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Hatay\"/>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5" i="2" l="1"/>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<sst xmlns="http://schemas.openxmlformats.org/spreadsheetml/2006/main" count="333919" uniqueCount="18926">
  <si>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</si>
  <si>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</si>
  <si>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</si>
  <si>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</si>
  <si>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</si>
  <si>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</si>
  <si>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</si>
  <si>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</si>
  <si>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</si>
  <si>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</si>
  <si>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</si>
  <si>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</si>
  <si>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</si>
  <si>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</si>
  <si>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</si>
  <si>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</si>
  <si>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</si>
  <si>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</si>
  <si>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</si>
  <si>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</si>
  <si>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</si>
  <si>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</si>
  <si>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</si>
  <si>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</si>
  <si>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</si>
  <si>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</si>
  <si>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</si>
  <si>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</si>
  <si>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</si>
  <si>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</si>
  <si>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</si>
  <si>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</si>
  <si>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</si>
  <si>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</si>
  <si>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</si>
  <si>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</si>
  <si>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</si>
  <si>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</si>
  <si>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</si>
  <si>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</si>
  <si>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</si>
  <si>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</si>
  <si>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</si>
  <si>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</si>
  <si>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</si>
  <si>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</si>
  <si>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</si>
  <si>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</si>
  <si>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</si>
  <si>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</si>
  <si>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</si>
  <si>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</si>
  <si>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</si>
  <si>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</si>
  <si>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</si>
  <si>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</si>
  <si>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</si>
  <si>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</si>
  <si>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</si>
  <si>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</si>
  <si>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</si>
  <si>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</si>
  <si>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</si>
  <si>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</si>
  <si>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</si>
  <si>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</si>
  <si>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</si>
  <si>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</si>
  <si>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</si>
  <si>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</si>
  <si>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</si>
  <si>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</si>
  <si>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</si>
  <si>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</si>
  <si>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</si>
  <si>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</si>
  <si>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</si>
  <si>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</si>
  <si>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</si>
  <si>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</si>
  <si>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</si>
  <si>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</si>
  <si>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</si>
  <si>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</si>
  <si>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</si>
  <si>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</si>
  <si>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</si>
  <si>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Defne (Sümerler Mah.)</t>
  </si>
  <si>
    <t>Kumpir</t>
  </si>
  <si>
    <t xml:space="preserve"> </t>
  </si>
  <si>
    <t>HATAY</t>
  </si>
  <si>
    <t>Defne</t>
  </si>
  <si>
    <t>Sümerler Mah.</t>
  </si>
  <si>
    <t>HATAY++</t>
  </si>
  <si>
    <t>2001 Döner &amp; Kebap, Antakya (Aksaray Mah.)</t>
  </si>
  <si>
    <t>Kebap &amp; Türk Mutfağı</t>
  </si>
  <si>
    <t>Antakya</t>
  </si>
  <si>
    <t>Aksaray Mah.</t>
  </si>
  <si>
    <t>2001 Döner &amp; Kebap, Antakya (Cebrail Mah.)</t>
  </si>
  <si>
    <t>Döner</t>
  </si>
  <si>
    <t>Cebrail Mah.</t>
  </si>
  <si>
    <t>2001 Döner &amp; Kebap, Antakya (Haraparası Mah.)</t>
  </si>
  <si>
    <t>Haraparası Mah.</t>
  </si>
  <si>
    <t>Abella Cafe &amp; Restaurant, Antakya (Serinyol Mah.)</t>
  </si>
  <si>
    <t>Serinyol Mah.</t>
  </si>
  <si>
    <t>Acı Tantuni, İskenderun (Mustafa Kemal Mah.)</t>
  </si>
  <si>
    <t>Tantuni</t>
  </si>
  <si>
    <t>İskenderun</t>
  </si>
  <si>
    <t>Mustafa Kemal Mah.</t>
  </si>
  <si>
    <t>Açelya Cafe, Antakya (Serinyol Mah.)</t>
  </si>
  <si>
    <t>Dünya Mutfağı &amp; Cafe</t>
  </si>
  <si>
    <t>Ada Döner, Antakya (Armutlu Mah.)</t>
  </si>
  <si>
    <t>Armutlu Mah.</t>
  </si>
  <si>
    <t>Adana Dürüm Send, Antakya (Haraparası Mah.)</t>
  </si>
  <si>
    <t>Adıyaman Çiğköfte Noktası, Antakya (Saraykent Mah.)</t>
  </si>
  <si>
    <t>Çiğ Köfte</t>
  </si>
  <si>
    <t>Saraykent Mah.</t>
  </si>
  <si>
    <t>Adıyamanlı Çiğ Köfteci Ali Baba, Defne (Armutlu Mah.)</t>
  </si>
  <si>
    <t>Adıyaman Subaşı Çiğ Köfte, Antakya (Akevler Mah.)</t>
  </si>
  <si>
    <t>Akevler Mah.</t>
  </si>
  <si>
    <t>Adıyaman Subaşı Çiğ Köfte, Antakya (Cumhuriyet Mah.)..</t>
  </si>
  <si>
    <t>Cumhuriyet Mah.</t>
  </si>
  <si>
    <t>Adıyaman Subaşı Çiğ Köfte, Antakya (General Şükrü Kanatlı Mah.)</t>
  </si>
  <si>
    <t>General Şükrü Kanatlı Mah.</t>
  </si>
  <si>
    <t>Adıyaman Subaşı Çiğköfte, Antakya (Odabaşı Mah.)</t>
  </si>
  <si>
    <t>Odabaşı Mah.</t>
  </si>
  <si>
    <t>Adıyaman Subaşı Çiğ Köfte, Defne (Sümerler Mah.)</t>
  </si>
  <si>
    <t>Adıyaman Taşkale Çiğköfte, Antakya (Cumhuriyet Mah.)</t>
  </si>
  <si>
    <t>Ağır Ticaret, İskenderun (Kurtuluş Mah.)</t>
  </si>
  <si>
    <t>Damacana Su</t>
  </si>
  <si>
    <t>Kurtuluş Mah.</t>
  </si>
  <si>
    <t>Akgöl Balık Market, Antakya (Odabaşı Mah.)</t>
  </si>
  <si>
    <t>Balık &amp; Deniz Ürünleri</t>
  </si>
  <si>
    <t>Alaçatı Cafe, Antakya (Zülüflühan Mah.)</t>
  </si>
  <si>
    <t>Zülüflühan Mah.</t>
  </si>
  <si>
    <t>Ali Baba Cafe &amp; Döner, Antakya (Zülüflühan Mah.)</t>
  </si>
  <si>
    <t>Ali Baba Döner, Antakya (Zenginler Mah.)</t>
  </si>
  <si>
    <t>Zenginler Mah.</t>
  </si>
  <si>
    <t>Ali Baba Pide &amp; Lahmacun, İskenderun (Yenişehir Mah.)</t>
  </si>
  <si>
    <t>Pide &amp; Lahmacun</t>
  </si>
  <si>
    <t>Yenişehir Mah.</t>
  </si>
  <si>
    <t>Angel Toast, Antakya (Odabaşı Mah.)</t>
  </si>
  <si>
    <t>Tost &amp; Sandviç</t>
  </si>
  <si>
    <t>Anka Fast Food &amp; Döner, Antakya (Küçükdalyan Mah.)</t>
  </si>
  <si>
    <t>Küçükdalyan Mah.</t>
  </si>
  <si>
    <t>Anlaroğlu Baklava, Antakya (Akevler Mah.)</t>
  </si>
  <si>
    <t>Tatlı</t>
  </si>
  <si>
    <t>Anlaroğlu Baklava, Antakya (Güzelburç Mah.)</t>
  </si>
  <si>
    <t>Güzelburç Mah.</t>
  </si>
  <si>
    <t>Anlaroğlu Baklava, Antakya (Kışla Saray Mah.)</t>
  </si>
  <si>
    <t>Kışla Saray Mah.</t>
  </si>
  <si>
    <t>Anlaroğlu Baklava, İskenderun (Kurtuluş Mah.)</t>
  </si>
  <si>
    <t>Antakya Döner Shop, Antakya (General Şükrü Kanatlı Mah.)</t>
  </si>
  <si>
    <t>Antakya Sofrası, Antakya (Haraparası Mah.)</t>
  </si>
  <si>
    <t>Ev Yemekleri</t>
  </si>
  <si>
    <t>Antakya Usulü Sos Köfte, İskenderun (Pınarbaşı Mah.)</t>
  </si>
  <si>
    <t>Köfte</t>
  </si>
  <si>
    <t>Pınarbaşı Mah.</t>
  </si>
  <si>
    <t>Antik Han Restaurant &amp; Cafe, Antakya (Güllü Bahçe Mah. - Saray Cad.)</t>
  </si>
  <si>
    <t>Güllü Bahçe Mah. - Saray Cad.</t>
  </si>
  <si>
    <t>Antik Pizza Center, Antakya (Serinyol Mah.)</t>
  </si>
  <si>
    <t>Pizza</t>
  </si>
  <si>
    <t>Antiochia Döner, Antakya (Haraparası Mah.)</t>
  </si>
  <si>
    <t>Antiochia Haytalı Dondurma, İskenderun (Yenişehir Mah.)</t>
  </si>
  <si>
    <t>Dondurma</t>
  </si>
  <si>
    <t>Antiochia Waffle, Antakya (Zülüflühan Mah.)</t>
  </si>
  <si>
    <t>Arpacı Kebap, Defne (Sümerler Mah.)</t>
  </si>
  <si>
    <t>Aryam Tost Kafe, Antakya (Haraparası Mah.)</t>
  </si>
  <si>
    <t>Asado, Antakya (Zenginler Mah.)</t>
  </si>
  <si>
    <t>Asfuroğlu Pastanesi, Antakya (Ürgenpaşa Mah.)</t>
  </si>
  <si>
    <t>Pastane &amp; Fırın</t>
  </si>
  <si>
    <t>Ürgenpaşa Mah.</t>
  </si>
  <si>
    <t>Asi Gözleme &amp; Kahvaltı &amp; Et &amp; Balık, Antakya (Zülüflühan Mah.)</t>
  </si>
  <si>
    <t>Asil Cafe &amp; Fast Food, Antakya (Akasya Mah.)</t>
  </si>
  <si>
    <t>Akasya Mah.</t>
  </si>
  <si>
    <t>Asta Piknik Döner, İskenderun (Yenişehir Mah.)</t>
  </si>
  <si>
    <t>Aşkaroğlu Restaurant, İskenderun (Numune Mah.)</t>
  </si>
  <si>
    <t>Numune Mah.</t>
  </si>
  <si>
    <t>Ateş Döner, İskenderun (Yenişehir Mah.)</t>
  </si>
  <si>
    <t>Ateş Tost, Defne (Çekmece Mah.)</t>
  </si>
  <si>
    <t>Çekmece Mah.</t>
  </si>
  <si>
    <t>Atlas Pizza Cafe, Defne (Turunçlu Mah.)</t>
  </si>
  <si>
    <t>Turunçlu Mah.</t>
  </si>
  <si>
    <t>Avlu Restaurant, Antakya (Zenginler Mah.)</t>
  </si>
  <si>
    <t>Bahadır Ustanın Yeri, Antakya (General Şükrü Kanatlı Mah.)</t>
  </si>
  <si>
    <t>Bahar Kebap, İskenderun (Savaş Mah.)</t>
  </si>
  <si>
    <t>Savaş Mah.</t>
  </si>
  <si>
    <t>Bambo Döner, Antakya (Zülüflühan Mah.)</t>
  </si>
  <si>
    <t>Baraka Çöp Şiş &amp; Ciğer &amp; Döner, Arsuz (Karaağaç Övündük Mah.)</t>
  </si>
  <si>
    <t>Arsuz</t>
  </si>
  <si>
    <t>Karaağaç Övündük Mah.</t>
  </si>
  <si>
    <t>Baran Fresh Food &amp; Pişirim, Defne (Çekmece Mah.)</t>
  </si>
  <si>
    <t>Başkent Kokoreç, Antakya (Ürgenpaşa Mah.)</t>
  </si>
  <si>
    <t>Battalbey Çiğ Köftecisi, İskenderun (Meydan Mah.)</t>
  </si>
  <si>
    <t>Meydan Mah.</t>
  </si>
  <si>
    <t>Bayramefendi Osmanlı Kahvecisi, Antakya (Serinyol Mah.)</t>
  </si>
  <si>
    <t>Bereket Köfte, Antakya (Cebrail Mah.)</t>
  </si>
  <si>
    <t>Bey Döner, Antakya (General Şükrü Kanatlı Mah.)</t>
  </si>
  <si>
    <t>Beyoğlu Künefe &amp; Dondurma, Antakya (Ürgenpaşa Mah.)</t>
  </si>
  <si>
    <t>Beyzade Kebap &amp; Pişirim Evi, Antakya (Ürgenpaşa Mah.)</t>
  </si>
  <si>
    <t>Bido Döner, Kırıkhan (Mimarsinan Mah. - İsmail Turan Blv.)</t>
  </si>
  <si>
    <t>Kırıkhan</t>
  </si>
  <si>
    <t>Mimarsinan Mah. - İsmail Turan Blv.</t>
  </si>
  <si>
    <t>Bi Doyss, Antakya (General Şükrü Kanatlı Mah.)</t>
  </si>
  <si>
    <t>Bi Dünya Kebap &amp; Izgara, Arsuz (Nardüzü Mah.)</t>
  </si>
  <si>
    <t>Nardüzü Mah.</t>
  </si>
  <si>
    <t>Bi Köfte, Antakya (General Şükrü Kanatlı Mah.)</t>
  </si>
  <si>
    <t>Bi Pizza, Antakya (Serinyol Mah.)</t>
  </si>
  <si>
    <t>Bison's Cafe House &amp; Burger, Antakya (Zülüflühan Mah.)</t>
  </si>
  <si>
    <t>Bizim Kebap, Antakya (Merkez/ Köprübaşı)</t>
  </si>
  <si>
    <t>Merkez/ Köprübaşı</t>
  </si>
  <si>
    <t>Bizim Kebap, Defne (Sümerler Mah.)</t>
  </si>
  <si>
    <t>Breadmi, Antakya (Serinyol Mah.)</t>
  </si>
  <si>
    <t>Brost Brost, Antakya (Kuzeytepe Mah.)</t>
  </si>
  <si>
    <t>Tavuk</t>
  </si>
  <si>
    <t>Kuzeytepe Mah.</t>
  </si>
  <si>
    <t>Bufo Döner Project, Defne (Sümerler Mah.)</t>
  </si>
  <si>
    <t>Bufo Handmade Burgers, Antakya (Zülüflühan Mah.)</t>
  </si>
  <si>
    <t>Bufo Handmade Burgers, Defne (Sümerler Mah.)</t>
  </si>
  <si>
    <t>Burger Durağı, Defne (Sümerler Mah.)</t>
  </si>
  <si>
    <t>Burger King, Antakya (Akasya Mah.)</t>
  </si>
  <si>
    <t>Burger King</t>
  </si>
  <si>
    <t>Burger King, Antakya (General Şükrü Kanatlı Mah.)</t>
  </si>
  <si>
    <t>Burger King, İskenderun (Numune Mah.)</t>
  </si>
  <si>
    <t>Burger King, İskenderun (Süleymaniye Mah.)</t>
  </si>
  <si>
    <t>Süleymaniye Mah.</t>
  </si>
  <si>
    <t>Burger King, Kırıkhan (Cumhuriyet Mah.)</t>
  </si>
  <si>
    <t>Butik Döner Antakya, İskenderun (Savaş Mah.)</t>
  </si>
  <si>
    <t>By Ahmet Döner, Defne (Aşağıokçular Mah.)</t>
  </si>
  <si>
    <t>Aşağıokçular Mah.</t>
  </si>
  <si>
    <t>By Cem Döner &amp; Meze &amp; Künefe, Antakya (Gazi Mah.)</t>
  </si>
  <si>
    <t>Gazi Mah.</t>
  </si>
  <si>
    <t>By Efe Kebap &amp; Döner, Antakya (Cumhuriyet Mah.)</t>
  </si>
  <si>
    <t>By Gusto Döner, Antakya (Zülüflühan Mah.)</t>
  </si>
  <si>
    <t>By Kader Sizin Kebap, Antakya (Zülüflühan Mah.)</t>
  </si>
  <si>
    <t>By Kerem Köfte &amp; Döner, Antakya (General Şükrü Kanatlı Mah.)</t>
  </si>
  <si>
    <t>By Kırmızı Köfte &amp; Homeburger's, İskenderun (Numune Mah.)</t>
  </si>
  <si>
    <t>By Selim Döner, Antakya (Haraparası Mah.)</t>
  </si>
  <si>
    <t>Cadde Cafe &amp; Ev Yemekleri, İskenderun (Yenişehir Mah.)</t>
  </si>
  <si>
    <t>Cadde Lavaş Döner, Antakya (Akasya Mah.)</t>
  </si>
  <si>
    <t>Cadde Lezzet, İskenderun (Yenişehir Mah.)</t>
  </si>
  <si>
    <t>Cafe'M, İskenderun (Savaş Mah.)</t>
  </si>
  <si>
    <t>Cafeinn Bistro Cafe, Arsuz (Karaağaç Konarlı Mah.)</t>
  </si>
  <si>
    <t>Karaağaç Konarlı Mah.</t>
  </si>
  <si>
    <t>Can &amp; Sel Tantuni, Defne (Sümerler Mah.)</t>
  </si>
  <si>
    <t>Can Et &amp; Kebap, Antakya (Emek Mah.)</t>
  </si>
  <si>
    <t>Emek Mah.</t>
  </si>
  <si>
    <t>Can-Et Pazarı, İskenderun (İsmet İnönü Mah.)</t>
  </si>
  <si>
    <t>İsmet İnönü Mah.</t>
  </si>
  <si>
    <t>Can Kardeşler Köfte, Antakya (Serinyol Mah.)</t>
  </si>
  <si>
    <t>Chefim, Arsuz (Karaağaç Övündük Mah.)</t>
  </si>
  <si>
    <t>Ciğercim Seçkin, Antakya (General Şükrü Kanatlı Mah.)</t>
  </si>
  <si>
    <t>Ciğerci Yorgun, Antakya (Haraparası Mah.)</t>
  </si>
  <si>
    <t>Coffee 'Clock, Antakya (Zülüflühan Mah.)</t>
  </si>
  <si>
    <t>Coffee Mülhem, İskenderun (Pirireis Mah.)</t>
  </si>
  <si>
    <t>Kahve</t>
  </si>
  <si>
    <t>Pirireis Mah.</t>
  </si>
  <si>
    <t>Crazy Kumru, İskenderun (Süleymaniye Mah.)</t>
  </si>
  <si>
    <t>Cüneyt Pizza, İskenderun (Mustafa Kemal Mah.)</t>
  </si>
  <si>
    <t>Çarşı Kebap, İskenderun (Savaş Mah.)</t>
  </si>
  <si>
    <t>Çelik Döner &amp; İskender, Antakya (Zenginler Mah.)</t>
  </si>
  <si>
    <t>Çınar Kebap &amp; Meze, Defne (Turunçlu Mah.)</t>
  </si>
  <si>
    <t>Çıtırkare Baklava, Antakya (Odabaşı Mah.)</t>
  </si>
  <si>
    <t>Çiğ Köfteci Ömer Usta, Antakya (Aksaray Mah.)</t>
  </si>
  <si>
    <t>Çiğ Köfteci Ömer Usta, Antakya (Cumhuriyet Mah.)</t>
  </si>
  <si>
    <t>Çiğköfteci Ömer Usta, Antakya (General Şükrü Kanatlı Mah.)</t>
  </si>
  <si>
    <t>Çiğ Köfteci Ömer Usta, Antakya (General Şükrü Kanatlı Mah.)</t>
  </si>
  <si>
    <t>Çiğ Köfteci Ömer Usta, Antakya (Saraykent Mah.)</t>
  </si>
  <si>
    <t>Çiğ Köfteci Ömer Usta, Antakya (Serinyol Mah.)</t>
  </si>
  <si>
    <t>Çiğ Köfteci Ömer Usta, Antakya (Ürgenpaşa Mah.)</t>
  </si>
  <si>
    <t>Çiğköfteci Ömer Usta, Antakya (Zenginler Mah.)</t>
  </si>
  <si>
    <t>Çiğ Köfteci Ömer Usta, Arsuz (Karaağaç Cumhuriyet Mah.)</t>
  </si>
  <si>
    <t>Karaağaç Cumhuriyet Mah.</t>
  </si>
  <si>
    <t>Çiğ Köfteci Ömer Usta, Belen (Sarımazı Mah.)</t>
  </si>
  <si>
    <t>Belen</t>
  </si>
  <si>
    <t>Sarımazı Mah.</t>
  </si>
  <si>
    <t>Çiğ Köfteci Ömer Usta, Defne (Çekmece Mah.)</t>
  </si>
  <si>
    <t>Çiğ Köfteci Ömer Usta, Defne (Harbiye Mah.)</t>
  </si>
  <si>
    <t>Harbiye Mah.</t>
  </si>
  <si>
    <t>Çiğ Köfteci Ömer Usta, Defne (Sümerler Mah.)</t>
  </si>
  <si>
    <t>Çiğköfteci Ömer Usta, Dörtyol (Numune Evler Mah.)</t>
  </si>
  <si>
    <t>Dörtyol</t>
  </si>
  <si>
    <t>Numune Evler Mah.</t>
  </si>
  <si>
    <t>Çiğ Köfteci Ömer Usta, İskenderun (Cumhuriyet Mah.)</t>
  </si>
  <si>
    <t>Çiğ Köfteci Ömer Usta, İskenderun (Denizciler Mah.)</t>
  </si>
  <si>
    <t>Denizciler Mah.</t>
  </si>
  <si>
    <t>Çiğ Köfteci Ömer Usta, İskenderun (Esentepe Mah.)</t>
  </si>
  <si>
    <t>Esentepe Mah.</t>
  </si>
  <si>
    <t>Çiğköfteci Ömer Usta, İskenderun (İsmet İnönü Mah.)</t>
  </si>
  <si>
    <t>Çiğ Köfteci Ömer Usta, İskenderun (Kurtuluş Mah.)</t>
  </si>
  <si>
    <t>Çiğköfteci Ömer Usta, İskenderun (Mustafa Kemal Mah.)</t>
  </si>
  <si>
    <t>Çiğköfteci Ömer Usta, İskenderun (Yunus Emre Mah.)</t>
  </si>
  <si>
    <t>Yunus Emre Mah.</t>
  </si>
  <si>
    <t>Çiğköfteci Rıdvan Usta, İskenderun (Mustafa Kemal Mah.)</t>
  </si>
  <si>
    <t>Çiğköfteci Rıdvan Usta, İskenderun (Savaş Mah.)</t>
  </si>
  <si>
    <t>Çoban Katık Döner, İskenderun (Mustafa Kemal Mah.)</t>
  </si>
  <si>
    <t>Çorbacım Siti, İskenderun (Pirireis Mah.)</t>
  </si>
  <si>
    <t>Dalgaç Künefe, Antakya (Cebrail Mah.)</t>
  </si>
  <si>
    <t>Dalgaç Künefe, Antakya (Serinyol Mah.)</t>
  </si>
  <si>
    <t>Damak Künefe, İskenderun (Sakarya Mah.)</t>
  </si>
  <si>
    <t>Sakarya Mah.</t>
  </si>
  <si>
    <t>Dede Ticaret, İskenderun (Modern Evler Mah.)</t>
  </si>
  <si>
    <t>Modern Evler Mah.</t>
  </si>
  <si>
    <t>Defnem Lezzet Diyarı, Defne (Subaşı Mah.)</t>
  </si>
  <si>
    <t>Subaşı Mah.</t>
  </si>
  <si>
    <t>Deniz Döner, Antakya (Güzelburç Mah.)</t>
  </si>
  <si>
    <t>Deniz Ticaret, Antakya (General Şükrü Kanatlı Mah.)</t>
  </si>
  <si>
    <t>Dıral Dede, Antakya (General Şükrü Kanatlı Mah.)</t>
  </si>
  <si>
    <t>Dilara Restaurant, Antakya (Zülüflühan Mah.)</t>
  </si>
  <si>
    <t>Diyap Tandır &amp; Kebap, Antakya (Güllü Bahçe Mah. - Saray Cad.)</t>
  </si>
  <si>
    <t>Doğan Restaurant, İskenderun (Kurtuluş Mah.)</t>
  </si>
  <si>
    <t>Domino's Pizza, Antakya (General Şükrü Kanatlı Mah.)</t>
  </si>
  <si>
    <t>Domino's Pizza</t>
  </si>
  <si>
    <t>Domino's Pizza, Arsuz (Uluçınar Mah.)</t>
  </si>
  <si>
    <t>Uluçınar Mah.</t>
  </si>
  <si>
    <t>Domino's Pizza, Defne (Sümerler Mah.)</t>
  </si>
  <si>
    <t>Domino's Pizza, Dörtyol (Numune Evler Mah.)</t>
  </si>
  <si>
    <t>Domino's Pizza, İskenderun (Meydan Mah.)</t>
  </si>
  <si>
    <t>Domino's Pizza, İskenderun (Savaş Mah.)</t>
  </si>
  <si>
    <t>Domino's Pizza, Kırıkhan (Cumhuriyet Mah. - Dr. Devlet Bahçeli Blv.)</t>
  </si>
  <si>
    <t>Cumhuriyet Mah. - Dr. Devlet Bahçeli Blv.</t>
  </si>
  <si>
    <t>Domino Köfte, Antakya (Cebrail Mah.)</t>
  </si>
  <si>
    <t>Donas, İskenderun (Savaş Mah.)</t>
  </si>
  <si>
    <t>Döner's, Defne (Akdeniz Mah.)</t>
  </si>
  <si>
    <t>Akdeniz Mah.</t>
  </si>
  <si>
    <t>Dönerci Deniz Usta, Arsuz (Uluçınar Mah.)</t>
  </si>
  <si>
    <t>Dönerci Fırat Usta, İskenderun (Mustafa Kemal Mah.)</t>
  </si>
  <si>
    <t>Döner House, Belen (Fatih Mah.)</t>
  </si>
  <si>
    <t>Fatih Mah.</t>
  </si>
  <si>
    <t>Döneryum, Antakya (Haraparası Mah.)</t>
  </si>
  <si>
    <t>Dr. Köfte &amp; Kebap, Antakya (Esentepe Mah.)</t>
  </si>
  <si>
    <t>Drey Sedat'ın Yeri, Arsuz (Karaağaç Cumhuriyet Mah.)</t>
  </si>
  <si>
    <t>Due Chef Pizza &amp; Burger, Defne (Sümerler Mah.)</t>
  </si>
  <si>
    <t>Düdanlı Bey Çiğ Köfte, İskenderun (Savaş Mah.)</t>
  </si>
  <si>
    <t>Dürümcü Sedat Usta, İskenderun (Denizciler Mah.)</t>
  </si>
  <si>
    <t>Dürümcü Sedat Usta, İskenderun (Dumlupınar Mah.)</t>
  </si>
  <si>
    <t>Dumlupınar Mah.</t>
  </si>
  <si>
    <t>Dürümcü Sedat Usta, İskenderun (İsmet İnönü Mah.)</t>
  </si>
  <si>
    <t>Dürümcü Sedat Usta, İskenderun (Sakarya Mah.)</t>
  </si>
  <si>
    <t>Ed Coffee Station, Arsuz (Karaağaç Şarkkonak Mah.)</t>
  </si>
  <si>
    <t>Karaağaç Şarkkonak Mah.</t>
  </si>
  <si>
    <t>Efes Döner, Dörtyol (Numune Evler Mah.)</t>
  </si>
  <si>
    <t>Efes Döner, İskenderun (Mustafa Kemal Mah.)</t>
  </si>
  <si>
    <t>Efes İskender &amp; Döner, İskenderun (Savaş Mah.)</t>
  </si>
  <si>
    <t>Efsane Döner, İskenderun (Mustafa Kemal Mah.)</t>
  </si>
  <si>
    <t>Efsane Pide, Antakya (Odabaşı Mah.)</t>
  </si>
  <si>
    <t>Ege Kokoreç, Antakya (Serinyol Mah.)</t>
  </si>
  <si>
    <t>Kokoreç</t>
  </si>
  <si>
    <t>Ekmekçi Tost, Antakya (Güllü Bahçe Mah. - Saray Cad.)</t>
  </si>
  <si>
    <t>Ekrem Coşkun Döner, Antakya (Habib-i Neccar Mah. - Akbaba)</t>
  </si>
  <si>
    <t>Habib-i Neccar Mah. - Akbaba</t>
  </si>
  <si>
    <t>Elita İdeal Su, İskenderun (Dumlupınar Mah.)</t>
  </si>
  <si>
    <t>Eminoğlu Baklava, Antakya (Odabaşı Mah.)</t>
  </si>
  <si>
    <t>Emirgan Bulvar Cafe, İskenderun (Savaş Mah.)</t>
  </si>
  <si>
    <t>Emir Restaurant &amp; Döner, İskenderun (Savaş Mah.)</t>
  </si>
  <si>
    <t>Emmoğlu Baklava, Antakya (General Şükrü Kanatlı Mah.)</t>
  </si>
  <si>
    <t>Emmoğlu Baklava, İskenderun (Savaş Mah.)</t>
  </si>
  <si>
    <t>Enfes Kebap &amp; Döner, İskenderun (Modern Evler Mah.)</t>
  </si>
  <si>
    <t>Erdal Döner, Defne (Akdeniz Mah.)</t>
  </si>
  <si>
    <t>Es Döner, İskenderun (Numune Mah.)</t>
  </si>
  <si>
    <t>Extra Restaurant, Antakya (Saraykent Mah.)</t>
  </si>
  <si>
    <t>Eylül Cafe, Arsuz (Karaağaç Şarkkonak Mah.)</t>
  </si>
  <si>
    <t>Fır Döner, İskenderun (Savaş Mah.)</t>
  </si>
  <si>
    <t>Fırıncı Bala, Antakya (Cebrail Mah.)</t>
  </si>
  <si>
    <t>Fırıncı Bala, Antakya (Zenginler Mah.)</t>
  </si>
  <si>
    <t>Filinta Kokoreç, Antakya (Odabaşı Mah.)</t>
  </si>
  <si>
    <t>Firuze, İskenderun (Meydan Mah.)</t>
  </si>
  <si>
    <t>Gastronomi, Antakya (General Şükrü Kanatlı Mah.)</t>
  </si>
  <si>
    <t>Makarna &amp; Salata</t>
  </si>
  <si>
    <t>Gece Ciğercisi, İskenderun (Pınarbaşı Mah.)</t>
  </si>
  <si>
    <t>Gold Patisserie, Defne (Akdeniz Mah.)</t>
  </si>
  <si>
    <t>Gözde Burma Kadayıf, İskenderun (Savaş Mah.)</t>
  </si>
  <si>
    <t>Gözde Pastanesi, Defne (Turunçlu Mah.)</t>
  </si>
  <si>
    <t>Gül Cafe &amp; Döner, Antakya (Küçükdalyan Mah.)</t>
  </si>
  <si>
    <t>Güneyler Kebap, Defne (Armutlu Mah.)</t>
  </si>
  <si>
    <t>Güven Döner, Antakya (Kışla Saray Mah.)</t>
  </si>
  <si>
    <t>Güven Ticaret, İskenderun (Mustafa Kemal Mah.)</t>
  </si>
  <si>
    <t>Haas Mosaic Künefe, Antakya (Habib-i Neccar Mah. - Akbaba)</t>
  </si>
  <si>
    <t>Hacıalioğlu Çiğ Köfte, Defne (Harbiye Mah.)</t>
  </si>
  <si>
    <t>Hacıalioğlu Çiğ Köftecisi, Dörtyol (Numune Evler Mah.)</t>
  </si>
  <si>
    <t>Halim Köfte &amp; Tost, Antakya (Ekinci Mah.)</t>
  </si>
  <si>
    <t>Ekinci Mah.</t>
  </si>
  <si>
    <t>Hamsi Finger, Antakya (Zülüflühan Mah.)</t>
  </si>
  <si>
    <t>Hamza Efendi Baklava, Antakya (Saraykent Mah.)</t>
  </si>
  <si>
    <t>Hancı Kasap &amp; Fırın, Antakya (Saraykent Mah.)</t>
  </si>
  <si>
    <t>Han Künefe, Antakya (Akevler Mah.)</t>
  </si>
  <si>
    <t>Hanzade Restaurant, İskenderun (Kurtuluş Mah.)</t>
  </si>
  <si>
    <t>Harbiden Kebap, Defne (Turunçlu Mah.)</t>
  </si>
  <si>
    <t>Harbiye Dürüm &amp; Kasap &amp; Fırın, Arsuz (Karaağaç Konarlı Mah.)</t>
  </si>
  <si>
    <t>Harbiye Dürüm Center, Antakya (Serinyol Mah.)</t>
  </si>
  <si>
    <t>Harbi Ye Kebap, Antakya (Gazi Mah.)</t>
  </si>
  <si>
    <t>Hatay'ın Köftecisi, Antakya (Haraparası Mah.)</t>
  </si>
  <si>
    <t>Hatay'ın Köftecisi, Antakya (Haraparası Mah. - İzzet Güçlü Cad.)</t>
  </si>
  <si>
    <t>Haraparası Mah. - İzzet Güçlü Cad.</t>
  </si>
  <si>
    <t>Hatay Harmony Handmade, Antakya (Zenginler Mah.)</t>
  </si>
  <si>
    <t>Hatay Köfte, Antakya (Cumhuriyet Mah.)</t>
  </si>
  <si>
    <t>Hatay Mutfağı Ev Yemekleri, Antakya (Zülüflühan Mah.)</t>
  </si>
  <si>
    <t>Hatay Su Ticaret, Antakya (Ürgenpaşa Mah.)</t>
  </si>
  <si>
    <t>Hayat Su, Antakya (Ürgenpaşa Mah.)</t>
  </si>
  <si>
    <t>Hayat Su</t>
  </si>
  <si>
    <t>Hayat Su, Defne (Harbiye Mah.)</t>
  </si>
  <si>
    <t>Hayat Su, İskenderun (Muradiye Mah.)</t>
  </si>
  <si>
    <t>Muradiye Mah.</t>
  </si>
  <si>
    <t>Hayat Su, Payas (İstiklal Mah.)</t>
  </si>
  <si>
    <t>Payas</t>
  </si>
  <si>
    <t>İstiklal Mah.</t>
  </si>
  <si>
    <t>Helvacı Ali, İskenderun (Savaş Mah.)</t>
  </si>
  <si>
    <t>Helvacı Seyid Ahmed, Defne (Sümerler Mah.)</t>
  </si>
  <si>
    <t>Hepp Arsuz Ciğer Kavurma &amp; Kumru, Antakya (Cebrail Mah.)</t>
  </si>
  <si>
    <t>Hira Dürüm Evi, İskenderun (Muradiye Mah.)</t>
  </si>
  <si>
    <t>HK Double Chicken, İskenderun (Barbaros Mah.)</t>
  </si>
  <si>
    <t>Barbaros Mah.</t>
  </si>
  <si>
    <t>Home Restaurant, İskenderun (Yenişehir Mah.)</t>
  </si>
  <si>
    <t>İbumari, Antakya (General Şükrü Kanatlı Mah.)</t>
  </si>
  <si>
    <t>İnci Döner &amp; Izgara, İskenderun (İsmet İnönü Mah.)</t>
  </si>
  <si>
    <t>İrem Pastanesi, Defne (Çekmece Mah.)</t>
  </si>
  <si>
    <t>İskenderun Kebap, İskenderun (Kurtuluş Mah.)</t>
  </si>
  <si>
    <t>İstanbul Çiğ Köfte, İskenderun (Numune Mah.)</t>
  </si>
  <si>
    <t>İstanbul Pilavcısı, İskenderun (Savaş Mah.)</t>
  </si>
  <si>
    <t>Pilav</t>
  </si>
  <si>
    <t>İste Döner, İskenderun (Meydan Mah.)</t>
  </si>
  <si>
    <t>İzzi Cafe, Antakya (Zülüflühan Mah.)</t>
  </si>
  <si>
    <t>James Cooper, İskenderun (Savaş Mah.)</t>
  </si>
  <si>
    <t>Juice Fruity, İskenderun (Kurtuluş Mah.)</t>
  </si>
  <si>
    <t>Juice House, İskenderun (Savaş Mah.)</t>
  </si>
  <si>
    <t>Jülyen, Antakya (Esentepe Mah.)</t>
  </si>
  <si>
    <t>Kahve Diyarı, Antakya (Kışla Saray Mah.)</t>
  </si>
  <si>
    <t>Kahve Dünyası, Antakya (Haraparası Mah.)</t>
  </si>
  <si>
    <t>Kahve Dünyası</t>
  </si>
  <si>
    <t>Kahve Dünyası, İskenderun (Numune Mah.)</t>
  </si>
  <si>
    <t>Kaila's Donut &amp; Waffle &amp; Crepe, İskenderun (Süleymaniye Mah.)</t>
  </si>
  <si>
    <t>Kanarya Köfte 1988, Antakya (Cebrail Mah.)</t>
  </si>
  <si>
    <t>Kanatlı Döner, İskenderun (Yenişehir Mah.)</t>
  </si>
  <si>
    <t>Kardelen Döner, İskenderun (Savaş Mah.)</t>
  </si>
  <si>
    <t>Kardeş Tost &amp; Köfte, Antakya (Güllü Bahçe Mah. - Saray Cad.)</t>
  </si>
  <si>
    <t>Katık Döner, Antakya (General Şükrü Kanatlı Mah.)</t>
  </si>
  <si>
    <t>Katık Döner, Antakya (Serinyol Mah.)</t>
  </si>
  <si>
    <t>Katmerci Hasan Usta, Antakya (General Şükrü Kanatlı Mah.)</t>
  </si>
  <si>
    <t>Kavurmacı Alper Usta, İskenderun (Savaş Mah.)</t>
  </si>
  <si>
    <t>Kavurmacı Hüseyin, İskenderun (Meydan Mah.)</t>
  </si>
  <si>
    <t>Kebabçım, Antakya (Serinyol Mah.)</t>
  </si>
  <si>
    <t>Kebabın Ustası, Antakya (Serinyol Mah.)</t>
  </si>
  <si>
    <t>Kebapçı Adem Ustanın Yeri, Antakya (Cumhuriyet Mah.)</t>
  </si>
  <si>
    <t>Kebapçı Fevzi, İskenderun (Savaş Mah.)</t>
  </si>
  <si>
    <t>Kebapçım Ciğer &amp; Kebap, Kırıkhan (Kurtuluş Mah. - Erler Cad.)</t>
  </si>
  <si>
    <t>Kurtuluş Mah. - Erler Cad.</t>
  </si>
  <si>
    <t>Kebapçı Okan Usta, Arsuz (Karaağaç Cumhuriyet Mah.)</t>
  </si>
  <si>
    <t>Kebapçı Orhan Usta, İskenderun (Kurtuluş Mah.)</t>
  </si>
  <si>
    <t>Kebo, Antakya (General Şükrü Kanatlı Mah.)</t>
  </si>
  <si>
    <t>Kebo, Defne (Sümerler Mah.)</t>
  </si>
  <si>
    <t>Kelin Yeri Restaurant, Antakya (Aksaray Mah.)</t>
  </si>
  <si>
    <t>KFC, İskenderun (Numune Mah.)</t>
  </si>
  <si>
    <t>KFC</t>
  </si>
  <si>
    <t>Kırmızı Çiğ Köfte, Defne (Subaşı Mah.)</t>
  </si>
  <si>
    <t>Kırmızı Çiğ Köfte, İskenderun (Sakarya Mah.)</t>
  </si>
  <si>
    <t>Kırmızı Döner, İskenderun (Modern Evler Mah.)</t>
  </si>
  <si>
    <t>Kırmızı Döner, İskenderun (Numune Mah.)</t>
  </si>
  <si>
    <t>Kırmızı Döner, İskenderun (Yenişehir Mah.)</t>
  </si>
  <si>
    <t>Kiremit Kebap, Antakya (Zülüflühan Mah.)</t>
  </si>
  <si>
    <t>Komagene Etsiz Çiğ Köfte, Antakya (Cebrail Mah.)</t>
  </si>
  <si>
    <t>Komagene Etsiz Çiğ Köfte</t>
  </si>
  <si>
    <t>Komagene Etsiz Çiğ Köfte, Antakya (Saraykent Mah. – 364. Sok.)</t>
  </si>
  <si>
    <t>Saraykent Mah. – 364. Sok.</t>
  </si>
  <si>
    <t>Komagene Etsiz Çiğ Köfte, Antakya (Saraykent Mah. – Akçay 1. Sok.)</t>
  </si>
  <si>
    <t>Saraykent Mah. – Akçay 1. Sok.</t>
  </si>
  <si>
    <t>Komagene Etsiz Çiğ Köfte, Antakya (Zülüflühan Mah.)</t>
  </si>
  <si>
    <t>Komagene Etsiz Çiğ Köfte, Defne (Çekmece Mah.)</t>
  </si>
  <si>
    <t>Komagene Etsiz Çiğ Köfte, Defne (Sümerler Mah.)</t>
  </si>
  <si>
    <t>Komagene Etsiz Çiğ Köfte, Dörtyol (Sanayi Mah.)</t>
  </si>
  <si>
    <t>Sanayi Mah.</t>
  </si>
  <si>
    <t>Komagene Etsiz Çiğ Köfte, İskenderun (İsmet İnönü Mah.)</t>
  </si>
  <si>
    <t>Komagene Etsiz Çiğ Köfte, İskenderun (Mustafa Kemal Mah.)</t>
  </si>
  <si>
    <t>Komagene Etsiz Çiğ Köfte, İskenderun (Savaş Mah.)</t>
  </si>
  <si>
    <t>Komagene Etsiz Çiğ Köfte, Kırıkhan (Cumhuriyet Mah. - Dr. Devlet Bahçeli Blv.)</t>
  </si>
  <si>
    <t>Konak Büfe, Dörtyol (Numune Evler Mah.)</t>
  </si>
  <si>
    <t>Kahvaltı &amp; Börek</t>
  </si>
  <si>
    <t>Köfte 305, Antakya (Cebrail Mah.)</t>
  </si>
  <si>
    <t>Köfteci Gökhan'ın Yeri, Antakya (General Şükrü Kanatlı Mah.)</t>
  </si>
  <si>
    <t>Köfteci Mehmet, Antakya (General Şükrü Kanatlı Mah.)</t>
  </si>
  <si>
    <t>Köftejim, Defne (Armutlu Mah.)</t>
  </si>
  <si>
    <t>Köfte Sekiz, Antakya (General Şükrü Kanatlı Mah.)</t>
  </si>
  <si>
    <t>Köprü Hatay Döner, Antakya (Güllü Bahçe Mah. - Saray Cad.)</t>
  </si>
  <si>
    <t>Köprü Hatay Künefe, Antakya (Zenginler Mah.)</t>
  </si>
  <si>
    <t>Köseoğlu Lokantası, İskenderun (Savaş Mah.)</t>
  </si>
  <si>
    <t>Köşe, İskenderun (Savaş Mah.)</t>
  </si>
  <si>
    <t>Kral Künefe, İskenderun (Numune Mah.)</t>
  </si>
  <si>
    <t>Kubilay Erdo Döner, İskenderun (Mustafa Kemal Mah.)</t>
  </si>
  <si>
    <t>Kumsal Restaurant, Dörtyol (Sanayi Mah.)</t>
  </si>
  <si>
    <t>Kupa, Antakya (General Şükrü Kanatlı Mah.)</t>
  </si>
  <si>
    <t>Kupa, İskenderun (Savaş Mah.)</t>
  </si>
  <si>
    <t>Kurabiye Pasta Evi, İskenderun (Pirireis Mah.)</t>
  </si>
  <si>
    <t>Kurtoğlu Kasap &amp; Fırın, Defne (Çekmece Mah.)</t>
  </si>
  <si>
    <t>Kuzeytepe Nuri Restaurant, Antakya (Kuzeytepe Mah.)</t>
  </si>
  <si>
    <t>Küçük Ev Cafe, Antakya (Zülüflühan Mah.)</t>
  </si>
  <si>
    <t>Küçük Kervan, İskenderun (Yenişehir Mah.)</t>
  </si>
  <si>
    <t>Laila Döner, İskenderun (Yunus Emre Mah.)</t>
  </si>
  <si>
    <t>La Mistik, Antakya (Kışla Saray Mah.)</t>
  </si>
  <si>
    <t>Levent Börek, Dörtyol (Numune Evler Mah.)</t>
  </si>
  <si>
    <t>Levent Börek, İskenderun (Savaş Mah.)</t>
  </si>
  <si>
    <t>Lezzet Dünyası, Antakya (Esentepe Mah.)</t>
  </si>
  <si>
    <t>Little Caesars Pizza, İskenderun (Barbaros Mah.)</t>
  </si>
  <si>
    <t>Little John's, Antakya (General Şükrü Kanatlı Mah.)</t>
  </si>
  <si>
    <t>Lokko, Antakya (Kışla Saray Mah.)</t>
  </si>
  <si>
    <t>Maestro, İskenderun (Savaş Mah.)</t>
  </si>
  <si>
    <t>Mag Kasap, Antakya (Altınçay Mah.)</t>
  </si>
  <si>
    <t>Altınçay Mah.</t>
  </si>
  <si>
    <t>Mamma Mia, İskenderun (Savaş Mah.)</t>
  </si>
  <si>
    <t>Mansuroğlu Döner, Antakya (General Şükrü Kanatlı Mah.)</t>
  </si>
  <si>
    <t>Maria Pizza &amp; Cafe, Defne (Armutlu Mah.)</t>
  </si>
  <si>
    <t>Marina Et &amp; Balık Evi, İskenderun (Numune Mah.)</t>
  </si>
  <si>
    <t>Mavi Gözleme Kafe Restaurant, Antakya (Serinyol Mah.)</t>
  </si>
  <si>
    <t>Maviş Döner, İskenderun (Yunus Emre Mah.)</t>
  </si>
  <si>
    <t>Maviyıldırım Ev Yemekleri &amp; Döner, İskenderun (Çay Mah.)</t>
  </si>
  <si>
    <t>Çay Mah.</t>
  </si>
  <si>
    <t>McDonald's, Antakya (Akasya Mah.)</t>
  </si>
  <si>
    <t>McDonald's</t>
  </si>
  <si>
    <t>McDonald's, İskenderun (Numune Mah.)</t>
  </si>
  <si>
    <t>Meclis Künefe, Antakya (General Şükrü Kanatlı Mah.)</t>
  </si>
  <si>
    <t>Mehmet Salih Efendi Künefe, Antakya (Cebrail Mah.)</t>
  </si>
  <si>
    <t>Merican Döner &amp; Kebap, Antakya (Serinyol Mah.)</t>
  </si>
  <si>
    <t>Mert Tost, Defne (Sümerler Mah.)</t>
  </si>
  <si>
    <t>Meryem Köfte, Antakya (Esenlik Mah.)</t>
  </si>
  <si>
    <t>Esenlik Mah.</t>
  </si>
  <si>
    <t>Meşhur Adıyaman Çiğ Köftecisi Ömer Aybak, Arsuz (Karaağaç Şarkkonak Mah.)</t>
  </si>
  <si>
    <t>Meşhur Sarıyer Börekçisi, Defne (Sümerler Mah.)</t>
  </si>
  <si>
    <t>Meydan Ocakbaşı, Antakya (General Şükrü Kanatlı Mah.)</t>
  </si>
  <si>
    <t>Mezem Antakya, Antakya (Cebrail Mah.)</t>
  </si>
  <si>
    <t>Mezemantakya, İskenderun (Yenişehir Mah.)</t>
  </si>
  <si>
    <t>Mikado Express, İskenderun (Numune Mah.)</t>
  </si>
  <si>
    <t>Mimosa Cafe, Arsuz (Karaağaç Şarkkonak Mah.)</t>
  </si>
  <si>
    <t>Mine Hanım Ev Yemekleri, İskenderun (Çay Mah.)</t>
  </si>
  <si>
    <t>Mis Döner Kebap, Antakya (Zülüflühan Mah.)</t>
  </si>
  <si>
    <t>Mis Mangal, İskenderun (Hürriyet Mah.)</t>
  </si>
  <si>
    <t>Hürriyet Mah.</t>
  </si>
  <si>
    <t>Moreno Waffle &amp; Coffee, Antakya (Zenginler Mah.)</t>
  </si>
  <si>
    <t>Waffle</t>
  </si>
  <si>
    <t>Mudurnu Döner, Antakya (General Şükrü Kanatlı Mah.)</t>
  </si>
  <si>
    <t>Murat Pastanesi, İskenderun (Kurtuluş Mah.)</t>
  </si>
  <si>
    <t>Musto Restaurant, Antakya (Kışla Saray Mah.)</t>
  </si>
  <si>
    <t>Müjdem Döner, İskenderun (Dumlupınar Mah.)</t>
  </si>
  <si>
    <t>MyDonose Fast Food, Defne (Sümerler Mah.)</t>
  </si>
  <si>
    <t>Nano Burger, Antakya (General Şükrü Kanatlı Mah.)</t>
  </si>
  <si>
    <t>Nano Burger, Antakya (Odabaşı Mah.)</t>
  </si>
  <si>
    <t>Nano Burger, İskenderun (Savaş Mah.)</t>
  </si>
  <si>
    <t>Napcaz Döner, Antakya (General Şükrü Kanatlı Mah.)</t>
  </si>
  <si>
    <t>NBG Döner, Kırıkhan (Kurtuluş Mah. - Erler Cad.)</t>
  </si>
  <si>
    <t>Nefes Köfte, Antakya (Cebrail Mah.)</t>
  </si>
  <si>
    <t>Nehir Köfte, Antakya (General Şükrü Kanatlı Mah.)</t>
  </si>
  <si>
    <t>Night Tost &amp; Köfte, Antakya (General Şükrü Kanatlı Mah.)</t>
  </si>
  <si>
    <t>Niran Lahmacun &amp; Pide &amp; Tava, Antakya (Serinyol Mah.)</t>
  </si>
  <si>
    <t>No:33 Mersin Tantuni, Antakya (Serinyol Mah.)</t>
  </si>
  <si>
    <t>Nuri Restaurant, Antakya (Odabaşı Mah.)</t>
  </si>
  <si>
    <t>Ocakbaşı Erol Usta, İskenderun (Muradiye Mah.)</t>
  </si>
  <si>
    <t>Oktay Usta Kebap &amp; Köfte Evi, İskenderun (Yenişehir Mah.)</t>
  </si>
  <si>
    <t>Oses Çiğ Köfte, Antakya (Odabaşı Mah.)</t>
  </si>
  <si>
    <t>Oses Çiğ Köfte</t>
  </si>
  <si>
    <t>Oses Çiğ Köfte, Antakya (Ürgenpaşa Mah.)</t>
  </si>
  <si>
    <t>Oses Çiğ Köfte, Antakya (Zülüflühan Mah.)</t>
  </si>
  <si>
    <t>Oses Çiğ Köfte, Dörtyol (Sanayi Mah.)</t>
  </si>
  <si>
    <t>Oses Çiğ Köfte, İskenderun (Yenişehir Mah.)</t>
  </si>
  <si>
    <t>Otantik Cafe, Antakya (Merkez)</t>
  </si>
  <si>
    <t>Merkez</t>
  </si>
  <si>
    <t>Öküz Burger Homemade, İskenderun (Numune Mah.)</t>
  </si>
  <si>
    <t>Ömer Usta Döner, Antakya (Haraparası Mah.)</t>
  </si>
  <si>
    <t>Ömer Usta Fast Food, Antakya (General Şükrü Kanatlı Mah.)</t>
  </si>
  <si>
    <t>Özes Döner, Antakya (Serinyol Mah.)</t>
  </si>
  <si>
    <t>Öz Garden, Arsuz (Karaağaç Şarkkonak Mah.)</t>
  </si>
  <si>
    <t>Öztoprak Pastanesi, Antakya (Haraparası Mah.)</t>
  </si>
  <si>
    <t>Pasaport Pizza, Antakya (General Şükrü Kanatlı Mah.)</t>
  </si>
  <si>
    <t>Pasaport Pizza</t>
  </si>
  <si>
    <t>Pasaport Pizza, İskenderun (Savaş Mah.)</t>
  </si>
  <si>
    <t>Pelin Kebap, Antakya (Zülüflühan Mah.)</t>
  </si>
  <si>
    <t>Pilavcı Ömer, Antakya (Serinyol Mah.)</t>
  </si>
  <si>
    <t>Pizza Center, Dörtyol (Numune Evler Mah.)</t>
  </si>
  <si>
    <t>Pizza Piri, İskenderun (Yenişehir Mah.)</t>
  </si>
  <si>
    <t>Pizza Taxi, Antakya (Akevler Mah.)</t>
  </si>
  <si>
    <t>Pizza Taxi, İskenderun (Mustafa Kemal Mah.)</t>
  </si>
  <si>
    <t>Pizza Vinni, Antakya (General Şükrü Kanatlı Mah.)</t>
  </si>
  <si>
    <t>Popeyes, Antakya (Akasya Mah.)</t>
  </si>
  <si>
    <t>Popeyes</t>
  </si>
  <si>
    <t>Popeyes, Antakya (General Şükrü Kanatlı Mah.)</t>
  </si>
  <si>
    <t>Popeyes, İskenderun (Numune Mah.)</t>
  </si>
  <si>
    <t>Popeyes, İskenderun (Süleymaniye Mah.)</t>
  </si>
  <si>
    <t>Portakal, Antakya ( Haraparası Mah.)</t>
  </si>
  <si>
    <t xml:space="preserve"> Haraparası Mah.</t>
  </si>
  <si>
    <t>Pretty Pancake, Antakya (General Şükrü Kanatlı Mah.)</t>
  </si>
  <si>
    <t>Prof Köfteci, Antakya (Zülüflühan Mah.)</t>
  </si>
  <si>
    <t>Puffy Bubble Waffle, Defne (Sümerler Mah.)</t>
  </si>
  <si>
    <t>Puzzle Waffle, Antakya (Güllü Bahçe Mah. - Saray Cad.)</t>
  </si>
  <si>
    <t>Retro Hotdog, İskenderun (Hürriyet Mah.)</t>
  </si>
  <si>
    <t>Retro Vitamin Bar, İskenderun (Pirireis Mah.)</t>
  </si>
  <si>
    <t>Rhossus Micana, Arsuz (Karaağaç Şarkkonak Mah.)</t>
  </si>
  <si>
    <t>Rıfkı Tost, Defne (Sümerler Mah.)</t>
  </si>
  <si>
    <t>Robusta Drive Thru, Arsuz (Çetillik Mah.)</t>
  </si>
  <si>
    <t>Çetillik Mah.</t>
  </si>
  <si>
    <t>Root, İskenderun (Yenişehir Mah.)</t>
  </si>
  <si>
    <t>Saraçoğlu Baklava, İskenderun (Numune Mah.)</t>
  </si>
  <si>
    <t>Seco'nun Yeri, İskenderun (Hürriyet Mah.)</t>
  </si>
  <si>
    <t>Sefa Künefe, Antakya (Altınçay Mah.)</t>
  </si>
  <si>
    <t>Sekiz Şiş Mey, İskenderun (Savaş Mah.)</t>
  </si>
  <si>
    <t>Selim Döner, Defne (Sümerler Mah.)</t>
  </si>
  <si>
    <t>Selin Döner, İskenderun (Modern Evler Mah.)</t>
  </si>
  <si>
    <t>Serenat Restaurant, Antakya (Zenginler Mah.)</t>
  </si>
  <si>
    <t>Shera, İskenderun (Yenişehir Mah.)</t>
  </si>
  <si>
    <t>Sırma Su, Defne (Çekmece Mah.)</t>
  </si>
  <si>
    <t>Siesta Döner, Antakya (Serinyol Mah.)</t>
  </si>
  <si>
    <t>Siesta Döner, Defne (Armutlu Mah.)</t>
  </si>
  <si>
    <t>Sihirli Pasta, İskenderun (Hürriyet Mah.)</t>
  </si>
  <si>
    <t>Sini Künefe, Antakya (Cebrail Mah.)</t>
  </si>
  <si>
    <t>So Big Burger, İskenderun (Numune Mah.)</t>
  </si>
  <si>
    <t>So Big Burger, İskenderun (Yenişehir Mah.)</t>
  </si>
  <si>
    <t>Sokak 326, Antakya (Güllü Bahçe Mah. - Saray Cad.)</t>
  </si>
  <si>
    <t>Sokak 326, İskenderun (Savaş Mah.)</t>
  </si>
  <si>
    <t>Somar Restaurant, Antakya (Akevler Mah.)</t>
  </si>
  <si>
    <t>Son İstasyon Coffee, Defne (Sümerler Mah.)</t>
  </si>
  <si>
    <t>Sos Döner &amp; Kebap, Antakya (Haraparası Mah.)</t>
  </si>
  <si>
    <t>So-Se Döner, İskenderun (Kurtuluş Mah.)</t>
  </si>
  <si>
    <t>Sosyete Çiğ Köfte, İskenderun (Numune Mah.)</t>
  </si>
  <si>
    <t>Starbucks Coffee, Antakya (Akasya Mah.)</t>
  </si>
  <si>
    <t>Starbucks Coffee</t>
  </si>
  <si>
    <t>Starbucks Coffee, Antakya (Haraparası Mah.)</t>
  </si>
  <si>
    <t>Starbucks Coffee, İskenderun (Çay Mah.)</t>
  </si>
  <si>
    <t>Starbucks Coffee, İskenderun (Numune Mah.)</t>
  </si>
  <si>
    <t>Starbucks Coffee, İskenderun (Süleymaniye Mah.)</t>
  </si>
  <si>
    <t>Star Fast Food, Antakya (Esenlik Mah.)</t>
  </si>
  <si>
    <t>Stella, Defne (Sümerler Mah.)</t>
  </si>
  <si>
    <t>Subway, İskenderun (Süleymaniye Mah.)</t>
  </si>
  <si>
    <t>Subway</t>
  </si>
  <si>
    <t>Sultan Kokoreç, İskenderun (Yenişehir Mah.)</t>
  </si>
  <si>
    <t>Sultan Künefe, Antakya (Emek Mah.)</t>
  </si>
  <si>
    <t>Sun Döner, İskenderun (Esentepe Mah.)</t>
  </si>
  <si>
    <t>Sümerler Hookah Cafe &amp; Restaurant, Defne (Sümerler Mah.)</t>
  </si>
  <si>
    <t>Süper 96 Lahmacun &amp; Pide, Antakya (Güllü Bahçe Mah. - Saray Cad.)</t>
  </si>
  <si>
    <t>Şef'in Izgarası, İskenderun (Yenişehir Mah.)</t>
  </si>
  <si>
    <t>Şişko Kebap &amp; Döner, Antakya (Saraykent Mah.)</t>
  </si>
  <si>
    <t>Şişman Döner, İskenderun (Kurtuluş Mah.)</t>
  </si>
  <si>
    <t>Tadım Döner, İskenderun (Sakarya Mah.)</t>
  </si>
  <si>
    <t>Tadım Döner &amp; Fast Food, Antakya (General Şükrü Kanatlı Mah.)</t>
  </si>
  <si>
    <t>Tadım Köfte, Antakya (Cebrail Mah.)</t>
  </si>
  <si>
    <t>Tadınn Köfte &amp; Tost, Antakya (Akevler Mah.)</t>
  </si>
  <si>
    <t>Taksim Cafe, Antakya (Serinyol Mah.)</t>
  </si>
  <si>
    <t>Tamer Tost &amp; Köfte, Antakya (Cebrail Mah.)</t>
  </si>
  <si>
    <t>Tandır Döner, İskenderun (Hürriyet Mah.)</t>
  </si>
  <si>
    <t>Tante Coffe &amp; Tea Bar, Arsuz (Karaağaç Konarlı Mah.)</t>
  </si>
  <si>
    <t>Tarçın Pastanesi, Antakya (Habib-i Neccar Mah. - Akbaba)</t>
  </si>
  <si>
    <t>Tarçın Pastanesi, Antakya (Ürgenpaşa Mah.)</t>
  </si>
  <si>
    <t>Tat-Bak Cemal Usta İskender, İskenderun (Yenişehir Mah.)</t>
  </si>
  <si>
    <t>Tat Köfte &amp; Tost, Antakya (Haraparası Mah.)</t>
  </si>
  <si>
    <t>Tavukchu, İskenderun (Yenişehir Mah.)</t>
  </si>
  <si>
    <t>Tavuk Dünyası, Antakya (Akasya Mah.)</t>
  </si>
  <si>
    <t>Tavuk Dünyası</t>
  </si>
  <si>
    <t>Tavuk Dünyası, İskenderun (Süleymaniye Mah.)</t>
  </si>
  <si>
    <t>Terra Pizza - Pizza Pizza, İskenderun (Yenişehir Mah.)</t>
  </si>
  <si>
    <t>Terra Pizza - Pizza Pizza</t>
  </si>
  <si>
    <t>The C. C Burger's &amp; Drinks, Antakya (Serinyol Mah.)</t>
  </si>
  <si>
    <t>The Captain's Pizza &amp; Burger &amp; Fried Chicken, İskenderun (Mustafa Kemal Mah.)</t>
  </si>
  <si>
    <t>Tombik Köfte, Antakya (General Şükrü Kanatlı Mah.)</t>
  </si>
  <si>
    <t>Torku Ziyafet, Dörtyol (Sanayi Mah.)</t>
  </si>
  <si>
    <t>Tostos Tost, Antakya (Zülüflühan Mah.)</t>
  </si>
  <si>
    <t>Toy Büfe, Antakya (Cebrail Mah.)</t>
  </si>
  <si>
    <t>Tual Döner &amp; Kebap, İskenderun (Mustafa Kemal Mah.)</t>
  </si>
  <si>
    <t>Tuana Döner, İskenderun (Savaş Mah.)</t>
  </si>
  <si>
    <t>Turuncu, Defne (Sümerler Mah.)</t>
  </si>
  <si>
    <t>Tutkum Döner, İskenderun (Sakarya Mah.)</t>
  </si>
  <si>
    <t>Türkiş Döner İskender, İskenderun (Mustafa Kemal Mah.)</t>
  </si>
  <si>
    <t>Uçar Döner &amp; Harbiye Kebap, Antakya (General Şükrü Kanatlı Mah.)</t>
  </si>
  <si>
    <t>Ufuk Usta Köfte, Antakya (Esenlik Mah.)</t>
  </si>
  <si>
    <t>Ulis Döner, Antakya (Ürgenpaşa Mah.)</t>
  </si>
  <si>
    <t>Ulus Köfte, Antakya (Zenginler Mah.)</t>
  </si>
  <si>
    <t>Unkapanı Pilavcısı, İskenderun (Pirireis Mah.)</t>
  </si>
  <si>
    <t>Urfa Yörem Baklavaları, Antakya (Cumhuriyet Mah.)</t>
  </si>
  <si>
    <t>Usta Dönerci, İskenderun (Süleymaniye Mah.)</t>
  </si>
  <si>
    <t>Usta Dönerci</t>
  </si>
  <si>
    <t>Uzman Fast Food &amp; Döner &amp; Kebap, Antakya (Ürgenpaşa Mah.)</t>
  </si>
  <si>
    <t>Uzunyalı Tantuni &amp; Kebap &amp; Izgara, İskenderun (Savaş Mah.)</t>
  </si>
  <si>
    <t>Ürgen Büfe, Antakya (General Şükrü Kanatlı Mah.)</t>
  </si>
  <si>
    <t>Vahit Usta Adana Dürüm &amp; Köfte Evi, İskenderun (Meydan Mah.)</t>
  </si>
  <si>
    <t>Venüs Döner, Antakya (Aksaray Mah.)</t>
  </si>
  <si>
    <t>Vera Boulevard, İskenderun (Süleymaniye Mah.)</t>
  </si>
  <si>
    <t>Viva Döner, Defne (Sümerler Mah.)</t>
  </si>
  <si>
    <t>Wanted Döner, İskenderun (Savaş Mah.)</t>
  </si>
  <si>
    <t>West Kitchen, Defne (Sümerler Mah.)</t>
  </si>
  <si>
    <t>Witney Döner &amp; Kebap, Antakya (Ürgenpaşa Mah.)</t>
  </si>
  <si>
    <t>Word's Pizza, Belen (Sarımazı Mah.)</t>
  </si>
  <si>
    <t>Yağmur Izgara &amp; Kebap, İskenderun (Mustafa Kemal Mah.)</t>
  </si>
  <si>
    <t>Yakamoz Cafe &amp; Pizza, İskenderun (Yunus Emre Mah.)</t>
  </si>
  <si>
    <t>Yaren Döner, İskenderun (Mustafa Kemal Mah.)</t>
  </si>
  <si>
    <t>Yeşilçam Bahçe Cafe &amp; Restaurant, Defne (Armutlu Mah.)</t>
  </si>
  <si>
    <t>Yıldız Döner &amp; Izgara &amp; Kebap, İskenderun (Savaş Mah.)</t>
  </si>
  <si>
    <t>Yonca Döner &amp; Kebap, Antakya (Haraparası Mah.)</t>
  </si>
  <si>
    <t>Yumul Fast Food &amp; Döner, Defne (Armutlu Mah.)</t>
  </si>
  <si>
    <t>Zeyno Kasap &amp; Fırın, Antakya (Akasya Mah.)</t>
  </si>
  <si>
    <t>Zeytin Cafe, İskenderun (İsmet İnönü Mah.)</t>
  </si>
  <si>
    <t>Ziyafet Çiğ Köfte, İskenderun (Numune Mah.)</t>
  </si>
  <si>
    <t>Ziyafet Çiğ Köfte, İskenderun (Yunus Emre Mah.)</t>
  </si>
  <si>
    <t>Zurna Fast Food, Antakya (General Şükrü Kanatlı Mah.)</t>
  </si>
  <si>
    <t>Zurna Fast Food, Antakya (Kışla Saray Mah.)</t>
  </si>
  <si>
    <t>1991 Tarihi Ortaköy Kumpircisi</t>
  </si>
  <si>
    <t>25-35 dk.</t>
  </si>
  <si>
    <t>2001 Döner &amp; Kebap</t>
  </si>
  <si>
    <t>30-40 dk.</t>
  </si>
  <si>
    <t>Abella Cafe &amp; Restaurant</t>
  </si>
  <si>
    <t>35-45 dk.</t>
  </si>
  <si>
    <t>Acı Tantuni</t>
  </si>
  <si>
    <t>Açelya Cafe</t>
  </si>
  <si>
    <t>Ada Döner</t>
  </si>
  <si>
    <t>Adana Dürüm Send</t>
  </si>
  <si>
    <t>Adıyaman Çiğköfte Noktası</t>
  </si>
  <si>
    <t>Adıyamanlı Çiğ Köfteci Ali Baba</t>
  </si>
  <si>
    <t>Adıyaman Subaşı Çiğ Köfte</t>
  </si>
  <si>
    <t>Adıyaman Subaşı Çiğköfte</t>
  </si>
  <si>
    <t>Adıyaman Taşkale Çiğköfte</t>
  </si>
  <si>
    <t>Ağır Ticaret</t>
  </si>
  <si>
    <t>50 dk.</t>
  </si>
  <si>
    <t>Akgöl Balık Market</t>
  </si>
  <si>
    <t>Alaçatı Cafe</t>
  </si>
  <si>
    <t>Ali Baba Cafe &amp; Döner</t>
  </si>
  <si>
    <t>Ali Baba Döner</t>
  </si>
  <si>
    <t>Ali Baba Pide &amp; Lahmacun</t>
  </si>
  <si>
    <t>Angel Toast</t>
  </si>
  <si>
    <t>Anka Fast Food &amp; Döner</t>
  </si>
  <si>
    <t>Anlaroğlu Baklava</t>
  </si>
  <si>
    <t>Antakya Döner Shop</t>
  </si>
  <si>
    <t>Antakya Sofrası</t>
  </si>
  <si>
    <t>Antakya Usulü Sos Köfte</t>
  </si>
  <si>
    <t>Antik Han Restaurant &amp; Cafe</t>
  </si>
  <si>
    <t>Antik Pizza Center</t>
  </si>
  <si>
    <t>Antiochia Döner</t>
  </si>
  <si>
    <t>50-60 dk.</t>
  </si>
  <si>
    <t>Antiochia Haytalı Dondurma</t>
  </si>
  <si>
    <t>Antiochia Waffle</t>
  </si>
  <si>
    <t>Arpacı Kebap</t>
  </si>
  <si>
    <t>Aryam Tost Kafe</t>
  </si>
  <si>
    <t>Asado</t>
  </si>
  <si>
    <t>Asfuroğlu Pastanesi</t>
  </si>
  <si>
    <t>Asi Gözleme &amp; Kahvaltı &amp; Et &amp; Balık</t>
  </si>
  <si>
    <t>Asil Cafe &amp; Fast Food</t>
  </si>
  <si>
    <t>Asta Piknik Döner</t>
  </si>
  <si>
    <t>Aşkaroğlu Restaurant</t>
  </si>
  <si>
    <t>Ateş Döner</t>
  </si>
  <si>
    <t>Ateş Tost</t>
  </si>
  <si>
    <t>Atlas Pizza Cafe</t>
  </si>
  <si>
    <t>Avlu Restaurant</t>
  </si>
  <si>
    <t>Bahadır Ustanın Yeri</t>
  </si>
  <si>
    <t>Bahar Kebap</t>
  </si>
  <si>
    <t>Bambo Döner</t>
  </si>
  <si>
    <t>Baraka Çöp Şiş &amp; Ciğer &amp; Döner</t>
  </si>
  <si>
    <t>Baran Fresh Food &amp; Pişirim</t>
  </si>
  <si>
    <t>Başkent Kokoreç</t>
  </si>
  <si>
    <t>Battalbey Çiğ Köftecisi</t>
  </si>
  <si>
    <t>Bayramefendi Osmanlı Kahvecisi</t>
  </si>
  <si>
    <t>Bereket Köfte</t>
  </si>
  <si>
    <t>Bey Döner</t>
  </si>
  <si>
    <t>65-75 dk.</t>
  </si>
  <si>
    <t>Beyoğlu Künefe &amp; Dondurma</t>
  </si>
  <si>
    <t>Beyzade Kebap &amp; Pişirim Evi</t>
  </si>
  <si>
    <t>Bido Döner</t>
  </si>
  <si>
    <t>Bi Doyss</t>
  </si>
  <si>
    <t>Bi Dünya Kebap &amp; Izgara</t>
  </si>
  <si>
    <t>Bi Köfte</t>
  </si>
  <si>
    <t>Bi Pizza</t>
  </si>
  <si>
    <t>Bison's Cafe House &amp; Burger</t>
  </si>
  <si>
    <t>Bizim Kebap</t>
  </si>
  <si>
    <t>Breadmi</t>
  </si>
  <si>
    <t>Brost Brost</t>
  </si>
  <si>
    <t>Bufo Döner Project</t>
  </si>
  <si>
    <t>Bufo Handmade Burgers</t>
  </si>
  <si>
    <t>Burger Durağı</t>
  </si>
  <si>
    <t>Butik Döner Antakya</t>
  </si>
  <si>
    <t>By Ahmet Döner</t>
  </si>
  <si>
    <t>By Cem Döner &amp; Meze &amp; Künefe</t>
  </si>
  <si>
    <t>By Efe Kebap &amp; Döner</t>
  </si>
  <si>
    <t>By Gusto Döner</t>
  </si>
  <si>
    <t>By Kader Sizin Kebap</t>
  </si>
  <si>
    <t>By Kerem Köfte &amp; Döner</t>
  </si>
  <si>
    <t>By Kırmızı Köfte &amp; Homeburger's</t>
  </si>
  <si>
    <t>By Selim Döner</t>
  </si>
  <si>
    <t>Cadde Cafe &amp; Ev Yemekleri</t>
  </si>
  <si>
    <t>Cadde Lavaş Döner</t>
  </si>
  <si>
    <t>Cadde Lezzet</t>
  </si>
  <si>
    <t>Cafe'M</t>
  </si>
  <si>
    <t>Cafeinn Bistro Cafe</t>
  </si>
  <si>
    <t>Can &amp; Sel Tantuni</t>
  </si>
  <si>
    <t>Can Et &amp; Kebap</t>
  </si>
  <si>
    <t>Can-Et Pazarı</t>
  </si>
  <si>
    <t>Can Kardeşler Köfte</t>
  </si>
  <si>
    <t>Chefim</t>
  </si>
  <si>
    <t>Ciğercim Seçkin</t>
  </si>
  <si>
    <t>Ciğerci Yorgun</t>
  </si>
  <si>
    <t>Coffee 'Clock</t>
  </si>
  <si>
    <t>Coffee Mülhem</t>
  </si>
  <si>
    <t>Crazy Kumru</t>
  </si>
  <si>
    <t>Cüneyt Pizza</t>
  </si>
  <si>
    <t>Çarşı Kebap</t>
  </si>
  <si>
    <t>Çelik Döner &amp; İskender</t>
  </si>
  <si>
    <t>Çınar Kebap &amp; Meze</t>
  </si>
  <si>
    <t>Çıtırkare Baklava</t>
  </si>
  <si>
    <t>Çiğ Köfteci Ömer Usta</t>
  </si>
  <si>
    <t>Çiğköfteci Ömer Usta</t>
  </si>
  <si>
    <t>Çiğköfteci Rıdvan Usta</t>
  </si>
  <si>
    <t>Çoban Katık Döner</t>
  </si>
  <si>
    <t>Çorbacım Siti</t>
  </si>
  <si>
    <t>Dalgaç Künefe</t>
  </si>
  <si>
    <t>Damak Künefe</t>
  </si>
  <si>
    <t>Dede Ticaret</t>
  </si>
  <si>
    <t>45 dk.</t>
  </si>
  <si>
    <t>Defnem Lezzet Diyarı</t>
  </si>
  <si>
    <t>Deniz Döner</t>
  </si>
  <si>
    <t>Deniz Ticaret</t>
  </si>
  <si>
    <t>75 dk.</t>
  </si>
  <si>
    <t>Dıral Dede</t>
  </si>
  <si>
    <t>Dilara Restaurant</t>
  </si>
  <si>
    <t>Diyap Tandır &amp; Kebap</t>
  </si>
  <si>
    <t>40-50 dk.</t>
  </si>
  <si>
    <t>Doğan Restaurant</t>
  </si>
  <si>
    <t>45-55 dk.</t>
  </si>
  <si>
    <t>Domino Köfte</t>
  </si>
  <si>
    <t>Donas</t>
  </si>
  <si>
    <t>Döner's</t>
  </si>
  <si>
    <t>Dönerci Deniz Usta</t>
  </si>
  <si>
    <t>Dönerci Fırat Usta</t>
  </si>
  <si>
    <t>Döner House</t>
  </si>
  <si>
    <t>Döneryum</t>
  </si>
  <si>
    <t>Dr. Köfte &amp; Kebap</t>
  </si>
  <si>
    <t>Drey Sedat'ın Yeri</t>
  </si>
  <si>
    <t>Due Chef Pizza &amp; Burger</t>
  </si>
  <si>
    <t>Düdanlı Bey Çiğ Köfte</t>
  </si>
  <si>
    <t>Dürümcü Sedat Usta</t>
  </si>
  <si>
    <t>Ed Coffee Station</t>
  </si>
  <si>
    <t>Efes Döner</t>
  </si>
  <si>
    <t>Efes İskender &amp; Döner</t>
  </si>
  <si>
    <t>Efsane Döner</t>
  </si>
  <si>
    <t>Efsane Pide</t>
  </si>
  <si>
    <t>Ege Kokoreç</t>
  </si>
  <si>
    <t>Ekmekçi Tost</t>
  </si>
  <si>
    <t>Ekrem Coşkun Döner</t>
  </si>
  <si>
    <t>Elita İdeal Su</t>
  </si>
  <si>
    <t>Eminoğlu Baklava</t>
  </si>
  <si>
    <t>Emirgan Bulvar Cafe</t>
  </si>
  <si>
    <t>Emir Restaurant &amp; Döner</t>
  </si>
  <si>
    <t>Emmoğlu Baklava</t>
  </si>
  <si>
    <t>Enfes Kebap &amp; Döner</t>
  </si>
  <si>
    <t>Erdal Döner</t>
  </si>
  <si>
    <t>Es Döner</t>
  </si>
  <si>
    <t>Extra Restaurant</t>
  </si>
  <si>
    <t>Eylül Cafe</t>
  </si>
  <si>
    <t>Fır Döner</t>
  </si>
  <si>
    <t>Fırıncı Bala</t>
  </si>
  <si>
    <t>Filinta Kokoreç</t>
  </si>
  <si>
    <t>Firuze</t>
  </si>
  <si>
    <t>Gastronomi</t>
  </si>
  <si>
    <t>Gece Ciğercisi</t>
  </si>
  <si>
    <t>Gold Patisserie</t>
  </si>
  <si>
    <t>Gözde Burma Kadayıf</t>
  </si>
  <si>
    <t>Gözde Pastanesi</t>
  </si>
  <si>
    <t>Gül Cafe &amp; Döner</t>
  </si>
  <si>
    <t>Güneyler Kebap</t>
  </si>
  <si>
    <t>Güven Döner</t>
  </si>
  <si>
    <t>Güven Ticaret</t>
  </si>
  <si>
    <t>Haas Mosaic Künefe</t>
  </si>
  <si>
    <t>Hacıalioğlu Çiğ Köfte</t>
  </si>
  <si>
    <t>Hacıalioğlu Çiğ Köftecisi</t>
  </si>
  <si>
    <t>Halim Köfte &amp; Tost</t>
  </si>
  <si>
    <t>Hamsi Finger</t>
  </si>
  <si>
    <t>Hamza Efendi Baklava</t>
  </si>
  <si>
    <t>Hancı Kasap &amp; Fırın</t>
  </si>
  <si>
    <t>Han Künefe</t>
  </si>
  <si>
    <t>Hanzade Restaurant</t>
  </si>
  <si>
    <t>Harbiden Kebap</t>
  </si>
  <si>
    <t>Harbiye Dürüm &amp; Kasap &amp; Fırın</t>
  </si>
  <si>
    <t>Harbiye Dürüm Center</t>
  </si>
  <si>
    <t>Harbi Ye Kebap</t>
  </si>
  <si>
    <t>Hatay'ın Köftecisi</t>
  </si>
  <si>
    <t>Hatay Harmony Handmade</t>
  </si>
  <si>
    <t>Hatay Köfte</t>
  </si>
  <si>
    <t>Hatay Mutfağı Ev Yemekleri</t>
  </si>
  <si>
    <t>Hatay Su Ticaret</t>
  </si>
  <si>
    <t>2 sa.</t>
  </si>
  <si>
    <t>Helvacı Ali</t>
  </si>
  <si>
    <t>Helvacı Seyid Ahmed</t>
  </si>
  <si>
    <t>Hepp Arsuz Ciğer Kavurma &amp; Kumru</t>
  </si>
  <si>
    <t>Hira Dürüm Evi</t>
  </si>
  <si>
    <t>HK Double Chicken</t>
  </si>
  <si>
    <t>Home Restaurant</t>
  </si>
  <si>
    <t>İbumari</t>
  </si>
  <si>
    <t>İnci Döner &amp; Izgara</t>
  </si>
  <si>
    <t>İrem Pastanesi</t>
  </si>
  <si>
    <t>İskenderun Kebap</t>
  </si>
  <si>
    <t>İstanbul Çiğ Köfte</t>
  </si>
  <si>
    <t>İstanbul Pilavcısı</t>
  </si>
  <si>
    <t>İste Döner</t>
  </si>
  <si>
    <t>İzzi Cafe</t>
  </si>
  <si>
    <t>James Cooper</t>
  </si>
  <si>
    <t>Juice Fruity</t>
  </si>
  <si>
    <t>Juice House</t>
  </si>
  <si>
    <t>Jülyen</t>
  </si>
  <si>
    <t>Kahve Diyarı</t>
  </si>
  <si>
    <t>Kaila's Donut &amp; Waffle &amp; Crepe</t>
  </si>
  <si>
    <t>Kanarya Köfte 1988</t>
  </si>
  <si>
    <t>Kanatlı Döner</t>
  </si>
  <si>
    <t>Kardelen Döner</t>
  </si>
  <si>
    <t>Kardeş Tost &amp; Köfte</t>
  </si>
  <si>
    <t>Katık Döner</t>
  </si>
  <si>
    <t>Katmerci Hasan Usta</t>
  </si>
  <si>
    <t>Kavurmacı Alper Usta</t>
  </si>
  <si>
    <t>Kavurmacı Hüseyin</t>
  </si>
  <si>
    <t>Kebabçım</t>
  </si>
  <si>
    <t>Kebabın Ustası</t>
  </si>
  <si>
    <t>Kebapçı Adem Ustanın Yeri</t>
  </si>
  <si>
    <t>Kebapçı Fevzi</t>
  </si>
  <si>
    <t>Kebapçım Ciğer &amp; Kebap</t>
  </si>
  <si>
    <t>Kebapçı Okan Usta</t>
  </si>
  <si>
    <t>Kebapçı Orhan Usta</t>
  </si>
  <si>
    <t>Kebo</t>
  </si>
  <si>
    <t>Kelin Yeri Restaurant</t>
  </si>
  <si>
    <t>Kırmızı Çiğ Köfte</t>
  </si>
  <si>
    <t>Kırmızı Döner</t>
  </si>
  <si>
    <t>Kiremit Kebap</t>
  </si>
  <si>
    <t>Konak Büfe</t>
  </si>
  <si>
    <t>Köfte 305</t>
  </si>
  <si>
    <t>Köfteci Gökhan'ın Yeri</t>
  </si>
  <si>
    <t>Köfteci Mehmet</t>
  </si>
  <si>
    <t>Köftejim</t>
  </si>
  <si>
    <t>Köfte Sekiz</t>
  </si>
  <si>
    <t>Köprü Hatay Döner</t>
  </si>
  <si>
    <t>Köprü Hatay Künefe</t>
  </si>
  <si>
    <t>Köseoğlu Lokantası</t>
  </si>
  <si>
    <t>Köşe</t>
  </si>
  <si>
    <t>Kral Künefe</t>
  </si>
  <si>
    <t>Kubilay Erdo Döner</t>
  </si>
  <si>
    <t>Kumsal Restaurant</t>
  </si>
  <si>
    <t>Kupa</t>
  </si>
  <si>
    <t>Kurabiye Pasta Evi</t>
  </si>
  <si>
    <t>Kurtoğlu Kasap &amp; Fırın</t>
  </si>
  <si>
    <t>Kuzeytepe Nuri Restaurant</t>
  </si>
  <si>
    <t>Küçük Ev Cafe</t>
  </si>
  <si>
    <t>Küçük Kervan</t>
  </si>
  <si>
    <t>Laila Döner</t>
  </si>
  <si>
    <t>La Mistik</t>
  </si>
  <si>
    <t>Levent Börek</t>
  </si>
  <si>
    <t>Lezzet Dünyası</t>
  </si>
  <si>
    <t>Little Caesars Pizza</t>
  </si>
  <si>
    <t>Little John's</t>
  </si>
  <si>
    <t>Lokko</t>
  </si>
  <si>
    <t>Maestro</t>
  </si>
  <si>
    <t>Mag Kasap</t>
  </si>
  <si>
    <t>Mamma Mia</t>
  </si>
  <si>
    <t>Mansuroğlu Döner</t>
  </si>
  <si>
    <t>Maria Pizza &amp; Cafe</t>
  </si>
  <si>
    <t>Marina Et &amp; Balık Evi</t>
  </si>
  <si>
    <t>Mavi Gözleme Kafe Restaurant</t>
  </si>
  <si>
    <t>Maviş Döner</t>
  </si>
  <si>
    <t>Maviyıldırım Ev Yemekleri &amp; Döner</t>
  </si>
  <si>
    <t>Meclis Künefe</t>
  </si>
  <si>
    <t>Mehmet Salih Efendi Künefe</t>
  </si>
  <si>
    <t>Merican Döner &amp; Kebap</t>
  </si>
  <si>
    <t>Mert Tost</t>
  </si>
  <si>
    <t>Meryem Köfte</t>
  </si>
  <si>
    <t>Meşhur Adıyaman Çiğ Köftecisi Ömer Aybak</t>
  </si>
  <si>
    <t>Meşhur Sarıyer Börekçisi</t>
  </si>
  <si>
    <t>Meydan Ocakbaşı</t>
  </si>
  <si>
    <t>Mezem Antakya</t>
  </si>
  <si>
    <t>Mezemantakya</t>
  </si>
  <si>
    <t>Mikado Express</t>
  </si>
  <si>
    <t>Mimosa Cafe</t>
  </si>
  <si>
    <t>Mine Hanım Ev Yemekleri</t>
  </si>
  <si>
    <t>Mis Döner Kebap</t>
  </si>
  <si>
    <t>Mis Mangal</t>
  </si>
  <si>
    <t>Moreno Waffle &amp; Coffee</t>
  </si>
  <si>
    <t>Mudurnu Döner</t>
  </si>
  <si>
    <t>Murat Pastanesi</t>
  </si>
  <si>
    <t>Musto Restaurant</t>
  </si>
  <si>
    <t>Müjdem Döner</t>
  </si>
  <si>
    <t>MyDonose Fast Food</t>
  </si>
  <si>
    <t>Nano Burger</t>
  </si>
  <si>
    <t>Napcaz Döner</t>
  </si>
  <si>
    <t>NBG Döner</t>
  </si>
  <si>
    <t>Nefes Köfte</t>
  </si>
  <si>
    <t>Nehir Köfte</t>
  </si>
  <si>
    <t>Night Tost &amp; Köfte</t>
  </si>
  <si>
    <t>Niran Lahmacun &amp; Pide &amp; Tava</t>
  </si>
  <si>
    <t>No:33 Mersin Tantuni</t>
  </si>
  <si>
    <t>Nuri Restaurant</t>
  </si>
  <si>
    <t>Ocakbaşı Erol Usta</t>
  </si>
  <si>
    <t>Oktay Usta Kebap &amp; Köfte Evi</t>
  </si>
  <si>
    <t>Otantik Cafe</t>
  </si>
  <si>
    <t>Öküz Burger Homemade</t>
  </si>
  <si>
    <t>Ömer Usta Döner</t>
  </si>
  <si>
    <t>Ömer Usta Fast Food</t>
  </si>
  <si>
    <t>Özes Döner</t>
  </si>
  <si>
    <t>Öz Garden</t>
  </si>
  <si>
    <t>Öztoprak Pastanesi</t>
  </si>
  <si>
    <t>Pelin Kebap</t>
  </si>
  <si>
    <t>Pilavcı Ömer</t>
  </si>
  <si>
    <t>Pizza Center</t>
  </si>
  <si>
    <t>Pizza Piri</t>
  </si>
  <si>
    <t>Pizza Taxi</t>
  </si>
  <si>
    <t>Pizza Vinni</t>
  </si>
  <si>
    <t>Portakal</t>
  </si>
  <si>
    <t>Pretty Pancake</t>
  </si>
  <si>
    <t>Prof Köfteci</t>
  </si>
  <si>
    <t>Puffy Bubble Waffle</t>
  </si>
  <si>
    <t>60-70 dk.</t>
  </si>
  <si>
    <t>Puzzle Waffle</t>
  </si>
  <si>
    <t>Retro Hotdog</t>
  </si>
  <si>
    <t>Retro Vitamin Bar</t>
  </si>
  <si>
    <t>Rhossus Micana</t>
  </si>
  <si>
    <t>Rıfkı Tost</t>
  </si>
  <si>
    <t>Robusta Drive Thru</t>
  </si>
  <si>
    <t>Root</t>
  </si>
  <si>
    <t>Saraçoğlu Baklava</t>
  </si>
  <si>
    <t>Seco'nun Yeri</t>
  </si>
  <si>
    <t>Sefa Künefe</t>
  </si>
  <si>
    <t>Sekiz Şiş Mey</t>
  </si>
  <si>
    <t>Selim Döner</t>
  </si>
  <si>
    <t>Selin Döner</t>
  </si>
  <si>
    <t>Serenat Restaurant</t>
  </si>
  <si>
    <t>Shera</t>
  </si>
  <si>
    <t>Sırma Su</t>
  </si>
  <si>
    <t>1 sa. 30 dk.</t>
  </si>
  <si>
    <t>Siesta Döner</t>
  </si>
  <si>
    <t>Sihirli Pasta</t>
  </si>
  <si>
    <t>Sini Künefe</t>
  </si>
  <si>
    <t>So Big Burger</t>
  </si>
  <si>
    <t>Sokak 326</t>
  </si>
  <si>
    <t>Somar Restaurant</t>
  </si>
  <si>
    <t>Son İstasyon Coffee</t>
  </si>
  <si>
    <t>Sos Döner &amp; Kebap</t>
  </si>
  <si>
    <t>So-Se Döner</t>
  </si>
  <si>
    <t>Sosyete Çiğ Köfte</t>
  </si>
  <si>
    <t>Star Fast Food</t>
  </si>
  <si>
    <t>Stella</t>
  </si>
  <si>
    <t>Sultan Kokoreç</t>
  </si>
  <si>
    <t>Sultan Künefe</t>
  </si>
  <si>
    <t>Sun Döner</t>
  </si>
  <si>
    <t>Sümerler Hookah Cafe &amp; Restaurant</t>
  </si>
  <si>
    <t>Süper 96 Lahmacun &amp; Pide</t>
  </si>
  <si>
    <t>Şef'in Izgarası</t>
  </si>
  <si>
    <t>Şişko Kebap &amp; Döner</t>
  </si>
  <si>
    <t>Şişman Döner</t>
  </si>
  <si>
    <t>Tadım Döner</t>
  </si>
  <si>
    <t>Tadım Döner &amp; Fast Food</t>
  </si>
  <si>
    <t>Tadım Köfte</t>
  </si>
  <si>
    <t>Tadınn Köfte &amp; Tost</t>
  </si>
  <si>
    <t>Taksim Cafe</t>
  </si>
  <si>
    <t>Tamer Tost &amp; Köfte</t>
  </si>
  <si>
    <t>Tandır Döner</t>
  </si>
  <si>
    <t>Tante Coffe &amp; Tea Bar</t>
  </si>
  <si>
    <t>Tarçın Pastanesi</t>
  </si>
  <si>
    <t>Tat-Bak Cemal Usta İskender</t>
  </si>
  <si>
    <t>Tat Köfte &amp; Tost</t>
  </si>
  <si>
    <t>Tavukchu</t>
  </si>
  <si>
    <t>The C. C Burger's &amp; Drinks</t>
  </si>
  <si>
    <t>The Captain's Pizza &amp; Burger &amp; Fried Chicken</t>
  </si>
  <si>
    <t>Tombik Köfte</t>
  </si>
  <si>
    <t>Torku Ziyafet</t>
  </si>
  <si>
    <t>Tostos Tost</t>
  </si>
  <si>
    <t>Toy Büfe</t>
  </si>
  <si>
    <t>Tual Döner &amp; Kebap</t>
  </si>
  <si>
    <t>Tuana Döner</t>
  </si>
  <si>
    <t>Turuncu</t>
  </si>
  <si>
    <t>Tutkum Döner</t>
  </si>
  <si>
    <t>Türkiş Döner İskender</t>
  </si>
  <si>
    <t>Uçar Döner &amp; Harbiye Kebap</t>
  </si>
  <si>
    <t>Ufuk Usta Köfte</t>
  </si>
  <si>
    <t>Ulis Döner</t>
  </si>
  <si>
    <t>Ulus Köfte</t>
  </si>
  <si>
    <t>Unkapanı Pilavcısı</t>
  </si>
  <si>
    <t>Urfa Yörem Baklavaları</t>
  </si>
  <si>
    <t>Uzman Fast Food &amp; Döner &amp; Kebap</t>
  </si>
  <si>
    <t>Uzunyalı Tantuni &amp; Kebap &amp; Izgara</t>
  </si>
  <si>
    <t>Ürgen Büfe</t>
  </si>
  <si>
    <t>Vahit Usta Adana Dürüm &amp; Köfte Evi</t>
  </si>
  <si>
    <t>Venüs Döner</t>
  </si>
  <si>
    <t>Vera Boulevard</t>
  </si>
  <si>
    <t>Viva Döner</t>
  </si>
  <si>
    <t>Wanted Döner</t>
  </si>
  <si>
    <t>West Kitchen</t>
  </si>
  <si>
    <t>Witney Döner &amp; Kebap</t>
  </si>
  <si>
    <t>Word's Pizza</t>
  </si>
  <si>
    <t>Yağmur Izgara &amp; Kebap</t>
  </si>
  <si>
    <t>Yakamoz Cafe &amp; Pizza</t>
  </si>
  <si>
    <t>Yaren Döner</t>
  </si>
  <si>
    <t>Yeşilçam Bahçe Cafe &amp; Restaurant</t>
  </si>
  <si>
    <t>Yıldız Döner &amp; Izgara &amp; Kebap</t>
  </si>
  <si>
    <t>Yonca Döner &amp; Kebap</t>
  </si>
  <si>
    <t>Yumul Fast Food &amp; Döner</t>
  </si>
  <si>
    <t>Zeyno Kasap &amp; Fırın</t>
  </si>
  <si>
    <t>Zeytin Cafe</t>
  </si>
  <si>
    <t>Ziyafet Çiğ Köfte</t>
  </si>
  <si>
    <t>Zurna Fast Food</t>
  </si>
  <si>
    <t>Full Kumpir</t>
  </si>
  <si>
    <t xml:space="preserve">Seçeceğiniz malzemeler ile </t>
  </si>
  <si>
    <t>25,00 TL</t>
  </si>
  <si>
    <t>27,00 TL</t>
  </si>
  <si>
    <t>4 Malzemeli Kumpir</t>
  </si>
  <si>
    <t xml:space="preserve">Tereyağı, kaşar peyniri, seçeceğiniz 2 adet malzeme ile </t>
  </si>
  <si>
    <t>22,00 TL</t>
  </si>
  <si>
    <t>Karışık Tost</t>
  </si>
  <si>
    <t xml:space="preserve">Sucuk, kaşar peyniri </t>
  </si>
  <si>
    <t>15,00 TL</t>
  </si>
  <si>
    <t>Double Full Kumpir</t>
  </si>
  <si>
    <t>35,00 TL</t>
  </si>
  <si>
    <t>Sade Kumpir</t>
  </si>
  <si>
    <t xml:space="preserve">Tereyağı, kaşar peyniri </t>
  </si>
  <si>
    <t>20,00 TL</t>
  </si>
  <si>
    <t>Pastırmalı Kumpir</t>
  </si>
  <si>
    <t xml:space="preserve">Dana pastırma, seçeceğiniz malzemeler ile </t>
  </si>
  <si>
    <t>Ton Balıklı Kumpir</t>
  </si>
  <si>
    <t xml:space="preserve">Ton balığı, seçeceğiniz malzemeler ile </t>
  </si>
  <si>
    <t>Füme Etli Kumpir</t>
  </si>
  <si>
    <t xml:space="preserve">Füme et, seçeceğiniz malzemeler ile </t>
  </si>
  <si>
    <t>Kaşarlı Tost</t>
  </si>
  <si>
    <t>13,00 TL</t>
  </si>
  <si>
    <t>Sucuklu Tost</t>
  </si>
  <si>
    <t>14,00 TL</t>
  </si>
  <si>
    <t>Patates Kızartması (Küçük)</t>
  </si>
  <si>
    <t xml:space="preserve">Ev yapımı </t>
  </si>
  <si>
    <t>Patates Kızartması (Büyük)</t>
  </si>
  <si>
    <t>17,50 TL</t>
  </si>
  <si>
    <t>Double Waffle</t>
  </si>
  <si>
    <t>45,00 TL</t>
  </si>
  <si>
    <t>Coca-Cola (33 cl.)</t>
  </si>
  <si>
    <t>6,50 TL</t>
  </si>
  <si>
    <t>Fanta (33 cl.)</t>
  </si>
  <si>
    <t>Sprite (33 cl.)</t>
  </si>
  <si>
    <t>Cappy (33 cl.)</t>
  </si>
  <si>
    <t>Fuse Tea (33 cl.)</t>
  </si>
  <si>
    <t>Meyveli Soda (20 cl.)</t>
  </si>
  <si>
    <t>5,00 TL</t>
  </si>
  <si>
    <t>Soda (20 cl.)</t>
  </si>
  <si>
    <t>4,00 TL</t>
  </si>
  <si>
    <t>Su (50 cl.)</t>
  </si>
  <si>
    <t>2,00 TL</t>
  </si>
  <si>
    <t>Taze Sıkma Portakal Suyu</t>
  </si>
  <si>
    <t>10,00 TL</t>
  </si>
  <si>
    <t>Taze Sıkma Havuç Suyu</t>
  </si>
  <si>
    <t>Taze Sıkma Elma Suyu</t>
  </si>
  <si>
    <t>Poşet</t>
  </si>
  <si>
    <t>0,25 TL</t>
  </si>
  <si>
    <t>Tavuk Döner Dürüm</t>
  </si>
  <si>
    <t xml:space="preserve">Patates kızartması, turşu, mayonez, sos </t>
  </si>
  <si>
    <t>19,00 TL</t>
  </si>
  <si>
    <t>Zurna Tavuk Döner Dürüm</t>
  </si>
  <si>
    <t>Et Döner Dürüm</t>
  </si>
  <si>
    <t xml:space="preserve">Maydanoz, soğan, domates sos </t>
  </si>
  <si>
    <t>Piliç Çevirme</t>
  </si>
  <si>
    <t xml:space="preserve">Patates kızartması, ekmek, ketçap, mayonez ile </t>
  </si>
  <si>
    <t>38,00 TL</t>
  </si>
  <si>
    <t>Tavuk Şiş Dürüm</t>
  </si>
  <si>
    <t xml:space="preserve">Soğan, yeşillik, domates, közlenmiş biber </t>
  </si>
  <si>
    <t>Tavuk Döner</t>
  </si>
  <si>
    <t xml:space="preserve">Pilav, patates kızartması, salata, ketçap, mayonez, ekmek ile </t>
  </si>
  <si>
    <t>23,00 TL</t>
  </si>
  <si>
    <t>Tavuk Döner Dürüm (Yarım)</t>
  </si>
  <si>
    <t>2001 Double Zurna Tavuk Döner</t>
  </si>
  <si>
    <t>Et Döner</t>
  </si>
  <si>
    <t xml:space="preserve">Salata, piirnç pilavı, sos, ekmek ile </t>
  </si>
  <si>
    <t>İskender (Et Dönerden)</t>
  </si>
  <si>
    <t xml:space="preserve">Pirinç pilavı, ekmek, süzme yoğurt, tereyağı, sos ile </t>
  </si>
  <si>
    <t>33,00 TL</t>
  </si>
  <si>
    <t>Et Döner Dürüm (Yarım)</t>
  </si>
  <si>
    <t>16,00 TL</t>
  </si>
  <si>
    <t>Zurna Et Döner Dürüm</t>
  </si>
  <si>
    <t>26,00 TL</t>
  </si>
  <si>
    <t>2001 Double Zurna Et Döner</t>
  </si>
  <si>
    <t>40,00 TL</t>
  </si>
  <si>
    <t>Yarım Izgara Piliç</t>
  </si>
  <si>
    <t>Yarım Pilavlı Piliç</t>
  </si>
  <si>
    <t xml:space="preserve">Pirinç pilavı, patates kızartması, mayonez, ketçap, turşu, ekmek ile </t>
  </si>
  <si>
    <t>Tüm Pilavlı Piliç</t>
  </si>
  <si>
    <t>Izgara Tavuk But</t>
  </si>
  <si>
    <t xml:space="preserve">Salata, soğan, piyaz, limon, közlenmiş domates, közlenmiş biber, ekmek ile </t>
  </si>
  <si>
    <t>Izgara Tavuk Kanat</t>
  </si>
  <si>
    <t>Izgara Tavuk Şiş</t>
  </si>
  <si>
    <t>Izgara Ciğer</t>
  </si>
  <si>
    <t>Izgara Kuşbaşı</t>
  </si>
  <si>
    <t>Izgara Kıyma</t>
  </si>
  <si>
    <t>Kıyma Dürüm</t>
  </si>
  <si>
    <t>2001 Double Kıyma Dürüm</t>
  </si>
  <si>
    <t>37,00 TL</t>
  </si>
  <si>
    <t>Kuşbaşı Dürüm</t>
  </si>
  <si>
    <t>2001 Double Kuşbaşı Dürüm</t>
  </si>
  <si>
    <t>2001 Double Tavuk Şiş Dürüm</t>
  </si>
  <si>
    <t>Ciğer Dürüm</t>
  </si>
  <si>
    <t>Kuşbaşı Dürüm (Yarım)</t>
  </si>
  <si>
    <t>Ciğer Dürüm (Yarım)</t>
  </si>
  <si>
    <t>2001 Double Ciğer Dürüm</t>
  </si>
  <si>
    <t>Kıyma Dürüm (Yarım)</t>
  </si>
  <si>
    <t>Tavuk Şiş Dürüm (Yarım)</t>
  </si>
  <si>
    <t>Köfte Dürüm (Yarım)</t>
  </si>
  <si>
    <t xml:space="preserve">Soğan, yeşillik, domates </t>
  </si>
  <si>
    <t>Köfte Dürüm</t>
  </si>
  <si>
    <t>Kaşarlı Izgara Köfte Dürüm</t>
  </si>
  <si>
    <t>21,00 TL</t>
  </si>
  <si>
    <t>Patates Kızartması (Yarım)</t>
  </si>
  <si>
    <t>7,00 TL</t>
  </si>
  <si>
    <t>Patates Kızartması</t>
  </si>
  <si>
    <t>Pepsi (33 cl.)</t>
  </si>
  <si>
    <t>Şalgam Suyu (25 cl.)</t>
  </si>
  <si>
    <t>Ayran (30 cl.)</t>
  </si>
  <si>
    <t>Ayran (20 cl.)</t>
  </si>
  <si>
    <t>3,00 TL</t>
  </si>
  <si>
    <t xml:space="preserve">Maydanoz, soğan, domates </t>
  </si>
  <si>
    <t>Yarım Tavuk Döner Dürüm</t>
  </si>
  <si>
    <t>24,00 TL</t>
  </si>
  <si>
    <t>Yarım Et Döner Dürüm</t>
  </si>
  <si>
    <t>41,00 TL</t>
  </si>
  <si>
    <t>Yarım Piliç Çevirme</t>
  </si>
  <si>
    <t xml:space="preserve">Patates kızartması, limon, ekmek ile </t>
  </si>
  <si>
    <t>Pilavlı Yarım Piliç Çevirme</t>
  </si>
  <si>
    <t>Pilavlı Piliç Çevirme - Şu anda mevcut değil.</t>
  </si>
  <si>
    <t>Yarım Ciğer Dürüm</t>
  </si>
  <si>
    <t>Yarım Kıyma Dürüm</t>
  </si>
  <si>
    <t>Yarım Tavuk Şiş Dürüm</t>
  </si>
  <si>
    <t>Yarım Kuşbaşı Dürüm</t>
  </si>
  <si>
    <t>Yarım Köfte Dürüm</t>
  </si>
  <si>
    <t>Yarım Patates Kızartması</t>
  </si>
  <si>
    <t>6,00 TL</t>
  </si>
  <si>
    <t>Ayran (28,5 cl.)</t>
  </si>
  <si>
    <t>Ayran (18 cl.)</t>
  </si>
  <si>
    <t>1,50 TL</t>
  </si>
  <si>
    <t xml:space="preserve">Pirinç pilavı, patates kızartması, salata, ketçap, mayonez, ekmek ile </t>
  </si>
  <si>
    <t>Izgara Tavuk (Yarım)</t>
  </si>
  <si>
    <t xml:space="preserve">Patates kızartması, salata, turşu, limon, ekmek ile </t>
  </si>
  <si>
    <t>Izgara Tavuk &amp; Pirinç Pilavı (Yarım)</t>
  </si>
  <si>
    <t>Izgara Tavuk</t>
  </si>
  <si>
    <t>Izgara Tavuk &amp; Pirinç Pilavı</t>
  </si>
  <si>
    <t>Coca-Cola Zero Sugar (30 cl.)</t>
  </si>
  <si>
    <t xml:space="preserve">Cam şişe </t>
  </si>
  <si>
    <t>Coca-Cola (30 cl.)</t>
  </si>
  <si>
    <t>3,50 TL</t>
  </si>
  <si>
    <t>Pepsi (1 L.)</t>
  </si>
  <si>
    <t>9,00 TL</t>
  </si>
  <si>
    <t>Pepsi (1,5 L.)</t>
  </si>
  <si>
    <t>11,00 TL</t>
  </si>
  <si>
    <t>Pepsi (2,5 L.)</t>
  </si>
  <si>
    <t xml:space="preserve">Patates kızartması, turşu, ketçap, mayonez, özel sos </t>
  </si>
  <si>
    <t>17,00 TL</t>
  </si>
  <si>
    <t>İskender (Tavuk Dönerden)</t>
  </si>
  <si>
    <t xml:space="preserve">Patates kızartması, turşu, domates, yoğurt, özel sos, günün pilavı ile </t>
  </si>
  <si>
    <t>İskenderun Usulü Tavuk Döner</t>
  </si>
  <si>
    <t xml:space="preserve">Patates kızartması, turşu, domates, marul, salatalık, soğan ile </t>
  </si>
  <si>
    <t>Kaşarlı Tavuk Döner Dürüm</t>
  </si>
  <si>
    <t xml:space="preserve">Kaşar peyniri, patates kızartması, turşu, ketçap, özel sos </t>
  </si>
  <si>
    <t>Seçilmiş Menü (Zurna Tavuk Döner Dürüm)</t>
  </si>
  <si>
    <t xml:space="preserve">Zurna Tavuk Döner Dürüm + Coca-Cola (1 L.) </t>
  </si>
  <si>
    <t>25,45 TL</t>
  </si>
  <si>
    <t>Seçilmiş Menü (Kaşarlı Tavuk Döner Dürüm)</t>
  </si>
  <si>
    <t xml:space="preserve">Kaşarlı Tavuk Döner Dürüm + Coca-Cola (33 cl.) </t>
  </si>
  <si>
    <t>21,09 TL</t>
  </si>
  <si>
    <t>Seçilmiş Menü (Izgara Tavuk)</t>
  </si>
  <si>
    <t xml:space="preserve">Izgara Tavuk + Coca-Cola (1 L.) </t>
  </si>
  <si>
    <t>33,09 TL</t>
  </si>
  <si>
    <t>Vodafone Menüsü (İskender (Tavuk Dönerden))</t>
  </si>
  <si>
    <t xml:space="preserve">İskender (Tavuk Dönerden) + Pepsi (1 L.) (Kampanya koşulları için restoranın Promosyonlar bölümüne göz atınız. İndirimli fiyat ürün sepete eklendikten sonra uygulanır.) </t>
  </si>
  <si>
    <t>Tavuk Kanat</t>
  </si>
  <si>
    <t xml:space="preserve">Salata, közlenmiş domates, közlenmiş biber soslu ekmek, soğan salatası ile </t>
  </si>
  <si>
    <t>30,00 TL</t>
  </si>
  <si>
    <t>Tavuk Kelebek</t>
  </si>
  <si>
    <t xml:space="preserve">150 gr. tavuk döner, ekmek, patates kızartması, özel sos </t>
  </si>
  <si>
    <t xml:space="preserve">100 gr. kuşbaşı, soğan, maydanoz, domates, közlenmiş domates, közlenmiş biber </t>
  </si>
  <si>
    <t xml:space="preserve">100 gr. kıyma, soğan, maydanoz, domates, közlenmiş domates, közlenmiş biber </t>
  </si>
  <si>
    <t>Abella Box</t>
  </si>
  <si>
    <t xml:space="preserve">Kaşar peynir, üçgen patates kızartması, sos, ketçap, mayonez </t>
  </si>
  <si>
    <t>28,00 TL</t>
  </si>
  <si>
    <t>Şalgam Suyu (33 cl.)</t>
  </si>
  <si>
    <t>4,50 TL</t>
  </si>
  <si>
    <t>Coca-Cola (1 L.)</t>
  </si>
  <si>
    <t>Fanta (1 L.)</t>
  </si>
  <si>
    <t>Sprite (1 L.)</t>
  </si>
  <si>
    <t>Coca-Cola (2,5 L.)</t>
  </si>
  <si>
    <t>12,00 TL</t>
  </si>
  <si>
    <t>Tavuk Tantuni Dürüm</t>
  </si>
  <si>
    <t xml:space="preserve">Soğan, domates, maydanoz, acı. İsteğe göre lahana salatası, limon, biber turşusu </t>
  </si>
  <si>
    <t>Yoğurtlu Tavuk Tantuni</t>
  </si>
  <si>
    <t>Et Tantuni Dürüm</t>
  </si>
  <si>
    <t>Biftek Tantuni Dürüm</t>
  </si>
  <si>
    <t>18,00 TL</t>
  </si>
  <si>
    <t>Yoğurtlu Et Tantuni</t>
  </si>
  <si>
    <t>Somun Ekmek Arası Et Tantuni</t>
  </si>
  <si>
    <t>Yoğurtlu Biftek Tantuni</t>
  </si>
  <si>
    <t>Somun Ekmek Arası Biftek Tantuni</t>
  </si>
  <si>
    <t>Somun Ekmek Arası Tavuk Tantuni</t>
  </si>
  <si>
    <t>Coca-Cola Zero Sugar (33 cl.)</t>
  </si>
  <si>
    <t>Ayran (33 cl.)</t>
  </si>
  <si>
    <t>2,50 TL</t>
  </si>
  <si>
    <t>Açelya Tavuk Döner Menü</t>
  </si>
  <si>
    <t xml:space="preserve">Tavuk Döner + Ayran (18 cl.) </t>
  </si>
  <si>
    <t xml:space="preserve">Patates kızartması, turşu, özel sos, ketçap, mayonez </t>
  </si>
  <si>
    <t>Pizza Tost</t>
  </si>
  <si>
    <t xml:space="preserve">Sucuk, kaşar peyniri, siyah zeytin, mısır, mantar, domates, özel sos </t>
  </si>
  <si>
    <t>Açelya Tost</t>
  </si>
  <si>
    <t xml:space="preserve">Sucuk, kaşar peyniri, yumurta, özel sos </t>
  </si>
  <si>
    <t>Adana Dürüm</t>
  </si>
  <si>
    <t xml:space="preserve">2 şiş Adana kebap, soğan, domates, maydanoz </t>
  </si>
  <si>
    <t>3'lü Açelya Tavuk Döner Menü</t>
  </si>
  <si>
    <t xml:space="preserve">3 Adet Tavuk Döner + İçecek (1 L.) </t>
  </si>
  <si>
    <t>50,00 TL</t>
  </si>
  <si>
    <t>Zurna Tavuk Döner Dürüm Menü</t>
  </si>
  <si>
    <t xml:space="preserve">Zurna Tavuk Döner Dürüm (Patates kızartması, turşu, ketçap, mayonez, özel sos) + Ayran (30 cl.) </t>
  </si>
  <si>
    <t>Menemen</t>
  </si>
  <si>
    <t xml:space="preserve">Yumurta, domates, yeşilbiber, baharat. Ekmek ile </t>
  </si>
  <si>
    <t xml:space="preserve">Kaşar peyniri, domates, özel sos </t>
  </si>
  <si>
    <t xml:space="preserve">Sucuk, kaşar peyniri, özel sos </t>
  </si>
  <si>
    <t>Yumurtalı Tost</t>
  </si>
  <si>
    <t xml:space="preserve">Yumurta, domates, özel sos </t>
  </si>
  <si>
    <t xml:space="preserve">Sucuk, domates, özel sos </t>
  </si>
  <si>
    <t>Soğuk Sandviç</t>
  </si>
  <si>
    <t xml:space="preserve">Kaşar peyniri, domates, patates, kıvırcık marul, domates, turşu, ketçap, mayonez </t>
  </si>
  <si>
    <t>Salamlı Sandviç</t>
  </si>
  <si>
    <t xml:space="preserve">Salam, kaşar peyniri, domates, patates, kıvırcık marul, domates, turşu, ketçap, mayonez </t>
  </si>
  <si>
    <t>Adana Kebap</t>
  </si>
  <si>
    <t xml:space="preserve">2 şiş Adana kebap. Salata, garnitür, közlenmiş biber, ekmek ile </t>
  </si>
  <si>
    <t>Tavuk Şiş</t>
  </si>
  <si>
    <t xml:space="preserve">2 şiş tavuk. Salata, garnitür, közlenmiş biber, ekmek ile </t>
  </si>
  <si>
    <t xml:space="preserve">2 şiş tavuk, soğan, domates, maydanoz </t>
  </si>
  <si>
    <t xml:space="preserve">Patates kızartması, salata, turşu, ekmek, ketçap, mayonez, özel sos ile </t>
  </si>
  <si>
    <t>Pilav Üstü Tavuk Döner</t>
  </si>
  <si>
    <t xml:space="preserve">Patates kızartması, pirinç pilavı, salata, turşu, ekmek, ketçap, mayonez, özel sos ile </t>
  </si>
  <si>
    <t xml:space="preserve">Kaşar peyniri, patates kızartması, turşu, özel sos, ketçap, mayonez </t>
  </si>
  <si>
    <t>Tavuk Burger</t>
  </si>
  <si>
    <t xml:space="preserve">Tavuk burger köftesi, patates kızartması, kıvırcık marul, domates, turşu, ketçap, mayonez </t>
  </si>
  <si>
    <t>Et Burger</t>
  </si>
  <si>
    <t xml:space="preserve">Hamburger köftesi, patates kızartması, kıvırcık marul, domates, turşu, ketçap, mayonez </t>
  </si>
  <si>
    <t>Cheeseburger</t>
  </si>
  <si>
    <t xml:space="preserve">Hamburger köftesi, özel burger peyniri, patates kızartması, kıvırcık marul, domates, turşu, ketçap, mayonez </t>
  </si>
  <si>
    <t>Cips Tabağı</t>
  </si>
  <si>
    <t xml:space="preserve">Patates kızartması. Ketçap, mayonez ile </t>
  </si>
  <si>
    <t>Humus</t>
  </si>
  <si>
    <t xml:space="preserve">Ekmek ile </t>
  </si>
  <si>
    <t>Coca-Cola Light (33 cl.)</t>
  </si>
  <si>
    <t>Coca-Cola Şekersiz (33 cl.)</t>
  </si>
  <si>
    <t>Pepsi Light (33 cl.)</t>
  </si>
  <si>
    <t>Pepsi Max (33 cl.)</t>
  </si>
  <si>
    <t>8,00 TL</t>
  </si>
  <si>
    <t>Coca-Cola Light (1 L.)</t>
  </si>
  <si>
    <t>Coca-Cola Şekersiz (1 L.)</t>
  </si>
  <si>
    <t>Pepsi Light (1 L.)</t>
  </si>
  <si>
    <t>Pepsi Max (1 L.)</t>
  </si>
  <si>
    <t>Tavuk Döner Dürüm (100 gr.)</t>
  </si>
  <si>
    <t xml:space="preserve">Çift lavaş, patates kızartması, turşu, ketçap, mayonez </t>
  </si>
  <si>
    <t>14,25 TL</t>
  </si>
  <si>
    <t xml:space="preserve">Maydanoz, sumak, domates, isteğe göre soğan </t>
  </si>
  <si>
    <t>Sosisli Patso</t>
  </si>
  <si>
    <t xml:space="preserve">Sosis, patates kızartması, mayonez, ketçap ,özel sos </t>
  </si>
  <si>
    <t>12,75 TL</t>
  </si>
  <si>
    <t>İkili Menü</t>
  </si>
  <si>
    <t xml:space="preserve">2 Adet Tavuk Döner + Büyük Boy Patates Kızartması + Soğan Halkası (4 Adet) + Coca-Cola (1 L.) </t>
  </si>
  <si>
    <t>36,00 TL</t>
  </si>
  <si>
    <t>Üçlü Menü</t>
  </si>
  <si>
    <t xml:space="preserve">3 Adet Tavuk Döner + Büyük Boy Patates Kızartması + Soğan Halkası (6 Adet) + Coca-Cola (1 L.) </t>
  </si>
  <si>
    <t>48,75 TL</t>
  </si>
  <si>
    <t>Seçilmiş Menü (Tavuk Döner Dürüm (100 gr.))</t>
  </si>
  <si>
    <t xml:space="preserve">Tavuk Döner Dürüm (100 gr.) + Parmak Dilim Patates Kızartması + Coca-Cola (33 cl.) </t>
  </si>
  <si>
    <t>31,00 TL</t>
  </si>
  <si>
    <t>Vodafone Menüsü (Tavuk Tantuni Dürüm)</t>
  </si>
  <si>
    <t xml:space="preserve">Tavuk Tantuni Dürüm + Ayran (30 cl.) (Kampanya koşulları için restoranın Promosyonlar bölümüne göz atınız. İndirimli fiyat ürün sepete eklendikten sonra uygulanır.) </t>
  </si>
  <si>
    <t>Öğrenci Menü</t>
  </si>
  <si>
    <t xml:space="preserve">Tavuk Döner + Ayran (20 cl.) </t>
  </si>
  <si>
    <t>Tavuk Döner Menü</t>
  </si>
  <si>
    <t xml:space="preserve">Tavuk Döner (100 gr.) + Patates Kızartması + Soğan Halkası (2 Adet) + Ayran (20 cl.) </t>
  </si>
  <si>
    <t>Tavuk Döner &amp; İçecek Menü</t>
  </si>
  <si>
    <t xml:space="preserve">Tavuk Döner (100 gr.) + Patates Kızartması + Soğan Halkası (2 Adet) + Coca-Cola (33 cl.) </t>
  </si>
  <si>
    <t>21,75 TL</t>
  </si>
  <si>
    <t>Sade Patso</t>
  </si>
  <si>
    <t xml:space="preserve">Patates kızartması, mayonez, ketçap, özel sos </t>
  </si>
  <si>
    <t>10,50 TL</t>
  </si>
  <si>
    <t xml:space="preserve">Patates kızartması, turşu, salata, ketçap, mayonez, özel sos ile </t>
  </si>
  <si>
    <t>Veggie Döner Dürüm</t>
  </si>
  <si>
    <t xml:space="preserve">Çift lavaş, marul, patates kızartması, turşu, ketçap, mayonez, sos </t>
  </si>
  <si>
    <t>11,25 TL</t>
  </si>
  <si>
    <t>Tam Ekmek Arası Tavuk Döner</t>
  </si>
  <si>
    <t xml:space="preserve">120 gr. tavuk döner, marul, turşu, özel sos </t>
  </si>
  <si>
    <t>Yarım Ekmek Arası Tavuk Döner</t>
  </si>
  <si>
    <t xml:space="preserve">70 gr. tavuk döner, marul, turşu, özel sos </t>
  </si>
  <si>
    <t>17,25 TL</t>
  </si>
  <si>
    <t>19,50 TL</t>
  </si>
  <si>
    <t>Parmak Dilim Patates Kızartması</t>
  </si>
  <si>
    <t>Elma Dilim Patates Kızartması</t>
  </si>
  <si>
    <t>Soğan Halkası (4 Adet)</t>
  </si>
  <si>
    <t>7,88 TL</t>
  </si>
  <si>
    <t>Soğan Halkası (8 Adet)</t>
  </si>
  <si>
    <t>Tavuk Nugget (4 Adet)</t>
  </si>
  <si>
    <t xml:space="preserve">Turşu, ketçap, mayonez ile </t>
  </si>
  <si>
    <t>Tavuk Nugget (8 Adet)</t>
  </si>
  <si>
    <t>5,25 TL</t>
  </si>
  <si>
    <t>3,75 TL</t>
  </si>
  <si>
    <t>7,50 TL</t>
  </si>
  <si>
    <t>Ketçap (Adet)</t>
  </si>
  <si>
    <t>Mayonez (Adet)</t>
  </si>
  <si>
    <t xml:space="preserve">Mevsim salata, közlenmiş domates, közlenmiş biber, yeşillik, limon ile </t>
  </si>
  <si>
    <t>Mercimek Çorbası</t>
  </si>
  <si>
    <t xml:space="preserve">Ekmek, limon, yeşillik, kimyon, pul biber ile </t>
  </si>
  <si>
    <t xml:space="preserve">Mevsim salatası, lahana turşusu, soğan salatası, közlenmiş domates, közlenmiş biber, yeşillik, limon ile </t>
  </si>
  <si>
    <t>34,00 TL</t>
  </si>
  <si>
    <t>Seçilmiş Menü (Adana Dürüm) - Şu anda mevcut değil.</t>
  </si>
  <si>
    <t xml:space="preserve">Adana Dürüm + Coca-Cola (33 cl.) </t>
  </si>
  <si>
    <t>Vodafone Menüsü (Tavuk Şiş Dürüm) - Şu anda mevcut değil.</t>
  </si>
  <si>
    <t xml:space="preserve">Tavuk Şiş Dürüm + Ayran (20 cl.) (Kampanya koşulları için restoranın Promosyonlar bölümüne göz atınız. İndirimli fiyat ürün sepete eklendikten sonra uygulanır.) </t>
  </si>
  <si>
    <t>Patlıcan Kebabı</t>
  </si>
  <si>
    <t>47,00 TL</t>
  </si>
  <si>
    <t>Beyti Şiş</t>
  </si>
  <si>
    <t>Kuşbaşı Şiş</t>
  </si>
  <si>
    <t>Ciğer Şiş</t>
  </si>
  <si>
    <t>Ciğer Şiş Dürüm</t>
  </si>
  <si>
    <t>Beyti Şiş Dürüm</t>
  </si>
  <si>
    <t>Sebzeli Dürüm</t>
  </si>
  <si>
    <t>Havuç Yoğurtlama</t>
  </si>
  <si>
    <t>Abugannuş</t>
  </si>
  <si>
    <t>Cevizli Biber</t>
  </si>
  <si>
    <t>Biber Yoğurtlama</t>
  </si>
  <si>
    <t>Patlıcan Yoğurtlama</t>
  </si>
  <si>
    <t>Açık Ayran</t>
  </si>
  <si>
    <t>Damla Su (50 cl.)</t>
  </si>
  <si>
    <t>Ayran (1 L.)</t>
  </si>
  <si>
    <t>Damla Su (1,5 L.)</t>
  </si>
  <si>
    <t>Çiğ Köfte Dürüm</t>
  </si>
  <si>
    <t xml:space="preserve">Çift lavaş arasına, 100 gr. çiğ köfte, marul, domates, acı sos, nar ekşisi, limon </t>
  </si>
  <si>
    <t>Jumbo Çiğ Köfte Dürüm</t>
  </si>
  <si>
    <t xml:space="preserve">Çift lavaş arasına 140 gr. çiğ köfte, domates, marul, acı sos, nar ekşisi, limon </t>
  </si>
  <si>
    <t>Çiğ Köfte (400 gr.)</t>
  </si>
  <si>
    <t xml:space="preserve">Marul, acı sos, nar ekşisi, limon, 4 adet lavaş ekmeği ile </t>
  </si>
  <si>
    <t>Çiğ Köfte (700 gr.)</t>
  </si>
  <si>
    <t xml:space="preserve">Marul, acı sos, nar ekşisi, limon, 8 adet lavaş ekmeği ile </t>
  </si>
  <si>
    <t>Çiğ Köfte (250 gr.)</t>
  </si>
  <si>
    <t xml:space="preserve">Marul, acı sos, nar ekşisi, limon, 3 adet lavaş ekmeği ile </t>
  </si>
  <si>
    <t>12,50 TL</t>
  </si>
  <si>
    <t>Mega Çiğ Köfte Dürüm</t>
  </si>
  <si>
    <t xml:space="preserve">Çift lavaşa 120 gr. çiğ köfte, marul, acı sos, nar ekşisi, limon </t>
  </si>
  <si>
    <t>Çiğ Köfte (500 gr.)</t>
  </si>
  <si>
    <t xml:space="preserve">Marul, acı sos, nar ekşisi, limon, 5 adet lavaş ekmeği ile </t>
  </si>
  <si>
    <t>Çiğ Köfte (560 gr.)</t>
  </si>
  <si>
    <t xml:space="preserve">Marul, acı sos, nar ekşisi, limon, 6 adet lavaş ekmeği ile </t>
  </si>
  <si>
    <t>Çiğ Köfte (1 kg.)</t>
  </si>
  <si>
    <t xml:space="preserve">Marul, acı sos, nar ekşisi, limon, 10 adet lavaş ekmeği ile </t>
  </si>
  <si>
    <t>Lavaş Ekmeği (2 Adet)</t>
  </si>
  <si>
    <t>Şalgam Suyu (30 cl.)</t>
  </si>
  <si>
    <t>Limonlu Soda (20 cl.)</t>
  </si>
  <si>
    <t>Acı Sos</t>
  </si>
  <si>
    <t>0,75 TL</t>
  </si>
  <si>
    <t>Nar Ekşisi</t>
  </si>
  <si>
    <t>Seçilmiş Menü (Çiğ Köfte Dürüm)</t>
  </si>
  <si>
    <t xml:space="preserve">Çiğ Köfte Dürüm + Coca-Cola (33 cl.) </t>
  </si>
  <si>
    <t>9,25 TL</t>
  </si>
  <si>
    <t>Seçilmiş Menü (Çiğ Köfte (1 kg.))</t>
  </si>
  <si>
    <t xml:space="preserve">Çiğ Köfte (1 kg.) + Coca-Cola (1 L.) </t>
  </si>
  <si>
    <t>41,50 TL</t>
  </si>
  <si>
    <t>Vodafone Menüsü (Mega Çiğ Köfte Dürüm)</t>
  </si>
  <si>
    <t xml:space="preserve">Mega Çiğ Köfte Dürüm + Ayran (30 cl.) (Kampanya koşulları için restoranın Promosyonlar bölümüne göz atınız. İndirimli fiyat ürün sepete eklendikten sonra uygulanır.) </t>
  </si>
  <si>
    <t xml:space="preserve">100 gr. çiğ köfte, atom marul, domates, nar ekşisi, çiğ köfte sosu, isteğe göre acı sos </t>
  </si>
  <si>
    <t>4,90 TL</t>
  </si>
  <si>
    <t xml:space="preserve">150 gr. çiğ köfte, atom marul, domates, nar ekşisi, çiğ köfte sosu, isteğe göre acı sos </t>
  </si>
  <si>
    <t>Double Çiğ Köfte Dürüm</t>
  </si>
  <si>
    <t xml:space="preserve">Çift lavaşa; 200 gr. çiğ köfte, atom marul, domates, nar ekşisi, çiğ köfte sosu, isteğe göre acı sos </t>
  </si>
  <si>
    <t>8,40 TL</t>
  </si>
  <si>
    <t>Çiğ Köfte (300 gr.)</t>
  </si>
  <si>
    <t xml:space="preserve">Atom marul, acı sos, nar ekşisi, turşu, çiğ köfte sosu, lavaş ile </t>
  </si>
  <si>
    <t>Çiğ Köfte (650 gr.)</t>
  </si>
  <si>
    <t xml:space="preserve">Atom marul, acı sos, 3 adet nar ekşisi, domates, 8 adet lavaş ile </t>
  </si>
  <si>
    <t>26,60 TL</t>
  </si>
  <si>
    <t xml:space="preserve">Atom marul, acı sos, 2 adet domates, 10 adet lavaş, 4 adet nar ekşisi, turşu, limon, çiğ köfte sosu ile </t>
  </si>
  <si>
    <t xml:space="preserve">Somun ekmeğine; kaşar peyniri, ketçap, mayonez </t>
  </si>
  <si>
    <t>5,60 TL</t>
  </si>
  <si>
    <t xml:space="preserve">Somun ekmek, sucuk, domates </t>
  </si>
  <si>
    <t xml:space="preserve">Somun ekmeğine; sucuk, kaşar peyniri </t>
  </si>
  <si>
    <t>Nar Ekşis (1 L.)</t>
  </si>
  <si>
    <t>Lavaş (Adet)</t>
  </si>
  <si>
    <t>0,53 TL</t>
  </si>
  <si>
    <t>Nar Ekşisi (Adet)</t>
  </si>
  <si>
    <t>0,35 TL</t>
  </si>
  <si>
    <t>Atom Marul (Adet)</t>
  </si>
  <si>
    <t>Künefe</t>
  </si>
  <si>
    <t>Fruko (33 cl.)</t>
  </si>
  <si>
    <t>2,10 TL</t>
  </si>
  <si>
    <t xml:space="preserve">140 gr. çiğ köfte, yeşillik, nar ekşisi, limon, isteğe göre acı sos </t>
  </si>
  <si>
    <t>Çiğ Köfte (225 gr.)</t>
  </si>
  <si>
    <t xml:space="preserve">Atom göbek marul, dometes, limon, maydanoz, nane, salatalık biber turşusu, nar ekşisi, acı sos, 2 adet lavaş ile </t>
  </si>
  <si>
    <t xml:space="preserve">100 gr. çiğ köfte, yeşillik, nar ekşisi, limon, isteğe göre acı sos </t>
  </si>
  <si>
    <t xml:space="preserve">Atom göbek marul, dometes, limon, maydanoz, nane, salatalık biber turşusu, nar ekşisi, acı sos, 4 adet lavaş ile </t>
  </si>
  <si>
    <t>Çiğköfte (500 gr.)</t>
  </si>
  <si>
    <t xml:space="preserve">Atom göbek marul, dometes, limon, maydanoz, nane, salatalık biber turşusu, nar ekşisi, acı sos, 5 adet lavaş ile </t>
  </si>
  <si>
    <t xml:space="preserve">170 gr. çiğ köfte, yeşillik, nar ekşisi, limon, istege göre acı sos </t>
  </si>
  <si>
    <t>Aile Boyu Çiğ Köfte (600 gr.)</t>
  </si>
  <si>
    <t xml:space="preserve">Atom göbek marul, domates, limon, maydanoz, nane, salatalık biber turşusu, nar ekşisi acı sos, 6 adet lavaş ile </t>
  </si>
  <si>
    <t>32,00 TL</t>
  </si>
  <si>
    <t>Çiğ Köfte (750 gr.)</t>
  </si>
  <si>
    <t xml:space="preserve">Atom göbek marul, dometes, limon, maydanoz, nane, salatalık biber turşusu, nar ekşisi, acı sos, 8 adet lavaş ile </t>
  </si>
  <si>
    <t xml:space="preserve">Atom göbek marul, dometes, limon, maydanoz, nane, salatalık biber turşusu, nar ekşisi, acı sos, 10 adet lavaş ile </t>
  </si>
  <si>
    <t>Coca-Cola (20 cl.)</t>
  </si>
  <si>
    <t>Ayran (17 cl.)</t>
  </si>
  <si>
    <t>Big Menü</t>
  </si>
  <si>
    <t xml:space="preserve">Çiğ Köfte (1 kg.) + Marul + Yeşillik + Acı Sos + Nar Ekşisi + 10 Adet Lavaş + Ayran (1 L.) </t>
  </si>
  <si>
    <t>37,50 TL</t>
  </si>
  <si>
    <t>Fırsat Menüsü</t>
  </si>
  <si>
    <t xml:space="preserve">Çiğ Köfte (1 kg.) + Marul + Yeşillik + Acı Sos + Nar Ekşisi + 10 Adet Lavaş + 2 Adet Ayran (30 cl.) </t>
  </si>
  <si>
    <t>43,00 TL</t>
  </si>
  <si>
    <t xml:space="preserve">Göbek marul, domates, nar ekşisi, limon, isteğe göre acı sos </t>
  </si>
  <si>
    <t>Çiğ Köfte (270 gr.)</t>
  </si>
  <si>
    <t xml:space="preserve">Marul, yeşillik, acı sos, nar ekşisi, 2 adet lavaş ile </t>
  </si>
  <si>
    <t xml:space="preserve">Marul, yeşillik, acı sos, nar ekşisi, 4 adet lavaş ile </t>
  </si>
  <si>
    <t>Çiğ Köfte (600 gr.)</t>
  </si>
  <si>
    <t xml:space="preserve">Marul, yeşillik, acı sos, nar ekşisi, 6 adet lavaş ile </t>
  </si>
  <si>
    <t xml:space="preserve">Marul, yeşillik, acı sos, nar ekşisi, 10 adet lavaş ile </t>
  </si>
  <si>
    <t>1,00 TL</t>
  </si>
  <si>
    <t xml:space="preserve">Göbek marul, domates, nar ekşisi, limon, isteğe göre acı </t>
  </si>
  <si>
    <t>9,50 TL</t>
  </si>
  <si>
    <t xml:space="preserve">Çiğ Köfte (1 kg.) (Marul, yeşillik, acı sos, nar ekşisi, 10 adet lavaş ile) + 2 Adet Ayran (30 cl.) </t>
  </si>
  <si>
    <t xml:space="preserve">Çiğ Köfte (1 kg.) (Marul, yeşillik, acı sos, nar ekşisi, 10 adet lavaş ile) + Ayran (1 L.) </t>
  </si>
  <si>
    <t xml:space="preserve">Marul, yeşillik, acı sos, nar ekşisi, 7 adet lavaş ile </t>
  </si>
  <si>
    <t>Ayran (17,5 cl.)</t>
  </si>
  <si>
    <t>Altın Koza Şalgam Suyu (30 cl.)</t>
  </si>
  <si>
    <t>Sütaş Ayran (30 cl.)</t>
  </si>
  <si>
    <t>Beypazarı Soda (20 cl.)</t>
  </si>
  <si>
    <t xml:space="preserve">100 gr. çiğ köfte, göbek marul, limon, maydanoz, nar ekşisi, acı sos </t>
  </si>
  <si>
    <t xml:space="preserve">140 gr. çiğ köfte, göbek marul, limon, maydanoz, nar ekşisi, acı sos </t>
  </si>
  <si>
    <t>8,50 TL</t>
  </si>
  <si>
    <t xml:space="preserve">Göbek marul, limon, maydanoz, nar ekşisi, acı sos ile </t>
  </si>
  <si>
    <t xml:space="preserve">180 gr. çiğ köfte, göbek marul, limon, maydanoz, nar ekşisi, acı sos </t>
  </si>
  <si>
    <t>Eker Sütlaç (100 gr.)</t>
  </si>
  <si>
    <t>Doritoslu Çiğ Köfte Dürüm</t>
  </si>
  <si>
    <t xml:space="preserve">100 gr. çiğ köfte, göbek marul, limon, maydanoz, nar ekşisi, acı sos, Doritos </t>
  </si>
  <si>
    <t>Double Doritoslu Çiğ Köfte Dürüm</t>
  </si>
  <si>
    <t xml:space="preserve">180 gr. çiğ köfte, göbek marul, limon, maydanoz, nar ekşisi, acı sos, Doritos </t>
  </si>
  <si>
    <t>29,00 TL</t>
  </si>
  <si>
    <t>Eker Çikolatalı Puding (100 gr.)</t>
  </si>
  <si>
    <t>Eker Kazandibi (100 gr.)</t>
  </si>
  <si>
    <t>Pepsi (20 cl.)</t>
  </si>
  <si>
    <t>Yedigün (20 cl.)</t>
  </si>
  <si>
    <t>Ankara Gazozu (25 cl.)</t>
  </si>
  <si>
    <t>Şalgam Suyu (1 L.)</t>
  </si>
  <si>
    <t>Çiğ Köfte Dürüm (100 gr.)</t>
  </si>
  <si>
    <t xml:space="preserve">Çift lavaşa; göbek marul, limon, domates, nar ekşisi, isteğe göre acı sos </t>
  </si>
  <si>
    <t>Mega Çiğ Köfte Dürüm (150 gr.)</t>
  </si>
  <si>
    <t>Duble Doritoslu Çiğ Köfte Dürüm (200 gr.)</t>
  </si>
  <si>
    <t xml:space="preserve">Çift lavaşa; Göbek marul, limon, domates, nar ekşisi, Doritos </t>
  </si>
  <si>
    <t>Çiğ Köfte (240 gr.)</t>
  </si>
  <si>
    <t xml:space="preserve">Göbek marul, limon, acı sos, nar ekşisi, lavaş </t>
  </si>
  <si>
    <t>Doritoslu Çiğ Köfte Dürüm (100 gr.)</t>
  </si>
  <si>
    <t>Mega Doritoslu Çiğ Köfte Dürüm (150 gr.)</t>
  </si>
  <si>
    <t>Duble Çiğ Köfte Dürüm (200 gr.)</t>
  </si>
  <si>
    <t>Çiğ Köfte (1.5 kg.)</t>
  </si>
  <si>
    <t xml:space="preserve">Göbek marul, limon, acı sos, nar ekşisi, lavaş ile </t>
  </si>
  <si>
    <t>75,00 TL</t>
  </si>
  <si>
    <t>Acılı Çiğ Köfte Sosu (1 L.)</t>
  </si>
  <si>
    <t xml:space="preserve">İsotlu </t>
  </si>
  <si>
    <t>Nar Ekşili Sos (1 L.)</t>
  </si>
  <si>
    <t>Fanta (20 cl.)</t>
  </si>
  <si>
    <t>Sprite (20 cl.)</t>
  </si>
  <si>
    <t>Acılı Şalgam Suyu (25 cl.)</t>
  </si>
  <si>
    <t xml:space="preserve">100 gr. çiğ köfte, Doritos, marul, domates, nar ekşisi </t>
  </si>
  <si>
    <t>Zurna Çiğ Köfte Dürüm</t>
  </si>
  <si>
    <t xml:space="preserve">180 gr. çiğ köfte, marul, domates, limon </t>
  </si>
  <si>
    <t>Seçilmiş Menü (Mega Çiğ Köfte Dürüm (170 gr.))</t>
  </si>
  <si>
    <t xml:space="preserve">Mega Çiğ Köfte Dürüm (170 gr.) + Coca-Cola (33 cl.) </t>
  </si>
  <si>
    <t>Çiğ Köfte (200 gr.)</t>
  </si>
  <si>
    <t xml:space="preserve">2 adet lavaş, marul, domates, limon, kar ekşisi sos, acı sos ile </t>
  </si>
  <si>
    <t xml:space="preserve">100 gr. çiğ köfte, marul, domates, nar ekşisi </t>
  </si>
  <si>
    <t>Seçilmiş Menü (Çiğ Köfte (200 gr.))</t>
  </si>
  <si>
    <t xml:space="preserve">Çiğ Köfte (200 gr.) + Coca-Cola (33 cl.) </t>
  </si>
  <si>
    <t>Vodafone Menüsü (Çiğ Köfte (400 gr.))</t>
  </si>
  <si>
    <t xml:space="preserve">Çiğ Köfte (400 gr.) + Kutu İçecek (Kampanya koşulları için restoranın Promosyonlar bölümüne göz atınız. İndirimli fiyat ürün sepete eklendikten sonra uygulanır.) </t>
  </si>
  <si>
    <t>2'li Mega Çiğ Köfte Dürüm Menü</t>
  </si>
  <si>
    <t xml:space="preserve">2 Adet Mega Çiğ Köfte Dürüm + 2 Adet Ayran (20 cl.) </t>
  </si>
  <si>
    <t>Yarım Çiğ Köfte (200 gr.) Menü</t>
  </si>
  <si>
    <t xml:space="preserve">Yarım Çiğ Köfte (200 gr.) + Ayran (30 cl.) </t>
  </si>
  <si>
    <t xml:space="preserve">Mega Çiğ Köfte + Coca-Cola (33 cl.) </t>
  </si>
  <si>
    <t>5 Adet Çiğ Köfte Dürüm Menü</t>
  </si>
  <si>
    <t xml:space="preserve">5 Adet Çiğ Köfte Dürüm </t>
  </si>
  <si>
    <t>60,00 TL</t>
  </si>
  <si>
    <t>Arkadaş Menü</t>
  </si>
  <si>
    <t xml:space="preserve">Çiğ Köfte (400 gr.) + 2 Adet Ayran (30 cl.) </t>
  </si>
  <si>
    <t>Aile Menü</t>
  </si>
  <si>
    <t xml:space="preserve">Çiğ Köfte (600 gr.) + 2 Adet Ayran (30 cl.) </t>
  </si>
  <si>
    <t>Özel Acılı Çiğ Köfte Dürüm (120 gr.)</t>
  </si>
  <si>
    <t>Mega Çiğ Köfte Dürüm (170 gr.)</t>
  </si>
  <si>
    <t xml:space="preserve">Marul, domates, nar ekşisi, acı sos </t>
  </si>
  <si>
    <t>Beyti Çiğ Köfte</t>
  </si>
  <si>
    <t xml:space="preserve">5 adet lavaş, marul, nar ekşisi, limon, acı sos </t>
  </si>
  <si>
    <t xml:space="preserve">4 adet lavaş, marul, domates, limon, kar ekşisi sos, acı sos ile </t>
  </si>
  <si>
    <t xml:space="preserve">6 adet lavaş, marul, domates, limon, kar ekşisi sos, acı sos ile </t>
  </si>
  <si>
    <t xml:space="preserve">10 adet lavaş, marul, domates, limon, kar ekşisi sos, acı sos ile </t>
  </si>
  <si>
    <t>70,00 TL</t>
  </si>
  <si>
    <t>1,20 TL</t>
  </si>
  <si>
    <t>Su (20 cl.)</t>
  </si>
  <si>
    <t>Ayranöz Bardak Su (20 cl.) (60 Adet)</t>
  </si>
  <si>
    <t>Erikli Bardak Su (25 cl.) (48 Adet)</t>
  </si>
  <si>
    <t>Ayran Damacana Su (19 L.)</t>
  </si>
  <si>
    <t xml:space="preserve">Damacana depozito bedeli 40 TL'dir. </t>
  </si>
  <si>
    <t>Ayranöz Damacana Su (19 L.)</t>
  </si>
  <si>
    <t>May Su Damacana (19 L.)</t>
  </si>
  <si>
    <t>Sırma Damacana Su (19 L.)</t>
  </si>
  <si>
    <t>Hayat Damacana Su (19 L.)</t>
  </si>
  <si>
    <t>Ayran Su (5 L.) (4 Adet)</t>
  </si>
  <si>
    <t>Ayran Su (0,5 L.) (24 Adet)</t>
  </si>
  <si>
    <t>Ayran Su (1,5 L.) (12 Adet)</t>
  </si>
  <si>
    <t>Gökçedağ Bardak Su (18 cl.)</t>
  </si>
  <si>
    <t>Ayran Bardak Su (18 cl.) (60 Adet)</t>
  </si>
  <si>
    <t>Erikli Su (5 L.) (2 Adet)</t>
  </si>
  <si>
    <t>Erikli Su (1,5 L.) (6 Adet)</t>
  </si>
  <si>
    <t>Erikli Su (0,5 L.) (12 Adet)</t>
  </si>
  <si>
    <t>Saka Damacana Su (19 L.)</t>
  </si>
  <si>
    <t>Erikli Damacana Su (19 L.)</t>
  </si>
  <si>
    <t>Damacana Pompası (Adet)</t>
  </si>
  <si>
    <t>Kızılay Soda (20 cl.) (6 Adet)</t>
  </si>
  <si>
    <t>Beypazarı Sade Soda (6 Adet)</t>
  </si>
  <si>
    <t>Beypazarı Soda (20 cl.) (24 Adet)</t>
  </si>
  <si>
    <t>Bahçeden Limonata (20 cl.) (36 Adet)</t>
  </si>
  <si>
    <t>Kızılay Soda (20 cl.) (24 Adet)</t>
  </si>
  <si>
    <t>Ekmek Arası Kızartılmış Dil Balığı</t>
  </si>
  <si>
    <t xml:space="preserve">Kızartılmış dil balığı, özel sos, marul, soğan. Roka İle </t>
  </si>
  <si>
    <t>Ekmek Arası Uskumru Fileto</t>
  </si>
  <si>
    <t xml:space="preserve">Uskumru fileto, özel sos, marul, soğan. Roka ile </t>
  </si>
  <si>
    <t>Hamsi Tava (1 kg.) (Pişirilmiş)</t>
  </si>
  <si>
    <t xml:space="preserve">Karadeniz usulü. Taze roka, limon ile </t>
  </si>
  <si>
    <t>55,00 TL</t>
  </si>
  <si>
    <t>Hamsi Kızartma</t>
  </si>
  <si>
    <t xml:space="preserve">(250 gr.) Soslu ekmek ile </t>
  </si>
  <si>
    <t>Izgara Levrek</t>
  </si>
  <si>
    <t xml:space="preserve">(400-600 gr.) Soslu ekmek ile </t>
  </si>
  <si>
    <t>Seçilmiş Menü (Izgara Çipura)</t>
  </si>
  <si>
    <t xml:space="preserve">Izgara Çipura + Coca-Cola (33 cl.) </t>
  </si>
  <si>
    <t>48,23 TL</t>
  </si>
  <si>
    <t>Seçilmiş Menü (Izgara Levrek)</t>
  </si>
  <si>
    <t xml:space="preserve">Izgara Levrek + Coca-Cola (33 cl.) </t>
  </si>
  <si>
    <t>52,50 TL</t>
  </si>
  <si>
    <t>Vodafone Menüsü (Ekmek Arası Kızartılmış Dil Balığı)</t>
  </si>
  <si>
    <t xml:space="preserve">Ekmek Arası Kızartılmış Dil Balığı + Coca-Cola (33 cl.) (Kampanya koşulları için restoranın Promosyonlar bölümüne göz atınız. İndirimli fiyat ürün sepete eklendikten sonra uygulanır.) </t>
  </si>
  <si>
    <t>Izgara Çipura</t>
  </si>
  <si>
    <t>Somon Izgara (Kılçıksız)</t>
  </si>
  <si>
    <t xml:space="preserve">(250 gr.) Dilimlenmiş Norveç somonu. Soslu ekmek ile </t>
  </si>
  <si>
    <t>Somon Steak</t>
  </si>
  <si>
    <t xml:space="preserve">(250 gr.) Steak Norveç somonu. Soslu ekmek ile </t>
  </si>
  <si>
    <t>Ekmek Arası Kızartılmış Hamsi</t>
  </si>
  <si>
    <t xml:space="preserve">Özel sos, marul, roka, isteğe göre soğan </t>
  </si>
  <si>
    <t>Karides Şiş</t>
  </si>
  <si>
    <t xml:space="preserve">6 adet büyük karides. Soslu ekmek, roka, limon ile </t>
  </si>
  <si>
    <t>Karides Tava</t>
  </si>
  <si>
    <t xml:space="preserve">6 adet kızarmış karides. Soslu ekmek, roka, limon ile </t>
  </si>
  <si>
    <t>Kalamar Tava</t>
  </si>
  <si>
    <t xml:space="preserve">8 adet kızarmış halka kalamar. Tarator sos ile </t>
  </si>
  <si>
    <t>Ebu Gannuç</t>
  </si>
  <si>
    <t xml:space="preserve">Közde pişmiş patlıcan, domates, nar ekşili sos </t>
  </si>
  <si>
    <t xml:space="preserve">Közde pişmiş biber, süzme yoğurt </t>
  </si>
  <si>
    <t>Patetes Kızartması</t>
  </si>
  <si>
    <t>Çoban Salata</t>
  </si>
  <si>
    <t xml:space="preserve">Marul, domates, salatalık, isteğe göre soğan </t>
  </si>
  <si>
    <t>Roka Salatası</t>
  </si>
  <si>
    <t xml:space="preserve">Roka, domates, nar ekşili sos </t>
  </si>
  <si>
    <t>Mevsim Salata</t>
  </si>
  <si>
    <t xml:space="preserve">Marul, domates, salatalık, kırmızılahana </t>
  </si>
  <si>
    <t>Coca-Cola Zero (33 cl.)</t>
  </si>
  <si>
    <t>Kumru Sandviç Menü</t>
  </si>
  <si>
    <t xml:space="preserve">Kumru Sandviç + Patates Kızartması + Sigara Böreği + Soğan Halkası + Nugget </t>
  </si>
  <si>
    <t>Pizza Tost Menü</t>
  </si>
  <si>
    <t xml:space="preserve">Pizza Tost + Patates Kızartması + Sigara Böreği + Soğan Halkası + Nugget </t>
  </si>
  <si>
    <t>Hayvan Burger Menü</t>
  </si>
  <si>
    <t xml:space="preserve">Hayvan Burger + Patates Kızartması + Sigara Böreği + Soğan Halkası + Nugget </t>
  </si>
  <si>
    <t>Kumru Sandviç</t>
  </si>
  <si>
    <t xml:space="preserve">Sucuk, kaşar peyniri, salam, sosis, turşu, ketçap, mayonez </t>
  </si>
  <si>
    <t>Tavuk Burger Menü</t>
  </si>
  <si>
    <t xml:space="preserve">Tavuk Burger + Patates Kızartması + Sigara Böreği + Soğan Halkası + Nugget </t>
  </si>
  <si>
    <t>Kıymalı Yumurtalı Tost Menü</t>
  </si>
  <si>
    <t xml:space="preserve">Kıymalı Yumurtalı Tost + Patates Kızartması + Sigara Böreği + Soğan Halkası + Nugget </t>
  </si>
  <si>
    <t>Sebzeli Tost Menü</t>
  </si>
  <si>
    <t xml:space="preserve">Sebzeli Tost + Patates Kızartması + Sigara Böreği + Soğan Halkası + Nugget </t>
  </si>
  <si>
    <t>Et Burger Menü</t>
  </si>
  <si>
    <t xml:space="preserve">Et Burger + Patates Kızartması + Sigara Böreği + Soğan Halkası + Nugget </t>
  </si>
  <si>
    <t>Kaşarlı Tost Menü</t>
  </si>
  <si>
    <t xml:space="preserve">Kaşarlı Tost + Patates Kızartması + Sigara Böreği + Soğan Halkası + Nugget </t>
  </si>
  <si>
    <t>Sucuklu Tost Menü</t>
  </si>
  <si>
    <t xml:space="preserve">Sucuklu Tost + Patates Kızartması + Sigara Böreği + Soğan Halkası + Nugget </t>
  </si>
  <si>
    <t>Yumurtalı Tost Menü</t>
  </si>
  <si>
    <t xml:space="preserve">Yumurtalı Tost + Patates Kızartması + Sigara Böreği + Soğan Halkası + Nugget </t>
  </si>
  <si>
    <t>Karışık Tost Menü</t>
  </si>
  <si>
    <t xml:space="preserve">Karışık Tost + Patates Kızartması + Sigara Böreği + Soğan Halkası + Nugget </t>
  </si>
  <si>
    <t>Yumurtalı Sucuklu Tost Menü</t>
  </si>
  <si>
    <t xml:space="preserve">Yumurtalı Sucuklu Tost + Patates Kızartması + Sigara Böreği + Soğan Halkası + Nugget </t>
  </si>
  <si>
    <t>Kıymalı Yumurtalı Tost</t>
  </si>
  <si>
    <t xml:space="preserve">Kıyma, yumurta, domates </t>
  </si>
  <si>
    <t>Sebzeli Tost</t>
  </si>
  <si>
    <t xml:space="preserve">Kaşar, domates, maydanoz, tatlı biber </t>
  </si>
  <si>
    <t xml:space="preserve">Kaşar peyniri, sucuk </t>
  </si>
  <si>
    <t>Yumurtalı Sucuklu Tost</t>
  </si>
  <si>
    <t xml:space="preserve">Sucuk, kaşar peyniri, salam, sosis, mantar, domates, biber </t>
  </si>
  <si>
    <t>Patso Sandviç</t>
  </si>
  <si>
    <t xml:space="preserve">Patates kızartması, turşu, kaşar peyniri, ketçap, mayonez </t>
  </si>
  <si>
    <t>Ton Balıklı Sandviç</t>
  </si>
  <si>
    <t xml:space="preserve">Ton balığı, Rus salatası, domates, marul </t>
  </si>
  <si>
    <t>Tavuk Şiş Sandviç</t>
  </si>
  <si>
    <t xml:space="preserve">Izgara tavuk, marul, domates, ketçap, mayonez, isteğe bağlı soğan </t>
  </si>
  <si>
    <t>Kremalı Cheddarlı Tavuk Sandviç</t>
  </si>
  <si>
    <t xml:space="preserve">Şiş tavuk, krema, cheddar peyniri, domates, marul, tatlı biber, ketçap, mayonez, isteğe göre soğan, acı biber </t>
  </si>
  <si>
    <t>Kaşarlı Tavuklu Sandviç</t>
  </si>
  <si>
    <t xml:space="preserve">Tavuk şiş, kaşar peyniri, domates, marul, tatlı biber, ketçap, mayonez, isteğe göre soğan, acı biber </t>
  </si>
  <si>
    <t>Köri Soslu Tavuk Sandviç</t>
  </si>
  <si>
    <t xml:space="preserve">Tavuk, mantar, krema, cheddar peyniri, domates, marul, isteğe bağlı ketçap, mayonez </t>
  </si>
  <si>
    <t xml:space="preserve">Patates kızartması, sosis, kaşar peyniri, turşu, ketçap, mayonez </t>
  </si>
  <si>
    <t>Hayvan Burger</t>
  </si>
  <si>
    <t xml:space="preserve">Çift burger köftesi, çift cheddar peyniri, turşu, burger sos, soğan, domates, marul , özel sos </t>
  </si>
  <si>
    <t xml:space="preserve">Dana eti, marul, domates, cheddar peyniri, turşu, Alaçatı sos </t>
  </si>
  <si>
    <t xml:space="preserve">Tavuk, marul, domates, cheddar peyniri, turşu, Alaçatı sos </t>
  </si>
  <si>
    <t>Taze Sıkma Mandalina Suyu</t>
  </si>
  <si>
    <t>Taze Sıkma Nar Suyu</t>
  </si>
  <si>
    <t>Taze Sıkma Karışık Meyve Suyu</t>
  </si>
  <si>
    <t xml:space="preserve">Mevsim meyveleri </t>
  </si>
  <si>
    <t>Atom</t>
  </si>
  <si>
    <t xml:space="preserve">Avokado, muz, süt, bal, fındık, Antep fıstığı, kaymak </t>
  </si>
  <si>
    <t>Muzlu süt</t>
  </si>
  <si>
    <t>Çikolatalı süt</t>
  </si>
  <si>
    <t>Çilekli süt</t>
  </si>
  <si>
    <t xml:space="preserve">Kaşar peyniri, ketçap, mayonez, salça sos </t>
  </si>
  <si>
    <t xml:space="preserve">Kaşar peyniri, sucuk, domates, ketçap, mayonez, salça sos </t>
  </si>
  <si>
    <t xml:space="preserve">Sucuk, ketçap, mayonez, salça sos </t>
  </si>
  <si>
    <t>Hamburger</t>
  </si>
  <si>
    <t xml:space="preserve">110 gr. burger köftesi, marul, mayonez, ketçap, patates kızartması, domates, turşu </t>
  </si>
  <si>
    <t xml:space="preserve">110 gr. tavuk burger, marul, mayonez, ketçap, patates kızartması, domates, turşu </t>
  </si>
  <si>
    <t xml:space="preserve">110 gr. burger köftesi, cheddar peyniri, marul, mayonez, ketçap, patates kızartması, domates </t>
  </si>
  <si>
    <t xml:space="preserve">110 gr. tavuk döner, patates kızartması, özel sos, özel mayonez, turşu, isteğe göre salata, yeşillik, marul ile </t>
  </si>
  <si>
    <t>Tavuk Döner (1,5 Kişilik)</t>
  </si>
  <si>
    <t xml:space="preserve">170 gr. tavuk döner, patates kızartması, özel sos, özel mayonez, turşu, isteğe göre salata, yeşillik, marul ile </t>
  </si>
  <si>
    <t>Double Tavuk Döner</t>
  </si>
  <si>
    <t xml:space="preserve">220 gr. tavuk döner, patates kızartması, özel sos, özel mayonez, turşu, isteğe göre salata, yeşillik, marul ile </t>
  </si>
  <si>
    <t xml:space="preserve">130 gr. tavuk döner, özel sos, özel mayonez, turşu, ekmek, pilav, süzme yoğurt, pide ekmeği ile </t>
  </si>
  <si>
    <t>Veggie Dürüm</t>
  </si>
  <si>
    <t xml:space="preserve">Özel sos, özel mayonez, patates kızartması </t>
  </si>
  <si>
    <t>Yedigün (33 cl.)</t>
  </si>
  <si>
    <t>7UP (33 cl.)</t>
  </si>
  <si>
    <t>Tamek (33 cl.)</t>
  </si>
  <si>
    <t>Lipton Ice Tea (33 cl.)</t>
  </si>
  <si>
    <t>Yedigün (1 L.)</t>
  </si>
  <si>
    <t>Tavuk Döner (100 gr.)</t>
  </si>
  <si>
    <t xml:space="preserve">Patates kızartması, özel sos, özel mayonez, turşu, isteğe göre salata, yeşillik, marul ile </t>
  </si>
  <si>
    <t>Tavuk Döner (170 gr.) (1,5 Kişilik)</t>
  </si>
  <si>
    <t>Double Tavuk Döner (220 gr.)</t>
  </si>
  <si>
    <t>İskender (Tavuk Dönerden) (130 gr.) 1</t>
  </si>
  <si>
    <t xml:space="preserve">Patates kızartması, özel sos, özel mayonez, turşu, ekmek, pilav, süzme yoğurt, pide ekmeği </t>
  </si>
  <si>
    <t>İskender (Tavuk Dönerden) (150 gr.) 2</t>
  </si>
  <si>
    <t xml:space="preserve">Salata, patates kızartması, pilav, ekmek </t>
  </si>
  <si>
    <t>Et Döner (100 gr.)</t>
  </si>
  <si>
    <t xml:space="preserve">Soğan, domates, maydanoz ile </t>
  </si>
  <si>
    <t>Et Döner (150 gr.) (1,5 Kişilik)</t>
  </si>
  <si>
    <t>39,00 TL</t>
  </si>
  <si>
    <t>Double Et Döner (200 gr.)</t>
  </si>
  <si>
    <t>49,00 TL</t>
  </si>
  <si>
    <t>İskender (Et Dönerden) (120 gr.)</t>
  </si>
  <si>
    <t xml:space="preserve">Pilav, süzme yoğurt </t>
  </si>
  <si>
    <t>Pilav Üstü Et Döner (120 gr.)</t>
  </si>
  <si>
    <t xml:space="preserve">Pilav. Maydanoz, domates, soğan, közlenmiş biber ile </t>
  </si>
  <si>
    <t>Seçilmiş Menü (2 Lahmacun (4 Adet))</t>
  </si>
  <si>
    <t xml:space="preserve">2 Adet Lahmacun (4 Adet) (Lütfen, acı seçiminizi sipariş notunuz kısmında belirtiniz.) + Coca-Cola (1 L.) </t>
  </si>
  <si>
    <t>44,00 TL</t>
  </si>
  <si>
    <t>Lahmacun Menü</t>
  </si>
  <si>
    <t xml:space="preserve">50 Adet Lahmacun + Yeşillik (Lütfen acı seçiminizi sipariş notunda belirtiniz.) </t>
  </si>
  <si>
    <t>120,00 TL</t>
  </si>
  <si>
    <t>Lahmacun (4 Adet)</t>
  </si>
  <si>
    <t xml:space="preserve">Kıyma, domates, sarımsak, biber.. Bol yeşillik ile </t>
  </si>
  <si>
    <t>Sarımsaklı Antep Lahmacun</t>
  </si>
  <si>
    <t xml:space="preserve">4 adet. Yeşillik ile </t>
  </si>
  <si>
    <t>Kuşbaşılı Kaşarlı Pide</t>
  </si>
  <si>
    <t>27,50 TL</t>
  </si>
  <si>
    <t>Sucuklu Kaşarlı Pide</t>
  </si>
  <si>
    <t>Sebzeli Kaşarlı Pide</t>
  </si>
  <si>
    <t xml:space="preserve">Domates, biber, kaşar peyniri </t>
  </si>
  <si>
    <t>Kavurmalı Kapalı Pide</t>
  </si>
  <si>
    <t>Kavurmalı Yumurtalı Pide (Açık)</t>
  </si>
  <si>
    <t xml:space="preserve">Et, soğan, baharat, 2 adet yumurta </t>
  </si>
  <si>
    <t>Kıymalı Pide</t>
  </si>
  <si>
    <t>Kaşarlı Pide</t>
  </si>
  <si>
    <t>Kuşbaşılı Pide</t>
  </si>
  <si>
    <t>22,50 TL</t>
  </si>
  <si>
    <t>Sucuklu Kaşarlı Yumurtalı Pide</t>
  </si>
  <si>
    <t>Kıymalı Kaşarlı Yumurtalı Pide</t>
  </si>
  <si>
    <t>Kıymalı Kaşarlı Pide</t>
  </si>
  <si>
    <t>Kendi Pideni Kendin Yap</t>
  </si>
  <si>
    <t>Kağıt Kebabı</t>
  </si>
  <si>
    <t xml:space="preserve">200 gr. </t>
  </si>
  <si>
    <t xml:space="preserve">Özel sos, dana sucuk, kaşar peyniri, domates, maydanoz </t>
  </si>
  <si>
    <t>Atom Tost</t>
  </si>
  <si>
    <t xml:space="preserve">Özel sos, kaşar peyniri, dana sucuk, salam, sosis, yumurta </t>
  </si>
  <si>
    <t>Yumurtalı Karışık Tost</t>
  </si>
  <si>
    <t xml:space="preserve">Özel sos, dana sucuk, kaşar peyniri, domates, maydanoz, yumurta </t>
  </si>
  <si>
    <t>Simit Tost</t>
  </si>
  <si>
    <t xml:space="preserve">Özel sos, kaşar peyniri, dana sucuk, yumurta </t>
  </si>
  <si>
    <t>Kasap Sucuklu Tost</t>
  </si>
  <si>
    <t xml:space="preserve">Özel sos, kasap sucuk, kaşar peyniri </t>
  </si>
  <si>
    <t>Seçilmiş Menü (Tavuk Burger)</t>
  </si>
  <si>
    <t xml:space="preserve">Tavuk Burger + Coca-Cola Şekersiz (33 cl.) </t>
  </si>
  <si>
    <t>27,08 TL</t>
  </si>
  <si>
    <t>Seçilmiş Menü (Kasap Sucuklu Tost)</t>
  </si>
  <si>
    <t xml:space="preserve">Kasap Sucuklu Tost + Coca-Cola (33 cl.) </t>
  </si>
  <si>
    <t>Vodafone Menüsü (Et Burger)</t>
  </si>
  <si>
    <t xml:space="preserve">Et Burger + Ayran (30 cl.) (Kampanya koşulları için restoranın Promosyonlar bölümüne göz atınız. İndirimli fiyat ürün sepete eklendikten sonra uygulanır.) </t>
  </si>
  <si>
    <t xml:space="preserve">Özel sos, kaşar peyniri, dana sucuk, mantar, siyah zeytin, domates, yeşilbiber </t>
  </si>
  <si>
    <t xml:space="preserve">Özel sos, dana sucuk </t>
  </si>
  <si>
    <t xml:space="preserve">Özel sos, kaşar peyniri </t>
  </si>
  <si>
    <t xml:space="preserve">Özel sos, yumurta </t>
  </si>
  <si>
    <t>Tandır Ekmeğinde Tost</t>
  </si>
  <si>
    <t xml:space="preserve">Özel sos, kaşar peyniri, sucuk, dana salam, mayonez </t>
  </si>
  <si>
    <t>Yengen Sandviç</t>
  </si>
  <si>
    <t xml:space="preserve">Sucuk, kaşar peyniri, ketçap, mayonez </t>
  </si>
  <si>
    <t xml:space="preserve">Salam, domates, marul, ketçap, mayonez </t>
  </si>
  <si>
    <t xml:space="preserve">Sosis, sucuk, salam, kaşar peyniri, turşu </t>
  </si>
  <si>
    <t>Sosisli Sandviç</t>
  </si>
  <si>
    <t xml:space="preserve">Sosis, marul, ketçap, mayonez </t>
  </si>
  <si>
    <t>Kaşarlı Sandviç</t>
  </si>
  <si>
    <t xml:space="preserve">Kaşar peyniri, ketçap, mayonez </t>
  </si>
  <si>
    <t xml:space="preserve">Tavuk burger köftesi, domates, turşu, marul, ketçap, mayonez. Patates kızartması ile </t>
  </si>
  <si>
    <t xml:space="preserve">Dana burger köftesi, kaşar peyniri, domates, turşu, marul, ketçap, mayonez. Patates kızartması ile </t>
  </si>
  <si>
    <t>Ekmek Arası Sucuk</t>
  </si>
  <si>
    <t xml:space="preserve">Sucuk, yeşilbiber </t>
  </si>
  <si>
    <t>Baharatlı Patates Kızartması - Şu anda mevcut değil.</t>
  </si>
  <si>
    <t>Ankara Gazozu (20 cl.)</t>
  </si>
  <si>
    <t xml:space="preserve">Tavuk Döner Dürüm + Patates Kızartması + İçecek </t>
  </si>
  <si>
    <t xml:space="preserve">Patates kızartması, ketçap, mayonez, sos </t>
  </si>
  <si>
    <t xml:space="preserve">Patates kızartması, pirinç pilavı, salata ile </t>
  </si>
  <si>
    <t>Zurna Tavuk Döner Menü</t>
  </si>
  <si>
    <t xml:space="preserve">Zurna Tavuk Döner Dürüm + Patates Kızartması + İçecek </t>
  </si>
  <si>
    <t>Kaşarlı Tavuk Döner Menü</t>
  </si>
  <si>
    <t xml:space="preserve">Kaşarlı Tavuk Döner Dürüm + Patates Kızartması + İçecek </t>
  </si>
  <si>
    <t xml:space="preserve">Tavuk Burger + Patates Kızartması + İçecek </t>
  </si>
  <si>
    <t xml:space="preserve">Et Burger + Patates Kızartması + İçecek </t>
  </si>
  <si>
    <t>2'li Crispy Burger Menü</t>
  </si>
  <si>
    <t xml:space="preserve">2'li Crispy Burger + Patates Kızartması + İçecek </t>
  </si>
  <si>
    <t>Tavuk Cheeseburger Menü</t>
  </si>
  <si>
    <t xml:space="preserve">Tavuk Cheeseburger + Patates Kızartması + İçecek </t>
  </si>
  <si>
    <t>Et Cheeseburger Menü</t>
  </si>
  <si>
    <t xml:space="preserve">Et Cheeseburger + Patates Kızartması + İçecek </t>
  </si>
  <si>
    <t>Kebabi Döner Dürüm</t>
  </si>
  <si>
    <t xml:space="preserve">Soğan, maydanoz, özel sos </t>
  </si>
  <si>
    <t>Salatalı Döner Dürüm</t>
  </si>
  <si>
    <t xml:space="preserve">Marul, patates kızartması, ketçap, mayonez, turşu </t>
  </si>
  <si>
    <t xml:space="preserve">Patates kızartması, ketçap, mayonez, sos, kaşar peyniri </t>
  </si>
  <si>
    <t xml:space="preserve">Marul, soğan, domates, ketçap, mayonez, turşu </t>
  </si>
  <si>
    <t>İkili Crispy Burger</t>
  </si>
  <si>
    <t xml:space="preserve">Sos, marul </t>
  </si>
  <si>
    <t>Tavuk Cheeseburger</t>
  </si>
  <si>
    <t xml:space="preserve">Marul, soğan, domates, ketçap, mayonez, turşu, kaşar peyniri </t>
  </si>
  <si>
    <t>Et Cheeseburger</t>
  </si>
  <si>
    <t>Kaşarlı Patso Sandviç</t>
  </si>
  <si>
    <t>Soğan Halkası (6 Adet)</t>
  </si>
  <si>
    <t>Tavuk Nugget (6 Adet)</t>
  </si>
  <si>
    <t>Mozzarella Sticks (6 Adet)</t>
  </si>
  <si>
    <t>Fıstıkzade (3 Kişilik)</t>
  </si>
  <si>
    <t xml:space="preserve">Pişirilme, servis süresi maksimum 60 dakikadır. Tepsi depozitosu 10 TL'dir. </t>
  </si>
  <si>
    <t>105,00 TL</t>
  </si>
  <si>
    <t>Fıstıkzade (4 Kişilik)</t>
  </si>
  <si>
    <t>140,00 TL</t>
  </si>
  <si>
    <t>Fıstıkzade (6 Kişilik)</t>
  </si>
  <si>
    <t xml:space="preserve">Pişirilme, servis süresi maksimum 60 dakikadır. Tepsi depozitosu 15 TL'dir. </t>
  </si>
  <si>
    <t>205,00 TL</t>
  </si>
  <si>
    <t>Fıstıkzade (8 Kişilik)</t>
  </si>
  <si>
    <t xml:space="preserve">Pişirilme, servis süresi maksimum 60 dakikadır. Tepsi depozitosu 20 TL'dir. </t>
  </si>
  <si>
    <t>280,00 TL</t>
  </si>
  <si>
    <t>Ballı Börek (500 gr.)</t>
  </si>
  <si>
    <t>Fıstıklı Soğuk Baklava (500 gr.)</t>
  </si>
  <si>
    <t>Cevizli Bülbül Yuvası (500 gr.)</t>
  </si>
  <si>
    <t>Bülbül Yuvası (500 gr.)</t>
  </si>
  <si>
    <t>Basma Kadayıf (500 gr.)</t>
  </si>
  <si>
    <t>65,00 TL</t>
  </si>
  <si>
    <t>Burma Kadayıf (500 gr.)</t>
  </si>
  <si>
    <t>Klasik Baklava (500 gr.)</t>
  </si>
  <si>
    <t>Çerez Baklava (500 gr.)</t>
  </si>
  <si>
    <t>Kakaolu Soğuk Baklava (500 gr.)</t>
  </si>
  <si>
    <t>Saray Sarması (500 gr.)</t>
  </si>
  <si>
    <t>Fıstıklı Sarı Burma (500 gr.)</t>
  </si>
  <si>
    <t>Kuru Baklava (500 gr.)</t>
  </si>
  <si>
    <t>Dilberdudağı (500 gr.)</t>
  </si>
  <si>
    <t>Kadayıf Fıstıkzade (500 gr.)</t>
  </si>
  <si>
    <t>Midye Baklava (500 gr.)</t>
  </si>
  <si>
    <t>Şöbiyet (500 gr.)</t>
  </si>
  <si>
    <t>Özel Kare Baklava (500 gr.)</t>
  </si>
  <si>
    <t>Vezir Parmağı (500 gr.)</t>
  </si>
  <si>
    <t>90,00 TL</t>
  </si>
  <si>
    <t>Halep Sarması (500 gr.)</t>
  </si>
  <si>
    <t>Fıstık Sarma (500 gr.)</t>
  </si>
  <si>
    <t>Ballı Börek (750 gr.)</t>
  </si>
  <si>
    <t>Fıstıklı Soğuk Baklava (750 gr.)</t>
  </si>
  <si>
    <t>Cevizli Bülbül Yuvası (750 gr.)</t>
  </si>
  <si>
    <t>82,50 TL</t>
  </si>
  <si>
    <t>Bülbül Yuvası (750 gr.)</t>
  </si>
  <si>
    <t>Burma Kadayıf (750 gr.)</t>
  </si>
  <si>
    <t>Çerez Baklava (750 gr.)</t>
  </si>
  <si>
    <t>97,50 TL</t>
  </si>
  <si>
    <t>Saray Sarması (750 gr.)</t>
  </si>
  <si>
    <t>Basma Kadayıf (750 gr.)</t>
  </si>
  <si>
    <t>Klasik Baklava (750 gr.)</t>
  </si>
  <si>
    <t>Kakaolu Soğuk Baklava (750 gr.)</t>
  </si>
  <si>
    <t>Kuru Baklava (750 gr.)</t>
  </si>
  <si>
    <t>112,50 TL</t>
  </si>
  <si>
    <t>Dilberdudağı (750 gr.)</t>
  </si>
  <si>
    <t>Fıstıklı Sarı Burma (750 gr.)</t>
  </si>
  <si>
    <t>Midye Baklava (750 gr.)</t>
  </si>
  <si>
    <t>Fıstıkzade (750 gr.)</t>
  </si>
  <si>
    <t>Şöbiyet (750 gr.)</t>
  </si>
  <si>
    <t>Özel Kare Baklava (750 gr.)</t>
  </si>
  <si>
    <t>Halep Sarması (750 gr.)</t>
  </si>
  <si>
    <t>135,00 TL</t>
  </si>
  <si>
    <t>Vezir Parmağı (750 gr.)</t>
  </si>
  <si>
    <t>Kakaolu Soğuk Baklava (1 kg.)</t>
  </si>
  <si>
    <t>Kabak Tatlısı (1 kg.)</t>
  </si>
  <si>
    <t xml:space="preserve">Tahin, ceviz ile </t>
  </si>
  <si>
    <t>Fıstıklı Soğuk Baklava (1 kg.)</t>
  </si>
  <si>
    <t>Ballı Börek (1 kg.)</t>
  </si>
  <si>
    <t>100,00 TL</t>
  </si>
  <si>
    <t>Bülbül Yuvası (1 kg.)</t>
  </si>
  <si>
    <t>Cevizli Bülbül Yuvası (1 kg.)</t>
  </si>
  <si>
    <t>110,00 TL</t>
  </si>
  <si>
    <t>Basma Kadayıf (1 kg.)</t>
  </si>
  <si>
    <t>130,00 TL</t>
  </si>
  <si>
    <t>Burma Kadayıf (1 kg.)</t>
  </si>
  <si>
    <t>Çerez Baklava (1 kg.)</t>
  </si>
  <si>
    <t>Klasik Baklava (1 kg.)</t>
  </si>
  <si>
    <t>Saray Sarması (1 kg.)</t>
  </si>
  <si>
    <t>Dilber Dudağı (1 kg.)</t>
  </si>
  <si>
    <t>Fıstıklı Sarı Burma (1 kg.)</t>
  </si>
  <si>
    <t>Kuru Baklava (1 kg.)</t>
  </si>
  <si>
    <t>150,00 TL</t>
  </si>
  <si>
    <t>Şöbiyet (1 kg.)</t>
  </si>
  <si>
    <t>Fıstıkzade (1 kg.)</t>
  </si>
  <si>
    <t>Özel Kare Baklava (1 kg.)</t>
  </si>
  <si>
    <t>Midye Baklava (1 kg.)</t>
  </si>
  <si>
    <t>Halep Sarması (1 kg.)</t>
  </si>
  <si>
    <t>180,00 TL</t>
  </si>
  <si>
    <t>Vezir Parmağı (1 kg.)</t>
  </si>
  <si>
    <t>Ballı Börek Tatlısı (1,5 kg.)</t>
  </si>
  <si>
    <t>Bülbül Yuvası (1,5 kg.)</t>
  </si>
  <si>
    <t>Cevizli Bülbül Yuvası (1,5 kg.)</t>
  </si>
  <si>
    <t>165,00 TL</t>
  </si>
  <si>
    <t>Basma Kadayıf (1,5 kg.)</t>
  </si>
  <si>
    <t>195,00 TL</t>
  </si>
  <si>
    <t>Çerez Baklava (1,5 kg.)</t>
  </si>
  <si>
    <t>Kakaolu Soğuk Baklava (1,5 kg.)</t>
  </si>
  <si>
    <t>Burma Kadayıf (1,5 kg.)</t>
  </si>
  <si>
    <t>210,00 TL</t>
  </si>
  <si>
    <t>Klasik Baklava (1,5 kg.)</t>
  </si>
  <si>
    <t>Dilber Dudağı (1,5 kg.)</t>
  </si>
  <si>
    <t>Fıstıklı Sarı Burma (1,5 kg.)</t>
  </si>
  <si>
    <t>Kuru Baklava (1,5 kg.)</t>
  </si>
  <si>
    <t>225,00 TL</t>
  </si>
  <si>
    <t>Midye Baklava (1,5 kg.)</t>
  </si>
  <si>
    <t>Kadayıf Fıstıkzade (1.5 kg.)</t>
  </si>
  <si>
    <t>Özel Kare Baklava (1,5 kg.)</t>
  </si>
  <si>
    <t>Şöbiyet (1,5 kg.)</t>
  </si>
  <si>
    <t>Vezir Parmağı (1,5 kg.)</t>
  </si>
  <si>
    <t>270,00 TL</t>
  </si>
  <si>
    <t>Kabak Tatlısı (2 kg.)</t>
  </si>
  <si>
    <t>80,00 TL</t>
  </si>
  <si>
    <t>Fıstıklı Soğuk Baklava (2 kg.)</t>
  </si>
  <si>
    <t>240,00 TL</t>
  </si>
  <si>
    <t>Ballı Börek (2 kg.)</t>
  </si>
  <si>
    <t>200,00 TL</t>
  </si>
  <si>
    <t>Bülbül Yuvası (2 kg.)</t>
  </si>
  <si>
    <t>Cevizli Bülbül Yuvası (2 kg.)</t>
  </si>
  <si>
    <t>220,00 TL</t>
  </si>
  <si>
    <t>Basma Kadayıf (2 kg.)</t>
  </si>
  <si>
    <t>260,00 TL</t>
  </si>
  <si>
    <t>Saray Sarması (2 kg.)</t>
  </si>
  <si>
    <t>Çerez Baklava (2 kg.)</t>
  </si>
  <si>
    <t>Burma Kadayıf (2 kg.)</t>
  </si>
  <si>
    <t>Kakaolu Soğuk Baklava (2 kg.)</t>
  </si>
  <si>
    <t>Klasik Baklava (2 kg.)</t>
  </si>
  <si>
    <t>Dilberdudağı (2 kg.)</t>
  </si>
  <si>
    <t>Kuru Baklava (2 kg.)</t>
  </si>
  <si>
    <t>300,00 TL</t>
  </si>
  <si>
    <t>Fıstıklı Sarı Burma (2 kg.)</t>
  </si>
  <si>
    <t>Şöbiyet (2 kg.)</t>
  </si>
  <si>
    <t>Fıstıkzade (2 kg.)</t>
  </si>
  <si>
    <t>Midye Baklava (2 kg.)</t>
  </si>
  <si>
    <t>Özel Kare Baklava (2 kg.)</t>
  </si>
  <si>
    <t>Halep Sarması (2 kg.)</t>
  </si>
  <si>
    <t>360,00 TL</t>
  </si>
  <si>
    <t>Vezir Parmağı (2 kg.)</t>
  </si>
  <si>
    <t>Kesme Sade Maraş Dondurma (500 gr.)</t>
  </si>
  <si>
    <t xml:space="preserve">Kesme dilimli sade dondurma </t>
  </si>
  <si>
    <t>Kesme Karışık Maraş Dondurma (500 gr.)</t>
  </si>
  <si>
    <t xml:space="preserve">Kesme dilimli çikolata, çilek, limon, Antep fıstığı, sade </t>
  </si>
  <si>
    <t>Kesme Antep Fıstıklı Maraş Dondurma (500 gr.)</t>
  </si>
  <si>
    <t xml:space="preserve">Kesme dilimli Antep fıstıklı dondurma </t>
  </si>
  <si>
    <t>Kesme Sade Maraş Dondurma (1 kg.)</t>
  </si>
  <si>
    <t>Kesme Karışık Maraş Dondurma (1 kg.)</t>
  </si>
  <si>
    <t>Kesme Antep Fıstıklı Maraş Dondurma (1 kg.)</t>
  </si>
  <si>
    <t>Kesme Sade Maraş Dondurma (1,5 kg.)</t>
  </si>
  <si>
    <t>Kesme Karışık Maraş Dondurma (1,5 kg.)</t>
  </si>
  <si>
    <t>Kesme Sade Maraş Dondurma (2 kg.)</t>
  </si>
  <si>
    <t>Kesme Antep Fıstıklı Maraş Dondurma (1.5 kg.)</t>
  </si>
  <si>
    <t>Kesme Karışık Maraş Dondurma (2 kg.)</t>
  </si>
  <si>
    <t>Kesme Antep Fıstıklı Maraş Dondurma (2 kg.)</t>
  </si>
  <si>
    <t>160,00 TL</t>
  </si>
  <si>
    <t>Antep Fıstığı (500 gr.)</t>
  </si>
  <si>
    <t>Antep Fıstığı (1 kg.)</t>
  </si>
  <si>
    <t>Soğuk Baklava (500 gr.)</t>
  </si>
  <si>
    <t>Peynirli Künefe (4 Kişilik)</t>
  </si>
  <si>
    <t xml:space="preserve">Pişirilme, servis süresi maksimum 60 dakikadır. Tepsi depozito ücreti 10 TL'dir.Tepsiyle servis edilir. </t>
  </si>
  <si>
    <t>Peynirli Künefe (6 Kişilik)</t>
  </si>
  <si>
    <t xml:space="preserve">Pişirilme, servis süresi maksimum 60 dakikadır. Tepsi depozito ücreti 15 TL'dir.Tepsiyle servis edilir. </t>
  </si>
  <si>
    <t>Peynirli Künefe (8 Kişilik)</t>
  </si>
  <si>
    <t xml:space="preserve">Pişirilme, servis süresi maksimum 60 dakikadır. Tepsi depozito ücreti 20 TL'dir.Tepsiyle servis edilir. </t>
  </si>
  <si>
    <t>Peynirli Künefe (10 Kişilik)</t>
  </si>
  <si>
    <t>170,00 TL</t>
  </si>
  <si>
    <t>Fıstıklı Künefe (3 Kişilik)</t>
  </si>
  <si>
    <t xml:space="preserve">Pişirilme, servis süresi maksimum 60 dakikadır.Tepsi depozito ücreti 10 TL'dir.Tepsiyle servis edilir. </t>
  </si>
  <si>
    <t>Fıstıklı Künefe (4 Kişilik)</t>
  </si>
  <si>
    <t xml:space="preserve">Pişirilme, servis süresi maksimum 60 dakikadır.Tepsi depozito ücreti 15 TL'dir.Tepsiyle servis edilir. </t>
  </si>
  <si>
    <t>115,00 TL</t>
  </si>
  <si>
    <t>Fıstıklı Künefe (6 Kişilik)</t>
  </si>
  <si>
    <t>Fıstıklı Künefe (8 Kişilik)</t>
  </si>
  <si>
    <t xml:space="preserve">Pişirilme, servis süresi maksimum 60 dakikadır.Tepsi depozito ücreti 20 TL'dir.Tepsiyle servis edilir. </t>
  </si>
  <si>
    <t>Fıstıklı Künefe (10 Kişilik)</t>
  </si>
  <si>
    <t>295,00 TL</t>
  </si>
  <si>
    <t>Paşa Künefe (3 Kişilik)</t>
  </si>
  <si>
    <t xml:space="preserve">Peynirli, fıstıklı. Pişirilme, servis süresi maksimum 60 dakikadır.Tepsi depozito ücreti 10 TL'dir.Tepsiyle servis edilir. </t>
  </si>
  <si>
    <t>85,00 TL</t>
  </si>
  <si>
    <t>Paşa Künefe (4 Kişilik)</t>
  </si>
  <si>
    <t>Paşa Künefe (6 Kişilik)</t>
  </si>
  <si>
    <t xml:space="preserve">Peynirli, fıstıklı. Pişirilme, servis süresi maksimum 60 dakikadır.Tepsi depozito ücreti 15 TL'dir.Tepsiyle servis edilir. </t>
  </si>
  <si>
    <t>Paşa Künefe (8 Kişilik)</t>
  </si>
  <si>
    <t xml:space="preserve">Peynirli, fıstıklı. Pişirilme, servis süresi maksimum 60 dakikadır.Tepsi depozito ücreti 20 TL'dir.Tepsiyle servis edilir. </t>
  </si>
  <si>
    <t>Paşa Künefe (10 Kişilik)</t>
  </si>
  <si>
    <t>Kaymaklı Fıstıklı Hasır Kadayıf (3 Kişilik)</t>
  </si>
  <si>
    <t>95,00 TL</t>
  </si>
  <si>
    <t>Kaymaklı Fıstıklı Hasır Kadayıf (4 Kişilik)</t>
  </si>
  <si>
    <t>Kaymaklı Fıstıklı Hasır Kadayıf (6 Kişilik)</t>
  </si>
  <si>
    <t>175,00 TL</t>
  </si>
  <si>
    <t>Kaymaklı Fıstıklı Hasır Kadayıf (8 Kişilik)</t>
  </si>
  <si>
    <t xml:space="preserve">Pişirilme, servis süresi maksimum 60 dakikadır.Tepsi depozito ücreti 20TL'dir.Tepsiyle servis edilir. </t>
  </si>
  <si>
    <t>Kaymaklı Fıstıklı Hasır Kadayıf (10 Kişilik)</t>
  </si>
  <si>
    <t>Fıstık Ezmeli Kadayıf (3 Kişilik)</t>
  </si>
  <si>
    <t>Fıstık Ezmeli Kadayıf (4 Kişilik)</t>
  </si>
  <si>
    <t>Fıstık Ezmeli Kadayıf (6 Kişilik)</t>
  </si>
  <si>
    <t>235,00 TL</t>
  </si>
  <si>
    <t>Fıstık Ezmeli Kadayıf (8 Kişilik)</t>
  </si>
  <si>
    <t>320,00 TL</t>
  </si>
  <si>
    <t>Fıstık Ezmeli Kadayıf (10 Kişilik)</t>
  </si>
  <si>
    <t>395,00 TL</t>
  </si>
  <si>
    <t>Çikolatalı Muska Katmer</t>
  </si>
  <si>
    <t xml:space="preserve">Pişirilme, servis süresi maksimum 60 dakikadır. </t>
  </si>
  <si>
    <t>Katmer</t>
  </si>
  <si>
    <t>Simit Katmer</t>
  </si>
  <si>
    <t>Gül Katmer</t>
  </si>
  <si>
    <t>Fıstıkzade (10 Kişilik)</t>
  </si>
  <si>
    <t>350,00 TL</t>
  </si>
  <si>
    <t>Billuriye (3 Kişilik)</t>
  </si>
  <si>
    <t>Billuriye (4 Kişilik)</t>
  </si>
  <si>
    <t>Billuriye (6 Kişilik)</t>
  </si>
  <si>
    <t>Billuriye (8 Kişilik)</t>
  </si>
  <si>
    <t>Billuriye (10 Kişilik)</t>
  </si>
  <si>
    <t>Cennet Çamuru (3 Kişilik)</t>
  </si>
  <si>
    <t>Cennet Çamuru (4 Kişilik)</t>
  </si>
  <si>
    <t>Cennet Çamuru (6 Kişilik)</t>
  </si>
  <si>
    <t>Cennet Çamuru (8 Kişilik)</t>
  </si>
  <si>
    <t>Cennet Çamuru (10 Kişilik)</t>
  </si>
  <si>
    <t>Küp Kadayıf (500 gr.)</t>
  </si>
  <si>
    <t>Hasır Tatlısı (500 gr.)</t>
  </si>
  <si>
    <t>Kaymaklı Burma Kadayıf (500 gr.)</t>
  </si>
  <si>
    <t>Billuriye (500 gr.)</t>
  </si>
  <si>
    <t>Havuç Dilim Baklava (500 gr.)</t>
  </si>
  <si>
    <t>Maraş Sarması (500 gr.)</t>
  </si>
  <si>
    <t>Küp Kadayıf (750 gr.)</t>
  </si>
  <si>
    <t>Soğuk Baklava (750 gr.)</t>
  </si>
  <si>
    <t>Kaymaklı Burma Kadayıf (750 gr.)</t>
  </si>
  <si>
    <t>Katmer (750 gr.)</t>
  </si>
  <si>
    <t>Hasır Tatlısı (750 gr.)</t>
  </si>
  <si>
    <t>Havuç Dilim Baklava (750 gr.)</t>
  </si>
  <si>
    <t>Maraş Sarması (750 gr.)</t>
  </si>
  <si>
    <t>Muska Tatlısı (750 gr.)</t>
  </si>
  <si>
    <t>Fıstık Sarma (750 gr.)</t>
  </si>
  <si>
    <t>Fıstık Ezmesi (750 gr.)</t>
  </si>
  <si>
    <t>Soğuk Baklava (1 kg.)</t>
  </si>
  <si>
    <t>Küp Kadayıf (1 kg.)</t>
  </si>
  <si>
    <t>Katmer (1 kg.)</t>
  </si>
  <si>
    <t>Billuriye (1 kg.)</t>
  </si>
  <si>
    <t>Hasır Kadayıf (1 kg.)</t>
  </si>
  <si>
    <t>Havuç Dilimi Baklava (1 kg.)</t>
  </si>
  <si>
    <t>Kaymaklı Burma Kadayıf (1 kg.)</t>
  </si>
  <si>
    <t>Maraş Sarması (1 kg.)</t>
  </si>
  <si>
    <t>Kadayıf Fıstıkzade (1 kg.)</t>
  </si>
  <si>
    <t>Muska Dilimi (1 kg.)</t>
  </si>
  <si>
    <t>Fıstık Sarması (1 kg.)</t>
  </si>
  <si>
    <t>Fıstıklı Soğuk Baklava (1.5 kg.)</t>
  </si>
  <si>
    <t>Küp Kadayıf (1.5 kg.)</t>
  </si>
  <si>
    <t>Soğuk Baklava (1,5 kg.)</t>
  </si>
  <si>
    <t>Hasır Kadayıf (1,5 kg.)</t>
  </si>
  <si>
    <t>Havuç Dilimi (1,5 kg.)</t>
  </si>
  <si>
    <t>Maraş Sarması (1,5 kg.)</t>
  </si>
  <si>
    <t>Fıstık Sarma (1,5 kg.)</t>
  </si>
  <si>
    <t>Muska Tatlısı (1,5 kg.)</t>
  </si>
  <si>
    <t>Küp Kadayıf (2 kg.)</t>
  </si>
  <si>
    <t>Soğuk Baklava (2 kg.)</t>
  </si>
  <si>
    <t>Kaymaklı Burma Kadayıf (2 kg.)</t>
  </si>
  <si>
    <t>Billuriye (2 kg.)</t>
  </si>
  <si>
    <t>Havuç Dilim Baklava (2 kg.)</t>
  </si>
  <si>
    <t>Hasır Tatlısı (2 kg.)</t>
  </si>
  <si>
    <t>Maraş Sarması (2 kg.)</t>
  </si>
  <si>
    <t>Muska Tatlısı (2 kg.)</t>
  </si>
  <si>
    <t>Fıstık Sarma (2 kg.)</t>
  </si>
  <si>
    <t>Fıstık Ezmesi (2 kg.)</t>
  </si>
  <si>
    <t>400,00 TL</t>
  </si>
  <si>
    <t>Su Böreği (1 kg.)</t>
  </si>
  <si>
    <t>Su Böreği (Tepsi) (2 kg.)</t>
  </si>
  <si>
    <t xml:space="preserve">Tepsi depozito bedeli 20 TL'dir.Tepsiyle servis edilir. </t>
  </si>
  <si>
    <t>Limonata (Küçük Şişe)</t>
  </si>
  <si>
    <t>Limonata (Büyük Şişe)</t>
  </si>
  <si>
    <t>Fıstık Ezmesi (500 gr.)</t>
  </si>
  <si>
    <t>Kadayıf Fıstıkzade (750 gr.)</t>
  </si>
  <si>
    <t>Fıstıklı Soğuk Baklava (1,5 kg.)</t>
  </si>
  <si>
    <t>Katmer (500 gr.)</t>
  </si>
  <si>
    <t>Cevizli Baklava (500 gr.)</t>
  </si>
  <si>
    <t>Muska Tatlısı (500 gr.)</t>
  </si>
  <si>
    <t>Cevizli Baklava (750 gr.)</t>
  </si>
  <si>
    <t>Cevizli Baklava (1 kg.)</t>
  </si>
  <si>
    <t>Fıstık Sarma (1 kg.)</t>
  </si>
  <si>
    <t>Havuç Dilim Baklava (1 kg.)</t>
  </si>
  <si>
    <t>Muska Tatlısı (1 kg.)</t>
  </si>
  <si>
    <t>Küp Kadayıf (1,5 kg.)</t>
  </si>
  <si>
    <t>Cevizli Baklava (1,5 kg.)</t>
  </si>
  <si>
    <t>Cevizli Baklava (2 kg.)</t>
  </si>
  <si>
    <t xml:space="preserve">Tepsiyle servis edilir. Tepsi depozito bedeli 20 TL fiyata dahildir. </t>
  </si>
  <si>
    <t>Limonata</t>
  </si>
  <si>
    <t xml:space="preserve">Orta boy şişede servis edilir. </t>
  </si>
  <si>
    <t xml:space="preserve">(Odun ateşinde hazırlanmaktadır.) Patates kızartması, turşu, mayonez, sos, isteğe göre acı </t>
  </si>
  <si>
    <t xml:space="preserve">(Odun ateşinde hazırlanmaktadır.) Çift lavaşa; patates kızartması, turşu, mayonez, sos, isteğe göre acı </t>
  </si>
  <si>
    <t>Seçilmiş Menü (Tavuk Döner Dürüm)</t>
  </si>
  <si>
    <t xml:space="preserve">Tavuk Döner Dürüm + Patates Kızartması + Coca-Cola (33 cl.) </t>
  </si>
  <si>
    <t xml:space="preserve">Salata, patates kızartması, turşu, ekmek ile </t>
  </si>
  <si>
    <t>Salatalı Tavuk Döner Dürüm</t>
  </si>
  <si>
    <t>Vodafone Menüsü (Tavuk Döner Dürüm)</t>
  </si>
  <si>
    <t xml:space="preserve">Tavuk Döner Dürüm + Patates Kızartması + Şalgam Suyu (33 cl.) (Kampanya koşulları için restoranın Promosyonlar bölümüne göz atınız. İndirimli fiyat ürün sepete eklendikten sonra uygulanır.) </t>
  </si>
  <si>
    <t>Tavuk Döner Dürüm Menü</t>
  </si>
  <si>
    <t xml:space="preserve">Tavuk Döner Dürüm + Patates Kızartması + Ayran (30 cl.) </t>
  </si>
  <si>
    <t xml:space="preserve">Zurna Tavuk Döner Dürüm + Patates Kızartması + Ayran (30 cl.) </t>
  </si>
  <si>
    <t>Mercimek Çorbası - Şu anda mevcut değil.</t>
  </si>
  <si>
    <t>Tavuk Döner Dürüm (1,5)</t>
  </si>
  <si>
    <t>Kebap Usulü Tavuk Döner Dürüm</t>
  </si>
  <si>
    <t xml:space="preserve">Tavuk döner, zerzavat, domates, özel sos </t>
  </si>
  <si>
    <t>Salata</t>
  </si>
  <si>
    <t xml:space="preserve">Marul, domates, kırmızı lahana </t>
  </si>
  <si>
    <t xml:space="preserve">Acılı </t>
  </si>
  <si>
    <t>Su</t>
  </si>
  <si>
    <t>Cacık</t>
  </si>
  <si>
    <t>Tavuk Sote</t>
  </si>
  <si>
    <t>İzmir Köfte</t>
  </si>
  <si>
    <t>Güveç</t>
  </si>
  <si>
    <t>Mevsim Salatası</t>
  </si>
  <si>
    <t>Yoğurt Aşı Çorbası</t>
  </si>
  <si>
    <t>Patlıcan Musakka - Şu anda mevcut değil.</t>
  </si>
  <si>
    <t>Karnıyarık</t>
  </si>
  <si>
    <t>Kuru Fasulye</t>
  </si>
  <si>
    <t>Taze Fasulye</t>
  </si>
  <si>
    <t>Aşür</t>
  </si>
  <si>
    <t>Kabak Borani</t>
  </si>
  <si>
    <t>Yoğurt</t>
  </si>
  <si>
    <t>Meyhane Pilavı</t>
  </si>
  <si>
    <t>Firik Pilavı</t>
  </si>
  <si>
    <t>Şehriyeli Pirinç Pilavı</t>
  </si>
  <si>
    <t xml:space="preserve">El yapımı </t>
  </si>
  <si>
    <t xml:space="preserve">Izgara köfte, özel sos, mayonez, acı sos, soğan, maydanoz </t>
  </si>
  <si>
    <t>Cheddarlı Köfte Dürüm</t>
  </si>
  <si>
    <t xml:space="preserve">Izgara köfte, cheddar peyniri, özel sos, mayonez, acı sos, soğan, maydanoz </t>
  </si>
  <si>
    <t>Double Köfte Dürüm</t>
  </si>
  <si>
    <t xml:space="preserve">Duble ızgara köfte, özel sos, mayonez, acı sos, soğan, maydanoz </t>
  </si>
  <si>
    <t>Double Kaşarlı Köfte Dürüm</t>
  </si>
  <si>
    <t xml:space="preserve">Izgara köfte, duble kaşar peyniri, özel sos, mayonez, acı sos, soğan, maydanoz </t>
  </si>
  <si>
    <t>Kaşarlı Köfte Dürüm</t>
  </si>
  <si>
    <t xml:space="preserve">Izgara köfte, kaşar peyniri, özel sos, mayonez, acı sos, soğan, maydanoz </t>
  </si>
  <si>
    <t>Vejetaryen Dürüm</t>
  </si>
  <si>
    <t xml:space="preserve">Soğan, maydanoz, acı, mayonez </t>
  </si>
  <si>
    <t>Double Cheddarlı Köfte Dürüm</t>
  </si>
  <si>
    <t xml:space="preserve">Izgara köfte, duble cheddar peyniri, özel sos, mayonez, acı sos, soğan, maydanoz </t>
  </si>
  <si>
    <t>42,00 TL</t>
  </si>
  <si>
    <t xml:space="preserve">Maydanoz, salça sos, soğan </t>
  </si>
  <si>
    <t xml:space="preserve">Tavuk Döner Dürüm + Ayran (20 cl.) </t>
  </si>
  <si>
    <t>Et Döner Dürüm Menü</t>
  </si>
  <si>
    <t xml:space="preserve">Et Döner Dürüm + Ayran (20 cl.) </t>
  </si>
  <si>
    <t>Seçilmiş Menü (Et Döner Dürüm)</t>
  </si>
  <si>
    <t xml:space="preserve">Et Döner Dürüm + Coca Cola (33 cl.) </t>
  </si>
  <si>
    <t xml:space="preserve">Tavuk Döner Dürüm + Coca Cola (33 cl.) </t>
  </si>
  <si>
    <t>Seçilmiş Menü (Tavuk Şiş)</t>
  </si>
  <si>
    <t xml:space="preserve">Tavuk Şiş + Coca-Cola (33 cl.) </t>
  </si>
  <si>
    <t>31,50 TL</t>
  </si>
  <si>
    <t>Seçilmiş Menü (Tereyağlı İskender - Et Dönerden)</t>
  </si>
  <si>
    <t xml:space="preserve">Tereyağlı İskender (Et Dönerden) + Coca-Cola (33 cl.) </t>
  </si>
  <si>
    <t>38,25 TL</t>
  </si>
  <si>
    <t>Vodafone Menüsü (Tavuk Şiş Dürüm)</t>
  </si>
  <si>
    <t xml:space="preserve">Tavuk Şiş Dürüm + Ayran (30 cl.) (Kampanya koşulları için restoranın Promosyonlar bölümüne göz atınız. İndirimli fiyat ürün sepete eklendikten sonra uygulanır.) </t>
  </si>
  <si>
    <t>Vodafone Menüsü (Antik Kebap)</t>
  </si>
  <si>
    <t xml:space="preserve">Antik Kebap + Ayran (30 cl.) (Kampanya koşulları için restoranın Promosyonlar bölümüne göz atınız. İndirimli fiyat ürün sepete eklendikten sonra uygulanır.) </t>
  </si>
  <si>
    <t>Big Burger Menü</t>
  </si>
  <si>
    <t xml:space="preserve">Big Burger (Çift hamburger köftesi, domates, marul, ketçap, mayonez) + Patates Kızartması + Kutu İçecek </t>
  </si>
  <si>
    <t>Hamburger Menü</t>
  </si>
  <si>
    <t xml:space="preserve">Hambruger (Hamburger köftesi, domates, marul, ketçap, mayonez) + Patates Kızartması + Kutu İçecek </t>
  </si>
  <si>
    <t>Chicken Cheeseburger Menü</t>
  </si>
  <si>
    <t xml:space="preserve">Chicken Cheeseburger (Tavuk köftesi, cheddar peyniri, domates, marul, ketçap, mayonez) + Patates Kızartması + Kutu İçecek </t>
  </si>
  <si>
    <t>Cheeseburger Menü</t>
  </si>
  <si>
    <t xml:space="preserve">Cheeseburger (Hamburger köftesi, cheddar peyniri, domates, marul, ketçap, mayonez) + Patates Kızartması + Kutu İçecek </t>
  </si>
  <si>
    <t>Chicken Burger Menü</t>
  </si>
  <si>
    <t xml:space="preserve">Chicken Burger (Tavuk köftesi, domates, marul, ketçap, mayonez) + Patates Kızartması + Kutu İçecek </t>
  </si>
  <si>
    <t xml:space="preserve">Zurna Tavuk Döner Dürüm + Kutu İçecek </t>
  </si>
  <si>
    <t>Kaşarlı Tavuk Döner Dürüm Menü</t>
  </si>
  <si>
    <t xml:space="preserve">Kaşarlı Tavuk Döner Dürüm + Ayran (20 cl.) </t>
  </si>
  <si>
    <t>Mexican Tavuk Döner Dürüm Menü</t>
  </si>
  <si>
    <t xml:space="preserve">Mexican Tavuk Döner Dürüm + Ayran (20 cl.) </t>
  </si>
  <si>
    <t>İskender (Et Dönerden) Menü</t>
  </si>
  <si>
    <t xml:space="preserve">İskender (Et Dönerden) + Kutu İçecek </t>
  </si>
  <si>
    <t>Tavuk Döner Dürüm Menü 2</t>
  </si>
  <si>
    <t xml:space="preserve">Tavuk Döner Dürüm + Kutu İçecek </t>
  </si>
  <si>
    <t>Et Döner Dürüm Menü 2</t>
  </si>
  <si>
    <t xml:space="preserve">Et Döner Dürüm + Kutu İçecek </t>
  </si>
  <si>
    <t>Paça Çorbası</t>
  </si>
  <si>
    <t xml:space="preserve">Soğan salatası, közlenmiş domates, közlenmiş biber, ekmek ile </t>
  </si>
  <si>
    <t>Urfa Kebap</t>
  </si>
  <si>
    <t>Beyti Kebap</t>
  </si>
  <si>
    <t>Sarma Beyti Kebap</t>
  </si>
  <si>
    <t>Patlıcanlı Kebap</t>
  </si>
  <si>
    <t>Halep İşi Kebap</t>
  </si>
  <si>
    <t>Vali Kebabı</t>
  </si>
  <si>
    <t xml:space="preserve">Adana kebap veya Urfa kebap, kuşbaşı şiş, tavuk şiş, tavuk kanat, soğan salatası, közlenmiş domates, közlenmiş biber, ekmek ile </t>
  </si>
  <si>
    <t>Yoğurtlu Kebap</t>
  </si>
  <si>
    <t>Antik Kebap</t>
  </si>
  <si>
    <t xml:space="preserve">Adana kebap veya Urfa kebap, kuşbaşı şiş, tavuk şiş, oruk kebabı, soğan salatası, közlenmiş domates, közlenmiş biber, ekmek ile </t>
  </si>
  <si>
    <t>Special Tabak</t>
  </si>
  <si>
    <t xml:space="preserve">Tavuk şiş, et şiş </t>
  </si>
  <si>
    <t>32,50 TL</t>
  </si>
  <si>
    <t>Karışık Izgara</t>
  </si>
  <si>
    <t xml:space="preserve">Adana kebap veya Urfa kebap, kuşbaşı şiş, tavuk şiş, soğan salatası, közlenmiş domates, közlenmiş biber, ekmek ile </t>
  </si>
  <si>
    <t>Lahmacun</t>
  </si>
  <si>
    <t>Biberli Ekmek</t>
  </si>
  <si>
    <t>Çökelekli Pide</t>
  </si>
  <si>
    <t>Ispanaklı Pide</t>
  </si>
  <si>
    <t>Tereyağlı İskender (Et Dönerden)</t>
  </si>
  <si>
    <t xml:space="preserve">Sos ile </t>
  </si>
  <si>
    <t xml:space="preserve">Pilav, soğan salatası ile </t>
  </si>
  <si>
    <t>Pilav Üstü Et Döner</t>
  </si>
  <si>
    <t>Yarım Ekmek Arası Et Döner</t>
  </si>
  <si>
    <t xml:space="preserve">Domates, soğan </t>
  </si>
  <si>
    <t xml:space="preserve">Pilav, patates kızartması, salata, özel sos ile </t>
  </si>
  <si>
    <t>Mexican Tavuk Döner Dürüm</t>
  </si>
  <si>
    <t xml:space="preserve">Patates kızartması, turşu, ketçap, mayonez, acı sos </t>
  </si>
  <si>
    <t xml:space="preserve">Patates kızartması, turşu, ketçap, mayonez, özel sos, kaşar peyniri </t>
  </si>
  <si>
    <t>Green Han Tavuk Döner Dürüm</t>
  </si>
  <si>
    <t xml:space="preserve">Patates kızartması, turşu, ketçap, mayonez, özel sos, marul, kırmızılahana, domates </t>
  </si>
  <si>
    <t xml:space="preserve">Tereyağı, sos ile </t>
  </si>
  <si>
    <t>Urfa Dürüm</t>
  </si>
  <si>
    <t>Alinazik</t>
  </si>
  <si>
    <t>Patlıcan Salata</t>
  </si>
  <si>
    <t>Tarator</t>
  </si>
  <si>
    <t>Tereyağlı Humus</t>
  </si>
  <si>
    <t>Belen Tava</t>
  </si>
  <si>
    <t>Çoban Kavurma</t>
  </si>
  <si>
    <t>Et Sote</t>
  </si>
  <si>
    <t>Kızarmış Piliç (Bütün)</t>
  </si>
  <si>
    <t>Kelle Söğüş</t>
  </si>
  <si>
    <t>Pirinç Pilavı</t>
  </si>
  <si>
    <t>Süzme Yoğurt</t>
  </si>
  <si>
    <t>Ezme Salata</t>
  </si>
  <si>
    <t>Kekikli Salata</t>
  </si>
  <si>
    <t>Peynirli Salata</t>
  </si>
  <si>
    <t xml:space="preserve">Mevsim yeşillikleri, domates, salatalık, peynir </t>
  </si>
  <si>
    <t>Tavuklu Salata</t>
  </si>
  <si>
    <t xml:space="preserve">Marul, domates, ızgara tavuk, yeşillik </t>
  </si>
  <si>
    <t>Ton Balıklı Salata</t>
  </si>
  <si>
    <t xml:space="preserve">Marul, ton balığı, domates, mısır </t>
  </si>
  <si>
    <t>Seçilmiş Menü (Mix Pizza (Büyük))</t>
  </si>
  <si>
    <t xml:space="preserve">Mix Pizza (Büyük) + Coca-Cola (33 cl.) </t>
  </si>
  <si>
    <t>29,75 TL</t>
  </si>
  <si>
    <t>Kampanya Menü 1</t>
  </si>
  <si>
    <t xml:space="preserve">Special Pizza (Küçük) + Patates Kızartması + Coca-Cola (20 cl.) (Cam Şişe) </t>
  </si>
  <si>
    <t>24,75 TL</t>
  </si>
  <si>
    <t>3'lü Orta Boy Pizza Menü</t>
  </si>
  <si>
    <t xml:space="preserve">Seçeceğiniz 3 Adet Orta Boy Pizza + Patates Kızartması + 3 Adet Coca-Cola (20 cl.) </t>
  </si>
  <si>
    <t>Seçilmiş Menü (Süper Sucuklu Pizza (Orta))</t>
  </si>
  <si>
    <t xml:space="preserve">Süper Sucuklu Pizza (Orta) + Coca-Cola (33 cl.) </t>
  </si>
  <si>
    <t>21,25 TL</t>
  </si>
  <si>
    <t>Vodafone Menüsü (Special Pizza (Büyük))</t>
  </si>
  <si>
    <t xml:space="preserve">Special Pizza (Büyük) + Coca-Cola (33 cl.) (Kampanya koşulları için restoranın Promosyonlar bölümüne göz atınız. İndirimli fiyat ürün sepete eklendikten sonra uygulanır.) </t>
  </si>
  <si>
    <t>2'li Orta Boy Pizza Menü</t>
  </si>
  <si>
    <t xml:space="preserve">Seçeceğiniz 2 Adet Orta Boy Pizza + Patates Kızartması + 2 Adet Coca-Cola (20 cl.) </t>
  </si>
  <si>
    <t>41,25 TL</t>
  </si>
  <si>
    <t>Kampanya Menü 2</t>
  </si>
  <si>
    <t xml:space="preserve">Special Pizza (Orta) + Patates Kızartması + Coca-Cola (20 cl.) (Cam Şişe) </t>
  </si>
  <si>
    <t>Kampanya Menü 3</t>
  </si>
  <si>
    <t xml:space="preserve">Special Pizza (Büyük) + Patates Kızartması + 2 Adet Coca-Cola (20 cl.) </t>
  </si>
  <si>
    <t>Kampanya Menü 4</t>
  </si>
  <si>
    <t xml:space="preserve">Special Pizza (En Büyük) + Patates Kızartması + 2 Adet Coca-Cola (20 cl.) </t>
  </si>
  <si>
    <t>Kampanya Menü 5</t>
  </si>
  <si>
    <t xml:space="preserve">Special Pizza (Jumbo) + Patates Kızartması + 2 Adet Coca-Cola (20 cl.) </t>
  </si>
  <si>
    <t>56,25 TL</t>
  </si>
  <si>
    <t>Combo Menü</t>
  </si>
  <si>
    <t xml:space="preserve">Tam Parça Pizza + Patates Kızartması + Coca-Cola (20 cl.) (Cam Şişe) </t>
  </si>
  <si>
    <t>Tam Parçalı Süper Menü</t>
  </si>
  <si>
    <t xml:space="preserve">Tam Parça Pizza + 4 Adet Çıtır Tavuk + Patates Kızartması + Coca-Cola (20 cl.) (Cam Şişe) </t>
  </si>
  <si>
    <t>Tam Parçalı Nugget Menü</t>
  </si>
  <si>
    <t xml:space="preserve">Tam Parça Pizza + 4 Adet Nugget + Patates Kızartması + Coca-Cola (20 cl.) (Cam Şişe) </t>
  </si>
  <si>
    <t>Mega Menü</t>
  </si>
  <si>
    <t xml:space="preserve">Tam Parça Pizza + Çıtır Tavuk + Soğan Halkası + Nugget + Coca-Cola (20 cl.) (Cam Şişe) </t>
  </si>
  <si>
    <t>Wonder Menü</t>
  </si>
  <si>
    <t xml:space="preserve">Tam Parça Pizza + Nugget + Coca-Cola (20 cl.) (Cam Şişe) </t>
  </si>
  <si>
    <t>Pita Menü</t>
  </si>
  <si>
    <t xml:space="preserve">Tam Parça Pizza + Çıtır Tavuk + Coca-Cola (20 cl.) (Cam Şişe) </t>
  </si>
  <si>
    <t>Samba Menü</t>
  </si>
  <si>
    <t xml:space="preserve">Tam Parça Piza + Soğan Halkası + Coca-Cola (20 cl.) (Cam Şişe) </t>
  </si>
  <si>
    <t>Süper Sucuklu Pizza (Küçük)</t>
  </si>
  <si>
    <t xml:space="preserve">Özel sos, özel pizza peyniri, küp sucuk, domates, biber </t>
  </si>
  <si>
    <t>18,75 TL</t>
  </si>
  <si>
    <t>Dream Pizza (Küçük)</t>
  </si>
  <si>
    <t xml:space="preserve">Özel sos, özel çift kat pizza peyniri, salam, mantar, sosis </t>
  </si>
  <si>
    <t>Etien Pizza (Küçük)</t>
  </si>
  <si>
    <t xml:space="preserve">Özel sos, özel pizza peyniri, sucuk, salam, sosis </t>
  </si>
  <si>
    <t>Mix Pizza (Küçük)</t>
  </si>
  <si>
    <t xml:space="preserve">Özel sos, özel pizza peyniri, sucuk, salam, sosis, mantar, yeşilbiber </t>
  </si>
  <si>
    <t>Tavuklu Pizza (Küçük)</t>
  </si>
  <si>
    <t xml:space="preserve">Özel sos, özel pizza peyniri, tavuk fileto, mısır, mantar, kırmızıbiber </t>
  </si>
  <si>
    <t>Mexico Pizza (Küçük)</t>
  </si>
  <si>
    <t xml:space="preserve">Özel sos, özel pizza peyniri, sucuk, mantar, kırmızıbiber, jalapeno biber </t>
  </si>
  <si>
    <t>Mario's Pizza (Küçük)</t>
  </si>
  <si>
    <t xml:space="preserve">Özel sos, özel çift kat pizza peyniri, salam, sosis, kekik, mantar, ketçap </t>
  </si>
  <si>
    <t>Susamlı Pizza (Küçük)</t>
  </si>
  <si>
    <t xml:space="preserve">Özel sos, özel pizza peyniri, sucuk, salam, sosis, dil peyniri, susam </t>
  </si>
  <si>
    <t>Special Pizza (Küçük)</t>
  </si>
  <si>
    <t xml:space="preserve">Özel sos, özel pizza peyniri, sucuk, salam, sosis, mantar, domates, mısır, siyah zeytin </t>
  </si>
  <si>
    <t>Margherita Pizza (Küçük)</t>
  </si>
  <si>
    <t xml:space="preserve">Özel sos, özel pizza peyniri, domates </t>
  </si>
  <si>
    <t>Luna Pizza (Küçük)</t>
  </si>
  <si>
    <t xml:space="preserve">Özel sos, özel pizza peyniri, sucuk </t>
  </si>
  <si>
    <t>Mantarlı Pizza (Küçük)</t>
  </si>
  <si>
    <t xml:space="preserve">Özel sos, özel pizza peyniri, mantar </t>
  </si>
  <si>
    <t>Napoli Pizza (Küçük)</t>
  </si>
  <si>
    <t xml:space="preserve">Özel sos, özel pizza peyniri, sucuk, mantar, yeşilbiber </t>
  </si>
  <si>
    <t>Patlıcan's Pizza (Küçük)</t>
  </si>
  <si>
    <t xml:space="preserve">Özel sos, özel pizza peyniri, patlıcan, soğan, domates, yeşilbiber </t>
  </si>
  <si>
    <t>Veggie Pizza (Küçük)</t>
  </si>
  <si>
    <t xml:space="preserve">Özel sos, özel pizza peyniri, yeşilbiber, siyah zeytin, mısır, mantar, domates </t>
  </si>
  <si>
    <t>Akdeniz Pizza (Küçük)</t>
  </si>
  <si>
    <t xml:space="preserve">Özel sos, özel pizza peyniri, siyah zeytin, kekik, beyaz peynir, küp domates, mantar, yeşilbiber </t>
  </si>
  <si>
    <t>Carnaval Pizza (Küçük)</t>
  </si>
  <si>
    <t xml:space="preserve">Özel sos, özel pizza peyniri, mantar, sucuk, siyah zeytin, yeşilbiber </t>
  </si>
  <si>
    <t>Misto Pizza (Küçük)</t>
  </si>
  <si>
    <t xml:space="preserve">Özel sos, özel pizza peyniri, sosis, mantar </t>
  </si>
  <si>
    <t>Süper Sucuklu Pizza (Orta)</t>
  </si>
  <si>
    <t>Dream Pizza (Orta)</t>
  </si>
  <si>
    <t>Etien Pizza (Orta)</t>
  </si>
  <si>
    <t>Mix Pizza (Orta)</t>
  </si>
  <si>
    <t>Tavuklu Pizza (Orta)</t>
  </si>
  <si>
    <t>Mexico Pizza (Orta)</t>
  </si>
  <si>
    <t>Mario's Pizza (Orta)</t>
  </si>
  <si>
    <t>Susamlı Pizza (Orta)</t>
  </si>
  <si>
    <t>Special Pizza (Orta)</t>
  </si>
  <si>
    <t>Margherita Pizza (Orta)</t>
  </si>
  <si>
    <t>Luna Pizza (Orta)</t>
  </si>
  <si>
    <t>Mantarlı Pizza (Orta)</t>
  </si>
  <si>
    <t>Napoli Pizza (Orta)</t>
  </si>
  <si>
    <t>Patlıcan's Pizza (Orta)</t>
  </si>
  <si>
    <t>Veggie Pizza (Orta)</t>
  </si>
  <si>
    <t>Akdeniz Pizza (Orta)</t>
  </si>
  <si>
    <t>Carnaval Pizza (Orta)</t>
  </si>
  <si>
    <t>Misto Pizza (Orta)</t>
  </si>
  <si>
    <t>Süper Sucuklu Pizza (En Büyük)</t>
  </si>
  <si>
    <t>Dream Pizza (En Büyük)</t>
  </si>
  <si>
    <t>Etien Pizza (En Büyük)</t>
  </si>
  <si>
    <t>Mix Pizza (En Büyük)</t>
  </si>
  <si>
    <t>Tavuklu Pizza (En Büyük)</t>
  </si>
  <si>
    <t>Mexico Pizza (En Büyük)</t>
  </si>
  <si>
    <t>Mario's Pizza (En Büyük)</t>
  </si>
  <si>
    <t>Tonno Pizza (En Büyük)</t>
  </si>
  <si>
    <t xml:space="preserve">Özel sos, özel pizza peyniri, ton balığı, mısır, soğan </t>
  </si>
  <si>
    <t>Susamlı Pizza (En Büyük)</t>
  </si>
  <si>
    <t>Special Pizza (En Büyük)</t>
  </si>
  <si>
    <t>Margherita Pizza (En Büyük)</t>
  </si>
  <si>
    <t>Luna Pizza (En Büyük)</t>
  </si>
  <si>
    <t>Mantarlı Pizza (En Büyük)</t>
  </si>
  <si>
    <t>Napoli Pizza (En Büyük)</t>
  </si>
  <si>
    <t>Patlıcan's Pizza (En Büyük)</t>
  </si>
  <si>
    <t>Veggie Pizza (En Büyük)</t>
  </si>
  <si>
    <t>Akdeniz Pizza (En Büyük)</t>
  </si>
  <si>
    <t>Carnaval Pizza (En Büyük)</t>
  </si>
  <si>
    <t>Misto Pizza (En Büyük)</t>
  </si>
  <si>
    <t>Süper Sucuklu Pizza (Jumbo)</t>
  </si>
  <si>
    <t>Dream Pizza (Jumbo)</t>
  </si>
  <si>
    <t>Etien Pizza (Jumbo)</t>
  </si>
  <si>
    <t>Mix Pizza (Jumbo)</t>
  </si>
  <si>
    <t>Tavuklu Pizza (Jumbo)</t>
  </si>
  <si>
    <t>Mexico Pizza (Jumbo)</t>
  </si>
  <si>
    <t>Mario's Pizza (Jumbo)</t>
  </si>
  <si>
    <t>Susamlı Pizza (Jumbo)</t>
  </si>
  <si>
    <t>Special Pizza (Jumbo)</t>
  </si>
  <si>
    <t>Margherita Pizza (Jumbo)</t>
  </si>
  <si>
    <t>Luna Pizza (Jumbo)</t>
  </si>
  <si>
    <t>Mantarlı Pizza (Jumbo)</t>
  </si>
  <si>
    <t>Napoli Pizza (Jumbo)</t>
  </si>
  <si>
    <t>Patlıcan's Pizza (Jumbo)</t>
  </si>
  <si>
    <t>Veggie Pizza (Jumbo)</t>
  </si>
  <si>
    <t>Akdeniz Pizza (Jumbo)</t>
  </si>
  <si>
    <t>Carnaval Pizza (Jumbo)</t>
  </si>
  <si>
    <t>Misto Pizza (Jumbo)</t>
  </si>
  <si>
    <t>Mantarlı Kaşarlı Pide</t>
  </si>
  <si>
    <t>Tavuklu Kaşarlı Pide</t>
  </si>
  <si>
    <t>Sucuklu Yumurtalı Pide</t>
  </si>
  <si>
    <t>Sucuklu Kaşarlı Tost</t>
  </si>
  <si>
    <t>Yumurtalı Kaşarlı Tost</t>
  </si>
  <si>
    <t>Tavuk Kağıt Kebabı</t>
  </si>
  <si>
    <t xml:space="preserve">Tavuk Döner Dürüm + Ayran (20 cl.) (Kampanya koşulları için restoranın Promosyonlar bölümüne göz atınız. İndirimli fiyat ürün sepete eklendikten sonra uygulanır.) </t>
  </si>
  <si>
    <t>2'li Tavuk Dürüm Menü</t>
  </si>
  <si>
    <t xml:space="preserve">2 Tavuk Döner Dürüm + Patates Kızartması + Pepsi (1 L.) </t>
  </si>
  <si>
    <t>Tavuk Döner Dürüm Menü 1</t>
  </si>
  <si>
    <t>16,50 TL</t>
  </si>
  <si>
    <t xml:space="preserve">Tavuk Döner Dürüm + Ayran (30 cl.) </t>
  </si>
  <si>
    <t>Tavuk Döner Dürüm Menü 3</t>
  </si>
  <si>
    <t xml:space="preserve">Tavuk Döner Dürüm + Pepsi (33 cl.) </t>
  </si>
  <si>
    <t xml:space="preserve">Tavuk Burger + Patates Kızartması + Pepsi (33 cl.) </t>
  </si>
  <si>
    <t>Tavuk Döner Dürüm Menü 4</t>
  </si>
  <si>
    <t xml:space="preserve">Tavuk Döner Dürüm + Patates + Pepsi (33 cl.) </t>
  </si>
  <si>
    <t>23,25 TL</t>
  </si>
  <si>
    <t>Kaşarlı Arabi Dürüm menü</t>
  </si>
  <si>
    <t xml:space="preserve">Kaşarlı Arabi Dürüm + Pepsi (33 cl.) </t>
  </si>
  <si>
    <t>3'lü Döner Dürüm Menü</t>
  </si>
  <si>
    <t xml:space="preserve">3 Tavuk Döner Dürüm + Patates Kızartması + Pepsi (1 L.) </t>
  </si>
  <si>
    <t>51,75 TL</t>
  </si>
  <si>
    <t>Kaşarlı Sucuklu Yumurta</t>
  </si>
  <si>
    <t>Kaşarlı Sucuklu Tost</t>
  </si>
  <si>
    <t xml:space="preserve">Patates kızartması, turşu, ketçap, mayonez, sos </t>
  </si>
  <si>
    <t>Kaşarlı Arabi Dürüm</t>
  </si>
  <si>
    <t xml:space="preserve">Tavuk döner, mayonez, sos. Dilimlenerek servis edilir. </t>
  </si>
  <si>
    <t xml:space="preserve">Soğan, yeşillik, sos </t>
  </si>
  <si>
    <t xml:space="preserve">Domates, soğan, yeşillik </t>
  </si>
  <si>
    <t xml:space="preserve">Marul, domates </t>
  </si>
  <si>
    <t>Tavuk Burger &amp; Patates Kızartması</t>
  </si>
  <si>
    <t>Gazoz (25 cl.)</t>
  </si>
  <si>
    <t>Su (33 cl.)</t>
  </si>
  <si>
    <t>2,25 TL</t>
  </si>
  <si>
    <t>Haytalı Dondurma</t>
  </si>
  <si>
    <t xml:space="preserve">Nişasta üzerine 3 top sütlü dondurma, gül suyu </t>
  </si>
  <si>
    <t>Dondurma (4 Top)</t>
  </si>
  <si>
    <t xml:space="preserve">Seçeceğiniz dondurma ile </t>
  </si>
  <si>
    <t>Dondurma (500 gr.)</t>
  </si>
  <si>
    <t xml:space="preserve">Özel Haytalı sütlü dondurması (Katkısızdır.) Seçeceğiniz dondurma ile </t>
  </si>
  <si>
    <t>Kağıt Helva Arası Dondurma (2 Top)</t>
  </si>
  <si>
    <t xml:space="preserve">Seçeceğiniz 2 top dondurma ile </t>
  </si>
  <si>
    <t>Haytalı Dondurma (2 Top)</t>
  </si>
  <si>
    <t xml:space="preserve">Nişasta üzerine 2 top sütlü dondurma, gül suyu </t>
  </si>
  <si>
    <t>Dondurma (750 gr.)</t>
  </si>
  <si>
    <t>33,75 TL</t>
  </si>
  <si>
    <t>Dondurma (1 kg.)</t>
  </si>
  <si>
    <t>Gül Suyu (33 cl.)</t>
  </si>
  <si>
    <t xml:space="preserve">Haytalı veya dondurmaya (sütlü) ilave edilir. (Koruyucu madde yoktur.) </t>
  </si>
  <si>
    <t>Gül Suyu (1 L.)</t>
  </si>
  <si>
    <t>Nişastasız Dondurma</t>
  </si>
  <si>
    <t xml:space="preserve">Nişastasız 3 top dondurma (haytalı dondurma sütlü), gülsuyu </t>
  </si>
  <si>
    <t>Tabak Waffle</t>
  </si>
  <si>
    <t xml:space="preserve">Sütlü çikolata, bitter çikolata, beyaz çikolata, muz, kivi, mevsimine göre çilek, ananas, fındık, hindistan cevizi, sütlü damla çikolata, bitter damla çikolata, frambuaz, karamel, çilek sos </t>
  </si>
  <si>
    <t>28,50 TL</t>
  </si>
  <si>
    <t>Sandviç Waffle</t>
  </si>
  <si>
    <t>Ched Chicken Burger Menü</t>
  </si>
  <si>
    <t xml:space="preserve">Çıtır Tavuklu Chicken Burger Sandviç (Çıtır tavuk, kornişon turşu, marul, mayonez, ched sos) + 4 Adet Soğan Halkası + Özel Soslu Patates Kızartması + Coca-Cola (20 cl.) </t>
  </si>
  <si>
    <t>6 Parça Kemiksiz Çıtır Menü</t>
  </si>
  <si>
    <t xml:space="preserve">6 Adet Kemiksiz Çıtır Tavuk + Patates Kızartması + Coca-Cola (20 cl.) </t>
  </si>
  <si>
    <t>Menü 7</t>
  </si>
  <si>
    <t xml:space="preserve">Ched Chicken Burger (Çıtır tavuk, kornişon turşu, marul, mayonez, ched sos) + 3 Adet Kemiksiz Çıtır Tavuk + Patates Kızartması + Coca-Cola (20 cl.) </t>
  </si>
  <si>
    <t>İkiye Bölünmüş Tabak Waffle</t>
  </si>
  <si>
    <t>Tabakta Yarım Waffle</t>
  </si>
  <si>
    <t>Dondurmalı Tabak Waffle</t>
  </si>
  <si>
    <t>Çıtır Baget Menü</t>
  </si>
  <si>
    <t xml:space="preserve">3 Adet Çıtır Baget + 3 Adet Soğan Halkası + Patates Kızartması + Coca-Cola (20 cl.) </t>
  </si>
  <si>
    <t>Menü 3</t>
  </si>
  <si>
    <t xml:space="preserve">4 Adet Acılı Kanat + 4 Adet Kemiksiz Çıtır + 4 Adet Soğan Halkası + Parmak Patates Kızartması + Coca-Cola (20 cl.) </t>
  </si>
  <si>
    <t>Menü 4</t>
  </si>
  <si>
    <t xml:space="preserve">Ched Chicken Burger + 2 Adet Acılı Kanat + 2 Adet Kemiksiz Çıtır + 3 Adet Soğan Halkası + Parmak Patates Kızartması + Coca-Cola (20 cl.) </t>
  </si>
  <si>
    <t>İkili Çıtır Menü</t>
  </si>
  <si>
    <t xml:space="preserve">2 Adet Ched Chicken Burger + 2 Adet Acılı Kanat + 2 Adet Kemiksiz Çıtır + 6 Adet Soğan Halkası + Büyük Boy Parmak Patates Kızartması + İçecek (1 L.)l </t>
  </si>
  <si>
    <t>61,00 TL</t>
  </si>
  <si>
    <t>Chicken Sandviç Burger Menü</t>
  </si>
  <si>
    <t xml:space="preserve">Chicken Sandviç Burger (Çıtır tavuk, marul, karamelize soğan, kornişon turşu, santa sos, mayonez) + Özel Soslu Patates Kızartması + 3 Soğan Halkası + Coca-Cola (20 cl.) </t>
  </si>
  <si>
    <t>Acılı Kanat Menü 1</t>
  </si>
  <si>
    <t xml:space="preserve">5 Adet Acılı Kanat + Patates Kızartması + Coca-Cola (20 cl.) </t>
  </si>
  <si>
    <t>Acılı Kanat Menü 2</t>
  </si>
  <si>
    <t xml:space="preserve">8 Adet Acılı Kanat + Patates Kızartması + Coca-Cola (20 cl.) </t>
  </si>
  <si>
    <t>Crispy Chicken Burger Menü</t>
  </si>
  <si>
    <t xml:space="preserve">Çıtır Tavuklu Chicken Burger (Çıtır tavuk, burger sos, kıtır soğan, marul, domates, ketçap, özel sos) + Özel Soslu Patates Kızartması + Coca-Cola (20 cl.) </t>
  </si>
  <si>
    <t>Extra Hot Burger Menü</t>
  </si>
  <si>
    <t xml:space="preserve">Ekstra Hot Burger (Burger sos, kıtır soğan, kornişon turşu, özel extra acı sos, marul, domates, ketçap, 125 gr. el yapımı burger eti, chedar peyniri) + Özel Soslu Patates Kızartması + Coca-Cola (20 cl.) </t>
  </si>
  <si>
    <t>Klasik Burger Menü</t>
  </si>
  <si>
    <t xml:space="preserve">Klasik Hamburger (Burger sos, kıtır soğan, kornişon turşu, marul, domates, ketçap, hamburger eti) + Patates Kızartması + Coca-Cola (20 cl.) </t>
  </si>
  <si>
    <t>Mix Burger Menü</t>
  </si>
  <si>
    <t xml:space="preserve">Mix Burger (Burger sos, kornişon turşu, kıtır soğan, soslu mantar, marul, domates, 125 gr. el yapımı burger eti, cheddar peynir, karamelize soğan) + Özel Soslu Patates Kızartması + Coca-Cola (20 cl.) </t>
  </si>
  <si>
    <t>Santana Burger Menü</t>
  </si>
  <si>
    <t xml:space="preserve">Santana Burger (Burger sos, kıtır soğan, kornişon turşu, marul, domates, 125 gr. el yapımı burger eti, cheddar peyniri, karamelize soğan) + Özel Soslu Patates Kızartması + Coca-Cola (20 cl.) </t>
  </si>
  <si>
    <t>Steak Burger Menü</t>
  </si>
  <si>
    <t xml:space="preserve">Steak Burger (Burger sos, kıtır soğan, kornişon turşu, közlenmiş kapya biber, közlenmiş domates, 125 gr. el yapımı burger eti, çedar peynir ve kaşar peyniri, karamelize soğan, özel steak sos) + Özel Soslu Patates Kızartması + Coca-Cola (20 cl.) </t>
  </si>
  <si>
    <t>Yengen Sandviç Menü</t>
  </si>
  <si>
    <t xml:space="preserve">Yengen Sandviç (Ketçap, mayonez, dana salam, dana sucuk, dana sosis, domates, parmak patates, kornişon turşu, kaşar peyniri) + Patates Kızartması + Coca-Cola (20 cl.) </t>
  </si>
  <si>
    <t>Barbekü Soslu Tavuk</t>
  </si>
  <si>
    <t xml:space="preserve">Soslu penne makarna, salata ile </t>
  </si>
  <si>
    <t>Fesleğen Soslu Tavuk</t>
  </si>
  <si>
    <t xml:space="preserve">Marine edilmiş 250 gr. tavuk, elma dilim cips, közlenmiş çarliston, kapya biber, domates, pirinç pilavı, salata ile </t>
  </si>
  <si>
    <t>Klasik Tavuk Sote</t>
  </si>
  <si>
    <t xml:space="preserve">Pirinç pilavı, karışık turşu ile </t>
  </si>
  <si>
    <t>Köri Soslu Tavuk</t>
  </si>
  <si>
    <t>Meksika Soslu Tavuk</t>
  </si>
  <si>
    <t>Papaya</t>
  </si>
  <si>
    <t xml:space="preserve">Elma dilim cips, çarliston biber, domates, kıtır ekmek dilimleri yoğurt papaya baharatlı tavuk ile </t>
  </si>
  <si>
    <t>Trieste Soslu Tavuk</t>
  </si>
  <si>
    <t xml:space="preserve">Soslu penne makarna, parmak patates kızartması, salata ile </t>
  </si>
  <si>
    <t xml:space="preserve">Yumurtalı </t>
  </si>
  <si>
    <t>Hızlı Kahvaltı Tabağı</t>
  </si>
  <si>
    <t xml:space="preserve">Salatalık, domates, beyaz peynir, siyah zeytin, yeşilzeytin, dana salam </t>
  </si>
  <si>
    <t>Kahvaltı Tabağı</t>
  </si>
  <si>
    <t xml:space="preserve">Haşlanmış yumurta veya tavada yumurta, dana sosis, dana salam, parmak patates kızartması, beyaz peynir, salatalık, domates, siyah zeytin, yeşilzeytin, biber kızartma, reçel, çikolata </t>
  </si>
  <si>
    <t>Antiochia Tost</t>
  </si>
  <si>
    <t xml:space="preserve">Kaşar peyniri, dana sucuk, zeytin, domates, ketçap </t>
  </si>
  <si>
    <t xml:space="preserve">Kaşar peyniri, dana sucuk </t>
  </si>
  <si>
    <t>Kaşarlı Domatesli Tost</t>
  </si>
  <si>
    <t>Salamlı Kaşarlı Tost</t>
  </si>
  <si>
    <t>Sosisli Tost</t>
  </si>
  <si>
    <t xml:space="preserve">Kaşar peyniri, dana sucuk, kornişon turşu, ketçap, domates, dana salam, dana sosis, parmak patates </t>
  </si>
  <si>
    <t xml:space="preserve">Marul, ton balığı, kornişon turşu, mayonez </t>
  </si>
  <si>
    <t xml:space="preserve">Marul, domates, çarliston biber, domates, dana salam, kaşar peyniri </t>
  </si>
  <si>
    <t>Bolonez Soslu Makarna</t>
  </si>
  <si>
    <t>Fesleğen Soslu Makarna</t>
  </si>
  <si>
    <t>Kıymalı Makarna</t>
  </si>
  <si>
    <t>Kremalı Tavuklu Makarna</t>
  </si>
  <si>
    <t>Sebzeli Makarna</t>
  </si>
  <si>
    <t>Tavuklu Makarna</t>
  </si>
  <si>
    <t>Tavuklu Tortellini Special Makarna</t>
  </si>
  <si>
    <t>Trieste Soslu Makarna</t>
  </si>
  <si>
    <t>Etli Mantı</t>
  </si>
  <si>
    <t>29,50 TL</t>
  </si>
  <si>
    <t>Tavuk Fajita</t>
  </si>
  <si>
    <t xml:space="preserve">Baharatlı kızartılmış taco ekmeği, salata ile </t>
  </si>
  <si>
    <t>Et Fajita</t>
  </si>
  <si>
    <t>Sac Tava</t>
  </si>
  <si>
    <t xml:space="preserve">Garnitürlü pilav ile </t>
  </si>
  <si>
    <t>Karışık Kızarmış Tabak</t>
  </si>
  <si>
    <t xml:space="preserve">Elma dilim patates kızartması, patates kızartması, 2 adet çıtır tavuk, 2 adet kızarmış dana sosis, 2 adet sigara böreği, 2 adet nugget, 2 adet soğan halkası, ketçap, mayonez, cips sos </t>
  </si>
  <si>
    <t>Atıştırma Tabağı</t>
  </si>
  <si>
    <t xml:space="preserve">Elma dilim patates kızartması, patates kızartması, 2 adet nugget, 2 adet kızartmış dana sosis, 2 adet soğan halkası, ketçap, mayonez, cips sos </t>
  </si>
  <si>
    <t>Soğan Halkası</t>
  </si>
  <si>
    <t xml:space="preserve">Göbek marul, havuç, salatalık, domates, karalahana, turşu, ton balığı </t>
  </si>
  <si>
    <t xml:space="preserve">Göbek marul, havuç, salatalık, domates, karalahana, turşu, kızarmış tavuk, mısır </t>
  </si>
  <si>
    <t>Akdeniz Salata</t>
  </si>
  <si>
    <t xml:space="preserve">Göbek marul, havuç, salatalık, domates, karalahana, turşu, dilim beyaz peynir, zeytin </t>
  </si>
  <si>
    <t>Santa Sos</t>
  </si>
  <si>
    <t>Barbekü (BBQ) Sos</t>
  </si>
  <si>
    <t>Sarımsaklı Mayonez</t>
  </si>
  <si>
    <t>Buffalo Sos</t>
  </si>
  <si>
    <t>Ranch Sos</t>
  </si>
  <si>
    <t xml:space="preserve">Patates kızartması, turşu, mayonez, ketçap, sos </t>
  </si>
  <si>
    <t xml:space="preserve">Domates, yeşillik, soğan. Salata ile </t>
  </si>
  <si>
    <t xml:space="preserve">Pirinç pilavı, salata, patates kızartması, soslu ekmek </t>
  </si>
  <si>
    <t>Tavuk But Şiş</t>
  </si>
  <si>
    <t xml:space="preserve">Pirinç pilavı, salata, patates kızartması, soslu ekmek ile </t>
  </si>
  <si>
    <t>Tavuk Göğüs Şiş</t>
  </si>
  <si>
    <t xml:space="preserve">Pirinç pilavı, domates, salata, patates kızartması, soslu ekmek ile </t>
  </si>
  <si>
    <t>Kıyma Kebap</t>
  </si>
  <si>
    <t xml:space="preserve">Meyhane pilavı, soğan salatası, turşu, közlenmiş domates, közlenmiş biber, soslu ekmek ile </t>
  </si>
  <si>
    <t xml:space="preserve">Kıyma kebap, kuşbaşı şiş, tavuk şiş. Meyhane pilavı, soğan salatası, turşu, közlenmiş domates, közlenmiş biber, soslu ekmek ile </t>
  </si>
  <si>
    <t xml:space="preserve">Patates kızartması, salata, pilav, soslu ekmek ile </t>
  </si>
  <si>
    <t>Ordövr Tabağı (Büyük)</t>
  </si>
  <si>
    <t xml:space="preserve">Humus, süzme yoğurt, biber yoğurtlama, patlıcan yoğurtlama, patlıcan salatası </t>
  </si>
  <si>
    <t>Ordövr Tabağı (Küçük)</t>
  </si>
  <si>
    <t>Kuşbaşı Şiş (1 kg.)</t>
  </si>
  <si>
    <t xml:space="preserve">16 şiş kuşbaşı, pişmiş soğan, pişmiş domates, pişmiş biber, soğan salatası, mevsim salata, turşu, meyhane pilavı, ekmek ile </t>
  </si>
  <si>
    <t>Kıyma Kebap (1 kg.)</t>
  </si>
  <si>
    <t xml:space="preserve">16 şiş kıyma, pişmiş soğan, pişmiş domates, pişmiş biber, soğan salatası, mevsim salata, turşu, meyhane pilavı, ekmek ile </t>
  </si>
  <si>
    <t>Tavuk Şiş (1 kg.)</t>
  </si>
  <si>
    <t xml:space="preserve">8 şiş but eti, pişmiş soğan, pişmiş domates, pişmiş biber, soğan salatası, mevsim salata, turşu, meyhane pilavı , ekmek ile </t>
  </si>
  <si>
    <t>Tavuk Kanat (1 kg.)</t>
  </si>
  <si>
    <t xml:space="preserve">24 parça tavuk kanat, pişmiş soğan, pişmiş domates, pişmiş biber, soğan salatası, mevsim salata, turşu, meyhane pilavı, ekmek ile </t>
  </si>
  <si>
    <t xml:space="preserve">Kaşar peyniri, sucuk, mantar, zeytin, domates, sos </t>
  </si>
  <si>
    <t>Kudu (Tavuklu) Tost</t>
  </si>
  <si>
    <t xml:space="preserve">Tavuk göğüs, domates, maydanoz, sos, kaşar peyniri </t>
  </si>
  <si>
    <t>Kebabi (Etli) Tost</t>
  </si>
  <si>
    <t xml:space="preserve">Kasap kıyma, domates, maydanoz, sos </t>
  </si>
  <si>
    <t>Full Tost</t>
  </si>
  <si>
    <t xml:space="preserve">Yumurta, sucuk, kaşar peyniri, domates, salam, zeytin, mantar, sos </t>
  </si>
  <si>
    <t>Kasap Sucuklu Karışık Tost</t>
  </si>
  <si>
    <t xml:space="preserve">Kaşar peyniri, kasap sucuk </t>
  </si>
  <si>
    <t>Kaşarlı Salamlı Tost</t>
  </si>
  <si>
    <t>Kaşarlı Mantarlı Tost</t>
  </si>
  <si>
    <t xml:space="preserve">Mevsim sebzeleri </t>
  </si>
  <si>
    <t>Haşlanmış Yumurtalı Karışık Tost</t>
  </si>
  <si>
    <t xml:space="preserve">Beyaz peynir, salam, domates, marul, zeytin </t>
  </si>
  <si>
    <t>İzmir Kumru Sandviç</t>
  </si>
  <si>
    <t xml:space="preserve">Salam, sosis, sucuk, kaşar peyniri, turşu, sos </t>
  </si>
  <si>
    <t xml:space="preserve">Ton balığı, turşu, marul, domates, zeytin, sos </t>
  </si>
  <si>
    <t>Kaşarlı Menemen</t>
  </si>
  <si>
    <t>Kaşarlı Mantarlı Omlet</t>
  </si>
  <si>
    <t>Sucuklu Menemen</t>
  </si>
  <si>
    <t>Full Menemen</t>
  </si>
  <si>
    <t xml:space="preserve">Yumurta, kaşar peyniri, sucuk, mantar </t>
  </si>
  <si>
    <t>Sade Omlet</t>
  </si>
  <si>
    <t>Kaşarlı Omlet</t>
  </si>
  <si>
    <t>Aryam Special</t>
  </si>
  <si>
    <t xml:space="preserve">Schnitzel, nugget, soğan halkası, patates kızartması, patates kroket, turşu, sos </t>
  </si>
  <si>
    <t>Ekmek Arası Kaşarlı Patso</t>
  </si>
  <si>
    <t xml:space="preserve">Patates kızartması, domates, turşu, kaşar peyniri, sos </t>
  </si>
  <si>
    <t>Ekmek Arası Köftehor</t>
  </si>
  <si>
    <t xml:space="preserve">Pınar köfte, domates, marul, patates kızartması, sos </t>
  </si>
  <si>
    <t>Ekmek Arası Kasap Köfte</t>
  </si>
  <si>
    <t xml:space="preserve">Domates, marul </t>
  </si>
  <si>
    <t>Ekmek Arası Nugget</t>
  </si>
  <si>
    <t>Ekmek Arası Patates Kızartması</t>
  </si>
  <si>
    <t>Ekmek Arası Patates Kızartması &amp; Sosis</t>
  </si>
  <si>
    <t xml:space="preserve">Et Döner Dürüm + Patates Kızartması + Pepsi (33 cl.) </t>
  </si>
  <si>
    <t>Asado Döner Tavuk Dürüm Menü</t>
  </si>
  <si>
    <t xml:space="preserve">Asado Tavuk Döner Dürüm + Patates Kızartması + Pepsi (33 cl.) </t>
  </si>
  <si>
    <t xml:space="preserve">Kaşarlı Tavuk Döner Dürüm + Patates Kızartması + Pepsi (33 cl.) </t>
  </si>
  <si>
    <t xml:space="preserve">Tavuk Döner Dürüm + Patates Kızartması + Pepsi (33 cl.) </t>
  </si>
  <si>
    <t>Humuslu Tavuk Döner Dürüm Menü</t>
  </si>
  <si>
    <t xml:space="preserve">Humuslu Tavuk Döner Dürüm + Patates Kızartması + Pepsi (33 cl.) </t>
  </si>
  <si>
    <t>Cheddarlı Tavuk Döner Dürüm Menü</t>
  </si>
  <si>
    <t xml:space="preserve">Cheddarlı Tavuk Döner Dürüm + Patates Kızartması + Pepsi (33 cl.) </t>
  </si>
  <si>
    <t>Krem Peynirli Tavuk Döner Dürüm Menü</t>
  </si>
  <si>
    <t xml:space="preserve">Krem Peynirli Tavuk Döner Dürüm + Patates Kızartması + Pepsi (33 cl.) </t>
  </si>
  <si>
    <t>Zurna Döner Tavuk Dürüm Menü</t>
  </si>
  <si>
    <t xml:space="preserve">Zurna Tavuk Döner Dürüm + Patates Kızartması + Pepsi (33 cl.) </t>
  </si>
  <si>
    <t>Sebzeli Döner Tavuk Dürüm Menü</t>
  </si>
  <si>
    <t xml:space="preserve">Sebzeli Tavuk Döner Dürüm + Patates Kızartması + Pepsi (33 cl.) </t>
  </si>
  <si>
    <t>Humuslu Tavuk Döner Dürüm</t>
  </si>
  <si>
    <t>Cheddarlı Tavuk Döner Dürüm</t>
  </si>
  <si>
    <t>Krem Peynirli Tavuk Döner Dürüm</t>
  </si>
  <si>
    <t>Zurna Döner Tavuk Dürüm</t>
  </si>
  <si>
    <t>Asado Döner Tavuk Dürüm</t>
  </si>
  <si>
    <t>Sebzeli Döner Tavuk Dürüm</t>
  </si>
  <si>
    <t>Uludağ Gazoz (20 cl.)</t>
  </si>
  <si>
    <t>Çilekli Donut</t>
  </si>
  <si>
    <t>Makaron (6 Adet)</t>
  </si>
  <si>
    <t>Çilekli Mag</t>
  </si>
  <si>
    <t>Kazandibi</t>
  </si>
  <si>
    <t>Karamelli Trileçe</t>
  </si>
  <si>
    <t>Sade Donut</t>
  </si>
  <si>
    <t>Çikolatalı Donut</t>
  </si>
  <si>
    <t>Antep Fıstıklı Baklava (1 kg.)</t>
  </si>
  <si>
    <t>Antep Fıstıklı Ekler (1 kg.)</t>
  </si>
  <si>
    <t>Antep Fıstıklı Kadayıf (1 kg.)</t>
  </si>
  <si>
    <t>Antep Fıstıklı Midye Baklava (1 kg.)</t>
  </si>
  <si>
    <t>Antep Fıstıklı Sarma (1 kg.)</t>
  </si>
  <si>
    <t>Antep Fıstıklı Sütlü Baklava (1 kg.)</t>
  </si>
  <si>
    <t>Bülbülyuvası (1 kg.)</t>
  </si>
  <si>
    <t>Cevizli Şam Tatlı (1 kg.)</t>
  </si>
  <si>
    <t>Çikolatalı Ekler (1 kg.)</t>
  </si>
  <si>
    <t>Çilekli Ekler (1 kg.)</t>
  </si>
  <si>
    <t>Hindistan Cevizli Ekler (1 kg.)</t>
  </si>
  <si>
    <t>Karamelli Trileçe (1 kg.)</t>
  </si>
  <si>
    <t>Kaşık Coco Star (1 kg.)</t>
  </si>
  <si>
    <t>Kaymaklı Antep Fıstıklı Ballı Börek (1 kg.)</t>
  </si>
  <si>
    <t>Krokanlı Ekler (1 kg.)</t>
  </si>
  <si>
    <t>Şekerpare (1 kg.)</t>
  </si>
  <si>
    <t>Çikolatalı Yaş Pasta (1 kg.)</t>
  </si>
  <si>
    <t>Meyveli Yaş Pasta (1 kg.)</t>
  </si>
  <si>
    <t>Muzlu Yaş Pasta (1 kg.)</t>
  </si>
  <si>
    <t>Tuzlu Kuru Pasta (1 kg.)</t>
  </si>
  <si>
    <t>İzmir Bomba Tatlısı (1 kg.)</t>
  </si>
  <si>
    <t>Cevizli Mamül (1 kg.)</t>
  </si>
  <si>
    <t>Şekerli Kuru Pasta (1 kg.)</t>
  </si>
  <si>
    <t>Acı Badem Kurabiyesi (1 kg.)</t>
  </si>
  <si>
    <t>Cevizli Kuru Pasta (1 kg.)</t>
  </si>
  <si>
    <t>Hindistan Cevizli Acı Badem Kurabiyesi (1 kg.)</t>
  </si>
  <si>
    <t>Hurmalı Mamül (1 kg.)</t>
  </si>
  <si>
    <t>Patatesli Gözleme</t>
  </si>
  <si>
    <t xml:space="preserve">Turşu ile </t>
  </si>
  <si>
    <t>Kaşarlı Gözleme</t>
  </si>
  <si>
    <t>Ispanaklı Gözleme</t>
  </si>
  <si>
    <t>Pizza Gözleme</t>
  </si>
  <si>
    <t xml:space="preserve">Kaşar peyniri, sucuk, zeytin, mısır, domates, biber. Turşu ile </t>
  </si>
  <si>
    <t>Seçilmiş Menü (2'li Kıymalı Kaşarlı Gözleme) - Şu anda mevcut değil.</t>
  </si>
  <si>
    <t xml:space="preserve">2 Adet Kıymalı Kaşarlı Gözleme + Coca-Cola (20 cl.) </t>
  </si>
  <si>
    <t>13,50 TL</t>
  </si>
  <si>
    <t>Vodafone Menüsü (Pizza Tost)</t>
  </si>
  <si>
    <t xml:space="preserve">Pizza Tost + Ayran (20 cl.) (Kampanya koşulları için restoranın Promosyonlar bölümüne göz atınız. İndirimli fiyat ürün sepete eklendikten sonra uygulanır.) </t>
  </si>
  <si>
    <t>14,50 TL</t>
  </si>
  <si>
    <t>Gözleme Menü</t>
  </si>
  <si>
    <t xml:space="preserve">Mercimek Çorbası + 2 Adet Seçeceğiniz Gözleme </t>
  </si>
  <si>
    <t>Ekmek Arası Cızbız Köfte Menü</t>
  </si>
  <si>
    <t xml:space="preserve">Ekmek Arası Köfte + Patates Kızartması + Ayran (20 cl.) </t>
  </si>
  <si>
    <t>Ekmek Arası Sucuk Menü</t>
  </si>
  <si>
    <t xml:space="preserve">Ekmek Arası Sucuk + Patates Kızartması + Ayran (20 cl.) </t>
  </si>
  <si>
    <t>Kıymalı Gözleme</t>
  </si>
  <si>
    <t>Karışık Gözleme</t>
  </si>
  <si>
    <t xml:space="preserve">Sucuk, kaşar peyniri, domates.Turşu ile </t>
  </si>
  <si>
    <t>Çökelekli Gözleme</t>
  </si>
  <si>
    <t>Kıymalı Kaşarlı Gözleme</t>
  </si>
  <si>
    <t>Biberli Gözleme</t>
  </si>
  <si>
    <t>Sucuklu Kaşarlı Gözleme</t>
  </si>
  <si>
    <t>Peynirli Gözleme</t>
  </si>
  <si>
    <t>Mantarlı Gözleme</t>
  </si>
  <si>
    <t>Mantarlı Kaşarlı Gözleme</t>
  </si>
  <si>
    <t>Kaşarlı Patatesli Gözleme</t>
  </si>
  <si>
    <t>Patatesli Sıkma</t>
  </si>
  <si>
    <t>Kaşarlı Sıkma</t>
  </si>
  <si>
    <t>Peynirli Sıkma</t>
  </si>
  <si>
    <t>Sahanda Yumurta</t>
  </si>
  <si>
    <t xml:space="preserve">Kaşar peyniri, beyaz peynir, süzme peynir, siyah zeytin, yeşil zeytin, domates, salatalık, biber, haşlanmış yumurta veya sahanda yumurta, salam, tuzlu yoğurt, çökelek, tereyağı, bal, tahin, pekmez, ekmek </t>
  </si>
  <si>
    <t xml:space="preserve">Sucuk, kaşar peyniri. Turşu ile </t>
  </si>
  <si>
    <t>Cızbız Köfte</t>
  </si>
  <si>
    <t xml:space="preserve">Patates kızartması, salata, közlenmiş biber, közlenmiş domates, turşu ile </t>
  </si>
  <si>
    <t>Ev Yapımı Mantı</t>
  </si>
  <si>
    <t>Antakya Köfte Dürüm</t>
  </si>
  <si>
    <t xml:space="preserve">İsteğe göre soğan. Közlenmiş biber, nane, limon, turşu ile </t>
  </si>
  <si>
    <t>Ekmek Arası Izgara Sucuk</t>
  </si>
  <si>
    <t xml:space="preserve">İsteğe göre soğan </t>
  </si>
  <si>
    <t>Ekmek Arası Cızbız Köfte</t>
  </si>
  <si>
    <t xml:space="preserve">Yeşillik, soğan </t>
  </si>
  <si>
    <t>Balık Ekmek</t>
  </si>
  <si>
    <t>Tropicana (33 cl.)</t>
  </si>
  <si>
    <t>Şalgam Suyu (20 cl.)</t>
  </si>
  <si>
    <t>Meyveli Soda</t>
  </si>
  <si>
    <t>Soda</t>
  </si>
  <si>
    <t>Fruko (1 L.)</t>
  </si>
  <si>
    <t xml:space="preserve">Özel sos, mayonez, ketçap, patates kızartması, turşu </t>
  </si>
  <si>
    <t xml:space="preserve">Chicken Burger + Patates Kızartması + Kutu İçecek </t>
  </si>
  <si>
    <t xml:space="preserve">Hamburger + Patates Kızartması + Kutu İçecek </t>
  </si>
  <si>
    <t xml:space="preserve">Cheeseburger + Patates Kızartması + Kutu İçecek </t>
  </si>
  <si>
    <t>Seçilmiş Menü (Prime Time Burger)</t>
  </si>
  <si>
    <t xml:space="preserve">Prime Time Burger + Coca-Cola (33 cl.) </t>
  </si>
  <si>
    <t>29,70 TL</t>
  </si>
  <si>
    <t xml:space="preserve">Tavuk Döner Dürüm + Coca-Cola (33 cl.) </t>
  </si>
  <si>
    <t>21,91 TL</t>
  </si>
  <si>
    <t xml:space="preserve">İskender (Tavuk Dönerden) + Ayran (30 cl.) (Kampanya koşulları için restoranın Promosyonlar bölümüne göz atınız. İndirimli fiyat ürün sepete eklendikten sonra uygulanır.) </t>
  </si>
  <si>
    <t xml:space="preserve">Özel sos, kaşar peyniri, sucuk, domates, biber </t>
  </si>
  <si>
    <t xml:space="preserve">Yumurta, kaşar peyniri, sucuk </t>
  </si>
  <si>
    <t>Asil Tost</t>
  </si>
  <si>
    <t xml:space="preserve">Özel sos, kaşar peyniri, sucuk, yumurta, domates, biber </t>
  </si>
  <si>
    <t>Et Döner (Yarım)</t>
  </si>
  <si>
    <t xml:space="preserve">Soğan, maydanoz, özel sos ile </t>
  </si>
  <si>
    <t>Pilav Üstü Et Döner (Yarım)</t>
  </si>
  <si>
    <t xml:space="preserve">Pirinç pilavı. Soğan, maydanoz, özel sos ile </t>
  </si>
  <si>
    <t xml:space="preserve">Özel sos, tereyağı, süzme yoğurt </t>
  </si>
  <si>
    <t>Et Döner Dürüm (Az)</t>
  </si>
  <si>
    <t>Tavuk Döner (Çocuk)</t>
  </si>
  <si>
    <t xml:space="preserve">Pirinç pilavı, salata, özel sos, patates kızartması ile </t>
  </si>
  <si>
    <t>Tavuk Döner (Yarım)</t>
  </si>
  <si>
    <t>Pilav Üstü Tavuk (Yarım)</t>
  </si>
  <si>
    <t xml:space="preserve">Pirinç pilavı, salata, özel sos, patates kızartması, turşu ile </t>
  </si>
  <si>
    <t>Pilav Üstü Tavuk</t>
  </si>
  <si>
    <t xml:space="preserve">Özel sos, tereyağı. Özel sos, patates kızartması, turşu ile </t>
  </si>
  <si>
    <t>Sarma Beyti Kebap (Tavuk Dönerden)</t>
  </si>
  <si>
    <t xml:space="preserve">Lavaşa sarılı, soslu, yoğurtlu, kaşar peynirli. Pirinç pilavı, salata, özel sos, patates kızartması, turşu ile </t>
  </si>
  <si>
    <t>Tavuk Döner Dürüm (Az)</t>
  </si>
  <si>
    <t xml:space="preserve">Özel sos, mayonez, ketçap, patates kızartması, turşu, kaşar peyniri </t>
  </si>
  <si>
    <t>Kaşarlı Antakya Köfte</t>
  </si>
  <si>
    <t xml:space="preserve">Kaşar peyniri, köfte, soğan, maydanoz, özel sos, baharat. Mayonez ile </t>
  </si>
  <si>
    <t>Antakya Köfte</t>
  </si>
  <si>
    <t xml:space="preserve">Soğan, maydanoz, özel sos, özel baharat. Mayonez ile </t>
  </si>
  <si>
    <t>Çıtır Tavuk</t>
  </si>
  <si>
    <t xml:space="preserve">Patates kızartması, turşu ile </t>
  </si>
  <si>
    <t>Tavuk Çöp Şiş</t>
  </si>
  <si>
    <t xml:space="preserve">2 şiş tavuk. Patates kızartması, turşu ile </t>
  </si>
  <si>
    <t>Tavuk Şnitzel</t>
  </si>
  <si>
    <t xml:space="preserve">Makarna, mevsim salata ile </t>
  </si>
  <si>
    <t>Chef Burger</t>
  </si>
  <si>
    <t xml:space="preserve">Dana burger köftesi, karamelize soğan, cheddar peyniri, burger sos, füme et, kıvırcık marul. Patates kızartması ile </t>
  </si>
  <si>
    <t xml:space="preserve">Burger köftesi, cheddar peyniri, ketçap, mayonez, marul, turşu. Patates kızartması ile </t>
  </si>
  <si>
    <t>Chicken Burger</t>
  </si>
  <si>
    <t xml:space="preserve">Tavuk burger köftesi, ketçap, mayonez, marul, turşu. Patates kızartması ile </t>
  </si>
  <si>
    <t>Prime Time Burger</t>
  </si>
  <si>
    <t xml:space="preserve">Dana burger köftesi, cheddar peyniri, karamelize soğan, master sos, kıvırcık marul, turşu. Patates kızartması ile </t>
  </si>
  <si>
    <t>Asil Burger</t>
  </si>
  <si>
    <t xml:space="preserve">Çift dana burger köftesi, karamelize soğan, cheddar peyniri, burger sos, füme et, kıvırcık marul. Patates kızartması ile </t>
  </si>
  <si>
    <t xml:space="preserve">Dana burger köftesi, ketçap, mayonez, marul, turşu. Patates kızartması ile </t>
  </si>
  <si>
    <t>Aubergine Burger</t>
  </si>
  <si>
    <t xml:space="preserve">Karamelize soğan, burger eti, cheddar peyniri, közlenmiş patlıcan, kıvırcık marul, çıtır patates kızartması </t>
  </si>
  <si>
    <t>Bbq Burger</t>
  </si>
  <si>
    <t xml:space="preserve">Karamelize soğan, burger eti, cheddar peyniri, barbekü sos, kıvırcık marul, çıtır patates kızartması </t>
  </si>
  <si>
    <t>Cızzz Burger</t>
  </si>
  <si>
    <t xml:space="preserve">Karamelize soğan, burger eti, cheddar peyniri, acı sos, kıvırcık marul, çıtır patates kızartması </t>
  </si>
  <si>
    <t>Asil Biftek Dürüm</t>
  </si>
  <si>
    <t xml:space="preserve">Soğan, maydanoz, özel sos, dana biftek </t>
  </si>
  <si>
    <t>Soğan Halkası (10 Adet)</t>
  </si>
  <si>
    <t>Sigara Böreği (8 Adet)</t>
  </si>
  <si>
    <t>Patates Kroket (6 Adet)</t>
  </si>
  <si>
    <t>Çıtır Patates Kızartması</t>
  </si>
  <si>
    <t>Burn (25 cl.)</t>
  </si>
  <si>
    <t>Yedigün (2,5 L.)</t>
  </si>
  <si>
    <t xml:space="preserve">Maydanoz, domates, sos, isteğe göre acı, soğan. Turşu, salata ile </t>
  </si>
  <si>
    <t>Yaprak Et Döner Dürüm</t>
  </si>
  <si>
    <t>Pilav Üstü Yaprak Et Döner</t>
  </si>
  <si>
    <t xml:space="preserve">Turşu, salata ile </t>
  </si>
  <si>
    <t>İskender (Yaprak Et Dönerden)</t>
  </si>
  <si>
    <t>3'lü Tavuk Döner Dürüm Menü</t>
  </si>
  <si>
    <t xml:space="preserve">3 Adet Tavuk Döner Dürüm + Coca-Cola (1 L.) </t>
  </si>
  <si>
    <t>57,00 TL</t>
  </si>
  <si>
    <t>5'li Tavuk Döner Dürüm Menü</t>
  </si>
  <si>
    <t xml:space="preserve">5 Adet Tavuk Döner Dürüm + Coca-Cola (2.5 L.) </t>
  </si>
  <si>
    <t>93,00 TL</t>
  </si>
  <si>
    <t>Yaprak Et Döner</t>
  </si>
  <si>
    <t>Kaşarlı Yaprak Et Döner Dürüm</t>
  </si>
  <si>
    <t>Karışık Döner Dürüm</t>
  </si>
  <si>
    <t xml:space="preserve">Et döner, tavuk döner, maydanoz, domates, sos, isteğe göre acı, soğan. Turşu, salata ile </t>
  </si>
  <si>
    <t>Karışık Kaşarlı Döner Dürüm</t>
  </si>
  <si>
    <t>Su (1 L.)</t>
  </si>
  <si>
    <t>Hatay Usulü Kızartma İçli Köfte (Adet)</t>
  </si>
  <si>
    <t>Harbiye Kebap Dürüm</t>
  </si>
  <si>
    <t xml:space="preserve">Közlenmiş domates, közlenmiş biber, soğan, maydanoz, sumak </t>
  </si>
  <si>
    <t>Kabak Tatlısı</t>
  </si>
  <si>
    <t xml:space="preserve">Tahin, ceviz </t>
  </si>
  <si>
    <t>Antakya Usulü Tavuk Döner Dürüm</t>
  </si>
  <si>
    <t xml:space="preserve">Patates kızartması, turşu, mayonez, özel sos </t>
  </si>
  <si>
    <t xml:space="preserve">Mevsim salata, soğan piyazı, közlenmiş domates, közlenmiş biber ile </t>
  </si>
  <si>
    <t>Kızartma İçli Köfte Menü</t>
  </si>
  <si>
    <t xml:space="preserve">5 Adet İçli Köfte + Mevsim Salata </t>
  </si>
  <si>
    <t>Karışık Izgara (1,5 Porsiyon)</t>
  </si>
  <si>
    <t xml:space="preserve">Kıyma, kuşbaşı, tavuk pirzola, mevsim salatası, soğan salatası, humus </t>
  </si>
  <si>
    <t>Kızartma İçli Köfte Menü 2</t>
  </si>
  <si>
    <t xml:space="preserve">5 Adet İçli Köfte + Salata + Patates Kızarması </t>
  </si>
  <si>
    <t>Sucuklu Kaşarlı Tost - Şu anda mevcut değil.</t>
  </si>
  <si>
    <t xml:space="preserve">Soğan, maydanoz, marul, domates, patates kızartması, özel sos, el yapımı sarımsaklı mayonez </t>
  </si>
  <si>
    <t>İskenderun Usulü Tavuk Döner Dürüm</t>
  </si>
  <si>
    <t xml:space="preserve">Soğan, maydanoz, domates, özel sos </t>
  </si>
  <si>
    <t xml:space="preserve">Soğan, maydanoz, sumak, domates </t>
  </si>
  <si>
    <t>Babagannuş</t>
  </si>
  <si>
    <t>Açık Ayran (30 cl.)</t>
  </si>
  <si>
    <t xml:space="preserve">Mevsim salata, soğan piyazı, humus, 2 adet ekmek ile </t>
  </si>
  <si>
    <t>Tavuk Izgara (Kemikli) (1 kg.)</t>
  </si>
  <si>
    <t>Tavuk Pirzola (1 kg.)</t>
  </si>
  <si>
    <t>Babagannuş (1 kg.)</t>
  </si>
  <si>
    <t>Humus (1 kg.)</t>
  </si>
  <si>
    <t>Zurna Antakya Usulü Tavuk Döner Dürüm</t>
  </si>
  <si>
    <t xml:space="preserve">Tavuk döner, marul, patates kızartması, mayonez, turşu, sos </t>
  </si>
  <si>
    <t>Zurna Antakya Usulü Karışık Döner Dürüm</t>
  </si>
  <si>
    <t xml:space="preserve">Yaprak et döner, tavuk döner, marul, patates kızartması, mayonez, turşu, sos </t>
  </si>
  <si>
    <t xml:space="preserve">Seçeceğiniz Tavuk Döner Dürüm + Patates Kızartması + Ayran (28,5 cl.) </t>
  </si>
  <si>
    <t xml:space="preserve">Tavuk döner, soğan, domates, maydanoz, sos </t>
  </si>
  <si>
    <t>Seçilmiş Menü (Tavuk Döner Dürüm Tekli) - Şu anda mevcut değil.</t>
  </si>
  <si>
    <t xml:space="preserve">İskenderun Tavuk Döner Dürüm veya Antakya Tavuk Döner Dürüm + Patates Kızartması + Coca-Cola (33 cl.) </t>
  </si>
  <si>
    <t xml:space="preserve">İskenderun Et Döner Dürüm veya Antakya Et Döner Dürüm + Patates Kızartması + Coca-Cola (33 cl.) </t>
  </si>
  <si>
    <t>Seçilmiş Menü (Tavuk Döner Dürüm) - Şu anda mevcut değil.</t>
  </si>
  <si>
    <t xml:space="preserve">İskenderun Tavuk Döner Dürüm veya Antakya Tavuk Döner Dürüm (2 Adet) + Patates Kızartması + Coca-Cola (1 L.) </t>
  </si>
  <si>
    <t>Vodafone Menüsü (Zurna Tavuk Döner Dürüm)</t>
  </si>
  <si>
    <t xml:space="preserve">Zurna Tavuk Döner Dürüm + Patates Kızartması + Ayran (28,5 cl.) (Kampanya koşulları için restoranın Promosyonlar bölümüne göz atınız. İndirimli fiyat ürün sepete eklendikten sonra uygulanır.) </t>
  </si>
  <si>
    <t xml:space="preserve">Tavuk Döner Dürüm + Patates Kızartması + Ayran (20 cl.) </t>
  </si>
  <si>
    <t xml:space="preserve">Tavuk Döner Dürüm + Patates Kızartması + Kutu İçecek </t>
  </si>
  <si>
    <t>Et Döner Dürüm Menü 1</t>
  </si>
  <si>
    <t xml:space="preserve">Et Döner Dürüm + Patates Kızartması + Ayran (20 cl.) </t>
  </si>
  <si>
    <t xml:space="preserve">Et Döner Dürüm + Patates Kızartması + Kutu İçecek </t>
  </si>
  <si>
    <t>Yaprak Et Döner Dürüm Menü</t>
  </si>
  <si>
    <t xml:space="preserve">Seçeceğiniz Et Döner Dürüm + Patates Kızartması + Ayran (28,5 cl.) </t>
  </si>
  <si>
    <t>2'li Kanka Tavuk Döner Dürüm Menü</t>
  </si>
  <si>
    <t xml:space="preserve">2 Adet Antakya veya İskenderun Usulü Tavuk Döner Dürüm + 2 Adet Patates Kızartması + Pepsi (1 L.) </t>
  </si>
  <si>
    <t>48,00 TL</t>
  </si>
  <si>
    <t xml:space="preserve">Garnitür ile </t>
  </si>
  <si>
    <t xml:space="preserve">Pirinç pilavı, et döner. Garnitür ile </t>
  </si>
  <si>
    <t>Zurna Antakya Usulü Yaprak Et Döner Dürüm</t>
  </si>
  <si>
    <t xml:space="preserve">Yaprak et döner, marul, patates kızartması, turşu, mayonez, sos </t>
  </si>
  <si>
    <t>Zurna İskenderun Usulü Et Döner Dürüm</t>
  </si>
  <si>
    <t xml:space="preserve">Et döner, soğan, maydanoz, domates, sos </t>
  </si>
  <si>
    <t>İskenderun Usulü Yaprak Et Döner Dürüm</t>
  </si>
  <si>
    <t xml:space="preserve">Et döner, soğan, domates, maydanoz, sos </t>
  </si>
  <si>
    <t>Antakya Usulü Et Döner Dürüm</t>
  </si>
  <si>
    <t xml:space="preserve">Et döner, marul, patates kızartması, mayonez, turşu, sos </t>
  </si>
  <si>
    <t xml:space="preserve">Pirinç pilavı, tavuk döner. Garnitür ile </t>
  </si>
  <si>
    <t>Zurna İskenderun Usulü Tavuk Döner Dürüm</t>
  </si>
  <si>
    <t xml:space="preserve">Tavuk döner, soğan, maydanoz, domates, sos </t>
  </si>
  <si>
    <t>Zurna Karışık Tavuk Döner Dürüm</t>
  </si>
  <si>
    <t xml:space="preserve">Tavuk döner, soğan, maydanoz, domates, marul, patates kızartması, turşu, mayonez, sos </t>
  </si>
  <si>
    <t>Pepsi (2.5 L.)</t>
  </si>
  <si>
    <t xml:space="preserve">Sucuk, sosis, kaşar peyniri, domates, mısır, Samandağı biberi, siyah zeytin, mantar </t>
  </si>
  <si>
    <t>Kendi Tostunu Yarat</t>
  </si>
  <si>
    <t>Klasik Tost</t>
  </si>
  <si>
    <t xml:space="preserve">Sucuk, kaşar peyniri, ketçap, mayonez, Samandağ biberi </t>
  </si>
  <si>
    <t>Kumru Tost</t>
  </si>
  <si>
    <t xml:space="preserve">Sucuk, salam, sosis, kaşar peyniri, salatalık turşusu, ketçap, mayonez, Samandağ biberi </t>
  </si>
  <si>
    <t>Sosisli Patso Sandviç</t>
  </si>
  <si>
    <t xml:space="preserve">Patates kızartması , sosis , Samandağ biberi, turşu, ketçap mayonez </t>
  </si>
  <si>
    <t>Pizza Tost Menü (3 Kişilik)</t>
  </si>
  <si>
    <t xml:space="preserve">3 Adet Pizza Tost + Büyük Boy İnce Dilim Patates Kızartması + İçecek (1 L.) </t>
  </si>
  <si>
    <t>59,93 TL</t>
  </si>
  <si>
    <t>Kumru Tost Menü (3 Kişilik)</t>
  </si>
  <si>
    <t xml:space="preserve">3 Adet Kumru Tost + Büyük Boy İnce Dilim Patates Kızartması + İçecek (1 L.) </t>
  </si>
  <si>
    <t>Klasik Tost Menü (3 Kişilik)</t>
  </si>
  <si>
    <t xml:space="preserve">3 Adet Klasik Tost + Büyük Boy İnce Dilim Patates Kızartması + İçecek (1 L.) </t>
  </si>
  <si>
    <t>52,43 TL</t>
  </si>
  <si>
    <t>Pizza Tost Menü (Tek Kişilik)</t>
  </si>
  <si>
    <t xml:space="preserve">Pizza Tost + Küçük Boy İnce Dilim Patates Kızartması + 4 Adet Soğan Halkası + İçecek (20 cl.) </t>
  </si>
  <si>
    <t>26,25 TL</t>
  </si>
  <si>
    <t>Kumru Tost Menü (Tek Kişilik)</t>
  </si>
  <si>
    <t xml:space="preserve">Kumru Tost + Küçük Boy İnce Dilim Patates Kızartması, + 4 Adet Soğan Halkası + İçecek (20 cl.) </t>
  </si>
  <si>
    <t>Klasik Tost Menü (Tek Kişilik)</t>
  </si>
  <si>
    <t xml:space="preserve">Klask Tost + Küçük Boy İnce Dilim Patates Kızartması, + 4 Adet Soğan Halkası + İçecek (20 cl.) </t>
  </si>
  <si>
    <t>22,43 TL</t>
  </si>
  <si>
    <t>Mix Kasap Sucuklu Tost</t>
  </si>
  <si>
    <t xml:space="preserve">Acı baharatlı kasap sucuğu, kaşar peyniri, yumurta, Samandağ biberi </t>
  </si>
  <si>
    <t>Mix Sebzeli Kasap Sucuklu Tost</t>
  </si>
  <si>
    <t xml:space="preserve">Acı baharatlı kasap sucuğu, kaşar peyniri, yumurta, Samandağ biberi, domates </t>
  </si>
  <si>
    <t xml:space="preserve">Kızarmış yumurta, kaşar peyniri, ketçap, mayonez </t>
  </si>
  <si>
    <t xml:space="preserve">Kaşar peyniri, ketçap, mayonez, Samandağ biberi </t>
  </si>
  <si>
    <t>9,75 TL</t>
  </si>
  <si>
    <t>Kaşar Peynirli Tost</t>
  </si>
  <si>
    <t xml:space="preserve">Kaşar peyniri, domates, Samandağ biberi </t>
  </si>
  <si>
    <t>Çift Kaşarlı Tost</t>
  </si>
  <si>
    <t xml:space="preserve">Çift kaşar peyniri, ketçap, mayonez, Samandağ biberi </t>
  </si>
  <si>
    <t>Klasik Sebzeli Tost</t>
  </si>
  <si>
    <t xml:space="preserve">Sucuk, kaşar peyniri, domates, ketçap, mayonez, Samandağ biberi </t>
  </si>
  <si>
    <t xml:space="preserve">Kaşar peyniri, sucuk, yumurta, sosis, ketçap, mayonez, Samandağ biberi </t>
  </si>
  <si>
    <t>Kavurmalı Kaşarlı Tost</t>
  </si>
  <si>
    <t xml:space="preserve">Kavurma, kaşar peyniri, domates, Samandağ biberi </t>
  </si>
  <si>
    <t>Miz Sebzeli Tost</t>
  </si>
  <si>
    <t xml:space="preserve">Sucuk, kaşar peyniri, kızarmış yumurta, domates, Samandağ biberi </t>
  </si>
  <si>
    <t>Yengen Tost</t>
  </si>
  <si>
    <t xml:space="preserve">Sucuk, kaşar peyniri, domates, salatalık turşusu, ketçap, mayonez, Samandağ biberi </t>
  </si>
  <si>
    <t>Mix Tost</t>
  </si>
  <si>
    <t xml:space="preserve">Sucuk, kaşar peyniri, kızarmış yumurta, Samandağ biberi </t>
  </si>
  <si>
    <t>Kavurmalı Kaşarlı Yumurtalı Tost</t>
  </si>
  <si>
    <t xml:space="preserve">Kavurma, kaşar peyniri, domates, biber, yumurta, Samandağ biberi </t>
  </si>
  <si>
    <t xml:space="preserve">Patates kızartması, Samandağ biberi, turşu, ketçap mayonez </t>
  </si>
  <si>
    <t>Salamlı Patso Sandviç</t>
  </si>
  <si>
    <t xml:space="preserve">Patates kızartması, salam, Samandağ biberi, turşu, ketçap mayonez </t>
  </si>
  <si>
    <t>Yumurtalı Sandviç</t>
  </si>
  <si>
    <t xml:space="preserve">3 adet yumurta, turşu , domates , dilim zeytin, Samandağ biberi, isteğe göre baharat </t>
  </si>
  <si>
    <t>Vejetaryen Sandviç</t>
  </si>
  <si>
    <t xml:space="preserve">Domates, siyah zeytin, mantar, Samandağı biberi, mısır, marul </t>
  </si>
  <si>
    <t xml:space="preserve">Salam, kaşar peyniri, domates, salatalık turşusu, siyah zeytin, marul, Samandağ biberi </t>
  </si>
  <si>
    <t>Peynirli Sandviç</t>
  </si>
  <si>
    <t xml:space="preserve">Kaşar peyniri, domates, yeşilbiber, siyah zeytin, marul, Samandağ biberi </t>
  </si>
  <si>
    <t>Çıtır Soğan Halkası (8 Adet)</t>
  </si>
  <si>
    <t>Nugget (8 Adet)</t>
  </si>
  <si>
    <t xml:space="preserve">Kızarmış tavuk </t>
  </si>
  <si>
    <t>Karışık Atıştırmalık</t>
  </si>
  <si>
    <t xml:space="preserve">Patates kızartması, 6 adet çıtır soğan halkası, 4 adet nugget </t>
  </si>
  <si>
    <t>Coca-Cola Zero Sugar (20 cl.)</t>
  </si>
  <si>
    <t>Damla Su (33 cl.)</t>
  </si>
  <si>
    <t>Crispy Chicken Burger</t>
  </si>
  <si>
    <t xml:space="preserve">120 gr. çıtır tavuk, özel sos, domates, marul, cheddar peyniri. Patates kızartması, soğan halkası, seçeceğiniz 2 adet sos ile </t>
  </si>
  <si>
    <t>Karışık Pizza (Orta Boy)</t>
  </si>
  <si>
    <t xml:space="preserve">Özel sos, mozzarella peyniri, mantar dilimleri, biber, mısır, sucuk, sosis, salam, zeytin dilimleri. Seçeceğiniz 2 adet sos ile </t>
  </si>
  <si>
    <t>Karışık Pizza (Büyük Boy)</t>
  </si>
  <si>
    <t xml:space="preserve">Özel sos, mozzarella peyniri, mantar dilimleri, biber, mısır, sucuk, sosis, salam, zeytin dilimleri. Seçeceğiniz 4 adet sos ile </t>
  </si>
  <si>
    <t>46,00 TL</t>
  </si>
  <si>
    <t>Klasik Hamburger</t>
  </si>
  <si>
    <t xml:space="preserve">120 gr. burger köftesi, özel sos, karamelize soğan. Patates kızartması, soğan halkası, seçeceğiniz 2 adet sos ile </t>
  </si>
  <si>
    <t>Tavuklu Pizza (Orta Boy)</t>
  </si>
  <si>
    <t xml:space="preserve">Özel sos, mozzarella peyniri, tavuk dilimleri, biber, mısır, kekik. Seçeceğiniz 2 adet sos ile </t>
  </si>
  <si>
    <t>Kasap Sucuklu Pizza (Orta Boy)</t>
  </si>
  <si>
    <t xml:space="preserve">Özel sos, mozzarella peyniri, dana kasap sucuk. Seçeceğiniz 2 adet sos ile </t>
  </si>
  <si>
    <t>Zeytinli Pizza (Orta)</t>
  </si>
  <si>
    <t xml:space="preserve">Özel sos, mozzarella peyniri, siyah zeytin, yeşilzeytin, kekik. Seçeceğiniz 2 adet sos ile </t>
  </si>
  <si>
    <t>Etli Pizza (Orta Boy)</t>
  </si>
  <si>
    <t xml:space="preserve">Özel sos, mozzarella peyniri, bonfile et, karamelize soğan, mantar. Seçeceğiniz 2 adet sos ile </t>
  </si>
  <si>
    <t>Turco Pizza (Orta Boy)</t>
  </si>
  <si>
    <t xml:space="preserve">Özel sos, mozzarella peyniri, jalapeno biberi, kasap sucuk, mor soğan, pul biber. Seçeceğiniz 2 adet sos ile </t>
  </si>
  <si>
    <t>4 Peynirli Pizza (Orta Boy)</t>
  </si>
  <si>
    <t xml:space="preserve">Özel sos, mozzarella peyniri, rokfor peyniri, cheddar peyniri, beyaz peynir. Seçeceğiniz 2 adet sos ile </t>
  </si>
  <si>
    <t>Ton Balıklı Pizza (Orta Boy)</t>
  </si>
  <si>
    <t xml:space="preserve">Özel sos, mozzarella peyniri, ton balığı, biber dilimleri, mısır. Seçeceğiniz 2 adet sos ile </t>
  </si>
  <si>
    <t>Füme Somonlu Pizza (Orta Boy)</t>
  </si>
  <si>
    <t xml:space="preserve">Pesto sos, mozzarella peyniri, füme somon, taze soğan. Seçeceğiniz 2 adet sos ile </t>
  </si>
  <si>
    <t>Vejetaryen Pizza (Orta Boy)</t>
  </si>
  <si>
    <t xml:space="preserve">Özel sos, mozzarella peyniri, patlıcan, brokoli, biber, mantar, zeytin dilimleri. Seçeceğiniz 2 adet sos ile </t>
  </si>
  <si>
    <t>Pastırmalı Pizza (Orta Boy)</t>
  </si>
  <si>
    <t xml:space="preserve">Özel sos, mozzarella peyniri, pastırma. Seçeceğiniz 2 adet sos ile </t>
  </si>
  <si>
    <t>Mexican Pizza (Orta Boy)</t>
  </si>
  <si>
    <t xml:space="preserve">Guacamole sos, mozzarella peyniri, jalapeno biberi, chili biber, baharatlı tavuk dilimleri. Seçeceğiniz 2 adet sos ile </t>
  </si>
  <si>
    <t>Ananaslı Pizza (Orta Boy)</t>
  </si>
  <si>
    <t xml:space="preserve">Pesto sos, mozzarella peyniri, ananas, domates, mantar. Seçeceğiniz 2 adet sos ile </t>
  </si>
  <si>
    <t>Asya Pizza (Orta Boy)</t>
  </si>
  <si>
    <t xml:space="preserve">Özel sos, mozzarella peyniri, özel soslu tavuk dilimleri, susam. Seçeceğiniz 2 adet sos ile </t>
  </si>
  <si>
    <t>Pepperoni Pizza (Orta Boy)</t>
  </si>
  <si>
    <t xml:space="preserve">Özel sos, mozzarella peyniri, sucuk. Seçeceğiniz 2 adet sos ile </t>
  </si>
  <si>
    <t>Margarita Pizza (Orta Boy)</t>
  </si>
  <si>
    <t xml:space="preserve">Özel sos, mozzarella peyniri. Seçeceğiniz 2 adet sos ile </t>
  </si>
  <si>
    <t>Kasap Sucuklu Pizza (Büyük Boy)</t>
  </si>
  <si>
    <t xml:space="preserve">Özel sos, mozzarella peyniri, dana kasap sucuk. Seçeceğiniz 4 adet sos ile </t>
  </si>
  <si>
    <t>52,00 TL</t>
  </si>
  <si>
    <t>Zeytinli Pizza (Büyük)</t>
  </si>
  <si>
    <t xml:space="preserve">Özel sos, mozzarella peyniri, siyah zeytin, yeşilzeytin, kekik. Seçeceğiniz 4 adet sos ile </t>
  </si>
  <si>
    <t>Etli Pizza (Büyük Boy)</t>
  </si>
  <si>
    <t xml:space="preserve">Özel sos, mozzarella peyniri, bonfile et, karamelize soğan, mantar. Seçeceğiniz 4 adet sos ile </t>
  </si>
  <si>
    <t>Tavuklu Pizza (Büyük Boy)</t>
  </si>
  <si>
    <t xml:space="preserve">Özel sos, mozzarella peyniri, tavuk dilimleri, biber, mısır, kekik. Seçeceğiniz 4 adet sos ile </t>
  </si>
  <si>
    <t>Turco Pizza (Büyük Boy)</t>
  </si>
  <si>
    <t xml:space="preserve">Özel sos, mozzarella peyniri, jalapeno biberi, kasap sucuk, mor soğan, pul biber. Seçeceğiniz 4 adet sos ile </t>
  </si>
  <si>
    <t>56,00 TL</t>
  </si>
  <si>
    <t>4 Peynirli Pizza (Büyük Boy)</t>
  </si>
  <si>
    <t xml:space="preserve">Özel sos, mozzarella peyniri, rokfor peyniri, cheddar peyniri, beyaz peynir. Seçeceğiniz 4 adet sos ile </t>
  </si>
  <si>
    <t>Ton Balıklı Pizza (Büyük Boy)</t>
  </si>
  <si>
    <t xml:space="preserve">Özel sos, mozzarella peyniri, ton balığı, biber dilimleri, mısır. Seçeceğiniz 4 adet sos ile </t>
  </si>
  <si>
    <t>Füme Somonlu Pizza (Büyük Boy)</t>
  </si>
  <si>
    <t xml:space="preserve">Pesto sos, mozzarella peyniri, füme somon, taze soğan. Seçeceğiniz 4 adet sos ile </t>
  </si>
  <si>
    <t>Vejetaryen Pizza (Büyük Boy)</t>
  </si>
  <si>
    <t xml:space="preserve">Özel sos, mozzarella peyniri, patlıcan, brokoli, biber, mantar, zeytin dilimleri. Seçeceğiniz 4 adet sos ile </t>
  </si>
  <si>
    <t>Pastırmalı Pizza (Büyük Boy)</t>
  </si>
  <si>
    <t xml:space="preserve">Özel sos, mozzarella peyniri, pastırma. Seçeceğiniz 4 adet sos ile </t>
  </si>
  <si>
    <t>Mexican Pizza (Büyük Boy)</t>
  </si>
  <si>
    <t xml:space="preserve">Guacamole sos, mozzarella peyniri, jalapeno biberi, chili biber, baharatlı tavuk dilimleri. Seçeceğiniz 4 adet sos ile </t>
  </si>
  <si>
    <t>Ananaslı Pizza (Büyük Boy)</t>
  </si>
  <si>
    <t xml:space="preserve">Pesto sos, mozzarella peyniri, ananas, domates, mantar. Seçeceğiniz 4 adet sos ile </t>
  </si>
  <si>
    <t>Asya Pizza (Büyük Boy)</t>
  </si>
  <si>
    <t xml:space="preserve">Özel sos, mozzarella peyniri, özel soslu tavuk dilimleri, susam. Seçeceğiniz 4 adet sos ile </t>
  </si>
  <si>
    <t>Pepperoni Pizza (Büyük Boy)</t>
  </si>
  <si>
    <t xml:space="preserve">Özel sos, mozzarella peyniri, sucuk. Seçeceğiniz 4 adet sos ile </t>
  </si>
  <si>
    <t>Margarita Pizza (Büyük Boy)</t>
  </si>
  <si>
    <t xml:space="preserve">Özel sos, mozzarella peyniri. Seçeceğiniz 4 adet sos ile </t>
  </si>
  <si>
    <t>Kasap Sucuklu Pizza (Ultra Boy)</t>
  </si>
  <si>
    <t xml:space="preserve">Özel sos, mozzarella peyniri, dana kasap sucuk. Seçeceğiniz 6 adet sos ile </t>
  </si>
  <si>
    <t>76,00 TL</t>
  </si>
  <si>
    <t>Zeytinli Pizza (Ultra Boy)</t>
  </si>
  <si>
    <t xml:space="preserve">Özel sos, mozzarella peyniri, siyah zeytin, yeşilzeytin, kekik. Seçeceğiniz 6 adet sos ile </t>
  </si>
  <si>
    <t>Etli Pizza (Ultra Boy)</t>
  </si>
  <si>
    <t xml:space="preserve">Özel sos, mozzarella peyniri, bonfile et, karamelize soğan, mantar. Seçeceğiniz 6 adet sos ile </t>
  </si>
  <si>
    <t>84,00 TL</t>
  </si>
  <si>
    <t>Tavuklu Pizza (Ultra Boy)</t>
  </si>
  <si>
    <t xml:space="preserve">Özel sos, mozzarella peyniri, tavuk dilimleri, biber, mısır, kekik. Seçeceğiniz 6 adet sos ile </t>
  </si>
  <si>
    <t>Karışık Pizza (Ultra Boy)</t>
  </si>
  <si>
    <t xml:space="preserve">Özel sos, mozzarella peyniri, mantar dilimleri, biber, mısır, sucuk, sosis, salam, zeytin dilimleri. Seçeceğiniz 6 adet sos ile </t>
  </si>
  <si>
    <t>Turco Pizza (Ultra Boy)</t>
  </si>
  <si>
    <t xml:space="preserve">Özel sos, mozzarella peyniri, jalapeno biberi, kasap sucuk, mor soğan, pul biber. Seçeceğiniz 6 adet sos ile </t>
  </si>
  <si>
    <t>4 Peynirli Pizza (Ultra Boy)</t>
  </si>
  <si>
    <t xml:space="preserve">Özel sos, mozzarella peyniri, rokfor peyniri, cheddar peyniri, beyaz peynir. Seçeceğiniz 6 adet sos ile </t>
  </si>
  <si>
    <t>Ton Balıklı Pizza (Ultra Boy)</t>
  </si>
  <si>
    <t xml:space="preserve">Özel sos, mozzarella peyniri, ton balığı, biber dilimleri, mısır. Seçeceğiniz 6 adet sos ile </t>
  </si>
  <si>
    <t>74,00 TL</t>
  </si>
  <si>
    <t>Füme Somonlu Pizza (Ultra Boy)</t>
  </si>
  <si>
    <t xml:space="preserve">Pesto sos, mozzarella peyniri, füme somon, taze soğan. Seçeceğiniz 6 adet sos ile </t>
  </si>
  <si>
    <t>92,00 TL</t>
  </si>
  <si>
    <t>Vejetaryen Pizza (Ultra Boy)</t>
  </si>
  <si>
    <t xml:space="preserve">Özel sos, mozzarella peyniri, patlıcan, brokoli, biber, mantar, zeytin dilimleri. Seçeceğiniz 6 adet sos ile </t>
  </si>
  <si>
    <t>58,00 TL</t>
  </si>
  <si>
    <t>Pastırmalı Pizza (Ultra Boy)</t>
  </si>
  <si>
    <t xml:space="preserve">Özel sos, mozzarella peyniri, pastırma. Seçeceğiniz 6 adet sos ile </t>
  </si>
  <si>
    <t>Mexican Pizza (Ultra Boy)</t>
  </si>
  <si>
    <t xml:space="preserve">Guacamole sos, mozzarella peyniri, jalapeno biberi, chili biber, baharatlı tavuk dilimleri. Seçeceğiniz 6 adet sos ile </t>
  </si>
  <si>
    <t>78,00 TL</t>
  </si>
  <si>
    <t>Ananaslı Pizza (Ultra Boy)</t>
  </si>
  <si>
    <t xml:space="preserve">Pesto sos, mozzarella peyniri, ananas, domates, mantar. Seçeceğiniz 6 adet sos ile </t>
  </si>
  <si>
    <t>Asya Pizza (Ultra Boy)</t>
  </si>
  <si>
    <t xml:space="preserve">Özel sos, mozzarella peyniri, özel soslu tavuk dilimleri, susam. Seçeceğiniz 6 adet sos ile </t>
  </si>
  <si>
    <t>66,00 TL</t>
  </si>
  <si>
    <t>Pepperoni Pizza (Ultra Boy)</t>
  </si>
  <si>
    <t xml:space="preserve">Özel sos, mozzarella peyniri, sucuk. Seçeceğiniz 6 adet sos ile </t>
  </si>
  <si>
    <t>Otlu Peynirli Pizza (Ultra Boy)</t>
  </si>
  <si>
    <t xml:space="preserve">Özel sos, mozzarella peyniri. Seçeceğiniz 6 adet sos ile </t>
  </si>
  <si>
    <t>Margarita Pizza (Ultra Boy)</t>
  </si>
  <si>
    <t xml:space="preserve">120 gr. burger köftesi, özel sos, karamelize soğan, cheddar peyniri. Patates kızartması, soğan halkası, seçeceğiniz 2 adet sos ile </t>
  </si>
  <si>
    <t>Double Burger</t>
  </si>
  <si>
    <t xml:space="preserve">2 x 120 gr. burger köftesi, özel sos, karamelize soğan. Patates kızartması, soğan halkası, seçeceğiniz 2 adet sos ile </t>
  </si>
  <si>
    <t>Cream Burger</t>
  </si>
  <si>
    <t xml:space="preserve">120 gr. burger köftesi, krem peynir, domates. Patates kızartması, soğan halkası, seçeceğiniz 2 adet sos ile </t>
  </si>
  <si>
    <t>Mushroom Burger</t>
  </si>
  <si>
    <t xml:space="preserve">120 gr. burger köftesi, özel sos, mantar sos, cheddar peyniri. Patates kızartması, soğan halkası, seçeceğiniz 2 adet sos ile </t>
  </si>
  <si>
    <t>Turco Burger</t>
  </si>
  <si>
    <t xml:space="preserve">Özel sos, mozzarella peyniri, jalapeno biberi, kasap sucuk, mor soğan, pul biber. Patates kızartması, soğan halkası, seçeceğiniz 2 adet sos ile </t>
  </si>
  <si>
    <t>Havana Burger</t>
  </si>
  <si>
    <t xml:space="preserve">120 gr. burger köftesi, özel sos, ızgara mantar, karamelize soğan, cheddar sos. Patates kızartması, soğan halkası, seçeceğiniz 2 adet sos ile </t>
  </si>
  <si>
    <t>Antioch Burger</t>
  </si>
  <si>
    <t xml:space="preserve">120 gr. burger köftesi, özel sos, ızgara mantar, çift cheddar peyniri, çıtır soğan, domates. Patates kızartması, soğan halkası, seçeceğiniz 2 adet sos ile </t>
  </si>
  <si>
    <t>Positano Burger</t>
  </si>
  <si>
    <t xml:space="preserve">2 x 120 gr. burger köftesi, özel sos, cheddar sos, ızgara mantar, karamelize soğan, cheddar peyniri, çıtır soğan, domates. Patates kızartması, soğan halkası, seçeceğiniz 2 adet sos ile </t>
  </si>
  <si>
    <t xml:space="preserve">Seçeceğiniz 2 adet sos ile </t>
  </si>
  <si>
    <t>Baharatlı Patates Kızartması</t>
  </si>
  <si>
    <t>Cheddar Soslu Elma Dilim Patates Kızartması</t>
  </si>
  <si>
    <t>Çıtır Tavuk (4 Adet)</t>
  </si>
  <si>
    <t>Çıtır Tavuk (6 Adet)</t>
  </si>
  <si>
    <t>Ballı Hardallı Tavuk Dilimleri (6 Adet)</t>
  </si>
  <si>
    <t>Cipsli Mantar Sote</t>
  </si>
  <si>
    <t>Çıtır Sepeti</t>
  </si>
  <si>
    <t xml:space="preserve">Patates kızartması, 4 adet soğan halkası, 4 adet çıtır tavuk, 4 adet patates kroket. Seçeceğiniz 2 adet sos ile </t>
  </si>
  <si>
    <t>Cheesecake</t>
  </si>
  <si>
    <t xml:space="preserve">Sossuz </t>
  </si>
  <si>
    <t>Çikolatalı Cheesecake</t>
  </si>
  <si>
    <t>Orman Meyveli Cheesecake</t>
  </si>
  <si>
    <t>Cappy Karışık (33 cl.)</t>
  </si>
  <si>
    <t>Cappy Vişne (33 cl.)</t>
  </si>
  <si>
    <t>Cappy Şeftali (33 cl.)</t>
  </si>
  <si>
    <t>Cappy Kayısı (33 cl.)</t>
  </si>
  <si>
    <t>Fuse Tea Mango Ananas (33 cl.)</t>
  </si>
  <si>
    <t>Fuse Tea Limon (33 cl.)</t>
  </si>
  <si>
    <t>Burn Enerji İçeceği (25 cl.)</t>
  </si>
  <si>
    <t>Elmalı Soda (20 cl.)</t>
  </si>
  <si>
    <t>Karpuz Çilek Aromalı Soda (20 cl.)</t>
  </si>
  <si>
    <t xml:space="preserve">Plastik Şişe </t>
  </si>
  <si>
    <t>Coca-Cola Zero Sugar (1 L.)</t>
  </si>
  <si>
    <t>Cappy Şeftali (1 L.)</t>
  </si>
  <si>
    <t>Cappy Karışık (1 L.)</t>
  </si>
  <si>
    <t>Cappy Kayısı (1 L.)</t>
  </si>
  <si>
    <t>Cappy Vişne (1 L.)</t>
  </si>
  <si>
    <t>Fuse Tea Şeftali (1 L.)</t>
  </si>
  <si>
    <t>Fuse Tea Mango &amp; Ananas (1 L.)</t>
  </si>
  <si>
    <t>Colorado Ketçap</t>
  </si>
  <si>
    <t>1,25 TL</t>
  </si>
  <si>
    <t>Colorado Mayonez</t>
  </si>
  <si>
    <t>Colorado Acı Sos</t>
  </si>
  <si>
    <t>Colorado Barbekü Sos</t>
  </si>
  <si>
    <t>Colorado Sarımsaklı Mayonez</t>
  </si>
  <si>
    <t>Colorado Ballı Hardal</t>
  </si>
  <si>
    <t>Colorado Ranch Sos</t>
  </si>
  <si>
    <t>Seçilmiş Menü (Adana Kebap)</t>
  </si>
  <si>
    <t xml:space="preserve">Adana Kebap + Coca-Cola (33 cl.) </t>
  </si>
  <si>
    <t>22,75 TL</t>
  </si>
  <si>
    <t>Seçilmiş Menü (Avlu Special (Sarma Beyti))</t>
  </si>
  <si>
    <t xml:space="preserve">Avlu Special (Sarma Beyti) + Coca-Cola (33 cl.) </t>
  </si>
  <si>
    <t>Seçilmiş Menü (Tavuk Izgara)</t>
  </si>
  <si>
    <t xml:space="preserve">Tavuk Izgara + Coca-Cola (33 cl.) </t>
  </si>
  <si>
    <t>Tavuk Kanat Izgara</t>
  </si>
  <si>
    <t xml:space="preserve">Közlenmiş biber, közlenmiş domates, soğan salatası, soslu ekmek </t>
  </si>
  <si>
    <t xml:space="preserve">120-130 gr. dana ve koyun eti. Közlenmiş biber, közlenmiş domates, soslu ekmek, soğan salatası ile </t>
  </si>
  <si>
    <t xml:space="preserve">Lavaş, domates, közlenmiş biber </t>
  </si>
  <si>
    <t xml:space="preserve">Domates, soğan, maydanoz, sumak. Babagannuş, turşu ile </t>
  </si>
  <si>
    <t>Avlu Special (Sarma Beyti)</t>
  </si>
  <si>
    <t xml:space="preserve">Lavaşa sarılı, soslu, yoğurtlu. Közlenmiş biber, domates ile </t>
  </si>
  <si>
    <t xml:space="preserve">Dana eti, koyun eti, çam fıstığı, közlenmiş domates, közlenmiş biber, soslu ekmek, soğan salatası ile </t>
  </si>
  <si>
    <t xml:space="preserve">Közlenmiş biber, közlenmiş domates, soslu ekmek, soğan salatası ile </t>
  </si>
  <si>
    <t>Dana Antrikot</t>
  </si>
  <si>
    <t xml:space="preserve">Közlenmiş arpacık soğan, kaya tuzu, kekik, Halep ekmeği ile </t>
  </si>
  <si>
    <t xml:space="preserve">Adana kebap, kuşbaşı, tavuk şiş. Közlenmiş biber, közlenmiş domates, soslu ekmek, soğan salatası ile </t>
  </si>
  <si>
    <t>Kazbaşı Kebap</t>
  </si>
  <si>
    <t xml:space="preserve">Közlenmiş soğan, kapya biber, Halep ekmeği ile </t>
  </si>
  <si>
    <t>Kuşbaşı Kebap</t>
  </si>
  <si>
    <t>Kuzu Pirzola</t>
  </si>
  <si>
    <t>Lokum Şef</t>
  </si>
  <si>
    <t xml:space="preserve">Mantarlı sos, kapya biber, Halep ekmeği ile </t>
  </si>
  <si>
    <t>Tavuk Izgara</t>
  </si>
  <si>
    <t xml:space="preserve">Yeşillik ile </t>
  </si>
  <si>
    <t>Kaytaz Böreği</t>
  </si>
  <si>
    <t>Susamlı Ekmek</t>
  </si>
  <si>
    <t>Fındık Lahmacun (4 Adet)</t>
  </si>
  <si>
    <t>Kuşbaşı Kaşarlı Pide (Açık)</t>
  </si>
  <si>
    <t>Kıymalı Domatesli Pide</t>
  </si>
  <si>
    <t>Sebzeli Pide</t>
  </si>
  <si>
    <t xml:space="preserve">Mısır, mantar, domates, kapya biberi, kaşar peyniri </t>
  </si>
  <si>
    <t>Katıklı Ekmek</t>
  </si>
  <si>
    <t>Full Karışık Pide (Açık)</t>
  </si>
  <si>
    <t xml:space="preserve">Kıyma, kuşbaşı, mantar, mısır, domates, kapya biberi, kaşar peyniri, yeşillik </t>
  </si>
  <si>
    <t>Karışık Pizza (Orta)</t>
  </si>
  <si>
    <t xml:space="preserve">Mısır, mantar, zeytin, kapya biber, salam, sosis, sucuk, domates </t>
  </si>
  <si>
    <t>Karışık Pizza (Büyük)</t>
  </si>
  <si>
    <t>Margherita (Orta)</t>
  </si>
  <si>
    <t xml:space="preserve">Kaşar peyniri, domates </t>
  </si>
  <si>
    <t>Margherita (Büyük)</t>
  </si>
  <si>
    <t xml:space="preserve">Beyaz peynir, küp domates, yeşil zeytin, maydanoz </t>
  </si>
  <si>
    <t>Akdeniz Pizza (Büyük)</t>
  </si>
  <si>
    <t>Meksika Pizza (Orta)</t>
  </si>
  <si>
    <t xml:space="preserve">Sucuk, mantar, kırmızı biber, jalapeno biberi </t>
  </si>
  <si>
    <t>Meksika Pizza (Büyük)</t>
  </si>
  <si>
    <t xml:space="preserve">(400-450 gr.) Roka, limon, soğan, kapya biber, Halebi ekmek ile </t>
  </si>
  <si>
    <t>Izgara Çupra</t>
  </si>
  <si>
    <t>Karides Sote</t>
  </si>
  <si>
    <t xml:space="preserve">Roka salatası, özel sos ile </t>
  </si>
  <si>
    <t>Norveç Somon</t>
  </si>
  <si>
    <t xml:space="preserve">Roka salatası, garnitür ile </t>
  </si>
  <si>
    <t>Kaju Baharatlı Patates Kızartması</t>
  </si>
  <si>
    <t xml:space="preserve">Eritilmiş cheddar peyniri </t>
  </si>
  <si>
    <t>Kremalı Pesto Soslu Penne Makarna</t>
  </si>
  <si>
    <t xml:space="preserve">Kapya biber, ceviz, krema, pesto sos, tavuk </t>
  </si>
  <si>
    <t>Günün Çorbası</t>
  </si>
  <si>
    <t xml:space="preserve">Mercimek çorbası, yayla çorbası, ezogelin çorbası </t>
  </si>
  <si>
    <t>Buhari Pilavı</t>
  </si>
  <si>
    <t>Şam Oruğu (Kızartma İçli Köfte)</t>
  </si>
  <si>
    <t>Kaşarlı Mantarlı Tavuk</t>
  </si>
  <si>
    <t xml:space="preserve">Salata, pirinç pilavı ile </t>
  </si>
  <si>
    <t xml:space="preserve">Pirinç pilavı, salata ile </t>
  </si>
  <si>
    <t xml:space="preserve">Kapya biber, soğan, tavuk, köri, krema. Patates kızartması, salata ile </t>
  </si>
  <si>
    <t xml:space="preserve">Patates kızartması, 2 adet special sos ile </t>
  </si>
  <si>
    <t>Halka Patates Kızartması</t>
  </si>
  <si>
    <t>Ev Usülü Soslu Patates Kızartması</t>
  </si>
  <si>
    <t xml:space="preserve">İsteğe göre sarımsak </t>
  </si>
  <si>
    <t>Şişte Peynir</t>
  </si>
  <si>
    <t xml:space="preserve">Domates, salatalık, söğüş </t>
  </si>
  <si>
    <t>Avlu Soslu Ciğer</t>
  </si>
  <si>
    <t xml:space="preserve">Nar ekşisi, zeytinyağı, sarımsak, toz biber, kimyon, soğan, salata, Halebi ekmek </t>
  </si>
  <si>
    <t>Çiğ Köfte (1 Kişilik)</t>
  </si>
  <si>
    <t xml:space="preserve">Halebi ekmek ile </t>
  </si>
  <si>
    <t>Izgara Küçük Sac Oruğu</t>
  </si>
  <si>
    <t>Kremalı Mantarlı Halka Dilim Patates Kızartması</t>
  </si>
  <si>
    <t>Kremalı Mantarlı Elma Dilim Patates Kızartması</t>
  </si>
  <si>
    <t>Izgara Büyük Sac Oruğu</t>
  </si>
  <si>
    <t>Büyük Ordövr Tabağı</t>
  </si>
  <si>
    <t xml:space="preserve">Humus, babagannuş, cevizli biber, avlu meze, zeytin salatası, süzme yoğurt halebi, ekmek </t>
  </si>
  <si>
    <t>Avlu Meze</t>
  </si>
  <si>
    <t>Barbunya Pilaki</t>
  </si>
  <si>
    <t>Çökelek Salatası</t>
  </si>
  <si>
    <t>Ezine Peynirli Söğüş</t>
  </si>
  <si>
    <t xml:space="preserve">Ezine peyniri, domates, salatalık </t>
  </si>
  <si>
    <t>Girit Peynir Ezmesi</t>
  </si>
  <si>
    <t>Halhalı Zeytin</t>
  </si>
  <si>
    <t>Kekik Salatası</t>
  </si>
  <si>
    <t>Kısır</t>
  </si>
  <si>
    <t xml:space="preserve">Kıvırcık marul ile </t>
  </si>
  <si>
    <t>Lübnan Cevizli Meze</t>
  </si>
  <si>
    <t xml:space="preserve">Közlenmiş biber, için doğranmış ceviz, nane, zeytinyağı, nar ekşisi </t>
  </si>
  <si>
    <t>Mütebbel</t>
  </si>
  <si>
    <t>Peynir Söğüş</t>
  </si>
  <si>
    <t xml:space="preserve">Hatay peyniri, domates, salatalık </t>
  </si>
  <si>
    <t>Şeyhudi Meze</t>
  </si>
  <si>
    <t xml:space="preserve">Baharat, halebi ekmek ile </t>
  </si>
  <si>
    <t>Yeşil Kırma Zeytin</t>
  </si>
  <si>
    <t>Zengin Biber Ezme</t>
  </si>
  <si>
    <t>Zeytin Salatası</t>
  </si>
  <si>
    <t xml:space="preserve">Nar ekşisi, zeytinyağı, halebi ekmek ile </t>
  </si>
  <si>
    <t>Zeytinyağlı Humus</t>
  </si>
  <si>
    <t xml:space="preserve">Turşu, domates, maydanoz, baharat, Halebi ekmek ile </t>
  </si>
  <si>
    <t xml:space="preserve">Kıvırcık marul, domates, salatalık, havuç, karalahana, nane, mısır, limon suyu, zeytinyağı </t>
  </si>
  <si>
    <t xml:space="preserve">Domates, salatalık, soğan, nane, limon suyu, zeytinyağı </t>
  </si>
  <si>
    <t xml:space="preserve">Roka, domates, biber, zeytinyağı, nar ekşisi </t>
  </si>
  <si>
    <t>Gavurdağı Salata</t>
  </si>
  <si>
    <t xml:space="preserve">Domates, salatalık, nane, soğan, zeytinyağı, nar ekşisi, ceviz </t>
  </si>
  <si>
    <t>Fettuş Salata</t>
  </si>
  <si>
    <t xml:space="preserve">Kıvırcık marul, domates, salatalık, havuç, nane, kıtır ekmek, beyaz peynir, sumak, limon suyu, zeytinyağı </t>
  </si>
  <si>
    <t>Kaşık Salata</t>
  </si>
  <si>
    <t xml:space="preserve">Domates, salatalık, nane, soğan, limon suyu, zeytinyağı </t>
  </si>
  <si>
    <t xml:space="preserve">Mevsim yeşillikleri, beyaz peynir </t>
  </si>
  <si>
    <t>Hellim Peynirli Salata</t>
  </si>
  <si>
    <t xml:space="preserve">Marul, domates, mısır, roka, kırmızılahana, havuç </t>
  </si>
  <si>
    <t>Izgara Tavuklu Salata</t>
  </si>
  <si>
    <t>Peynirli İrmik Helvası</t>
  </si>
  <si>
    <t xml:space="preserve">Tarçın, fıstık </t>
  </si>
  <si>
    <t>Kıtır Kabak Tatlısı</t>
  </si>
  <si>
    <t>Çam Fıstıklı İrmik Helvası</t>
  </si>
  <si>
    <t xml:space="preserve">Tereyağı ile </t>
  </si>
  <si>
    <t>Seçilmiş Menü (Antakya Köfte Dürüm)</t>
  </si>
  <si>
    <t xml:space="preserve">Antakya Köfte Dürüm + Coca-Cola (33 cl.) </t>
  </si>
  <si>
    <t xml:space="preserve">Tavuk Döner + Patates Kızartması + Kutu İçecek (20 cl.) </t>
  </si>
  <si>
    <t>Sarma Tavuk Döner</t>
  </si>
  <si>
    <t xml:space="preserve">Patates kızartması, ketçap, mayonez, özel sos, 100 gr. tavuk döner </t>
  </si>
  <si>
    <t>Kaşar Peynirli Tavuk Döner</t>
  </si>
  <si>
    <t xml:space="preserve">Patates kızartması, soğan salatası, 160 gr. tavuk döner, 2 adet lavaş ekmeği, 125 gr. kaşar peyniri </t>
  </si>
  <si>
    <t xml:space="preserve">Pirinç pilavı, patates kızartması, soğan salatası, 160 gr. tavuk döner, 2 adet lavaş ekmeği </t>
  </si>
  <si>
    <t xml:space="preserve">Patates kızarması, ketçap, mayonez, 100 gr. kaşar peyniri, 100 gr. tavuk döner, özel sos </t>
  </si>
  <si>
    <t>Köri Soslu Tavuk Döner Dürüm</t>
  </si>
  <si>
    <t xml:space="preserve">Patates kızartması, mayonez, özel sos, köri sos </t>
  </si>
  <si>
    <t xml:space="preserve">Marul, domates, patates kızartması, mayonez, özel sos, 100 gr. tavuk eti </t>
  </si>
  <si>
    <t xml:space="preserve">Patates kızartması, ketçap, mayonez, özel sos </t>
  </si>
  <si>
    <t xml:space="preserve">Soğan, domates, 100 gr. tavuk döner, özel sos </t>
  </si>
  <si>
    <t xml:space="preserve">Patates kızartması, ketçap, mayonez, özel sos, 135 gr. tavuk döner </t>
  </si>
  <si>
    <t>Antakya Köfte Dürüm - Şu anda mevcut değil.</t>
  </si>
  <si>
    <t xml:space="preserve">Soğan, maydanoz, 100 gr. dana eti, acı sos, özel sos </t>
  </si>
  <si>
    <t>Coca Cola (33 cl.)</t>
  </si>
  <si>
    <t>Coca Cola (1 L.)</t>
  </si>
  <si>
    <t>Coca-Colca (2,5 L.)</t>
  </si>
  <si>
    <t>Kıyma Kebabı (100 gr.)</t>
  </si>
  <si>
    <t xml:space="preserve">Salata, soğan piyazı, közlenmiş domates, közlenmiş biber, yeşillik, fındık lahmacun, limon, ekmek ile </t>
  </si>
  <si>
    <t xml:space="preserve">8 adet tavuk kanat. Salata, soğan piyazı, közlenmiş domates, közlenmiş biber, yeşillik, fındık lahmacun, limon, ekmek ile </t>
  </si>
  <si>
    <t>Izgara Kemiksiz Tavuk</t>
  </si>
  <si>
    <t>Kıyma Kebap Dürüm</t>
  </si>
  <si>
    <t xml:space="preserve">100 gr. et, soğan, yeşillik, acı biber </t>
  </si>
  <si>
    <t>Kemiksiz Tavuk Şiş (200 gr.)</t>
  </si>
  <si>
    <t>Sarımsaklı Beyti Kebap (150 gr.)</t>
  </si>
  <si>
    <t xml:space="preserve">Sarımsaklı bıçak kıyması. Salata, soğan piyazı, közlenmiş domates, közlenmiş biber, yeşillik, fındık lahmacun, limon, ekmek ile </t>
  </si>
  <si>
    <t>Alinazik Kebap (100 gr.) (Et Şişten)</t>
  </si>
  <si>
    <t xml:space="preserve">Yeşillik, limon, biber, ekmek ile </t>
  </si>
  <si>
    <t>Kemikli Tavuk Şiş</t>
  </si>
  <si>
    <t>Ördek Başı (150 gr.)</t>
  </si>
  <si>
    <t>Kıyma Kebabı (200 gr.)</t>
  </si>
  <si>
    <t>Izgara Kemikli Tavuk</t>
  </si>
  <si>
    <t>Alinazik Kebap (150 gr.) (Et Şişten)</t>
  </si>
  <si>
    <t>Kıyma Kebabı (300 gr.)</t>
  </si>
  <si>
    <t>72,00 TL</t>
  </si>
  <si>
    <t>Kaşarlı Mantarlı Tavuk Tava - Şu anda mevcut değil.</t>
  </si>
  <si>
    <t>Kemikli Tavuk Tava</t>
  </si>
  <si>
    <t>Kemiksiz Tavuk Tava</t>
  </si>
  <si>
    <t>Kıyma Tava (200 gr.)</t>
  </si>
  <si>
    <t>Kuşbaşı Tava (200 gr.)</t>
  </si>
  <si>
    <t>Soğanlı Kıyma Tava (300 gr.)</t>
  </si>
  <si>
    <t xml:space="preserve">Soğan, yeşillik, acı biber </t>
  </si>
  <si>
    <t>Kuşbaşı Şiş Dürüm</t>
  </si>
  <si>
    <t xml:space="preserve">100 gr. et, soğan, yeşillik, acı biber. Fındık lahmacun ile </t>
  </si>
  <si>
    <t>Söğüş Peynir</t>
  </si>
  <si>
    <t>Muhammara</t>
  </si>
  <si>
    <t>Zengin Mezesi</t>
  </si>
  <si>
    <t xml:space="preserve">Acı biber salçası, domates, soğan, sarımsak, maydanoz, nane, nar ekşisi, zeytinyağı </t>
  </si>
  <si>
    <t>Haydari</t>
  </si>
  <si>
    <t>Süzme Cacık</t>
  </si>
  <si>
    <t>Karışık Meze Tabağı</t>
  </si>
  <si>
    <t xml:space="preserve">Muhammara, humus, babagannuş, süzme yoğurt </t>
  </si>
  <si>
    <t>Açık Ayran (1,5 L.)</t>
  </si>
  <si>
    <t>Su (1,5 L.)</t>
  </si>
  <si>
    <t xml:space="preserve">Mayonez, patates kızartması, turşu, ketçap, özel sos, isteğe göre soğan, yeşillik </t>
  </si>
  <si>
    <t>Arkadaş Menü 1</t>
  </si>
  <si>
    <t xml:space="preserve">2 Adet Tavuk Döner Dürüm + Patates Kızartması + 2 Adet Ayran (30 cl.) </t>
  </si>
  <si>
    <t>Arkadaş Menü 2</t>
  </si>
  <si>
    <t xml:space="preserve">2 Adet Zurna Tavuk Döner Dürüm + Patates Kızartması + 2 Adet Ayran (30 cl.) </t>
  </si>
  <si>
    <t>Double Burger Menü</t>
  </si>
  <si>
    <t xml:space="preserve">Double Burger + Patates Kızartması + Ayran (30 cl.) </t>
  </si>
  <si>
    <t xml:space="preserve">Hamburger + Patates Kızartması + Ayran (30 cl.) </t>
  </si>
  <si>
    <t>Izgara Köfte Dürüm Menü</t>
  </si>
  <si>
    <t xml:space="preserve">Izgara Köfte Dürüm + Patates Kızartması + Ayran (30 cl.) </t>
  </si>
  <si>
    <t xml:space="preserve">Tavuk Burger + Patates Kızartması + Ayran (30 cl.) </t>
  </si>
  <si>
    <t xml:space="preserve">Tavuk Döner + Patates Kızartması + Ayran (30 cl.) </t>
  </si>
  <si>
    <t xml:space="preserve">Patates kızartması, yeşillik ile </t>
  </si>
  <si>
    <t>Pilav Üstü Tavuk Döner - Şu anda mevcut değil.</t>
  </si>
  <si>
    <t xml:space="preserve">Pirinç pilavı. Patates kızartması, yeşillik ile </t>
  </si>
  <si>
    <t xml:space="preserve">Söğüş, közlenmiş biber, közlenmiş domates ile </t>
  </si>
  <si>
    <t xml:space="preserve">Soğan, maydanoz, domates ile </t>
  </si>
  <si>
    <t>Izgara Köfte</t>
  </si>
  <si>
    <t xml:space="preserve">Tavuk şiş, kebap şiş, kuşbaşı şiş. Söğüş, közlenmiş biber, közlenmiş domates ile </t>
  </si>
  <si>
    <t>Izgara Tavuk Göğüs</t>
  </si>
  <si>
    <t xml:space="preserve">Pirinç Pilavı, mevsim salata, patates kızartması ile </t>
  </si>
  <si>
    <t xml:space="preserve">Marul, turşu, domates, isteğe göre soğan </t>
  </si>
  <si>
    <t xml:space="preserve">Marul, turşu, domates, cheddar peyniri, isteğe göre soğan </t>
  </si>
  <si>
    <t xml:space="preserve">Yeşİllik, isteğe göre soğan </t>
  </si>
  <si>
    <t>Izgara Köfte Dürüm</t>
  </si>
  <si>
    <t xml:space="preserve">Mevsim yeşillikleri, tavuk </t>
  </si>
  <si>
    <t>Izgara Kemikli Tavuk (1 kg.)</t>
  </si>
  <si>
    <t xml:space="preserve">Mevsim salata, ekmek ile </t>
  </si>
  <si>
    <t>Izgara Karışık Tavuk (1 kg.)</t>
  </si>
  <si>
    <t xml:space="preserve">Tavuk kanat, tavuk bonfile. Mevsim salata, ekmek ile </t>
  </si>
  <si>
    <t>Izgara Kemiksiz Tavuk (1 kg.)</t>
  </si>
  <si>
    <t xml:space="preserve">Izgara kemiksiz but. Mevsim salata, ekmek ile </t>
  </si>
  <si>
    <t>Izgara Tavuk Kanat (1 kg.)</t>
  </si>
  <si>
    <t>Izgara Tavuk Bonfile (1 kg.)</t>
  </si>
  <si>
    <t>Kıyma Şiş Dürüm (100 gr.)</t>
  </si>
  <si>
    <t xml:space="preserve">Kuzu kıyma. Soğan, domates, maydanoz </t>
  </si>
  <si>
    <t>Ciğer Çöp Şiş Kebap</t>
  </si>
  <si>
    <t xml:space="preserve">(250 gr.) 10 şiş kuzu ciğer, soğan, piyaz, pişirilmiş domates, salata ile </t>
  </si>
  <si>
    <t>Kuşbaşı Çöp Şiş Kebap</t>
  </si>
  <si>
    <t xml:space="preserve">(250 gr.) 10 şiş kuzu kuşbaşı, soğan, piyaz, pişirilmiş domates, salata ile </t>
  </si>
  <si>
    <t>Kıyma Şiş Kebap</t>
  </si>
  <si>
    <t xml:space="preserve">(250 gr.) Kuzu kıyma, soğan, piyaz, közlenmiş domates, soğan, domates, salata ile </t>
  </si>
  <si>
    <t xml:space="preserve">(250 gr.) Soğan, piyaz, pişirilmiş domates, salata ile </t>
  </si>
  <si>
    <t>Boru Kebabı</t>
  </si>
  <si>
    <t xml:space="preserve">(275 gr.) Soğan piyazı, mevsim salata, közlenmiş biber, közlenmiş soğan, közlenmiş domates </t>
  </si>
  <si>
    <t>Izgara Kanat</t>
  </si>
  <si>
    <t xml:space="preserve">8 parça ızgara kanat, soğan piyazı, salata, közlenmiş domates, közlenmiş biber </t>
  </si>
  <si>
    <t>Tavuk Döner (Servis) - Şu anda mevcut değil.</t>
  </si>
  <si>
    <t>Antakya Usulü Tavuk Döner Dürüm - Şu anda mevcut değil.</t>
  </si>
  <si>
    <t xml:space="preserve">Marul, domates, turşu, sos, mayonez, isteğe göre soğan </t>
  </si>
  <si>
    <t>İskenderun Usulü Tavuk Döner Dürüm - Şu anda mevcut değil.</t>
  </si>
  <si>
    <t>Zurna Zurna Döner Dürüm - Şu anda mevcut değil.</t>
  </si>
  <si>
    <t>Ciğer Çöp Şiş Dürüm (100 gr.)</t>
  </si>
  <si>
    <t xml:space="preserve">Kuzu ciğer. Soğan, domates, maydanoz </t>
  </si>
  <si>
    <t>Tavuk Şiş Dürüm (100 gr.)</t>
  </si>
  <si>
    <t xml:space="preserve">Soğan, domates, maydanoz </t>
  </si>
  <si>
    <t>Ciğer Çöp Şiş Dürüm (120 gr.)</t>
  </si>
  <si>
    <t>Kıyma Şiş Dürüm (120 gr.)</t>
  </si>
  <si>
    <t>Kuşbaşı Çöp Şiş Dürüm (100 gr.)</t>
  </si>
  <si>
    <t xml:space="preserve">Kuzu kuşbaşı. Soğan, domates, maydanoz </t>
  </si>
  <si>
    <t>Kuşbaşı Çöp Şiş Dürüm (120 gr.)</t>
  </si>
  <si>
    <t>Coca Cola (20 cl.)</t>
  </si>
  <si>
    <t>Coca Cola (2,5 L.)</t>
  </si>
  <si>
    <t>Seçilmiş Menü (Tavuklu Çökertme Kebabı)</t>
  </si>
  <si>
    <t xml:space="preserve">Tavuklu Çökertme Kebabı + Coca-Cola (33 cl.) </t>
  </si>
  <si>
    <t>Vodafone Menüsü (Penne Pesto Soslu Tavuk)</t>
  </si>
  <si>
    <t xml:space="preserve">Penne Pesto Soslu Tavuk + Ayran (30 cl.) (Kampanya koşulları için restoranın Promosyonlar bölümüne göz atınız. İndirimli fiyat ürün sepete eklendikten sonra uygulanır.) </t>
  </si>
  <si>
    <t>Dana Kuşbaşı Şiş</t>
  </si>
  <si>
    <t xml:space="preserve">Közlenmiş biber, közlenmiş domates, soğan, salata ile </t>
  </si>
  <si>
    <t>Izgara Dana Köfte</t>
  </si>
  <si>
    <t xml:space="preserve">Özel sos, patates kızartması, salatalık turşusu, ketçap, mayonez </t>
  </si>
  <si>
    <t xml:space="preserve">Tavuk döner, günün pilavı, turşu, patates kızartması, ketçap, mayonez, sos ile </t>
  </si>
  <si>
    <t>Dana Kuşbaşı Dürüm</t>
  </si>
  <si>
    <t xml:space="preserve">Soğan, közlenmiş domates, özel sos </t>
  </si>
  <si>
    <t>Dana Köfte Dürüm</t>
  </si>
  <si>
    <t>Penne Pesto Soslu Tavuk</t>
  </si>
  <si>
    <t xml:space="preserve">Mantar, özel kremalı sos, baharat, turşu </t>
  </si>
  <si>
    <t>Etli Çökertme Kebabı</t>
  </si>
  <si>
    <t xml:space="preserve">Çarliston biber, özel sos, karamalize sos. Patates Kızartması ile </t>
  </si>
  <si>
    <t>Tavuklu Çökertme Kebabı</t>
  </si>
  <si>
    <t>Dana Sac Kavurma</t>
  </si>
  <si>
    <t xml:space="preserve">Soğan, biber, domates. Günün pilavı, salata ile </t>
  </si>
  <si>
    <t>Beşamel Soslu Tavuk</t>
  </si>
  <si>
    <t xml:space="preserve">Mantar, kaşar peyniri, özel sos. Salata, patates kızartması ile </t>
  </si>
  <si>
    <t xml:space="preserve">Kapya biber, çarliston biber, mantar kreması, özel baharat. Salata, patates kızartması ile </t>
  </si>
  <si>
    <t>Midye Dolma (Adet)</t>
  </si>
  <si>
    <t>İstanbul Usulü Ekmek Arası Kokoreç (Acılı)</t>
  </si>
  <si>
    <t xml:space="preserve">Domates, baharat </t>
  </si>
  <si>
    <t>Ankara Usulü Ekmek Arası Kokoreç</t>
  </si>
  <si>
    <t xml:space="preserve">Baharat, isteğe göre acılı </t>
  </si>
  <si>
    <t>Kemik Suyuna Mercimek Çorbası</t>
  </si>
  <si>
    <t xml:space="preserve">Yarım somun ekmek, limon, turşu, soğan </t>
  </si>
  <si>
    <t>İzmir Usulü Ekmek Arası Kokoreç</t>
  </si>
  <si>
    <t xml:space="preserve">Tuz, kimyon </t>
  </si>
  <si>
    <t xml:space="preserve">İsteğe göre domates </t>
  </si>
  <si>
    <t xml:space="preserve">Soğan salatası, mevsim salata, közlenmiş domates, biber ile </t>
  </si>
  <si>
    <t>Kuşbaşı</t>
  </si>
  <si>
    <t>Izgara Sucuk</t>
  </si>
  <si>
    <t xml:space="preserve">Mevsim salata, közlenmiş domates, biber ile </t>
  </si>
  <si>
    <t>Bursa Usulü Ekmek Arası Kokoreç (Acısız)</t>
  </si>
  <si>
    <t xml:space="preserve">Soğan salatası, domates </t>
  </si>
  <si>
    <t xml:space="preserve">Soğan salatası </t>
  </si>
  <si>
    <t xml:space="preserve">Marul, domates, isteğe göre soğan </t>
  </si>
  <si>
    <t>Kızartma Mumbar - Şu anda mevcut değil.</t>
  </si>
  <si>
    <t>Haşlama Mumbar - Şu anda mevcut değil.</t>
  </si>
  <si>
    <t>Haşlama Şırdan - Şu anda mevcut değil.</t>
  </si>
  <si>
    <t>Midye Dolma (Orta)</t>
  </si>
  <si>
    <t>Ciğer Kavurma</t>
  </si>
  <si>
    <t xml:space="preserve">Biber turşusu ile </t>
  </si>
  <si>
    <t xml:space="preserve">100 gr. çiğ köfte, iceberg marul, domates, limon, acı sos, nar ekşisi </t>
  </si>
  <si>
    <t xml:space="preserve">160 gr. çiğ köfte, iceberg marul, domates, limon, acı sos, nar ekşisi </t>
  </si>
  <si>
    <t>Çiğ Köfte (Yarım)</t>
  </si>
  <si>
    <t xml:space="preserve">200 gr. çiğ köfte, iceberg marul, domates, limon, acı sos, nar ekşisi, 2 adet lavaş </t>
  </si>
  <si>
    <t>Vodafone Menüsü (Çiğ Köfte Dürüm)</t>
  </si>
  <si>
    <t xml:space="preserve">Çiğ Köfte Dürüm + Sütaş Ayran (30 cl.) (Kampanya koşulları için restoranın Promosyonlar bölümüne göz atınız. İndirimli fiyat ürün sepete eklendikten sonra uygulanır.) </t>
  </si>
  <si>
    <t>Vodafone Menüsü (Çiğ Köfte (600 gr.)) - Şu anda mevcut değil.</t>
  </si>
  <si>
    <t xml:space="preserve">Çiğ Köfte (600 gr.) + İçim Ayran (20 cl.) (Kampanya koşulları için restoranın Promosyonlar bölümüne göz atınız. İndirimli fiyat ürün sepete eklendikten sonra uygulanır.) </t>
  </si>
  <si>
    <t>Seçilmiş Menü (Mega Çiğ Köfte Dürüm)</t>
  </si>
  <si>
    <t xml:space="preserve">Mega Çiğ Köfte Dürüm + Coca-Cola (20 cl.) </t>
  </si>
  <si>
    <t>Seçilmiş Menü (Çiğ Köfte (500 gr.))</t>
  </si>
  <si>
    <t xml:space="preserve">Çiğ Köfte (500 gr.) + Coca-Cola (20 cl.) </t>
  </si>
  <si>
    <t>Sushi Çiğ Köfte</t>
  </si>
  <si>
    <t xml:space="preserve">200 gr. çiğ köfte, göbek marul, domates, limon, nar ekşisi, acı sos </t>
  </si>
  <si>
    <t>Çiğ Köfte (Tam) - Şu anda mevcut değil.</t>
  </si>
  <si>
    <t xml:space="preserve">400 gr. çiğ köfte, iceberg marul, domates, limon, acı sos, nar ekşisi, 4 adet lavaş </t>
  </si>
  <si>
    <t xml:space="preserve">600 gr. çiğ köfte, iceberg marul, domates, limon, acı sos, nar ekşisi, 5 adet lavaş </t>
  </si>
  <si>
    <t>Çiğ Köfte (Aile Boyu)</t>
  </si>
  <si>
    <t xml:space="preserve">1 kg. çiğ köfte, iceberg marul, domates, limon, acı sos, nar ekşisi, 10 adet lavaş </t>
  </si>
  <si>
    <t>Acı Sos (20 cc.)</t>
  </si>
  <si>
    <t>Midye Dolma (Büyük) - Şu anda mevcut değil.</t>
  </si>
  <si>
    <t>Ekstra Lavaş</t>
  </si>
  <si>
    <t>Midye Dolma (Adet) (Küçük) - Şu anda mevcut değil.</t>
  </si>
  <si>
    <t>Midye Dolma (40 Adet)</t>
  </si>
  <si>
    <t>Eker Ayran (30 cl.)</t>
  </si>
  <si>
    <t>Klasik Waffle</t>
  </si>
  <si>
    <t xml:space="preserve">Muz, kivi, çilek, Belçika çikolatası, fındık süsleme </t>
  </si>
  <si>
    <t xml:space="preserve">Tavuk burger köftesi, kornişon turşu, domates, göbek marul, ketçap, mayonez. Patates kızartması ile </t>
  </si>
  <si>
    <t>Tavuklu Sezar Salata</t>
  </si>
  <si>
    <t xml:space="preserve">Mevsim yeşillikleri, tavuk fileto, kruton ekmek, Sezar sos </t>
  </si>
  <si>
    <t>Kremalı Mantarlı Tavuk</t>
  </si>
  <si>
    <t xml:space="preserve">Makarna, salata ile </t>
  </si>
  <si>
    <t>Bazlama Tost</t>
  </si>
  <si>
    <t xml:space="preserve">Dana sucuk, dana sosis, kaşar peyniri, domatesli fesleğen sos, mısır. Patates kızartması ile </t>
  </si>
  <si>
    <t>24,50 TL</t>
  </si>
  <si>
    <t>Vodafone Menüsü (Bazlama Tost)</t>
  </si>
  <si>
    <t xml:space="preserve">Bazlama Tost + Ayran (28.5 cl.) (Kampanya koşulları için restoranın Promosyonlar bölümüne göz atınız. İndirimli fiyat ürün sepete eklendikten sonra uygulanır.) </t>
  </si>
  <si>
    <t>Vodafone Menüsü (Tavuk Burger)</t>
  </si>
  <si>
    <t xml:space="preserve">Tavuk Burger + Ayran (28.5 cl.) (Kampanya koşulları için restoranın Promosyonlar bölümüne göz atınız. İndirimli fiyat ürün sepete eklendikten sonra uygulanır.) </t>
  </si>
  <si>
    <t>30,50 TL</t>
  </si>
  <si>
    <t>Acıkanlar Buraya Menüsü</t>
  </si>
  <si>
    <t xml:space="preserve">Seçeceğiniz Tavuk Yemeği + Patates Kızartması + Kutu İçecek </t>
  </si>
  <si>
    <t>Kahve Sever Menü</t>
  </si>
  <si>
    <t xml:space="preserve">Seçeceğiniz Pasta + Seçeceğiniz Kahve </t>
  </si>
  <si>
    <t>Tavuklu Wrap Menü</t>
  </si>
  <si>
    <t xml:space="preserve">Seçeceğiniz Tavuklu Wrap + Patates Kızartması + Pepsi (20 cl.) </t>
  </si>
  <si>
    <t>Tatlı Kankam Menü</t>
  </si>
  <si>
    <t xml:space="preserve">Seçeceğiniz Tavuk Yemeği + Fincan Kek + Kutu İçecek </t>
  </si>
  <si>
    <t>İkili Avantaj Menüsü 1</t>
  </si>
  <si>
    <t xml:space="preserve">2 Ade Tavuk Burger + Patates Kızartması + Soğan Halkası + 2 Adet Pepsi (20 cl.) </t>
  </si>
  <si>
    <t>BBQ Burger Menü</t>
  </si>
  <si>
    <t xml:space="preserve">BBQ Burger (Burger köftesi, cheddar peyniri, barbekü sos, göbek marul, domates, turşu, mayonez) + Patates Kızarması + Soğan Halkası + Kutu İçecek </t>
  </si>
  <si>
    <t>38,50 TL</t>
  </si>
  <si>
    <t>Mushroom Burger Menü</t>
  </si>
  <si>
    <t xml:space="preserve">Mushroom Burger (Burger köftesi, cheddar peyniri, göbek marul, domates, turşu, ketçap, mayonez, sotelenmiş kremalı mantar sos) + Patates Kızartması + Soğan Halkası + Kutu İçecek </t>
  </si>
  <si>
    <t>Relish Burger Menü</t>
  </si>
  <si>
    <t xml:space="preserve">Relish Burger (Burger köftesi, cheddar peyniri, relish sos, göbek marul, domates, turşu, mayonez) + Patates Kızarması + Soğan Halkası + Kutu İçecek </t>
  </si>
  <si>
    <t xml:space="preserve">Cheeseburger (Burger köftesi, cheddar peyniri, domates, kornişon turşu, göbek marul, ketçap, mayonez) + Patates Kızartması + Soğan Halkası + İçecek </t>
  </si>
  <si>
    <t xml:space="preserve">Hamburger (Burger köftesi, domates, kornişon turşu, göbek marul, ketçap, mayonez) + Patates Kızartması + Soğan Halkası + İçecek </t>
  </si>
  <si>
    <t>Türk Kahvesi</t>
  </si>
  <si>
    <t xml:space="preserve">Duble boy bardakta </t>
  </si>
  <si>
    <t>Koyu Kavrulmuş Türk Kahvesi (Orta Çekim)</t>
  </si>
  <si>
    <t>Menengiç Kahvesi</t>
  </si>
  <si>
    <t>Efe Kahvesi</t>
  </si>
  <si>
    <t>Filtre Kahve</t>
  </si>
  <si>
    <t>Filtre Kahve &amp; Süt Potu</t>
  </si>
  <si>
    <t>Fındıklı Filtre Kahve</t>
  </si>
  <si>
    <t>Karamelli Filtre Kahve</t>
  </si>
  <si>
    <t>Vanilyalı Filtre Kahve</t>
  </si>
  <si>
    <t>Ice Latte</t>
  </si>
  <si>
    <t>Kremalı Soğuk Kahve</t>
  </si>
  <si>
    <t>Cold Brew (Şişe)</t>
  </si>
  <si>
    <t>Soğuk Filtre Kahve</t>
  </si>
  <si>
    <t>Americano</t>
  </si>
  <si>
    <t>Latte</t>
  </si>
  <si>
    <t>Çikolatalı Mocha</t>
  </si>
  <si>
    <t>Beyaz Çikolatalı Mocha</t>
  </si>
  <si>
    <t>Karamel Mocha</t>
  </si>
  <si>
    <t>Çikolatalı Ice Mocha</t>
  </si>
  <si>
    <t>Ice Karamel Mocha</t>
  </si>
  <si>
    <t>Beyaz Çikolatalı Ice Mocha</t>
  </si>
  <si>
    <t>Zengin Kahvaltı Tabağı</t>
  </si>
  <si>
    <t xml:space="preserve">2 çeşit zeytin, 2 çeşit peynir, domates, çikolata, salatalık, bal, tereyağı, reçel, patates kızartması, 2 adet sosis, 3 adet kalem böreği, yumurta, ekmek </t>
  </si>
  <si>
    <t>Omlet</t>
  </si>
  <si>
    <t xml:space="preserve">Domates, salatalık ile </t>
  </si>
  <si>
    <t>Sucuklu Omlet</t>
  </si>
  <si>
    <t xml:space="preserve">Patates kızartması ile </t>
  </si>
  <si>
    <t xml:space="preserve">Kaşar peyniri, dana sucuk. Patates kızartması ile </t>
  </si>
  <si>
    <t>Klasik Tavuklu Wrap</t>
  </si>
  <si>
    <t xml:space="preserve">Özel sos, kaşar peyniri. Patates kızartması ile </t>
  </si>
  <si>
    <t>Meksika Soslu Tavuklu Wrap</t>
  </si>
  <si>
    <t xml:space="preserve">Meksika sos, kaşar peyniri. Patates kızartması ile </t>
  </si>
  <si>
    <t>Köri Soslu Wrap</t>
  </si>
  <si>
    <t xml:space="preserve">Köri sos, kaşar peyniri. Patates kızartması ile </t>
  </si>
  <si>
    <t>Napolitan Soslu Wrap</t>
  </si>
  <si>
    <t xml:space="preserve">Napolitan sos, kaşar peyniri. Patates kızartması ile </t>
  </si>
  <si>
    <t>Beyaz Peynirli Akdeniz Salata</t>
  </si>
  <si>
    <t xml:space="preserve">Akdeniz yeşillikleri, beyaz peyir </t>
  </si>
  <si>
    <t>Çıtır Tavuklu Salata</t>
  </si>
  <si>
    <t xml:space="preserve">Mevsim yeşillikleri, çıtır tavuk </t>
  </si>
  <si>
    <t>Kekikli Tavuk</t>
  </si>
  <si>
    <t>33,50 TL</t>
  </si>
  <si>
    <t xml:space="preserve">Tavuk fileto, kapya biber, çarliston biber, soğan, Napolitan sos, salata pilav ile </t>
  </si>
  <si>
    <t xml:space="preserve">Tavuk bonfile, pul biber, kekik, karabiber, özel sos, salata, patates kızartması, salata, pilav ile </t>
  </si>
  <si>
    <t>Mantarlı Köri Soslu Tavuk</t>
  </si>
  <si>
    <t xml:space="preserve">Patates kızartması, salata, pilav ile </t>
  </si>
  <si>
    <t>Relish Burger</t>
  </si>
  <si>
    <t xml:space="preserve">Burger köftesi, cheddar peyniri, relish sos, göbek marul, domates, turşu, mayonez. Patates kızartması ile </t>
  </si>
  <si>
    <t xml:space="preserve">Burger köftesi, kornişon turşu, göbek marul, domates, ketçap, mayonez. Patates kızartması ile </t>
  </si>
  <si>
    <t xml:space="preserve">Burger köftesi, cheddar peyniri, domates, kornişon turşu, göbek marul, ketçap, mayonez. Patates kızartması ile </t>
  </si>
  <si>
    <t>BBQ Burger</t>
  </si>
  <si>
    <t xml:space="preserve">Burger köftesi, cheddar peyniri, barbekü sos, göbek marul, domates, turşu, mayonez. Patates kızartması ile </t>
  </si>
  <si>
    <t xml:space="preserve">Burger köftesi, cheddar peyniri, göbek marul, domates, turşu, ketçap, mayonez, sotelenmiş kremalı mantar sos. Patates kızartması ile </t>
  </si>
  <si>
    <t>Kremalı Mantarlı Penne</t>
  </si>
  <si>
    <t xml:space="preserve">Salata, kornişon turşu ile </t>
  </si>
  <si>
    <t>Kremalı Mantarlı Tavuklu Penne</t>
  </si>
  <si>
    <t>Penne Arrabbiata</t>
  </si>
  <si>
    <t>Köri Soslu Tavuklu Penne</t>
  </si>
  <si>
    <t>Köri Soslu Penne</t>
  </si>
  <si>
    <t>Combo Tabağı 1</t>
  </si>
  <si>
    <t xml:space="preserve">3 adet nugget, 3 adet soğan halkası, 2 adet kalem böreği, 2 adet sosis, patates kızartması </t>
  </si>
  <si>
    <t>Combo Tabağı 2</t>
  </si>
  <si>
    <t xml:space="preserve">6 adet nugget, 6 adet soğan halkası, 4 adet kalem böreği, 4 adet sosis, patates kızartması </t>
  </si>
  <si>
    <t>Chicken Fingers</t>
  </si>
  <si>
    <t xml:space="preserve">6 adet tavuk kroket, patates kızartması ile </t>
  </si>
  <si>
    <t>Nugget (6 Adet)</t>
  </si>
  <si>
    <t>Meyve Tabağı</t>
  </si>
  <si>
    <t>BBQ Sos</t>
  </si>
  <si>
    <t>3'lü Sos</t>
  </si>
  <si>
    <t xml:space="preserve">Ranch sos, BBQ sos, acı sos </t>
  </si>
  <si>
    <t>Çikolatalı Pasta</t>
  </si>
  <si>
    <t>Limonlu Cheesecake</t>
  </si>
  <si>
    <t>Fıstıklı Pasta</t>
  </si>
  <si>
    <t>Tiramisu</t>
  </si>
  <si>
    <t>Kurabiye (150 gr.)</t>
  </si>
  <si>
    <t>Frambuazlı Perla</t>
  </si>
  <si>
    <t>Oreo Mind</t>
  </si>
  <si>
    <t>Browni Mini Kek (4 Adet)</t>
  </si>
  <si>
    <t>Çikolatalı Fındıklı Mozaik Pasta</t>
  </si>
  <si>
    <t>Fincan Kek</t>
  </si>
  <si>
    <t>Oreo Frappe</t>
  </si>
  <si>
    <t>Toffee Nut Frappe</t>
  </si>
  <si>
    <t>Browniw Frappe</t>
  </si>
  <si>
    <t>Çikolatalı Frappe</t>
  </si>
  <si>
    <t>Karamel Frappe</t>
  </si>
  <si>
    <t>Baklavalı Milkshake</t>
  </si>
  <si>
    <t>Oreo Milkshake</t>
  </si>
  <si>
    <t>Çilek Milkshake</t>
  </si>
  <si>
    <t>Çikolatalı Milkshake</t>
  </si>
  <si>
    <t>Mango Passion Milkshake</t>
  </si>
  <si>
    <t>Çikoaşk</t>
  </si>
  <si>
    <t>Çilek Frozen</t>
  </si>
  <si>
    <t>Muz Frozen</t>
  </si>
  <si>
    <t>Orman Meyveli Frozen</t>
  </si>
  <si>
    <t>Hindistan Cevizi Süt Frozen</t>
  </si>
  <si>
    <t>Yeşil Elma Frozen</t>
  </si>
  <si>
    <t>Passion Fruit Frozen</t>
  </si>
  <si>
    <t>Çilek Smoothie</t>
  </si>
  <si>
    <t>Orman Meyveli Smoothie</t>
  </si>
  <si>
    <t>Yeşil Elma Smoothie</t>
  </si>
  <si>
    <t>Ananas Smoothie</t>
  </si>
  <si>
    <t>Mango Passion Smoothie</t>
  </si>
  <si>
    <t>Ayran (28.5 cl.)</t>
  </si>
  <si>
    <t>Red Bull (25 cl.)</t>
  </si>
  <si>
    <t>Red Bull Sugar Free (25 cl.)</t>
  </si>
  <si>
    <t>Red Bull White (25 cl.)</t>
  </si>
  <si>
    <t>Soğuk Çikolata</t>
  </si>
  <si>
    <t>Portakal Suyu</t>
  </si>
  <si>
    <t>Orman Meyveli Limonata</t>
  </si>
  <si>
    <t>Yeşil Elmalı Limonata</t>
  </si>
  <si>
    <t>Mangolu Limonata</t>
  </si>
  <si>
    <t>Ananaslı Limonata</t>
  </si>
  <si>
    <t>Türk Kahvesi (250 gr.)</t>
  </si>
  <si>
    <t>Menengiç Kahvesi (350 gr.)</t>
  </si>
  <si>
    <t>Efe Kahvesi (250 gr.)</t>
  </si>
  <si>
    <t>Filtre Kahve (250 gr.)</t>
  </si>
  <si>
    <t>Zinde Hayat Paket Bitki Çayı (250 gr.)</t>
  </si>
  <si>
    <t xml:space="preserve">Limon otu, Melisa, kıvırcık marul, nane, elma, hindiba, meyan kökü, papatya, tarçın, Yasemin çiçeği, portakal çiceği, rezene </t>
  </si>
  <si>
    <t>Yüksek Enerji Paket Bitki Çayı (250 gr.)</t>
  </si>
  <si>
    <t xml:space="preserve">Mate, meyan kökü, kahve çekirdeği, tarçın, kakule, tane kırmızıbiber, aynısefa, karamel aroması, fındık aroması </t>
  </si>
  <si>
    <t>Yüksek Enerji Bitki Çayı (Orta Boy Bardakta)</t>
  </si>
  <si>
    <t>Gün Batımı Bitki Çayı (Orta Boy Bardakta)</t>
  </si>
  <si>
    <t xml:space="preserve">Rooibos, portakal kabuğu, gül yaprağı, portakal çiceği, portakal aramosı, vanilya aroması </t>
  </si>
  <si>
    <t>Zinde Hayat Bitki Çayı (Orta Boy Bardakta)</t>
  </si>
  <si>
    <t>Yeşil Çay (Orta Boy Bardakta)</t>
  </si>
  <si>
    <t>Ihlamur Bitki Çayı (Orta Boy)</t>
  </si>
  <si>
    <t xml:space="preserve">Bardak ile servis edilir. </t>
  </si>
  <si>
    <t>Kış Çayı Bitki Çayı (Orta Boy)</t>
  </si>
  <si>
    <t>Papatya Bitki Çayı (Orta Boy)</t>
  </si>
  <si>
    <t>Antakya Dürüm Köfte</t>
  </si>
  <si>
    <t xml:space="preserve">120 gr. et köfte, soğan, maydanoz, mayonez </t>
  </si>
  <si>
    <t>Üç Ekmekli Antakya Köfte Dürüm</t>
  </si>
  <si>
    <t xml:space="preserve">Maydanoz, mayonez </t>
  </si>
  <si>
    <t>Yoğurtlu Dilimlenmiş Köfte</t>
  </si>
  <si>
    <t xml:space="preserve">Tabakta dilimlenmiş yoğurtlu Antakya köfte </t>
  </si>
  <si>
    <t>Seçilmiş Menü (Double Antakya Köfte Dürüm)</t>
  </si>
  <si>
    <t xml:space="preserve">Double Antakya Köfte Dürüm + Coca-Cola (33 cl.) </t>
  </si>
  <si>
    <t>Vodafone Menüsü (Pirzola Dürüm)</t>
  </si>
  <si>
    <t xml:space="preserve">Pirzola Dürüm + Ayran (20 cl.) (Kampanya koşulları için restoranın Promosyonlar bölümüne göz atınız. İndirimli fiyat ürün sepete eklendikten sonra uygulanır.) </t>
  </si>
  <si>
    <t>Double Antakya Dürüm Köfte</t>
  </si>
  <si>
    <t xml:space="preserve">240 gr. et köfte, soğan, maydanoz, mayonez </t>
  </si>
  <si>
    <t>Pirzola Dürüm</t>
  </si>
  <si>
    <t xml:space="preserve">200 gr. antrikot pirzola eti, soğan, maydanoz, mayonez </t>
  </si>
  <si>
    <t xml:space="preserve">Pet şişede, el yapımı </t>
  </si>
  <si>
    <t xml:space="preserve">Az acılı </t>
  </si>
  <si>
    <t xml:space="preserve">Patates kızartması, kornişon turşu, ketçap, mayonez, sos </t>
  </si>
  <si>
    <t>18,50 TL</t>
  </si>
  <si>
    <t>Patates Kızartması (Orta Boy)</t>
  </si>
  <si>
    <t>Sütaş Tatlımm Muzlu Puding</t>
  </si>
  <si>
    <t>Algida Menüsü (Antakya Usulü Tavuk Döner Dürüm (110 gr.)</t>
  </si>
  <si>
    <t xml:space="preserve">(Antakya Usulü Tavuk Döner Dürüm (110 gr.) + Seçeceğiniz Algida Dondurma + Ayran (30 cl.) </t>
  </si>
  <si>
    <t>Tavuk Döner Dürüm &amp; Tatlı Menü 2</t>
  </si>
  <si>
    <t xml:space="preserve">Tavuk Döner Dürüm + Çikolatalı Puding (100 gr.) + Ayran (20 cl.) </t>
  </si>
  <si>
    <t>26,50 TL</t>
  </si>
  <si>
    <t>Seçilmiş Menü (Antakya Usulü Tavuk Döner Dürüm (110 gr.)) - Şu anda mevcut değil.</t>
  </si>
  <si>
    <t xml:space="preserve">Antakya Usulü Tavuk Döner Dürüm (110 gr.) + Coca-Cola (20 cl.) </t>
  </si>
  <si>
    <t xml:space="preserve">Tavuk Döner Dürüm + Coca-Cola (20 cl.) </t>
  </si>
  <si>
    <t>Vodafone Menüsü (Marul Salatalı Tavuk Döner Dürüm (110 gr.)) - Şu anda mevcut değil.</t>
  </si>
  <si>
    <t xml:space="preserve">Marul Salatalı Tavuk Döner Dürüm (110 gr.) + İçecek (20 cl.) (Kampanya koşulları için restoranın Promosyonlar bölümüne göz atınız. İndirimli fiyat ürün sepete eklendikten sonra uygulanır.) </t>
  </si>
  <si>
    <t>Vodafone Menüsü (Kebap Usulü Tavuk Döner Dürüm (110 gr.)) - Şu anda mevcut değil.</t>
  </si>
  <si>
    <t xml:space="preserve">Kebap Usulü Tavuk Döner Dürüm (110 gr.) + İçecek (20 cl.) (Kampanya koşulları için restoranın Promosyonlar bölümüne göz atınız. İndirimli fiyat ürün sepete eklendikten sonra uygulanır.) </t>
  </si>
  <si>
    <t>Algida Menüsü (Sütaş Tatlımm Muzlu Puding) - Şu anda mevcut değil.</t>
  </si>
  <si>
    <t xml:space="preserve">Sütaş Tatlımm Muzlu Puding </t>
  </si>
  <si>
    <t>12,25 TL</t>
  </si>
  <si>
    <t>Algida Menüsü (Kebap Usulü Tavuk Döner Dürüm) - Şu anda mevcut değil.</t>
  </si>
  <si>
    <t xml:space="preserve">Kebap Usulü Tavuk Döner Dürüm + Algida Maraş Usulü Cup Dondurma (100 ml.) + Coca-Cola (20 cl.) (Cam Şişe) </t>
  </si>
  <si>
    <t>18,25 TL</t>
  </si>
  <si>
    <t>Algida Menüsü (Marullu Tavuk Döner Dürüm) - Şu anda mevcut değil.</t>
  </si>
  <si>
    <t xml:space="preserve">Marullu Tavuk Döner Dürüm + Algida Maraş Usulü Cup Dondurma (100 ml.) + Coca-Cola (20 cl.) (Cam Şişe) </t>
  </si>
  <si>
    <t>21,50 TL</t>
  </si>
  <si>
    <t>Kebap Usulü Tavuk Döner Dürüm Menü</t>
  </si>
  <si>
    <t xml:space="preserve">Kebap Usulü Tavuk Döner Dürüm + Ayran (20 cl.) </t>
  </si>
  <si>
    <t>Tavuk Döner Menü 2</t>
  </si>
  <si>
    <t xml:space="preserve">Tavuk Döner Dürüm + Magnum Cookie (100 ml.) + Ayran (20 cl.) </t>
  </si>
  <si>
    <t xml:space="preserve">Tavuk Döner Dürüm + Magnum Cookie (100 ml.) + Kutu İçecek </t>
  </si>
  <si>
    <t>Marullu Tavuk Döner Dürüm Menü</t>
  </si>
  <si>
    <t xml:space="preserve">Marullu Tavuk Döner Dürüm + Ayran (20 cl.) </t>
  </si>
  <si>
    <t>Tavuk Döner &amp; Tatlı &amp; Ayran Menü</t>
  </si>
  <si>
    <t xml:space="preserve">Tavuk Döner Dürüm + Seçeceğiniz Sütaş Tatlımm Puding + Sütaş Ayran (20 cl.) </t>
  </si>
  <si>
    <t>Tavuk Döner Dürüm &amp; Tatlı Menü 1</t>
  </si>
  <si>
    <t xml:space="preserve">Tavuk Döner Dürüm + Çikolatalı Puding (100 gr.) </t>
  </si>
  <si>
    <t xml:space="preserve">Tavuk Döner Dürüm + Algida Maraş Usulü Cup Dondurma (100 ml.) + İçecek </t>
  </si>
  <si>
    <t>Kebap Usulü Tavuk Döner Dürüm (110 gr.)</t>
  </si>
  <si>
    <t xml:space="preserve">Soğan, domates, maydanoz, sos </t>
  </si>
  <si>
    <t>Marul Salatalı Tavuk Döner Dürüm (110 gr.)</t>
  </si>
  <si>
    <t xml:space="preserve">Tavuk döner, göbek marul, domates, sos, ketçap, mayonez </t>
  </si>
  <si>
    <t>Antakya Usulü Tavuk Döner Dürüm (110 gr.)</t>
  </si>
  <si>
    <t>Marullu Tavuk Döner Dürüm</t>
  </si>
  <si>
    <t>Ketçap (10 gr.) (2 Adet)</t>
  </si>
  <si>
    <t>Mayonez (10 gr.) (2 Adet)</t>
  </si>
  <si>
    <t>Sütaş Tatlımm Çilekli Puding</t>
  </si>
  <si>
    <t>Sütaş Tatlımm Çikolatalı Puding</t>
  </si>
  <si>
    <t>Algida Maraş Usulü Cup Dondurma (100 ml.) - Şu anda mevcut değil.</t>
  </si>
  <si>
    <t>7,25 TL</t>
  </si>
  <si>
    <t>Fanta (20 cl.) - Şu anda mevcut değil.</t>
  </si>
  <si>
    <t>Klasik Peynirli Künefe (1 Kişilik)</t>
  </si>
  <si>
    <t xml:space="preserve">(Tepsi ücreti fiyata dahil değildir.) </t>
  </si>
  <si>
    <t>Menü 1</t>
  </si>
  <si>
    <t xml:space="preserve">Klasik Peynirli Künefe (6 Kişilik) + Sade Maraş Dondurması (500 gr.) (Tepsi ücreti fiyata dahil değildir.), (Tepsi depozito ücreti 20 TL'dir.) </t>
  </si>
  <si>
    <t>Şehzade 4'lü Künefe</t>
  </si>
  <si>
    <t xml:space="preserve">(Tereyağlı) Fıstıklı, cevizli, peynirli, kaymaklı künefe. (Tepsi ücreti fiyata dahil değildir.) </t>
  </si>
  <si>
    <t>Çıtır Hasır Künefe (1 Kişilik)</t>
  </si>
  <si>
    <t>Menü 2</t>
  </si>
  <si>
    <t xml:space="preserve">Klasik Peynirli Künefe (8 Kişilik) + Sade Maraş Dondurması (500 gr.) (Tepsi ücreti fiyata dahil değildir.), (Tepsi depozito ücreti 20 TL'dir.) </t>
  </si>
  <si>
    <t>Seçilmiş Menü (Yarı Fıstıklı Yarı Peynirli Künefe)</t>
  </si>
  <si>
    <t xml:space="preserve">Yarı Fıstıklı Yarı Peynirli Künefe + Coca-Cola (33 cl.) </t>
  </si>
  <si>
    <t>33,30 TL</t>
  </si>
  <si>
    <t>Seçilmiş Menü (Peynirli Paşa Künefe)</t>
  </si>
  <si>
    <t xml:space="preserve">Peynirli Paşa Künefe + Coca-Cola (33 cl.) </t>
  </si>
  <si>
    <t>Seçilmiş Menü (Sade Maraş Dondurması)</t>
  </si>
  <si>
    <t xml:space="preserve">Sade Maraş Dondurması (500 gr.) + Coca-Cola (33 cl.) </t>
  </si>
  <si>
    <t>28,80 TL</t>
  </si>
  <si>
    <t xml:space="preserve">Klasik Peynirli Künefe (10 Kişilik) + Sade Maraş Dondurması (500 gr.) (Tepsi ücreti fiyata dahil değildir.), (Tepsi depozito ücreti 20 TL'dir.) </t>
  </si>
  <si>
    <t>Billuriye (1 Kişilik)</t>
  </si>
  <si>
    <t xml:space="preserve">(Tereyağlı) Toz fıstık, kaymak. (Tepsi ücreti fiyata dahil değildir.) </t>
  </si>
  <si>
    <t>Burma Künefe (1 Kişilik)</t>
  </si>
  <si>
    <t>Cennet Çamuru Künefe (1 Kişilik)</t>
  </si>
  <si>
    <t>Cevizli Künefe (1 Kişilik)</t>
  </si>
  <si>
    <t>Çıtır Fıstık Künefe (1 Kişilik)</t>
  </si>
  <si>
    <t>Çıtır Fıstıklı Künefe (4 Kişilik)</t>
  </si>
  <si>
    <t xml:space="preserve">(Tereyağlı) Yarı hasır, yarı fıstık. (Tepsi depozito ücreti 20 TL'dir.), (Tepsi ücreti fiyata dahil değildir.) </t>
  </si>
  <si>
    <t>Fıstıklı Künefe (1 Kişilik)</t>
  </si>
  <si>
    <t>Kaymaklı Künefe (1 Kişilik)</t>
  </si>
  <si>
    <t>Kaymaklı Paşa Künefe (1 Kişilik)</t>
  </si>
  <si>
    <t>Klasik Cevizli Künefe (1 Kişilik)</t>
  </si>
  <si>
    <t xml:space="preserve">Tarçın (Tereyağlı), (Tepsi ücreti fiyata dahil değildir.) </t>
  </si>
  <si>
    <t>Mozaik Künefe (1 Kişilik) - Şu anda mevcut değil.</t>
  </si>
  <si>
    <t xml:space="preserve">(Tereyağlı), (Tepsi ücreti fiyata dahil değildir.) </t>
  </si>
  <si>
    <t>Peynirli Paşa Künefe (1 Kişilik)</t>
  </si>
  <si>
    <t>Sade Kaymaklı Künefe (1 Kişilik)</t>
  </si>
  <si>
    <t>Yarı Fıstıklı Yarı Peynirli Künefe (1 Kişilik)</t>
  </si>
  <si>
    <t xml:space="preserve">(Tereyağlı) (Tepsi depozito ücreti 20 TL'dir.) </t>
  </si>
  <si>
    <t>Yeşil Sultan (1 Kişilik)</t>
  </si>
  <si>
    <t xml:space="preserve">(Tereyağlı) Fıstık, kaymak. (Tepsi ücreti fiyata dahil değildir.) </t>
  </si>
  <si>
    <t>Tereyağlı Burma (2-3 Kişilik)</t>
  </si>
  <si>
    <t>Tereyağlı Burma (4-5 Kişilik)</t>
  </si>
  <si>
    <t xml:space="preserve">(Tepsi depozito ücreti 20 TL'dir.), (Tepsi ücreti fiyata dahil değildir.) </t>
  </si>
  <si>
    <t>Tereyağlı Burma (6-7 Kişilik)</t>
  </si>
  <si>
    <t>Tereyağlı Burma (8-9 Kişilik)</t>
  </si>
  <si>
    <t>Karışık Dondurma (500 gr.)</t>
  </si>
  <si>
    <t xml:space="preserve">Seçeceğiniz 4 çeşit dondurma </t>
  </si>
  <si>
    <t>Karamelli Dondurma (500 gr.)</t>
  </si>
  <si>
    <t>Fıstıklı Dondurma (500 gr.) - Şu anda mevcut değil.</t>
  </si>
  <si>
    <t>Sade Maraş Dondurma (500 gr.)</t>
  </si>
  <si>
    <t>Kakaolu Dondurma (500 gr.)</t>
  </si>
  <si>
    <t>Çilekli Dondurma (500 gr.)</t>
  </si>
  <si>
    <t>Muzlu Dondurma (500 gr.)</t>
  </si>
  <si>
    <t>Limonlu Dondurma (500 gr.)</t>
  </si>
  <si>
    <t>Vanilyalı Dondurma (500 gr.)</t>
  </si>
  <si>
    <t>Harbiye Dürüm</t>
  </si>
  <si>
    <t xml:space="preserve">100 gr. kebap, közlenmiş domates, soğan, sumak </t>
  </si>
  <si>
    <t>Kemiksiz Tavuk Şiş (500 gr.)</t>
  </si>
  <si>
    <t xml:space="preserve">Salata, közlenmiş domates ve biber, ekmek ile </t>
  </si>
  <si>
    <t xml:space="preserve">100 gr. kebap, domates, soğan, maydanoz, sumak </t>
  </si>
  <si>
    <t>Kemiksiz Tavuk Şiş (1 kg.)</t>
  </si>
  <si>
    <t xml:space="preserve">(Tavuk buttan) Salata, domates, biber, ekmek ile </t>
  </si>
  <si>
    <t xml:space="preserve">200 gr. kebap, domates, közlenmiş biber, ekmek </t>
  </si>
  <si>
    <t xml:space="preserve">200 gr. ciğer, közlenmiş domates ve biber </t>
  </si>
  <si>
    <t xml:space="preserve">200 gr. kuşbaşı, domates, közlenmiş domates ve biber, ekmek </t>
  </si>
  <si>
    <t xml:space="preserve">300 gr. tavuk kanat, közlenmiş domates ve biber </t>
  </si>
  <si>
    <t xml:space="preserve">260 gr. tavuk </t>
  </si>
  <si>
    <t xml:space="preserve">100 gr. ciğer, domates, soğan, maydanoz, sumak </t>
  </si>
  <si>
    <t xml:space="preserve">100 gr. kuşbaşı, domates, soğan, maydanoz, sumak </t>
  </si>
  <si>
    <t xml:space="preserve">125 gr. tavuk, domates </t>
  </si>
  <si>
    <t>Sütaş Ayran (20 cl.)</t>
  </si>
  <si>
    <t>Adana Kebap (1 kg.)</t>
  </si>
  <si>
    <t>Urfa Kebap (1 kg.)</t>
  </si>
  <si>
    <t xml:space="preserve">Salata, domates, biber, ekmek ile </t>
  </si>
  <si>
    <t>Kuşbaşı Şiş (500 gr.)</t>
  </si>
  <si>
    <t>67,50 TL</t>
  </si>
  <si>
    <t>Ciğer Şiş (500 gr.)</t>
  </si>
  <si>
    <t>Adana Kebap (500 gr.)</t>
  </si>
  <si>
    <t>Ciğer Şiş (1 kg.)</t>
  </si>
  <si>
    <t xml:space="preserve">Marul, turşu, patates kızartması, maydanoz, soğan, ketçap, mayonez ile </t>
  </si>
  <si>
    <t xml:space="preserve">Domates, turşu ile </t>
  </si>
  <si>
    <t xml:space="preserve">Marul, turşu, patates kızartması, maydanoz, soğan, ketçap, mayonez </t>
  </si>
  <si>
    <t>Baba Tavuk Döner Dürüm</t>
  </si>
  <si>
    <t>Roket Tavuk Döner Dürüm (150 cm.)</t>
  </si>
  <si>
    <t>Füze Tavuk Döner Dürüm (70 cm.)</t>
  </si>
  <si>
    <t>Lipton İce Tea (33 cl.)</t>
  </si>
  <si>
    <t>7UP (1 L.)</t>
  </si>
  <si>
    <t xml:space="preserve">Patates kızartması, salatalık turşusu, sos, mayonez, ketçap </t>
  </si>
  <si>
    <t>Bi Doyss Zurna Tavuk Döner Dürüm</t>
  </si>
  <si>
    <t xml:space="preserve">Marul, domates, patates kızartması, salatalık turşusu, sos, mayonez </t>
  </si>
  <si>
    <t>Zurna Tavuk Döner Dürüm Menü 3</t>
  </si>
  <si>
    <t>Zurna Tavuk Döner Dürüm Menü 1 - Şu anda mevcut değil.</t>
  </si>
  <si>
    <t xml:space="preserve">Zurna Tavuk Döner Dürüm + Patates Kızartması + Kutu İçecek </t>
  </si>
  <si>
    <t>Zurna Tavuk Döner Dürüm Menü 2 - Şu anda mevcut değil.</t>
  </si>
  <si>
    <t xml:space="preserve">Zurna Tavuk Döner Dürüm + Ayran (20 cl.) </t>
  </si>
  <si>
    <t xml:space="preserve">Patates kızartması, turşu, ketçap, mayonez, Hatay sos </t>
  </si>
  <si>
    <t>Bi Doyss Tavuk Döner Dürüm</t>
  </si>
  <si>
    <t xml:space="preserve">Soğan, maydanoz, domates, salatalık turşusu, sos, mayonez </t>
  </si>
  <si>
    <t>Mayonez</t>
  </si>
  <si>
    <t>Ketçap</t>
  </si>
  <si>
    <t>Adana Kebap Dürüm (100 gr.)</t>
  </si>
  <si>
    <t xml:space="preserve">Mevsim yeşillikleri, közlenmiş domates, közlenmiş biber, nane, tuz, sumak. Soğan piyazı ile </t>
  </si>
  <si>
    <t>Karışık Kebap</t>
  </si>
  <si>
    <t xml:space="preserve">Adana kebap, kuşbaşı ızgara, tavuk şiş, közlenmiş domates, közlenmiş biber, mevsim salata, acılı ezme, soğan piyazı, lavaş ile </t>
  </si>
  <si>
    <t xml:space="preserve">Ezme, humus, soğan piyazı, közlenmiş domates, közlenmiş biber, salata, isteğe göre pide veya kebap ekmeği ile Gramaj bilgisi ürünlerin çiğ halinin gramajıdır. </t>
  </si>
  <si>
    <t>Kemikli Tavuk Şiş (1 kg.)</t>
  </si>
  <si>
    <t xml:space="preserve">Patates kızartması, soğan halkası, ketçap, mayonez ile </t>
  </si>
  <si>
    <t xml:space="preserve">(170 gr.) Közlenmiş domates, közlenmiş biber, mevsim salata, acılı ezme, soğan piyazı, mevsim yeşillikleri, lavaş ile </t>
  </si>
  <si>
    <t>Şiş Kebap</t>
  </si>
  <si>
    <t xml:space="preserve">(160 gr.) Közlenmiş domates, közlenmiş biber, mevsim salata, acılı ezme, soğan piyazı, mevsim yeşillikleri, lavaş ile </t>
  </si>
  <si>
    <t xml:space="preserve">(200 gr.) (5 şiş) Közlenmiş domates, közlenmiş biber, mevsim salata, acılı ezme, soğan piyazı, lavaş ile </t>
  </si>
  <si>
    <t>Tavuk Pirzola</t>
  </si>
  <si>
    <t xml:space="preserve">Közlenmiş domates, közlenmiş biber, mevsim salata, acılı ezme, soğan piyazı, mevsim yeşillikleri, lavaş ile </t>
  </si>
  <si>
    <t>Kemiksiz Tavuk Şiş</t>
  </si>
  <si>
    <t xml:space="preserve">(180 gr.) Közlenmiş domates, közlenmiş biber, mevsim salata, acılı ezme, soğan piyazı, mevsim yeşillikleri, lavaş ile </t>
  </si>
  <si>
    <t xml:space="preserve">Ev yapımı köfte (110 gr.), peynir. Patates kızartması, soğan halkası, ketçap, mayonez ile </t>
  </si>
  <si>
    <t xml:space="preserve">Ev yapımı köfte (110 gr.). Patates kızartması, soğan halkası, ketçap, mayonez ile </t>
  </si>
  <si>
    <t>Kuşbaşı Dürüm (100 gr.)</t>
  </si>
  <si>
    <t>Ciğer Dürüm (100 gr.)</t>
  </si>
  <si>
    <t>Tavuk Şiş Dürüm (140 gr.)</t>
  </si>
  <si>
    <t>Acılı Ezme</t>
  </si>
  <si>
    <t>Köz Biberli Salata</t>
  </si>
  <si>
    <t>Çoban Salata (Büyük)</t>
  </si>
  <si>
    <t xml:space="preserve">İsteğe göre soğanlı </t>
  </si>
  <si>
    <t>Çoban Salata (Küçük)</t>
  </si>
  <si>
    <t>Roka Salatası (Büyük)</t>
  </si>
  <si>
    <t>Roka Salatası (Küçük)</t>
  </si>
  <si>
    <t>Yeşil Salata (Büyük)</t>
  </si>
  <si>
    <t>Yeşil Salata (Küçük)</t>
  </si>
  <si>
    <t>Su (1.5 L.)</t>
  </si>
  <si>
    <t>Coca Cola (2.5 L.)</t>
  </si>
  <si>
    <t>Fanta (2.5 L.)</t>
  </si>
  <si>
    <t>Sprite (2.5 L.)</t>
  </si>
  <si>
    <t xml:space="preserve">Ezme, humus, soğan piyazı, közlenmiş domates, közlenmiş biber, salata, 4 adet kebap ekmeği ile Gramaj bilgisi ürünlerin çiğ halinin gramajıdır. </t>
  </si>
  <si>
    <t>Karışık Kebap (1 kg.)</t>
  </si>
  <si>
    <t xml:space="preserve">4 kişilik tavuk şiş, 3 kişilik Adana kebap, 3 kişilik kuşbaşı şiş. Ezme, humus, soğan piyazı, közlenmiş domates, közlenmiş biber, salata, 4 adet kebap ekmeği ile Gramaj bilgisi ürünlerin çiğ halinin gramajıdır. </t>
  </si>
  <si>
    <t xml:space="preserve">Dana etinden, ezme, humus, soğan piyazı, közlenmiş domates, közlenmiş biber, salata, 4 adet kebap ekmeği ile Gramaj bilgisi ürünlerin çiğ halinin gramajıdır. </t>
  </si>
  <si>
    <t xml:space="preserve">Soğan, maydanoz, mayonez, özel sos </t>
  </si>
  <si>
    <t>Kebab Usulü Köfte Dürüm</t>
  </si>
  <si>
    <t xml:space="preserve">Taze biber, domates, soğan, özel sos ile </t>
  </si>
  <si>
    <t>Kaşarlı Antakya Köfte Dürüm</t>
  </si>
  <si>
    <t xml:space="preserve">Soğan, maydanoz, mayonez, sos ile </t>
  </si>
  <si>
    <t>Puding (100 gr.)</t>
  </si>
  <si>
    <t>Double Antakya Köfte Dürüm</t>
  </si>
  <si>
    <t xml:space="preserve">Soğan, maydanoz, mayonez, sos </t>
  </si>
  <si>
    <t>Seçilmiş Menü (Double Kaşarlı Antakya Köfte Dürüm)</t>
  </si>
  <si>
    <t xml:space="preserve">Double Kaşarlı Antakya Köfte Dürüm + Coca-Cola (33 cl.) </t>
  </si>
  <si>
    <t>Seçilmiş Menü (Double Izgara Sucuk &amp; Antakya Köfte Dürüm)</t>
  </si>
  <si>
    <t xml:space="preserve">Double Izgara Sucuk &amp; Antakya Köfte Dürüm + Coca-Cola (33 cl.) </t>
  </si>
  <si>
    <t>37,75 TL</t>
  </si>
  <si>
    <t>Special Köfte Dürüm</t>
  </si>
  <si>
    <t xml:space="preserve">Sucuk, kaşar peyniri, ızgara köfte, soğan, maydanoz, mayonez, sos </t>
  </si>
  <si>
    <t xml:space="preserve">100 gr. pirzola, soğan, maydanoz </t>
  </si>
  <si>
    <t>Izgara Sucuk &amp; Antakya Köfte Dürüm</t>
  </si>
  <si>
    <t xml:space="preserve">Izgara sucuk, Antakya köfte, soğan, maydanoz, mayonez, sos </t>
  </si>
  <si>
    <t>Double Kaşarlı Antakya Köfte Dürüm</t>
  </si>
  <si>
    <t>Double Izgara Sucuk &amp; Antakya Köfte Dürüm</t>
  </si>
  <si>
    <t>Kaşarlı Pirzola</t>
  </si>
  <si>
    <t xml:space="preserve">Kaşar peyniri, soğan, maydanoz, domates, biber </t>
  </si>
  <si>
    <t>Ömer Usta Special</t>
  </si>
  <si>
    <t xml:space="preserve">Et köfte, 3 dilim kaşar peyniri, soğan, domates, maydanoz, özel sos, acı biber sos </t>
  </si>
  <si>
    <t>Veggie Kaşarlı Dürüm</t>
  </si>
  <si>
    <t xml:space="preserve">Kaşar peyniri, maydanoz, soğan, sos </t>
  </si>
  <si>
    <t>Sucuklu Dürüm</t>
  </si>
  <si>
    <t xml:space="preserve">8 dilim sucuk, soğan, maydanoz, sos </t>
  </si>
  <si>
    <t>Kaşarlı Sucuklu Dürüm</t>
  </si>
  <si>
    <t xml:space="preserve">Kaşar peyniri, sucuk, soğan, maydanoz, özel sos, mayonez, baharat </t>
  </si>
  <si>
    <t>Kızartma İçli Köfte (4 Adet)</t>
  </si>
  <si>
    <t>Sütlaç (100 gr.)</t>
  </si>
  <si>
    <t>Kazandibi (100 gr.)</t>
  </si>
  <si>
    <t>Acılı Ayran (30 cl.)</t>
  </si>
  <si>
    <t>Menü 6</t>
  </si>
  <si>
    <t xml:space="preserve">2 Adet Seçeceğiniz Orta Boy Pizza + Patates Kızartması + Coca-Cola (1 L.) </t>
  </si>
  <si>
    <t xml:space="preserve">Pizza peyniri, özel pizza sosu, sucuk, salam, sosis, mısır, domates, mantar, siyah zeytin </t>
  </si>
  <si>
    <t xml:space="preserve">Seçeceğiniz Orta Boy Pizza + Patates Kızartması + İçecek </t>
  </si>
  <si>
    <t>Bi Pizza (Orta)</t>
  </si>
  <si>
    <t xml:space="preserve">Pizza peyniri, özel pizza sosu, sucuk, mantar, mısır, siyah zeytin, yeşilbiber, domates </t>
  </si>
  <si>
    <t xml:space="preserve">Seçeceğiniz Küçük Boy Pizza + Patates Kızartması + İçecek </t>
  </si>
  <si>
    <t xml:space="preserve">Seçeceğiniz Büyük Boy Pizza + Patates Kızartması + Coca-Cola (1 L.) </t>
  </si>
  <si>
    <t>Bi Delux Menü</t>
  </si>
  <si>
    <t xml:space="preserve">Seçeceğiniz Tam Parça Pizza + Çıtır Tavuk + Soğan Halkası + Tavuk Nugget + İçecek </t>
  </si>
  <si>
    <t>Bi Tam Parçalı Süper Menü</t>
  </si>
  <si>
    <t xml:space="preserve">Seçeceğiniz Tam Parça Pizza + 4 Adet Çıtır Tavuk + Patates Kızartması + İçecek </t>
  </si>
  <si>
    <t>Bi Combo Menü</t>
  </si>
  <si>
    <t xml:space="preserve">Seçeceğiniz Tam Parça Pizza + Patates Kızartması + İçecek </t>
  </si>
  <si>
    <t>Bi Hamburger Menü</t>
  </si>
  <si>
    <t xml:space="preserve">Hamburger (90 gr. burger köftesi, domates, marul, turşu) + Patates Kızartması + İçecek </t>
  </si>
  <si>
    <t>Bi Chicken Burger Menü</t>
  </si>
  <si>
    <t xml:space="preserve">Chicken Burger (90 gr. tavuk, domates, marul, turşu) + Patates Kızartması + İçecek </t>
  </si>
  <si>
    <t>Bi Cheeseburger Menü</t>
  </si>
  <si>
    <t xml:space="preserve">Cheeseburger (90 gr. burger köftesi, cheddar peyniri, domates, marul, turşu) + Patates Kızartması + İçecek </t>
  </si>
  <si>
    <t>Bi Double Burger Menü</t>
  </si>
  <si>
    <t xml:space="preserve">Hamburger (2 adet 90 gr. burger köftesi, domates, marul, turşu) + Patates Kızartması + İçecek </t>
  </si>
  <si>
    <t>Bi Double Cheeseburger Menü</t>
  </si>
  <si>
    <t xml:space="preserve">Bi Double Cheeseburger (2 Adet 90 gr. burger köftesi, cheddar peyniri, domates, marul, turşu) + Patates Kızartması + İçecek </t>
  </si>
  <si>
    <t xml:space="preserve">Kaşar peyniri, sucuk, zeytin, yeşilbiber, domates </t>
  </si>
  <si>
    <t>Margharita Pizza (Küçük)</t>
  </si>
  <si>
    <t xml:space="preserve">Pizza peyniri, özel pizza sosu, domates </t>
  </si>
  <si>
    <t>Labne Pizza (Küçük)</t>
  </si>
  <si>
    <t xml:space="preserve">Pizza peyniri, özel pizza sosu, labne peyniri </t>
  </si>
  <si>
    <t xml:space="preserve">Pizza peyniri, özel pizza sosu, sucuk </t>
  </si>
  <si>
    <t>Happy Pizza (Küçük)</t>
  </si>
  <si>
    <t xml:space="preserve">Pizza peyniri, özel pizza sosu, sucuk, mantar, yeşilbiber </t>
  </si>
  <si>
    <t xml:space="preserve">Pizza peyniri, özel pizza sosu, sosis, mantar </t>
  </si>
  <si>
    <t>Karnaval Pizza (Küçük)</t>
  </si>
  <si>
    <t xml:space="preserve">Pizza peyniri, özel pizza sosu, sucuk, mantar, siyah zeytin, yeşilbiber </t>
  </si>
  <si>
    <t>Bi Pizza (Küçük)</t>
  </si>
  <si>
    <t xml:space="preserve">Pizza peyniri, özel pizza sosu, sucuk, mantar, kırmızıbiber, jalapeno biberi </t>
  </si>
  <si>
    <t>Vejetaryen Pizza (Küçük)</t>
  </si>
  <si>
    <t xml:space="preserve">Pizza peyniri, özel pizza sosu, yeşilbiber, domates, siyah zeytin, mısır, mantar </t>
  </si>
  <si>
    <t xml:space="preserve">Pizza peyniri, özel pizza sosu, sucuk, sosis </t>
  </si>
  <si>
    <t>Venedik Pizza (Küçük)</t>
  </si>
  <si>
    <t xml:space="preserve">Pizza peyniri, özel pizza sosu, tavuk fileto, mısır, mantar, kırmızıbiber </t>
  </si>
  <si>
    <t xml:space="preserve">Pizza peyniri, özel pizza sosu, sucuk, salam, sosis, mantar, yeşilbiber </t>
  </si>
  <si>
    <t xml:space="preserve">Pizza peyniri, özel pizza sosu, sucuk, salam, sosis, mısır </t>
  </si>
  <si>
    <t>Festival Pizza (Küçük)</t>
  </si>
  <si>
    <t xml:space="preserve">Pizza peyniri, özel pizza sosu, siyah zeytin, kekik, beyaz peynir, küp domates, mantar, yeşilbiber </t>
  </si>
  <si>
    <t>Timo Pizza (Küçük)</t>
  </si>
  <si>
    <t xml:space="preserve">Pizza peyniri, özel pizza sosu, double salam, sosis, kekik, mantar, ketçap </t>
  </si>
  <si>
    <t xml:space="preserve">Pizza peyniri, özel pizza sosu, dana sucuk, yumurta </t>
  </si>
  <si>
    <t>Kavurmalım Pizza (Küçük)</t>
  </si>
  <si>
    <t xml:space="preserve">Pizza peyniri, özel pizza sosu, kavurma </t>
  </si>
  <si>
    <t>Pastırmalı Pizza (Küçük)</t>
  </si>
  <si>
    <t xml:space="preserve">Pizza peyniri, özel pizza sosu, pastırma, yumurta </t>
  </si>
  <si>
    <t>Turco Pizza (Küçük)</t>
  </si>
  <si>
    <t xml:space="preserve">Pizza peyniri, özel pizza sosu, dana kıyma, yeşilbiber, küp domates </t>
  </si>
  <si>
    <t>Tonno Pizza (Küçük)</t>
  </si>
  <si>
    <t xml:space="preserve">Pizza peyniri, özel pizza sosu, ton balığı, mısır, soğan </t>
  </si>
  <si>
    <t>Margharita Pizza (Orta)</t>
  </si>
  <si>
    <t xml:space="preserve">Pizza peyniri, sarımsak, mantar, ıspanak </t>
  </si>
  <si>
    <t>Labne Pizza (Orta)</t>
  </si>
  <si>
    <t>Happy Pizza (Orta)</t>
  </si>
  <si>
    <t>Karnaval Pizza (Orta)</t>
  </si>
  <si>
    <t>Vejetaryen Pizza (Orta)</t>
  </si>
  <si>
    <t>Venedik Pizza (Orta)</t>
  </si>
  <si>
    <t>Festival Pizza (Orta)</t>
  </si>
  <si>
    <t>Timo Pizza (Orta)</t>
  </si>
  <si>
    <t>Kavurmalım Pizza (Orta)</t>
  </si>
  <si>
    <t>Pastırmalı Pizza (Orta) - Şu anda mevcut değil.</t>
  </si>
  <si>
    <t>Turco Pizza (Orta)</t>
  </si>
  <si>
    <t>Tonno Pizza (Orta)</t>
  </si>
  <si>
    <t>Veggie Pizza (Büyük)</t>
  </si>
  <si>
    <t>Margharita Pizza (Büyük)</t>
  </si>
  <si>
    <t>Labne Pizza (Büyük)</t>
  </si>
  <si>
    <t>Luna Pizza (Büyük)</t>
  </si>
  <si>
    <t>Happy Pizza (Büyük)</t>
  </si>
  <si>
    <t>Misto Pizza (Büyük)</t>
  </si>
  <si>
    <t>Karnaval Pizza (Büyük)</t>
  </si>
  <si>
    <t>Bi Pizza (Büyük)</t>
  </si>
  <si>
    <t>Mexico Pizza (Büyük)</t>
  </si>
  <si>
    <t>Vejetaryen Pizza (Büyük)</t>
  </si>
  <si>
    <t>Etien Pizza (Büyük)</t>
  </si>
  <si>
    <t>Venedik Pizza (Büyük)</t>
  </si>
  <si>
    <t>Mix Pizza (Büyük)</t>
  </si>
  <si>
    <t>Special Pizza (Büyük)</t>
  </si>
  <si>
    <t>Dream Pizza (Büyük)</t>
  </si>
  <si>
    <t>Festival Pizza (Büyük)</t>
  </si>
  <si>
    <t>Timo Pizza (Büyük)</t>
  </si>
  <si>
    <t>Süper Sucuklu Pizza (Büyük)</t>
  </si>
  <si>
    <t>Kavurmalım Pizza (Büyük)</t>
  </si>
  <si>
    <t>Pastırmalı Pizza (Büyük)</t>
  </si>
  <si>
    <t>Turco Pizza (Büyük)</t>
  </si>
  <si>
    <t>Tonno Pizza (Büyük)</t>
  </si>
  <si>
    <t>Köri Soslu Tavuk - Şu anda mevcut değil.</t>
  </si>
  <si>
    <t>Tavuk Sote - Şu anda mevcut değil.</t>
  </si>
  <si>
    <t>Mantar Soslu Tavuk - Şu anda mevcut değil.</t>
  </si>
  <si>
    <t>Spaghetti Napolitan - Şu anda mevcut değil.</t>
  </si>
  <si>
    <t>Spaghetti Bolognese - Şu anda mevcut değil.</t>
  </si>
  <si>
    <t>Elma Dilim Patates Kızartması - Şu anda mevcut değil.</t>
  </si>
  <si>
    <t>Tavuk Nugget (Küçük)</t>
  </si>
  <si>
    <t>Tavuk Nugget (Orta)</t>
  </si>
  <si>
    <t>Tavuk Nugget (Büyük)</t>
  </si>
  <si>
    <t>Tavuk Fileto's (Küçük)</t>
  </si>
  <si>
    <t>Tavuk Fileto's (Orta)</t>
  </si>
  <si>
    <t>Tavuk Fileto's (Büyük) - Şu anda mevcut değil.</t>
  </si>
  <si>
    <t xml:space="preserve">Sucuk, kaşar peyniri, mantar, mısır, domates, biber, ketçap, mayonez, siyah zeytin </t>
  </si>
  <si>
    <t>Ayvalık Tost</t>
  </si>
  <si>
    <t xml:space="preserve">Patates kızartması, piliç sosis, dana salam, sucuk, kaşar peyniri </t>
  </si>
  <si>
    <t>Bison's Eko Burger Menü</t>
  </si>
  <si>
    <t xml:space="preserve">Bison's Eko Burger + Patates Kızartması + Kutu İçecek </t>
  </si>
  <si>
    <t>El Patron Menü</t>
  </si>
  <si>
    <t xml:space="preserve">El Patron Burger + Patates Kızartması + Kutu İçecek </t>
  </si>
  <si>
    <t>Bison's Mushroom Burger Menü</t>
  </si>
  <si>
    <t xml:space="preserve">Bison's Mushroom Burger + Patates Kızartması + Kutu İçecek </t>
  </si>
  <si>
    <t>El Patron With Muhsroom Menü</t>
  </si>
  <si>
    <t xml:space="preserve">El Patron With Mushroom Burger + Patates Kızartması + Kutu İçecek </t>
  </si>
  <si>
    <t>El Chapo Burger Menü</t>
  </si>
  <si>
    <t xml:space="preserve">El Chapo Burger + Patates Kızartması + Kutu İçecek </t>
  </si>
  <si>
    <t>Bison's Bacon Burger Menü</t>
  </si>
  <si>
    <t xml:space="preserve">Bison's Bacon Burger + Patates Kızartması + Kutu İçecek </t>
  </si>
  <si>
    <t>Red Hot Chilli Burger Menü</t>
  </si>
  <si>
    <t xml:space="preserve">Red Hot Chilli Burger + Patates Kızartması + Kutu İçecek </t>
  </si>
  <si>
    <t>Bison's Baron Burger Menü</t>
  </si>
  <si>
    <t xml:space="preserve">Bison's Baron Burger + Patates Kızartması + Kutu İçecek </t>
  </si>
  <si>
    <t>Bison's Special Dog Menü</t>
  </si>
  <si>
    <t xml:space="preserve">Bison's Special Dog + Patates Kızartması + Kutu İçecek </t>
  </si>
  <si>
    <t>Klasik hot dog Menü</t>
  </si>
  <si>
    <t xml:space="preserve">Klasik Hot Dog + Patates Kızartması + Kutu İçecek </t>
  </si>
  <si>
    <t>El Patron XL Burger Menü</t>
  </si>
  <si>
    <t xml:space="preserve">El Patron Xl Burger + Patates Kızartması + Kutu İçecek </t>
  </si>
  <si>
    <t>Bison's Yengen Tost Menü</t>
  </si>
  <si>
    <t xml:space="preserve">Yengen Tost + Patates Kızartması + Kutu İçecek </t>
  </si>
  <si>
    <t>Kavurmalı Kaşarlı Tost Menü</t>
  </si>
  <si>
    <t xml:space="preserve">Kavurmalı Tost + Patates Kızartması + Kutu İçecek </t>
  </si>
  <si>
    <t>Bison's Chicken Burger Menü</t>
  </si>
  <si>
    <t xml:space="preserve">Bison's Chicken Burger + Patates Kızartması + Kutu İçecek </t>
  </si>
  <si>
    <t>İzmir Kumru Menü</t>
  </si>
  <si>
    <t xml:space="preserve">İzmir Kumru Sandviç + Patates Kızartması + Kutu İçecek </t>
  </si>
  <si>
    <t>Sade Tost Menü</t>
  </si>
  <si>
    <t xml:space="preserve">Sade Kaşarlı Tost + Patates Kızartması + Kutu İçecek </t>
  </si>
  <si>
    <t>Bison's Ayvalık Tost Menü</t>
  </si>
  <si>
    <t xml:space="preserve">Ayvalık Tostu + Patates Kızartması + Kutu İçecek </t>
  </si>
  <si>
    <t>Bison's Karışık Tost Menü</t>
  </si>
  <si>
    <t xml:space="preserve">Karışık Tost + Patates Kızartması + Kutu İçecek </t>
  </si>
  <si>
    <t>Bison's Pizza Tost Menü</t>
  </si>
  <si>
    <t xml:space="preserve">Pizza Tost + Patates Kızartması + Kutu İçecek </t>
  </si>
  <si>
    <t>Et Wrap Menü</t>
  </si>
  <si>
    <t xml:space="preserve">Et Wrap + Patates Kızartması + Kutu İçecek </t>
  </si>
  <si>
    <t>Tavuk Wrap Menü</t>
  </si>
  <si>
    <t xml:space="preserve">Tavuk Wrap + Patates Kızartması + Kutu İçecek </t>
  </si>
  <si>
    <t>Lokum Sandviç Menü</t>
  </si>
  <si>
    <t xml:space="preserve">Lokum Sandviç + Patates Kızartması + Kutu İçecek </t>
  </si>
  <si>
    <t>Cheeseburger Friends Menü</t>
  </si>
  <si>
    <t xml:space="preserve">2 Adet Cheeseburger + Büyük Boy Patates Kızartması + Coca-Cola (1 L.) </t>
  </si>
  <si>
    <t>Chicken Burger Friends Menü</t>
  </si>
  <si>
    <t xml:space="preserve">2 Adet Chicken Burger + Büyük Boy Patates Kızartması + Coca-Cola (1 L.) </t>
  </si>
  <si>
    <t>Kumru Friends Menü</t>
  </si>
  <si>
    <t xml:space="preserve">2 Adet Kumru Sandviç + Büyük Boy Patates Kızartması + Coca-Cola (1 L.) </t>
  </si>
  <si>
    <t>Karışık Tost Friends Menü</t>
  </si>
  <si>
    <t xml:space="preserve">2 Adet Karışık Tost + Büyük Boy Patates Kızartması + Coca-Cola (1 L.) </t>
  </si>
  <si>
    <t xml:space="preserve">Klasik Burger + Patates Kızartması + Kutu İçecek </t>
  </si>
  <si>
    <t>Yumurtalı Menü</t>
  </si>
  <si>
    <t xml:space="preserve">Yumurtalı Tost + Patates Kızartması + Kutu İçecek </t>
  </si>
  <si>
    <t>Kat Kat Menü</t>
  </si>
  <si>
    <t xml:space="preserve">Kat Kat Tost + Patates Kızartması + Kutu İçecek </t>
  </si>
  <si>
    <t>Chicken Dream Menü</t>
  </si>
  <si>
    <t xml:space="preserve">Chicken Dream Sandviç + Patates Kızartması + Kutu İçecek </t>
  </si>
  <si>
    <t xml:space="preserve">Sosis, salam, zeytin, patates kızartması, kaşar peyniri, günlük reçel, bal, domates, isteğe göre yumurtalı omlet veya haşlanmış yumurta </t>
  </si>
  <si>
    <t xml:space="preserve">Sucuk, kaşar peyniri, yumurta </t>
  </si>
  <si>
    <t>Kat Kat Tost</t>
  </si>
  <si>
    <t xml:space="preserve">Patatesli yumurta, sucuk, kaşar peyniri, domates, biber, mısır, mantar </t>
  </si>
  <si>
    <t xml:space="preserve">Sucuk, kaşar peyniri, domates, biber, mantar, turşu </t>
  </si>
  <si>
    <t>Çifte Kumru Tost</t>
  </si>
  <si>
    <t xml:space="preserve">Sucuk, dana salam, piliç sosis, kaşar peyniri </t>
  </si>
  <si>
    <t xml:space="preserve">Kavurma, kaşar peyniri </t>
  </si>
  <si>
    <t>Chicken Dream Sandwich</t>
  </si>
  <si>
    <t xml:space="preserve">Tavuk göğüs </t>
  </si>
  <si>
    <t>Cheese Bomb Sandwich</t>
  </si>
  <si>
    <t xml:space="preserve">Tavuk fileto, özel sos </t>
  </si>
  <si>
    <t xml:space="preserve">Piliç sucuk, piliç sosis, piliç salam, kaşar peyniri </t>
  </si>
  <si>
    <t>Bison's Tonno Sandwich</t>
  </si>
  <si>
    <t xml:space="preserve">Ton balığı </t>
  </si>
  <si>
    <t>Bison's Lokum Sandwich</t>
  </si>
  <si>
    <t xml:space="preserve">Dana lokum, özel sos </t>
  </si>
  <si>
    <t>Soğuk Sandwich</t>
  </si>
  <si>
    <t xml:space="preserve">Süzme peynir, kaşar peyniri, dilim zeytin, piliç salam, domates, marul </t>
  </si>
  <si>
    <t>Bison Köfte Sandwich</t>
  </si>
  <si>
    <t xml:space="preserve">Somun ekmeğine; 120 gr. köfte, domates, yeşillik </t>
  </si>
  <si>
    <t>Klasik Hot Dog</t>
  </si>
  <si>
    <t xml:space="preserve">Bison's gurme sos, kaşar peyniri, hardal, turşu, ketçap, mayonez </t>
  </si>
  <si>
    <t>Bison's Special Dog</t>
  </si>
  <si>
    <t xml:space="preserve">Bison's gurme sos, rende patates, cheddar peyniri, kaşar peyniri, turşu, ketçap, mayonez </t>
  </si>
  <si>
    <t xml:space="preserve">120 gr. ev yapımı dana burger köftesi, Bison's gurme sos, cheddar peyniri, kaşar peyniri, karamelize soğan, marul, domates, turşu, mayonez, hardal </t>
  </si>
  <si>
    <t>Golden Chicken Burger</t>
  </si>
  <si>
    <t xml:space="preserve">Tavuk fileto, Bison's gurme sos, BBQ, közlenmiş domates, közlenmiş biber, cheddar peyniri, marul, turşu, mayonez </t>
  </si>
  <si>
    <t>El Patron Burger</t>
  </si>
  <si>
    <t xml:space="preserve">160 gr. ev yapımı dana burger köftesi, Bison's gurme sos, kaşar peyniri, cheddar peyniri, BBQ, karamelize soğan, marul, domates, turşu </t>
  </si>
  <si>
    <t>Bison's Vegan Burger</t>
  </si>
  <si>
    <t xml:space="preserve">Vegan köfte, Bison's gurme sos, rendelenmiş patates, karamelize soğan, marul, domates, turşu, mayonez, ketçap </t>
  </si>
  <si>
    <t>Red Hot Chili Burger</t>
  </si>
  <si>
    <t xml:space="preserve">120 gr. ev yapımı dana burger köftesi, Bison's acı sos, Bison's gurme sos, cheddar peyniri, marul, domates, turşu, ketçap </t>
  </si>
  <si>
    <t>Klasik Burger</t>
  </si>
  <si>
    <t xml:space="preserve">120 gr. ev yapımı dana burger köftesi, Bison's gurme sos, marul, domates, turşu </t>
  </si>
  <si>
    <t>Bison's Eko Burger</t>
  </si>
  <si>
    <t xml:space="preserve">80 gr. ev yapımı dana burger köftesi, Bison's gurme sos, marul, domates, turşu </t>
  </si>
  <si>
    <t>Bison's Mushroom Burger</t>
  </si>
  <si>
    <t xml:space="preserve">120 gr. ev yapımı dana burger köftesi, Bison's gurme sos, sotelenmiş mantar sos, karamelize soğan, marul, domates, turşu, ketçap </t>
  </si>
  <si>
    <t>Bison's Baron Burger</t>
  </si>
  <si>
    <t xml:space="preserve">120 gr. ev yapımı dana burger köftesi, antrikot, BBQ cheddar peyniri, karamalize soğan, marul, turşu, domates, mayonez </t>
  </si>
  <si>
    <t>Bison's Chicken Burger</t>
  </si>
  <si>
    <t xml:space="preserve">Çıtır tavuk, Bison's gurme sos, marul, domates, turşu </t>
  </si>
  <si>
    <t>El Patron With Mushroom Burger</t>
  </si>
  <si>
    <t xml:space="preserve">160 gr. ev yapımı dana burger köftesi, Bison's gurme sos, BBQ kaşar peyniri, cheddar peyniri, karamelize soğan, marul, domates, turşu, ketçap </t>
  </si>
  <si>
    <t>El Chapo Burger</t>
  </si>
  <si>
    <t xml:space="preserve">2 adet 120 gr. ev yapımı dana burger köftesi, Bison's gurme sos, BBQ, rende patates, karamalize soğan, domates, turşu, ketçap </t>
  </si>
  <si>
    <t>El Patron XL</t>
  </si>
  <si>
    <t xml:space="preserve">320 gr. ev yapımı dana burger köftesi, Bison's gurme sos, kaşar peyniri, cheddar peyniri, BBQ, karamalize soğan, marul, domates, turşu </t>
  </si>
  <si>
    <t>Bison's Bacon Burger</t>
  </si>
  <si>
    <t xml:space="preserve">160 gr. antrikot, Bison's gurme sos, cheddar peyniri, bbq sos, susam, soğan, közlenmiş domates, közlenmiş biber, mayonez </t>
  </si>
  <si>
    <t>Et Wrap</t>
  </si>
  <si>
    <t xml:space="preserve">Tortilla ekmeği, domates, barbekü salsa sos, soğan, maydanoz </t>
  </si>
  <si>
    <t>Tavuk Wrap</t>
  </si>
  <si>
    <t xml:space="preserve">Tortila ekmeği, Bison's sos, tavuk, kaşar peyniri, domates, marul, biber </t>
  </si>
  <si>
    <t>Bison's Cızbızz Köfte</t>
  </si>
  <si>
    <t xml:space="preserve">180 gr. Bison's gurme köfte, pirinç pilavı, patates kızartması, salata ile </t>
  </si>
  <si>
    <t>Bison's Chicken Bonfile</t>
  </si>
  <si>
    <t xml:space="preserve">250 gr. tavuk göğüs, pirinç pilavı, patates kızartması, salata ile </t>
  </si>
  <si>
    <t>Bison's Cızbızz Köfte 2</t>
  </si>
  <si>
    <t xml:space="preserve">360 gr. Bison's gurme köfte, pirinç pilavı, patates kızartması, salata ile </t>
  </si>
  <si>
    <t>Bison's Chicken Bonfile 2</t>
  </si>
  <si>
    <t xml:space="preserve">500 gr. tavuk göğüs, pirinç pilavı, patates kızartması, salata ile </t>
  </si>
  <si>
    <t>Mozzarella Peyniri (6 Adet)</t>
  </si>
  <si>
    <t>Bison's Gurme Sos</t>
  </si>
  <si>
    <t>Bison's Sarı Sos</t>
  </si>
  <si>
    <t>Bison's Acı Sos</t>
  </si>
  <si>
    <t>Hardal Sos</t>
  </si>
  <si>
    <t xml:space="preserve">Domates, soğan, maydanoz. Turşu, yeşillik ile </t>
  </si>
  <si>
    <t xml:space="preserve">Seçeceğiniz 2 adet kebap, mevsim yeşillikleri, mevsim salata, turşu, domates, közlenmiş biber, soğan salatası, biberli ekmek ile </t>
  </si>
  <si>
    <t xml:space="preserve">Mevsim yeşillikleri, mevsim salata, turşu, domates, közlenmiş biber, soğan salatası, biberli ekmek ile </t>
  </si>
  <si>
    <t>Duble Karışık Kebap</t>
  </si>
  <si>
    <t xml:space="preserve">Kıyma kebap, kuşbaşı şiş, tavuk şiş, ciğer şiş, mevsim yeşillikleri, mevsim salata, turşu, domates, közlenmiş biber, soğan salatası, biberli ekmek ile </t>
  </si>
  <si>
    <t>Patlıcan Salatası</t>
  </si>
  <si>
    <t xml:space="preserve">Mevsim yeşillikleri, turşu ile </t>
  </si>
  <si>
    <t>Ordövr Tabağı</t>
  </si>
  <si>
    <t xml:space="preserve">Günün mezeleri ile </t>
  </si>
  <si>
    <t>Vodafone Menüsü (Kıyma Kebap Dürüm)</t>
  </si>
  <si>
    <t xml:space="preserve">Kıyma Kebap Dürüm + Ayran (17 cl.) (Kampanya koşulları için restoranın Promosyonlar bölümüne göz atınız. İndirimli fiyat ürün sepete eklendikten sonra uygulanır.) </t>
  </si>
  <si>
    <t>Ciğer Şiş - Şu anda mevcut değil.</t>
  </si>
  <si>
    <t xml:space="preserve">Mevsim salata ve turşu ile </t>
  </si>
  <si>
    <t>Karışık Kebap - Şu anda mevcut değil.</t>
  </si>
  <si>
    <t xml:space="preserve">Seçeceğiniz 2 adet kebap (ciğer şiş, kıyma kebap, kuşbaşı şiş, tavuk şiş), mevsim yeşillikleri, mevsim salata, turşu, domates, közlenmiş biber, soğan salatası, biberli ekmek ile </t>
  </si>
  <si>
    <t>Ciğer Şiş Dürüm - Şu anda mevcut değil.</t>
  </si>
  <si>
    <t xml:space="preserve">Maydanoz, sumak, közlenmiş domates, biber, isteğe göre soğan. Mevsim yeşillikleri, turşu ile </t>
  </si>
  <si>
    <t>Açık Ayran (33 cl.)</t>
  </si>
  <si>
    <t>Kuşbaşı (1 kg.)</t>
  </si>
  <si>
    <t xml:space="preserve">Közlenmiş domates, biber, soğan salatası, mevsim salata, lavaş ile </t>
  </si>
  <si>
    <t>Kıyma (1 kg.)</t>
  </si>
  <si>
    <t xml:space="preserve">Közlenmiş domates, közlenmiş biber, soğan salatası, mevsim salata, lavaş ekmeği </t>
  </si>
  <si>
    <t>Lübnan Usulü Tavuk Döner Breadmiwich</t>
  </si>
  <si>
    <t xml:space="preserve">Sarımsaklı mayonez, turşu, patates kızartması, ketçap </t>
  </si>
  <si>
    <t>13,90 TL</t>
  </si>
  <si>
    <t>Falafel</t>
  </si>
  <si>
    <t xml:space="preserve">Falafel, lahana, salatalık, domates, humus, kırmızı lahana turşusu, salatalık turşusu, tahin sos </t>
  </si>
  <si>
    <t>9,90 TL</t>
  </si>
  <si>
    <t>Seçilmiş Menü (Lübnan Usulü Tavuk Döner Breadmiwich)</t>
  </si>
  <si>
    <t xml:space="preserve">Lübnan Usulü Tavuk Döner Breadmiwich + Coca-Cola (33 cl.) </t>
  </si>
  <si>
    <t>14,18 TL</t>
  </si>
  <si>
    <t>Mexico Soslu Makarna</t>
  </si>
  <si>
    <t xml:space="preserve">Acı sos, soğan, yeşilbiber, mantar, maydanoz, domates, karabiber, sarımsak </t>
  </si>
  <si>
    <t>15,90 TL</t>
  </si>
  <si>
    <t>Tavuklu Kaşarlı Mantar Soslu Breadmiwich</t>
  </si>
  <si>
    <t xml:space="preserve">Krema, mantar, kaşar peyniri </t>
  </si>
  <si>
    <t>19,90 TL</t>
  </si>
  <si>
    <t>Vodafone Menüsü (Falafel Breadmiwich)</t>
  </si>
  <si>
    <t xml:space="preserve">Falafel Breadmiwich + Ayran (30 cl.) (Kampanya koşulları için restoranın Promosyonlar bölümüne göz atınız. İndirimli fiyat ürün sepete eklendikten sonra uygulanır.) </t>
  </si>
  <si>
    <t>Çıtır Tavuk (500 gr.) (Pişirilmiş) Menü</t>
  </si>
  <si>
    <t xml:space="preserve">Çıtır Tavuk (500 gr.) + 2 Adet Brotchen Ekmek + İçecek (1 L.) (Gramaj bilgisi ürünün çiğ halinin gramajıdır.) </t>
  </si>
  <si>
    <t>44,90 TL</t>
  </si>
  <si>
    <t>12,90 TL</t>
  </si>
  <si>
    <t>Tavuklu Sucuklu Kaşarlı Tost</t>
  </si>
  <si>
    <t>8,90 TL</t>
  </si>
  <si>
    <t>Tavuklu Napoliten Soslu Breadmiwich</t>
  </si>
  <si>
    <t xml:space="preserve">Domates, sarımsak, fesleğen, kaşar peyniri </t>
  </si>
  <si>
    <t>Sebzeli Breadmiwich</t>
  </si>
  <si>
    <t xml:space="preserve">Beyaz peynir, zeytin ezmesi, domates, marul, kekik </t>
  </si>
  <si>
    <t>14,90 TL</t>
  </si>
  <si>
    <t>Ton Balıklı Breadmiwich</t>
  </si>
  <si>
    <t xml:space="preserve">Ton balık, siyah zeytin, domates, marul, mısır, salatalık turşusu, mayonez </t>
  </si>
  <si>
    <t>16,90 TL</t>
  </si>
  <si>
    <t>Tavuklu Köri Soslu Breadmiwich</t>
  </si>
  <si>
    <t xml:space="preserve">Krema, köri </t>
  </si>
  <si>
    <t>Tavuklu Stroganoff Soslu Breadmiwich</t>
  </si>
  <si>
    <t xml:space="preserve">Krema, mantar, soğan, yeşilbiber, salatalık turşusu, havuç </t>
  </si>
  <si>
    <t>Tavuklu Mexico Soslu Breadmiwich</t>
  </si>
  <si>
    <t>Tavuklu Cafe de Paris Soslu Breadmiwich</t>
  </si>
  <si>
    <t xml:space="preserve">Krema, soğan, sarımsak, pul biber, karabiber, hardal, ketçap, maydanoz, kekik, köri </t>
  </si>
  <si>
    <t>Sade Tavuklu Breadmiwich</t>
  </si>
  <si>
    <t xml:space="preserve">Karamelize soğan, karamelize mantar, domates, yeşillik </t>
  </si>
  <si>
    <t>Izgara Köfteli Napoliten Soslu Breadmiwich</t>
  </si>
  <si>
    <t>22,90 TL</t>
  </si>
  <si>
    <t>Izgara Köfteli Kaşarlı Mantar Soslu Breadmiwich - Şu anda mevcut değil.</t>
  </si>
  <si>
    <t>Izgara Köfteli Köri Soslu Breadmiwich</t>
  </si>
  <si>
    <t>Izgara Köfteli Stroganoff Soslu Breadmiwich</t>
  </si>
  <si>
    <t>Izgara Köfteli Mexico Soslu Breadmiwich</t>
  </si>
  <si>
    <t>Izgara Köfteli Cafe de Paris Soslu Breadmiwich</t>
  </si>
  <si>
    <t>Sade Izgara Köfteli Breadmiwich</t>
  </si>
  <si>
    <t>Stroganoff Soslu Makarna</t>
  </si>
  <si>
    <t>Köri Soslu Makarna</t>
  </si>
  <si>
    <t>Cafe dé Paris Soslu Makarna</t>
  </si>
  <si>
    <t>Napoliten Soslu Makarna</t>
  </si>
  <si>
    <t>Krispi Breadmiwich</t>
  </si>
  <si>
    <t xml:space="preserve">Coleslaw salata, sarımsaklı mayonez, patates, turşu. Lavaş ile </t>
  </si>
  <si>
    <t>Falafel Breadmiwich</t>
  </si>
  <si>
    <t xml:space="preserve">Lahana, kırmızılahana turşusu, salatalık turşusu, tahin sos, salatalık, domates, humus, nane, maydanoz </t>
  </si>
  <si>
    <t>Krispi</t>
  </si>
  <si>
    <t xml:space="preserve">Krispi tavuk, patates, coleslaw salata, salatalık turşusu, ketçap, sarımsaklı mayonez </t>
  </si>
  <si>
    <t>Patatesli Dürüm</t>
  </si>
  <si>
    <t xml:space="preserve">Patates kızartması, coleslaw salata, ketçap, sarımsaklı mayonez, salatalık turşusu </t>
  </si>
  <si>
    <t>Lübnan Usulü Döner</t>
  </si>
  <si>
    <t xml:space="preserve">Tavuk, patates, turşu, ketçap, sarımsaklı mayonez </t>
  </si>
  <si>
    <t>Breadmi Salata</t>
  </si>
  <si>
    <t xml:space="preserve">Kıvırcık marul, lolorosso, salatalık, taze nane, rende havuç, nar ekşisi, siyah zeytin </t>
  </si>
  <si>
    <t xml:space="preserve">Kıvırcık marul, lolorosso, tavuk fingers, salatalık, domates, mısır </t>
  </si>
  <si>
    <t>18,90 TL</t>
  </si>
  <si>
    <t xml:space="preserve">Kıvırcık marul, lolorosso, domates, soğan, salatalık, mısır, ton balığı </t>
  </si>
  <si>
    <t>Tulum Peynirli Salata</t>
  </si>
  <si>
    <t xml:space="preserve">Kıvırcık marul, lolorosso, tulum peyniri, salatalık, taze nane, rende havuç, siyah zeytin, mısır </t>
  </si>
  <si>
    <t>Izgara Tavuklum Salata</t>
  </si>
  <si>
    <t xml:space="preserve">Kıvırcık marul, lolorosso, ızgara tavuk, salatalık, domates, mısır </t>
  </si>
  <si>
    <t xml:space="preserve">Roka, domates, sumak, soğan </t>
  </si>
  <si>
    <t>Abagannuş</t>
  </si>
  <si>
    <t xml:space="preserve">6 adet çıtır tavuk. Brotchen ekmek, baharatlı patates kızartması ile </t>
  </si>
  <si>
    <t>Double Baharatlı Patates Kızartması</t>
  </si>
  <si>
    <t>11,90 TL</t>
  </si>
  <si>
    <t>Baharatlı Elma Dilimi Patates Kızartması</t>
  </si>
  <si>
    <t>10,90 TL</t>
  </si>
  <si>
    <t>Double Baharatlı Elma Dilimi Patates Kızartması</t>
  </si>
  <si>
    <t>Soğan Halkası (12 Adet)</t>
  </si>
  <si>
    <t>6,90 TL</t>
  </si>
  <si>
    <t>Kroket Patates (12 Adet)</t>
  </si>
  <si>
    <t>Humus (500 gr.)</t>
  </si>
  <si>
    <t>24,90 TL</t>
  </si>
  <si>
    <t>Karışık Brost (850 gr.)</t>
  </si>
  <si>
    <t xml:space="preserve">Kızarmış tavuk göğüs, kızarmış tavuk sırt, kızarmış tavuk kanat, kızarmış tavuk but. Patates kızartması, turşu, ketçap, mayonez, ekmek ile </t>
  </si>
  <si>
    <t>Kızarmış Tavuk Baget (650 gr.)</t>
  </si>
  <si>
    <t xml:space="preserve">Patates kızartması, turşu, ketçap, mayonez ile </t>
  </si>
  <si>
    <t>Kızarmış Tavuk Kanat (650 gr.)</t>
  </si>
  <si>
    <t>Tavuk Nugget (350 gr.)</t>
  </si>
  <si>
    <t>Patates Kızartması (3 Kişilik)</t>
  </si>
  <si>
    <t xml:space="preserve">Ketçap, mayonez ile </t>
  </si>
  <si>
    <t>Patates Kızartması (1 Kişilik)</t>
  </si>
  <si>
    <t>Patates Kızartması (5 Kişilik)</t>
  </si>
  <si>
    <t>Kızarmış Mezgit (750 gr.)</t>
  </si>
  <si>
    <t>Coca-Cola (1,5 L.)</t>
  </si>
  <si>
    <t>Project Turco Menü</t>
  </si>
  <si>
    <t xml:space="preserve">Project Turco (Baget ekmeğine; özel soslanmış tavuk döner dilimleri, marul, turşu, patates kızartması, sos, mayonez) + Baharatlı Patates Kızartması + İçecek </t>
  </si>
  <si>
    <t>26,95 TL</t>
  </si>
  <si>
    <t>Project Turco</t>
  </si>
  <si>
    <t xml:space="preserve">Baget ekmeğine; özel soslanmış tavuk döner dilimleri, marul, turşu, patates kızartması, sos, mayonez </t>
  </si>
  <si>
    <t>17,95 TL</t>
  </si>
  <si>
    <t>Project Italiano Menü</t>
  </si>
  <si>
    <t xml:space="preserve">Project Italiano (Baget ekmeğine; özel soslanmış tavuk döner dilimleri, marul, kremalı mantar sos, barbekü sos, ketçap) + Baharatlı Patates Kızartması + İçecek </t>
  </si>
  <si>
    <t>28,95 TL</t>
  </si>
  <si>
    <t>Project Italiano</t>
  </si>
  <si>
    <t xml:space="preserve">Baget ekmeğine; özel soslanmış tavuk döner dilimleri, marul, kremalı mantar sos, barbekü sos, ketçap </t>
  </si>
  <si>
    <t>19,95 TL</t>
  </si>
  <si>
    <t>Project Americano Menü</t>
  </si>
  <si>
    <t xml:space="preserve">Project Americano (Baget ekmeğine; özel soslanmış tavuk döner dilimleri, sosis dilimleri, turşu, ketçap, hardal) + Baharatlı Patates Kızartması + İçecek </t>
  </si>
  <si>
    <t>27,95 TL</t>
  </si>
  <si>
    <t>Seçilmiş Menü (Project Turco) - Şu anda mevcut değil.</t>
  </si>
  <si>
    <t xml:space="preserve">Project Turco + Coca-Cola (33 cl.) </t>
  </si>
  <si>
    <t>Project Africo Menü</t>
  </si>
  <si>
    <t xml:space="preserve">Project Africo (Baget ekmeğine; özel soslanmış tavuk döner dilimleri, marul, domates, Afrika kuş gözü biberi sosu, ketçap, mayonez) + Baharatlı Patates Kızartması + İçecek </t>
  </si>
  <si>
    <t>Project Mexico Menü</t>
  </si>
  <si>
    <t xml:space="preserve">Project Mexico (Baget ekmeğine; özel soslanmış tavuk döner dilimleri, jalapeno biberi, sriracha sos, marul, domates sos, turşu) + Baharatlı Patates Kızartması + İçecek </t>
  </si>
  <si>
    <t>Project Ruski Menü</t>
  </si>
  <si>
    <t xml:space="preserve">Project Ruski (Baget ekmeğine; özel soslanmış tavuk döner dilimleri, marul, Rus salatası) + Baharatlı Patates Kızartması + İçecek </t>
  </si>
  <si>
    <t>Project Africo</t>
  </si>
  <si>
    <t xml:space="preserve">Baget ekmeğine; özel soslanmış tavuk döner dilimleri, marul, domates, Afrika kuş gözü biberi sosu, ketçap, mayonez </t>
  </si>
  <si>
    <t>Project Mexico</t>
  </si>
  <si>
    <t xml:space="preserve">Baget ekmeğine; özel soslanmış tavuk döner dilimleri, jalapeno biberi, sriracha sos, marul, domates sos, turşu </t>
  </si>
  <si>
    <t>18,95 TL</t>
  </si>
  <si>
    <t>Project Ruski</t>
  </si>
  <si>
    <t xml:space="preserve">Baget ekmeğine; özel soslanmış tavuk döner dilimleri, marul, Rus salatası </t>
  </si>
  <si>
    <t>Project Americano</t>
  </si>
  <si>
    <t xml:space="preserve">Baget ekmeğine; özel soslanmış tavuk döner dilimleri, sosis dilimleri, turşu, ketçap, hardal </t>
  </si>
  <si>
    <t>Project Turco Box</t>
  </si>
  <si>
    <t xml:space="preserve">Pilav üstü özel soslanmış tavuk döner dilimleri, özel sos. Patates kızartması, salata ile </t>
  </si>
  <si>
    <t>Project Africo Box</t>
  </si>
  <si>
    <t xml:space="preserve">Pilav üstü özel soslanmış tavuk döner dilimleri, Afrika kuş gözü biberi sos. Patates kızartması, salata ile </t>
  </si>
  <si>
    <t>24,95 TL</t>
  </si>
  <si>
    <t>Project Italiano Box</t>
  </si>
  <si>
    <t xml:space="preserve">Pilav üstü özel soslanmış tavuk döner dilimleri, kremalı mantar sos. Patates kızartması, salata ile </t>
  </si>
  <si>
    <t>Project Ruski Box</t>
  </si>
  <si>
    <t xml:space="preserve">Pilav üstü özel soslanmış tavuk döner dilimleri, Rus salatası. Patates kızartması ile </t>
  </si>
  <si>
    <t>Project Americano Box</t>
  </si>
  <si>
    <t xml:space="preserve">Pilav üstü özel soslanmış tavuk döner dilimleri. Patates kızartması, ketçap, hardal, salata ile </t>
  </si>
  <si>
    <t>Double Chicken Bufo Menü</t>
  </si>
  <si>
    <t xml:space="preserve">Double Chicken Bufo (2 adet el yapımı özel tavuk köfte, cheddar peyniri, domates, marul, soğan, turşu, ketçap, mayonez) + Patates Kızartması + İçecek (20 cl.) </t>
  </si>
  <si>
    <t>2'li Crispy Chicken Burger Menü 1</t>
  </si>
  <si>
    <t xml:space="preserve">2 Adet Crispy Chicken Burger + Patates Kızartması + İçecek (20 cl.) </t>
  </si>
  <si>
    <t>Chicken Bufo Menü</t>
  </si>
  <si>
    <t xml:space="preserve">Chicken Bufo (El yapımı özel tavuk köfte, domates, soğan, turşu, marul, ketçap, mayonez) + Patates Kızartması + İçecek (20 cl.) </t>
  </si>
  <si>
    <t>Bufo Burger Menü</t>
  </si>
  <si>
    <t xml:space="preserve">Bufo Burger (El yapımı öze burger köftesi, cheddar peyniri, marul, karamelize soğan, domates, turşu, dip sos, mayonez) + Patates Kızartması + İçecek (20 cl.) </t>
  </si>
  <si>
    <t>Bufo Mushroom Menü</t>
  </si>
  <si>
    <t xml:space="preserve">Bufo Mushroom (El yapımı özel burger köftesi, kremalı mantar sos, cheddar peyniri, marul, barbekü sos, ketçap) + Patates Kızartması + İçecek (20 cl.) </t>
  </si>
  <si>
    <t>Seçilmiş Menü (Crispy Chicken Burger Menü) - Şu anda mevcut değil.</t>
  </si>
  <si>
    <t xml:space="preserve">2 Adet Crispy Chicken Burger + Patates Kızartması + Coca-Cola (33 cl.) </t>
  </si>
  <si>
    <t>Vodafone Menüsü (Bufo Chicken Wrap) - Şu anda mevcut değil.</t>
  </si>
  <si>
    <t xml:space="preserve">Bufo Chicken Wrap + Elma Dilim Patates Kızartması + Kutu İçecek (Kampanya koşulları için restoranın Promosyonlar bölümüne göz atınız. İndirimli fiyat ürün sepete eklendikten sonra uygulanır.) </t>
  </si>
  <si>
    <t>Bufo Eko Menü</t>
  </si>
  <si>
    <t xml:space="preserve">Bufo Eko (El yapımı özel mini burger köftesi, domates, marul, soğan, turşu, ketçap, mayonez) + Patates Kızartması + İçecek (20 cl.) </t>
  </si>
  <si>
    <t>Classic Bufo Menü</t>
  </si>
  <si>
    <t xml:space="preserve">Classic Bufo (El yapımı özel burger köftesi, domates, marul, soğan, turşu, ketçap, mayonez) + Patates Kızartması + İçecek (20 cl.) </t>
  </si>
  <si>
    <t>Cheesybufo Menü</t>
  </si>
  <si>
    <t xml:space="preserve">Cheesybufo (El yapımı özel burger köftesi, marul, cheddar peyniri, karamelize soğan, mayonez, hardal) + Patates Kızartması + İçecek (20 cl.) </t>
  </si>
  <si>
    <t>Bufo Deluxe Menü</t>
  </si>
  <si>
    <t xml:space="preserve">Bufo Deluxe (El yapımı özel burger köftesi, cheddar peyniri, çıtır soğan, marul, barbekü sos, mayonez) + Patates Kızartması + İçecek (20 cl.) </t>
  </si>
  <si>
    <t>Weggie Bufo Menü</t>
  </si>
  <si>
    <t xml:space="preserve">Weggie Bufo (3 adet ızgara hellim peyniri, ızgara soğan, domates, marul, sote mantar, ketçap, mayonez) + Patates Kızartması + İçecek (20 cl.) </t>
  </si>
  <si>
    <t>Double Bufo Menü</t>
  </si>
  <si>
    <t xml:space="preserve">Double Bufo (2 adet el yapımı özel burger köftesi, cheddar peyniri, domates, soğan, turşu, marul, ketçap, mayonez) + Patates Kızartması + İçecek (20 cl.) </t>
  </si>
  <si>
    <t>Big Bufo Menü</t>
  </si>
  <si>
    <t xml:space="preserve">Big Bufo (Büyük boy el yapımı özel burger köftesi, cheddar peyniri, marul, soğan, turşu, ketçap, mayonez) + Patates Kızartması + İçecek (20 cl.) </t>
  </si>
  <si>
    <t>Chicken Mushroom Menü</t>
  </si>
  <si>
    <t xml:space="preserve">Chicken Mushroom (El yapımı özel tavuk köfte, kremalı mantar sos, cheddar peyniri, marul, barbekü sos, ketçap) + Patates Kızartması + İçecek (20 cl.) </t>
  </si>
  <si>
    <t>Bufo Big Boss Menü</t>
  </si>
  <si>
    <t xml:space="preserve">Bufo Big Boss (El yapımı özel burger köftesi, kaşar peyniri, jalapeno biberi, domates, turşu, marul, domates sos, hardal) + Patates Kızartması + İçecek (20 cl.) </t>
  </si>
  <si>
    <t>Bufo Bacon Menü</t>
  </si>
  <si>
    <t xml:space="preserve">Bufo Bacon (El yapımı özel burger köftesi, dana bacon, cheddar peyniri, marul, domates, karamelize soğan, turşu, ketçap, mayonez) + Patates Kızartması + İçecek (20 cl.) </t>
  </si>
  <si>
    <t>Bufo Beğendi Menü</t>
  </si>
  <si>
    <t xml:space="preserve">Bufo Beğendi (El yapımı özel burger köftesi, közlenmiş patlıcan, marul, karamelize soğan, karışık biber, turşu) + Patates Kızartması + İçecek (20 cl.) </t>
  </si>
  <si>
    <t>Bufo Steak House Menü</t>
  </si>
  <si>
    <t xml:space="preserve">Bufo Steak House (Mega boy özel burger köftesi, 4 adet dana bacon, çift cheddar peyniri, karamelize soğan, mayonez, barbekü sos) + Patates Kızartması + İçecek (20 cl.) </t>
  </si>
  <si>
    <t>Bufo Grill House Menü</t>
  </si>
  <si>
    <t xml:space="preserve">Bufo Grill House (Mega boy özel burger köftesi, büyük biftek, marul, köz domates, közlenmiş biber, karamelize soğan, barbekü sos, turşu) + Patates Kızartması + İçecek (20 cl.) </t>
  </si>
  <si>
    <t>Bufo Black House Menü</t>
  </si>
  <si>
    <t xml:space="preserve">Bufo Black House Burger (Siyah burger ekmeğine; mega boy burger köftesi, göbek marul, domates, turşu, karışık biber, çift cheddar peyniri, karamelize soğan, kibrit patates) + Patates Kızartması + İçecek (20 cl.) </t>
  </si>
  <si>
    <t>Sade Patso Sandviç Menü</t>
  </si>
  <si>
    <t xml:space="preserve">Sade Patso Sandviç (Burger ekmeği arasında patates kızartması, ketçap, mayonez) + Coca-Cola (20 cl.) </t>
  </si>
  <si>
    <t>Kaşarlı Patso Sandviç Menü</t>
  </si>
  <si>
    <t xml:space="preserve">Kaşarlı Patso Sandviç (Burger ekmeği arasında patates kızartması, eritilmiş kaşar peyniri, ketçap, mayonez) + Coca-Cola (20 cl.) </t>
  </si>
  <si>
    <t>Sosisli Patso Sandviç Menü</t>
  </si>
  <si>
    <t xml:space="preserve">Sosisli Patso Sandviç (Burger ekmeği arasında patates kızartması, sosis, ketçap, mayonez) + Coca-Cola (20 cl.) </t>
  </si>
  <si>
    <t>Mix Patso Sandviç Menü</t>
  </si>
  <si>
    <t xml:space="preserve">Mix Patso Sandviç (Burger ekmeği arasında patates kızartması, sosis, eritilmiş kaşar peyniri, ketçap, mayonez) + Coca-Cola (20 cl.) </t>
  </si>
  <si>
    <t>Bufo Minimix</t>
  </si>
  <si>
    <t xml:space="preserve">Crispy Chicken Burger + Happy Burger + Patates Kızartması + Coca-Cola (20 cl.) </t>
  </si>
  <si>
    <t>2'li Crispy Chicken Burger Menü 2</t>
  </si>
  <si>
    <t xml:space="preserve">2 Adet Crispy Chicken Burger + 2 Adet Patates Kızartması + 8 Adet Soğan Halkası + 2 Adet İçecek (20 cl.) </t>
  </si>
  <si>
    <t>Chicken Wrap Menü</t>
  </si>
  <si>
    <t xml:space="preserve">Chicken Wrap + Patates Kızartması + İçecek (20 cl.) </t>
  </si>
  <si>
    <t>2'li Hot Dog Sandviç Menü</t>
  </si>
  <si>
    <t xml:space="preserve">2 Adet Hot Dog Sandviç + Patates Kızartması + İçecek (20 cl.) </t>
  </si>
  <si>
    <t>2'li Bufo Happy Burger Menü</t>
  </si>
  <si>
    <t xml:space="preserve">2 Adet Bufo Happy Burger + Patates Kızartması + İçecek (20 cl.) </t>
  </si>
  <si>
    <t>Rus Salatalı Patso Sandviç</t>
  </si>
  <si>
    <t xml:space="preserve">Rus salatası, patates kızartması </t>
  </si>
  <si>
    <t>Kremalı Mantar Soslu Patso Sandviç</t>
  </si>
  <si>
    <t xml:space="preserve">Kremalı mantar sos, patates kızartması </t>
  </si>
  <si>
    <t>Double Patates Kızartması</t>
  </si>
  <si>
    <t>Karışık Atıştırma Tabağı</t>
  </si>
  <si>
    <t xml:space="preserve">Elma dilim patates kızartması, patates kızartması, 2 adet soğan halkası, 2 adet tavuk nugget, 2 adet mozzarella sticks </t>
  </si>
  <si>
    <t>Bufo Meatball Wrap</t>
  </si>
  <si>
    <t xml:space="preserve">Lavaş ekmeği arasında özel burger köftesi, domates, ızgara soğan, marul, barbekü sos, mayonez </t>
  </si>
  <si>
    <t>Bufo Chicken Wrap</t>
  </si>
  <si>
    <t xml:space="preserve">Lavaş ekmeğinde özel tavuk köfte, domates, ızgara soğan, marul, mayonez </t>
  </si>
  <si>
    <t>Fuse Tea (1 L.)</t>
  </si>
  <si>
    <t>Barbekü Sos</t>
  </si>
  <si>
    <t>Double Chicken Bufo Burger Menü</t>
  </si>
  <si>
    <t xml:space="preserve">Double Chicken Bufo Burger (2 adet 100 gr. el yapımı Bufo tavuk köftesi, cheddar peyniri, domates, soğan, turşu, marul, ketçap, mayonez) + Patates Kızartması + İçecek </t>
  </si>
  <si>
    <t>Chicken Bufo Burger Menü</t>
  </si>
  <si>
    <t xml:space="preserve">Chicken Bufo Burger (El yapımı Bufo tavuk köftesi, domates, soğan, turşu, marul, ketçap, mayonez) + Patates Kızartması + İçecek </t>
  </si>
  <si>
    <t xml:space="preserve">Bufo Burger (El yapımı Bufo hamburger köftesi, cheddar peyniri, domates, marul, karamelize soğan, turşu, dip sos, mayonez) + Patates Kızartması + İçecek </t>
  </si>
  <si>
    <t>Chicken Mushroom Burger Menü</t>
  </si>
  <si>
    <t xml:space="preserve">Chicken Mushroom Burger (El yapımı Bufo tavuk köftesi, kremalı mantar sos, cheddar peyniri, marul, barbekü sos, ketçap) + Patates Kızartması + İçecek </t>
  </si>
  <si>
    <t>2'li Crispy Chicken Burger Menü</t>
  </si>
  <si>
    <t xml:space="preserve">Crispy Chicken Burger (2 Adet) + İçecek </t>
  </si>
  <si>
    <t>Vodafone Menüsü (Mini Crispy Chicken Burger Menü) - Şu anda mevcut değil.</t>
  </si>
  <si>
    <t xml:space="preserve">Mini Crispy Chicken Burger + Patates Kızartması + İçecek (Kampanya koşulları için restoranın Promosyonlar bölümüne göz atınız. İndirimli fiyat ürün sepete eklendikten sonra uygulanır.) </t>
  </si>
  <si>
    <t>22,25 TL</t>
  </si>
  <si>
    <t>Classic Bufo Burger Menü</t>
  </si>
  <si>
    <t xml:space="preserve">Classic Bufo Burger (El yapımı Bufo hamburger köftesi, domates, marul, soğan, turşu, ketçap, mayonez) + Patates Kızartması + İçecek </t>
  </si>
  <si>
    <t>Cheesy Bufo Burger Menü</t>
  </si>
  <si>
    <t xml:space="preserve">Cheesy Bufo Burger (El yapımı Bufo hamburger köftesi, cheddar peyniri, marul, karamelize soğan, kaşar peyniri, mayonez, hardal) + Patates Kızartması + İçecek </t>
  </si>
  <si>
    <t>Bufo Deluxe Burger Menü</t>
  </si>
  <si>
    <t xml:space="preserve">Bufo Deluxe Burger (El yapımı Bufo hamburger köftesi, cheddar peyniri, çıtır soğan, marul, barbekü sos, mayonez) + Patates Kızartması + İçecek </t>
  </si>
  <si>
    <t>Weggie Bufo Burger Menü</t>
  </si>
  <si>
    <t xml:space="preserve">Weggie Bufo Burger (3 adet ızgara hellim peyniri, ızgara soğan, domates, marul, sote mantar, ketçap, mayonez) + Patates Kızartması + İçecek </t>
  </si>
  <si>
    <t>Double Bufo Burger Menü</t>
  </si>
  <si>
    <t xml:space="preserve">Double Bufo Burger (2 adet el yapımı Bufo hamburger köftesi, cheddar peyniri, domates, marul, soğan, turşu, ketçap, mayonez) + Patates Kızartması + İçecek </t>
  </si>
  <si>
    <t>Big Bufo Burger Menü</t>
  </si>
  <si>
    <t xml:space="preserve">Big Bufo Burger (Büyük boy el yapımı Bufo hamburger köftesi, cheddar peyniri, domates, marul, soğan, turşu, ketçap, mayonez) + Patates Kızartması + İçecek </t>
  </si>
  <si>
    <t xml:space="preserve">Bufo Steak House (Mega boy özel burger köftesi, 4 adet dana bacon, çift cheddar peyniri, karamelize soğan, mayonez, barbekü sos) + Patates Kızartması + İçecek </t>
  </si>
  <si>
    <t>44,95 TL</t>
  </si>
  <si>
    <t xml:space="preserve">Bufo Black House (Siyah burger ekmeği arasında mega boy özel hamburger köftesi, marul, domates, turşu, mix biber, çift cheddar peyniri, karamelize soğan, kibrit patates kızartması) + Patates Kızartması + İçecek </t>
  </si>
  <si>
    <t xml:space="preserve">Bufo Grill House (Mega boy özel burger köftesi, büyük biftek dilimleri, marul, turşu, köz domates, közlenmiş biber, karamelize soğan, barbekü sos) + Patates Kızartması + İçecek </t>
  </si>
  <si>
    <t>46,95 TL</t>
  </si>
  <si>
    <t>Mini Crispy Chicken Burger Menü</t>
  </si>
  <si>
    <t xml:space="preserve">Mini Crispy Chicken Burger + Patates Kızartması + Soğan Halkası (4 Adet) + İçecek </t>
  </si>
  <si>
    <t>Bufo Mınımıx Menü</t>
  </si>
  <si>
    <t xml:space="preserve">Crispy Chicken Burger (1 Adet) + Bufo Happy Burger (1 Adet) + Patates Kızartması + İçecek </t>
  </si>
  <si>
    <t>30,95 TL</t>
  </si>
  <si>
    <t>Bufo Happy Burger Menü</t>
  </si>
  <si>
    <t xml:space="preserve">Bufo Happy Burger (2 Adet) + Patates Kızartması + İçecek </t>
  </si>
  <si>
    <t>33,95 TL</t>
  </si>
  <si>
    <t>Bufo Mushroom Burger Menü</t>
  </si>
  <si>
    <t xml:space="preserve">Bufo Mushroom Burger (El yapımı Bufo hamburger köftesi, kremalı mantar sos, cheddar peyniri, marul, barbekü sos, ketçap) + Patates Kızartması + İçecek </t>
  </si>
  <si>
    <t>Bufo Big Boss Burger Menü</t>
  </si>
  <si>
    <t xml:space="preserve">Bufo Big Boss Burger (El yapımı Bufo hamburger köftesi, kaşar peyniri, ızgara jalapeno biberi, domates, turşu, marul, domates sos, hardal) + Patates Kızartması + İçecek </t>
  </si>
  <si>
    <t>Bufo Bacon Burger Menü</t>
  </si>
  <si>
    <t xml:space="preserve">Bufo Bacon Burger (El yapımı Bufo hamburger köftesi, dana bacon, cheddar peyniri, marul, domates, karamelize soğan, turşu, ketçap, mayonez) + Patates Kızartması + İçecek </t>
  </si>
  <si>
    <t>Patso Menü</t>
  </si>
  <si>
    <t xml:space="preserve">Patso (Büyük sandviç ekmeğine patates kızartması, ketçap, mayonez) + İçecek </t>
  </si>
  <si>
    <t>Kaşarlı Patso Menü</t>
  </si>
  <si>
    <t xml:space="preserve">Kaşarlı Patso (Büyük sandviç ekmeğine patates kızartması, eritilmiş kaşar peyniri, ketçap, mayonez) + İçecek </t>
  </si>
  <si>
    <t>Sosisli Patso Menü</t>
  </si>
  <si>
    <t xml:space="preserve">Sosisli Patso (Büyük sandviç ekmeğine patates kızartması, sosis, ketçap, mayonez) + İçecek </t>
  </si>
  <si>
    <t>Mix Patso Menü</t>
  </si>
  <si>
    <t xml:space="preserve">Mix Patso (Büyük sandviç ekmeğine patates kızartması, eritilmiş kaşar peyniri, sosis, ketçap, mayonez) + İçecek </t>
  </si>
  <si>
    <t>Rus Salatalı Patso Menü</t>
  </si>
  <si>
    <t xml:space="preserve">Rus Salatalı Patso (Büyük sandviç ekmeğine patates kızartması, Rus salatası) + İçecek </t>
  </si>
  <si>
    <t>Kremalı Mantar Soslu Patso Menü</t>
  </si>
  <si>
    <t xml:space="preserve">Kremalı Mantar Soslu Patso (Büyük sandviç ekmeğine patates kızartması, kremalı mantar sos, ketçap, barbekü sos) </t>
  </si>
  <si>
    <t>2'li Hot Dog Menü</t>
  </si>
  <si>
    <t xml:space="preserve">Hot Dog (2 Adet) + İçecek </t>
  </si>
  <si>
    <t>25,95 TL</t>
  </si>
  <si>
    <t>Elma Dilim Patates</t>
  </si>
  <si>
    <t>Karışık Atıştırmalık Tabağı</t>
  </si>
  <si>
    <t xml:space="preserve">Patates kızartması, elma dilim patates, soğan halkası, nugget </t>
  </si>
  <si>
    <t>Hardal</t>
  </si>
  <si>
    <t xml:space="preserve">120 gr. panelenmiş çıtır tavuk fileto, göbek marul, domates, mayonez, ketçap. Patates kızartması ile </t>
  </si>
  <si>
    <t xml:space="preserve">120 gr. hamburger köftesi, cheddar peyniri, karamelize soğan, french hardal, mayonez. Patates kızartması ile </t>
  </si>
  <si>
    <t>Durak Burger</t>
  </si>
  <si>
    <t xml:space="preserve">120 gr. hamburger köftesi, göbek marul, domates, çıtır soğan, özel sos. Patates kızartması ile </t>
  </si>
  <si>
    <t>Smokey Burger</t>
  </si>
  <si>
    <t xml:space="preserve">120 gr. hamburger köftesi, göbek marul, cheddar peyniri, çıtır soğan, smokey sos. Patates kızartması ile </t>
  </si>
  <si>
    <t xml:space="preserve">120 gr. hamburger köftesi, mozzarella peyniri, karamelize soğan, kremalı mantar sos. Patates kızartması ile </t>
  </si>
  <si>
    <t>Kaburga Burger</t>
  </si>
  <si>
    <t xml:space="preserve">Aktif karbonlu ekmek, 120 gr. hamburger köftesi, 40 gr. ağır ateşte pişmiş didik kaburga, barbekü sos, mayonez. Patates kızartması ile </t>
  </si>
  <si>
    <t>Antakya Burger</t>
  </si>
  <si>
    <t xml:space="preserve">120 gr. hamburger köftesi, özel yapım acı sos, cheddar peyniri, ızgara domates, mayonez. Patates kızartması ile </t>
  </si>
  <si>
    <t>Beğendi Burger</t>
  </si>
  <si>
    <t xml:space="preserve">120 gr. hamburger köftesi, mozzarella peynirli patlıcan beğendi, sarımsaklı yoğurt sos, kırmızıbiber yağ sos. Patates kızartması ile </t>
  </si>
  <si>
    <t>Moğol Usulü Acılı Burrito</t>
  </si>
  <si>
    <t xml:space="preserve">120 gr. küp tavuk, patates kızartması, küp soğan, küp domates, yeşilbiber, kırmızıbiber, sriracha acı sos </t>
  </si>
  <si>
    <t>Kremalı Mantarlı Burrito</t>
  </si>
  <si>
    <t xml:space="preserve">120 gr. küp tavuk, patates kızartması, yeşilbiber, kırmızıbiber, mantar, krema sos </t>
  </si>
  <si>
    <t>Köri Soslu Burrito</t>
  </si>
  <si>
    <t xml:space="preserve">120 gr. küp tavuk, mantar, patates kızartması, yeşilbiber, kırmızıbiber, köri sos </t>
  </si>
  <si>
    <t>Çıtır Tavuk Paneli Burrito</t>
  </si>
  <si>
    <t xml:space="preserve">120 gr. panelenmiş çıtır tavuk fileto, patates kızartması, yeşilbiber, kırmızıbiber, soğan, mayonez, ketçap </t>
  </si>
  <si>
    <t xml:space="preserve">Patates kızartması, sigara böreği, paçanga böreği, soğan halkası, patates kroket, mozzarella stick, çıtır tavuk </t>
  </si>
  <si>
    <t>Çıtır Tavuk Parçaları (6 Adet)</t>
  </si>
  <si>
    <t>Mozzarella Stick (4 Adet)</t>
  </si>
  <si>
    <t>Mozzarella Stick (6 Adet)</t>
  </si>
  <si>
    <t>Çıtır Tavuk Parçaları (4 Adet)</t>
  </si>
  <si>
    <t>Çıtır Tavuk Parçaları (8 Adet)</t>
  </si>
  <si>
    <t>Patates Kroket (4 Adet)</t>
  </si>
  <si>
    <t>Paçanga Böreği (4 Adet)</t>
  </si>
  <si>
    <t>Paçanga Böreği (6 Adet)</t>
  </si>
  <si>
    <t>Sigara Böreği (4 Adet)</t>
  </si>
  <si>
    <t>Sarımsaklı Mayonez (20 gr.)</t>
  </si>
  <si>
    <t>Ballı Hardal (20 gr.)</t>
  </si>
  <si>
    <t>Barbekü Sos (22 gr.)</t>
  </si>
  <si>
    <t>Acı Sos (20 gr.)</t>
  </si>
  <si>
    <t>Ranch Sos (20 gr.)</t>
  </si>
  <si>
    <t>Sweet Chilli Sos (20 gr.)</t>
  </si>
  <si>
    <t>Ketçap (9 gr.)</t>
  </si>
  <si>
    <t>0,50 TL</t>
  </si>
  <si>
    <t>Mayonez (9 gr.)</t>
  </si>
  <si>
    <t>Acılı Mayonez (18 gr.)</t>
  </si>
  <si>
    <t>Durak Sos</t>
  </si>
  <si>
    <t>Smokey Sos</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</si>
  <si>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</si>
  <si>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</si>
  <si>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</si>
  <si>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</si>
  <si>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</si>
  <si>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</si>
  <si>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</si>
  <si>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</si>
  <si>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</si>
  <si>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</si>
  <si>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</si>
  <si>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</si>
  <si>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</si>
  <si>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</si>
  <si>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</si>
  <si>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</si>
  <si>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</si>
  <si>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</si>
  <si>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</si>
  <si>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</si>
  <si>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</si>
  <si>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</si>
  <si>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</si>
  <si>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</si>
  <si>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</si>
  <si>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</si>
  <si>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</si>
  <si>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</si>
  <si>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</si>
  <si>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</si>
  <si>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</si>
  <si>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</si>
  <si>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</si>
  <si>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</si>
  <si>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</si>
  <si>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</si>
  <si>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</si>
  <si>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</si>
  <si>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</si>
  <si>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</si>
  <si>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</si>
  <si>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</si>
  <si>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</si>
  <si>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</si>
  <si>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</si>
  <si>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</si>
  <si>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</si>
  <si>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</si>
  <si>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</si>
  <si>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</si>
  <si>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</si>
  <si>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</si>
  <si>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</si>
  <si>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</si>
  <si>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</si>
  <si>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</si>
  <si>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</si>
  <si>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</si>
  <si>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</si>
  <si>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</si>
  <si>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</si>
  <si>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</si>
  <si>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</si>
  <si>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</si>
  <si>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</si>
  <si>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</si>
  <si>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</si>
  <si>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</si>
  <si>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</si>
  <si>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</si>
  <si>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</si>
  <si>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</si>
  <si>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</si>
  <si>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</si>
  <si>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</si>
  <si>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</si>
  <si>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</si>
  <si>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</si>
  <si>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</si>
  <si>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</si>
  <si>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</si>
  <si>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</si>
  <si>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</si>
  <si>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</si>
  <si>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</si>
  <si>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</si>
  <si>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</si>
  <si>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</si>
  <si>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</si>
  <si>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</si>
  <si>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</si>
  <si>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</si>
  <si>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</si>
  <si>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</si>
  <si>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</si>
  <si>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</si>
  <si>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</si>
  <si>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</si>
  <si>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</si>
  <si>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</si>
  <si>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</si>
  <si>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</si>
  <si>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</si>
  <si>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</si>
  <si>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</si>
  <si>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</si>
  <si>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</si>
  <si>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</si>
  <si>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</si>
  <si>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</si>
  <si>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</si>
  <si>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</si>
  <si>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</si>
  <si>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</si>
  <si>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</si>
  <si>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</si>
  <si>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</si>
  <si>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</si>
  <si>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</si>
  <si>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</si>
  <si>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</si>
  <si>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</si>
  <si>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</si>
  <si>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</si>
  <si>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</si>
  <si>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</si>
  <si>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</si>
  <si>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</si>
  <si>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</si>
  <si>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</si>
  <si>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</si>
  <si>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</si>
  <si>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</si>
  <si>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</si>
  <si>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</si>
  <si>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</si>
  <si>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</si>
  <si>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</si>
  <si>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</si>
  <si>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</si>
  <si>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</si>
  <si>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</si>
  <si>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</si>
  <si>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</si>
  <si>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</si>
  <si>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</si>
  <si>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</si>
  <si>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</si>
  <si>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</si>
  <si>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</si>
  <si>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</si>
  <si>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</si>
  <si>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</si>
  <si>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</si>
  <si>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</si>
  <si>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</si>
  <si>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</si>
  <si>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</si>
  <si>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</si>
  <si>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</si>
  <si>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</si>
  <si>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</si>
  <si>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</si>
  <si>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</si>
  <si>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</si>
  <si>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</si>
  <si>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</si>
  <si>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</si>
  <si>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</si>
  <si>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</si>
  <si>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</si>
  <si>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</si>
  <si>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</si>
  <si>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</si>
  <si>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</si>
  <si>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</si>
  <si>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</si>
  <si>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</si>
  <si>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</si>
  <si>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</si>
  <si>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</si>
  <si>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</si>
  <si>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</si>
  <si>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</si>
  <si>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</si>
  <si>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</si>
  <si>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</si>
  <si>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</si>
  <si>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</si>
  <si>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</si>
  <si>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</si>
  <si>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</si>
  <si>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</si>
  <si>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</si>
  <si>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</si>
  <si>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</si>
  <si>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</si>
  <si>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</si>
  <si>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</si>
  <si>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</si>
  <si>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</si>
  <si>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</si>
  <si>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</si>
  <si>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</si>
  <si>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</si>
  <si>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</si>
  <si>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</si>
  <si>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</si>
  <si>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</si>
  <si>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</si>
  <si>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</si>
  <si>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</si>
  <si>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</si>
  <si>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</si>
  <si>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</si>
  <si>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</si>
  <si>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</si>
  <si>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</si>
  <si>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</si>
  <si>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</si>
  <si>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</si>
  <si>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</si>
  <si>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</si>
  <si>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</si>
  <si>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</si>
  <si>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</si>
  <si>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</si>
  <si>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</si>
  <si>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</si>
  <si>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</si>
  <si>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</si>
  <si>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</si>
  <si>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</si>
  <si>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</si>
  <si>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</si>
  <si>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</si>
  <si>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</si>
  <si>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</si>
  <si>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</si>
  <si>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</si>
  <si>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</si>
  <si>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</si>
  <si>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</si>
  <si>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</si>
  <si>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</si>
  <si>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</si>
  <si>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</si>
  <si>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</si>
  <si>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</si>
  <si>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</si>
  <si>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</si>
  <si>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</si>
  <si>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</si>
  <si>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</si>
  <si>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</si>
  <si>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</si>
  <si>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</si>
  <si>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</si>
  <si>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</si>
  <si>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</si>
  <si>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</si>
  <si>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</si>
  <si>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</si>
  <si>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</si>
  <si>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</si>
  <si>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</si>
  <si>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</si>
  <si>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</si>
  <si>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</si>
  <si>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</si>
  <si>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</si>
  <si>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</si>
  <si>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</si>
  <si>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</si>
  <si>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</si>
  <si>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</si>
  <si>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</si>
  <si>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</si>
  <si>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</si>
  <si>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</si>
  <si>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</si>
  <si>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</si>
  <si>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</si>
  <si>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</si>
  <si>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</si>
  <si>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</si>
  <si>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</si>
  <si>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</si>
  <si>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</si>
  <si>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</si>
  <si>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</si>
  <si>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</si>
  <si>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</si>
  <si>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</si>
  <si>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6,99 TL</t>
  </si>
  <si>
    <t>Patates Kızartması (Orta)</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</si>
  <si>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</si>
  <si>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</si>
  <si>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</si>
  <si>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</si>
  <si>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</si>
  <si>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</si>
  <si>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</si>
  <si>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</si>
  <si>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</si>
  <si>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</si>
  <si>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</si>
  <si>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</si>
  <si>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</si>
  <si>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</si>
  <si>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</si>
  <si>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</si>
  <si>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</si>
  <si>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</si>
  <si>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</si>
  <si>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</si>
  <si>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</si>
  <si>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</si>
  <si>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</si>
  <si>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</si>
  <si>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</si>
  <si>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</si>
  <si>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</si>
  <si>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</si>
  <si>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Maraş Usulü Cup Dondurma (100 ml.)</t>
  </si>
  <si>
    <t>Algida Carte d'Or Mini Cup Çikolata Karnavalı (110 ml.)</t>
  </si>
  <si>
    <t>Algida Classics Cookie Cup (105 ml.)</t>
  </si>
  <si>
    <t>Algida Mini Nogger (60 ml.)</t>
  </si>
  <si>
    <t>Algida Magnum Mini Cookie (58 ml.)</t>
  </si>
  <si>
    <t>Fuse Tea Şeftali (33 cl.)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</si>
  <si>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</si>
  <si>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</si>
  <si>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</si>
  <si>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</si>
  <si>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</si>
  <si>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</si>
  <si>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</si>
  <si>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</si>
  <si>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</si>
  <si>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</si>
  <si>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</si>
  <si>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</si>
  <si>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Fuse Tea Limon (1 L.)</t>
  </si>
  <si>
    <t>Zeytinyağı - Limon Sosu</t>
  </si>
  <si>
    <t>Seçilmiş Menü (3'lü Whopper® Fırsatı)</t>
  </si>
  <si>
    <t>Çıtır Çıtır Atıştır</t>
  </si>
  <si>
    <t xml:space="preserve">Çıtır Peynir (2'li) + BK King Nuggets® (2'li) + Soğan Halkaları (4'lü) </t>
  </si>
  <si>
    <t>Algida Carte d'Or Mini Cup Meyve Rüyası (110 ml.)</t>
  </si>
  <si>
    <t xml:space="preserve">Patates kızartması, sos, turşu, mayonez </t>
  </si>
  <si>
    <t>Seçilmiş Menü (Antakya Usulü Tavuk Döner Dürüm)</t>
  </si>
  <si>
    <t xml:space="preserve">Antakya Usulü Tavuk Döner Dürüm + Coca-Cola (33 cl.) </t>
  </si>
  <si>
    <t>2'li Tavuk Döner Dürüm Menü</t>
  </si>
  <si>
    <t xml:space="preserve">2 Adet Tavuk Döner Dürüm + 2 Adet Patates Kızartması + Pepsi (1 L.) </t>
  </si>
  <si>
    <t>Vodafone Menüsü (Dilimlenmiş Kaşarlı Tavuk Döner Dürüm - 100 gr.)</t>
  </si>
  <si>
    <t xml:space="preserve">Dilimlenmiş Kaşarlı Tavuk Döner Dürüm (100 gr.) + Ayran (30 cl.) (Kampanya koşulları için restoranın Promosyonlar bölümüne göz atınız. İndirimli fiyat ürün sepete eklendikten sonra uygulanır.) </t>
  </si>
  <si>
    <t xml:space="preserve">İsteğe göre acı, soğan, maydanoz, domates, sos </t>
  </si>
  <si>
    <t xml:space="preserve">Et Döner Dürüm + Patates Kızartması + Coca-Cola (33 cl.) </t>
  </si>
  <si>
    <t>28,25 TL</t>
  </si>
  <si>
    <t>23,50 TL</t>
  </si>
  <si>
    <t>Tekli Et Döner Dürüm Menü</t>
  </si>
  <si>
    <t xml:space="preserve">Et Döner Dürüm + Patates Kızartması + Ayran (30 cl.) </t>
  </si>
  <si>
    <t>2'li Et Döner Dürüm Menü</t>
  </si>
  <si>
    <t xml:space="preserve">2 Adet Et Döner Dürüm (70 gr.) + 2 Adet Patates Kızartması + Pepsi (1 L.) </t>
  </si>
  <si>
    <t>3'lü Et Döner Dürüm Menü</t>
  </si>
  <si>
    <t xml:space="preserve">3 Adet Et Döner Dürüm + 3 Adet Patates Kızartması + Pepsi (1 L.) </t>
  </si>
  <si>
    <t>63,00 TL</t>
  </si>
  <si>
    <t xml:space="preserve">3 Adet Tavuk Döner Dürüm (70 gr.) + 3 Adet Patates Kızartması + Pepsi (1 L.) </t>
  </si>
  <si>
    <t>4'lü Et Döner Dürüm Menü 1</t>
  </si>
  <si>
    <t xml:space="preserve">4 Adet Et Döner Dürüm (70 gr.) + 4 Adet Patates Kızartması + Pepsi (2 L.) </t>
  </si>
  <si>
    <t>4'lü Tavuk Döner Dürüm Menü</t>
  </si>
  <si>
    <t xml:space="preserve">4 Adet Tavuk Döner Dürüm (70 gr.) + 4 Adet Patates Kızartması + Pepsi (2 L.) </t>
  </si>
  <si>
    <t xml:space="preserve">Soğan salatası, turşu, domates, patates kızartması ile </t>
  </si>
  <si>
    <t xml:space="preserve">Et döner, tavuk döner, maydanoz, acı sos, soğan </t>
  </si>
  <si>
    <t>Kaşarlı Et Döner</t>
  </si>
  <si>
    <t xml:space="preserve">Domates, turşu, patates kızartması </t>
  </si>
  <si>
    <t xml:space="preserve">Domates, yoğurt, turşu, pirinç pilavı ile </t>
  </si>
  <si>
    <t xml:space="preserve">Turşu, patates kızartması, sos, mayonez ile </t>
  </si>
  <si>
    <t xml:space="preserve">Domates, yoğurt, turşu, pilav ile </t>
  </si>
  <si>
    <t xml:space="preserve">Soğan, maydanoz, domates sos </t>
  </si>
  <si>
    <t>Dilimlenmiş Kaşarlı Tavuk Döner Dürüm</t>
  </si>
  <si>
    <t xml:space="preserve">İsteğe göre soğan, acı </t>
  </si>
  <si>
    <t>Soğan Halkası (7 Adet)</t>
  </si>
  <si>
    <t>5,50 TL</t>
  </si>
  <si>
    <t>Lipton Ice Tea Şeftali (33 cl.)</t>
  </si>
  <si>
    <t xml:space="preserve">120 gr. tavuk döner, patates kızartması, turşu, mayonez, sos </t>
  </si>
  <si>
    <t xml:space="preserve">Tavuk Döner + Patates Kızartması + Ketçap + Mayonez + Kutu İçecek </t>
  </si>
  <si>
    <t xml:space="preserve">150 gr. tavuk döner, patates kızartması, turşu, mayonez, sos </t>
  </si>
  <si>
    <t xml:space="preserve">Pirinç pilavı. Patates kızartması, mevsim salata, sos ile </t>
  </si>
  <si>
    <t xml:space="preserve">Burger köftesi, turşu, marul, mayonez, ketçap. Çıtır patates kızartması ile </t>
  </si>
  <si>
    <t>Tavuk Döner Burger Menü</t>
  </si>
  <si>
    <t xml:space="preserve">Tavuk Döner Burger + Patates Kızartması + Kutu İçecek </t>
  </si>
  <si>
    <t xml:space="preserve">80 gr. tavuk döner, patates kızartması, turşu, mayonez, sos </t>
  </si>
  <si>
    <t>Tavuk Döner Burger</t>
  </si>
  <si>
    <t xml:space="preserve">Tavuk döner, patates kızartması, turşu, mayonez, ketçap. Çıtır patates kızartması ile </t>
  </si>
  <si>
    <t xml:space="preserve">Özel sos, ekmek, maydanoz, salata, sıcak sos </t>
  </si>
  <si>
    <t>Salatalı Tavuk Döner</t>
  </si>
  <si>
    <t xml:space="preserve">120 gr. tavuk döner, mevsim salatası. Patates kızartması, turşu, özel sarımsaklı mayonez, salça sosu ile </t>
  </si>
  <si>
    <t>Kaşarlı Tavuk Döner</t>
  </si>
  <si>
    <t xml:space="preserve">120 gr. tavuk döner, kaşar peyniri. Patates kızartması, turşu, özel sarımsaklı mayonez, salça sosu ile </t>
  </si>
  <si>
    <t>Tahin Soslu Tavuk Döner</t>
  </si>
  <si>
    <t xml:space="preserve">Tahin sosu. Patates kızartması, turşu, özel sarımsaklı mayonez, salça sosu ile </t>
  </si>
  <si>
    <t>Sebzeli Tavuk Döner</t>
  </si>
  <si>
    <t xml:space="preserve">Patates kızartması, turşu, ketçap, özel sarımsaklı mayonez, salça sosu ile </t>
  </si>
  <si>
    <t xml:space="preserve">150 gr. tavuk döner. Mevsim salatası, patates kızartması, mayanez, ketçap, turşu ile </t>
  </si>
  <si>
    <t>Arabi Tavuk Döner</t>
  </si>
  <si>
    <t xml:space="preserve">Kaşar peyniri, patates kızartması, mayonez, ketçap, mayonez, kornişon turşu ile </t>
  </si>
  <si>
    <t xml:space="preserve">Tavuk burger köftesi, turşu, marul, mayonez, ketçap. Çıtır patates kızartması ile </t>
  </si>
  <si>
    <t>Kaşarlı Tavuk Burger</t>
  </si>
  <si>
    <t>Kaşarlı Et Burger</t>
  </si>
  <si>
    <t xml:space="preserve">Ketçap ile </t>
  </si>
  <si>
    <t>Vodafone Menüsü (Tavuk Döner Dürüm (100 gr.))</t>
  </si>
  <si>
    <t xml:space="preserve">Tavuk Döner Dürüm (100 gr.) + Ayran (20 cl.) (Kampanya koşulları için restoranın Promosyonlar bölümüne göz atınız. İndirimli fiyat ürün sepete eklendikten sonra uygulanır.) </t>
  </si>
  <si>
    <t>Tavuk Döner Dürüm (150 gr.)</t>
  </si>
  <si>
    <t xml:space="preserve">Zurna Tavuk Döner Dürüm + Ayran (30 cl.) (Kampanya koşulları için restoranın Promosyonlar bölümüne göz atınız. İndirimli fiyat ürün sepete eklendikten sonra uygulanır.) </t>
  </si>
  <si>
    <t>Döner Burger Menü</t>
  </si>
  <si>
    <t xml:space="preserve">Tavuk Döner Burger + Patates Kızartması + Sos + Coca-Cola (33 cl.) </t>
  </si>
  <si>
    <t>Tavuk Şnitzel Burger Menü</t>
  </si>
  <si>
    <t xml:space="preserve">Tavuk Schnitzel Burger + Patates Kızartması + Sos + Coca-Cola (33 cl.) </t>
  </si>
  <si>
    <t xml:space="preserve">Klasik Burger (140 gr.) + Patates Kızartması + Sos + Coca-Cola (33 cl.) </t>
  </si>
  <si>
    <t xml:space="preserve">Cheeseburger (140 gr.) + Patates Kızartması + Sos + Coca-Cola (33 cl.) </t>
  </si>
  <si>
    <t xml:space="preserve">Chicken Cheeseburger + Patates Kızartması + Sos + Coca-Cola (33 cl.) </t>
  </si>
  <si>
    <t>Chicken Nuggets Menü</t>
  </si>
  <si>
    <t xml:space="preserve">Chicken Nuggets (12 Adet) + Patates Kızartması + Sos + Coca-Cola (33 cl.) </t>
  </si>
  <si>
    <t>Tavuk Döner (150 gr.)</t>
  </si>
  <si>
    <t xml:space="preserve">Tabakta servis edilir. </t>
  </si>
  <si>
    <t>By Cem Spesiyal Tavuk Döner</t>
  </si>
  <si>
    <t>Rus Salatası</t>
  </si>
  <si>
    <t>Humus (250 gr.)</t>
  </si>
  <si>
    <t>Cevizli Biber (250 gr.)</t>
  </si>
  <si>
    <t>Patlıcan Yoğurtlama (250 gr.)</t>
  </si>
  <si>
    <t>Biber Yoğurtlama (250 gr.)</t>
  </si>
  <si>
    <t>Rus Salatası (250 gr.)</t>
  </si>
  <si>
    <t>Patlıcan Salatası (250 gr.)</t>
  </si>
  <si>
    <t>Tarator (250 gr.)</t>
  </si>
  <si>
    <t>Veggy Dürüm</t>
  </si>
  <si>
    <t xml:space="preserve">Patates kızartması, sos, ketçap, mayonez, yeşillik </t>
  </si>
  <si>
    <t>Peynirli Künefe</t>
  </si>
  <si>
    <t>Burger Menü</t>
  </si>
  <si>
    <t xml:space="preserve">Seçeceğiniz Burger + Patates Kızartması + Kutu İçecek </t>
  </si>
  <si>
    <t xml:space="preserve">Soğan, domates, maydanoz, biber ile </t>
  </si>
  <si>
    <t xml:space="preserve">100 gr. tavuk döner. Patates kızartması, turşu, ekmek, ketçap, mayonez, sos ile </t>
  </si>
  <si>
    <t xml:space="preserve">150 gr. tavuk döner. Patates kızartması, turşu, ekmek, ketçap, mayonez, sos ile </t>
  </si>
  <si>
    <t xml:space="preserve">90 gr. tavuk döner, turşu, mayonez, ketçap, sos </t>
  </si>
  <si>
    <t xml:space="preserve">Soğan, maydanoz, domates </t>
  </si>
  <si>
    <t xml:space="preserve">Marul, domates, ketçap, turşu, mayonez </t>
  </si>
  <si>
    <t>Tavukburger</t>
  </si>
  <si>
    <t>Pepsi (2 L.)</t>
  </si>
  <si>
    <t>Klasik Tavuk Döner Dürüm</t>
  </si>
  <si>
    <t xml:space="preserve">90 gr. tavuk döner, mayonez, turşu, patates kızartması, sos, acı </t>
  </si>
  <si>
    <t xml:space="preserve">100 gr. tavuk döner, mayonez, turşu, patates kızartması, sos, acı </t>
  </si>
  <si>
    <t xml:space="preserve">90 gr. tavuk döner, mayonez, marul, salatalık, karalahana, havuç, domates, turşu, patates kızartması, sos, acı, mevsim salatası </t>
  </si>
  <si>
    <t>Zurna Tavuk Döner (1.5 Kişilik)</t>
  </si>
  <si>
    <t xml:space="preserve">150 gr. tavuk döner, acı sos, mayonez, turşu, patates kızartması, sos </t>
  </si>
  <si>
    <t>Zerzavatlı Tavuk Döner Dürüm</t>
  </si>
  <si>
    <t xml:space="preserve">90 gr. tavuk döner, mayonez, turşu, soğan, maydanoz, patates kızartması, sos, acı, sumak, zerzavat </t>
  </si>
  <si>
    <t>Tavuk Döner (Tabakta)</t>
  </si>
  <si>
    <t xml:space="preserve">130 gr. tavuk döner, zerzavat, salata, mayonez, ketçap, patates kızartması, sos, turşu ile </t>
  </si>
  <si>
    <t>Double Tavuk Döner Dürüm</t>
  </si>
  <si>
    <t xml:space="preserve">180 gr. tavuk döner, mayonez, turşu, patates kızartması, sos, acı </t>
  </si>
  <si>
    <t xml:space="preserve">70 gr. tavuk döner, mayonez, turşu, patates kızartması, sos, acı </t>
  </si>
  <si>
    <t xml:space="preserve">Salata, patates kızartması, turşu, mayonez </t>
  </si>
  <si>
    <t>Tavuk Döner (1.5 Kişilik)</t>
  </si>
  <si>
    <t xml:space="preserve">135 gr. tavuk döner, acı sos, mayonez, turşu, patates kızartması, sos </t>
  </si>
  <si>
    <t>Açık ayran</t>
  </si>
  <si>
    <t>Kıyma Dürüm Menü 2</t>
  </si>
  <si>
    <t xml:space="preserve">Kıyma Dürüm (2 şiş. soğan, domates, maydanoz, soslu lavaş) + Salata + Turşu + Babagannuş + Ayran (20 cl.) </t>
  </si>
  <si>
    <t xml:space="preserve">3 şiş, soğan, domates, maydanoz, lavaş, salata, babagannuş ile </t>
  </si>
  <si>
    <t>Sizin Döner Menü</t>
  </si>
  <si>
    <t xml:space="preserve">Tavuk Döner (Soslu lavaş ekmeği, turşu, patates kızartması, mayonez, sos turşu ile) + Ayran (17 cl.) </t>
  </si>
  <si>
    <t>Kıyma Kebap Menü</t>
  </si>
  <si>
    <t xml:space="preserve">Kıyma Kebap (3 Adet) + Salata + Soğan Piyazı + Turşu + Közlenmiş Biber + Közlenmiş Domates + Soslu Lavaş Ekmeği + Babagannuş + Ayran (30 cl.) </t>
  </si>
  <si>
    <t>Kuşbaşı Şiş Menü</t>
  </si>
  <si>
    <t xml:space="preserve">Kuşbaşı Şiş (3 Adet) + Salata + Soğan Piyazı + Turşu + Közlenmiş Biber + Közlenmiş Domates + Soslu Lavaş Ekmeği + Babagannuş + Ayran (30 cl.) </t>
  </si>
  <si>
    <t>Seçilmiş Menü (Tavuk Kanat (1 kg.)) - Şu anda mevcut değil.</t>
  </si>
  <si>
    <t xml:space="preserve">Tavuk Kanat (1 kg.) + Coca-Cola (1 L.) </t>
  </si>
  <si>
    <t>Seçilmiş Menü (Tavuk Kanat) - Şu anda mevcut değil.</t>
  </si>
  <si>
    <t xml:space="preserve">Tavuk Kanat + Coca-Cola (33 cl.) </t>
  </si>
  <si>
    <t>32,14 TL</t>
  </si>
  <si>
    <t>Seçilmiş Menü (Et Döner Dürüm) - Şu anda mevcut değil.</t>
  </si>
  <si>
    <t xml:space="preserve">Et Döner Dürüm + Coca-Cola (33 cl.) </t>
  </si>
  <si>
    <t>28,62 TL</t>
  </si>
  <si>
    <t>Vodafone Menüsü (Tavuk Şiş (1 kg.)) - Şu anda mevcut değil.</t>
  </si>
  <si>
    <t xml:space="preserve">Tavuk Şiş (1 kg.) + Pepsi (1 L.) (Kampanya koşulları için restoranın Promosyonlar bölümüne göz atınız. İndirimli fiyat ürün sepete eklendikten sonra uygulanır.) </t>
  </si>
  <si>
    <t>68,00 TL</t>
  </si>
  <si>
    <t>Vodafone Menüsü (Tavuk Şiş) - Şu anda mevcut değil.</t>
  </si>
  <si>
    <t xml:space="preserve">Tavuk Şiş + Ayran (20 cl.) (Kampanya koşulları için restoranın Promosyonlar bölümüne göz atınız. İndirimli fiyat ürün sepete eklendikten sonra uygulanır.) </t>
  </si>
  <si>
    <t>Vodafone Menüsü (Sizin Döner Dürüm) - Şu anda mevcut değil.</t>
  </si>
  <si>
    <t xml:space="preserve">Sizin Döner Dürüm + Ayran (20 cl.) (Kampanya koşulları için restoranın Promosyonlar bölümüne göz atınız. İndirimli fiyat ürün sepete eklendikten sonra uygulanır.) </t>
  </si>
  <si>
    <t>Kuşbaşı Dürüm Menü</t>
  </si>
  <si>
    <t xml:space="preserve">Kuşbaşı Dürüm (2 adet kuşbaşı şiş, soğan, maydanoz, domates) + Salata + Turşu + Babagannuş + Ayran (30 cl.) </t>
  </si>
  <si>
    <t>Ciğer Şiş Menü</t>
  </si>
  <si>
    <t xml:space="preserve">Ciğer Şiş (3 Adet) + Salata + Soğan Piyazı + Turşu + Közlenmiş Biber + Közlenmiş Domates + Soslu Lavaş Ekmeği + Babagannuş + Ayran (30 cl.) </t>
  </si>
  <si>
    <t>Tavuk Şiş Menü</t>
  </si>
  <si>
    <t xml:space="preserve">Tavuk Şiş (3 Adet) + Salata + Soğan Piyazı + Turşu + Közlenmiş Biber + Közlenmiş Domates + Soslu Lavaş Ekmeği + Babagannuş + Ayran (30 cl.) </t>
  </si>
  <si>
    <t>Kıyma Dürüm Menü</t>
  </si>
  <si>
    <t xml:space="preserve">Kıyma Dürüm (2 adet kıyma şiş, soğan, maydanoz, domates) + Salata + Turşu + Babagannuş + Ayran (30 cl.) </t>
  </si>
  <si>
    <t>Tavuk Kanat Menü - Şu anda mevcut değil.</t>
  </si>
  <si>
    <t xml:space="preserve">Tavuk Kanat + Salata + Soğan Piyazı + Turşu + Közlenmiş Biber + Közlenmiş Domates + Soslu Lavaş Ekmeği + Babagannuş + Ayran (30 cl.) </t>
  </si>
  <si>
    <t>Ciğer Dürüm Menü</t>
  </si>
  <si>
    <t xml:space="preserve">Ciğer Dürüm (2 adet ciğer şiş, soğan, maydanoz, domates) + Salata + Turşu + Babagannuş + Ayran (30 cl.) </t>
  </si>
  <si>
    <t>Tavuk Dürüm Menü</t>
  </si>
  <si>
    <t xml:space="preserve">Tavuk Dürüm (2 adet tavuk şiş, soğan, maydanoz, domates) + Salata + Turşu + Babagannuş + Ayran (30 cl.) </t>
  </si>
  <si>
    <t>Et Döner Menü</t>
  </si>
  <si>
    <t xml:space="preserve">Et Döner (Soslu lavaş ekmeği, soğan piyazi, domates, maydonoz, salata, turşu ile) + Babagannuş + Ayran (30 cl.) </t>
  </si>
  <si>
    <t>Kuşbaşı Dürüm Menü 2</t>
  </si>
  <si>
    <t xml:space="preserve">Kuşbaşı Dürüm (2 şiş. soğan, domates, maydanoz, soslu lavaş) + Salata + Turşu + Babagannuş + Ayran (20 cl.) </t>
  </si>
  <si>
    <t>Tavuk Şiş Dürüm Menü 2</t>
  </si>
  <si>
    <t xml:space="preserve">Tavuk Şiş Dürüm (2 şiş. soğan, domates, maydanoz, soslu lavaş) + Salata + Turşu + Babagannuş + Ayran (20 cl.) </t>
  </si>
  <si>
    <t>Ciğer Şiş Dürüm Menü 2</t>
  </si>
  <si>
    <t xml:space="preserve">Ciğer Şiş Dürüm (2 şiş. soğan, domates, maydanoz, soslu lavaş) + Salata + Turşu + Babagannuş + Ayran (20 cl.) </t>
  </si>
  <si>
    <t xml:space="preserve">Lavaş ekmeğine; soğan piyazı, maydanoz, salata, turşu </t>
  </si>
  <si>
    <t>Şiş Dürüm</t>
  </si>
  <si>
    <t xml:space="preserve">Lavaş ekmeğine; 1 şiş yarım kıyma veya kuşbaşı şiş veya tavuk şiş veya 1 şiş ciğer, soğan piyazı, maydanoz, salata, turşu </t>
  </si>
  <si>
    <t xml:space="preserve">2 şiş kıyma, soğan, domates, maydanoz. Salata, turşu, babagannuş ile </t>
  </si>
  <si>
    <t xml:space="preserve">2 şiş kuşbaşı, soğan, domates, maydanoz. Salata, turşu, babagannuş ile </t>
  </si>
  <si>
    <t xml:space="preserve">2 şiş ciğer, soğan, domates, maydanoz. Salata, turşu, babagannuş ile </t>
  </si>
  <si>
    <t xml:space="preserve">2 şiş tavuk, soğan, domates, maydanoz. Salata, turşu, babagannuş ile </t>
  </si>
  <si>
    <t>Tavuk Kanat - Şu anda mevcut değil.</t>
  </si>
  <si>
    <t xml:space="preserve">Soslu lavaş, domates, soğan, maydanoz, salata, babagannuş ile </t>
  </si>
  <si>
    <t>Karışık Izgara (5 Şiş)</t>
  </si>
  <si>
    <t xml:space="preserve">(5 şiş) Kıyma şiş, kuşbaşı şiş, tavuk kanat, ciğer. Soğan piyazı, közlenmiş biber, közlenmiş domates, salata, turşu, babagannuş, soslu lavaş ekmeği ile </t>
  </si>
  <si>
    <t xml:space="preserve">Soslu lavaş ekmeği, domates, soğan, maydanoz </t>
  </si>
  <si>
    <t>Sizin Döner Dürüm</t>
  </si>
  <si>
    <t xml:space="preserve">Soslu lavaş, patates kızartması, sos, mayonez, turşu </t>
  </si>
  <si>
    <t xml:space="preserve">Soslu lavaş, domates, soğan, maydanoz, salata, turşu, babagannuş ile </t>
  </si>
  <si>
    <t>Humus - Şu anda mevcut değil.</t>
  </si>
  <si>
    <t>Süzme Yoğurt - Şu anda mevcut değil.</t>
  </si>
  <si>
    <t xml:space="preserve">Soğan piyazı, közlenmiş biber, közlenmiş domates, salata, turşu, babagannuş, soslu lavaş ekmeği ile </t>
  </si>
  <si>
    <t>125,00 TL</t>
  </si>
  <si>
    <t>Tavuk Kanat (1 kg.) - Şu anda mevcut değil.</t>
  </si>
  <si>
    <t xml:space="preserve">Antakya köftesi, soğan, maydanoz, mayonez, acı sos </t>
  </si>
  <si>
    <t>Veggie Köfte</t>
  </si>
  <si>
    <t xml:space="preserve">Soğan, maydanoz, mayonez, acı sos ile </t>
  </si>
  <si>
    <t>Veggie Döner</t>
  </si>
  <si>
    <t xml:space="preserve">Patates kızartması, ketçap, mayonez, turşu, özel sos ile </t>
  </si>
  <si>
    <t xml:space="preserve">Tavuk döner, patates kızartması, ketçap, mayonez, turşu, özel sos </t>
  </si>
  <si>
    <t>Seçilmiş Menü (Antakya Köfte Dürüm) - Şu anda mevcut değil.</t>
  </si>
  <si>
    <t>2'li Köfte Dürüm Menü</t>
  </si>
  <si>
    <t xml:space="preserve">2 Adet Köfte Dürüm + İçecek (1 L.) </t>
  </si>
  <si>
    <t>Kebap Tadında Köfte Dürüm</t>
  </si>
  <si>
    <t xml:space="preserve">Antakya köftesi, domates, taze biber, isteğe göre acı, soğan </t>
  </si>
  <si>
    <t xml:space="preserve">Double Antakya köftesi, soğan, maydanoz, mayonez, acı sos </t>
  </si>
  <si>
    <t>Damla Limonlu Soda (20 cl.)</t>
  </si>
  <si>
    <t>Damla Sade Soda (20 cl.)</t>
  </si>
  <si>
    <t>Damla Su (25 cl.)</t>
  </si>
  <si>
    <t>Red Burger (M)</t>
  </si>
  <si>
    <t xml:space="preserve">50 gr. köfte, 20 gr. et döner, karamelize soğan, cheddar peyniri, domates, göbek marul, turşu, özel sos </t>
  </si>
  <si>
    <t>20,50 TL</t>
  </si>
  <si>
    <t>Köftenburger</t>
  </si>
  <si>
    <t xml:space="preserve">50 gr. burger köftesi, marul, domates, turşu, özel sos </t>
  </si>
  <si>
    <t>Köftenburger (100 gr.)</t>
  </si>
  <si>
    <t xml:space="preserve">Göbek marul, domates, turşu, ketçap, mayonez </t>
  </si>
  <si>
    <t>23,90 TL</t>
  </si>
  <si>
    <t>Ekmek Arası Mangal Köfte</t>
  </si>
  <si>
    <t xml:space="preserve">Somun ekmeğine; mangal köfteler, soğan, domates, maydanoz </t>
  </si>
  <si>
    <t>Kebabçı Usulü Mangal Köfte Dürüm</t>
  </si>
  <si>
    <t xml:space="preserve">Lavaş ekmeğine; uzun mangal köfteler, soğan, domates, maydanoz, sos </t>
  </si>
  <si>
    <t>Mangal Köfte (150 gr.)</t>
  </si>
  <si>
    <t xml:space="preserve">Pide ekmek, 150 gr. mangal köfte, patates kızartması, pişmiş biber, pişmiş domates, özel acı sos, salata ile </t>
  </si>
  <si>
    <t>38,90 TL</t>
  </si>
  <si>
    <t>Mangal Köfte (210 gr.)</t>
  </si>
  <si>
    <t xml:space="preserve">Pide ekmek, 210 gr mangal köfte, patates kızartması, pişmiş biber, pişmiş domates, özel acı sos, salata ile </t>
  </si>
  <si>
    <t>46,90 TL</t>
  </si>
  <si>
    <t>Mangal Köfte (300 gr.)</t>
  </si>
  <si>
    <t xml:space="preserve">Pide ekmek, 300 gr mangal köfte, patates kızartması, pişmiş biber, pişmiş domates, özel acı sos, salata ile </t>
  </si>
  <si>
    <t>56,90 TL</t>
  </si>
  <si>
    <t>Mangal Köftender (150 gr.)</t>
  </si>
  <si>
    <t xml:space="preserve">Dilim pide ekmeğine, 150 gr mangal köfteler, pişmiş biber, pişmiş domates, salata ile </t>
  </si>
  <si>
    <t>Mangal Köftender (210 gr.)</t>
  </si>
  <si>
    <t xml:space="preserve">Dilim pide ekmeğine, 210 gr mangal köfteler, pişmiş biber, pişmiş domates, salata ile </t>
  </si>
  <si>
    <t>Mangal Köftender (300 gr.)</t>
  </si>
  <si>
    <t xml:space="preserve">Dilim pide ekmeğine, 300 gr. mangal köfteler, pişmiş biber, pişmiş domates, salata ile </t>
  </si>
  <si>
    <t>Çıtır Peynir (4 Adet)</t>
  </si>
  <si>
    <t>Çıtır Peynir (6 Adet)</t>
  </si>
  <si>
    <t>11,50 TL</t>
  </si>
  <si>
    <t>Duble Patates Kızartması</t>
  </si>
  <si>
    <t>Karışık Sıcak Tabağı</t>
  </si>
  <si>
    <t xml:space="preserve">Patates kızartması, soğan halkası, çıtır peynir </t>
  </si>
  <si>
    <t>Biber Turşusu</t>
  </si>
  <si>
    <t>Salatalık Turşusu</t>
  </si>
  <si>
    <t>Ketçap Sos</t>
  </si>
  <si>
    <t>Mayonez Sos</t>
  </si>
  <si>
    <t xml:space="preserve">Bardak su ile </t>
  </si>
  <si>
    <t>Et Dürüm</t>
  </si>
  <si>
    <t xml:space="preserve">100 gr. dana eti, soğan, özel sos </t>
  </si>
  <si>
    <t>Zurna Tavuk Döner Dürüm (150 gr.)</t>
  </si>
  <si>
    <t>Kaşarlı Arabi Tavuk Döner &amp; Patates Kızartması</t>
  </si>
  <si>
    <t xml:space="preserve">Tavuk döner, özel sos. Patates kızartması ile </t>
  </si>
  <si>
    <t xml:space="preserve">Tavuk Döner Dürüm + Patates Kızartması + İçecek (20 cl.) </t>
  </si>
  <si>
    <t>Xl Tavuk Döner Menü</t>
  </si>
  <si>
    <t xml:space="preserve">Tavuk (150 gr.) + Patates Kızartması + İçecek (20 cl.) </t>
  </si>
  <si>
    <t xml:space="preserve">Chicken Burger + Patates Kızartması + İçecek (20 cl.) </t>
  </si>
  <si>
    <t xml:space="preserve">Big Burger + Patates Kızartması + İçecek (20 cl.) </t>
  </si>
  <si>
    <t>Cheese Burger Menü</t>
  </si>
  <si>
    <t xml:space="preserve">Cheese Burger + Patates Kızartması + İçecek (20 cl.) </t>
  </si>
  <si>
    <t>Chicken Cheese Burger Menü</t>
  </si>
  <si>
    <t xml:space="preserve">Chicken Cheese Burger + Patates Kızartması + İçecek (20 cl.) </t>
  </si>
  <si>
    <t>Tavuk Şnitzel Menü</t>
  </si>
  <si>
    <t xml:space="preserve">3 Parça Tavuk Şnitzel + Patates Kızartması + Pirinç Pilavı + Salata </t>
  </si>
  <si>
    <t xml:space="preserve">Hamburger + Patates Kızartması + İçecek (20 cl.) </t>
  </si>
  <si>
    <t xml:space="preserve">150 gr. tavuk döner, patates kızartması, turşu, mayonez, özel sos </t>
  </si>
  <si>
    <t xml:space="preserve">Pirinç pilavı, tavuk döner </t>
  </si>
  <si>
    <t>Kaşarlı Arabi Tavuk Döner</t>
  </si>
  <si>
    <t xml:space="preserve">Tavuk döner, özel sos, kaşar peyniri </t>
  </si>
  <si>
    <t>Kebap Usulü Tavuk Döner</t>
  </si>
  <si>
    <t xml:space="preserve">100 gr. tavuk döner, sos </t>
  </si>
  <si>
    <t>Mexican Soslu Döner Dürüm</t>
  </si>
  <si>
    <t xml:space="preserve">100 gr. tavuk döner, Mexican acı sos, turşu, patates kızartması, turşu, özel sos </t>
  </si>
  <si>
    <t>Kaşarlı Muska Döner &amp; Patates Kızartması</t>
  </si>
  <si>
    <t xml:space="preserve">Patates kızartması, turşu, ketçap, mayonez, özel sos. Patates kızartması ile </t>
  </si>
  <si>
    <t>Kaşarlı Muska Tavuk Döner</t>
  </si>
  <si>
    <t>Tavuk Döner (Yarım Porsiyon)</t>
  </si>
  <si>
    <t xml:space="preserve">100 gr. dana eti, marul, domates, mayonez, ketçap, patates kızartması </t>
  </si>
  <si>
    <t xml:space="preserve">Tavuk eti, marul, domates, mayonez, ketçap, patates kızartması </t>
  </si>
  <si>
    <t>Big Burger</t>
  </si>
  <si>
    <t xml:space="preserve">100 gr. dana eti (2 adet), marul, domates, mayonez, ketçap, patates kızartması </t>
  </si>
  <si>
    <t xml:space="preserve">100 gr. dana eti, cheddar peyniri, marul, domates, mayonez, ketçap, patates kızartması </t>
  </si>
  <si>
    <t>Chicken Cheese Burger</t>
  </si>
  <si>
    <t xml:space="preserve">Tavuk eti, cheddar peyniri, marul, domates, mayonez, ketçap, patates kızartması </t>
  </si>
  <si>
    <t>Karışık Sandviç</t>
  </si>
  <si>
    <t xml:space="preserve">Salam, sosis, sucuk, kaşar peyniri </t>
  </si>
  <si>
    <t>Special Sandviç</t>
  </si>
  <si>
    <t xml:space="preserve">Salam, sosis, sucuk, kaşar peyniri, tavuk </t>
  </si>
  <si>
    <t>Tavuk Sandviç</t>
  </si>
  <si>
    <t xml:space="preserve">Tavuk </t>
  </si>
  <si>
    <t xml:space="preserve">Sosis, salam, kaşar peyniri, turşu </t>
  </si>
  <si>
    <t>By Selim Special</t>
  </si>
  <si>
    <t xml:space="preserve">Köfte, tavuk </t>
  </si>
  <si>
    <t>Tavuk Bonfile</t>
  </si>
  <si>
    <t xml:space="preserve">2 şiş tavuk eti, pirinç pilavı, salata, patates kızartması ile </t>
  </si>
  <si>
    <t>Nugget (10 Adet)</t>
  </si>
  <si>
    <t>Torku Ordakal Portakal Suyu (25 cl.)</t>
  </si>
  <si>
    <t>Köri Soslu Tavuk Sote Menü</t>
  </si>
  <si>
    <t xml:space="preserve">Köri Soslu Tavuk Sote + Beşamel Soslu Makarna + Seçeceğiniz Yan Ürün </t>
  </si>
  <si>
    <t>Fırında Kuşbaşı Köri Soslu Tavuk Menü</t>
  </si>
  <si>
    <t xml:space="preserve">Fırında Kuşbaşı Köri Soslu Tavuk + Pirinç Pilavı veya Bulgur Pilavı + Salata veya Yoğurt veya Cacık </t>
  </si>
  <si>
    <t>Izgara Et Köfte</t>
  </si>
  <si>
    <t xml:space="preserve">Pilav, salata ile </t>
  </si>
  <si>
    <t>Tereyağlı Şırdan Menü</t>
  </si>
  <si>
    <t xml:space="preserve">Tereyağlı Şırdan + Ayran (20 cl.) </t>
  </si>
  <si>
    <t>Ispanaklı Börek Menü</t>
  </si>
  <si>
    <t xml:space="preserve">Sac Üzerinde Büyük Boy Ispanaklı Börek + Ayran (20 cl.) </t>
  </si>
  <si>
    <t>Ekmek Arası Izgara Köfte Menü</t>
  </si>
  <si>
    <t xml:space="preserve">Ekmek Arası Izgara Köfte (Marul, domates, isteğe göre ketçap, mayonez, soğan) + Ayran (20 cl.) </t>
  </si>
  <si>
    <t>Ekmek Arası Izgara Tavuk Köfte Menü</t>
  </si>
  <si>
    <t xml:space="preserve">Ekmek Arası Izgara Tavuk Köfte (Marul, domates, isteğe göre ketçap, mayonez, soğan) + Ayran (20 cl.) </t>
  </si>
  <si>
    <t>Patatesli Börek Menü</t>
  </si>
  <si>
    <t xml:space="preserve">Sac Üzerinde Büyük Boy Patatesli Börek + Ayran (20 cl.) </t>
  </si>
  <si>
    <t>Ekmek Arası Karides Menü</t>
  </si>
  <si>
    <t xml:space="preserve">Ekmek Arası Karides (Marul, yeşilsoğan, domates, isteğe göre soğan) + Şalgam Suyu (33 cl.) </t>
  </si>
  <si>
    <t>Peynirli Su Böreği Menü</t>
  </si>
  <si>
    <t xml:space="preserve">Sac Üzerinde Büyük Boy Peynirli Su Böreği + Ayran (20 cl.) </t>
  </si>
  <si>
    <t>Balık Ekmek Hamsi Menü</t>
  </si>
  <si>
    <t xml:space="preserve">Balık Ekmek Hamsi + Şalgam Suyu (33 cl.) </t>
  </si>
  <si>
    <t>Arap Tava Menü</t>
  </si>
  <si>
    <t xml:space="preserve">Arap Tava + Seçeceğiniz Pilav + Seçeceğiniz Yan Ürün </t>
  </si>
  <si>
    <t>Soslu Tavuk But Menü</t>
  </si>
  <si>
    <t xml:space="preserve">Soslu Tavuk But + Seçeceğiniz Pilav + Seçeceğiniz Yan Ürün </t>
  </si>
  <si>
    <t>Hamsi Kızartma Menü</t>
  </si>
  <si>
    <t xml:space="preserve">Hamsi Kızartma + Seçeceğiniz Bulgur Pilavı + Salata + Şalgam Suyu (30 cl.) </t>
  </si>
  <si>
    <t>Sardalya Fileto Kızartma Menü</t>
  </si>
  <si>
    <t xml:space="preserve">Sardalya Fileto Kızartma + Seçeceğiniz Bulgur Pilavı + Salata + Şalgam Suyu (30 cl.) </t>
  </si>
  <si>
    <t>Kuşbaşı Mantar Sote Menü</t>
  </si>
  <si>
    <t xml:space="preserve">Kuşbaşı Mantar Sote + Pilav + Şalgam Suyu veya Ayran </t>
  </si>
  <si>
    <t xml:space="preserve">Jülyen Tavuk + Patates Kızartması + Salata + Ayran (20 cl.) </t>
  </si>
  <si>
    <t xml:space="preserve">Çıtır Kova + 2 Adet Şnitzel Sandviç + Patates Kızartması </t>
  </si>
  <si>
    <t xml:space="preserve">Soslu Makarna + Buffalo Tavuk + Salata + Patates Kızartması </t>
  </si>
  <si>
    <t>Soğuk Sandviç Menü</t>
  </si>
  <si>
    <t xml:space="preserve">Soğuk Sandviç + Kutu İçecek </t>
  </si>
  <si>
    <t>Et Sandviç Menü</t>
  </si>
  <si>
    <t xml:space="preserve">Et Sandviç + Patates Kızartması + Salata + Ayran (20 cl.) </t>
  </si>
  <si>
    <t>Garnitürlü Kaşarlı Göğüs Sarma + Pilav + Salata + Ayran (20 cl.)</t>
  </si>
  <si>
    <t>Kaşarlı Göğüs Sarma + Pilav + Salata + Ayran (20 cl.)</t>
  </si>
  <si>
    <t>Soslu Kanat Kızartma + Pilav + Salata + Ayran (20 cl.)</t>
  </si>
  <si>
    <t>Kaşarlı tavuk Biftek + Pilav + Salata</t>
  </si>
  <si>
    <t>Çıtır Atom Göğüs + Pilav + Salata + Ayran (20 cl.)</t>
  </si>
  <si>
    <t>Şnitzel + Soslu Makarna + Salata + Pepsi (20 cl.)</t>
  </si>
  <si>
    <t>Kıymalı Makarna + Salata + Pepsi (20 cl.)</t>
  </si>
  <si>
    <t>Tavuk Göğüs Sandviç + Patates Kızartması + Pepsi (20 cl.)</t>
  </si>
  <si>
    <t>Cadde Atom Sandviç Menü</t>
  </si>
  <si>
    <t xml:space="preserve">Cadde Atom Sandviç (Tavuk köfte, et köfte, sucuk, turşu, domates, ketçap, mayonez, özel sos) + Patates Kızartması + Salata + Pepsi (20 cl.) </t>
  </si>
  <si>
    <t xml:space="preserve">Kumru Sandviç + Patates Kızartması + Coca-Cola (20 cl.) </t>
  </si>
  <si>
    <t>Körili Kaşarlı İkiz Tavuk Döner Menü</t>
  </si>
  <si>
    <t xml:space="preserve">Körili Kaşarlı İkiz Tavuk Döner + Salata + Ayran (20 cl.) </t>
  </si>
  <si>
    <t>Körili Tavuk Sandviç Menü</t>
  </si>
  <si>
    <t xml:space="preserve">Körili Tavuk Sandviç (Köri sos, tavuk) + Coca-Cola (20 cl.) (Cam şişe) </t>
  </si>
  <si>
    <t>Sebzeli Spaghetti Menü</t>
  </si>
  <si>
    <t xml:space="preserve">Sebzeli Spaghetti + Ayran (20 cl.) </t>
  </si>
  <si>
    <t>Fırında İzmir Köfte Menü</t>
  </si>
  <si>
    <t xml:space="preserve">Fırında İzmir Köfte + Pilav + Yoğurt veya Salata veya Cacık </t>
  </si>
  <si>
    <t>Fırında Köri Soslu Tam But Menü</t>
  </si>
  <si>
    <t xml:space="preserve">Garnitürlü Pirinç Pilavı + Fırında Köri Soslu Tam But + Yoğurt veya Salata veya Cacık </t>
  </si>
  <si>
    <t>Yeşil Fasulye Menü - Şu anda mevcut değil.</t>
  </si>
  <si>
    <t xml:space="preserve">Domatesli Bulgur Pilavı + Yeşil Fasulye + Cacık veya Yoğurt veya Salata </t>
  </si>
  <si>
    <t xml:space="preserve">Fırında Köri Soslu Tavuk Tam But + Pirinç Pilavı + Seçeceğiniz Yan Ürün </t>
  </si>
  <si>
    <t>Buffalo Sandviç Menü</t>
  </si>
  <si>
    <t xml:space="preserve">Buffalo Sandviç + Patates Kızartması + Kutu İçecek </t>
  </si>
  <si>
    <t>Kaşarlı Tavuk Kıyma Sandviç Menü</t>
  </si>
  <si>
    <t xml:space="preserve">Kaşarlı Tavuk Kıyma Sandviç + Patates Kızartması + Ayran (20 cl.) </t>
  </si>
  <si>
    <t>Sucuk Burger Menü</t>
  </si>
  <si>
    <t xml:space="preserve">Sucuk Burger + Ayran (20 cl.) </t>
  </si>
  <si>
    <t>Karidesli Sandviç Menü</t>
  </si>
  <si>
    <t xml:space="preserve">Karidesli Sandviç + Ayran (20 cl.) </t>
  </si>
  <si>
    <t>Ekmek Arası Sardalya Menü</t>
  </si>
  <si>
    <t xml:space="preserve">Ekmek Arası Sardalya (Marul, yeşilsoğan, domates, isteğe göre soğan) + Şalgam Suyu (33 cl.) </t>
  </si>
  <si>
    <t xml:space="preserve">Sucuk, kaşar peyniri, domates, ketçap, mayonez </t>
  </si>
  <si>
    <t>Sigara Böreği</t>
  </si>
  <si>
    <t>Ekşi Köfteli Çorba</t>
  </si>
  <si>
    <t>Kelle Paça Çorbası</t>
  </si>
  <si>
    <t xml:space="preserve">Kaşar peyniri, sucuk, sosis, domates, turşu, ketçap, mayonez </t>
  </si>
  <si>
    <t>Şnitzel Sandviç</t>
  </si>
  <si>
    <t>İnegol sandviç</t>
  </si>
  <si>
    <t>Kıymalı Pide - Şu anda mevcut değil.</t>
  </si>
  <si>
    <t>Özel Makarna</t>
  </si>
  <si>
    <t xml:space="preserve">Salam, sosis, sucuk, özel sos. Salata ile </t>
  </si>
  <si>
    <t>Baharatlı Mumbar Dolması</t>
  </si>
  <si>
    <t>Limon Soslu Tavuk Biftek</t>
  </si>
  <si>
    <t xml:space="preserve">Patates kızartması, salata ile </t>
  </si>
  <si>
    <t>Tereyağlı Mumbar Dolması</t>
  </si>
  <si>
    <t>Tavuk Kanat Kızartma - Şu anda mevcut değil.</t>
  </si>
  <si>
    <t>Tavuk Göğüs Kızartma</t>
  </si>
  <si>
    <t>Tepside Et - Şu anda mevcut değil.</t>
  </si>
  <si>
    <t>Fırında Kalçalı Tavuk But</t>
  </si>
  <si>
    <t>Izgara Köfte &amp; Ekmek</t>
  </si>
  <si>
    <t xml:space="preserve">Izgara Köfte + Patates Kızartması + Ayran (20 cl.) </t>
  </si>
  <si>
    <t>Mantı</t>
  </si>
  <si>
    <t>Köri Soslu Mantarlı Tavuk Sote</t>
  </si>
  <si>
    <t>Parmak Kebabı - Şu anda mevcut değil.</t>
  </si>
  <si>
    <t>Fırında Garnitür</t>
  </si>
  <si>
    <t>Kıtır Mantı</t>
  </si>
  <si>
    <t xml:space="preserve">Beşamel soslu makarna, salata ile </t>
  </si>
  <si>
    <t>Tavuk Köfte</t>
  </si>
  <si>
    <t>Buffalo Chicken</t>
  </si>
  <si>
    <t>Kadınbudu</t>
  </si>
  <si>
    <t>Sebzeli Somon - Şu anda mevcut değil.</t>
  </si>
  <si>
    <t xml:space="preserve">Pirinç pilavı, et döner </t>
  </si>
  <si>
    <t xml:space="preserve">Pilav Üstü Tavuk Döner + Salata + Ayran (20 cl.) </t>
  </si>
  <si>
    <t>Çıtır Chicken</t>
  </si>
  <si>
    <t>Mercimekli Pirinç Pilavı - Şu anda mevcut değil.</t>
  </si>
  <si>
    <t>Domatesli Pirinç Pilavı - Şu anda mevcut değil.</t>
  </si>
  <si>
    <t>Garnitürlü Pirinç Pilavı - Şu anda mevcut değil.</t>
  </si>
  <si>
    <t>Mercimekli Bulgur Pilavı - Şu anda mevcut değil.</t>
  </si>
  <si>
    <t>Domatesli Bulgur Pilavı</t>
  </si>
  <si>
    <t xml:space="preserve">Kıymalı Makarna + Salata + Ayran (20 cl.) </t>
  </si>
  <si>
    <t>Yoğurtlu Makarna</t>
  </si>
  <si>
    <t>Köri Soslu Mantarlı Tavuklu Makarna</t>
  </si>
  <si>
    <t>Şnitzel Burger</t>
  </si>
  <si>
    <t xml:space="preserve">Şnitzel Burger (Domates, marul, turşu) + Patates Kızartması + Coca-Cola (20 cl.) </t>
  </si>
  <si>
    <t xml:space="preserve">Domates, marul, turşu </t>
  </si>
  <si>
    <t>Sucuk Burger</t>
  </si>
  <si>
    <t xml:space="preserve">Mevsim yeşillikleri </t>
  </si>
  <si>
    <t>Balık Burger</t>
  </si>
  <si>
    <t xml:space="preserve">Patates kızartması </t>
  </si>
  <si>
    <t>Karidesli Cheeseburger</t>
  </si>
  <si>
    <t>Kıymalı Cheeseburger</t>
  </si>
  <si>
    <t>Köfteli Cheeseburger</t>
  </si>
  <si>
    <t>Karides Burger</t>
  </si>
  <si>
    <t>Ekmek Arası Et Ciğer Kavurma</t>
  </si>
  <si>
    <t xml:space="preserve">Ekmek Arası Et Ciğer Kavurma + Ayran (20 cl.) </t>
  </si>
  <si>
    <t>Ekmek Arası Levrek</t>
  </si>
  <si>
    <t xml:space="preserve">Marul, yeşilsoğan, domates, isteğe göre soğan </t>
  </si>
  <si>
    <t>Kızarmış İçli Köfte (Adet)</t>
  </si>
  <si>
    <t>Soslu Makarna</t>
  </si>
  <si>
    <t xml:space="preserve">Salata ile </t>
  </si>
  <si>
    <t>Double Karides Salatası</t>
  </si>
  <si>
    <t>Marul Salatası</t>
  </si>
  <si>
    <t>Taze Sıkma Limonata</t>
  </si>
  <si>
    <t xml:space="preserve">Kızarmış kekikli domates soslu ekmeğe; özel mayonez sos, patates kızartması </t>
  </si>
  <si>
    <t>Tavuk Dürüm Menü 2</t>
  </si>
  <si>
    <t>Dubaaa Tavuk Döner Dürüm</t>
  </si>
  <si>
    <t xml:space="preserve">XXL kızarmış kekikli domates soslu ekmeğe; özel mayonez sos, patates kızartması </t>
  </si>
  <si>
    <t>Tavuk Dürüm Menü 1</t>
  </si>
  <si>
    <t>Ekmek Arası Izgara Kasap Köfte</t>
  </si>
  <si>
    <t xml:space="preserve">Yarım somun ekmeğe; zerzevat, özel sos </t>
  </si>
  <si>
    <t>Çocuk Tavuk Döner Menü</t>
  </si>
  <si>
    <t xml:space="preserve">Medium Tavuk Döner Dürüm + Patates Kızartması (Küçük) + Ayran (20 cl.) </t>
  </si>
  <si>
    <t>2’li Tavuk Döner Dürüm Menü</t>
  </si>
  <si>
    <t xml:space="preserve">2 Adet Tavuk Döner Dürüm + Pepsi (1 L.) </t>
  </si>
  <si>
    <t>4’lü Tavuk Döner Dürüm Menü</t>
  </si>
  <si>
    <t xml:space="preserve">4 Adet Tavuk Döner Dürüm + Pepsi (1 L.) </t>
  </si>
  <si>
    <t xml:space="preserve">Kızarmış kekikli ekmek, özel sos, soğan, zerzevat, salata, günün pilavı ile </t>
  </si>
  <si>
    <t xml:space="preserve">Kızarmış kekikli ekmek, salata ile </t>
  </si>
  <si>
    <t xml:space="preserve">Kekikli ekmeğe; zerzevat, salata </t>
  </si>
  <si>
    <t xml:space="preserve">Kızarmış kekikli ekmek, günün pilavı, patates kızartması, salata ile </t>
  </si>
  <si>
    <t xml:space="preserve">Lavaşa; kaşar peyniri, tavuk döner </t>
  </si>
  <si>
    <t>Akdeniz Mix Tavuk Döner Dürüm</t>
  </si>
  <si>
    <t xml:space="preserve">Kızarmış kekikli ekmeğe; mevsim salata, patates kızartması, özel mayonez sos </t>
  </si>
  <si>
    <t>Izgara Kasap Köfte</t>
  </si>
  <si>
    <t xml:space="preserve">Kekikli ekmek, günün pilavı, zerzevat, salata ile </t>
  </si>
  <si>
    <t>Ekmek Arası Sebzeli</t>
  </si>
  <si>
    <t xml:space="preserve">Kızarmış kekikli ekmeğe; turşu, patates kızartması, özel mayonez sos, salça sosu </t>
  </si>
  <si>
    <t>Anne Keki (100 gr.)</t>
  </si>
  <si>
    <t xml:space="preserve">Havuçlu tarçınlı cevizli kek </t>
  </si>
  <si>
    <t>Tropicana Karışık (33 cl.)</t>
  </si>
  <si>
    <t>Kumru Sandviç (Büyük)</t>
  </si>
  <si>
    <t xml:space="preserve">Kumru Sandviç (Büyük) + Patates Kızartması + Puding + Pepsi (33 cl.) </t>
  </si>
  <si>
    <t xml:space="preserve">Kumru Sandviç + İçecek (20 cl.) </t>
  </si>
  <si>
    <t>Yarım Ekmek Arası Kokoreç</t>
  </si>
  <si>
    <t xml:space="preserve">Salam, sosis, sucuk, kaşar peyniri, ketçap, mayonez, domates, kornişon turşu </t>
  </si>
  <si>
    <t xml:space="preserve">Sucuk, kaşar peyniri, ketçap, mayonez, domates, kornişon turşu </t>
  </si>
  <si>
    <t>Seçilmiş Menü (Kumru Sandviç) - Şu anda mevcut değil.</t>
  </si>
  <si>
    <t xml:space="preserve">Kumru Sandviç + Coca-Cola (33 cl.) </t>
  </si>
  <si>
    <t>15,25 TL</t>
  </si>
  <si>
    <t>Hamburger Menü - Şu anda mevcut değil.</t>
  </si>
  <si>
    <t xml:space="preserve">Hamburger + Ayran (20 cl.) </t>
  </si>
  <si>
    <t>Kumru Menü</t>
  </si>
  <si>
    <t xml:space="preserve">Kumru + Patates Kızartması + Puding + Ayran (27 cl.) </t>
  </si>
  <si>
    <t>Köfte Burger Menü - Şu anda mevcut değil.</t>
  </si>
  <si>
    <t xml:space="preserve">Köfte Burger + Patates Kızartması + Puding + Pepsi (33 cl.) </t>
  </si>
  <si>
    <t>Köfte Burger Menü 2 - Şu anda mevcut değil.</t>
  </si>
  <si>
    <t xml:space="preserve">Köfte Burger + Patates Kızartması + Puding + Ayran (27 cl.) </t>
  </si>
  <si>
    <t xml:space="preserve">Ketçap, mayonez </t>
  </si>
  <si>
    <t>Hamburger - Şu anda mevcut değil.</t>
  </si>
  <si>
    <t xml:space="preserve">Marul, domates, turşu, ketçap, mayonez </t>
  </si>
  <si>
    <t>Yarım Ekmek Arası Kokoreç (Sade)</t>
  </si>
  <si>
    <t>Ekmek Arası Izgara Köfte - Şu anda mevcut değil.</t>
  </si>
  <si>
    <t xml:space="preserve">Izgara köfte, göbek marul, domates, soğan, isteğe göre acı biber </t>
  </si>
  <si>
    <t xml:space="preserve">Izgara sucuk, isteğe göre domates </t>
  </si>
  <si>
    <t>Acı Biber Sosu</t>
  </si>
  <si>
    <t xml:space="preserve">Tavuk, köri sos, mantar, renkli biberler, patates kızartması, pilav, salata </t>
  </si>
  <si>
    <t>Sezar Salata</t>
  </si>
  <si>
    <t xml:space="preserve">Izgara tavuk, mevsim yeşillikleri, Sezar sos </t>
  </si>
  <si>
    <t>Beef Fettuccine</t>
  </si>
  <si>
    <t xml:space="preserve">Bonfile, mantar, soğan, domates, sarımsak, cream sos </t>
  </si>
  <si>
    <t>Mexican Burger</t>
  </si>
  <si>
    <t xml:space="preserve">120 gr. burger köftesi, kırmızı soğan, mantar, cheddar peyniri, soğan halkası, özel sos. Patates kızartması ile </t>
  </si>
  <si>
    <t>Seçilmiş Menü (Karışık Pizza - Büyük)</t>
  </si>
  <si>
    <t xml:space="preserve">Karışık Pizza (Büyük) + Coca-Cola (33 cl.) </t>
  </si>
  <si>
    <t>Seçilmiş Menü (Yengen Tost)</t>
  </si>
  <si>
    <t xml:space="preserve">Yengen Tost + Coca-Cola (33 cl.) </t>
  </si>
  <si>
    <t>Seçilmiş Menü (Mexican Burger)</t>
  </si>
  <si>
    <t xml:space="preserve">Mexican Burger + Coca-Cola (33 cl.) </t>
  </si>
  <si>
    <t>Barbekü Soslu Tavuk Menü</t>
  </si>
  <si>
    <t xml:space="preserve">Günün Çorbası + Barbekü Soslu Tavuk (Mantar, renkli biberler, acılı barbekü sos, pilav, patates kızartması, salata) + İçecek </t>
  </si>
  <si>
    <t>Chicken Schnitzel Menü</t>
  </si>
  <si>
    <t xml:space="preserve">Günün Çorbası + Chicken Schnitzel (Tavuk, galeta unu, pilav, patates kızartması, salata) + İçecek </t>
  </si>
  <si>
    <t>Chicken with Mushroom Menü</t>
  </si>
  <si>
    <t xml:space="preserve">Günün Çorbası + Chicken with Mushroom (Tavuk, mantar, renkli biberler, pilav, patates kızartması, salata) + İçecek </t>
  </si>
  <si>
    <t>Chili Soslu Tavuk Menü</t>
  </si>
  <si>
    <t xml:space="preserve">Günün Çorbası + Chili Soslu Tavuk (Mantar, renkli biber, havuç, pilav, patates kızartması, salata) + İçecek </t>
  </si>
  <si>
    <t>Izgara Tavuk Menü</t>
  </si>
  <si>
    <t xml:space="preserve">Günün Çorbası + Izgara Tavuk (Pilav, patates kızartması, salata) + İçecek </t>
  </si>
  <si>
    <t>Köri Soslu Tavuk Menü</t>
  </si>
  <si>
    <t xml:space="preserve">Günün Çorbası + Köri Soslu Tavuk (Tavuk, köri sos, mantar, renkli biberler, patates kızartması, pilav, salata) + İçecek </t>
  </si>
  <si>
    <t>Mexican Soslu Tavuk (Acılı) Menü</t>
  </si>
  <si>
    <t xml:space="preserve">Günün Çorbası + Mexican Soslu Tavuk (Acılı) (Mantar, renkli biber, jalapeno biberi, Meksika sos, pilav, patates kızartması, salata) + İçecek </t>
  </si>
  <si>
    <t>Royal Tavuk Menü</t>
  </si>
  <si>
    <t xml:space="preserve">Royal Tavuk (Panelenmiş tavuk içine sarılmış jambon, kaşar peyniri üzerine; mantarlı krema sos) + İçecek </t>
  </si>
  <si>
    <t>Tavuk Külbastı Menü</t>
  </si>
  <si>
    <t xml:space="preserve">Günün Çorbası + Tavuk Külbastı (Izgara tavuk dilimleri, patlıcan beğendi, domates sos, pilav, patates kızartması, salata) + İçecek </t>
  </si>
  <si>
    <t>Tavuk Sote Menü</t>
  </si>
  <si>
    <t xml:space="preserve">Günün Çorbası + Tavuk Sote (Tatlı biber, mantar, domates, garnitür, patates, pilav, patates kızartması, salata) + İçecek </t>
  </si>
  <si>
    <t>Teriyaki Soslu Tavuk Menü</t>
  </si>
  <si>
    <t xml:space="preserve">Günün Çorbası + Teriyaki Soslu Tavuk (Brokoli, havuç, mantar, susam, teriyaki sos, pilav, patates kızartması, salata) + İçecek </t>
  </si>
  <si>
    <t>Beyaz Peynirli Sandviç</t>
  </si>
  <si>
    <t xml:space="preserve">Beyaz peynir, marul, domates, salatalık, zeytin ezmesi </t>
  </si>
  <si>
    <t>Dana Bonfileli Sandviç</t>
  </si>
  <si>
    <t xml:space="preserve">120 gr. et, marul, domates, turşu, özel sos </t>
  </si>
  <si>
    <t>Köfteli Sandviç</t>
  </si>
  <si>
    <t xml:space="preserve">Izgara köfte, turşu, marul, domates </t>
  </si>
  <si>
    <t xml:space="preserve">Salam, sucuk, sosis, kaşar peyniri, turşu, domates, ketçap, mayonez </t>
  </si>
  <si>
    <t xml:space="preserve">Salam, kaşar peyniri, domates, salatalık, marul </t>
  </si>
  <si>
    <t>Tavuklu Sandviç</t>
  </si>
  <si>
    <t xml:space="preserve">Tavuk parçaları, marul, domates, turşu, özel sos </t>
  </si>
  <si>
    <t xml:space="preserve">Ton balığı, marul, domates, turşu, mısır, roka </t>
  </si>
  <si>
    <t xml:space="preserve">Köfte, marul, nane, domates, meksika turşusu, özel sos </t>
  </si>
  <si>
    <t>Tavuk Dürüm</t>
  </si>
  <si>
    <t xml:space="preserve">Izgara tavuk parçaları, marul, nane, domates, meksika turşusu, özel sos </t>
  </si>
  <si>
    <t xml:space="preserve">Izgara et parçaları, marul, nane, domates, meksika turşusu, özel sos </t>
  </si>
  <si>
    <t xml:space="preserve">120 gr. et, marul, domates, turşu, kokteyl sos </t>
  </si>
  <si>
    <t xml:space="preserve">120 gr. et, marul, domates, turşu, cheddar peyniri, kokteyl sos </t>
  </si>
  <si>
    <t xml:space="preserve">120 gr. tavuk, marul, domates, turşu, kokteyl sos </t>
  </si>
  <si>
    <t xml:space="preserve">120 gr. et, karamelize soğan, mantar, cheddar peyniri, soğan halkası, özel sos </t>
  </si>
  <si>
    <t>Alaturka Burger</t>
  </si>
  <si>
    <t xml:space="preserve">120 gr. burger köftesi, ızgara sucuk, kaşar peyniri, közlenmiş domates, soğan, özel sos. Patates kızartması ile </t>
  </si>
  <si>
    <t>Bonfile Burger</t>
  </si>
  <si>
    <t xml:space="preserve">150 gr. bonfile, yeşillik, marul, domates, turşu, özel sos. Patates kızartması ile </t>
  </si>
  <si>
    <t>Izgara Dana Bonfile</t>
  </si>
  <si>
    <t xml:space="preserve">Közlenmiş domates, közlenmiş yeşil biber, salata, turşu </t>
  </si>
  <si>
    <t>Beef Stroganof</t>
  </si>
  <si>
    <t xml:space="preserve">Dana bonfile, cream sos, kırmızı biber, yeşil biber, mantar, soğan </t>
  </si>
  <si>
    <t>67,00 TL</t>
  </si>
  <si>
    <t>Bonfile Çökertme</t>
  </si>
  <si>
    <t xml:space="preserve">180 gr, bonfile, soğan, renkli biber, kibrit patates, yoğurtlu patlıcan </t>
  </si>
  <si>
    <t>Bonfile İskender</t>
  </si>
  <si>
    <t xml:space="preserve">200 gr. bonfile, tereyağlı pide, süzme yoğurt, pirinç pilavı </t>
  </si>
  <si>
    <t>Café De Paris Soslu Bonfile</t>
  </si>
  <si>
    <t xml:space="preserve">(200 gr.) </t>
  </si>
  <si>
    <t>Cafe M Spesiyal</t>
  </si>
  <si>
    <t xml:space="preserve">Dana bonfile, şefin spesiyal sosu </t>
  </si>
  <si>
    <t>71,00 TL</t>
  </si>
  <si>
    <t>Combo Fajita</t>
  </si>
  <si>
    <t xml:space="preserve">Izgara bonfile, tavuk, renkli biber, soğan, fajita baharatı, dip sos </t>
  </si>
  <si>
    <t xml:space="preserve">160 gr, bonfile, mantar, renkli biber, domates sos </t>
  </si>
  <si>
    <t xml:space="preserve">200 gr. köfte, patates kızartması, soğan piyaz </t>
  </si>
  <si>
    <t>Izgara Lokum Bonfile</t>
  </si>
  <si>
    <t xml:space="preserve">200 gr. ızgara bonfile, garnitür, patates </t>
  </si>
  <si>
    <t>Mexican Bonfile</t>
  </si>
  <si>
    <t xml:space="preserve">200 gr. bonfile, mantar, renkli biberler, msıır, acı sos </t>
  </si>
  <si>
    <t>Mushroom Steak</t>
  </si>
  <si>
    <t xml:space="preserve">200 gr. ızgara bonfile, soğan, mantar, krema, soya sosu </t>
  </si>
  <si>
    <t>New York Steak</t>
  </si>
  <si>
    <t xml:space="preserve">(200 gr.) Arpacık soğan, demi glace sos </t>
  </si>
  <si>
    <t>Papaya Steak</t>
  </si>
  <si>
    <t xml:space="preserve">Dana bonfile, yeşilbiber, kırmızı biber, mantar, süzme yoğurt </t>
  </si>
  <si>
    <t>Pepper Steak</t>
  </si>
  <si>
    <t xml:space="preserve">Dana bonfile, tane karabiber, krema sosu, demi sos </t>
  </si>
  <si>
    <t>Teriyaki Soslu Bonfile</t>
  </si>
  <si>
    <t xml:space="preserve">200 gr. ızgara bonfile, karamelize soğan, susam, teriyaki sos </t>
  </si>
  <si>
    <t>Viyana Dana Şnitzel</t>
  </si>
  <si>
    <t xml:space="preserve">200 gr. panelenmiş bonfile, kremalı mantar sosu </t>
  </si>
  <si>
    <t xml:space="preserve">Mantar, renkli biberler, acılı barbekü sos, pilav, patates kızartması, salata </t>
  </si>
  <si>
    <t>Chicken Schnitzel</t>
  </si>
  <si>
    <t xml:space="preserve">Tavuk, galeta unu, pilav, patates kızartması, salata </t>
  </si>
  <si>
    <t>Chicken Mushroom</t>
  </si>
  <si>
    <t xml:space="preserve">Tavuk, mantar, renkli biberler, pilav, patates kızartması, salata </t>
  </si>
  <si>
    <t>Chili Soslu Tavuk</t>
  </si>
  <si>
    <t xml:space="preserve">Mantar, renkli biber, havuç, pilav, patates kızartması, salata </t>
  </si>
  <si>
    <t>Chicken Grill</t>
  </si>
  <si>
    <t xml:space="preserve">Izgara tavuk,pilav, patates kızartması, salata </t>
  </si>
  <si>
    <t>Mexican Soslu Tavuk (Acılı)</t>
  </si>
  <si>
    <t xml:space="preserve">Mantar, renkli biber, jalapeno biberi, Meksika sos, pilav, patates kızartması, salata </t>
  </si>
  <si>
    <t>Royal Tavuk</t>
  </si>
  <si>
    <t xml:space="preserve">Panelenmiş tavuk içine sarılmış jambon, kaşar peyniri üzerine; mantarlı krema sos </t>
  </si>
  <si>
    <t>Tavuk Külbastı</t>
  </si>
  <si>
    <t xml:space="preserve">Izgara tavuk dilimleri, patlıcan beğendi, domates sos, pilav, patates kızartması, salata </t>
  </si>
  <si>
    <t xml:space="preserve">Tatlı biber, mantar, domates, garnitür, patates, pilav, patates kızartması, salata </t>
  </si>
  <si>
    <t>Teriyaki Soslu Tavuk</t>
  </si>
  <si>
    <t xml:space="preserve">Brokoli, havuç, mantar, susam, teriyaki sos, pilav, patates kızartması, salata </t>
  </si>
  <si>
    <t xml:space="preserve">Kaşar peyniri, domates, sucuk, sosis, salam, siyah zeytin, yeşil biber, mısır </t>
  </si>
  <si>
    <t>Margherita Pizza (Büyük)</t>
  </si>
  <si>
    <t xml:space="preserve">Domates, kaşar peyniri </t>
  </si>
  <si>
    <t xml:space="preserve">Brokoli, mısır, havuç, mantar, domates, yeşil biber, siyah zeytin, soğan </t>
  </si>
  <si>
    <t>Ton Balıklı Pizza (Büyük)</t>
  </si>
  <si>
    <t xml:space="preserve">Ton balığı, mısır, kaşar peyniri, yeşil biber </t>
  </si>
  <si>
    <t>Tavuk Sevenler Pizza (Büyük)</t>
  </si>
  <si>
    <t xml:space="preserve">Tavuk, kaşar peyniri, domates, yeşilbiber, mısır, siyah zeytin </t>
  </si>
  <si>
    <t>Acılı Pizza (Büyük)</t>
  </si>
  <si>
    <t xml:space="preserve">Özel pizza sosu, mozarella peyniri, acı sos, mantar, jalapeno biberi, biber, domates, mısır </t>
  </si>
  <si>
    <t>Combo Pizza</t>
  </si>
  <si>
    <t xml:space="preserve">Özel pizza sosu, bonfile, tavuk parçaları, mısır, mantar, kapya biberi, domates, biber, kekik </t>
  </si>
  <si>
    <t>Mexican Pizza (Büyük)</t>
  </si>
  <si>
    <t xml:space="preserve">Bonfile parçaları, mantar, mısır, jalapeno biberi, acı sos </t>
  </si>
  <si>
    <t>Peynirli Pizza (Büyük)</t>
  </si>
  <si>
    <t xml:space="preserve">Özel pizza sosu, mozarella peyniri, beyaz peynir, kaşar peyniri, cheddar peyniri, Ezine peyniri, cherry domates </t>
  </si>
  <si>
    <t>Dana Bonfile Fajitas</t>
  </si>
  <si>
    <t xml:space="preserve">Kırmızı biber, yeşil biber, soğan, fajita sos </t>
  </si>
  <si>
    <t>Tavuklu Fajitas</t>
  </si>
  <si>
    <t>Thai Chicken</t>
  </si>
  <si>
    <t xml:space="preserve">Kaju fıstık, soya sosu, oyster sos, soğan, biber </t>
  </si>
  <si>
    <t>Körili Penne</t>
  </si>
  <si>
    <t xml:space="preserve">Çıtır tavuk parçaları, mantar, krema, pesto sos </t>
  </si>
  <si>
    <t xml:space="preserve">Parmesan peyniri, zeytin, acılı sos </t>
  </si>
  <si>
    <t>Peynirli Spaghetti</t>
  </si>
  <si>
    <t xml:space="preserve">Beyaz peynir, kaşar peyniri, taze otlar, krema, pesto sos </t>
  </si>
  <si>
    <t>Spaghetti Napoliten</t>
  </si>
  <si>
    <t xml:space="preserve">Yeşil biber, domates sos </t>
  </si>
  <si>
    <t>Spaghetti Bolognese</t>
  </si>
  <si>
    <t xml:space="preserve">Kıymalı bolonez sos </t>
  </si>
  <si>
    <t>Fettucine Alfredo</t>
  </si>
  <si>
    <t xml:space="preserve">Mantar, tavuk, cream sos, fesleğen sos </t>
  </si>
  <si>
    <t xml:space="preserve">Özel sos ile </t>
  </si>
  <si>
    <t>Peynir Tabağı</t>
  </si>
  <si>
    <t xml:space="preserve">Kaşar peyniri, eski kaşar peyniri, beyaz peynir </t>
  </si>
  <si>
    <t xml:space="preserve">Özel sos </t>
  </si>
  <si>
    <t>Parmak Patates</t>
  </si>
  <si>
    <t xml:space="preserve">Çıtır tavuk, soğan halkası, elma dilim patates </t>
  </si>
  <si>
    <t>Mozarella Sticks</t>
  </si>
  <si>
    <t xml:space="preserve">(8 Adet) Özel soslar ile </t>
  </si>
  <si>
    <t>Acı Sos (20 cl.)</t>
  </si>
  <si>
    <t>Chili Sos</t>
  </si>
  <si>
    <t xml:space="preserve">Mevsim yeşillikleri, beyaz peynir, domates, salatalık, siyah zeytin </t>
  </si>
  <si>
    <t xml:space="preserve">Domates, salatalık, tatlı biber, maydanoz, nane, nar ekşili sos </t>
  </si>
  <si>
    <t>Izgara Tavuk Salata</t>
  </si>
  <si>
    <t xml:space="preserve">Mevsim yeşillikleri, ızgara tavuk </t>
  </si>
  <si>
    <t xml:space="preserve">Mevsim yeşillikleri, domates, salatalık </t>
  </si>
  <si>
    <t xml:space="preserve">Ton balığı, mevsim yeşillikleri, mısır </t>
  </si>
  <si>
    <t xml:space="preserve">Tulum peyniri, ceviz, zeytinyağı, nar ekşisi </t>
  </si>
  <si>
    <t>Beef Salata</t>
  </si>
  <si>
    <t xml:space="preserve">Mevsim yeşillikleri, domates, bonfile et, salata sosu </t>
  </si>
  <si>
    <t>Izgara Hellim Salata</t>
  </si>
  <si>
    <t xml:space="preserve">Mevsim yeşillikleri, domates, ızgara hellim peyniri, salata sosu </t>
  </si>
  <si>
    <t>Peynirli Roka Salatası</t>
  </si>
  <si>
    <t xml:space="preserve">Roka, peynir, domates, salata sosu </t>
  </si>
  <si>
    <t>Ezine Peynirli Salata</t>
  </si>
  <si>
    <t xml:space="preserve">Mevsim yeşillikleri, Ezine peyniri, domates, salata sosu </t>
  </si>
  <si>
    <t>Duble Hamburger Menü 1</t>
  </si>
  <si>
    <t xml:space="preserve">Duble Hamburger + Patates Kızartması + Pepsi (20 cl.) </t>
  </si>
  <si>
    <t>Chicken Burger Menü 1</t>
  </si>
  <si>
    <t xml:space="preserve">Chicken Burger + Patates Kızartması + Pepsi (20 cl.) </t>
  </si>
  <si>
    <t>Cheeseburger Menü 2</t>
  </si>
  <si>
    <t xml:space="preserve">Cheeseburger + Patates Kızartması + Ayran (30 cl.) </t>
  </si>
  <si>
    <t>Duble Hamburger Menü 2</t>
  </si>
  <si>
    <t xml:space="preserve">Duble Hamburger + Patates Kızartması + Ayran (30 cl.) </t>
  </si>
  <si>
    <t>Cheeseburger Menü 1</t>
  </si>
  <si>
    <t xml:space="preserve">Cheeseburger + Patates Kızartması + Pepsi (20 cl.) </t>
  </si>
  <si>
    <t>Chicken Burger Menü 2</t>
  </si>
  <si>
    <t xml:space="preserve">Chicken Burger + Patates Kızartması + Ayran (30 cl.) </t>
  </si>
  <si>
    <t>Duble Cheeseburger Menü 1</t>
  </si>
  <si>
    <t xml:space="preserve">Duble Cheeseburger + Patates Kızartması + Pepsi (20 cl.) </t>
  </si>
  <si>
    <t>Duble Cheeseburger Menü 2</t>
  </si>
  <si>
    <t xml:space="preserve">Duble Cheeseburger + Patates Kızartması + Ayran (30 cl.) </t>
  </si>
  <si>
    <t>Ekmek Arası Et Döner Menü 1</t>
  </si>
  <si>
    <t xml:space="preserve">Ekmek Arası Et Döner + Patates Kızartması + Pepsi (20 cl.) </t>
  </si>
  <si>
    <t>Ekmek Arası Et Döner Menü 2</t>
  </si>
  <si>
    <t xml:space="preserve">Ekmek Arası Et Döner + Patates Kızartması + Ayran (30 cl.) </t>
  </si>
  <si>
    <t>Ekmek Arası Izgara Köfte Menü 1</t>
  </si>
  <si>
    <t xml:space="preserve">Ekmek Arası Izgara Köfte + Patates Kızartması + Pepsi (20 cl.) </t>
  </si>
  <si>
    <t>Ekmek Arası Izgara Köfte Menü 2</t>
  </si>
  <si>
    <t xml:space="preserve">Ekmek Arası Izgara Köfte + Patates Kızartması + Ayran (30 cl.) </t>
  </si>
  <si>
    <t>Ekmek Arası Tavuk Döner Menü 1</t>
  </si>
  <si>
    <t xml:space="preserve">Ekmek Arası Tavuk Döner + Patates Kızartması + Pepsi (20 cl.) </t>
  </si>
  <si>
    <t>Ekmek Arası Tavuk Döner Menü 2</t>
  </si>
  <si>
    <t xml:space="preserve">Ekmek Arası Tavuk Döner + Patates Kızartması + Ayran (30 cl.) </t>
  </si>
  <si>
    <t xml:space="preserve">Et Döner Dürüm + Patates Kızartması + Pepsi (20 cl.) </t>
  </si>
  <si>
    <t>Et Döner Menü 1</t>
  </si>
  <si>
    <t xml:space="preserve">Et Döner + Patates Kızartması + Pepsi (20 cl.) </t>
  </si>
  <si>
    <t>Et Döner Menü 2</t>
  </si>
  <si>
    <t xml:space="preserve">Et Döner + Patates Kızartması + Ayran (30 cl.) </t>
  </si>
  <si>
    <t>Hamburger Menü 1</t>
  </si>
  <si>
    <t xml:space="preserve">Hamburger + Patates Kızartması + Pepsi (20 cl.) </t>
  </si>
  <si>
    <t>Hamburger Menü 2</t>
  </si>
  <si>
    <t>İskender Menü 1 (Et Dönerden)</t>
  </si>
  <si>
    <t xml:space="preserve">Et Döner İskender + Patates Kızartması + Pepsi (20 cl.) </t>
  </si>
  <si>
    <t>İskender Menü 2 (Et Dönerden)</t>
  </si>
  <si>
    <t xml:space="preserve">Et Döner İskender + Patates Kızartması + Ayran (30 cl.) </t>
  </si>
  <si>
    <t>İskender Menü 1 (Tavuk Dönerden)</t>
  </si>
  <si>
    <t xml:space="preserve">Tavuk Döner İskender + Patates Kızartması + Salata + Pepsi (20 cl.) </t>
  </si>
  <si>
    <t>İskender Menü 2 (Tavuk Dönerden)</t>
  </si>
  <si>
    <t xml:space="preserve">Tavuk Döner İskender + Patates Kızartması + Salata + Ayran (30 cl.) </t>
  </si>
  <si>
    <t>Pilav Üstü Et Menü 1</t>
  </si>
  <si>
    <t xml:space="preserve">Pilav Üstü Et + Patates Kızartması + Pepsi (20 cl.) </t>
  </si>
  <si>
    <t>Pilav Üstü Et Menü 2</t>
  </si>
  <si>
    <t xml:space="preserve">Pilav Üstü Et + Patates Kızartması + Ayran (30 cl.) </t>
  </si>
  <si>
    <t>Pilav Üstü Tavuk Menü 1</t>
  </si>
  <si>
    <t xml:space="preserve">Pilav Üstü Tavuk + Patates Kızartması + Salata + Pepsi (20 cl.) </t>
  </si>
  <si>
    <t>Pilav Üstü Tavuk Menü 2</t>
  </si>
  <si>
    <t xml:space="preserve">Pilav Üstü Tavuk + Patates Kızartması + Salata + Ayran (30 cl.) </t>
  </si>
  <si>
    <t xml:space="preserve">Tavuk Döner Dürüm + Patates Kızartması + Pepsi (20 cl.) </t>
  </si>
  <si>
    <t>Tavuk Döner Menü 1</t>
  </si>
  <si>
    <t xml:space="preserve">Tavuk Döner + Patates Kızartması + Salata + Pepsi (20 cl.) </t>
  </si>
  <si>
    <t xml:space="preserve">Tavuk Döner + Patates Kızartması + Salata + Ayran (30 cl.) </t>
  </si>
  <si>
    <t>Et Mexican</t>
  </si>
  <si>
    <t xml:space="preserve">Meksika soslu et </t>
  </si>
  <si>
    <t>Cafeinn Special</t>
  </si>
  <si>
    <t xml:space="preserve">Özel sos ile karamelize edilmiş et, tavuk </t>
  </si>
  <si>
    <t xml:space="preserve">Sotelenmiş tavuk, domates </t>
  </si>
  <si>
    <t>Pilav Üstü Et</t>
  </si>
  <si>
    <t xml:space="preserve">Pilav, dana eti </t>
  </si>
  <si>
    <t>Köri Soslu Fettuccine</t>
  </si>
  <si>
    <t>Cheese California</t>
  </si>
  <si>
    <t xml:space="preserve">Kıyma, domates sosu </t>
  </si>
  <si>
    <t>Tavuk Isabella</t>
  </si>
  <si>
    <t xml:space="preserve">Krema, mantar, özel soslar ile tatlandırılmış tavuk parçaları </t>
  </si>
  <si>
    <t>Tavuklu Penne Arrabbiata</t>
  </si>
  <si>
    <t>Tavuk Mexican</t>
  </si>
  <si>
    <t xml:space="preserve">Acı soslu Meksika tavuk </t>
  </si>
  <si>
    <t>Fettuccine Alfredo</t>
  </si>
  <si>
    <t xml:space="preserve">Fettucine makarna </t>
  </si>
  <si>
    <t xml:space="preserve">Sotelenmiş et, domates </t>
  </si>
  <si>
    <t>BBQ Soslu Tavuk</t>
  </si>
  <si>
    <t xml:space="preserve">Barbekü soslu tavuk </t>
  </si>
  <si>
    <t xml:space="preserve">Pirinç pilavı, patates kızartması, salata ile </t>
  </si>
  <si>
    <t xml:space="preserve">Pirinç pilavı, domates, biber, patates kızartması, kıvırcık marul, soğan </t>
  </si>
  <si>
    <t>Ekmek Arası Et Döner (90 gr.)</t>
  </si>
  <si>
    <t xml:space="preserve">Kıvırcık marul, patates kızartması, salatalık turşusu, soğan, maydanoz, domates, özel sos, mayonez </t>
  </si>
  <si>
    <t>Et Döner Dürüm (100 gr.)</t>
  </si>
  <si>
    <t xml:space="preserve">Soğan, maydanoz, domates, sos </t>
  </si>
  <si>
    <t xml:space="preserve">90 gr. tavuk döner, patates kızartması, marul, domates, turşu, sos, mayonez </t>
  </si>
  <si>
    <t>Ekmek Arası Tavuk Döner</t>
  </si>
  <si>
    <t>Pilav Üstü Tavuk Döner (150 gr.)</t>
  </si>
  <si>
    <t xml:space="preserve">Patates kızartması, marul, domates, turşu, sos, mayonez </t>
  </si>
  <si>
    <t>Ekmek Arası Izgara Köfte</t>
  </si>
  <si>
    <t xml:space="preserve">Mevsim yeşillikleri, tavuk, Sezar sos </t>
  </si>
  <si>
    <t xml:space="preserve">Mevsim yeşillikleri, ton balığı </t>
  </si>
  <si>
    <t>Lipton Ice Tea (33 cl.) - Şu anda mevcut değil.</t>
  </si>
  <si>
    <t>Klasik Et Tantuni Dürüm</t>
  </si>
  <si>
    <t>Klasik Tavuk Tantuni Dürüm</t>
  </si>
  <si>
    <t>Yoğurtlu Tavuk Tantuni Dürüm</t>
  </si>
  <si>
    <t>Yoğurtlu Et Tantuni Dürüm</t>
  </si>
  <si>
    <t>Ekmek Arası Tavuk Tantuni</t>
  </si>
  <si>
    <t>Seçilmiş Menü (Klasik Tavuk Tantuni Dürüm)</t>
  </si>
  <si>
    <t xml:space="preserve">Klasik Tavuk Tantuni Dürüm + Coca-Cola (33 cl.) </t>
  </si>
  <si>
    <t>25,25 TL</t>
  </si>
  <si>
    <t>Vodafone Menüsü (Patso Dürüm)</t>
  </si>
  <si>
    <t xml:space="preserve">Patso Dürüm + Ayran (30 cl.) (Kampanya koşulları için restoranın Promosyonlar bölümüne göz atınız. İndirimli fiyat ürün sepete eklendikten sonra uygulanır.) </t>
  </si>
  <si>
    <t xml:space="preserve">Domates, marul, ketçap, mayonez, cheddar peyniri </t>
  </si>
  <si>
    <t>Patso Dürüm</t>
  </si>
  <si>
    <t xml:space="preserve">Patates kızartması, ketçap, mayonez </t>
  </si>
  <si>
    <t>Et Kudu Sandviç</t>
  </si>
  <si>
    <t xml:space="preserve">Baget ekmeğine; jülyen dana eti, ketçap, mayonez, kapya biberi, soğan, domates, maydanoz, marul </t>
  </si>
  <si>
    <t xml:space="preserve">Baget ekmeği, patates kızartması, ketçap, mayonez </t>
  </si>
  <si>
    <t>Kaşarlı Et Kudu Sandviç</t>
  </si>
  <si>
    <t xml:space="preserve">Baget ekmeğine; kaşar peyniri, jülyen dana eti, ketçap, mayonez, kapya biberi, soğan, domates, maydanoz, marul </t>
  </si>
  <si>
    <t>Tavuk Kudu Sandviç</t>
  </si>
  <si>
    <t xml:space="preserve">Baget ekmeğine; jülyen tavuk eti, ketçap, mayonez, kapya biberi, soğan, domates, maydanoz, marul </t>
  </si>
  <si>
    <t>Kaşarlı Tavuk Kudu Sandviç</t>
  </si>
  <si>
    <t xml:space="preserve">Baget ekmeğine; kaşar peyniri, jülyen tavuk eti, ketçap, mayonez, kapya biberi, soğan, domates, maydanoz, marul </t>
  </si>
  <si>
    <t>Ekmek Arası Et Tantuni</t>
  </si>
  <si>
    <t>Kaşarlı Et Tantuni Dürüm</t>
  </si>
  <si>
    <t>Çıtır Patatesli Et Tantuni</t>
  </si>
  <si>
    <t>Kaşarlı Tavuk Tantuni Dürüm</t>
  </si>
  <si>
    <t>Çıtır Patatesli Tavuk Tantuni</t>
  </si>
  <si>
    <t>Kırmızı Lahana Turşusu</t>
  </si>
  <si>
    <t>Lahmacun (Orta) (Adet)</t>
  </si>
  <si>
    <t xml:space="preserve">Soğan, domates, kapya biber, pul biber, nar ekşisi, karabiber, tuz. Yeşillik, limon ile </t>
  </si>
  <si>
    <t>Tepsi Kebabı (500 gr.) (Pişirilmiş)</t>
  </si>
  <si>
    <t xml:space="preserve">3 adet ekmek ile </t>
  </si>
  <si>
    <t xml:space="preserve">Soğan, domates, maydanoz, biber. Közlenmiş biber, limon ile </t>
  </si>
  <si>
    <t>Tavuk Şiş (1 kg.) (Pişirilmiş)</t>
  </si>
  <si>
    <t xml:space="preserve">Salata, zerzevat, közlenmiş biber, közlenmiş domates, 5 adet ekmek ile </t>
  </si>
  <si>
    <t>Kağıt Kebabı (250 gr.)</t>
  </si>
  <si>
    <t xml:space="preserve">Acısız kapya biber, soğan, sarımsak, maydanoz, karabiber, tuz, pul biber. Közlenmiş domates, közlenmiş biber ile </t>
  </si>
  <si>
    <t>Kağıt Kebabı (150 gr.)</t>
  </si>
  <si>
    <t>Kağıt Kebabı (200 gr.)</t>
  </si>
  <si>
    <t>Lahmacun (Küçük) (Adet)</t>
  </si>
  <si>
    <t>Lahmacun (Büyük) (Adet)</t>
  </si>
  <si>
    <t xml:space="preserve">Soğan, domates, maydanoz. Pişmiş biber, limon ile </t>
  </si>
  <si>
    <t>Adana Kıyma (1 kg.) (Pişirilmiş)</t>
  </si>
  <si>
    <t>Tepsi Kebabı (1 kg.) (Pişirilmiş)</t>
  </si>
  <si>
    <t xml:space="preserve">5 adet ekmek ile </t>
  </si>
  <si>
    <t>Tepsi Kebabı (750 gr.) (Pişirilmiş)</t>
  </si>
  <si>
    <t xml:space="preserve">4 adet ekmek ile </t>
  </si>
  <si>
    <t>Vodafone Menüsü (Tepsi Kıyma Kebabı (500 gr.) (2 - 3 Kişilik))</t>
  </si>
  <si>
    <t xml:space="preserve">Tepsi Kıyma Kebabı (500 gr.) (2 - 3 Kişilik) + Ayran (20 cl.) (Kampanya koşulları için restoranın Promosyonlar bölümüne göz atınız. İndirimli fiyat ürün sepete eklendikten sonra uygulanır.) </t>
  </si>
  <si>
    <t>2'li Can- Et Burger Kanka Menü</t>
  </si>
  <si>
    <t xml:space="preserve">2 Adet Can-Et Burger (Karamelize soğan, marine edilmiş mantar, cheddar peyniri, domates, turşu, özel sos) + Patates Kızartması + Coca-Cola (1 L.) </t>
  </si>
  <si>
    <t>Can Burger Menü (Kasap Burger)</t>
  </si>
  <si>
    <t xml:space="preserve">Can Burger (Soğan, turşu, mayonez, ketçap, marul) + Patates Kızartması </t>
  </si>
  <si>
    <t>Can-Et Burger Menü</t>
  </si>
  <si>
    <t xml:space="preserve">Can-Et Burger (Karamelize soğan, marine edilmiş mantar, cheddar peyniri, domates, turşu, özel sos) + Patates Kızartması </t>
  </si>
  <si>
    <t xml:space="preserve">5 Adet Lahmacun + Ayran (20 cl.) (Sipariş teslim süresi 35-50 dakikadır.) </t>
  </si>
  <si>
    <t>Kağıt Kebabı Menü</t>
  </si>
  <si>
    <t xml:space="preserve">Kağıt Kebabı + Ayran (20 cl.) (Sipariş teslim süresi 35-50 dakikadır.) </t>
  </si>
  <si>
    <t>Etli Pide Menü</t>
  </si>
  <si>
    <t xml:space="preserve">Etli Pide + Ayran (20 cl.) (Sipariş teslim süresi 35-50 dakikadır.) </t>
  </si>
  <si>
    <t>Köfte Ekmek Menü</t>
  </si>
  <si>
    <t xml:space="preserve">Ekmek Arası Köfte (Soğan, domates, marul) + Patates Kızartması </t>
  </si>
  <si>
    <t xml:space="preserve">Kumru Sandviç + Patates Kızartması </t>
  </si>
  <si>
    <t>Belen Tava (250 gr.) (1 Kişilik)</t>
  </si>
  <si>
    <t xml:space="preserve">1 adet ekmek ile (Hazırlanma süresi yaklaşık 50 dakikadır.) </t>
  </si>
  <si>
    <t>Tavuk Göğüs Tepsi (250 gr.) (1 Kişilik)</t>
  </si>
  <si>
    <t xml:space="preserve">1 adet ekmek ile (Hazırlanma süresi yaklaşık 60 dakikadır.) </t>
  </si>
  <si>
    <t>Tepsi Kıyma Kebabı (250 gr.) (1 Kişilik)</t>
  </si>
  <si>
    <t>Lahme Burger</t>
  </si>
  <si>
    <t xml:space="preserve">Kağıt kebabı harcından; domates, marul, turşu </t>
  </si>
  <si>
    <t xml:space="preserve">Domates, marul ile </t>
  </si>
  <si>
    <t>Su ( 50 cl.)</t>
  </si>
  <si>
    <t>Tepsi Kıyma Kebabı (1 kg.) (4-5 Kişilik)</t>
  </si>
  <si>
    <t xml:space="preserve">4 adet ekmek ile (Hazırlanma süresi yaklaşık 60 dakikadır.) </t>
  </si>
  <si>
    <t>Belen Tava (500 gr.) (2-3 Kişilik)</t>
  </si>
  <si>
    <t xml:space="preserve">2 adet ekmek ile (Hazırlanma süresi yaklaşık 50 dakikadır.) </t>
  </si>
  <si>
    <t>Tepsi Kıyma Kebabı (500 gr.) (2-3 Kişilik)</t>
  </si>
  <si>
    <t xml:space="preserve">2 adet ekmek ile (Hazırlanma süresi yaklaşık 60 dakikadır.) </t>
  </si>
  <si>
    <t>Patlıcanlı Kebapı (1 kg.) (4-5 Kişilik)</t>
  </si>
  <si>
    <t>Belen Tava (1 kg.) (4-5 Kişilik)</t>
  </si>
  <si>
    <t xml:space="preserve">4 adet ekmek ile (Hazırlanma süresi yaklaşık 50 dakikadır.) </t>
  </si>
  <si>
    <t>Patlıcanlı Kebap (500 gr.) (2-3 Kişilik)</t>
  </si>
  <si>
    <t xml:space="preserve">3 adet ekmek ile (Hazırlanma süresi yaklaşık 60 dakikadır.) </t>
  </si>
  <si>
    <t>Tavuk Göğüs Tepsi (500 gr.) (2 Kişilik)</t>
  </si>
  <si>
    <t>Tavuk Göğüs Tepsi (1 kg.) (4-5 Kişilik)</t>
  </si>
  <si>
    <t>Tavuk Kanat Tava (500 gr.) (2-3 Kişilik)</t>
  </si>
  <si>
    <t xml:space="preserve">3 adet ekmek ile (Hazırlanma süresi yaklaşık 50 dakikadır.) </t>
  </si>
  <si>
    <t>Tavuk Kanat Tava (1 kg.) (4-5 Kişilik)</t>
  </si>
  <si>
    <t>Tavuk Pirzola Tava (500 gr.) (2-3 Kişilik)</t>
  </si>
  <si>
    <t xml:space="preserve">3 adet ekmek ile (Hazırlanma süresi yaklaşık 30 dakikadır.) </t>
  </si>
  <si>
    <t>Tavuk Pirzola Tava (1 kg.) ( 4-5 kişilik)</t>
  </si>
  <si>
    <t xml:space="preserve">Yarım ekmek ile </t>
  </si>
  <si>
    <t xml:space="preserve">Yarım somun ekmek arasına; sucuk </t>
  </si>
  <si>
    <t>Karışık Yumurtalı Tost</t>
  </si>
  <si>
    <t xml:space="preserve">Yarım somun ekmek arasına; yumurta, kaşar peyniri </t>
  </si>
  <si>
    <t xml:space="preserve">Yarım somun ekmek arasına; kaşar peyniri </t>
  </si>
  <si>
    <t xml:space="preserve">Yarım somun ekmek arasına; yumurta </t>
  </si>
  <si>
    <t>Double Tost</t>
  </si>
  <si>
    <t xml:space="preserve">Yarım somun ekmek arasına; yumurta, kaşar peyniri, sucuk </t>
  </si>
  <si>
    <t>Karışık Sucuklu Tost</t>
  </si>
  <si>
    <t xml:space="preserve">Yarım somun ekmek arasına; sucuk, kaşar peyniri </t>
  </si>
  <si>
    <t xml:space="preserve">Tereyağı sos. Ekmek, mevsim yeşillikleri ile </t>
  </si>
  <si>
    <t xml:space="preserve">Büyük boy burger ekmeğine; salam, sucuk, sosis, salatalık turşusu, cheddar peyniri, ketçap, mayonez </t>
  </si>
  <si>
    <t>Yarım Ekmek Arası Yengen Tost</t>
  </si>
  <si>
    <t xml:space="preserve">Sucuk, kaşar peyniri, salatalık turşusu, domates, ketçap, mayonez </t>
  </si>
  <si>
    <t>Dana Burger</t>
  </si>
  <si>
    <t xml:space="preserve">120 gr. dana köfte, marul, turşu, cheddar peyniri, ketçap, mayonez, isteğe göre soğan </t>
  </si>
  <si>
    <t>Yarım Ekmek Arası Izgara Köfte</t>
  </si>
  <si>
    <t xml:space="preserve">140 gr. dana köfte, soğan, domates, maydanoz </t>
  </si>
  <si>
    <t>Seçilmiş Menü (Yarım Ekmek Arası Izgara Köfte) - Şu anda mevcut değil.</t>
  </si>
  <si>
    <t xml:space="preserve">Yarım Ekmek Arası Izgara Köfte + Coca-Cola (33 cl.) </t>
  </si>
  <si>
    <t>Seçilmiş Menü (Kumru Sandviç)</t>
  </si>
  <si>
    <t>17,75 TL</t>
  </si>
  <si>
    <t>Vodafone Menüsü (Yarım Ekmek Arası Yengen Tost)</t>
  </si>
  <si>
    <t xml:space="preserve">Yarım Ekmek Arası Yengen Tost + Ayran (30 cl.) (Kampanya koşulları için restoranın Promosyonlar bölümüne göz atınız. İndirimli fiyat ürün sepete eklendikten sonra uygulanır.) </t>
  </si>
  <si>
    <t>Kelle Paça Çorbası - Şu anda mevcut değil.</t>
  </si>
  <si>
    <t xml:space="preserve">Ekmek, mevsim yeşillikleri ile </t>
  </si>
  <si>
    <t>Beyran Çorbası - Şu anda mevcut değil.</t>
  </si>
  <si>
    <t>Yarım Ekmek Arası Patso Sandviç</t>
  </si>
  <si>
    <t xml:space="preserve">Patates kızartması, sosis, ketçap, mayonez </t>
  </si>
  <si>
    <t>Kaşarlı Tost (Küçük)</t>
  </si>
  <si>
    <t xml:space="preserve">Küçük boy patates kızartması ile </t>
  </si>
  <si>
    <t>Karışık Tost (Küçük)</t>
  </si>
  <si>
    <t>Yarım Ekmek Arası Sucuklu Tost</t>
  </si>
  <si>
    <t xml:space="preserve">Dana sucuk, pizza sos </t>
  </si>
  <si>
    <t xml:space="preserve">Dana sosis, pizza sos, mozzarella peyniri, ketçap, mayonez </t>
  </si>
  <si>
    <t>Salamlı Tost</t>
  </si>
  <si>
    <t xml:space="preserve">Macar salam, mozzarella peyniri, pizza sos, ketçap, mayonez </t>
  </si>
  <si>
    <t>Yarım Ekmek Arası Kaşarlı Tost</t>
  </si>
  <si>
    <t>Classic Pizza (Orta) - Şu anda mevcut değil.</t>
  </si>
  <si>
    <t xml:space="preserve">Pizza sosu, mozzarella peyniri, salam, sosis, sucuk, mısır, zeytin, mantar, isteğe göre kuru kekik </t>
  </si>
  <si>
    <t>Sucuk Sever Pizza (Orta) - Şu anda mevcut değil.</t>
  </si>
  <si>
    <t xml:space="preserve">Dana sucuk, pizza sos, mozzarella peyniri, ketçap, mayonez </t>
  </si>
  <si>
    <t>Sosis Sever Pizza (Orta) - Şu anda mevcut değil.</t>
  </si>
  <si>
    <t xml:space="preserve">Dana sosis, pizza sos, mozzarella peyniri, mantar, ketçap, mayonez </t>
  </si>
  <si>
    <t xml:space="preserve">Dana pastırma, pizza sos, mozzarella peyniri, mantar, yeşilbiber, ketçap, mayonez </t>
  </si>
  <si>
    <t>Ton Balıklı Pizza (Orta) - Şu anda mevcut değil.</t>
  </si>
  <si>
    <t xml:space="preserve">Ton balığı, mısır, kırmızı soğan, pizza sos, ketçap, mayonez </t>
  </si>
  <si>
    <t>Kavurmalı Pizza (Orta) - Şu anda mevcut değil.</t>
  </si>
  <si>
    <t xml:space="preserve">Dana kavurma, pizza sos, mozzarella peyniri, mantar, yeşilbiber, ketçap, mayonez </t>
  </si>
  <si>
    <t>Tavuk Dönerli Pizza (Orta) - Şu anda mevcut değil.</t>
  </si>
  <si>
    <t xml:space="preserve">Tavuk döner, pizza sos, mozzarella peyniri, yeşilbiber, ketçap, sarımsaklı mayonez </t>
  </si>
  <si>
    <t>Tavuk Dönerli Pizza (Büyük) - Şu anda mevcut değil.</t>
  </si>
  <si>
    <t>Kavurmal�� Pizza (Büyük) - Şu anda mevcut değil.</t>
  </si>
  <si>
    <t>Ton Balıklı Pizza (Büyük) - Şu anda mevcut değil.</t>
  </si>
  <si>
    <t>Pastırmalı Pizza (Büyük) - Şu anda mevcut değil.</t>
  </si>
  <si>
    <t>Sucuk Sever Pizza (Büyük) - Şu anda mevcut değil.</t>
  </si>
  <si>
    <t>Sosis Sever Pizza (Büyük) - Şu anda mevcut değil.</t>
  </si>
  <si>
    <t>Classic Pizza (Büyük) - Şu anda mevcut değil.</t>
  </si>
  <si>
    <t xml:space="preserve">Sucuk, salam, sosis, mozzarella peyniri, pizza sos, ketçap, mayonez </t>
  </si>
  <si>
    <t>Yarım Ekmek Arası Izgara Sucuk</t>
  </si>
  <si>
    <t xml:space="preserve">Domates </t>
  </si>
  <si>
    <t xml:space="preserve">Tavuk, soğan, sarımsak, domates, yeşilbiber, kapya biberi </t>
  </si>
  <si>
    <t>Orman Kebabı - Şu anda mevcut değil.</t>
  </si>
  <si>
    <t>Kuru Fasulye - Şu anda mevcut değil.</t>
  </si>
  <si>
    <t>Tavuk Haşlama - Şu anda mevcut değil.</t>
  </si>
  <si>
    <t>Et Haşlama - Şu anda mevcut değil.</t>
  </si>
  <si>
    <t>Fırın Tavuk But - Şu anda mevcut değil.</t>
  </si>
  <si>
    <t>Et Sote - Şu anda mevcut değil.</t>
  </si>
  <si>
    <t>Ekşili Yoğurtlu Köfte - Şu anda mevcut değil.</t>
  </si>
  <si>
    <t>Ciğer Sote - Şu anda mevcut değil.</t>
  </si>
  <si>
    <t>Etli Yaprak Sarma - Şu anda mevcut değil.</t>
  </si>
  <si>
    <t>Etli Lahana Sarma - Şu anda mevcut değil.</t>
  </si>
  <si>
    <t>Kuru Biber Dolması - Şu anda mevcut değil.</t>
  </si>
  <si>
    <t>İzmir Köfte - Şu anda mevcut değil.</t>
  </si>
  <si>
    <t>Tas Kebabı - Şu anda mevcut değil.</t>
  </si>
  <si>
    <t>Fırın Biftek - Şu anda mevcut değil.</t>
  </si>
  <si>
    <t>Kuzu Tandır - Şu anda mevcut değil.</t>
  </si>
  <si>
    <t>Dil Söğüş - Şu anda mevcut değil.</t>
  </si>
  <si>
    <t xml:space="preserve">Ekmek, mevsim yeşillikleri, turşu ile </t>
  </si>
  <si>
    <t>Beyin Söğüş - Şu anda mevcut değil.</t>
  </si>
  <si>
    <t>Ciğer Kavurma - Şu anda mevcut değil.</t>
  </si>
  <si>
    <t xml:space="preserve">Paf ciğer, soğan, domates, maydanoz </t>
  </si>
  <si>
    <t>Tavuk Kavurma - Şu anda mevcut değil.</t>
  </si>
  <si>
    <t xml:space="preserve">Tavuk kıyması, marul, patates kızarması, sarmısaklı, mayonez </t>
  </si>
  <si>
    <t>Nohutlu Pirinç Pilavı - Şu anda mevcut değil.</t>
  </si>
  <si>
    <t>Nohutlu Bulgur Pilavı - Şu anda mevcut değil.</t>
  </si>
  <si>
    <t>Şehriyeli Pilav - Şu anda mevcut değil.</t>
  </si>
  <si>
    <t xml:space="preserve">3 şiş ciğer, soğan, domates, maydanoz </t>
  </si>
  <si>
    <t xml:space="preserve">100 gr. kıyma kebap, soğan, domates, maydanoz </t>
  </si>
  <si>
    <t>Ciğer Şiş (5 Şiş)</t>
  </si>
  <si>
    <t xml:space="preserve">Pişmiş domates, pişmiş biber, özel soslu ekmek, tere, limon ile </t>
  </si>
  <si>
    <t xml:space="preserve">200 gr. tavuk şiş, soğan, domates, maydanoz </t>
  </si>
  <si>
    <t xml:space="preserve">3 şiş kuşbaşı, soğan, domates, maydanoz </t>
  </si>
  <si>
    <t>Adana Kebap (200 gr.)</t>
  </si>
  <si>
    <t>Veggie Kebap</t>
  </si>
  <si>
    <t>Yürek Şiş (5 Şiş)</t>
  </si>
  <si>
    <t xml:space="preserve">Pişmiş domates, pişmiş biber, özel soslu ekmek, soğan salatası ile </t>
  </si>
  <si>
    <t>Kuşbaşı Şiş (5 Şiş)</t>
  </si>
  <si>
    <t>Tavuk Şiş (400 gr.)</t>
  </si>
  <si>
    <t>Et Döner Dürüm - Şu anda mevcut değil.</t>
  </si>
  <si>
    <t xml:space="preserve">Soğan, maydanoz, sos </t>
  </si>
  <si>
    <t>Yürek Dürüm</t>
  </si>
  <si>
    <t xml:space="preserve">3 şiş yürek, soğan, domates, maydanoz </t>
  </si>
  <si>
    <t xml:space="preserve">100 gr. Antakya köfte, soğan, maydanoz, mayonez </t>
  </si>
  <si>
    <t xml:space="preserve">5 adet ciğer şiş, soğan, maydanoz, közlenmiş biber, limon. Abugannuş, patlıcan yoğurtlama ile </t>
  </si>
  <si>
    <t>Dana Kıyma Dürüm</t>
  </si>
  <si>
    <t xml:space="preserve">120 gr. kıyma, soğan, maydanoz, közlenmiş biber, limon. Abugannuş, patlıcan yoğurtlama ile </t>
  </si>
  <si>
    <t>Tavuk Baget Şiş Dürüm</t>
  </si>
  <si>
    <t xml:space="preserve">180 gr. tavuk, soğan, maydanoz, közlenmiş biber, limon. Abugannuş, patlıcan yoğurtlama ile </t>
  </si>
  <si>
    <t>Gömlekli Ciğer Dürüm</t>
  </si>
  <si>
    <t xml:space="preserve">5 adet gömlekli ciğer şiş, soğan, maydanoz, közlenmiş biber, limon. Abugannuş, patlıcan yoğurtlama ile </t>
  </si>
  <si>
    <t>Kuzu Kuşbaşı Dürüm</t>
  </si>
  <si>
    <t xml:space="preserve">4 adet kuşbaşı şiş, soğan, maydanoz, közlenmiş biber, limon. Abugannuş, patlıcan yoğurtlama ile </t>
  </si>
  <si>
    <t>Seçilmiş Menü (Gömlekli Ciğer Dürüm)</t>
  </si>
  <si>
    <t xml:space="preserve">Gömlekli Ciğer Dürüm + Coca-Cola (33 cl.) </t>
  </si>
  <si>
    <t>26,19 TL</t>
  </si>
  <si>
    <t>Seçilmiş Menü (Ciğer Şiş Dürüm)</t>
  </si>
  <si>
    <t xml:space="preserve">Ciğer Şiş Dürüm + Coca-Cola (33 cl.) </t>
  </si>
  <si>
    <t>24,54 TL</t>
  </si>
  <si>
    <t>Seçilmiş Menü (Dana Kıyma Dürüm)</t>
  </si>
  <si>
    <t xml:space="preserve">Dana Kıyma Dürüm + Coca-Cola (33 cl.) </t>
  </si>
  <si>
    <t>Vodafone Menüsü (Dana Kıyma)</t>
  </si>
  <si>
    <t xml:space="preserve">Dana Kıyma + Pepsi (2,5 L.) (Kampanya koşulları için restoranın Promosyonlar bölümüne göz atınız. İndirimli fiyat ürün sepete eklendikten sonra uygulanır.) </t>
  </si>
  <si>
    <t>Gömlekli Ciğer</t>
  </si>
  <si>
    <t xml:space="preserve">10 adet gömlekli ciğer. Özel soslu ekmek, soğan, mevsim salata, abugannuş, patlıcan yoğurtlama, közlenmiş domates, közlenmiş biber, limon ile </t>
  </si>
  <si>
    <t xml:space="preserve">5 adet ızgara kanat, 5 adet incik. Özel soslu ekmek, soğan, mevsim salata, abugannuş, patlıcan yoğurtlama, közlenmiş domates, közlenmiş biber, limon ile </t>
  </si>
  <si>
    <t>Kağıt Kebap</t>
  </si>
  <si>
    <t xml:space="preserve">200 gr. maydanoz, sarımsak, baharat karışımı, biber </t>
  </si>
  <si>
    <t xml:space="preserve">10 adet kuşbaşı şiş. Özel soslu ekmek, soğan, mevsim salata, abugannuş, patlıcan yoğurtlama, közlenmiş domates, közlenmiş biber, limon ile </t>
  </si>
  <si>
    <t>Dana Kıyma</t>
  </si>
  <si>
    <t xml:space="preserve">240 gr. kıyma. Özel soslu ekmek, soğan salatası, abugannuş, patlıcan yoğurtlama, közlenmiş domates, közlenmiş biber, limon ile </t>
  </si>
  <si>
    <t xml:space="preserve">400 gr. tavuk şiş Özel soslu ekmek, soğan, mevsim salata, abugannuş, patlıcan yoğurtlama, közlenmiş domates, közlenmiş biber, limon ile </t>
  </si>
  <si>
    <t xml:space="preserve">10 adet ciğer şiş. Özel soslu ekmek, soğan salatası, abugannuş, petlıcan yoğurtlama, közlenmiş domates, közlenmiş biber, limon ile </t>
  </si>
  <si>
    <t>1,88 TL</t>
  </si>
  <si>
    <t>Waffle (Tabakta)</t>
  </si>
  <si>
    <t>Waffle Sandviç</t>
  </si>
  <si>
    <t xml:space="preserve">Özel sosla marine edilmiş 225 gr. tavuk eti, mantar, Kaliforniya biberleri, köri. Özel soslu makarna, Akdeniz salata ile </t>
  </si>
  <si>
    <t>Clock Döner</t>
  </si>
  <si>
    <t xml:space="preserve">2 adet lavaş, burrito sos, tavuk eti, California biberi, mantar, krema, kaşar peyniri, patates kızartması, turşu, domates, ketçap, mayonez </t>
  </si>
  <si>
    <t>Clock Tost Menü</t>
  </si>
  <si>
    <t xml:space="preserve">Clock Tost + Patates Kızartması + Kutu İçecek </t>
  </si>
  <si>
    <t xml:space="preserve">Cheeseburger (120 gr. el yapımı et burger köftesi, cheddar peyniri, marul, turşu, domates, soğan, ketçap, mayonez) + Patates Kızartması + Soğan Halkası + Kutu İçecek </t>
  </si>
  <si>
    <t xml:space="preserve">Chicken Burger (120 gr. tavuk köfte, marul, turşu, domates, soğan, ketçap, mayonez) + Patates Kızartması + Soğan Halkası + Kutu İçecek </t>
  </si>
  <si>
    <t>Clock Burger Menü</t>
  </si>
  <si>
    <t xml:space="preserve">Clock Burger (120 gr. el yapımı et burger köftesi, cheddar peyniri, mantar sos, karamelize soğan, marul, turşu, domates, soğan halkası) + Patates Kızartması + Kutu İçecek </t>
  </si>
  <si>
    <t xml:space="preserve">Hamburger (120 gr. el yapımı et burger köftesi, marul, turşu, domates, soğan, ketçap, mayonez) + Patates Kızartması + Soğan Halkası + Kutu İçecek </t>
  </si>
  <si>
    <t>BBQ Chicken Burger Menü</t>
  </si>
  <si>
    <t xml:space="preserve">BBQ Chicken Burger (120 gr. tavuk köfte, cheddar peyniri, barbekü sos, göbek marul, turşu, domates, mayonez) + Patates Kızarması + Soğan Halkası + İçecek </t>
  </si>
  <si>
    <t>Hot Clock Chicken Burger Menü (Acılı)</t>
  </si>
  <si>
    <t xml:space="preserve">Hot Clock Chicken (120 gr. tavuk köfte, jalapeno biberi, Louisiana sos, göbek marul, turşu, mayonez) + Patates Kızarması + Soğan Halkası + İçecek </t>
  </si>
  <si>
    <t xml:space="preserve">BBQ Burger (120 gr. el yapımı et burger köftesi, cheddar peyniri, barbekü sos, göbek marul, turşu, domates, mayonez) + Patates Kızarması + Soğan Halkası + İçecek </t>
  </si>
  <si>
    <t>Hot Clock Burger Menü (Acılı)</t>
  </si>
  <si>
    <t xml:space="preserve">Hot Clock Burger (120 gr. el yapımı et burger köftesi, jalapeno biberi, Louisiana sos, göbek marul, turşu, mayonez) + Patates Kızarması + Soğan Halkası + İçecek </t>
  </si>
  <si>
    <t xml:space="preserve">2 çeşit peynir, siyah zeytin, yeşilzeytin, salam, sosis, tereyağı, bal, reçel, çikolata, domates, salatalık, biber, parmak patates kızartması, soğan halkası, haşlanmış yumurta </t>
  </si>
  <si>
    <t>Kavurmalı Kaşarlı Yumurta</t>
  </si>
  <si>
    <t>Kavurmalı Menemen</t>
  </si>
  <si>
    <t>Kavurmalı Yumurta</t>
  </si>
  <si>
    <t>Kaşarlı Sucuklu Menemen</t>
  </si>
  <si>
    <t>Karışık Omlet</t>
  </si>
  <si>
    <t xml:space="preserve">Kaşar peyniri, sucuk, salam, sosis </t>
  </si>
  <si>
    <t>Sucuklu Yumurta</t>
  </si>
  <si>
    <t>Clock Tost</t>
  </si>
  <si>
    <t xml:space="preserve">Sucuk, salam, sosis, domates, kornişon turşu, siyah zeytin, parmak patates kızartması, kaşar peyniri, ketçap, mayonez </t>
  </si>
  <si>
    <t>Kavurmalı Yumurtalı Tost</t>
  </si>
  <si>
    <t>Domatesli Kaşarlı Tost</t>
  </si>
  <si>
    <t xml:space="preserve">Kaşar peyniri, sucuk, domates </t>
  </si>
  <si>
    <t>Kavurmalı Tost</t>
  </si>
  <si>
    <t xml:space="preserve">Kaşar peyniri veya beyaz peynir, marul, domates, salatalık </t>
  </si>
  <si>
    <t>Köfte Sandviç</t>
  </si>
  <si>
    <t xml:space="preserve">El yapımı ızgara köfte, marul, domates, patates kızartması </t>
  </si>
  <si>
    <t>Chef Panini</t>
  </si>
  <si>
    <t xml:space="preserve">Tavuk, mantar, patates kızartması, krema, kaşar peyniri, karabiber </t>
  </si>
  <si>
    <t>Clock Sandviç</t>
  </si>
  <si>
    <t xml:space="preserve">Kaşar peyniri, beyaz peynir, cheddar peyniri, salam, marul, siyah zeytin, domates, çarliston biber </t>
  </si>
  <si>
    <t xml:space="preserve">Marul, ton balığı, mısır, mayonez </t>
  </si>
  <si>
    <t>Anne Eli Mantı (Etli)</t>
  </si>
  <si>
    <t>Parmak Patates Kızartması</t>
  </si>
  <si>
    <t>Çıtır Tavuk Sepeti</t>
  </si>
  <si>
    <t xml:space="preserve">Kajun baharatlı patates kızartması ile </t>
  </si>
  <si>
    <t>Combo Sepeti</t>
  </si>
  <si>
    <t xml:space="preserve">Parmak patates kızartması, elma dilim patates kızartması, sosis, soğan halkası, sigara böreği, nugget </t>
  </si>
  <si>
    <t>Izgara Tavuk Pirzola</t>
  </si>
  <si>
    <t xml:space="preserve">250 gr. tavuk pirzola. Parmak patates kızartması, pirinç pilavı, Akdeniz salata ile </t>
  </si>
  <si>
    <t>Acılı Izgara Tavuk Pirzola</t>
  </si>
  <si>
    <t xml:space="preserve">250 gr. acılı tavuk pirzola. Parmak patates kızartması, pirinç pilavı, Akdeniz salata ile </t>
  </si>
  <si>
    <t xml:space="preserve">180 gr. el yapımı köfte. Parmak patates kızartması, pirinç pilavı, Akdeniz salata ile </t>
  </si>
  <si>
    <t xml:space="preserve">200 gr. tavuk eti. Parmak patates kızartması, pirinç pilavı, Akdeniz salata ile </t>
  </si>
  <si>
    <t xml:space="preserve">225 gr. tavuk eti, soğan, Kaliforniya biberleri, mantar, domates. Pirinç pilavı, Akdeniz salatası, turşu ile </t>
  </si>
  <si>
    <t xml:space="preserve">Özel sosla marine edilmiş 225 gr. tavuk eti, mantar, krema. Özel soslu makarna, Akdeniz salata ile </t>
  </si>
  <si>
    <t>BBQ</t>
  </si>
  <si>
    <t xml:space="preserve">Özel sosla marine edilmiş 225 gr. tavuk eti, Kaliforniya biberleri, havuç, mısır, barbekü sos. Özel soslu makarna, Akdeniz salata ile </t>
  </si>
  <si>
    <t>Mayhoş</t>
  </si>
  <si>
    <t xml:space="preserve">Özel sosla marine edilmiş 225 gr. tavuk eti, Kaliforniya biberleri, tatlı ekşi sos, mısır. Özel soslu makarna, Akdeniz salata ile </t>
  </si>
  <si>
    <t>Hot Clock (Çok Acılı)</t>
  </si>
  <si>
    <t xml:space="preserve">Özel sosla marine edilmiş 225 gr. tavuk eti, Kaliforniya biberleri, jalapeno biberler, Meksika acısı. Özel soslu makarna, Akdeniz salata ile </t>
  </si>
  <si>
    <t>Louisana (Az Acılı)</t>
  </si>
  <si>
    <t xml:space="preserve">Özel sosla marine edilmiş 225 gr. tavuk eti, Kaliforniya biberleri, mısır, krema, hafif acı. Özel soslu makarna, Akdeniz salata ile </t>
  </si>
  <si>
    <t>Kekiklim</t>
  </si>
  <si>
    <t xml:space="preserve">Özel sosla marine edilmiş 225 gr. tavuk eti, dağ kekiği, kaşar peyniri, krema. Özel soslu makarna, Akdeniz salata ile </t>
  </si>
  <si>
    <t>Clock Pesto</t>
  </si>
  <si>
    <t xml:space="preserve">Özel sosla marine edilmiş 225 gr. tavuk eti, soğan, mantar, elma dilim patates kızartması, fesleğen. Özel soslu makarna, Akdeniz salata ile </t>
  </si>
  <si>
    <t>Şefin Tavası</t>
  </si>
  <si>
    <t xml:space="preserve">Özel sosla marine edilmiş 225 gr. tavuk eti, Kaliforniya biberleri, mantar, arpacık soğan, special sos. Özel soslu makarna, Akdeniz salata ile </t>
  </si>
  <si>
    <t>Fattum Chicken</t>
  </si>
  <si>
    <t xml:space="preserve">Özel sosla marine edilmiş tavul eti, mantar, karabiber, krema, parmak patates kızartması. Özel soslu makarna, Akdeniz salata ile </t>
  </si>
  <si>
    <t>Fajita</t>
  </si>
  <si>
    <t xml:space="preserve">Özel sosla marine edilmiş 200 gr. dana bonfile. Kaliforniya biberi, jalapeno biberi, soğan, fajita bahratı. Özel soslar ve tortilla ekmeği ile </t>
  </si>
  <si>
    <t>Louisana Bonfile (Az Acılı)</t>
  </si>
  <si>
    <t xml:space="preserve">Özel sosla marine edilmiş 150 gr. dana bonfile, Kaliforniya biberleri, mısır, krema, hafif acı. Parmak patates kızartması, Akdeniz salata ile </t>
  </si>
  <si>
    <t>Kremalı Mantarlı Bonfile</t>
  </si>
  <si>
    <t xml:space="preserve">Özel sosla marine edilmiş 150 gr. dana bonfile, mantar, krema. Parmak patates kızartması, Akdeniz salata ile </t>
  </si>
  <si>
    <t>BBQ Bonfile</t>
  </si>
  <si>
    <t xml:space="preserve">Özel sosla marine edilmiş 150 gr. dana bonfile. Kaliforniya biberleri, barbekü sos. Parmak patates kızartması, Akdeniz salata ile </t>
  </si>
  <si>
    <t>Kekikli Bonfile</t>
  </si>
  <si>
    <t xml:space="preserve">Özel sosla marine edilmiş 150 gr. dana bonfile, dağ kekiği, kaşar peyniri, krema. Parmak patates kızartması, Akdeniz salata ile </t>
  </si>
  <si>
    <t>Hot Clock Bonfile (Çok Acılı)</t>
  </si>
  <si>
    <t xml:space="preserve">Özel sosla marine edilmiş 150 gr. dana bonfile. Kaliforniya biberleri, jalapeno biberleri, Meksika acısı. Parmak patates kızartması, Akdeniz salata ile </t>
  </si>
  <si>
    <t>Şefin Et Tavası</t>
  </si>
  <si>
    <t xml:space="preserve">Özel sosla marine edilmiş 150 gr. dana bonfile, Kaliforniya biberleri, arpacık soğan, mantar, special sos. Parmak patates kızartması, Akdeniz salata ile </t>
  </si>
  <si>
    <t xml:space="preserve">Özel sosla marine edilmiş 150 gr. dana bonfile, soğan, domates, Kaliforniya biberleri. Pirinç pilavı, Akdeniz salata ile </t>
  </si>
  <si>
    <t xml:space="preserve">Özel sosla marine edilmiş 200 gr. dana bonfile, soğan, domates, Kaliforniya biberleri. Pirinç pilavı ile </t>
  </si>
  <si>
    <t>Hot Clock Döner (Çok Acılı)</t>
  </si>
  <si>
    <t xml:space="preserve">2 adet lavaş, burrito sos, tavuk eti, California biberi, jalapeno biberi, özel sos, mantar, krema, kaşar peyniri, patates kızartması, turşu, domates, ketçap, mayonez </t>
  </si>
  <si>
    <t>Clock Et Döner</t>
  </si>
  <si>
    <t xml:space="preserve">2 adet lavaşa; 100 g. dana bonfile, burrito sos, California biberi, mantar, krema, kaşar peyniri, patates kızartması, turşu, domates, ketçap, mayonez </t>
  </si>
  <si>
    <t>Hot Clock Et Döner (Çok Acılı)</t>
  </si>
  <si>
    <t xml:space="preserve">2 adet lavaşa; burrito sos, 100 gr. dana bonfile, California biberi, mantar, krema, kaşar peyniri, patates kızartması, turşu, domates, ketçap, mayonez </t>
  </si>
  <si>
    <t>Bolognese</t>
  </si>
  <si>
    <t xml:space="preserve">90 gr. kıyma </t>
  </si>
  <si>
    <t>Chicken Alfredo</t>
  </si>
  <si>
    <t xml:space="preserve">150 gr. tavuk, mantar, köri sos, kaşar peyniri </t>
  </si>
  <si>
    <t>Arrabbiata (Az Acılı)</t>
  </si>
  <si>
    <t>Napoliten</t>
  </si>
  <si>
    <t>Al Pesto</t>
  </si>
  <si>
    <t xml:space="preserve">Fesleğen, krema </t>
  </si>
  <si>
    <t>All Carne</t>
  </si>
  <si>
    <t xml:space="preserve">150 gr. dana bonfile parçaları, mantar, krema </t>
  </si>
  <si>
    <t>Mint Deep</t>
  </si>
  <si>
    <t xml:space="preserve">Nane, mantar, krema </t>
  </si>
  <si>
    <t xml:space="preserve">Mevsim yeşillikleri, domates, salatalık, beyaz peynir, havuç, mısır, zeytin </t>
  </si>
  <si>
    <t>Çıtır Tavuk Salata</t>
  </si>
  <si>
    <t xml:space="preserve">Panelenmiş tavuk parçaları, mevsim yeşillikleri, domates, salatalık, mısır, havuç, kaşar peyniri </t>
  </si>
  <si>
    <t xml:space="preserve">Ton balığı, mısır, mevsim yeşillikleri, domates, salatalık, havuç </t>
  </si>
  <si>
    <t>Spagetti Waffle</t>
  </si>
  <si>
    <t>Dondurmalı Tabakta Waffle</t>
  </si>
  <si>
    <t>Limonlu Cheescake</t>
  </si>
  <si>
    <t>Frambuazlı Cheesecake</t>
  </si>
  <si>
    <t>Karamelli Triliçe</t>
  </si>
  <si>
    <t>Fıstık Rüyası</t>
  </si>
  <si>
    <t>Taze Sıkılmış Portakal Suyu</t>
  </si>
  <si>
    <t>Taze Sıkma Greyfurt Suyu</t>
  </si>
  <si>
    <t>Double Espresso</t>
  </si>
  <si>
    <t>Espresso Macchiato</t>
  </si>
  <si>
    <t>Klasik Cappuccino</t>
  </si>
  <si>
    <t>Klasik Latte</t>
  </si>
  <si>
    <t>Caramel Macchiato</t>
  </si>
  <si>
    <t>Chai Tea Latte</t>
  </si>
  <si>
    <t>Klasik Mocha</t>
  </si>
  <si>
    <t>White Mocha</t>
  </si>
  <si>
    <t>Caramel Mocha</t>
  </si>
  <si>
    <t>Mint Mocha</t>
  </si>
  <si>
    <t>Berry Mocha</t>
  </si>
  <si>
    <t>Brasil Santos</t>
  </si>
  <si>
    <t>Colombia</t>
  </si>
  <si>
    <t>Guatemala</t>
  </si>
  <si>
    <t>Etiyopya</t>
  </si>
  <si>
    <t>Ice Americano</t>
  </si>
  <si>
    <t>Ice Caramel Machiato</t>
  </si>
  <si>
    <t>Ice Mocha</t>
  </si>
  <si>
    <t>Ice White Mocha</t>
  </si>
  <si>
    <t>Ice Berry Mocha</t>
  </si>
  <si>
    <t>Ice Mint Mocha</t>
  </si>
  <si>
    <t>Ice Strawberry Mocha</t>
  </si>
  <si>
    <t>Ice Chai Tea Latte</t>
  </si>
  <si>
    <t>Irish Cream</t>
  </si>
  <si>
    <t>English Toffee Cream</t>
  </si>
  <si>
    <t>Hazelnut</t>
  </si>
  <si>
    <t>Chocolate Cherry</t>
  </si>
  <si>
    <t>Chocolate Strawberry</t>
  </si>
  <si>
    <t>Chocolate Raspberry</t>
  </si>
  <si>
    <t>Swiss Chocolate</t>
  </si>
  <si>
    <t>Ihlamur</t>
  </si>
  <si>
    <t>Adaçayı</t>
  </si>
  <si>
    <t>Nane Limon</t>
  </si>
  <si>
    <t>Portakal Zencefilli Çay</t>
  </si>
  <si>
    <t>Yaseminli Yeşil Çay</t>
  </si>
  <si>
    <t>Yeşil Çay</t>
  </si>
  <si>
    <t>Kuşburnu</t>
  </si>
  <si>
    <t>Çilekli Çay</t>
  </si>
  <si>
    <t>Tarçınlı &amp; Karanfilli Çay</t>
  </si>
  <si>
    <t>Winter Tea</t>
  </si>
  <si>
    <t>Sıcak Çikolata</t>
  </si>
  <si>
    <t>Dondurmalı Sıcak Çikolata</t>
  </si>
  <si>
    <t>Çilekli Milkshake</t>
  </si>
  <si>
    <t>Muzlu Milkshake</t>
  </si>
  <si>
    <t>Kivili Milkshake</t>
  </si>
  <si>
    <t>Kavunlu Milshake</t>
  </si>
  <si>
    <t>Vanilyalı Milkshake</t>
  </si>
  <si>
    <t>Kırmızı Orman Meyveli Milkshake</t>
  </si>
  <si>
    <t>Ananaslı Milkshake</t>
  </si>
  <si>
    <t>Frambuazlı Milkshake</t>
  </si>
  <si>
    <t>Spesiyal Milkshake</t>
  </si>
  <si>
    <t xml:space="preserve">Çikolata, muz, çilek </t>
  </si>
  <si>
    <t>Atom Milkshake</t>
  </si>
  <si>
    <t>Strawberry Vanilya Frappe</t>
  </si>
  <si>
    <t>Banana Frappe</t>
  </si>
  <si>
    <t>Ice Chocolate Frappe</t>
  </si>
  <si>
    <t>Chocolate Mocha Frappe</t>
  </si>
  <si>
    <t>Çilekli Frozen</t>
  </si>
  <si>
    <t>Muzlu Frozen</t>
  </si>
  <si>
    <t>Kivili Frozen</t>
  </si>
  <si>
    <t>Karpuzlu &amp; Çilekli Frozen</t>
  </si>
  <si>
    <t>Karadutlu Frozen</t>
  </si>
  <si>
    <t>Böğürtlenli Frozen</t>
  </si>
  <si>
    <t>Mangolu Frozen</t>
  </si>
  <si>
    <t>Şeftalili Frozen</t>
  </si>
  <si>
    <t>Kavunlu Frozen</t>
  </si>
  <si>
    <t>Yeşil Elmalı Frozen</t>
  </si>
  <si>
    <t>Beyonce</t>
  </si>
  <si>
    <t>Nugger Clock</t>
  </si>
  <si>
    <t>Ice Chocolate Cookie</t>
  </si>
  <si>
    <t>Ice Chocolate Cherry</t>
  </si>
  <si>
    <t>Passion Fruit</t>
  </si>
  <si>
    <t>Çilek Aqua</t>
  </si>
  <si>
    <t>Spesiyal Limonata</t>
  </si>
  <si>
    <t>Coconut White Chocolate</t>
  </si>
  <si>
    <t>Ice Oreo Chocolate</t>
  </si>
  <si>
    <t>Tarçınlı Sahlep</t>
  </si>
  <si>
    <t>Damla Sakızlı Sahlep</t>
  </si>
  <si>
    <t>Bademli Sahlep</t>
  </si>
  <si>
    <t>Cevizli Sahlep</t>
  </si>
  <si>
    <t>Fıstıklı Sahlep</t>
  </si>
  <si>
    <t>Sütlü Nescafe</t>
  </si>
  <si>
    <t>Klasik Nescafe</t>
  </si>
  <si>
    <t>Vanilyalı Latte</t>
  </si>
  <si>
    <t>Irish Latte</t>
  </si>
  <si>
    <t>Sade Granül Kahve</t>
  </si>
  <si>
    <t>Irish Americano</t>
  </si>
  <si>
    <t>Macchiato</t>
  </si>
  <si>
    <t>Sütlü Granül Kahve</t>
  </si>
  <si>
    <t>Mocha</t>
  </si>
  <si>
    <t>Hazelnut Latte</t>
  </si>
  <si>
    <t>Iced White Mocha</t>
  </si>
  <si>
    <t>Iced Latte</t>
  </si>
  <si>
    <t>Iced Hazelnut Latte</t>
  </si>
  <si>
    <t>Iced Mocha</t>
  </si>
  <si>
    <t>Iced Filtre Kahve</t>
  </si>
  <si>
    <t>Iced Irish Americano</t>
  </si>
  <si>
    <t>Iced Vanilyalı Latte</t>
  </si>
  <si>
    <t>Iced Americano</t>
  </si>
  <si>
    <t>Iced Caramel Macchiato</t>
  </si>
  <si>
    <t>Salep</t>
  </si>
  <si>
    <t>Sıcak Beyaz Çikolata</t>
  </si>
  <si>
    <t>Ada Çayı</t>
  </si>
  <si>
    <t>Kış Çayı</t>
  </si>
  <si>
    <t>Hibiskus Çayı</t>
  </si>
  <si>
    <t>Ihlamur Çayı</t>
  </si>
  <si>
    <t>Seçilmiş Menü (Hamburger)</t>
  </si>
  <si>
    <t xml:space="preserve">Hamburger + Patates Kızartması + Coca-Cola (20 cl.) </t>
  </si>
  <si>
    <t>Vodafone Menüsü (Yengen)</t>
  </si>
  <si>
    <t xml:space="preserve">Yengen Tost + Patates Kızartması + Coca-Cola (20 cl.) (Kampanya koşulları için restoranın Promosyonlar bölümüne göz atınız. İndirimli fiyat ürün sepete eklendikten sonra uygulanır.) </t>
  </si>
  <si>
    <t xml:space="preserve">Hamburger + Patates Kızartması + Coca-Cola (20 cl.) (Cam Şişe) </t>
  </si>
  <si>
    <t xml:space="preserve">Tavuk Burger + Patates Kızartması + Coca-Cola (20 cl.) (Cam Şişe) </t>
  </si>
  <si>
    <t xml:space="preserve">Kumru Sandviç + Patates Kızartması + Coca-Cola (20 cl.) (Cam Şişe) </t>
  </si>
  <si>
    <t xml:space="preserve">Kaşar peyniri, sucuk, domates, kornişon turşu, ketçap, mayonez </t>
  </si>
  <si>
    <t xml:space="preserve">Sucuk, tavuk salam, tavuk sosis, kaşar peyniri, kornişon turşu, domates, ketçap, mayonez </t>
  </si>
  <si>
    <t xml:space="preserve">Burger köftesi, kaşar peyniri, marul, kornişon turşu, domates, ketçap, mayonez </t>
  </si>
  <si>
    <t xml:space="preserve">Tavuk köftesi, kaşar peyniri, marul, kornişon turşu, domates, ketçap, mayonez </t>
  </si>
  <si>
    <t xml:space="preserve">Salata, ketçap, mayonez </t>
  </si>
  <si>
    <t>Soğan Halkası &amp; Patates Kızartması</t>
  </si>
  <si>
    <t xml:space="preserve">5 adet soğan halkası </t>
  </si>
  <si>
    <t>Tavuk Nugget (5 Adet)</t>
  </si>
  <si>
    <t>Seçilmiş Menü (2 Karışık Pizza (Büyük))</t>
  </si>
  <si>
    <t xml:space="preserve">2 Adet Karışık Pizza (Büyük) + Coca-Cola (2,5 L.) </t>
  </si>
  <si>
    <t>104,00 TL</t>
  </si>
  <si>
    <t>3'lü Avantajlı Menü</t>
  </si>
  <si>
    <t xml:space="preserve">3 Adet Orta Boy Karışık Pizza + Patates Kızartması + Pepsi (1 L.) </t>
  </si>
  <si>
    <t>Karışık Pizza Menü (Büyük)</t>
  </si>
  <si>
    <t xml:space="preserve">Karışık Pizza (Büyük) + Patates Kızartması + Pepsi (1 L.) </t>
  </si>
  <si>
    <t>62,00 TL</t>
  </si>
  <si>
    <t>Karışık Pizza Menü (Jumbo)</t>
  </si>
  <si>
    <t xml:space="preserve">Karışık Pizza (Jumbo) + Patates Kızartması + Pepsi (2,5 L.) </t>
  </si>
  <si>
    <t>Karışık Pizza Menü (Orta)</t>
  </si>
  <si>
    <t xml:space="preserve">Karışık Pizza (Orta) + Patates Kızartması + Pepsi (25 cl.) </t>
  </si>
  <si>
    <t xml:space="preserve">Pizza sosu, dil peyniri, salam, sosis, sucuk, zeytin, domates, kekik </t>
  </si>
  <si>
    <t>Peynirli Pizza (Orta)</t>
  </si>
  <si>
    <t xml:space="preserve">Pizza sosu, dil peyniri </t>
  </si>
  <si>
    <t>Sucuklu Pizza (Orta)</t>
  </si>
  <si>
    <t xml:space="preserve">Pizza sosu, dil peyniri, sucuk, domates, kekik </t>
  </si>
  <si>
    <t>Salamlı Pizza (Orta)</t>
  </si>
  <si>
    <t xml:space="preserve">Pizza sosu, dil peyniri, salam, domates, kekik </t>
  </si>
  <si>
    <t>Sosisli Pizza (Orta)</t>
  </si>
  <si>
    <t xml:space="preserve">Pizza sosu, dil peyniri, sosis, domates, kekik </t>
  </si>
  <si>
    <t>Kıymalı Pizza (Orta)</t>
  </si>
  <si>
    <t xml:space="preserve">Pizza sosu, dil peyniri, kıyma, domates, kekik </t>
  </si>
  <si>
    <t xml:space="preserve">Pizza sosu, dil peyniri, mantar, domates, kekik </t>
  </si>
  <si>
    <t>Mantarlı Karışık Pizza (Orta)</t>
  </si>
  <si>
    <t xml:space="preserve">Pizza sosu, dil peyniri, salam, sosis, sucuk, zeytin, domates, mantar, kekik </t>
  </si>
  <si>
    <t>Soğanlı Pizza (Orta)</t>
  </si>
  <si>
    <t xml:space="preserve">Pizza sosu, dil peyniri, soğan, domates, kekik </t>
  </si>
  <si>
    <t>Sebzeli Pizza (Orta)</t>
  </si>
  <si>
    <t xml:space="preserve">Pizza sosu, dil peyniri, mantar, bezelye, zeytin, mısır, domates, kekik </t>
  </si>
  <si>
    <t xml:space="preserve">Pizza sosu, dil peyniri, zeytin, domates, kekik </t>
  </si>
  <si>
    <t>Domatesli Pizza (Orta)</t>
  </si>
  <si>
    <t xml:space="preserve">Pizza sosu, dil peyniri, domates, kekik </t>
  </si>
  <si>
    <t>Ton Balıklı Pizza (Orta)</t>
  </si>
  <si>
    <t xml:space="preserve">Pizza sosu, dil peyniri, ton balığı, domates, kekik </t>
  </si>
  <si>
    <t xml:space="preserve">Pizza sosu, dil peyniri, salam, sosis, sucuk, zeytin, domates, mantar, ekstra dil peyniri, kekik </t>
  </si>
  <si>
    <t>Meyveli Pizza (Orta)</t>
  </si>
  <si>
    <t xml:space="preserve">Dil peyniri, mevsim meyveleri </t>
  </si>
  <si>
    <t>Kalamarlı Pizza (Orta)</t>
  </si>
  <si>
    <t xml:space="preserve">Pizza sosu, dil peyniri, kalamar, domates, kekik </t>
  </si>
  <si>
    <t>Karidesli Pizza (Orta)</t>
  </si>
  <si>
    <t xml:space="preserve">Pizza sosu, dil peyniri, karides, domates, kekik </t>
  </si>
  <si>
    <t xml:space="preserve">Pizza sosu, dil peyniri, tavuk, domates, kekik </t>
  </si>
  <si>
    <t>Pastırmalı Pizza (Orta)</t>
  </si>
  <si>
    <t xml:space="preserve">Pizza sosu, dil peyniri, pastırma, domates, kekik </t>
  </si>
  <si>
    <t>Jambonlu Pizza (Orta)</t>
  </si>
  <si>
    <t xml:space="preserve">Pizza sosu, dil peyniri, jambon, domates, kekik </t>
  </si>
  <si>
    <t>Kavurmalı Pizza (Orta)</t>
  </si>
  <si>
    <t xml:space="preserve">Pizza sosu, dil peyniri, kavurma, domates, kekik </t>
  </si>
  <si>
    <t>Sucuklu Pizza (Büyük)</t>
  </si>
  <si>
    <t>Salamlı Pizza (Büyük)</t>
  </si>
  <si>
    <t>Sosisli Pizza (Büyük)</t>
  </si>
  <si>
    <t>Kıymalı Pizza (Büyük)</t>
  </si>
  <si>
    <t>Mantarlı Pizza (Büyük)</t>
  </si>
  <si>
    <t>Mantarlı Karışık Pizza (Büyük)</t>
  </si>
  <si>
    <t>Soğanlı Pizza (Büyük)</t>
  </si>
  <si>
    <t>Sebzeli Pizza (Büyük)</t>
  </si>
  <si>
    <t>Domatesli Pizza (Büyük)</t>
  </si>
  <si>
    <t>Meyveli Pizza (Büyük)</t>
  </si>
  <si>
    <t>Kalamarlı Pizza (Büyük)</t>
  </si>
  <si>
    <t>91,00 TL</t>
  </si>
  <si>
    <t>Karidesli Pizza (Büyük)</t>
  </si>
  <si>
    <t>Tavuklu Pizza (Büyük)</t>
  </si>
  <si>
    <t>Kavurmalı Pizza (Büyük)</t>
  </si>
  <si>
    <t>Et Dönerli Pizza (Büyük)</t>
  </si>
  <si>
    <t xml:space="preserve">Pizza sosu, dil peyniri, et döner, domates, kekik </t>
  </si>
  <si>
    <t>Karışık Pizza (Jumbo)</t>
  </si>
  <si>
    <t>Peynirli Pizza (Jumbo)</t>
  </si>
  <si>
    <t>Sucuklu Pizza (Jumbo)</t>
  </si>
  <si>
    <t>Salamlı Pizza (Jumbo)</t>
  </si>
  <si>
    <t>Sosisli Pizza (Jumbo)</t>
  </si>
  <si>
    <t>Kıymalı Pizza (Jumbo)</t>
  </si>
  <si>
    <t>Mantarlı Karışık Pizza (Jumbo)</t>
  </si>
  <si>
    <t>Soğanlı Pizza (Jumbo)</t>
  </si>
  <si>
    <t>Sebzeli Pizza (Jumbo)</t>
  </si>
  <si>
    <t>Zeytinli Pizza (Jumbo)</t>
  </si>
  <si>
    <t>Domatesli Pizza (Jumbo)</t>
  </si>
  <si>
    <t>Ton Balıklı Pizza (Jumbo)</t>
  </si>
  <si>
    <t>Kalamarlı Pizza (Jumbo)</t>
  </si>
  <si>
    <t>155,00 TL</t>
  </si>
  <si>
    <t>Karidesli Pizza (Jumbo)</t>
  </si>
  <si>
    <t>Pastırmalı Pizza (Jumbo)</t>
  </si>
  <si>
    <t>Kavurmalı Pizza (Jumbo)</t>
  </si>
  <si>
    <t>Et Dönerli Pizza (Jumbo)</t>
  </si>
  <si>
    <t>Acı Sos (10 gr.)</t>
  </si>
  <si>
    <t>Tavuk Nugget (10 Adet)</t>
  </si>
  <si>
    <t xml:space="preserve">Domates, turşu, patates kızartması ile </t>
  </si>
  <si>
    <t>Pepsi (33 cl.) (Pet Şişe)</t>
  </si>
  <si>
    <t>Fanta (2,5 L.)</t>
  </si>
  <si>
    <t xml:space="preserve">Domates, soğan, maydanoz </t>
  </si>
  <si>
    <t xml:space="preserve">Mevsim salata, soğan salatası, közlenmiş biber, közlenmiş domates, közlenmiş soğan, yeşillik, limon ile </t>
  </si>
  <si>
    <t>Ciğer Kebap</t>
  </si>
  <si>
    <t>Tavuk Kebap</t>
  </si>
  <si>
    <t>Açık Ayran (20 cl.)</t>
  </si>
  <si>
    <t xml:space="preserve">Özel sos, mayonez, ketçap, turşu, patates kızartması </t>
  </si>
  <si>
    <t>Tavuk Zurna Döner Dürüm</t>
  </si>
  <si>
    <t xml:space="preserve">Özel sos, ketçap, mayonez, turşu, patates kızartması </t>
  </si>
  <si>
    <t xml:space="preserve">Sos, maydanoz, soğan </t>
  </si>
  <si>
    <t xml:space="preserve">Et döner, sos, yoğurt ile </t>
  </si>
  <si>
    <t xml:space="preserve">Pirinç pilavı, patates kızartması, turşu, ekmek ile </t>
  </si>
  <si>
    <t xml:space="preserve">Soğan, maydanoz, pirinç pilavı, salata, ekmek ile </t>
  </si>
  <si>
    <t xml:space="preserve">Ekmke, sos, yoğurt ile </t>
  </si>
  <si>
    <t>Adana Dürüm (Harbiye Usulü) Menü</t>
  </si>
  <si>
    <t xml:space="preserve">Adana Dürüm (Harbiye Usulü) (Maydanoz, közlenmiş biber, soğan piyazı) + Ayran (20 cl.) </t>
  </si>
  <si>
    <t>Karışık Dürüm Menü</t>
  </si>
  <si>
    <t xml:space="preserve">Karışık Dürüm (1 Şiş kıyma, 1 şiş kuşbaşı) (Maydanoz, közlenmiş biber, soğan piyazı) + Ayran (20 cl.) </t>
  </si>
  <si>
    <t>Tavuk Şiş Dürüm Menü</t>
  </si>
  <si>
    <t xml:space="preserve">Tavuk Şiş Dürüm (Maydanoz, közlenmiş biber, soğan piyazı) + Ayran (20 cl.) </t>
  </si>
  <si>
    <t xml:space="preserve">Kuşbaşı Dürüm (Maydanoz, közlenmiş biber, soğan piyazı) + Ayran (20 cl.) </t>
  </si>
  <si>
    <t>Tavuk But</t>
  </si>
  <si>
    <t xml:space="preserve">Soğan piyazı, kızarmış salçalı ekmek, közlenmiş domates, biber ile </t>
  </si>
  <si>
    <t>Tavuk But Biftek</t>
  </si>
  <si>
    <t xml:space="preserve">Soğan piyazı, kızarmış salçalı ekmek, közlenmiş domates, biber </t>
  </si>
  <si>
    <t xml:space="preserve">Soğan piyazı, maydanoz, közlenmiş domates, biber, terbiyeli ekmek ile </t>
  </si>
  <si>
    <t xml:space="preserve">Kıyma şiş, kuşbaşı şiş. Soğan piyazı, maydanoz, közlenmiş domates, biber, terbiyeli ekmek ile </t>
  </si>
  <si>
    <t xml:space="preserve">Soğan piyazı, maydanoz, közlenmiş domates </t>
  </si>
  <si>
    <t>Karışık Dürüm</t>
  </si>
  <si>
    <t xml:space="preserve">Maydanoz, közlenmiş biber, soğan piyazı </t>
  </si>
  <si>
    <t>Söğüş Soğan</t>
  </si>
  <si>
    <t>Mevsim Salata (Küçük)</t>
  </si>
  <si>
    <t xml:space="preserve">Kırmızı lahana, marul, domates, salatalık, tuz, limon </t>
  </si>
  <si>
    <t>Mevsim Salata (Büyük)</t>
  </si>
  <si>
    <t>Coca-Cola (1.5 L.)</t>
  </si>
  <si>
    <t>Kemikli But (1 kg.)</t>
  </si>
  <si>
    <t>Kıyma Kebap (500 gr.)</t>
  </si>
  <si>
    <t>Kuşbaşı Kebap (500 gr.)</t>
  </si>
  <si>
    <t>Kuşbaşı Kebap (1 kg.)</t>
  </si>
  <si>
    <t>Tavuk But Şiş (1 kg)</t>
  </si>
  <si>
    <t xml:space="preserve">Soğan piyazı, maydanoz, terbiyeli ekmek, közlenmiş domates, biber </t>
  </si>
  <si>
    <t>Tavuk But Biftek (1 kg.)</t>
  </si>
  <si>
    <t>Mini Fısıtıklı Baklava (500 gr.)</t>
  </si>
  <si>
    <t>Özel Baklava (500 gr.)</t>
  </si>
  <si>
    <t xml:space="preserve">İri fıstıklı </t>
  </si>
  <si>
    <t>Fıstıklı Baklava (500 gr.)</t>
  </si>
  <si>
    <t>Bülbül Yuvası (1 kg.) - Şu anda mevcut değil.</t>
  </si>
  <si>
    <t>Cevizli Baklava (1 kg.) - Şu anda mevcut değil.</t>
  </si>
  <si>
    <t>Fıstıklı Baklava (1 kg.)</t>
  </si>
  <si>
    <t>Havuç Dilim Baklava (1 kg.) - Şu anda mevcut değil.</t>
  </si>
  <si>
    <t>Mini Cevizli Baklava (1 kg.)</t>
  </si>
  <si>
    <t>Mini Fıstıklı Baklava (1 kg.)</t>
  </si>
  <si>
    <t>Yeşil Midye Baklava (1 kg.) - Şu anda mevcut değil.</t>
  </si>
  <si>
    <t>Fıstıklı Basma Kadayıf (1 kg.)</t>
  </si>
  <si>
    <t>Fıstıklı Basma Kadayıf (500 gr.)</t>
  </si>
  <si>
    <t>Maraş Sarması - Şu anda mevcut değil.</t>
  </si>
  <si>
    <t>Maraş Sarması (500 gr.) - Şu anda mevcut değil.</t>
  </si>
  <si>
    <t xml:space="preserve">Kaymaklı </t>
  </si>
  <si>
    <t>Cevizli Baklava (500 gr.) - Şu anda mevcut değil.</t>
  </si>
  <si>
    <t>Havuç Dilim Baklava (500 gr.) - Şu anda mevcut değil.</t>
  </si>
  <si>
    <t>Mini Cevizli Baklava (500 gr.)</t>
  </si>
  <si>
    <t xml:space="preserve">Çikolata süslemeli </t>
  </si>
  <si>
    <t>Yeşil Midye Baklava (500 gr.) - Şu anda mevcut değil.</t>
  </si>
  <si>
    <t>Alpedo Sade Kase Dondurma</t>
  </si>
  <si>
    <t>Alpedo Yazgülü Sade Dondurma</t>
  </si>
  <si>
    <t>Alpedo Yazgülü Sade &amp; Çikolatalı Dondurma</t>
  </si>
  <si>
    <t>Alpedo Paket Sade Dondurma</t>
  </si>
  <si>
    <t>Alpedo Top Top Dondurma</t>
  </si>
  <si>
    <t>Alpedo 6'lı Dondurma</t>
  </si>
  <si>
    <t>Alpedo Kol Dondurma</t>
  </si>
  <si>
    <t xml:space="preserve">Sade çikolatalı </t>
  </si>
  <si>
    <t xml:space="preserve">Yeşillik </t>
  </si>
  <si>
    <t>Doritoslu Mega Çiğ Köfte Dürüm</t>
  </si>
  <si>
    <t xml:space="preserve">Doritos, yeşillik </t>
  </si>
  <si>
    <t xml:space="preserve">Marul, limon, acı sos, nar ekşisi, lavaş ile </t>
  </si>
  <si>
    <t>Çiğ Köfte (14 Sıkım)</t>
  </si>
  <si>
    <t>Seçilmiş Menü (Çiğ Köfte - 20 Sıkım)</t>
  </si>
  <si>
    <t xml:space="preserve">Çiğ Köfte (20 Sıkım) + Coca-Cola (33 cl.) </t>
  </si>
  <si>
    <t>Çiğ Köfte (45 Sıkım)</t>
  </si>
  <si>
    <t>Çiğ Köfte (55 Sıkım)</t>
  </si>
  <si>
    <t xml:space="preserve">Lavaş içerisinde; Marul, nar ekşisi </t>
  </si>
  <si>
    <t>Çiğ Köfte (25 Sıkım)</t>
  </si>
  <si>
    <t>Çiğ Köfte (35 Sıkım)</t>
  </si>
  <si>
    <t>Çiğ Köfte (40 Sıkım)</t>
  </si>
  <si>
    <t>Çiğ Köfte (50 Sıkım)</t>
  </si>
  <si>
    <t>Çiğ Köfte (50 Sıkım) &amp; Çiğ Köfte (25 Sıkım)</t>
  </si>
  <si>
    <t>Çiğ Köfte (1 kg.) + Çiğ Köfte (500 gr.)</t>
  </si>
  <si>
    <t>Lavaş Ekmeği</t>
  </si>
  <si>
    <t>Schweppes Mandarin (1 L.) - Şu anda mevcut değil.</t>
  </si>
  <si>
    <t>Duble Çiğ Köfte Dürüm</t>
  </si>
  <si>
    <t xml:space="preserve">Çift lavaş, 150 gr. çiğ köfte, atom marul, domates, nar ekşisi, acı sos, limon </t>
  </si>
  <si>
    <t xml:space="preserve">Tek lavaş, 100 gr. çiğ köfte, atom marul, domates, nar ekşisi, acı sos, limon </t>
  </si>
  <si>
    <t xml:space="preserve">Atom marul, domates, limon, maydanoz, nane, salatalık turşusu, nar ekşisi, acı sos, 4 adet lavaş ile </t>
  </si>
  <si>
    <t>Doritoslu Double Çiğ Köfte Dürüm</t>
  </si>
  <si>
    <t xml:space="preserve">Doritos, çift lavaş, 150 gr. çiğ köfte, marul, domates, nar ekşisi, acı sos, limon </t>
  </si>
  <si>
    <t xml:space="preserve">Atom marul, domates, limon, maydanoz, nane, salatalık turşusu, nar ekşisi, acı sos, 2 adet lavaş ile </t>
  </si>
  <si>
    <t xml:space="preserve">Doritos, tek lavaş, 100 gr. çiğ köfte, marul, domates, nar ekşisi, acı sos, limon </t>
  </si>
  <si>
    <t xml:space="preserve">Atom marul, domates, limon, maydanoz, nane, salatalık turşusu, nar ekşisi, acı sos, 5 adet lavaş ile </t>
  </si>
  <si>
    <t xml:space="preserve">Atom marul, domates, limon, maydanoz, nane, salatalık turşusu, nar ekşisi, acı sos, 6 adet lavaş ile </t>
  </si>
  <si>
    <t>Çiğ Köfte (800 gr.)</t>
  </si>
  <si>
    <t xml:space="preserve">Atom marul, domates, limon, maydonoz, nane, salatalık turşusu, nar ekşisi, acı sos, 8 adet lavaş ile </t>
  </si>
  <si>
    <t xml:space="preserve">Atom marul, domates, limon, maydanoz, nane, salatalık turşusu, nar ekşisi, acı sos, 10 adet lavaş ile </t>
  </si>
  <si>
    <t>Lavaş</t>
  </si>
  <si>
    <t>Çeyrek Atom Marul</t>
  </si>
  <si>
    <t>Nar Ekşisi (1 L.)</t>
  </si>
  <si>
    <t xml:space="preserve">Göbek marul, limon, yeşillik, acı sos, nar ekşisi </t>
  </si>
  <si>
    <t xml:space="preserve">Göbek marul, limon, yeşillik, acı sos, nar ekşisi, 3 adet lavaş ile </t>
  </si>
  <si>
    <t xml:space="preserve">Göbek marul, limon, yeşillik, acı sos, nar ekşisi, 2 adet lavaş ile </t>
  </si>
  <si>
    <t xml:space="preserve">Göbek marul, limon, yeşillik, acı sos, nar ekşisi, 4 adet lavaş ile </t>
  </si>
  <si>
    <t xml:space="preserve">Göbek marul, limon, yeşillik, acı sos, nar ekşisi, 6 adet lavaş ile </t>
  </si>
  <si>
    <t xml:space="preserve">Yeşillik, nar ekşisi </t>
  </si>
  <si>
    <t xml:space="preserve">6 adet lavaş ekmeği, domates, limon, ekşi sos, acı sos ile </t>
  </si>
  <si>
    <t>Tavuklu Nohutlu Pilav</t>
  </si>
  <si>
    <t xml:space="preserve">Ketçap, turşu ile </t>
  </si>
  <si>
    <t>16,88 TL</t>
  </si>
  <si>
    <t xml:space="preserve">8 adet lavaş ekmeği, domates, limon, ekşi sos, acı sos ile </t>
  </si>
  <si>
    <t>Seçilmiş Menü (Duble Çiğ Köfte Dürüm)</t>
  </si>
  <si>
    <t xml:space="preserve">Double Çiğ Köfte Dürüm + Coca-Cola (20 cl.) </t>
  </si>
  <si>
    <t xml:space="preserve">Çiğ Köfte Dürüm + Ayran (30 cl.) (Kampanya koşulları için restoranın Promosyonlar bölümüne göz atınız. İndirimli fiyat ürün sepete eklendikten sonra uygulanır.) </t>
  </si>
  <si>
    <t xml:space="preserve">2 adet lavaş ekmeği, domates, limon, ekşi sos, acı sos ile </t>
  </si>
  <si>
    <t>Çiğ Köfte (Tam)</t>
  </si>
  <si>
    <t xml:space="preserve">4 adet lavaş ekmeği, domates, limon, ekşi sos, acı sos ile </t>
  </si>
  <si>
    <t>Midye Dolma (Küçük Boy) (10 Adet) - Şu anda mevcut değil.</t>
  </si>
  <si>
    <t>Midye Dolma (Orta Boy) (10 Adet) - Şu anda mevcut değil.</t>
  </si>
  <si>
    <t>Midye Dolma (Büyük Boy) (10 Adet) - Şu anda mevcut değil.</t>
  </si>
  <si>
    <t xml:space="preserve">Limon ile </t>
  </si>
  <si>
    <t>Tavuklu Nohutlu Pilav (Yarım)</t>
  </si>
  <si>
    <t>Aile Boyu Nohutlu Pilav</t>
  </si>
  <si>
    <t xml:space="preserve">Ketçap, biber turşusu ile </t>
  </si>
  <si>
    <t>Nohut</t>
  </si>
  <si>
    <t>Lavaş Ekmeği (Adet)</t>
  </si>
  <si>
    <t>Acı Sos (Adet)</t>
  </si>
  <si>
    <t>Yeşillik (Küçük)</t>
  </si>
  <si>
    <t>Yeşillik (Büyük)</t>
  </si>
  <si>
    <t>2,63 TL</t>
  </si>
  <si>
    <t>Coca-Cola Light (20 cl.)</t>
  </si>
  <si>
    <t>Coca-Cola Şekersiz (20 cl.)</t>
  </si>
  <si>
    <t>1,13 TL</t>
  </si>
  <si>
    <t>6,38 TL</t>
  </si>
  <si>
    <t xml:space="preserve">Göbek marul, limon, sos, nane, maydanoz, domates, lavaş ile </t>
  </si>
  <si>
    <t xml:space="preserve">Göbek marul, domates, limon, sos, isteğe göre nane, maydanoz </t>
  </si>
  <si>
    <t>Doritoslu Mega Çiğ Köfte (150 gr.)</t>
  </si>
  <si>
    <t>Doritoslu Çiğ Köfte (100 gr.)</t>
  </si>
  <si>
    <t>Çiğ Köfte (1,5 kg.)</t>
  </si>
  <si>
    <t>Yeşillik Tabağı (Küçük)</t>
  </si>
  <si>
    <t>Yeşillik Tabağı (Büyük)</t>
  </si>
  <si>
    <t xml:space="preserve">100 gr. çiğ köfte, marul, domates, limon, nar ekşisi </t>
  </si>
  <si>
    <t>7,13 TL</t>
  </si>
  <si>
    <t>Ultra Mega Çiğ Köfte Dürüm</t>
  </si>
  <si>
    <t xml:space="preserve">Çift lavaşa; 250 gr. çiğ köfte, marul, domates, limon, nar ekşisi </t>
  </si>
  <si>
    <t>Vodafone Menüsü (Ultra Mega Çiğ Köfte Dürüm)</t>
  </si>
  <si>
    <t xml:space="preserve">Ultra Mega Çiğ Köfte Dürüm + Ayran (30 cl.) (Kampanya koşulları için restoranın Promosyonlar bölümüne göz atınız. İndirimli fiyat ürün sepete eklendikten sonra uygulanır.) </t>
  </si>
  <si>
    <t>14,75 TL</t>
  </si>
  <si>
    <t xml:space="preserve">150 gr. çiğ köfte, kıvırcık marul, domates, limon, nar ekşisi, turşu, Doritos </t>
  </si>
  <si>
    <t xml:space="preserve">100 gr. çiğ köfte, kıvırcık marul, domates, limon, nar ekşisi, turşu, Doritos </t>
  </si>
  <si>
    <t>Seçilmiş Menü (Nohutlu Tavuklu Pilav - Yarım)</t>
  </si>
  <si>
    <t xml:space="preserve">Nohutlu Tavuklu Pilav (Yarım) + Coca-Cola (33 cl.) </t>
  </si>
  <si>
    <t xml:space="preserve">Duble Çiğ Köfte Dürüm + Coca-Cola (33 cl.) </t>
  </si>
  <si>
    <t>Seçilmiş Menü (Çiğ Köfte - Tam)</t>
  </si>
  <si>
    <t xml:space="preserve">Çiğ Köfte (Tam) + Coca-Cola (33 cl.) </t>
  </si>
  <si>
    <t>Vodafone Menüsü (Nohutlu Tavuklu Pilav -Tam)</t>
  </si>
  <si>
    <t xml:space="preserve">Nohutlu Tavuklu Pilav (Tam) + Coca-Cola (33 cl.) (Kampanya koşulları için restoranın Promosyonlar bölümüne göz atınız. İndirimli fiyat ürün sepete eklendikten sonra uygulanır.) </t>
  </si>
  <si>
    <t>Çiğ Köfte Menü</t>
  </si>
  <si>
    <t xml:space="preserve">3 Adet Duble Çiğ Köfte Dürüm + Coca-Cola (1 L.) </t>
  </si>
  <si>
    <t>Tavuklu Pilav &amp; Kuru Fasulye Menü</t>
  </si>
  <si>
    <t xml:space="preserve">Tavuk Pilav + Kuru Fasulye + Turşu </t>
  </si>
  <si>
    <t>3'lü Çiğ Köfte Dürüm Menü</t>
  </si>
  <si>
    <t xml:space="preserve">3 Adet Çiğ Köfte Dürüm + Turşu + 3 Adet Ayran (20 cl.) </t>
  </si>
  <si>
    <t>5'li Çiğ Köfte Dürüm Menü</t>
  </si>
  <si>
    <t xml:space="preserve">5 Adet Çiğ Köfte Dürüm + Turşu + 5 Adet Ayran (20 cl.) </t>
  </si>
  <si>
    <t>43,50 TL</t>
  </si>
  <si>
    <t>Dürüm Ayran Tatlı Menü 1</t>
  </si>
  <si>
    <t xml:space="preserve">Çiğ Köfte Dürüm + Turşu + Günün Tatlısı + Ayran (20 cl.) </t>
  </si>
  <si>
    <t>Doritoslu Duble Çiğ Köfte Dürüm</t>
  </si>
  <si>
    <t xml:space="preserve">200 gr. çiğ köfte, kıvırcık marul, domates, limon, nar ekşisi, turşu, Doritos </t>
  </si>
  <si>
    <t>Süper Çiğ Köfte Menü</t>
  </si>
  <si>
    <t xml:space="preserve">5 Adet 200 gr. Çiğ Köfte + Yeşillik + Turşu + Ekmek + Domates + Marul + Limon + Nar Ekşisi + Acı Sos + 5 Adet Ayran (20 cl.) </t>
  </si>
  <si>
    <t>Süper Sushi Çiğ Köfte</t>
  </si>
  <si>
    <t xml:space="preserve">1 adet klasik sushi, 1 adet pazı sushi, 1 adet soslu mega ebatlı sushi. Yeşillik ile </t>
  </si>
  <si>
    <t>Klasik Çiğköfte Sushi</t>
  </si>
  <si>
    <t xml:space="preserve">Mega ebatlı özel soslu extra yeşillikli </t>
  </si>
  <si>
    <t xml:space="preserve">Çift lavaşa; 200 gr. çiğ köfte, marul, domates, limon, nar ekşisi </t>
  </si>
  <si>
    <t xml:space="preserve">Marul, domates, limon, nar ekşisi, turşu, 200 gr. çiğ köfte ile </t>
  </si>
  <si>
    <t xml:space="preserve">Marul, domates, limon, nar ekşisi, turşu, 400 gr. çiğ köfte ile </t>
  </si>
  <si>
    <t xml:space="preserve">Marul, domates, limon, nar ekşisi, turşu, maydanoz, nane ile </t>
  </si>
  <si>
    <t>Aile Boyu Çiğ Köfte</t>
  </si>
  <si>
    <t xml:space="preserve">Marul, domates, limon, nar ekşisi, turşu, 600 gr. çiğ köfte ile </t>
  </si>
  <si>
    <t xml:space="preserve">Marul, domates, limon, nar ekşisi, turşu ile </t>
  </si>
  <si>
    <t>46,88 TL</t>
  </si>
  <si>
    <t>Midye Dolma (10 Adet)</t>
  </si>
  <si>
    <t>Nar Ekşisi (12 gr.)</t>
  </si>
  <si>
    <t>Tavukgöğsü (150 gr.)</t>
  </si>
  <si>
    <t>Künefe - Şu anda mevcut değil.</t>
  </si>
  <si>
    <t>Hindistan Cevizli Revani</t>
  </si>
  <si>
    <t>Sade Revani</t>
  </si>
  <si>
    <t>Kazandibi (150 gr.)</t>
  </si>
  <si>
    <t>Limonlu Soda (20 cl.) - Şu anda mevcut değil.</t>
  </si>
  <si>
    <t>Eker Ayran (1 L.)</t>
  </si>
  <si>
    <t>Fanta (1,5 L.)</t>
  </si>
  <si>
    <t xml:space="preserve">100 gr. çiğ köfte, marul, domates, nar ekşisi, limon, acı sos </t>
  </si>
  <si>
    <t xml:space="preserve">Çift lavaşa; 140 gr. çiğ köfte, marul, domates, nar ekşisi, limon, acı sos </t>
  </si>
  <si>
    <t xml:space="preserve">Iceberg marul, domates, nane, maydanoz, 2 adet lavaş ekmek, nar ekşisi, acı sos ile </t>
  </si>
  <si>
    <t xml:space="preserve">Iceberg marul, domates, nane, maydanoz, 5 adet lavaş ekmek, nar ekşisi, acı sos ile </t>
  </si>
  <si>
    <t xml:space="preserve">Iceberg marul, domates, nane, maydanoz, 4 adet lavaş ekmek, nar ekşisi, acı sos ile </t>
  </si>
  <si>
    <t xml:space="preserve">Iceberg marul, domates, nane, maydanoz, 10 adet lavaş ekmek, nar ekşisi, acı sos ile </t>
  </si>
  <si>
    <t xml:space="preserve">Iceberg marul, domates, nane, maydanoz, 6 adet lavaş ekmek, nar ekşisi, acı sos ile </t>
  </si>
  <si>
    <t xml:space="preserve">Göbek marul, nar ekşisi, limon, domates, doritos </t>
  </si>
  <si>
    <t xml:space="preserve">Göbek marul, domates, limon, nar ekşisi, acı sos </t>
  </si>
  <si>
    <t xml:space="preserve">Göbek marul, nar ekşisi, limon, domates </t>
  </si>
  <si>
    <t xml:space="preserve">2 adet lavaş ekmeği, göbek marul, domates, limon, nar ekşisi, acı sos ile </t>
  </si>
  <si>
    <t>Seçilmiş Menü (Çiğ Köfte (600 gr.))</t>
  </si>
  <si>
    <t xml:space="preserve">Çiğ Köfte (600 gr.) + Coca-Cola (33 cl.) </t>
  </si>
  <si>
    <t>Vodafone Menüsü (Çiğ Köfte (1 kg.))</t>
  </si>
  <si>
    <t xml:space="preserve">Çiğ Köfte (1 kg.) + Coca-Cola (1 L.) (Kampanya koşulları için restoranın Promosyonlar bölümüne göz atınız. İndirimli fiyat ürün sepete eklendikten sonra uygulanır.) </t>
  </si>
  <si>
    <t>53,00 TL</t>
  </si>
  <si>
    <t xml:space="preserve">Göbek marul, nar ekşisi, limon, domates ile </t>
  </si>
  <si>
    <t xml:space="preserve">3 adet lavaş ekmeği, göbek marul, domates, limon, nar ekşisi, acı sos ile </t>
  </si>
  <si>
    <t xml:space="preserve">5 adet lavaş ekmeği, göbek marul, domates, limon, nar ekşisi, acı sos ile </t>
  </si>
  <si>
    <t xml:space="preserve">8 adet lavaş ekmeği, göbek marul, domates, limon, nar ekşisi, acı sos ile </t>
  </si>
  <si>
    <t>54,00 TL</t>
  </si>
  <si>
    <t xml:space="preserve">Marul, domates, limon, nar ekşisi, acı sos </t>
  </si>
  <si>
    <t xml:space="preserve">(2-3 Kişilik) Marul, domates, limon, nar ekşisi, acı sos, 5 adet lavaş ile </t>
  </si>
  <si>
    <t xml:space="preserve">(1 Kişilik) Marul, domates, limon, nar ekşisi, acı sos, 2 adet lavaş ile </t>
  </si>
  <si>
    <t>Doritos'lu Mega Çiğ Köfte Dürüm</t>
  </si>
  <si>
    <t xml:space="preserve">Marul, domates, limon, nar ekşisi, acı sos, Doritos </t>
  </si>
  <si>
    <t>Doritos'lu Çiğ Köfte Dürüm</t>
  </si>
  <si>
    <t>Doritos'lu Double Çiğ Köfte Dürüm</t>
  </si>
  <si>
    <t xml:space="preserve">(2 Kişilik) Marul, domates, limon, nar ekşisi, acı sos, 4 adet lavaş ile </t>
  </si>
  <si>
    <t xml:space="preserve">(3-4 Kişilik) Marul, domates, limon, nar ekşisi, acı sos, 6 adet lavaş ile </t>
  </si>
  <si>
    <t xml:space="preserve">(4-5 Kişilik) Marul, domates, limon, nar ekşisi, acı sos, 10 adet lavaş ile </t>
  </si>
  <si>
    <t>Domates (Adet)</t>
  </si>
  <si>
    <t>Iceberg Marul</t>
  </si>
  <si>
    <t>Çankaya Gazoz (25 cl.)</t>
  </si>
  <si>
    <t xml:space="preserve">Nar ekşisi, limon, domates, marul </t>
  </si>
  <si>
    <t xml:space="preserve">Marul, limon, nar ekşisi, acı sos ile </t>
  </si>
  <si>
    <t xml:space="preserve">200 gr. çiğ köfte, nar ekşisi, marul, domates, limon </t>
  </si>
  <si>
    <t xml:space="preserve">100 gr. çiğ köfte, nar ekşisi, marul, domates, limon </t>
  </si>
  <si>
    <t xml:space="preserve">Marul, domates, limon, 5 adet lavaş ile </t>
  </si>
  <si>
    <t xml:space="preserve">Marul, domates, limon, 4 adet lavaş ile </t>
  </si>
  <si>
    <t xml:space="preserve">Marul, domates, limon, 6 adet lavaş ile </t>
  </si>
  <si>
    <t xml:space="preserve">Marul, domates, limon, 2 adet lavaş ile </t>
  </si>
  <si>
    <t xml:space="preserve">Marul, domates, limon, 8 adet lavaş ile </t>
  </si>
  <si>
    <t xml:space="preserve">Çift lavaşa; 100 gr. çiğ köfte, domates, marul, nar ekşisi </t>
  </si>
  <si>
    <t>Çiğ Köfte (200 gr.) (1 Kişilik)</t>
  </si>
  <si>
    <t xml:space="preserve">Marul, domates, nar ekşisi, acı sos, limon, 2 adet lavaş ile </t>
  </si>
  <si>
    <t xml:space="preserve">Çift lavaşa; 200 gr. çiğ köfte, domates, marul, nar ekşisi </t>
  </si>
  <si>
    <t>Çiğ Köfte (1 kg.) (4 Kişilik)</t>
  </si>
  <si>
    <t xml:space="preserve">Marul, domates, nar ekşisi, acı sos, limon, 10 adet lavaş ile </t>
  </si>
  <si>
    <t>Çiğ Köfte (400 gr.) (2 Kişilik)</t>
  </si>
  <si>
    <t xml:space="preserve">Marul, domates, nar ekşisi, acı sos, limon, 4 adet lavaş ile </t>
  </si>
  <si>
    <t xml:space="preserve">Marul, domates, nar ekşisi, acı sos, limon, 5 adet lavaş ile </t>
  </si>
  <si>
    <t>Çiğ Köfte (600 gr.) (3 Kişilik)</t>
  </si>
  <si>
    <t xml:space="preserve">Marul, domates, nar ekşisi, acı sos, limon, 6 adet lavaş ile </t>
  </si>
  <si>
    <t xml:space="preserve">100 gr. çiğ köfte, iceberg marul, domates, isteğe göre nane, maydanoz, nar ekşisi, limon, acı sos </t>
  </si>
  <si>
    <t xml:space="preserve">Çift lavaşa; 140 gr. çiğ köfte, iceberg marul, domates, isteğe göre nane, maydanoz, nar ekşisi, limon, acı sos </t>
  </si>
  <si>
    <t>Doritoslu Dürüm</t>
  </si>
  <si>
    <t xml:space="preserve">100 gr. çiğ köfte, ıceberg marul, domates, isteğe göre nane, maydanoz, nar ekşisi, limon, acı sos, turşu </t>
  </si>
  <si>
    <t xml:space="preserve">Iceberg marul, domates, nane, maydanoz, 2 adet lavaş, nar ekşisi, acı sos ile </t>
  </si>
  <si>
    <t xml:space="preserve">Iceberg marul, domates, nane, maydanoz, 4 adet lavaş, nar ekşisi, acı sos ile </t>
  </si>
  <si>
    <t xml:space="preserve">Çiğ Köfte (600 gr.) + Coca-Cola (20 cl.) </t>
  </si>
  <si>
    <t>Doritoslu Double Dürüm</t>
  </si>
  <si>
    <t xml:space="preserve">150 gr. çiğ köfte, ıceberg marul, domates, isteğe göre nane, maydanoz, nar ekşisi, limon, acı sos, turşu </t>
  </si>
  <si>
    <t>Süt Mısırlı Dürüm</t>
  </si>
  <si>
    <t>Süt Mısırlı Double Dürüm</t>
  </si>
  <si>
    <t xml:space="preserve">Iceberg marul, domates, nane, maydanoz, 6 adet lavaş, nar ekşisi, acı sos ile </t>
  </si>
  <si>
    <t xml:space="preserve">Iceberg marul, domates, nane, maydanoz, 10 adet lavaş, nar ekşisi, acı sos ile </t>
  </si>
  <si>
    <t xml:space="preserve">140 gr. çiğ köfte, marul, limon, nar ekşisi, acı sos </t>
  </si>
  <si>
    <t xml:space="preserve">4 adet lavaş, marul, limon, nar ekşisi, acı sos </t>
  </si>
  <si>
    <t xml:space="preserve">6 adet lavaş, marul, limon, nar ekşisi, acı sos </t>
  </si>
  <si>
    <t xml:space="preserve">100 gr. çğ köfte, marul, limon, nar ekşisi, acı sos </t>
  </si>
  <si>
    <t xml:space="preserve">10 adet lavaş, marul, limon, nar ekşisi, acı sos </t>
  </si>
  <si>
    <t xml:space="preserve">2 adet lavaş, marul, limon, nar ekşisi, acı sos </t>
  </si>
  <si>
    <t xml:space="preserve">100 gr. çiğ köfte, göbek marul, domates, nar ekşisi, acı sos, lavaş </t>
  </si>
  <si>
    <t xml:space="preserve">120 gr. çiğ köfte, göbek marul, domates, nar ekşisi, acı sos </t>
  </si>
  <si>
    <t xml:space="preserve">2 adet lavaş, göbek marul, limon, nar ekşisi, acı sos </t>
  </si>
  <si>
    <t xml:space="preserve">Marul, limon, lavaş, nar eşkisi, acı sos </t>
  </si>
  <si>
    <t xml:space="preserve">8 adet lavaş, göbek marul, limon, nar ekşisi, acı sos </t>
  </si>
  <si>
    <t>Vodafone Menüsü (Çiğ Köfte (200 gr.))</t>
  </si>
  <si>
    <t xml:space="preserve">Çiğ Köfte (200 gr.) + Şalgam Suyu (33 cl.) (Kampanya koşulları için restoranın Promosyonlar bölümüne göz atınız. İndirimli fiyat ürün sepete eklendikten sonra uygulanır.) </t>
  </si>
  <si>
    <t xml:space="preserve">120 gr. çiğ köfte, doritos, göbek marul, domates, nar ekşisi, acı sos </t>
  </si>
  <si>
    <t>Mega Doritoslu Çiğ Köfte Dürüm</t>
  </si>
  <si>
    <t xml:space="preserve">Çiğ köfte, Doritos, göbek marul, domates, nar ekşisi, acı sos </t>
  </si>
  <si>
    <t xml:space="preserve">150 gr. çiğ köfte, göbek marul, domates, nar ekşisi, acı sos </t>
  </si>
  <si>
    <t xml:space="preserve">100 gr. çiğ köfte, Doritos, göbek marul, domates, nar ekşisi, acı sos, lavaş </t>
  </si>
  <si>
    <t xml:space="preserve">4 adet lavaş, göbek marul, limon, nar ekşisi, acı sos </t>
  </si>
  <si>
    <t xml:space="preserve">6 adet lavaş, göbek marul, limon, nar ekşisi, acı sos </t>
  </si>
  <si>
    <t>Domates</t>
  </si>
  <si>
    <t xml:space="preserve">90 gr. çiğ köfte, marul, domates, nar ekşisi, isteğe göre acı sos </t>
  </si>
  <si>
    <t xml:space="preserve">200 gr. çiğ köft, marul, domates, nar ekşisi, isteğe göre acı sos </t>
  </si>
  <si>
    <t xml:space="preserve">Marul, domates, turşu, limon, nar ekşisi, acı sos, lavaş ekmek ile </t>
  </si>
  <si>
    <t xml:space="preserve">Marul, domates, limon, acı sos, nar ekşisi, 4 adet lavaş ile </t>
  </si>
  <si>
    <t>Çiğ Köfte Dürüm (110 gr.)</t>
  </si>
  <si>
    <t xml:space="preserve">Marul, domates, turşu, nar ekşisi, limon, isteğe göre acı sos </t>
  </si>
  <si>
    <t xml:space="preserve">Marul, domates, turşu, nar ekşisi, limon, acı sos, 6 adet lavaş ekmeği ile </t>
  </si>
  <si>
    <t xml:space="preserve">Marul, domates, turşu, nar ekşisi, limon, isteğe göre acı sos, Doritos </t>
  </si>
  <si>
    <t>Meşhur Ömer Usta Tostu</t>
  </si>
  <si>
    <t xml:space="preserve">Meşhur Ömer Usta Tostu (Sucuk, kaşar peyniri) + Ayran (20 cl.) </t>
  </si>
  <si>
    <t xml:space="preserve">Marul, domates, turşu, nar ekşisi, limon, acı sos, 4 adet lavaş ekmeği ile </t>
  </si>
  <si>
    <t>Tost Ekmeğine Kaşarlı Tost Menü</t>
  </si>
  <si>
    <t xml:space="preserve">Tost Ekmeğine Kaşarlı Tost (Çemen, salça, kaşar peyniri, ketçap) + Ayran (20 cl.) </t>
  </si>
  <si>
    <t>Ekmek Arası Köfte Menü</t>
  </si>
  <si>
    <t xml:space="preserve">Ekmek Arası Köfte (Kaşar peyniri, ızgara köfte, çemen, salça, ketçap, domates) + Ayran (20 cl.) </t>
  </si>
  <si>
    <t xml:space="preserve">Marul, domates, turşu, nar ekşisi, limon, acı sos, 12 adet lavaş ekmeği ile </t>
  </si>
  <si>
    <t xml:space="preserve">Marul, domates, turşu, nar ekşisi, limon, acı sos, 5 adet lavaş ekmeği ile </t>
  </si>
  <si>
    <t>Çiğ Köfte Dürüm (80 gr.)</t>
  </si>
  <si>
    <t xml:space="preserve">2 adet lavaş, 1 adet nar ekşisi, 1 adet acı sos, çeyrek göbek marul </t>
  </si>
  <si>
    <t xml:space="preserve">100 gr. çiğ köfte, Çiğ Köfte (500 gr.) </t>
  </si>
  <si>
    <t xml:space="preserve">150 gr. çiğ köfte, domates, limon, nar ekşisi </t>
  </si>
  <si>
    <t xml:space="preserve">4 adet lavaş, 1 adet nar ekşisi, 1 adet acı sos, yarım göbek marul, yarım limon, yarım domates </t>
  </si>
  <si>
    <t>25,50 TL</t>
  </si>
  <si>
    <t xml:space="preserve">Doritos, marul, domates, limon, nar ekşisi </t>
  </si>
  <si>
    <t>Çiğ Köfte (1 kg.) Menü</t>
  </si>
  <si>
    <t xml:space="preserve">Çiğ Köfte (1 kg.) + Seçeceğiniz 5 Adet Tatlı </t>
  </si>
  <si>
    <t>Çiğ Köfte (600 gr.) Menü</t>
  </si>
  <si>
    <t xml:space="preserve">Çiğ Köfte (600 gr.) + Seçeceğiniz 3 Adet Tatlı </t>
  </si>
  <si>
    <t>Çiğ Köfte Dürüm Menü</t>
  </si>
  <si>
    <t xml:space="preserve">Çiğ Köfte Dürüm + Tatlı + Ayran (20 cl.) </t>
  </si>
  <si>
    <t>2'li Çiğ Köfte Menü</t>
  </si>
  <si>
    <t xml:space="preserve">2 Adet Mega Çiğ Köfte Dürüm + Tatlı + 2 Adet Ayran (20 cl.) </t>
  </si>
  <si>
    <t>Double Mega Çiğ Köfte Dürüm</t>
  </si>
  <si>
    <t xml:space="preserve">170 gr. çiğ köfte, domates, limon, nar ekşisi </t>
  </si>
  <si>
    <t>Suşi Çiğ Köfte</t>
  </si>
  <si>
    <t xml:space="preserve">Marul, domates, limon, nar ekşisi </t>
  </si>
  <si>
    <t>Doritoslu Suşi Çiğ Köfte</t>
  </si>
  <si>
    <t>Çiğ Köfte (500 gr,)</t>
  </si>
  <si>
    <t xml:space="preserve">5 adet lavaş, 2 adet acı sos, 2 adet nar ekşisi ile </t>
  </si>
  <si>
    <t>Aile Boyu Çiğ Köfte (600 gr.) (3 Kişilik)</t>
  </si>
  <si>
    <t xml:space="preserve">6 adet lavaş, 2 adet nar ekşisi, 2 adet acı sos, 3/4 göbek marul, tam limon, tam domates </t>
  </si>
  <si>
    <t>Çiğ Köfte (1 kg.) (5 Kişilik)</t>
  </si>
  <si>
    <t xml:space="preserve">10 adet lavaş, 3 adet nar ekşisi, 3 adet acı sos, tam göbek marul, 2 adet limon, tam domates </t>
  </si>
  <si>
    <t>Yarım Ekmek Arası Kavurma - Şu anda mevcut değil.</t>
  </si>
  <si>
    <t>Pirinç Pilavı (1,5 Porsiyon)</t>
  </si>
  <si>
    <t>Kabuklu Ceviz</t>
  </si>
  <si>
    <t xml:space="preserve">(1 kg.) </t>
  </si>
  <si>
    <t>Nohutlu Tavuklu Pilav</t>
  </si>
  <si>
    <t xml:space="preserve">Iceberg marul, domates, soslar </t>
  </si>
  <si>
    <t>Karadut Şurubu (5 L.)</t>
  </si>
  <si>
    <t>Karadut Özü (Taneli)</t>
  </si>
  <si>
    <t>Karadut Özü</t>
  </si>
  <si>
    <t>Ayran (29,5 cl.)</t>
  </si>
  <si>
    <t xml:space="preserve">140 gr. çiğ köfte, marul, domates, nar ekşisi </t>
  </si>
  <si>
    <t xml:space="preserve">2 adet lavaş, marul, limon, 1 adet nar ekşisi, 1 adet acı sos </t>
  </si>
  <si>
    <t xml:space="preserve">4 adet lavaş, marul, limon, 2 adet nar ekşisi, 2 adet acı sos </t>
  </si>
  <si>
    <t xml:space="preserve">6 adet lavaş, marul, limon, 3 adet nar ekşisi, 3 adet acı sos </t>
  </si>
  <si>
    <t xml:space="preserve">8 adet lavaş, marul, limon, 3 adet nar ekşisi, 3 adet acı sos </t>
  </si>
  <si>
    <t>Sütaş Ayran (28.5 cl.)</t>
  </si>
  <si>
    <t xml:space="preserve">Marul, domates, limon, nar ekşisi, acı sos, 4 adet lavaş ile </t>
  </si>
  <si>
    <t xml:space="preserve">Marul, domates, limon, nar ekşisi, acı sos, 2 adet lavaş ile </t>
  </si>
  <si>
    <t>Seçilmiş Menü (Duble Çiğ Köfte Dürüm) - Şu anda mevcut değil.</t>
  </si>
  <si>
    <t xml:space="preserve">Marul, domates, limon, nar ekşisi, acı sos, 6 adet lavaş ile </t>
  </si>
  <si>
    <t xml:space="preserve">Marul, domates, limon, nar ekşisi, acı sos, 5 adet lavaş ile </t>
  </si>
  <si>
    <t xml:space="preserve">Marul, domates, limon, nar ekşisi, acı sos, 10 adet lavaş ile </t>
  </si>
  <si>
    <t>Lavaş (2 Adet)</t>
  </si>
  <si>
    <t xml:space="preserve">100 gr. çiğ köfte, göbek marul, domates, limon, nar ekşisi, isteğe göre acı </t>
  </si>
  <si>
    <t xml:space="preserve">150 gr. çiğ köfte, göbek marul, domates, limon, nar ekşisi, isteğe göre acı </t>
  </si>
  <si>
    <t xml:space="preserve">(1 Kişilik) 2 adet lavaş, nar ekşisi, acı sos, çeyrek göbek marul ile </t>
  </si>
  <si>
    <t xml:space="preserve">(3 Kişilik) 6 adet lavaş, 2 adet nar ekşisi, 2 adet acı sos, 3/4 göbek marul, tam limon, tam domates ile </t>
  </si>
  <si>
    <t xml:space="preserve">5 adet lavaş, nar ekşisi, acı sos, yarım göbek marul, yarım limon, yarım domates ile </t>
  </si>
  <si>
    <t xml:space="preserve">(2 Kişilik) 4 adet lavaş, nar ekşisi, acı sos, yarım göbek marul, yarım limon, yarım domates ile </t>
  </si>
  <si>
    <t xml:space="preserve">(5 Kişilik) 10 adet lavaş, 3 adet nar ekşisi, 3 adet acı sos, tam göbek marul, 2 adet limon, tam domates ile </t>
  </si>
  <si>
    <t>Ayran (19,5 cl.)</t>
  </si>
  <si>
    <t>Midye Dolma (Adet) (Küçük)</t>
  </si>
  <si>
    <t xml:space="preserve">200 gr. çiğ köfte, iceberg marul, domates, limon, acı sos, nar ekşisi, 2 adet lavaş ile </t>
  </si>
  <si>
    <t xml:space="preserve">400 gr. çiğ köfte, iceberg marul, domates, limon, acı sos, nar ekşisi, 4 adet lavaş ile </t>
  </si>
  <si>
    <t>Seçilmiş Menü (Doritoslu Çiğ Köfte Dürüm)</t>
  </si>
  <si>
    <t xml:space="preserve">Doritoslu Çiğ Köfte Dürüm + Coca-Cola (33 cl.) </t>
  </si>
  <si>
    <t>15,75 TL</t>
  </si>
  <si>
    <t xml:space="preserve">Mega Çiğ Köfte Dürüm + Coca-Cola (33 cl.) </t>
  </si>
  <si>
    <t xml:space="preserve">Çiğ Köfte (400 gr.) + Şalgam Suyu (30 cl.) (Kampanya koşulları için restoranın Promosyonlar bölümüne göz atınız. İndirimli fiyat ürün sepete eklendikten sonra uygulanır.) </t>
  </si>
  <si>
    <t xml:space="preserve">Çiğ Köfte (200 gr.) + Sütaş Ayran (20 cl.) (Kampanya koşulları için restoranın Promosyonlar bölümüne göz atınız. İndirimli fiyat ürün sepete eklendikten sonra uygulanır.) </t>
  </si>
  <si>
    <t xml:space="preserve">Çiğ Köfte (1 kg.) + 3 Adet Ayran (29,5 cl.) </t>
  </si>
  <si>
    <t xml:space="preserve">Çiğ Köfte (2 kg.) + Coca-Cola Şekersiz (1 L.) veya 3 Adet Şalgam Suyu (30 cl.) </t>
  </si>
  <si>
    <t>Çiğ Köfte (4 kg.)</t>
  </si>
  <si>
    <t xml:space="preserve">100 gr. çiğ köfte, iceberg marul, salatalık turşusu, domates, doritos, limon </t>
  </si>
  <si>
    <t xml:space="preserve">1 kg. çiğ köfte, iceberg marul, domates, limon, acı sos, nar ekşisi, 10 adet lavaş ile </t>
  </si>
  <si>
    <t>Midye Dolmalı Çiğ Köfte Dürüm</t>
  </si>
  <si>
    <t xml:space="preserve">100 gr. çiğ köfte, iceberg marul, 5 adet midye dolma, limon </t>
  </si>
  <si>
    <t xml:space="preserve">600 gr. çiğ köfte, iceberg marul, domates, limon, acı sos, nar ekşisi, 5 adet lavaş ile </t>
  </si>
  <si>
    <t xml:space="preserve">160 gr. çiğ köfte, iceberg marul, salatalık turşusu, domates, doritos, limon </t>
  </si>
  <si>
    <t>Midye Dolma (Orta) (100 Adet)</t>
  </si>
  <si>
    <t>Midye Dolma (Orta) (120 Adet)</t>
  </si>
  <si>
    <t>Midye Dolma (Küçük) (75 Adet)</t>
  </si>
  <si>
    <t>Midye Dolma (Orta) (150 Adet)</t>
  </si>
  <si>
    <t>250,00 TL</t>
  </si>
  <si>
    <t>Midye Dolma (60 Adet)</t>
  </si>
  <si>
    <t>Midye Dolma (Küçük) (100 Adet)</t>
  </si>
  <si>
    <t>Midye Dolma (Küçük) (150 Adet)</t>
  </si>
  <si>
    <t>Coca-Cola (2.5 L)</t>
  </si>
  <si>
    <t>Seçilmiş Menü (Sushi Çiğ Köfte)</t>
  </si>
  <si>
    <t xml:space="preserve">Sushi Çiğ Köfte + Coca-Cola (1 L.) </t>
  </si>
  <si>
    <t>Seçilmiş Menü (Çiğ Köfte (Yarım))</t>
  </si>
  <si>
    <t xml:space="preserve">Çiğ Köfte (Yarım) + Coca-Cola (33 cl.) </t>
  </si>
  <si>
    <t>Mega Midye Dolmalı Çiğ Köfte Dürüm</t>
  </si>
  <si>
    <t xml:space="preserve">160 gr. çiğ köfte, iceberg marul, salatalık turşusu, domates, limon </t>
  </si>
  <si>
    <t>Çiğ Köfte Lokum - Şu anda mevcut değil.</t>
  </si>
  <si>
    <t xml:space="preserve">200 gr. çiğ köfte, iceberg marul, domates, limon, acı sos, nar ekşisi </t>
  </si>
  <si>
    <t>Katık Tavuk Döner Dürüm</t>
  </si>
  <si>
    <t xml:space="preserve">Marul, domates, patates kızartması, turşu, sos, mayonez </t>
  </si>
  <si>
    <t>Katık Zurna Tavuk Döner Dürüm</t>
  </si>
  <si>
    <t>Katık Et Döner Dürüm</t>
  </si>
  <si>
    <t xml:space="preserve">Soğan, maydanoz, domates, turşu, sos </t>
  </si>
  <si>
    <t>Katık Döner &amp; Ayran Menü</t>
  </si>
  <si>
    <t xml:space="preserve">Tavuk Döner + Patates Kızartması + Ayran (20 cl.) </t>
  </si>
  <si>
    <t>Seçilmiş Menü (Katık Tavuk Döner Dürüm)</t>
  </si>
  <si>
    <t xml:space="preserve">Katık Tavuk Döner Dürüm + Coca-Cola (33 cl.) </t>
  </si>
  <si>
    <t>Katık Et Döner Menü</t>
  </si>
  <si>
    <t xml:space="preserve">Katık Et Döner + Patates Kızartması + Kutu İçecek </t>
  </si>
  <si>
    <t>Katık Kaşarlı Et Döner Menü</t>
  </si>
  <si>
    <t xml:space="preserve">Katık Kaşarlı Et Döner + Patates Kızartması + Kutu İçecek </t>
  </si>
  <si>
    <t>Katık Kaşarlı Tavuk Döner Menü</t>
  </si>
  <si>
    <t xml:space="preserve">Katık Kaşarlı Tavuk Döner + Patates Kızartması + Kutu İçecek </t>
  </si>
  <si>
    <t>Katık Menü (10 Kişilik)</t>
  </si>
  <si>
    <t xml:space="preserve">10 Adet Katık Tavuk Döner Dürüm + 2 Adet Patates Kızartması + Coca-Cola (2,5 L.) </t>
  </si>
  <si>
    <t>Katık Menü (5 Kişilik)</t>
  </si>
  <si>
    <t xml:space="preserve">5 Adet Katık Tavuk Döner Dürüm + Patates Kızartması + Coca-Cola (1 L.) </t>
  </si>
  <si>
    <t>Katık Tavuk Döner Menü</t>
  </si>
  <si>
    <t xml:space="preserve">Katık Tavuk Döner + Patates Kızartması + Kutu İçecek </t>
  </si>
  <si>
    <t>Katık Tavuk Döner</t>
  </si>
  <si>
    <t xml:space="preserve">Marul, domates, patates kızartması, turşu, sos, mayonez. Salata ile </t>
  </si>
  <si>
    <t>Katık İskender (Tavuk Dönerden)</t>
  </si>
  <si>
    <t>Katık Kaşarlı Tavuk Döner Dürüm</t>
  </si>
  <si>
    <t xml:space="preserve">Domates, patates kızartması, turşu, sos, mayonez </t>
  </si>
  <si>
    <t>Katık Et Döner</t>
  </si>
  <si>
    <t xml:space="preserve">Soğan, maydanoz, domates, turşu, sos. Salata ile </t>
  </si>
  <si>
    <t>İskenderun Usulü Et Döner Dürüm</t>
  </si>
  <si>
    <t>Katık İskender ( Et Dönerden)</t>
  </si>
  <si>
    <t>Katık Kaşarlı Et Döner Dürüm</t>
  </si>
  <si>
    <t xml:space="preserve">Domates, patates kızartması, turşu, sos </t>
  </si>
  <si>
    <t>Katık Zurna Et Döner Dürüm</t>
  </si>
  <si>
    <t>Katık Et &amp; Tavuk Karışık Döner</t>
  </si>
  <si>
    <t xml:space="preserve">Salata, soğan salata, domates, turşu, patates kızartması ile </t>
  </si>
  <si>
    <t>Katık Et &amp; Tavuk Karışık Döner Dürüm</t>
  </si>
  <si>
    <t xml:space="preserve">Domates, marul, turşu, sos, mayonez. Biber turşusu, salatalık turşusu ile </t>
  </si>
  <si>
    <t>Eker Ayran (27 cl.)</t>
  </si>
  <si>
    <t>Dil Paça Çorbası</t>
  </si>
  <si>
    <t>Ezogelin Çorbası</t>
  </si>
  <si>
    <t>İşkembe Çorbası</t>
  </si>
  <si>
    <t>Kelle Dil Beyin Çorbası</t>
  </si>
  <si>
    <t>Mimar Sinan Çorbası</t>
  </si>
  <si>
    <t>Tuzlama Çorbası</t>
  </si>
  <si>
    <t>Mumbar Dolması</t>
  </si>
  <si>
    <t>Şırdan</t>
  </si>
  <si>
    <t>Tereyağlı Mumbar</t>
  </si>
  <si>
    <t>Tereyağlı Şırdan</t>
  </si>
  <si>
    <t>Beyin Söğüş</t>
  </si>
  <si>
    <t>Dil Söğüş</t>
  </si>
  <si>
    <t xml:space="preserve">Soğan, domates, yeşillik, sos, mayonez </t>
  </si>
  <si>
    <t xml:space="preserve">Soğan, domates, yeşillik ile </t>
  </si>
  <si>
    <t>Beyin Söğüş Salatası</t>
  </si>
  <si>
    <t>Yayık Ayran (20 cl.)</t>
  </si>
  <si>
    <t xml:space="preserve">Tel kadayıf, künefelik peynir, saf tereyağı </t>
  </si>
  <si>
    <t>Cennet Çamuru</t>
  </si>
  <si>
    <t xml:space="preserve">İçi süt kaymaklı üzeri kavrulmuş toz fıstıklı kadayıf </t>
  </si>
  <si>
    <t>Special Künefe</t>
  </si>
  <si>
    <t xml:space="preserve">Toz fıstıkla harmanlanmış tel kadayıf, arası künefelik peynir, üzeri bol fıstık </t>
  </si>
  <si>
    <t>Fıstıklı Atom</t>
  </si>
  <si>
    <t>Vodafone Menüsü (2 Gül Katmer)</t>
  </si>
  <si>
    <t xml:space="preserve">2 Adet Gül Katmer + Kutu İçecek (Kampanya koşulları için restoranın Promosyonlar bölümüne göz atınız. İndirimli fiyat ürün sepete eklendikten sonra uygulanır.) </t>
  </si>
  <si>
    <t>Seçilmiş Menü (Künefe (4 Kişilik))</t>
  </si>
  <si>
    <t xml:space="preserve">Künefe (4 Kişilik) + Coca-Cola (1 L.) </t>
  </si>
  <si>
    <t>Künefe (4 Kişilik)</t>
  </si>
  <si>
    <t>Künefe (6 Kişilik)</t>
  </si>
  <si>
    <t>Künefe (8 Kişilik)</t>
  </si>
  <si>
    <t>Künefe (10 Kişilik)</t>
  </si>
  <si>
    <t>145,00 TL</t>
  </si>
  <si>
    <t>Hasır Künefe</t>
  </si>
  <si>
    <t xml:space="preserve">Çıtır hasır kadayıf, künefelik peynir, saf tereyağı </t>
  </si>
  <si>
    <t>Hasır Künefe (4 Kişilik)</t>
  </si>
  <si>
    <t>77,00 TL</t>
  </si>
  <si>
    <t>Hasır Künefe (6 Kişilik)</t>
  </si>
  <si>
    <t>Hasır Künefe (8 Kişilik)</t>
  </si>
  <si>
    <t>Hasır Künefe (10 Kişilik)</t>
  </si>
  <si>
    <t>Kaymaklı Künefe</t>
  </si>
  <si>
    <t xml:space="preserve">Tel kadayıf, süt kaymağı, saf tereyağı. Arasına kaymaklı künefe </t>
  </si>
  <si>
    <t>Kaymaklı Künefe (4 Kişilik)</t>
  </si>
  <si>
    <t>Kaymaklı Künefe (6 Kişilik)</t>
  </si>
  <si>
    <t>Kaymaklı Künefe (8 Kişilik)</t>
  </si>
  <si>
    <t>Special Künefe (4 Kişilik)</t>
  </si>
  <si>
    <t>87,00 TL</t>
  </si>
  <si>
    <t>Special Künefe (6 Kişilik)</t>
  </si>
  <si>
    <t>Special Künefe (8 Kişilik)</t>
  </si>
  <si>
    <t>Kare Katmer</t>
  </si>
  <si>
    <t xml:space="preserve">İçerisine toz fıstık, süt kaymağı, şeker </t>
  </si>
  <si>
    <t>Atom Gül Katmer</t>
  </si>
  <si>
    <t xml:space="preserve">Gül katmeri arasına Maraş dondurması üstüne süt kaymağı </t>
  </si>
  <si>
    <t xml:space="preserve">İnce hamurun içinde toz fıstık, süt kaymağı, saf tereyağı </t>
  </si>
  <si>
    <t>Fıstıklı Burma Kadayıf</t>
  </si>
  <si>
    <t xml:space="preserve">Sütlü tel kadayıf, fıstık, saf tereyağı </t>
  </si>
  <si>
    <t>Atom Cennet Çamuru</t>
  </si>
  <si>
    <t xml:space="preserve">Üzeri kavrulmuş toz fıstık, arası süt kaymağı, Maraş dondurması </t>
  </si>
  <si>
    <t>Fıstıkzade Atom</t>
  </si>
  <si>
    <t xml:space="preserve">Kavrulmuş tane fıstık ile tel kadayıf arasında Maraş dondurması, toz fıstık </t>
  </si>
  <si>
    <t>Fıstıkzade Atom (4 Kişilik)</t>
  </si>
  <si>
    <t>122,00 TL</t>
  </si>
  <si>
    <t>Fıstıkzade Atom (6 Kişilik)</t>
  </si>
  <si>
    <t>Fıstıkzade Atom (8 Kişilik)</t>
  </si>
  <si>
    <t>Atom Cennet Çamuru (4 Kişilik)</t>
  </si>
  <si>
    <t>Atom Cennet Çamuru (6 Kişilik)</t>
  </si>
  <si>
    <t>Atom Cennet Çamuru (8 Kişilik)</t>
  </si>
  <si>
    <t>102,00 TL</t>
  </si>
  <si>
    <t>Fıstık Ezmeli Özel</t>
  </si>
  <si>
    <t xml:space="preserve">Fıstık ezmesi arası süt kaymaklı kadayıf </t>
  </si>
  <si>
    <t>Fıstık Ezmeli Özel (4 Kişilik)</t>
  </si>
  <si>
    <t>142,00 TL</t>
  </si>
  <si>
    <t>Fıstık Ezmeli Özel (6 Kişilik)</t>
  </si>
  <si>
    <t>Fıstık Ezmeli Özel (8 Kişilik)</t>
  </si>
  <si>
    <t>Fıstıklı Cevizli Yan Yana Kadayıf</t>
  </si>
  <si>
    <t xml:space="preserve">Tel kadayıf, Antep fıstığı, ceviz, saf tereyağı </t>
  </si>
  <si>
    <t>Fıstıklı Cevizli Yan Yana Kadayıf (4 Kişilik)</t>
  </si>
  <si>
    <t>97,00 TL</t>
  </si>
  <si>
    <t>Fıstıklı Cevizli Yan Yana Kadayıf (6 Kişilik)</t>
  </si>
  <si>
    <t>Fıstıklı Cevizli Yan Yana Kadayıf (8 Kişilik)</t>
  </si>
  <si>
    <t>Fıstıklı Atom (4 Kişilik)</t>
  </si>
  <si>
    <t>Fıstıklı Atom (6 Kişilik)</t>
  </si>
  <si>
    <t>Fıstıklı Atom (8 Kişilik)</t>
  </si>
  <si>
    <t>Fıstıkzade &amp; Cennet Çamuru</t>
  </si>
  <si>
    <t>Fıstıkzade &amp; Cennet Çamuru (4 Kişilik)</t>
  </si>
  <si>
    <t>Fıstıkzade &amp; Cennet Çamuru (6 Kişilik)</t>
  </si>
  <si>
    <t>Fıstıkzade &amp; Cennet Çamuru (8 Kişilik)</t>
  </si>
  <si>
    <t>Hasır Atom</t>
  </si>
  <si>
    <t xml:space="preserve">Sütlü kadayıf, fıstık, kaymak, arası Maraş dondurması </t>
  </si>
  <si>
    <t>Hasır Atom (4 Kişilik)</t>
  </si>
  <si>
    <t>Hasır Atom (6 Kişilik)</t>
  </si>
  <si>
    <t>Hasır Atom (8 Kişilik)</t>
  </si>
  <si>
    <t>Künefe Burger</t>
  </si>
  <si>
    <t xml:space="preserve">Fıstıklı kadayıfın arasında fıstık ezmesi, muz, dondurma, üzerine kaymak </t>
  </si>
  <si>
    <t>Künefe Burger (4 Kişilik)</t>
  </si>
  <si>
    <t>147,00 TL</t>
  </si>
  <si>
    <t>Künefe Burger (6 Kişilik)</t>
  </si>
  <si>
    <t>185,00 TL</t>
  </si>
  <si>
    <t>Künefe Burger (8 Kişilik)</t>
  </si>
  <si>
    <t>Cevizli Hasır Kadayıf</t>
  </si>
  <si>
    <t xml:space="preserve">Hasır kadayıf, ceviz, saf tereyağı </t>
  </si>
  <si>
    <t>Cevizli Hasır Kadayıf (4 Kişilik)</t>
  </si>
  <si>
    <t>Cevizli Hasır Kadayıf (6 Kişilik)</t>
  </si>
  <si>
    <t>Cevizli Hasır Kadayıf (8 Kişilik)</t>
  </si>
  <si>
    <t>Cevizli Kaymaklı Hasır Yan Yana Kadayıf</t>
  </si>
  <si>
    <t>Cevizli Kaymaklı Hasır Yan Yana Kadayıf (4 Kişilik)</t>
  </si>
  <si>
    <t>Cevizli Kaymaklı Hasır Yan Yana Kadayıf (6 Kişilik)</t>
  </si>
  <si>
    <t>Cevizli Kaymaklı Hasır Yan Yana Kadayıf (8 Kişilik)</t>
  </si>
  <si>
    <t>Cevizli Peynirli Hasır Yan Yana Kadayıf</t>
  </si>
  <si>
    <t>Cevizli Peynirli Hasır Yan Yana Kadayıf (4 Kişilik)</t>
  </si>
  <si>
    <t>Cevizli Peynirli Hasır Yan Yana Kadayıf (6 Kişilik)</t>
  </si>
  <si>
    <t>Cevizli Peynirli Hasır Yan Yana Kadayıf (8 Kişilik)</t>
  </si>
  <si>
    <t>Dalgaç Special Kadayıf (10 Kişilik)</t>
  </si>
  <si>
    <t xml:space="preserve">Fıstıkzade, hasır, cennet çamuru </t>
  </si>
  <si>
    <t>245,00 TL</t>
  </si>
  <si>
    <t>Dalgaç Special Kadayıf (4 Kişilik)</t>
  </si>
  <si>
    <t>107,00 TL</t>
  </si>
  <si>
    <t>Dalgaç Special Kadayıf (6 Kişilik)</t>
  </si>
  <si>
    <t>Dalgaç Special Kadayıf (8 Kişilik)</t>
  </si>
  <si>
    <t>Fıstıklı Hasır Kadayıf</t>
  </si>
  <si>
    <t xml:space="preserve">Hasır kadayıf, Antep fıstığı, saf tereyağı </t>
  </si>
  <si>
    <t>Fıstıklı Hasır Kadayıf (4 Kişilik)</t>
  </si>
  <si>
    <t>Fıstıklı Hasır Kadayıf (6 Kişilik)</t>
  </si>
  <si>
    <t>Fıstıklı Hasır Kadayıf (8 Kişilik)</t>
  </si>
  <si>
    <t>Fıstıklı Kaymaklı Hasır Yan Yana Kadayıf</t>
  </si>
  <si>
    <t>Fıstıklı Kaymaklı Hasır Yan Yana Kadayıf (4 Kişilik)</t>
  </si>
  <si>
    <t>112,00 TL</t>
  </si>
  <si>
    <t>Fıstıklı Kaymaklı Hasır Yan Yana Kadayıf (6 Kişilik)</t>
  </si>
  <si>
    <t>Fıstıklı Kaymaklı Hasır Yan Yana Kadayıf (8 Kişilik)</t>
  </si>
  <si>
    <t>Fıstıklı Peynirli Hasır Yan Yana Kadayıf</t>
  </si>
  <si>
    <t>Fıstıklı Peynirli Hasır Yan Yana Kadayıf (4 Kişilik)</t>
  </si>
  <si>
    <t>Fıstıklı Peynirli Hasır Yan Yana Kadayıf (6 Kişilik)</t>
  </si>
  <si>
    <t>Fıstıklı Peynirli Hasır Yan Yana Kadayıf (8 Kişilik)</t>
  </si>
  <si>
    <t>Yarı Cennet Çamuru Yarı Hasır Kadayıf</t>
  </si>
  <si>
    <t xml:space="preserve">Cennet çamuru arası kaymak, hasır arası künefelik peynir </t>
  </si>
  <si>
    <t>Yarı Cennet Çamuru Yarı Hasır Kadayıf (4 Kişilik)</t>
  </si>
  <si>
    <t>Yarı Cennet Çamuru Yarı Hasır Kadayıf (6 Kişilik)</t>
  </si>
  <si>
    <t>Yarı Cennet Çamuru Yarı Hasır Kadayıf (8 Kişilik)</t>
  </si>
  <si>
    <t>Yarı Cevizzade Yarı Hasır Kadayıf</t>
  </si>
  <si>
    <t xml:space="preserve">Cevizzade arası ceviz, hasır arası künefelik peynir </t>
  </si>
  <si>
    <t>Yarı Cevizzade Yarı Hasır Kadayıf (4 Kişilik)</t>
  </si>
  <si>
    <t>Yarı Cevizzade Yarı Hasır Kadayıf (6 Kişilik)</t>
  </si>
  <si>
    <t>Yarı Cevizzade Yarı Hasır Kadayıf (8 Kişilik)</t>
  </si>
  <si>
    <t>Yarı Fıstıkzade Yarı Hasır Kadayıf</t>
  </si>
  <si>
    <t xml:space="preserve">Fıstıkzade arası fıstık, hasır arası künefelik peynir </t>
  </si>
  <si>
    <t>Yarı Fıstıkzade Yarı Hasır Kadayıf (4 Kişilik)</t>
  </si>
  <si>
    <t>Yarı Fıstıkzade Yarı Hasır Kadayıf (6 Kişilik)</t>
  </si>
  <si>
    <t>Yarı Fıstıkzade Yarı Hasır Kadayıf (8 Kişilik)</t>
  </si>
  <si>
    <t>Fıstık Üstü Kaymaklı Kadayıf</t>
  </si>
  <si>
    <t xml:space="preserve">Tel kadayıf, Antep fıstığı, süt kaymağı, saf tereyağı </t>
  </si>
  <si>
    <t>Fıstık Üstü Kaymaklı Kadayıf (4 Kişilik)</t>
  </si>
  <si>
    <t>Fıstık Üstü Kaymaklı Kadayıf (6 Kişilik)</t>
  </si>
  <si>
    <t>Fıstık Üstü Kaymaklı Kadayıf (8 Kişilik)</t>
  </si>
  <si>
    <t>Fıstık Üstü Peynirli Kadayıf</t>
  </si>
  <si>
    <t xml:space="preserve">Tel kadayıf, Antep fıstğı, künefelik peynir, saf tereyağı </t>
  </si>
  <si>
    <t>Fıstık Üstü Peynirli Kadayıf (4 Kişilik)</t>
  </si>
  <si>
    <t>Fıstık Üstü Peynirli Kadayıf (6 Kişilik)</t>
  </si>
  <si>
    <t>Fıstık Üstü Peynirli Kadayıf (8 Kişilik)</t>
  </si>
  <si>
    <t>Fıstıklı Kadayıf</t>
  </si>
  <si>
    <t xml:space="preserve">Tel kadayıf, Antep fıstığı, saf tereyağı </t>
  </si>
  <si>
    <t>Fıstıklı Kadayıf (4 Kişilik)</t>
  </si>
  <si>
    <t>Fıstıklı Kadayıf (6 Kişilik)</t>
  </si>
  <si>
    <t>Fıstıklı Kadayıf (8 Kişilik)</t>
  </si>
  <si>
    <t>Fıstıklı Kaymaklı Kadayıf Yan Yana</t>
  </si>
  <si>
    <t>Fıstıklı Kaymaklı Kadayıf Yan Yana (4 Kişilik)</t>
  </si>
  <si>
    <t>Fıstıklı Kaymaklı Kadayıf Yan Yana (6 Kişilik)</t>
  </si>
  <si>
    <t>Fıstıklı Kaymaklı Kadayıf Yan Yana (8 Kişilik)</t>
  </si>
  <si>
    <t>Fıstıklı Peynirli Kadayıf Yan Yana</t>
  </si>
  <si>
    <t>Fıstıklı Peynirli Kadayıf Yan Yana (4 Kişilik)</t>
  </si>
  <si>
    <t>Fıstıklı Peynirli Kadayıf Yan Yana (6 Kişilik)</t>
  </si>
  <si>
    <t>Fıstıklı Peynirli Kadayıf Yan Yana (8 Kişilik)</t>
  </si>
  <si>
    <t>Fıstıkzade Kadayıf</t>
  </si>
  <si>
    <t xml:space="preserve">Üzeri kavrulmuş tane fıstık, arası toz fıstık, tel kadayıf </t>
  </si>
  <si>
    <t>Fıstıkzade Kadayıf (4 Kişilik)</t>
  </si>
  <si>
    <t>Fıstıkzade Kadayıf (6 Kişilik)</t>
  </si>
  <si>
    <t>Fıstıkzade Kadayıf (8 Kişilik)</t>
  </si>
  <si>
    <t>Fıstıkzade Kaymaklı Kadayıf</t>
  </si>
  <si>
    <t>Fıstıkzade Kaymaklı Kadayıf (4 Kişilik)</t>
  </si>
  <si>
    <t>Fıstıkzade Kaymaklı Kadayıf (6 Kişilik)</t>
  </si>
  <si>
    <t>Fıstıkzade Kaymaklı Kadayıf (8 Kişilik)</t>
  </si>
  <si>
    <t>Fıstıkzade Peynirli Kadayıf</t>
  </si>
  <si>
    <t>Fıstıkzade Peynirli Kadayıf (4 Kişilik)</t>
  </si>
  <si>
    <t>Fıstıkzade Peynirli Kadayıf (6 Kişilik)</t>
  </si>
  <si>
    <t>Fıstıkzade Peynirli Kadayıf (8 Kişilik)</t>
  </si>
  <si>
    <t>Cevizli Kadayıf</t>
  </si>
  <si>
    <t xml:space="preserve">Tel kadayıf, ceviz, saf tereyağı </t>
  </si>
  <si>
    <t>Cevizli Kadayıf (4 Kişilik)</t>
  </si>
  <si>
    <t>82,00 TL</t>
  </si>
  <si>
    <t>Cevizli Kadayıf (6 Kişilik)</t>
  </si>
  <si>
    <t>Cevizli Kadayıf (8 Kişilik)</t>
  </si>
  <si>
    <t>Cevizli Kaymaklı Kadayıf Yan Yana</t>
  </si>
  <si>
    <t xml:space="preserve">Tel kadayıf, ceviz, süt kaymağı, saf tereyağı </t>
  </si>
  <si>
    <t>Cevizli Kaymaklı Kadayıf Yan Yana (4 Kişilik)</t>
  </si>
  <si>
    <t>Cevizli Kaymaklı Kadayıf Yan Yana (6 Kişilik)</t>
  </si>
  <si>
    <t>Cevizli Kaymaklı Kadayıf Yan Yana (8 Kişilik)</t>
  </si>
  <si>
    <t>Cevizli Peynirli Kadayıf Yan Yana</t>
  </si>
  <si>
    <t xml:space="preserve">Tel kadayıf, ceviz, künefelik peynir, saf tereyağı </t>
  </si>
  <si>
    <t>Cevizli Peynirli Kadayıf Yan Yana (4 Kişilik)</t>
  </si>
  <si>
    <t>Cevizli Peynirli Kadayıf Yan Yana (6 Kişilik)</t>
  </si>
  <si>
    <t>Cevizli Peynirli Kadayıf Yan Yana (8 Kişilik)</t>
  </si>
  <si>
    <t>Cevizli Tahinli Kadayıf</t>
  </si>
  <si>
    <t xml:space="preserve">Üzeri tahinli cevizli kadayıf </t>
  </si>
  <si>
    <t>Cevizli Tahinli Kadayıf (4 Kişilik)</t>
  </si>
  <si>
    <t>Cevizli Tahinli Kadayıf (6 Kişilik)</t>
  </si>
  <si>
    <t>Ceviz Üstü Kaymaklı Kadayıflar</t>
  </si>
  <si>
    <t>Ceviz Üstü Kaymaklı Kadayıflar (4 Kişilik)</t>
  </si>
  <si>
    <t>Ceviz Üstü Kaymaklı Kadayıflar (6 Kişilik)</t>
  </si>
  <si>
    <t>Ceviz Üstü Kaymaklı Kadayıflar (8 Kişilik)</t>
  </si>
  <si>
    <t>Ceviz Üstü Peynirli Kadayıf</t>
  </si>
  <si>
    <t>Ceviz Üstü Peynirli Kadayıf (4 Kişilik)</t>
  </si>
  <si>
    <t>Ceviz Üstü Peynirli Kadayıf (6 Kişilik)</t>
  </si>
  <si>
    <t>Ceviz Üstü Peynirli Kadayıf (8 Kişilik)</t>
  </si>
  <si>
    <t>Cevizzade Kadayıf</t>
  </si>
  <si>
    <t xml:space="preserve">Üzeri kavrulmuş kelebek ceviz, arası toz ceviz, tel kadayıf </t>
  </si>
  <si>
    <t>Cevizzade Kadayıf (4 Kişilik)</t>
  </si>
  <si>
    <t>Cevizzade Kadayıf (6 Kişilik)</t>
  </si>
  <si>
    <t>Cevizzade Kadayıf (8 Kişilik)</t>
  </si>
  <si>
    <t>Peynirli Cevizzade Kadayıf</t>
  </si>
  <si>
    <t>Peynirli Cevizzade Kadayıf (4 Kişilik)</t>
  </si>
  <si>
    <t>Peynirli Cevizzade Kadayıf (6 Kişilik)</t>
  </si>
  <si>
    <t>Peynirli Cevizzade Kadayıf (8 Kişilik)</t>
  </si>
  <si>
    <t>Kaymaklı Cevizzade Kadayıf</t>
  </si>
  <si>
    <t>Kaymaklı Cevizzade Kadayıf (4 Kişilik)</t>
  </si>
  <si>
    <t>Kaymaklı Cevizzade Kadayıf (6 Kişilik)</t>
  </si>
  <si>
    <t>Kaymaklı Cevizzade Kadayıf (8 Kişilik)</t>
  </si>
  <si>
    <t>4'ü Bir Arada Kadayıf (4 Kişilik)</t>
  </si>
  <si>
    <t xml:space="preserve">Fıstık, ceviz, kaymak, peynir birleşimi </t>
  </si>
  <si>
    <t>4'ü Bir Arada Kadayıf (6 Kişilik)</t>
  </si>
  <si>
    <t>4'ü Bir Arada Kadayıf (8 Kişilik)</t>
  </si>
  <si>
    <t>4'ü Bir Arada Kadayıf (10 Kişilik)</t>
  </si>
  <si>
    <t>6'sı Bir Arada Kadayıf (4 Kişilik)</t>
  </si>
  <si>
    <t>6'sı Bir Arada Kadayıf (6 Kişilik)</t>
  </si>
  <si>
    <t>6'sı Bir Arada Kadayıf (8 Kişilik)</t>
  </si>
  <si>
    <t>Billuriye</t>
  </si>
  <si>
    <t xml:space="preserve">Arasında kaymak, üzeri kavrulmuş toz fıstık, kaymak. Fıstığa bulanmış Maraş dondurması ile </t>
  </si>
  <si>
    <t>Çikolatalı Kaymaklı Kadayıf</t>
  </si>
  <si>
    <t xml:space="preserve">Fındık, çikolata, kaymaklı kadayıf </t>
  </si>
  <si>
    <t>Çikolatalı Kaymaklı Kadayıf (4 Kişilik)</t>
  </si>
  <si>
    <t>Çikolatalı Kaymaklı Kadayıf (6 Kişilik)</t>
  </si>
  <si>
    <t>Çikolatalı Kaymaklı Kadayıf (8 Kişilik)</t>
  </si>
  <si>
    <t>Fıstık Ezmeli Atom (2 Kişilik)</t>
  </si>
  <si>
    <t xml:space="preserve">İçerisinde 3 kat fıstık ezmesi, 2 kat dondurma, tek kat kaymak bulunan fıstık ezmeli atom </t>
  </si>
  <si>
    <t>Fıstıklı Kaymaklı Çıtır</t>
  </si>
  <si>
    <t xml:space="preserve">Hasır kadayıf, Antep fıstığı, süt kaymağı, saf tereyağı. Fıstığa bulanmış Maraş dondurması ile </t>
  </si>
  <si>
    <t>Fıstıklı Kaymaklı Çıtır (4 Kişilik)</t>
  </si>
  <si>
    <t>Fıstıklı Kaymaklı Çıtır (6 Kişilik)</t>
  </si>
  <si>
    <t>Fıstıklı Kaymaklı Çıtır (8 Kişilik)</t>
  </si>
  <si>
    <t>Fıstıklı Peynirli Çıtır</t>
  </si>
  <si>
    <t xml:space="preserve">Hasır kadayıf, Antep fıstığı, künefelik peynir, saf tereyağı. Fıstığa bulanmış Maraş dondurması ile </t>
  </si>
  <si>
    <t>Fıstıklı Peynirli Çıtır (4 Kişilik)</t>
  </si>
  <si>
    <t>Fıstıklı Peynirli Çıtır (6 Kişilik)</t>
  </si>
  <si>
    <t>Fıstıklı Peynirli Çıtır (8 Kişilik)</t>
  </si>
  <si>
    <t>Antep Fıstığı (4 gr.)</t>
  </si>
  <si>
    <t>Kaymak</t>
  </si>
  <si>
    <t>Fıstıklı Kadayıf Baklava</t>
  </si>
  <si>
    <t>Fıstıklı Baklava</t>
  </si>
  <si>
    <t>Fıstıklı Şöbiyet</t>
  </si>
  <si>
    <t>Fıstıklı Midye Baklava</t>
  </si>
  <si>
    <t>Sade Bülbülyuvası</t>
  </si>
  <si>
    <t>Fıstıklı Bülbülyuvası</t>
  </si>
  <si>
    <t>Fıstıklı Kadayıf (1 kg.)</t>
  </si>
  <si>
    <t>Fıstıklı Bülbülyuvası (1 kg.)</t>
  </si>
  <si>
    <t>Fıstıklı Burma (1 kg.)</t>
  </si>
  <si>
    <t>Sade Bülbülyuvası (1 kg.)</t>
  </si>
  <si>
    <t>Çikolatalı Soğuk Baklava (1 kg.)</t>
  </si>
  <si>
    <t>Cevizli Kömbe (1 kg.)</t>
  </si>
  <si>
    <t>Hurmalı Kömbe (1 kg.)</t>
  </si>
  <si>
    <t>Seçilmiş Menü (Fıstıkzade &amp; Cennet Çamuru)</t>
  </si>
  <si>
    <t xml:space="preserve">Fıstıkzade &amp; Cennet Çamuru + Coca-Cola (33 cl.) </t>
  </si>
  <si>
    <t xml:space="preserve">Tel kadayıf, süt kaymağı, saf tereyağı </t>
  </si>
  <si>
    <t>Çikolatalı Fıstıklı Baklava</t>
  </si>
  <si>
    <t>Fıstıklı Saray Sarması</t>
  </si>
  <si>
    <t>Fıstıklı Burma</t>
  </si>
  <si>
    <t>Çikolatalı Sütlü Baklava</t>
  </si>
  <si>
    <t>Fıstıklı Saray Sarması (1 kg.)</t>
  </si>
  <si>
    <t>Fıstıklı Şöbiyet (1 kg.)</t>
  </si>
  <si>
    <t>Fıstıklı Midye Baklava (1 kg.)</t>
  </si>
  <si>
    <t>Cevizli Kerebiç (1 kg.)</t>
  </si>
  <si>
    <t>Künefe (2 - 3 Kişilik)</t>
  </si>
  <si>
    <t>Kesme Maraş Dondurması (250 gr.)</t>
  </si>
  <si>
    <t>Künefe (10 - 12 Kişilik)</t>
  </si>
  <si>
    <t>Kesme Maraş Dondurması (500 gr.)</t>
  </si>
  <si>
    <t>Künefe (8 Kişilik) - Şu anda mevcut değil.</t>
  </si>
  <si>
    <t>Kesme Maraş Dondurması (1 kg.)</t>
  </si>
  <si>
    <t>Maysu Damacana Su (19 L.) &amp; Musluklu Su Pompası</t>
  </si>
  <si>
    <t xml:space="preserve">Damacanası olmayanlar için depozito ücreti 40 TL'dir. </t>
  </si>
  <si>
    <t>Bağcı Damacana Su (19 L.) &amp; Musluklu Su Pompası</t>
  </si>
  <si>
    <t>Maysu Damacana Su (19 L.)</t>
  </si>
  <si>
    <t>Ayranöz Damacana Su (19 L.) &amp; Musluklu Su Pompası</t>
  </si>
  <si>
    <t>Bağcı Damacana Su (19 L.)</t>
  </si>
  <si>
    <t>İdeal Damacana Su (19 L.)</t>
  </si>
  <si>
    <t>İadel Damacana Su (19 L.) &amp; Musluklu Su Pompası</t>
  </si>
  <si>
    <t>Et Kağıt Kebabı (200 gr.)</t>
  </si>
  <si>
    <t>Lahmacun (Büyük)</t>
  </si>
  <si>
    <t xml:space="preserve">Salatalık turşusu, biber turşusu, acı, soğan, maydanoz, domates </t>
  </si>
  <si>
    <t>Kasap Burger (150 gr.)</t>
  </si>
  <si>
    <t xml:space="preserve">Hamburger köftesi, domates, marul, ketçap, mayonez, turşu </t>
  </si>
  <si>
    <t xml:space="preserve">Domates, biber, ekmek ile </t>
  </si>
  <si>
    <t xml:space="preserve">Acı, soğan, maydanoz, domates </t>
  </si>
  <si>
    <t>Kuşbaşılı Kebap</t>
  </si>
  <si>
    <t>Tavuk Kağıt Kebabı (200 gr.)</t>
  </si>
  <si>
    <t xml:space="preserve">Tavuk köftesi, domates, marul, ketçap, mayonez, turşu </t>
  </si>
  <si>
    <t>Abugannus</t>
  </si>
  <si>
    <t>Tavuk Kıymalı Pide</t>
  </si>
  <si>
    <t xml:space="preserve">Tavuk, kapya biber </t>
  </si>
  <si>
    <t xml:space="preserve">Kuşbaşı, domates, kapya biberi </t>
  </si>
  <si>
    <t>Kıymalı Kaşar Peynirli Pide</t>
  </si>
  <si>
    <t>Lahmacun (1 kg.) (Pişirilmiş)</t>
  </si>
  <si>
    <t xml:space="preserve">(Lütfen acı seçiminizi müşteri notu bölümünde belirtiniz.) 22-24 adet </t>
  </si>
  <si>
    <t xml:space="preserve">Tavuk Döner Dürüm (80 gr.) + Küçük Boy Patates Kızartması + Ayran (28,5 cl.) veya Pepsi (33 cl.) </t>
  </si>
  <si>
    <t xml:space="preserve">Günün pilavı, turşu, patates kızartması, mayonez, ketçap </t>
  </si>
  <si>
    <t>Tavuk Döner Dürüm (80 gr.)</t>
  </si>
  <si>
    <t xml:space="preserve">Patates kızartması, turşu, ketçap, mayonez, özel sos, isteğe göre salatalı, soğan, maydanoz </t>
  </si>
  <si>
    <t>Tavuk Döner Dürüm (120 gr.)</t>
  </si>
  <si>
    <t xml:space="preserve">Sos, soğan, maydanoz, isteğe göre salatalı </t>
  </si>
  <si>
    <t>Küçük Boy Patates Kızartması</t>
  </si>
  <si>
    <t>Büyük Boy Patates Kızartması</t>
  </si>
  <si>
    <t xml:space="preserve">Marul, domates, kırmızılahana </t>
  </si>
  <si>
    <t>Hayat Cam Damacana Su (15 L.)</t>
  </si>
  <si>
    <t xml:space="preserve">Damacanası olmayanlar için damacana depozito bedeli 120 TL'dir. </t>
  </si>
  <si>
    <t>C Vitaminli Kızılay Limonlu Soda (20 cl.) (24 Adet)</t>
  </si>
  <si>
    <t>Berrak Yayla Suyu Damacana Su (19 L.)</t>
  </si>
  <si>
    <t xml:space="preserve">Damacanası olmayanlar için damacana depozito bedeli 40 TL'dir. </t>
  </si>
  <si>
    <t>As Su Bolu (1,5.) (12 Adet) - Şu anda mevcut değil.</t>
  </si>
  <si>
    <t>Ayran Su (50 cl.) (24 Adet)</t>
  </si>
  <si>
    <t>Beypazarı Limonlu Soda (20 cl.) (24 Adet)</t>
  </si>
  <si>
    <t>Saka Su (5 L.) (4 Adet)</t>
  </si>
  <si>
    <t>Saka Su (33 cl.) (24 Adet)</t>
  </si>
  <si>
    <t>Uludağ Frutti Elmalı Soda (20 cl.) (24 Adet)</t>
  </si>
  <si>
    <t>Ankara Gazoz (25 cl.) (24 Adet)</t>
  </si>
  <si>
    <t>Saka Bardak Su (20 cl.) (60 Adet)</t>
  </si>
  <si>
    <t>Erikli Su (50 cl.) (24 Adet)</t>
  </si>
  <si>
    <t>Erikli Su (1,5 L.) (12 Adet)</t>
  </si>
  <si>
    <t>Erikli Su (5 L.) (4 Adet)</t>
  </si>
  <si>
    <t>Saka Su (50 cl.) (24 Adet)</t>
  </si>
  <si>
    <t>Saka Su (1,5 L.) (12 Adet)</t>
  </si>
  <si>
    <t>Alpin Su (20 cl.) (24 Adet)</t>
  </si>
  <si>
    <t>Alpin Su (50 cl.) (24 Adet)</t>
  </si>
  <si>
    <t>Alpin Damacana Su (19 L.)</t>
  </si>
  <si>
    <t>Alpin Su (1,5 L.) (12 Adet)</t>
  </si>
  <si>
    <t>Dalga Bardak Su (20 cl.) (60 Adet)</t>
  </si>
  <si>
    <t>Dalga Su (20 cl.) (24 Adet)</t>
  </si>
  <si>
    <t>Dalga Su (33 cl.) (24 Adet)</t>
  </si>
  <si>
    <t>Dalga Su (50 cl.) (24 Adet)</t>
  </si>
  <si>
    <t>Dalga Su (1 L.) (12 Adet)</t>
  </si>
  <si>
    <t>Dalga Su (1,5 L.) (12 Adet)</t>
  </si>
  <si>
    <t>Dalga Su (5 L.) (4 Adet)</t>
  </si>
  <si>
    <t>Hayat Su (50 cl.) (24 Adet)</t>
  </si>
  <si>
    <t>Hayat Su (1,5 L.) (12 Adet)</t>
  </si>
  <si>
    <t>Hayat Su (5 L.) (4 Adet)</t>
  </si>
  <si>
    <t>Karışık Dıral Dede Pizza (Büyük) (2-3 Kişilik) Menü</t>
  </si>
  <si>
    <t xml:space="preserve">Karışık Dıral Dede Pizza (Büyük) (Mozzarella peyniri, domates, mısır, kırmızıbiber, yeşilbiber, mantar, zeytin, kekik, özel kasap sucuk) + Patates Kızartması + Pepsi (33 cl.) </t>
  </si>
  <si>
    <t>Köri Soslu Tavuklu Pizza (Orta) Menü</t>
  </si>
  <si>
    <t xml:space="preserve">Köri Soslu Tavuklu Pizza (Orta Boy) + Patates Kızartması + Pepsi (33 cl.) </t>
  </si>
  <si>
    <t>Klasik Zıpır Burger Menü</t>
  </si>
  <si>
    <t xml:space="preserve">Klasik Zıpır Burger + Patates Kızartması + Pepsi (33 cl.) </t>
  </si>
  <si>
    <t>Klasik Bızzbızz Burger Menü</t>
  </si>
  <si>
    <t xml:space="preserve">Klasik Bızzbızz Burger + Patates Kızartması + Pepsi (33 cl.) </t>
  </si>
  <si>
    <t>Zıpır Burger</t>
  </si>
  <si>
    <t xml:space="preserve">Özel baharat karışımı, tavuk, özel sos, marul, domates, turşu </t>
  </si>
  <si>
    <t>Bızzbızz Burger</t>
  </si>
  <si>
    <t xml:space="preserve">Özel baharat karışımı, kasap ızgara köfte, marul, domates, turşu </t>
  </si>
  <si>
    <t>Karışık Dıral Dede Pizza (Küçük)</t>
  </si>
  <si>
    <t xml:space="preserve">Mozzarella peyniri, domates, mısır, kırmızıbiber, yeşilbiber, mantar, zeytin, kekik, özel kasap sucuk </t>
  </si>
  <si>
    <t>Köri Soslu Tavuklu Pizza (Orta)</t>
  </si>
  <si>
    <t xml:space="preserve">Mozzarella peyniri, köri soslu tavuk parçaaları, mantar, domates, jalapeno biber turşusu, kekik </t>
  </si>
  <si>
    <t xml:space="preserve">90 gr. tavuk döner, patates kızartması, özel sos, özel mayonez, turşu </t>
  </si>
  <si>
    <t xml:space="preserve">105 gr tavuk döner, patates kızartması, özel sos, özel mayonez, turşu </t>
  </si>
  <si>
    <t>Adana Kebap Dürüm</t>
  </si>
  <si>
    <t xml:space="preserve">Maydanoz, soğan, pişmiş domates, sumak </t>
  </si>
  <si>
    <t>Dilara Tavuk Döner Dürüm</t>
  </si>
  <si>
    <t xml:space="preserve">90 gr tavuk döner, patates kızartması, özel sos, özel mayonez, turşu, kırmızı lahana, köz biber acı </t>
  </si>
  <si>
    <t xml:space="preserve">Ekmek, biber, limon </t>
  </si>
  <si>
    <t xml:space="preserve">2 adet kıyma şiş. Mevsim salatası, zerzevat, pişmiş domates, pişmiş biber, ekmek ile </t>
  </si>
  <si>
    <t xml:space="preserve">Mevsim salatası, zerzevat, pişmiş domates, pişmiş biber, ekmek ile </t>
  </si>
  <si>
    <t>Kemikli Şiş Tavuk</t>
  </si>
  <si>
    <t xml:space="preserve">2 adet tavuk şiş, mevsim salatası, zerzevat, pişmiş domates, pişmiş biber, ekmek ile </t>
  </si>
  <si>
    <t>Tavuk But Kanat</t>
  </si>
  <si>
    <t xml:space="preserve">2 adet kuşbaşı şiş, mevsimsalatası, zerzevat, pişmiş domates, pişmiş biber, ekmek ile </t>
  </si>
  <si>
    <t xml:space="preserve">2 adet ciğer şiş, mevsim salatası, zerzevat, pişmiş domates, pişmiş biber, ekmek ile </t>
  </si>
  <si>
    <t>Beyti Kebap (Açık)</t>
  </si>
  <si>
    <t>Dilara Karışık Kebap</t>
  </si>
  <si>
    <t xml:space="preserve">Tavuk şiş, Adana kebap, ciğer şiş, kuşbaşı şiş. Mevsim salatası, zerzevat, pişmiş domates, pişmiş biber, ekmek ile </t>
  </si>
  <si>
    <t xml:space="preserve">Mevsim salatası, patates kızartması, ketçap, mayonez, özel sos, turşu ile </t>
  </si>
  <si>
    <t xml:space="preserve">Pirinç pilavı, mevsim salatası, patates kızartması, ketçap, mayonez, özel sos, turşu ile </t>
  </si>
  <si>
    <t>zerzavatlı Tavuk döner dürüm</t>
  </si>
  <si>
    <t xml:space="preserve">90 gr tavuk döner, soğan, maydanoz, domates, sumak ,özel sos </t>
  </si>
  <si>
    <t xml:space="preserve">90 gr tavuk döner, marul, domates ,salatalık, özel sos </t>
  </si>
  <si>
    <t>Tavuk Döner Dürüm(1,5 Kişilik)</t>
  </si>
  <si>
    <t xml:space="preserve">Biber, soğan, maydanoz, baharat </t>
  </si>
  <si>
    <t>Prenses</t>
  </si>
  <si>
    <t xml:space="preserve">Süzme yoğurt, kırmızılahana </t>
  </si>
  <si>
    <t>Alinazik Meze</t>
  </si>
  <si>
    <t>Peynirli Salatası</t>
  </si>
  <si>
    <t>Çoban Salatası</t>
  </si>
  <si>
    <t xml:space="preserve">Domates, salatalık, kapya biber, sumak, isteğe göre soğan </t>
  </si>
  <si>
    <t xml:space="preserve">Tavuk Şiş Dürüm + Biber + Açık Ayran </t>
  </si>
  <si>
    <t xml:space="preserve">Odun ateşinde pişmiş </t>
  </si>
  <si>
    <t xml:space="preserve">Soğan, pişmiş biber, pişmiş domates ile </t>
  </si>
  <si>
    <t xml:space="preserve">Kuşbaşı Dürüm + Biber + Açık Ayran </t>
  </si>
  <si>
    <t>Seçilmiş Menü (Tavuk Şiş (1 kg.))</t>
  </si>
  <si>
    <t xml:space="preserve">Tavuk Şiş (1 kg.) + Coca-Cola (1 L.) </t>
  </si>
  <si>
    <t>59,42 TL</t>
  </si>
  <si>
    <t>Vodafone Menüsü (Izgara Tavuk (Yarım))</t>
  </si>
  <si>
    <t xml:space="preserve">Izgara Tavuk (Yarım) + Ayran (30 cl.) (Kampanya koşulları için restoranın Promosyonlar bölümüne göz atınız. İndirimli fiyat ürün sepete eklendikten sonra uygulanır.) </t>
  </si>
  <si>
    <t xml:space="preserve">Pişmiş biber, pişmiş domates ile </t>
  </si>
  <si>
    <t>20,25 TL</t>
  </si>
  <si>
    <t>Tavuk Kanat (1 Kişilik)</t>
  </si>
  <si>
    <t>Biber Ezmesi (Küçük)</t>
  </si>
  <si>
    <t>Tavuk Kanat (500 gr.)</t>
  </si>
  <si>
    <t xml:space="preserve">Soğan, pişirilmiş biber, pişirilmiş domates ile </t>
  </si>
  <si>
    <t>Tavuk Şiş (500 gr.)</t>
  </si>
  <si>
    <t xml:space="preserve">Yumurta, domates, biber, baharatlar </t>
  </si>
  <si>
    <t xml:space="preserve">Peynir, zeytin, bal, reçel, tereyağı, domates, salatalık </t>
  </si>
  <si>
    <t xml:space="preserve">Yumurta, domates, biber, dana sucuk, baharatlar </t>
  </si>
  <si>
    <t xml:space="preserve">Yumurta, domates, biber, kaşar peyniri, baharatlar </t>
  </si>
  <si>
    <t>Brokoli (Tavuklu)</t>
  </si>
  <si>
    <t>Fajita (Tavuk)</t>
  </si>
  <si>
    <t xml:space="preserve">Çoban salata, soğan salatası, biber turşusu, domates, limon ile </t>
  </si>
  <si>
    <t>Ciğer</t>
  </si>
  <si>
    <t>Bulgur Pilavı</t>
  </si>
  <si>
    <t>Yumurtalı Humus</t>
  </si>
  <si>
    <t>Tavuk (1 kg.)</t>
  </si>
  <si>
    <t xml:space="preserve">(Pişirilmiş) Salata, humus, 2 adet ekmek ile </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</si>
  <si>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</si>
  <si>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</si>
  <si>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</si>
  <si>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</si>
  <si>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</si>
  <si>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</si>
  <si>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</si>
  <si>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</si>
  <si>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</si>
  <si>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</si>
  <si>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</si>
  <si>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</si>
  <si>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</si>
  <si>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</si>
  <si>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</si>
  <si>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</si>
  <si>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</si>
  <si>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</si>
  <si>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</si>
  <si>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</si>
  <si>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</si>
  <si>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</si>
  <si>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</si>
  <si>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</si>
  <si>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</si>
  <si>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</si>
  <si>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</si>
  <si>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</si>
  <si>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</si>
  <si>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</si>
  <si>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</si>
  <si>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</si>
  <si>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</si>
  <si>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</si>
  <si>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</si>
  <si>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</si>
  <si>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</si>
  <si>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</si>
  <si>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</si>
  <si>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</si>
  <si>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</si>
  <si>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</si>
  <si>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</si>
  <si>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</si>
  <si>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</si>
  <si>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</si>
  <si>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</si>
  <si>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</si>
  <si>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</si>
  <si>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</si>
  <si>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</si>
  <si>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</si>
  <si>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</si>
  <si>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</si>
  <si>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</si>
  <si>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</si>
  <si>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</si>
  <si>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</si>
  <si>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</si>
  <si>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</si>
  <si>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</si>
  <si>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</si>
  <si>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</si>
  <si>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</si>
  <si>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</si>
  <si>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</si>
  <si>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</si>
  <si>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</si>
  <si>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</si>
  <si>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</si>
  <si>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</si>
  <si>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</si>
  <si>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</si>
  <si>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</si>
  <si>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</si>
  <si>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</si>
  <si>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</si>
  <si>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</si>
  <si>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</si>
  <si>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</si>
  <si>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</si>
  <si>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</si>
  <si>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</si>
  <si>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</si>
  <si>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</si>
  <si>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</si>
  <si>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</si>
  <si>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</si>
  <si>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</si>
  <si>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</si>
  <si>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</si>
  <si>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</si>
  <si>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</si>
  <si>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</si>
  <si>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</si>
  <si>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</si>
  <si>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</si>
  <si>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</si>
  <si>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</si>
  <si>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</si>
  <si>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</si>
  <si>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</si>
  <si>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</si>
  <si>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</si>
  <si>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</si>
  <si>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</si>
  <si>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</si>
  <si>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</si>
  <si>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</si>
  <si>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</si>
  <si>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</si>
  <si>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</si>
  <si>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</si>
  <si>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</si>
  <si>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</si>
  <si>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</si>
  <si>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</si>
  <si>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</si>
  <si>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</si>
  <si>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</si>
  <si>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</si>
  <si>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</si>
  <si>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</si>
  <si>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</si>
  <si>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</si>
  <si>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</si>
  <si>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</si>
  <si>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</si>
  <si>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</si>
  <si>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</si>
  <si>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</si>
  <si>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</si>
  <si>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</si>
  <si>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</si>
  <si>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</si>
  <si>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</si>
  <si>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</si>
  <si>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</si>
  <si>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</si>
  <si>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</si>
  <si>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</si>
  <si>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</si>
  <si>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</si>
  <si>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</si>
  <si>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</si>
  <si>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</si>
  <si>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Italiano Pizza (Büyük)</t>
  </si>
  <si>
    <t>Dev Malzemos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</si>
  <si>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</si>
  <si>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</si>
  <si>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</si>
  <si>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</si>
  <si>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</si>
  <si>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</si>
  <si>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</si>
  <si>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</si>
  <si>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</si>
  <si>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</si>
  <si>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</si>
  <si>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</si>
  <si>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</si>
  <si>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</si>
  <si>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</si>
  <si>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</si>
  <si>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</si>
  <si>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</si>
  <si>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</si>
  <si>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</si>
  <si>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</si>
  <si>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</si>
  <si>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</si>
  <si>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</si>
  <si>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</si>
  <si>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</si>
  <si>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</si>
  <si>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</si>
  <si>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</si>
  <si>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</si>
  <si>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</si>
  <si>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</si>
  <si>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</si>
  <si>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</si>
  <si>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</si>
  <si>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</si>
  <si>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</si>
  <si>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</si>
  <si>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</si>
  <si>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</si>
  <si>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</si>
  <si>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</si>
  <si>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</si>
  <si>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</si>
  <si>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</si>
  <si>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</si>
  <si>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</si>
  <si>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</si>
  <si>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</si>
  <si>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</si>
  <si>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</si>
  <si>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</si>
  <si>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</si>
  <si>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</si>
  <si>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</si>
  <si>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</si>
  <si>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</si>
  <si>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</si>
  <si>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</si>
  <si>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</si>
  <si>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</si>
  <si>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</si>
  <si>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</si>
  <si>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</si>
  <si>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</si>
  <si>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</si>
  <si>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</si>
  <si>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</si>
  <si>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</si>
  <si>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</si>
  <si>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</si>
  <si>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</si>
  <si>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</si>
  <si>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</si>
  <si>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</si>
  <si>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</si>
  <si>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</si>
  <si>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</si>
  <si>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</si>
  <si>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</si>
  <si>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</si>
  <si>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</si>
  <si>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</si>
  <si>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</si>
  <si>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</si>
  <si>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</si>
  <si>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</si>
  <si>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</si>
  <si>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</si>
  <si>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</si>
  <si>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</si>
  <si>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</si>
  <si>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</si>
  <si>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</si>
  <si>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</si>
  <si>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</si>
  <si>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</si>
  <si>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</si>
  <si>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</si>
  <si>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</si>
  <si>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</si>
  <si>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</si>
  <si>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</si>
  <si>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</si>
  <si>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</si>
  <si>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</si>
  <si>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</si>
  <si>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</si>
  <si>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</si>
  <si>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</si>
  <si>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</si>
  <si>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</si>
  <si>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</si>
  <si>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</si>
  <si>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</si>
  <si>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</si>
  <si>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</si>
  <si>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</si>
  <si>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</si>
  <si>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</si>
  <si>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</si>
  <si>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Portakal (33 cl.)</t>
  </si>
  <si>
    <t>Sütaş Ayran (300 ml.)</t>
  </si>
  <si>
    <t>Ayran (200 ml.)</t>
  </si>
  <si>
    <t>Damla Su (500 ml.)</t>
  </si>
  <si>
    <t>Sütaş Ayran (1 L.)</t>
  </si>
  <si>
    <t>Yoğurtlu Sos</t>
  </si>
  <si>
    <t>Meksika Sos</t>
  </si>
  <si>
    <t>58,99 TL</t>
  </si>
  <si>
    <t>70,99 TL</t>
  </si>
  <si>
    <t>75,99 TL</t>
  </si>
  <si>
    <t>66,99 TL</t>
  </si>
  <si>
    <t>2'li Algida Dondurma</t>
  </si>
  <si>
    <t xml:space="preserve">2 Adet Seçeceğiniz Algida Dondurma </t>
  </si>
  <si>
    <t>4'lü Algida Dondurma</t>
  </si>
  <si>
    <t xml:space="preserve">4 Adet Seçeceğiniz Algida Dondurma </t>
  </si>
  <si>
    <t xml:space="preserve">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</si>
  <si>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43,99 TL</t>
  </si>
  <si>
    <t xml:space="preserve">Kanatlı Karış��k Kova, Çıtır Karışık Kova, Tavuk Kanatları Kova ürünleri için geçerlidir. </t>
  </si>
  <si>
    <t>81,99 TL</t>
  </si>
  <si>
    <t xml:space="preserve">Büyük Boy Pizza + Gurme Patates (100 gr.) + Litrelik İçecek (Cazip pizzalar için geçerlidir. Özel pizzalar için 3 TL, Bol Malzeme pizzalar için 6 TL, Gurme pizzalar için 9 TL fiyat farkı alınmaktadır.) </t>
  </si>
  <si>
    <t xml:space="preserve">Cazip pizzalar, Özel pizzalar ve Bol Malzeme pizzalar için geçerlidir. Gurme pizzalar için 3 TL fiyat farkı alınmaktadır. </t>
  </si>
  <si>
    <t>159,99 TL</t>
  </si>
  <si>
    <t>110,99 TL</t>
  </si>
  <si>
    <t>144,99 TL</t>
  </si>
  <si>
    <t>119,99 TL</t>
  </si>
  <si>
    <t>90,99 TL</t>
  </si>
  <si>
    <t>93,99 TL</t>
  </si>
  <si>
    <t>96,99 TL</t>
  </si>
  <si>
    <t>109,99 TL</t>
  </si>
  <si>
    <t>112,99 TL</t>
  </si>
  <si>
    <t>115,99 TL</t>
  </si>
  <si>
    <t>118,99 TL</t>
  </si>
  <si>
    <t>82,99 TL</t>
  </si>
  <si>
    <t>85,99 TL</t>
  </si>
  <si>
    <t>88,99 TL</t>
  </si>
  <si>
    <t>50,99 TL</t>
  </si>
  <si>
    <t>40,99 TL</t>
  </si>
  <si>
    <t>101,99 TL</t>
  </si>
  <si>
    <t>107,99 TL</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</si>
  <si>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</si>
  <si>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</si>
  <si>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</si>
  <si>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</si>
  <si>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</si>
  <si>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</si>
  <si>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</si>
  <si>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Ekmek Arası veya Dürümos + Sufle + Kahve</t>
  </si>
  <si>
    <t>Ekmek Arası veya Dürümos + Kahve</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</si>
  <si>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</si>
  <si>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</si>
  <si>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</si>
  <si>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68,99 TL</t>
  </si>
  <si>
    <t>139,99 TL</t>
  </si>
  <si>
    <t>95,99 TL</t>
  </si>
  <si>
    <t>124,99 TL</t>
  </si>
  <si>
    <t>134,99 TL</t>
  </si>
  <si>
    <t xml:space="preserve">Soğan, maydanoz, salça sosu, mayonez </t>
  </si>
  <si>
    <t>Kebap Köfte Dürüm</t>
  </si>
  <si>
    <t xml:space="preserve">Soğan, maydanoz, salça sosu, domates, közlenmiş biber </t>
  </si>
  <si>
    <t xml:space="preserve">2 Adet Köfte Dürüm + Pepsi (1 L.) </t>
  </si>
  <si>
    <t>4'lü Köfte Dürüm Menü</t>
  </si>
  <si>
    <t xml:space="preserve">4 Köfte Köfte Dürüm + Pepsi (1 L.) </t>
  </si>
  <si>
    <t>Seçilmiş Menü (Double Köfte Dürüm) - Şu anda mevcut değil.</t>
  </si>
  <si>
    <t xml:space="preserve">Double Köfte Dürüm + Coca-Cola (33 cl.) </t>
  </si>
  <si>
    <t>27,20 TL</t>
  </si>
  <si>
    <t>Double Köfte Dürüm - Şu anda mevcut değil.</t>
  </si>
  <si>
    <t>Coca-Cola (33 cl.) - Şu anda mevcut değil.</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</si>
  <si>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</si>
  <si>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</si>
  <si>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</si>
  <si>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</si>
  <si>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</si>
  <si>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</si>
  <si>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</si>
  <si>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</si>
  <si>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</si>
  <si>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</si>
  <si>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</si>
  <si>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</si>
  <si>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</si>
  <si>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</si>
  <si>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</si>
  <si>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</si>
  <si>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</si>
  <si>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</si>
  <si>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</si>
  <si>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</si>
  <si>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</si>
  <si>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</si>
  <si>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</si>
  <si>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</si>
  <si>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</si>
  <si>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</si>
  <si>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</si>
  <si>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</si>
  <si>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</si>
  <si>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</si>
  <si>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</si>
  <si>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</si>
  <si>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</si>
  <si>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</si>
  <si>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</si>
  <si>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</si>
  <si>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Döner's Menü</t>
  </si>
  <si>
    <t xml:space="preserve">150 gr. tavuk döner, patates kızartması, turşu, sos, mayonez, soğan salatası </t>
  </si>
  <si>
    <t xml:space="preserve">Garnitürlü 100 gr. tavuk döner, özel sos </t>
  </si>
  <si>
    <t xml:space="preserve">100 gr. tavuk döner, patates kızartması, turşu, ketçap, mayonez, sos </t>
  </si>
  <si>
    <t xml:space="preserve">100 gr. tavuk döner, kaşar peyniri, ketçap, mayonez, patates kızartması, sos, turşu </t>
  </si>
  <si>
    <t xml:space="preserve">150 gr. tavuk döner, patates kızartması, turşu, sos, mayonez </t>
  </si>
  <si>
    <t>Kepse Usulü Tavuk Döner</t>
  </si>
  <si>
    <t xml:space="preserve">Kepse pilavı üzerine 200 gr. tavuk döner, acı sos </t>
  </si>
  <si>
    <t xml:space="preserve">Domates, turşu, ketçap, mayonez </t>
  </si>
  <si>
    <t xml:space="preserve">Soğan, maydanoz, domates, acı biber salçası, özel sos ile </t>
  </si>
  <si>
    <t xml:space="preserve">Et döner, tavuk döner, soğan, maydanoz, domates, acı biber salçası, özel sos </t>
  </si>
  <si>
    <t xml:space="preserve">Soğan, maydanoz, domates, acı biber salçası, özel sos </t>
  </si>
  <si>
    <t>Zurna Antakya Tavuk Döner Dürüm</t>
  </si>
  <si>
    <t xml:space="preserve">Turşu, patates kızartması, sos, mayonez, acı biber salçası </t>
  </si>
  <si>
    <t xml:space="preserve">Patates kızartması, turşu, özel sos, mayonez </t>
  </si>
  <si>
    <t>Yörüksüt Ayran (27,5 cl.)</t>
  </si>
  <si>
    <t xml:space="preserve">100 gr. tavuk döner, domates, maydanoz, patates kızartması, turşu, özel sos, mayonez, isteğe göre soğan </t>
  </si>
  <si>
    <t xml:space="preserve">130 gr. tavuk döner, domates, maydanoz, patates kızartması, turşu, özel sos, mayonez, isteğe göre soğan </t>
  </si>
  <si>
    <t xml:space="preserve">Patates kızartması, mayonez, özel sos, turşu </t>
  </si>
  <si>
    <t>Zurna Yaprak Et Döner Dürüm</t>
  </si>
  <si>
    <t xml:space="preserve">170 gr. tavuk döner. Patates kızartması, mayonez, özel sos, turşu, salata ile </t>
  </si>
  <si>
    <t xml:space="preserve">160 gr. et döner. Patates kızartması, mayonez, özel sos, turşu, salata ile </t>
  </si>
  <si>
    <t>Double Yaprak Et Döner Dürüm</t>
  </si>
  <si>
    <t>Ayran (28 cl.)</t>
  </si>
  <si>
    <t xml:space="preserve">Patates kızartması, ev yapımı mayonez, acı sos, özel sos </t>
  </si>
  <si>
    <t>Döneryum Tavuk Burger Menü 3</t>
  </si>
  <si>
    <t xml:space="preserve">3 Adet Döneryum Tavuk Burger + Patates Kızartması + Coca-Cola (1 L.) </t>
  </si>
  <si>
    <t>Kaşarlı &amp; Mantarlı Tavuk Döner Dürüm Menü</t>
  </si>
  <si>
    <t xml:space="preserve">Kaşarlı &amp; Mantarlı Tavuk Döner Dürüm + Patates Kızartması + Kutu İçecek </t>
  </si>
  <si>
    <t>Döneryum Tavuk Burger Menü 2</t>
  </si>
  <si>
    <t xml:space="preserve">2 Adet Döneryum Tavuk Burger + Patates Kızartması + Kutu İçecek </t>
  </si>
  <si>
    <t xml:space="preserve">Pide, yoğurt, patates kızartması, özel sos, tereyağı. Salata ile </t>
  </si>
  <si>
    <t xml:space="preserve">Tavuk Döner Dürüm + Patates Kızartması + Ayran (28.5 cl.) </t>
  </si>
  <si>
    <t xml:space="preserve">2 Adet Tavuk Döner Dürüm + Patates Kızartması + 2 Adet Ayran (28.5 cl.) </t>
  </si>
  <si>
    <t xml:space="preserve">3 Adet Tavuk Döner Dürüm + Patates Kızartması + Coca-Cola (1 L.) </t>
  </si>
  <si>
    <t xml:space="preserve">4 Adet Tavuk Döner Dürüm + 2 Adet Patates Kızartması + İçecek (1 L.) </t>
  </si>
  <si>
    <t>Döneryum Et Burger Menü 1</t>
  </si>
  <si>
    <t xml:space="preserve">Döneryum Et Burger + Patates Kızartması + Kutu İçecek </t>
  </si>
  <si>
    <t>Döneryum Et Burger Menü 2</t>
  </si>
  <si>
    <t xml:space="preserve">2 Adet Döneryum Et Burger + Patates Kızartması + Kutu İçecek </t>
  </si>
  <si>
    <t>Döneryum Et Burger Menü 3</t>
  </si>
  <si>
    <t xml:space="preserve">3 Adet Döneryum Et Burger + Patates Kızartması + Coca-Cola (1 L.) </t>
  </si>
  <si>
    <t>Döneryum Et Burger Menü 4</t>
  </si>
  <si>
    <t xml:space="preserve">4 Adet Döneryum Et Burger + Patates Kızartması + Coca-Cola (1 L.) </t>
  </si>
  <si>
    <t>Döneryum Tavuk Burger Menü 1</t>
  </si>
  <si>
    <t xml:space="preserve">Döneryum Tavuk Burger + Patates Kızartması + Kutu İçecek </t>
  </si>
  <si>
    <t>18,99 TL</t>
  </si>
  <si>
    <t>Döneryum Tavuk Burger Menü 4</t>
  </si>
  <si>
    <t xml:space="preserve">4 Adet Döneryum Tavuk Burger + Patates Kızartması + Coca-Cola (1 L.) </t>
  </si>
  <si>
    <t xml:space="preserve">Et Döner Dürüm + Ayran (28.5 cl.) </t>
  </si>
  <si>
    <t xml:space="preserve">Zurna Tavuk Döner Dürüm + Patates Kızartması + Ayran (28.5 cl.) </t>
  </si>
  <si>
    <t>Crazy Dürüm Menü</t>
  </si>
  <si>
    <t xml:space="preserve">Crazy Dürüm (Bol acılı ve bol acı soslu) + Patates Kızartması + Kutu İçecek </t>
  </si>
  <si>
    <t>Beyti (Et Dönerden)</t>
  </si>
  <si>
    <t xml:space="preserve">Et döner, kaşar peyniri, tereyağı, özel sos, yoğurt </t>
  </si>
  <si>
    <t xml:space="preserve">Buhara pilavı, ekmek, salata, patates kızartması ile </t>
  </si>
  <si>
    <t xml:space="preserve">Maydanoz, soğan, özel sos, isteğe bağlı acı </t>
  </si>
  <si>
    <t xml:space="preserve">Pide, yoğurt, patates kızartması, Döneryum sos, tereyağı. Salata ile </t>
  </si>
  <si>
    <t>Crazy Dürüm</t>
  </si>
  <si>
    <t xml:space="preserve">Tavuk döner, özel sos, patates kızartması, bol acılı, bol acı sos </t>
  </si>
  <si>
    <t>Green Dürüm</t>
  </si>
  <si>
    <t xml:space="preserve">Tavuk döner, özel sos, mayonez, patates kızartması, mevsim salata, kırmızılahana turşusu </t>
  </si>
  <si>
    <t>5,75 TL</t>
  </si>
  <si>
    <t>Adana Kebap Menü</t>
  </si>
  <si>
    <t xml:space="preserve">Adana Kebap (Domates, biber, soğan, maydanoz ile) + Ayran (30 cl.) </t>
  </si>
  <si>
    <t xml:space="preserve">Soğan, maydanoz, mayonez, özel sos. Salatalık turşusu, biber turşusu ile </t>
  </si>
  <si>
    <t xml:space="preserve">Soğan, maydanoz, acı közlenmiş biber, közlenmiş domates ile </t>
  </si>
  <si>
    <t>Dana Kuşbaşı</t>
  </si>
  <si>
    <t>Vodafone Menüsü (Dana Kuşbaşı)</t>
  </si>
  <si>
    <t xml:space="preserve">Dana Kuşbaşı + Ayran (30 cl.) (Kampanya koşulları için restoranın Promosyonlar bölümüne göz atınız. İndirimli fiyat ürün sepete eklendikten sonra uygulanır.) </t>
  </si>
  <si>
    <t xml:space="preserve">Dana Kıyma + Ayran (30 cl.) (Kampanya koşulları için restoranın Promosyonlar bölümüne göz atınız. İndirimli fiyat ürün sepete eklendikten sonra uygulanır.) </t>
  </si>
  <si>
    <t>Vodafone Menüsü (Tavuk Şiş)</t>
  </si>
  <si>
    <t xml:space="preserve">Tavuk Şiş + Pepsi (33 cl.) (Kampanya koşulları için restoranın Promosyonlar bölümüne göz atınız. İndirimli fiyat ürün sepete eklendikten sonra uygulanır.) </t>
  </si>
  <si>
    <t xml:space="preserve">Tavuk Şiş (Domates, biber, soğan, maydanoz ile) + Ayran (30 cl.) </t>
  </si>
  <si>
    <t>Kuşbaşı Menü</t>
  </si>
  <si>
    <t xml:space="preserve">Kuşbaşı (Domates, biber, soğan, maydanoz ile) + Ayran (30 cl.) </t>
  </si>
  <si>
    <t>Adana Kebap (1 kg.) (Pişirilmiş) Menü</t>
  </si>
  <si>
    <t xml:space="preserve">Adana Kebap (1 kg.) (Domates, biber, soğan, maydanoz ile) + Ayran (1 L.) </t>
  </si>
  <si>
    <t>Kuşbaşı (1 kg.) (Pişirilmiş) Menü</t>
  </si>
  <si>
    <t xml:space="preserve">Kuşbaşı (1 kg.) (Domates, biber, soğan, maydanoz ile) + Ayran (1 L.) </t>
  </si>
  <si>
    <t>Tavuk Şiş (1 kg.) (Pişirilmiş) Menü</t>
  </si>
  <si>
    <t xml:space="preserve">Tavuk Şiş (1 kg.) (Domates, biber, soğan, maydanoz ile) + Ayran (1 L.) </t>
  </si>
  <si>
    <t xml:space="preserve">Yeşillik, soğan, domates, salatalık turşusu, biber turşusu ile </t>
  </si>
  <si>
    <t>8,25 TL</t>
  </si>
  <si>
    <t xml:space="preserve">Turşu biber, salatalık turşusu ve limon ile servis edilir. </t>
  </si>
  <si>
    <t>Drey Kıtır</t>
  </si>
  <si>
    <t>Kemikli Menü</t>
  </si>
  <si>
    <t xml:space="preserve">Kemikli Tavuk (1 kg.) (Pişirilmiş) + Duble Mevsim Salatası + Patates Kızartması + Humus + İçecek (1 L.) </t>
  </si>
  <si>
    <t xml:space="preserve">Mevsim salata, soğan salatası, humus ile servis edilir. </t>
  </si>
  <si>
    <t>Kemiksiz Tavuk Şiş Dürüm</t>
  </si>
  <si>
    <t>Seçilmiş Menü (Karışık Tavuk Izgara)</t>
  </si>
  <si>
    <t xml:space="preserve">Karışık Tavuk Izgara + Babagannuş + Coca Cola (33 cl.) </t>
  </si>
  <si>
    <t>Seçilmiş Menü (Kemiksiz Izgara Tavuk)</t>
  </si>
  <si>
    <t xml:space="preserve">Kemiksiz Izgara Tavuk (Yarım) + Babagannuş + Coca Cola (33 cl.) </t>
  </si>
  <si>
    <t>50,25 TL</t>
  </si>
  <si>
    <t>Vodafone Menüsü (Kemiksiz Tavuk Şiş Dürüm)</t>
  </si>
  <si>
    <t xml:space="preserve">Kemiksiz Tavuk Şiş Dürüm + Patates Kızartması + Kutu İçecek (İndirimli fiyat ürün sepete eklendikten sonra uygulanır. Kampanya koşulları için restoranın Promosyonlar bölümüne göz atınız.) </t>
  </si>
  <si>
    <t>Kebap Menü</t>
  </si>
  <si>
    <t xml:space="preserve">Adana veya Urfa Kebap (1 kg.) (Pişirilmiş) + Duble Mevsim Salatası + Patates Kızartması + Humus + İçecek (1 L.) </t>
  </si>
  <si>
    <t>Izgara Menü</t>
  </si>
  <si>
    <t xml:space="preserve">Seçeceğiniz Izgara + Mevsim Salatası + Patates Kızartması + Humus + İçecek </t>
  </si>
  <si>
    <t>Kemikli Yarım Menü</t>
  </si>
  <si>
    <t xml:space="preserve">Kemikli Izgara Tavuk (Yarım) + Mevsim Salatası + Patates Kızartması + Humus + İçecek </t>
  </si>
  <si>
    <t>Büyük Aile Menüsü</t>
  </si>
  <si>
    <t xml:space="preserve">Tavuk (2 kg.) (Pişirilmiş) + 2 Adet Duble Salata + 2 Adet Humus + 2 Adet Patates Kızartması + Piyaz + Coca-Cola (2,5 L.) </t>
  </si>
  <si>
    <t>Çekirdek Aile Menüsü</t>
  </si>
  <si>
    <t xml:space="preserve">Tavuk (1 kg.) (Pişirilmiş) + Duble Salata + Humus + Patates Kızartması + Piyaz + İçecek (1 L.) </t>
  </si>
  <si>
    <t>Büyük Aile Kıyma Menüsü</t>
  </si>
  <si>
    <t xml:space="preserve">Kıyma (1 kg.) (Pişirilmiş) + Duble Salata + Humus + Piyaz + İçecek (1 L.) </t>
  </si>
  <si>
    <t>Drey Dürüm Menü</t>
  </si>
  <si>
    <t xml:space="preserve">Drey Dürüm (80 gr. kebap, biber, domates, pişmiş soğan) + Günün 3 Çeşit Mezesi </t>
  </si>
  <si>
    <t>Çekirdek Aile Menüsü Yaprak Kanat</t>
  </si>
  <si>
    <t xml:space="preserve">Yaprak kanat (350 gr.) + Duble Salata +Humus, Soğan Piyazı + Patates Kızartması + 2 Adet Ekmek + İçecek (1 L.) </t>
  </si>
  <si>
    <t>Çekirdek Aile Menüsü Tavuk Pirzola</t>
  </si>
  <si>
    <t xml:space="preserve">Tavuk Pirzola + Duble Salata +Soğan Piyazı + Humus + Pişmiş Biber + Pişmiş Domates + Soğan Patates Kızartması 2 Adet Ekmek + İçecek (1 L.) </t>
  </si>
  <si>
    <t>Çekirdek Aile Menüsü Kemiksiz Tavuk Şiş</t>
  </si>
  <si>
    <t xml:space="preserve">Kemiksiz Tavuk Şiş + Duble Salata +Soğan Piyazı + Humus + Pişmiş Biber + Pişmiş Domates + Soğan Patates Kızartması 2 Adet Ekmek + İçecek (1 L.) </t>
  </si>
  <si>
    <t>Çekirdek Aile Menüsü Tavuk Baget</t>
  </si>
  <si>
    <t xml:space="preserve">Tavuk Baget + Duble Salata +Soğan Piyazı + Humus + Pişmiş Biber + Pişmiş Domates + Soğan Patates Kızartması 2 Adet Ekmek + İçecek (1 L.) </t>
  </si>
  <si>
    <t>Tavuk Şiş (200 gr.)</t>
  </si>
  <si>
    <t xml:space="preserve">Közlenmiş biber, domates, soğan. Ekmek ile </t>
  </si>
  <si>
    <t>Yaprak Kanat (350 gr.)</t>
  </si>
  <si>
    <t>Tavuk Kanat (350 gr.)</t>
  </si>
  <si>
    <t>Tavuk Baget &amp; Kanat</t>
  </si>
  <si>
    <t xml:space="preserve">Mevsim salata, soğan piyazı, humus, pişmiş biber, domates, soğan, ekmek ile </t>
  </si>
  <si>
    <t>Tavuk Baget</t>
  </si>
  <si>
    <t>Karışık Tavuk Izgara</t>
  </si>
  <si>
    <t xml:space="preserve">Kanat, but, kemiksiz tavuk şiş. Mevsim salata, soğan salatası, humus ile servis edilir. </t>
  </si>
  <si>
    <t>Kemikli Izgara Tavuk (Yarım)</t>
  </si>
  <si>
    <t>Kemiksiz Izgara Tavuk (Yarım)</t>
  </si>
  <si>
    <t>Ciğer Şiş (170 gr.)</t>
  </si>
  <si>
    <t>Ördek Başı (220 gr.)</t>
  </si>
  <si>
    <t xml:space="preserve">(220 gr.) Mevsim salata, soğan piyazı, humus, pişmiş biber, domates, soğan, ekmek ile </t>
  </si>
  <si>
    <t>Kıyma Kebap (160 gr.)</t>
  </si>
  <si>
    <t>Ördek Başı</t>
  </si>
  <si>
    <t xml:space="preserve">mevsim salata,soğan piyazı,humus,pişmiş biber,domates,soğan,ve 1 ekmekle servis edilir.. </t>
  </si>
  <si>
    <t>Altı Ezmeli Kebap</t>
  </si>
  <si>
    <t>Drey Dürüm</t>
  </si>
  <si>
    <t xml:space="preserve">Özel et. Turşu biber, salatalık turşusu ve limon ile servis edilir. </t>
  </si>
  <si>
    <t>Soslu Patates</t>
  </si>
  <si>
    <t>Yoğurtlu Patlıcan</t>
  </si>
  <si>
    <t>Karışık Salata</t>
  </si>
  <si>
    <t>Soğan Salatası</t>
  </si>
  <si>
    <t xml:space="preserve">Domates, salatalık, nane, maydanoz, soğan, ceviz, zeytinyağı, nar ekşisi, isteğe göre acı </t>
  </si>
  <si>
    <t>Nestea (33 cl.)</t>
  </si>
  <si>
    <t>Ayran</t>
  </si>
  <si>
    <t>Su ( cl.)</t>
  </si>
  <si>
    <t>Yaprak Kanat (1 kg.)</t>
  </si>
  <si>
    <t xml:space="preserve">2 adet ekmek ile </t>
  </si>
  <si>
    <t>Tavuk Baget But (1 kg.)</t>
  </si>
  <si>
    <t>Ördek Başı (1 kg.)</t>
  </si>
  <si>
    <t>Kemikli Tavuk Şiş (500 gr.)</t>
  </si>
  <si>
    <t>Tavuk Pirzola (500 gr.)</t>
  </si>
  <si>
    <t>Tavuk Baget But (500 gr.)</t>
  </si>
  <si>
    <t>Izgara Köfte (1 kg.)</t>
  </si>
  <si>
    <t xml:space="preserve">Mevsim salata, soğan piyazı,160 gr. humus, pişmiş biber, domates, soğan, 2 adet ekmek ile </t>
  </si>
  <si>
    <t>Izgara Tavuk (1 kg.)</t>
  </si>
  <si>
    <t>Dana Kuşbaşı (1 kg.)</t>
  </si>
  <si>
    <t>Semiz Otlu Yoğurt (1 kg.)</t>
  </si>
  <si>
    <t xml:space="preserve">140 gr. dana burger köftesi, özel sos karamelize soğan, 2 dilim cheddar peyniri, mozzarella peyniri, kıvırcık marul, turşu, domates. Patates kızartması ile </t>
  </si>
  <si>
    <t xml:space="preserve">140 gr. dana burger köftesi, özel sos, karamelize soğan, kıvırcık marul, turşu, domates. Patates kızartması ile </t>
  </si>
  <si>
    <t xml:space="preserve">140 gr. dana burger köftesi, BBQ sos, karamelize soğan, füme kaburga, kıvırcık marul, turşu, közlenmiş biber, közlenmiş domates. Patates Kızartması </t>
  </si>
  <si>
    <t>Double Cheese Burger</t>
  </si>
  <si>
    <t xml:space="preserve">100 gr. dana burger köftesi, 100 gr. dana burger köftesi, özel sos, karamelize soğan, 3 dilim cheddar peyniri, mozzarella peyniri, kıvırcık marul, turşu, domates. Patates kızartması ile </t>
  </si>
  <si>
    <t>Çıtır's Burger</t>
  </si>
  <si>
    <t xml:space="preserve">140 gr. dana burger köftesi, bbq sos, özel sos, soğan halkası, cheddar peyniri, mozzarella peyniri, çıtır patates, kıvırcık marul, turşu, domates, Patates kızartması ile </t>
  </si>
  <si>
    <t>Seçilmiş Menü (Chicken Burger) - Şu anda mevcut değil.</t>
  </si>
  <si>
    <t xml:space="preserve">Chicken Burger + Coca-Cola (33 cl.) </t>
  </si>
  <si>
    <t>32,18 TL</t>
  </si>
  <si>
    <t>Margherita Pizza (28 cm.) - Şu anda mevcut değil.</t>
  </si>
  <si>
    <t xml:space="preserve">Domates sosu, mozzarella peyniri, cherry domates </t>
  </si>
  <si>
    <t>Sucuklu Pizza (28 cm.) - Şu anda mevcut değil.</t>
  </si>
  <si>
    <t xml:space="preserve">Domates sosu, mozzarella peyniri, dana sucuk </t>
  </si>
  <si>
    <t>Pizza Funghi (28 cm.) - Şu anda mevcut değil.</t>
  </si>
  <si>
    <t xml:space="preserve">Domates sosu, mozzarella peyniri, mantar </t>
  </si>
  <si>
    <t>Ton Balıklı Pizza (28 cm.) - Şu anda mevcut değil.</t>
  </si>
  <si>
    <t xml:space="preserve">Domates sosu, mozzarella peyniri, soğan, ton balığı, mısır, kapari </t>
  </si>
  <si>
    <t>BBQ Chicken Pizza (28 cm.) - Şu anda mevcut değil.</t>
  </si>
  <si>
    <t xml:space="preserve">Mozzarella peyniri, barbekü sos, tavuk, mısır, biber </t>
  </si>
  <si>
    <t>Ispanaklı Ricotta Pizza (28 cm.) - Şu anda mevcut değil.</t>
  </si>
  <si>
    <t xml:space="preserve">Domates sosu, mozzarella peyniri, soğan, kapya biberi, ıspanak </t>
  </si>
  <si>
    <t>Füme Bacon Pizza (28 cm.) - Şu anda mevcut değil.</t>
  </si>
  <si>
    <t xml:space="preserve">Domates sosu, mozzarella peyniri, dana füme, cheddar peyniri, roka </t>
  </si>
  <si>
    <t>Hot Mexican Pizza (28 cm.) - Şu anda mevcut değil.</t>
  </si>
  <si>
    <t xml:space="preserve">Domates sosu, mozzarella peyniri, mısır, acı biber, zeytin, közlenmiş kapya biberi </t>
  </si>
  <si>
    <t>Karışık Pizza (28 cm.) - Şu anda mevcut değil.</t>
  </si>
  <si>
    <t xml:space="preserve">Domates sosu, mozzarella peyniri, dana sucuk, dana sosis, biber, mısır, siyah zeytin, mantar, domates </t>
  </si>
  <si>
    <t>4 Peynirli Pizza (28 cm.) - Şu anda mevcut değil.</t>
  </si>
  <si>
    <t xml:space="preserve">Domates sosu, mozzarella peyniri, parmesan peyniri, cheddar peyniri, rokfor, domates </t>
  </si>
  <si>
    <t>Akdeniz Pizza (28 cm.) - Şu anda mevcut değil.</t>
  </si>
  <si>
    <t xml:space="preserve">Domates sosu, mozzarella peyniri, beyaz peynir, cherry domates, biber, siyah zeytin </t>
  </si>
  <si>
    <t>Bonfile Pizza (28 cm.) - Şu anda mevcut değil.</t>
  </si>
  <si>
    <t xml:space="preserve">Domates sosu, mozzarella peyniri, bonfile parçaları, közlenmiş biber, mantar, roka </t>
  </si>
  <si>
    <t xml:space="preserve">140 gr. dana burger köftesi, acı sos, karamelize soğan, kıvırcık marul, turşu, domates, acı biber. Patates kızartması ile </t>
  </si>
  <si>
    <t xml:space="preserve">140 gr. pastırmalı burger köftesi, özel sos, karamelize soğan, mozzarella peyniri, kıvırcık marul, turşu, domates. Patates kızartması ile </t>
  </si>
  <si>
    <t>Pesto Burger</t>
  </si>
  <si>
    <t xml:space="preserve">140 gr. dana burger köftesi, cevizli pesto sos, mozzarella peyniri, kıvırcık marul, turşu, domates. Patates kızartması ile </t>
  </si>
  <si>
    <t>Kids Burger</t>
  </si>
  <si>
    <t xml:space="preserve">100 gr. dana burger köftesi, özel sos, karamelize soğan, kıvırcık marul, turşu, domates. Patates kızartması ile </t>
  </si>
  <si>
    <t xml:space="preserve">Panelenmiş tavuk fileto, ranch sos, kıvırcık marul, turşu, domates. Patates kızartması ile </t>
  </si>
  <si>
    <t>Sweet Chili Burger</t>
  </si>
  <si>
    <t xml:space="preserve">Panelenmiş tavuk fileto, tatlı acı sos, kıvırcık marul, turşu. Patates kızartması ile </t>
  </si>
  <si>
    <t>Çıtır Burger</t>
  </si>
  <si>
    <t xml:space="preserve">Panelenmiş tavuk fileto, özel sos, çıtır patates, kıvırcık marul, turşu. Patates kızartması ile </t>
  </si>
  <si>
    <t>Chicken &amp; Cheese</t>
  </si>
  <si>
    <t xml:space="preserve">Panelenmiş tavuk fileto, ranch sos, 2 dilim cheddar peyniri, mozzarella peyniri, kıvırcık marul, turşu domates. Patates kızartması ile </t>
  </si>
  <si>
    <t>Sosis Kızartması (6 Adet)</t>
  </si>
  <si>
    <t>Chicken Tenders (5 Adet)</t>
  </si>
  <si>
    <t>Cajun Sepeti</t>
  </si>
  <si>
    <t xml:space="preserve">Elma dilim patates kızartması, 2 adet sosis, 2 adet tenders, 2 adet soğan halkası, 2 adet mozzarella stick </t>
  </si>
  <si>
    <t xml:space="preserve">Sebze, cherry domates, salatalık, beyaz peynir </t>
  </si>
  <si>
    <t>Bonfile Salata</t>
  </si>
  <si>
    <t xml:space="preserve">Bonfile parçaları, sebze, cherry domates, salatalık, közlenmiş kapya biber, kapari </t>
  </si>
  <si>
    <t xml:space="preserve">Tavuk parçaları, sebze, cherry domates, salatalık, mısır </t>
  </si>
  <si>
    <t xml:space="preserve">Ton balığı, sebze, cherry domates, salatalık, ceviz, kapari, mısır </t>
  </si>
  <si>
    <t xml:space="preserve">150 gr. çiğ köfte, domates, marul, limon, nar ekşisi, isteğe göre turşu, acı sos </t>
  </si>
  <si>
    <t xml:space="preserve">100 gr. çiğ köfte, domates, marul, limon, nar ekşisi, isteğe göre turşu, acı sos </t>
  </si>
  <si>
    <t xml:space="preserve">100 gr. çiğ köfte, Doritos, domates, marul, limon, nar ekşisi, isteğe göre turşu, acı sos </t>
  </si>
  <si>
    <t xml:space="preserve">150 gr. çiğ köfte, Doritos, domates, marul, limon, nar ekşisi, isteğe göre turşu, acı sos </t>
  </si>
  <si>
    <t xml:space="preserve">5 adet lavaş, marul, limon, turşu, 2 adet nar ekşisi, 2 adet acı sos ile </t>
  </si>
  <si>
    <t xml:space="preserve">2 adet lavaş, marul, limon, turşu, 1 adet nar ekşisi, 1 adet acı sos ile </t>
  </si>
  <si>
    <t xml:space="preserve">8 adet lavaş, marul, limon, turşu, 3 adet nar ekşisi, 3 adet acı sos ile </t>
  </si>
  <si>
    <t xml:space="preserve">10 adet lavaş, marul, limon, turşu, 4 adet nar ekşisi, 4 adet acı sos ile </t>
  </si>
  <si>
    <t xml:space="preserve">180 gr. çiğ köfte, domates, marul, limon, nar ekşisi, isteğe göre turşu, acı sos </t>
  </si>
  <si>
    <t xml:space="preserve">İsteğe göre soğan, acı, yeşillik, domates </t>
  </si>
  <si>
    <t xml:space="preserve">İsteğe göre acı. Mevsim salata, soğan piyazı, közlenmiş domates, közlenmiş biber, nane, limon, ekmek ile </t>
  </si>
  <si>
    <t xml:space="preserve">Kıyma kebap, kuşbaşı şiş, tavuk şiş, ciğer şiş, 4 adet tavuk kanat. Mevsim salata, soğan piyazı, közlenmiş domates, közlenmiş biber, nane, limon, ekmek ile </t>
  </si>
  <si>
    <t xml:space="preserve">Limon, turşu, turp, ekmek ile </t>
  </si>
  <si>
    <t>Duble Ciğer Şiş Dürüm</t>
  </si>
  <si>
    <t>Duble Kıyma Kebap Dürüm</t>
  </si>
  <si>
    <t>Duble Kuşbaşı Şiş Dürüm</t>
  </si>
  <si>
    <t>Duble Tavuk Şiş Dürüm</t>
  </si>
  <si>
    <t xml:space="preserve">Seçeceğiniz 2 çeşit kebap veya ızgara, isteğe göre soğan, acı, yeşillik, domates </t>
  </si>
  <si>
    <t xml:space="preserve">Mevsim salata, soğan piyazı, közlenmiş domates, közlenmiş biber, nane, limon, ekmek ile </t>
  </si>
  <si>
    <t>Duble Adana Dürüm</t>
  </si>
  <si>
    <t xml:space="preserve">Mevsim salata, soğan, piyaz, pişmiş biber, pişmiş domates, nane, limon, soslu lavaş ile </t>
  </si>
  <si>
    <t>Seçilmiş Menü (Kuşbaşı Dürüm)</t>
  </si>
  <si>
    <t xml:space="preserve">Kuşbaşı Dürüm + Coca-Cola (33 cl.) </t>
  </si>
  <si>
    <t xml:space="preserve">Adana kebap, kuşbaşı et, ciğer şiş, tavuk şiş. Mevsim salata, soğan, piyaz, pişmiş biber, pişmiş domates, nane, limon, soslu lavaş ile </t>
  </si>
  <si>
    <t>Duble Urfa Dürüm</t>
  </si>
  <si>
    <t>Duble Kuşbaşı Dürüm</t>
  </si>
  <si>
    <t>Duble Ciğer Dürüm</t>
  </si>
  <si>
    <t xml:space="preserve">Limon, turşu, turp, ekmek </t>
  </si>
  <si>
    <t>Dürüm Menü</t>
  </si>
  <si>
    <t xml:space="preserve">Mercimek Çorbası + Seçeceğiniz Dürüm + Günün Tatlısı + İçecek + Su (50 cl.) </t>
  </si>
  <si>
    <t>Duble Dürüm Menü</t>
  </si>
  <si>
    <t xml:space="preserve">Mercimek Çorbası + Seçeceğiniz Duble Dürüm + Günün Tatlısı + İçecek + Su (50 cl.) </t>
  </si>
  <si>
    <t xml:space="preserve">Mercimek Çorbası + Seçeceğiniz Kebap + Günün Tatlısı + İçecek + Su (50 cl.) </t>
  </si>
  <si>
    <t xml:space="preserve">Seçeceğiniz Dürüm + Günün Tatlısı + Ayran + Su </t>
  </si>
  <si>
    <t>Fırsat Menüsü 2</t>
  </si>
  <si>
    <t xml:space="preserve">Seçeceğiniz Duble Dürüm + Günün Tatlısı + Su + Ayran (30 cl.) </t>
  </si>
  <si>
    <t>Kuzu Ciğer Şiş Dürüm</t>
  </si>
  <si>
    <t>Ciğer (1.5 Porsiyon)</t>
  </si>
  <si>
    <t xml:space="preserve">Mevsim salata, soğan, piyaz, pişmiş biber, pişmiş domates, soslu lavaş ile </t>
  </si>
  <si>
    <t>Tavuk (1.5 Porsiyon)</t>
  </si>
  <si>
    <t>Kuşbaşı (1.5 Porsiyon)</t>
  </si>
  <si>
    <t>Kebap (255 gr.)</t>
  </si>
  <si>
    <t xml:space="preserve">Mevsim salata, soğan piyazı, pişmiş biber, pişmiş domates, soslu lavaş ile </t>
  </si>
  <si>
    <t xml:space="preserve">1 şiş kıyma kebap, 1 şiş kuşbaşı, 1 şiş tavuk, 1 şiş ciğer, 4 adet tavuk kanat, mevsim salata, soğan piyazı, közlenmiş domates, közlenmiş biber, nane, limon, ekmek ile </t>
  </si>
  <si>
    <t>3'lü Tavuk Şiş Menü</t>
  </si>
  <si>
    <t xml:space="preserve">3 Adet Tavuk Şiş Dürüm + Közlenmiş Biber + Nane + Limon + Günün Salatası + Pepsi (1 L.) </t>
  </si>
  <si>
    <t>3'lü Kıyma Kebap Dürüm Menü</t>
  </si>
  <si>
    <t xml:space="preserve">3 Adet Kıyma Kebap Dürüm + Közlenmiş Biber + Nane + Limon + Günün Salatası + Pepsi (1 L.) </t>
  </si>
  <si>
    <t>4'lü Tavuk Şiş Menü</t>
  </si>
  <si>
    <t xml:space="preserve">4 Adet Tavuk Şiş Dürüm + Közlenmiş Biber + Nane + Limon + Günün Salatası + Pepsi (1 L.) </t>
  </si>
  <si>
    <t>2'li Kıyma Kebap Dürüm Menü</t>
  </si>
  <si>
    <t xml:space="preserve">2 Adet Kıyma Kebap Dürüm + Közlenmiş Biber + Nane + Limon + Günün Salatası + 2 Adet Ayran (30 cl.) </t>
  </si>
  <si>
    <t xml:space="preserve">Nane, limon, biber, ekmek ile </t>
  </si>
  <si>
    <t xml:space="preserve">Mevsim salata, soğan piyazı, közlenmiş domates, közlenmiş biber, turp, limon, ekmek ile </t>
  </si>
  <si>
    <t xml:space="preserve">1 şiş kıyma kebap, 1 şiş kuşbaşı, 1 şiş tavuk, 1 şiş ciğer, 4 adet tavuk kanat, mevsim salata, soğan piyazı, közlenmiş domates, közlenmiş biber, turp, limon, ekmek </t>
  </si>
  <si>
    <t>Lipton Ice Tea (1 L.)</t>
  </si>
  <si>
    <t>Kaşarlı Simit</t>
  </si>
  <si>
    <t>Çikolatalı Simit</t>
  </si>
  <si>
    <t>Patatesli Börek</t>
  </si>
  <si>
    <t>Edy Fit Cake</t>
  </si>
  <si>
    <t xml:space="preserve">Kek, fındık. ceviz, tahin, çikolata </t>
  </si>
  <si>
    <t>Elmalı Kurabiye</t>
  </si>
  <si>
    <t>Seçilmiş Menü (Kaşarlı Tost)</t>
  </si>
  <si>
    <t xml:space="preserve">Kaşarlı Tost + Coca-Cola (33 cl.) </t>
  </si>
  <si>
    <t>Seçilmiş Menü (Çikolatalı Simit)</t>
  </si>
  <si>
    <t xml:space="preserve">Çikolatalı Simit + Coca-Cola (33 cl.) </t>
  </si>
  <si>
    <t>Seçilmiş Menü (Sade Donut)</t>
  </si>
  <si>
    <t xml:space="preserve">Sade Donut + Coca-Cola (33 cl.) </t>
  </si>
  <si>
    <t>17,85 TL</t>
  </si>
  <si>
    <t>Vodafone Menüsü (Sucuklu Tost)</t>
  </si>
  <si>
    <t xml:space="preserve">Sucuklu Tost + Blue Lagoon (Kampanya koşulları için restoranın Promosyonlar bölümüne göz atınız. İndirimli fiyat ürün sepete eklendikten sonra uygulanır.) </t>
  </si>
  <si>
    <t>Vodafone Menüsü (Edy Fit Cake)</t>
  </si>
  <si>
    <t xml:space="preserve">Edy Fit Cake + İçecek (Kampanya koşulları için restoranın Promosyonlar bölümüne göz atınız. İndirimli fiyat ürün sepete eklendikten sonra uygulanır.) </t>
  </si>
  <si>
    <t xml:space="preserve">Sucuk, kaşar peyniri. Ketçap, mayonez ile </t>
  </si>
  <si>
    <t>Panini Dana Jambon Sandviç</t>
  </si>
  <si>
    <t>Salamlı Kaşarlı Sandviç</t>
  </si>
  <si>
    <t>Kahvaltı Sandviç</t>
  </si>
  <si>
    <t>Hindi Füme Sandviç</t>
  </si>
  <si>
    <t>Mozzarella Sandviç</t>
  </si>
  <si>
    <t>Çubuk Waffle</t>
  </si>
  <si>
    <t xml:space="preserve">Beyaz çikolatalı sos, karamel sos, çilek sos, Antep sos, frambuaz sos, bubble sos </t>
  </si>
  <si>
    <t>Limonlu Cheesecake (Dilim)</t>
  </si>
  <si>
    <t>Frambuazlı Cheesecake (Dilim)</t>
  </si>
  <si>
    <t>Fıstık Dalgası</t>
  </si>
  <si>
    <t>Patlamış Mısır</t>
  </si>
  <si>
    <t>Kruvasan</t>
  </si>
  <si>
    <t>Americano (Orta Boy)</t>
  </si>
  <si>
    <t xml:space="preserve">Espresso ile </t>
  </si>
  <si>
    <t>Filtre Kahve (Orta Boy)</t>
  </si>
  <si>
    <t>Latte (Orta Boy)</t>
  </si>
  <si>
    <t xml:space="preserve">Espresso, süt </t>
  </si>
  <si>
    <t>Cappuccino</t>
  </si>
  <si>
    <t>Espresso</t>
  </si>
  <si>
    <t>White Chocolate Mocha</t>
  </si>
  <si>
    <t>Cafe Mocha</t>
  </si>
  <si>
    <t>Coffee</t>
  </si>
  <si>
    <t>Affogato</t>
  </si>
  <si>
    <t xml:space="preserve">Espresso, vanilyalı dondurma </t>
  </si>
  <si>
    <t>Flat White</t>
  </si>
  <si>
    <t>Nutelle Mocha</t>
  </si>
  <si>
    <t xml:space="preserve">Ed special </t>
  </si>
  <si>
    <t>Jelibon &amp; Marshmallow Mocha</t>
  </si>
  <si>
    <t>Affogato Magnum</t>
  </si>
  <si>
    <t>Affogato Cornet</t>
  </si>
  <si>
    <t xml:space="preserve">Sütlü </t>
  </si>
  <si>
    <t>Karışık Bitki Çayı</t>
  </si>
  <si>
    <t>Çay</t>
  </si>
  <si>
    <t>İngiliz Çayı</t>
  </si>
  <si>
    <t xml:space="preserve">Siyah çay, süt </t>
  </si>
  <si>
    <t>Blue Lagoon</t>
  </si>
  <si>
    <t xml:space="preserve">Limonata, turunç </t>
  </si>
  <si>
    <t>The Flash</t>
  </si>
  <si>
    <t xml:space="preserve">Elma, ananas, nar </t>
  </si>
  <si>
    <t>Apple Berry</t>
  </si>
  <si>
    <t xml:space="preserve">Elma, muz, enerji içeceği </t>
  </si>
  <si>
    <t>Çikolatalı Milkshake (Büyük Boy)</t>
  </si>
  <si>
    <t>Kavunlu Milkshake (Büyük Boy)</t>
  </si>
  <si>
    <t>Vanilyalı Milkshake (Büyük Boy)</t>
  </si>
  <si>
    <t>Oreo'lu Milkshake</t>
  </si>
  <si>
    <t xml:space="preserve">Oreo parçacıkları, süt, vanilya, dondurma. Buz ile </t>
  </si>
  <si>
    <t>Karamelli Frappe</t>
  </si>
  <si>
    <t>Kavunlu Frappe</t>
  </si>
  <si>
    <t>Ice Filtre Kahve (Büyük Boy)</t>
  </si>
  <si>
    <t xml:space="preserve">Büyük boy </t>
  </si>
  <si>
    <t>Ice White Chocolate Mocha</t>
  </si>
  <si>
    <t>Ice Caramel Macchiato</t>
  </si>
  <si>
    <t>Ice Kavunlu Latte</t>
  </si>
  <si>
    <t>Limonata (Buzlu Bardakta)</t>
  </si>
  <si>
    <t>Portakal Suyu (Buzlu Bardakta)</t>
  </si>
  <si>
    <t>Ananas Suyu (Buzlu Bardakta)</t>
  </si>
  <si>
    <t>Elma Suyu (Buzlu Bardakta)</t>
  </si>
  <si>
    <t>Antakya Usulü Tavuk Döner</t>
  </si>
  <si>
    <t xml:space="preserve">Turşu, mayonez </t>
  </si>
  <si>
    <t xml:space="preserve">İsteğe göre soğan, maydanoz, domates </t>
  </si>
  <si>
    <t xml:space="preserve">İsteğe göre domates, maydanoz </t>
  </si>
  <si>
    <t>Antakya Usulü Et Döner</t>
  </si>
  <si>
    <t>Karışık İskender</t>
  </si>
  <si>
    <t xml:space="preserve">Tavuk ve et döner, yoğurt, sos </t>
  </si>
  <si>
    <t xml:space="preserve">Tavuk döner, et döner, isteğe göre domates, maydanoz </t>
  </si>
  <si>
    <t>Karışık Zurna Döner Dürüm</t>
  </si>
  <si>
    <t xml:space="preserve">Tavuk döner, et döner, isteğe göre soğan, maydanoz, domates </t>
  </si>
  <si>
    <t>Coca-Cola (2 L.)</t>
  </si>
  <si>
    <t>Antakya Tavuk Döner Dürüm</t>
  </si>
  <si>
    <t xml:space="preserve">Patates kızartması, turşu, mayonez </t>
  </si>
  <si>
    <t>Antakya Zurna Tavuk Döner Dürüm</t>
  </si>
  <si>
    <t>Antakya Et Döner Dürüm</t>
  </si>
  <si>
    <t>Antakya Zurna Et Döner Dürüm</t>
  </si>
  <si>
    <t>Pilav Üstü Et Döner - Şu anda mevcut değil.</t>
  </si>
  <si>
    <t>Karışık Antakya Döner Dürüm</t>
  </si>
  <si>
    <t xml:space="preserve">Et döner, tavuk döner, patates kızartması, turşu, mayonez </t>
  </si>
  <si>
    <t>Karışık Antakya Zurna Döner Dürüm</t>
  </si>
  <si>
    <t xml:space="preserve">Tavuk döner, patates kızartması, mayonez, salatalık turşusu </t>
  </si>
  <si>
    <t xml:space="preserve">Domates, maydanoz, soğan </t>
  </si>
  <si>
    <t>Zurna Tavuk Döner</t>
  </si>
  <si>
    <t xml:space="preserve">Döner sosu, mevsim yeşillikleri </t>
  </si>
  <si>
    <t>Zurna Et Döner</t>
  </si>
  <si>
    <t xml:space="preserve">Tavuk döneri, et döneri, domates, maydanoz, sos, isteğe göre acı, soğan </t>
  </si>
  <si>
    <t xml:space="preserve">Tavuk döneri, et döneri, maydanoz, sos, isteğe göre acı, soğan </t>
  </si>
  <si>
    <t xml:space="preserve">Tavuk ve et döneri, yoğurt, sos </t>
  </si>
  <si>
    <t xml:space="preserve">Patates kızartması, turşu, mayonez, sarımsaklı mayonez </t>
  </si>
  <si>
    <t xml:space="preserve">Soğan, maydanoz, domates, sarımsaklı mayonez </t>
  </si>
  <si>
    <t>Antakya Tavuk Döner Dürüm (1,5 Porsiyon)</t>
  </si>
  <si>
    <t xml:space="preserve">Salata, patates kızartması, sarımsaklı mayonez, ekmek ile </t>
  </si>
  <si>
    <t>Et Döner (1,5 Porsiyon)</t>
  </si>
  <si>
    <t xml:space="preserve">Süzme yoğurt, sarımsaklı mayonez, tereyağı, patates kızartması ile </t>
  </si>
  <si>
    <t>İskender (Et Dönerden) (1,5 Porsiyon)</t>
  </si>
  <si>
    <t xml:space="preserve">Pirinç pilavı, et döner. Süzme yoğurt, tereyağı, patates kızartması, sarımsaklı mayonez, salata, ekmek ile </t>
  </si>
  <si>
    <t>Pilav Üstü Et Döner (1,5 Porsiyon)</t>
  </si>
  <si>
    <t>Zurna Et Döner Dürüm (1,5 Porsiyon)</t>
  </si>
  <si>
    <t xml:space="preserve">Süzme yoğurt, tereyağı, patates kızartması, salata, sarımsaklı mayonez, ekmek ile </t>
  </si>
  <si>
    <t xml:space="preserve">Süzme yoğurt, tereyağı, sarımsaklı mayonez, patates kızartması ile </t>
  </si>
  <si>
    <t>Tavuk Döner Dürüm (1,5 Porsiyon)</t>
  </si>
  <si>
    <t>Zurna Tavuk Döner Dürüm (1,5 Porsiyon)</t>
  </si>
  <si>
    <t>Tavuk Döner &amp; Et Döner</t>
  </si>
  <si>
    <t>Tavuk Döner &amp; Et Döner Dürüm</t>
  </si>
  <si>
    <t>Tavuk Döner &amp; Et Döner Dürüm (1,5 Porsiyon)</t>
  </si>
  <si>
    <t>Antakya Tavuk Döner &amp; Et Döner Döner Dürüm</t>
  </si>
  <si>
    <t>Antakya Tavuk Döner &amp; Et Döner Döner Dürüm (1,5 Porsiyon)</t>
  </si>
  <si>
    <t>Zurna Tavuk Döner &amp; Et Döner Dürüm</t>
  </si>
  <si>
    <t>Zurna Tavuk Döner &amp; Et Döner Dürüm (1,5 Porsiyon)</t>
  </si>
  <si>
    <t>Ayran (Açık)</t>
  </si>
  <si>
    <t>Seçilmiş Menü (Fındık Lahmacun (6 Adet))</t>
  </si>
  <si>
    <t xml:space="preserve">Fındık Lahmacun (6 Adet) + Coca-Cola (33 cl.) </t>
  </si>
  <si>
    <t>24,19 TL</t>
  </si>
  <si>
    <t>Seçilmiş Menü (Pizza Efsane (Orta))</t>
  </si>
  <si>
    <t xml:space="preserve">Pizza Efsane (Orta) + Coca-Cola (33 cl.) </t>
  </si>
  <si>
    <t>Vodafone Menüsü (Biberli Pide (2 Adet))</t>
  </si>
  <si>
    <t xml:space="preserve">Biberli Pide (2 Adet) + Ayran (20 cl.) (Kampanya koşulları için restoranın Promosyonlar bölümüne göz atınız. İndirimli fiyat ürün sepete eklendikten sonra uygulanır.) </t>
  </si>
  <si>
    <t>Ispanaklı Kaşarlı Pide</t>
  </si>
  <si>
    <t>Ispanaklı Kaşarlı Yumurtalı Pide</t>
  </si>
  <si>
    <t>Satır Kıymalı Kaşarlı Pide</t>
  </si>
  <si>
    <t>Satır Kıymalı Kaşarlı Yumurtalı Pide</t>
  </si>
  <si>
    <t>Kavurmalı Kaşarlı Pide</t>
  </si>
  <si>
    <t>Kavurmalı Kaşarlı Yumurtalı Pide</t>
  </si>
  <si>
    <t xml:space="preserve">Kıyma, kaşar peyniri, sucuk, yumurta </t>
  </si>
  <si>
    <t>Karışık Pide</t>
  </si>
  <si>
    <t>Karışık Yumurtalı Pide</t>
  </si>
  <si>
    <t>Patatesli Kaşarlı Pide</t>
  </si>
  <si>
    <t>Patatesli Pide (2 Adet)</t>
  </si>
  <si>
    <t xml:space="preserve">Küçük </t>
  </si>
  <si>
    <t>Biberli Pide (2 Adet)</t>
  </si>
  <si>
    <t>Ispanaklı Pide (2 Adet)</t>
  </si>
  <si>
    <t>Pizza Pide</t>
  </si>
  <si>
    <t>Kavurmalı Pide</t>
  </si>
  <si>
    <t>Satır Kıymalı Pide</t>
  </si>
  <si>
    <t>Efsane Special Pide</t>
  </si>
  <si>
    <t>Pizza Efsane (Büyük)</t>
  </si>
  <si>
    <t xml:space="preserve">Özel pizza sosu, kaşar peyniri, sucuk,salam, sosis, mantar, mısır, zeytin, domates, biber </t>
  </si>
  <si>
    <t>Pizza Efsane (Orta)</t>
  </si>
  <si>
    <t>Vegetarian Efsane (Büyük)</t>
  </si>
  <si>
    <t xml:space="preserve">Özel pizza sosu, soğan, siyah zeytin, yeşilzeytin, mantar, mısır, domates, biber </t>
  </si>
  <si>
    <t>Vegetarian Efsane (Orta)</t>
  </si>
  <si>
    <t>Fındık Lahmacun (6 Adet)</t>
  </si>
  <si>
    <t>Lahmacun Pide</t>
  </si>
  <si>
    <t>Tepsi Kebabı (1 kg.)</t>
  </si>
  <si>
    <t>Tepsi Kebabı (500 gr.)</t>
  </si>
  <si>
    <t>Tepsi Kebabı (750 gr.)</t>
  </si>
  <si>
    <t>Çikolatalı Puding (100 gr.)</t>
  </si>
  <si>
    <t>Ekmek Arası Kokoreç</t>
  </si>
  <si>
    <t xml:space="preserve">Baharat, isteğe göre domates, biber </t>
  </si>
  <si>
    <t>Sanayi Tostu</t>
  </si>
  <si>
    <t xml:space="preserve">Tavuk kangal sucuk, yumurta, domates, pul biber </t>
  </si>
  <si>
    <t xml:space="preserve">Tablacı salatası </t>
  </si>
  <si>
    <t>Çılgın Kumru Sandviç</t>
  </si>
  <si>
    <t xml:space="preserve">Dana sosis, dana salam, dana sucuk, kaşar peyniri, domates, sayas peyniri, turşu </t>
  </si>
  <si>
    <t>Seçilmiş Menü (Çılgın Kumru Sandviç)</t>
  </si>
  <si>
    <t xml:space="preserve">Çılgın Kumru Sandviç + Coca-Cola (33 cl.) </t>
  </si>
  <si>
    <t>Seçilmiş Menü (Ekmek Arası Izgara Köfte)</t>
  </si>
  <si>
    <t xml:space="preserve">Ekmek Arası Izgara Köfte + Coca-Cola (33 cl.) </t>
  </si>
  <si>
    <t>Seçilmiş Menü (Patso Sandviç)</t>
  </si>
  <si>
    <t xml:space="preserve">Patso Sandviç + Coca-Cola (33 cl.) </t>
  </si>
  <si>
    <t xml:space="preserve">Ekmek Arası Izgara Köfte + Patates Kızartması + Kutu İçecek </t>
  </si>
  <si>
    <t>Ege Burger Menü 1</t>
  </si>
  <si>
    <t xml:space="preserve">Ege Burger + Patates Kızartması + Kutu İçecek </t>
  </si>
  <si>
    <t>Ege Burger Menü 2</t>
  </si>
  <si>
    <t xml:space="preserve">Ege Burger + Patates Kızartması + Ayran (30 cl.) </t>
  </si>
  <si>
    <t>Holigan Kumru Sandviç Menü</t>
  </si>
  <si>
    <t xml:space="preserve">Holigan Kumru Sandviç + Patates Kızartması + Kutu İçecek </t>
  </si>
  <si>
    <t>Yengen Kumru Sandviç Menü</t>
  </si>
  <si>
    <t xml:space="preserve">Yengen Kumru Sandviç + Patates Kızartması + Kutu İçecek </t>
  </si>
  <si>
    <t>Çılgın Kumru Sandviç Menü</t>
  </si>
  <si>
    <t xml:space="preserve">Çılgın Kumru Sandviç + Patates Kızartması + Kutu İçecek </t>
  </si>
  <si>
    <t>2'li Ekmek Arası Izgara Köfte Menü</t>
  </si>
  <si>
    <t xml:space="preserve">2 Adet Ekmek Arası Izgara Köfte + 2 Adet Patates Kızartması + Coca-Cola (1 L.) </t>
  </si>
  <si>
    <t>2'li Ege Burger Menü</t>
  </si>
  <si>
    <t xml:space="preserve">2 Adet Ege Burger + 2 Adet Patates Kızartması + Coca-Cola (1 L.) </t>
  </si>
  <si>
    <t>2'li Holigan Kumru Sandviç Menü</t>
  </si>
  <si>
    <t xml:space="preserve">2 Adet Holigan Kumru Sandviç + 2 Adet Patates Kızartması + Coca-Cola (1 L.) </t>
  </si>
  <si>
    <t>2'li Yengen Kumru Sandviç Menü</t>
  </si>
  <si>
    <t xml:space="preserve">2 Adet Yengen Kumru Sandviç + 2 Adet Patates Kızartması + Coca-Cola (1 L.) </t>
  </si>
  <si>
    <t>2'li Çılgın Kumru Sandviç Menü</t>
  </si>
  <si>
    <t xml:space="preserve">2 Adet Çılgın Kumru Sandviç + 2 Adet Patates Kızartması + Coca-Cola (1 L.) </t>
  </si>
  <si>
    <t xml:space="preserve">Dana sucuk, kaşar peyniri, domates </t>
  </si>
  <si>
    <t>Holigan Kumru Sandviç</t>
  </si>
  <si>
    <t xml:space="preserve">Dana sosis, dana sucuk, kaşar peyniri </t>
  </si>
  <si>
    <t>Yengen Kumru Sandviç</t>
  </si>
  <si>
    <t xml:space="preserve">Dana sosis, dana salam, dana sucuk, kaşar peyniri </t>
  </si>
  <si>
    <t>Ege Burger</t>
  </si>
  <si>
    <t xml:space="preserve">Burger köftesi, domates, turşu, marul, soğan </t>
  </si>
  <si>
    <t xml:space="preserve">Kangal sucuk, domates, maydanoz, biber </t>
  </si>
  <si>
    <t xml:space="preserve">Özel sos, kaşar peyniri, sucuk, mantar, siyah zeytin, domates, yeşilbiber </t>
  </si>
  <si>
    <t>Kahvaltım Tost</t>
  </si>
  <si>
    <t xml:space="preserve">Özel tost, özel peynir, yumurta, domates, biber, siyah zeytin, maydanoz </t>
  </si>
  <si>
    <t>Ekmekçi Spesiyal Tost</t>
  </si>
  <si>
    <t xml:space="preserve">Özel sos, yumurta, kavurma, sucuk, salam, kaşar peyniri </t>
  </si>
  <si>
    <t>Köftehor Tost</t>
  </si>
  <si>
    <t xml:space="preserve">Kasap köfte, kaşar peyniri, cheddar peyniri, domates, maydanoz </t>
  </si>
  <si>
    <t>Seçilmiş Menü (Pizza Tost)</t>
  </si>
  <si>
    <t xml:space="preserve">Pizza Tost + Seçeceğiniz Patates Kızartması + Coca-Cola (33 cl.) </t>
  </si>
  <si>
    <t>26,10 TL</t>
  </si>
  <si>
    <t>Seçilmiş Menü (Köftehor Tost)</t>
  </si>
  <si>
    <t xml:space="preserve">Köftehor Tost + Coca-Cola (33 cl.) </t>
  </si>
  <si>
    <t>Vodafone Menüsü (Sucuklu Kaşarlı Tost)</t>
  </si>
  <si>
    <t xml:space="preserve">Sucuklu Kaşarlı Tost + Ayran (30 cl.) (Kampanya koşulları için restoranın Promosyonlar bölümüne göz atınız. İndirimli fiyat ürün sepete eklendikten sonra uygulanır.) </t>
  </si>
  <si>
    <t xml:space="preserve">Seçeceğiniz Tost + 2 Adet Mozzarella Sticks + Patates Kızartması + Kutu İçecek </t>
  </si>
  <si>
    <t xml:space="preserve">Seçeceğiniz 2 Adet Tost + 2 Adet Mozzarella Sticks + Patates Kızartması + İçecek (1 L.) </t>
  </si>
  <si>
    <t xml:space="preserve">Full Tost + Köftehor Tost + Pizza Tost + İçecek (1 L.) </t>
  </si>
  <si>
    <t>51,00 TL</t>
  </si>
  <si>
    <t xml:space="preserve">Seçeceğiniz 4 Adet Tost + 4 Adet Mozzarella Sticks + 2 Adet Büyük Boy Patates Kızartması + İçecek (1 L.) </t>
  </si>
  <si>
    <t>88,00 TL</t>
  </si>
  <si>
    <t>Menü 5</t>
  </si>
  <si>
    <t xml:space="preserve">Pizza Tost + Elma Dilim Patates + Ayran (30 cl.) </t>
  </si>
  <si>
    <t xml:space="preserve">Karışık Tost + Parmak Patates + Ayran (30 cl.) </t>
  </si>
  <si>
    <t>Kavurmalı Omlet</t>
  </si>
  <si>
    <t>Peynirli Omlet</t>
  </si>
  <si>
    <t>Sade Menemen</t>
  </si>
  <si>
    <t>Kaşarlı Mantarlı Menemen</t>
  </si>
  <si>
    <t>Sebzeli Omlet</t>
  </si>
  <si>
    <t xml:space="preserve">Domates, kaşar peyniri, sucuk </t>
  </si>
  <si>
    <t>Ekmekçi Spesiyal Omlet</t>
  </si>
  <si>
    <t xml:space="preserve">Sucuk, domates, kaşar peyniri, siyah zeytin, maydanoz </t>
  </si>
  <si>
    <t>Full Omlet</t>
  </si>
  <si>
    <t>Kavurmalı Kaşarlı Menemen</t>
  </si>
  <si>
    <t>Sade Yumurtalı Tost</t>
  </si>
  <si>
    <t>Sade Kaşarlı Tost</t>
  </si>
  <si>
    <t>Peynirli Yumurtalı Tost</t>
  </si>
  <si>
    <t>Sucuklu Yumurtalı Tost</t>
  </si>
  <si>
    <t>Kaşarlı Yumurtalı Tost</t>
  </si>
  <si>
    <t>Sade Peynirli Tost</t>
  </si>
  <si>
    <t>Sade Sucuklu Tost</t>
  </si>
  <si>
    <t>Bombastic Tost</t>
  </si>
  <si>
    <t xml:space="preserve">Pernigotti çikolata, muz, Antep fıstığı </t>
  </si>
  <si>
    <t>Etli Kebabi Tost</t>
  </si>
  <si>
    <t xml:space="preserve">Özel sos, kaşar peyniri, İnegöl köfte </t>
  </si>
  <si>
    <t xml:space="preserve">Kavurma, yumurta </t>
  </si>
  <si>
    <t xml:space="preserve">Özel sos, dana kavurma </t>
  </si>
  <si>
    <t>Sucuklu Kebabi Tost</t>
  </si>
  <si>
    <t xml:space="preserve">Sucuk, domates, soğan, maydanoz, pul biber </t>
  </si>
  <si>
    <t xml:space="preserve">Özel sos, yumurta, sucuk, kaşar peyniri </t>
  </si>
  <si>
    <t>Vejetaryen Pizza Tost</t>
  </si>
  <si>
    <t xml:space="preserve">Özel sos, mantar, kaşar peyniri,siyah zeytin, domates </t>
  </si>
  <si>
    <t>Ton Balıklı Tost</t>
  </si>
  <si>
    <t xml:space="preserve">Özel sos, ton balığı, domates, maydanoz, yeşilbiber </t>
  </si>
  <si>
    <t>Sultan Tost</t>
  </si>
  <si>
    <t xml:space="preserve">İnegöl köfte, domates, maydanoz </t>
  </si>
  <si>
    <t xml:space="preserve">Özel sos, dana kavurma, kaşar peyniri </t>
  </si>
  <si>
    <t>Akdeniz Tost</t>
  </si>
  <si>
    <t xml:space="preserve">Özel sos, beyaz peynir, domates, yeşilbiber, maydanoz </t>
  </si>
  <si>
    <t>3 Peynirli Tost</t>
  </si>
  <si>
    <t xml:space="preserve">Özel sos, kaşar peyniri, cheddar peyniri, dil peyniri </t>
  </si>
  <si>
    <t>Bombastic</t>
  </si>
  <si>
    <t>Kaşarlı Salamlı Sandviç</t>
  </si>
  <si>
    <t xml:space="preserve">Özel sos, marul, domates, kaşar peyniri, salam </t>
  </si>
  <si>
    <t>Ton Balıklı Soğuk Sandviç</t>
  </si>
  <si>
    <t xml:space="preserve">Özel sos, ton balığı, domates, maydanoz </t>
  </si>
  <si>
    <t>Beyaz Peynirli Salamlı Sandviç</t>
  </si>
  <si>
    <t xml:space="preserve">Özel sos, beyaz peynir, salam, marul, domates </t>
  </si>
  <si>
    <t>Kaşarlı Soğuk Sandviç</t>
  </si>
  <si>
    <t xml:space="preserve">Özel sos, marul, domates, kaşar peyniri </t>
  </si>
  <si>
    <t xml:space="preserve">Özel sos, beyaz peynir, marul, domates </t>
  </si>
  <si>
    <t>Mozzarella Sticks (2 Adet)</t>
  </si>
  <si>
    <t>Mozzarella Sticks (4 Adet)</t>
  </si>
  <si>
    <t>Et Döner (1 kg.) Menü</t>
  </si>
  <si>
    <t xml:space="preserve">Et Döner (1 kg.) + 5 Adet Ekmek </t>
  </si>
  <si>
    <t>İskender (Et Dönerden) (100 gr.)</t>
  </si>
  <si>
    <t>İskender (Et Dönerden) (200 gr.)</t>
  </si>
  <si>
    <t>Et Döner (250 gr.)</t>
  </si>
  <si>
    <t xml:space="preserve">Soğan ile </t>
  </si>
  <si>
    <t>İskender (Et Dönerden) (150 gr.)</t>
  </si>
  <si>
    <t>Et Döner Dürüm (120 gr.)</t>
  </si>
  <si>
    <t>Ekmek Arası Et Döner</t>
  </si>
  <si>
    <t>Pilav Üstü Et Döner (150 gr.)</t>
  </si>
  <si>
    <t xml:space="preserve">Soğan, domates, turşu ile </t>
  </si>
  <si>
    <t>Pilav Üstü Et Döner (200 gr.)</t>
  </si>
  <si>
    <t>Pilav Üstü Et Döner (250 gr.)</t>
  </si>
  <si>
    <t>Ekmek Arası Et Döner (60 gr.)</t>
  </si>
  <si>
    <t>Ekmek Arası Et Döner (150 gr.)</t>
  </si>
  <si>
    <t>Ekmek Arası Et Döner (200 gr.)</t>
  </si>
  <si>
    <t>Et Döner Dürüm (150 gr.)</t>
  </si>
  <si>
    <t>Et Döner Dürüm (200 gr.)</t>
  </si>
  <si>
    <t>Et Döner (500 gr.)</t>
  </si>
  <si>
    <t xml:space="preserve">4 adet lavaş, soğan, domates, turşu ile </t>
  </si>
  <si>
    <t>Et Döner (750 gr.)</t>
  </si>
  <si>
    <t xml:space="preserve">5 adet lavaş, soğan, domates, turşu ile </t>
  </si>
  <si>
    <t>Et Döner (1 kg.)</t>
  </si>
  <si>
    <t xml:space="preserve">6 adet lavaş, soğan, domates, turşu ile </t>
  </si>
  <si>
    <t xml:space="preserve">Damacana depozito bedeli 45 TL'dir. </t>
  </si>
  <si>
    <t>Max Su (33 cl.) (24 Adet)</t>
  </si>
  <si>
    <t xml:space="preserve">Pet şişe </t>
  </si>
  <si>
    <t>İdeal Su (1,5 L.) (12 Adet)</t>
  </si>
  <si>
    <t>İdeal Su (50 cl.) (24 Adet)</t>
  </si>
  <si>
    <t>Max Su (5 L.) (4 Adet)</t>
  </si>
  <si>
    <t>Max Damacana Su (19 L.)</t>
  </si>
  <si>
    <t>İdeal Damacana Su (19 L.) (Depozitosuz)</t>
  </si>
  <si>
    <t>İdeal Su (33 cl.) (24 Adet)</t>
  </si>
  <si>
    <t>Max Su (50 cl.) (24 Adet)</t>
  </si>
  <si>
    <t>İdeal Su (5 L.) (4 Adet)</t>
  </si>
  <si>
    <t>Max Su (1,5 L.) (12 Adet)</t>
  </si>
  <si>
    <t>Gökçedağ Su (20 cl.) (60 Adet)</t>
  </si>
  <si>
    <t>Beypazarı Maden Suyu (20 cl.) (24 Adet)</t>
  </si>
  <si>
    <t>Damacana Su Pompası</t>
  </si>
  <si>
    <t>Ezme (Adet)</t>
  </si>
  <si>
    <t>Kabuklu Antep Fıstığı (500 gr.)</t>
  </si>
  <si>
    <t>Burmalı Kadayıf (500 gr.)</t>
  </si>
  <si>
    <t>Özel Kare Dilim Baklava (500 gr.)</t>
  </si>
  <si>
    <t>Baklava (500 gr.)</t>
  </si>
  <si>
    <t>Tam Kuru Baklava (500 gr.)</t>
  </si>
  <si>
    <t>Muska Dilimi Baklava (500 gr.)</t>
  </si>
  <si>
    <t>Dolama (500 gr.)</t>
  </si>
  <si>
    <t>Mozaik Baklava (500 gr.)</t>
  </si>
  <si>
    <t>Hasır Kadayıf (500 gr.)</t>
  </si>
  <si>
    <t>Çikolatalı Soğuk Baklava (500 gr.)</t>
  </si>
  <si>
    <t>Mozaik Baklava (1 kg.)</t>
  </si>
  <si>
    <t>Baklava (1 kg.)</t>
  </si>
  <si>
    <t>Ezme (1 kg.)</t>
  </si>
  <si>
    <t>Burmalı Kadayıf (1 kg.)</t>
  </si>
  <si>
    <t>Muska Dilimi Baklava (1 kg.)</t>
  </si>
  <si>
    <t>Özel Kare Dilim Baklava (1 kg.)</t>
  </si>
  <si>
    <t>Tam Kuru Baklava (1 kg.)</t>
  </si>
  <si>
    <t>Dolama (1 kg.)</t>
  </si>
  <si>
    <t xml:space="preserve">Kuşbaşı, tavuk şiş, Adana kebap, kuzu pirzola, közlenmiş domates, biber, mevsim salatası, yeşillik, soğan salatası ile </t>
  </si>
  <si>
    <t xml:space="preserve">Jülyen tavuk, marul, domates, salatalık, kruton ekmek, ızgara tavuk dilimleri </t>
  </si>
  <si>
    <t xml:space="preserve">Hamburger (120 gr. hamburger köftesi, marul, domates, turşu, ketçap, mayonez) + Patates Kızartması + Kutu İçecek </t>
  </si>
  <si>
    <t xml:space="preserve">Cheeseburger (120 gr. hamburger köftesi, marul, domates, turşu, cheddar peyniri, ketçap, mayonez) + Patates Kızartması + Kutu İçecek </t>
  </si>
  <si>
    <t xml:space="preserve">Chicken Burger (120 gr. tavuk burger, marul, domates, ketçap, mayonez, turşu) + Patates Kızartması + Kutu İçecek </t>
  </si>
  <si>
    <t>Kasap Burger Menü</t>
  </si>
  <si>
    <t xml:space="preserve">Kasap Burger (120 gr. hamburger köftesi, marul, domates, turşu, ketçap, mayonez) + Patates Kızartması + Kutu İçecek </t>
  </si>
  <si>
    <t>Kasap Cheeseburger Menü</t>
  </si>
  <si>
    <t xml:space="preserve">Kasap Cheeseburger (120 gr. hamburger köftesi, cheddar peyniri, marul, domates, turşu, ketçap, mayonez) + Patates Kızartması + Kutu İçecek </t>
  </si>
  <si>
    <t>Yarım Ekmek Arası Uskumru</t>
  </si>
  <si>
    <t xml:space="preserve">Yarım Ekmek Arası Uskumru (Marul, domates, roka, soğan) + Patates Kızartması + Kutu İçecek </t>
  </si>
  <si>
    <t>Yarım Ekmek Arası Mezgit</t>
  </si>
  <si>
    <t xml:space="preserve">Yarım Ekmek Arası Mezgit (Marul, domates, roka, soğan) + Patates Kızartması + Kutu İçecek </t>
  </si>
  <si>
    <t>Yarım Ekmek Arası Sardalya</t>
  </si>
  <si>
    <t xml:space="preserve">Yarım Ekmek Arası Sardalya (Marul, domates, roka, soğan) + Patates Kızartması + Kutu İçecek </t>
  </si>
  <si>
    <t>Yarım Ekmek Arası Hamsi</t>
  </si>
  <si>
    <t xml:space="preserve">Yarım Ekmek Arası Hamsi (Marul, domates, roka, soğan) + Patates Kızartması + Kutu İçecek </t>
  </si>
  <si>
    <t xml:space="preserve">Kaşar peyniri, sucuk, domates, turşu, ketçap, mayonez </t>
  </si>
  <si>
    <t>Bonfile Sandviç</t>
  </si>
  <si>
    <t xml:space="preserve">Bonfile parçaları, marul, domates, özel sos, mevsim yeşillikleri </t>
  </si>
  <si>
    <t xml:space="preserve">Ton balığı, mevsim yeşillikleri, domates, mısır </t>
  </si>
  <si>
    <t xml:space="preserve">Salam, kaşar peyniri, domates, marul, salatalık </t>
  </si>
  <si>
    <t xml:space="preserve">Sosis, salam, mayonez, ketçap, turşu, domates </t>
  </si>
  <si>
    <t xml:space="preserve">Izgara tavuk, pilav, patates kızartması, sebze </t>
  </si>
  <si>
    <t>Chicken Kiev</t>
  </si>
  <si>
    <t xml:space="preserve">Sarma tavuk, sarımsak, tereyağı, galeta unu, pilav, patates kızartması, sebze </t>
  </si>
  <si>
    <t>Chicken Şnitzel</t>
  </si>
  <si>
    <t xml:space="preserve">Tavuk, galeta unu, pilav, patates kızartması, sebze </t>
  </si>
  <si>
    <t>Chinese Chiken</t>
  </si>
  <si>
    <t xml:space="preserve">Tavuk, soya sos, havuç, taze soğan, fıstık, pilav, patates kızartması, sebze </t>
  </si>
  <si>
    <t>Chicken wtih Mushroom</t>
  </si>
  <si>
    <t xml:space="preserve">Tavuk, mantar, biber, pilav, patates kızartması, sebze </t>
  </si>
  <si>
    <t>Chicken A La Crema</t>
  </si>
  <si>
    <t xml:space="preserve">Tavuk, krema sos, pilav, patates kızartması, sebze </t>
  </si>
  <si>
    <t>Chicken Curry</t>
  </si>
  <si>
    <t xml:space="preserve">Tavuk, köri sos, mantar, pilav, patates kızartması, sebze </t>
  </si>
  <si>
    <t>Chicken Tikka Masala</t>
  </si>
  <si>
    <t xml:space="preserve">Tavuk, soğan, biber, masala sos, domates, pilav, patates kızartması, sebze </t>
  </si>
  <si>
    <t>Chicken Casserole</t>
  </si>
  <si>
    <t xml:space="preserve">Tavuk, biber, domates, soğan, pilav, patates kızartması, sebze </t>
  </si>
  <si>
    <t>Chicken Cordon Bleu</t>
  </si>
  <si>
    <t xml:space="preserve">Tavuk, kaşar peyniri, pilav, patates kızartması, sebze </t>
  </si>
  <si>
    <t>Chicken Cheese</t>
  </si>
  <si>
    <t xml:space="preserve">Tavuk, kaşar peyniri, mantar, sos, pilav, patates kızartması, sebze </t>
  </si>
  <si>
    <t>Chicken Emirgan</t>
  </si>
  <si>
    <t xml:space="preserve">Tavuk, şef özel sos, pilav, patates kızartması, sebze </t>
  </si>
  <si>
    <t>Steak Diana</t>
  </si>
  <si>
    <t xml:space="preserve">Mantar, krema, hardal sos, bonfile, patates kızartması, sebze </t>
  </si>
  <si>
    <t xml:space="preserve">Tane karabiber, krema sos, demi-glace sos, patates kızartması, sebze </t>
  </si>
  <si>
    <t>Mexican Steak</t>
  </si>
  <si>
    <t xml:space="preserve">Mantar, soğan, mısır, acı sos, havuç, turşu, patates kızartması, sebze </t>
  </si>
  <si>
    <t>Steak Onion</t>
  </si>
  <si>
    <t xml:space="preserve">Soğan, demi-glace sos, patates kızartması, sebze </t>
  </si>
  <si>
    <t>Beef Stroganoff</t>
  </si>
  <si>
    <t xml:space="preserve">Sarımsaklı cream sos, kırmızı biber, yeşil biber, mantar, soğan, patates kızartması, sebze </t>
  </si>
  <si>
    <t>59,00 TL</t>
  </si>
  <si>
    <t>Steak A La Crema</t>
  </si>
  <si>
    <t xml:space="preserve">Krema sos, kaşar peyniri, pilav, patates kızartması, sebze </t>
  </si>
  <si>
    <t>Steak Casserole</t>
  </si>
  <si>
    <t xml:space="preserve">Kiremitte steak, mantar, soğan, biber, domates, patates kızartması, sebze </t>
  </si>
  <si>
    <t>Emirgan Spesiyal</t>
  </si>
  <si>
    <t xml:space="preserve">Bonfile, şef özel sos, patates kızartması, sebze </t>
  </si>
  <si>
    <t>Kuzu Şiş</t>
  </si>
  <si>
    <t xml:space="preserve">Közlenmiş domates, biber, mevsim salatası, yeşillik, soğan salatası </t>
  </si>
  <si>
    <t>İnegöl Köfte</t>
  </si>
  <si>
    <t>Kaşarlı Köfte</t>
  </si>
  <si>
    <t>Izgara Bonfile</t>
  </si>
  <si>
    <t>Mengen Kebabı</t>
  </si>
  <si>
    <t xml:space="preserve">Bonfile, patates kızartması, yoğurt, kruton ekmek, közlenmiş domates, biber, mevsim salatası, yeşillik, soğan salatası </t>
  </si>
  <si>
    <t xml:space="preserve">200 gr. bonfile, tereyağlı pide, süzme yoğurt, pirinç pilavı ile </t>
  </si>
  <si>
    <t xml:space="preserve">Mevsim salatası, soğan salatası, közlenmiş biber, közlenmiş domates ile </t>
  </si>
  <si>
    <t>Bonfile Fajita</t>
  </si>
  <si>
    <t xml:space="preserve">Bonfile, yeşil biber, soğan, fajita sos </t>
  </si>
  <si>
    <t>Chicken Fajita</t>
  </si>
  <si>
    <t xml:space="preserve">Tavuk, kırmızı biber, yeşil biber, soğan, fajita sos </t>
  </si>
  <si>
    <t>Chicken Royal</t>
  </si>
  <si>
    <t xml:space="preserve">Sarma tavuk, salam, mantar, kaşa rpeyniri, galeta unu </t>
  </si>
  <si>
    <t>Papaya Mexicano</t>
  </si>
  <si>
    <t xml:space="preserve">Jülyen bonfile, Mexican sos </t>
  </si>
  <si>
    <t>Karışık Güveç</t>
  </si>
  <si>
    <t xml:space="preserve">Tavuk, kuzu </t>
  </si>
  <si>
    <t>Kuzu Güveç</t>
  </si>
  <si>
    <t>Tavuk Güveç</t>
  </si>
  <si>
    <t>Papaya Mexican</t>
  </si>
  <si>
    <t xml:space="preserve">Julyen tavuk, süzme yogurt, Mexican sos ile </t>
  </si>
  <si>
    <t>Jumbo Karides (1 kg.) - Şu anda mevcut değil.</t>
  </si>
  <si>
    <t>176,00 TL</t>
  </si>
  <si>
    <t>Ton Balıklı Pizza</t>
  </si>
  <si>
    <t xml:space="preserve">Ton balığı, soğan, kaşar peyniri, sos </t>
  </si>
  <si>
    <t>Karışık Pizza</t>
  </si>
  <si>
    <t xml:space="preserve">Domates, biber, mantar, mısır, sucuk, salam, sosis, zeytin, sos </t>
  </si>
  <si>
    <t>Margherita Pizza</t>
  </si>
  <si>
    <t xml:space="preserve">Domates sosu, kaşar peyniri </t>
  </si>
  <si>
    <t>Vegeterian Pizza</t>
  </si>
  <si>
    <t xml:space="preserve">Domates, kaşar peyniri, mevsim sebzeler, sos </t>
  </si>
  <si>
    <t>Spesiyal Pizza</t>
  </si>
  <si>
    <t xml:space="preserve">Domates, kaşar peyniri, pastırma, mısır, siyah zeytin, mantar, sos </t>
  </si>
  <si>
    <t>Mantarlı Pizza</t>
  </si>
  <si>
    <t xml:space="preserve">Domates, kaşar peyniri, mantar, sos </t>
  </si>
  <si>
    <t>Spaghetti Napolitan</t>
  </si>
  <si>
    <t xml:space="preserve">Domates sosu </t>
  </si>
  <si>
    <t xml:space="preserve">Kıymalı bolognese sos </t>
  </si>
  <si>
    <t>Kıymalı Yoğurtlu Makarna</t>
  </si>
  <si>
    <t>Penne Apollo</t>
  </si>
  <si>
    <t xml:space="preserve">Tavuk, krema </t>
  </si>
  <si>
    <t>Penne All Tonno</t>
  </si>
  <si>
    <t xml:space="preserve">Ton balığı, soğan, sos </t>
  </si>
  <si>
    <t xml:space="preserve">Mantar, tavuk, krema </t>
  </si>
  <si>
    <t>Emirgan Spesiyal Makarna</t>
  </si>
  <si>
    <t xml:space="preserve">Domates, soğan, maydanoz, marul </t>
  </si>
  <si>
    <t>Tavuk Adana Dürüm</t>
  </si>
  <si>
    <t xml:space="preserve">Domates, soğan, maydanoz, marul, turşu </t>
  </si>
  <si>
    <t xml:space="preserve">Renkli biber, mantar, mısır </t>
  </si>
  <si>
    <t>Bonfile Wrap</t>
  </si>
  <si>
    <t>Ezine Peyniri</t>
  </si>
  <si>
    <t>Tavuk Kroket</t>
  </si>
  <si>
    <t>Sarımsaklı Mantar</t>
  </si>
  <si>
    <t xml:space="preserve">Sarımsak, mantar, kaşar peyniri </t>
  </si>
  <si>
    <t>Patates Kroket</t>
  </si>
  <si>
    <t>Kızartma İçli Köfte (Adet)</t>
  </si>
  <si>
    <t xml:space="preserve">Jülyen tavuk, marul, domates, salatalık, kruton ekmek, Sezar sos </t>
  </si>
  <si>
    <t xml:space="preserve">Iceberg marul, havuç, kırmızlahana, domates, salatalık, ton balığı </t>
  </si>
  <si>
    <t xml:space="preserve">Kırmızılahana, havuç, iceberg marul, domates, küp beyaz peynir </t>
  </si>
  <si>
    <t>Mantarlı Salata</t>
  </si>
  <si>
    <t xml:space="preserve">Mevsims alatası, mantar, özel sos </t>
  </si>
  <si>
    <t>Mango Suyu</t>
  </si>
  <si>
    <t>Ananas Suyu</t>
  </si>
  <si>
    <t xml:space="preserve">Özel domates sos. İsteğe göre marul, patates kızartması, mayonez </t>
  </si>
  <si>
    <t xml:space="preserve">Yaprak et döner, süzme yoğurt, pirinç pilavı, tereyağı, özel sos. Salata ile </t>
  </si>
  <si>
    <t xml:space="preserve">Pirinç pilavı, süzme yoğurt, sos, tereyağı. Salata ile </t>
  </si>
  <si>
    <t xml:space="preserve">Et döner, tavuk döner, domates, maydanoz, isteğe göre marul, patates kızartması, soğan </t>
  </si>
  <si>
    <t xml:space="preserve">Yaprak et döner, salata, patates kızartması ile </t>
  </si>
  <si>
    <t xml:space="preserve">Pirinç pilavı, salata, süzme yoğurt ile </t>
  </si>
  <si>
    <t>Karışık Döner</t>
  </si>
  <si>
    <t xml:space="preserve">Et döner, tavuk döner. Soğan salatası, patates kızartması ile </t>
  </si>
  <si>
    <t>Pilav Üstü Karışık Döner</t>
  </si>
  <si>
    <t xml:space="preserve">Et döner, tavuk döner. Süzme yoğurt, patates kızartması ile </t>
  </si>
  <si>
    <t>Karışık İskender (Et &amp; Tavuk Dönerden)</t>
  </si>
  <si>
    <t xml:space="preserve">Pirinç pilavı, süzme yoğurt, salata ile </t>
  </si>
  <si>
    <t xml:space="preserve">Patates kızartması, salata, sos ile </t>
  </si>
  <si>
    <t xml:space="preserve">Süzme yoğurt, patates kızartması, sos. Salata ile </t>
  </si>
  <si>
    <t xml:space="preserve">Bol ve iri fıstıklı </t>
  </si>
  <si>
    <t>Fıstıklı Bülbül Yuvası (1 kg.)</t>
  </si>
  <si>
    <t>Kadayıf (500 gr.)</t>
  </si>
  <si>
    <t>Mozaik Tatlı (500 gr.)</t>
  </si>
  <si>
    <t>Midye Tatlı (500 gr.)</t>
  </si>
  <si>
    <t>Muska Dilimi (500 gr.)</t>
  </si>
  <si>
    <t xml:space="preserve">Bol Antep fıstıklı </t>
  </si>
  <si>
    <t>190,00 TL</t>
  </si>
  <si>
    <t>Muska (1 kg.)</t>
  </si>
  <si>
    <t>Kol Dondurma (1 kg.)</t>
  </si>
  <si>
    <t>Aile Dondurma (500 gr.)</t>
  </si>
  <si>
    <t xml:space="preserve">Fıstıklı </t>
  </si>
  <si>
    <t>Aile Dondurma</t>
  </si>
  <si>
    <t xml:space="preserve">Sade dondurma, kakaolu dondurma </t>
  </si>
  <si>
    <t>Özel Baklava (1 kg.)</t>
  </si>
  <si>
    <t>Kadayıf (1 kg.)</t>
  </si>
  <si>
    <t>Fıstık Ezmesi (1 kg.)</t>
  </si>
  <si>
    <t>Cevizli Bülbül (1 kg.)</t>
  </si>
  <si>
    <t>Cevizli Bülbül (500 gr.)</t>
  </si>
  <si>
    <t>Mozaik Tatlısı (1 kg.)</t>
  </si>
  <si>
    <t>Mozaik Tatlısı (500 gr.)</t>
  </si>
  <si>
    <t>Tavuk Kanat (1 kg.) (Pişirilmiş)</t>
  </si>
  <si>
    <t xml:space="preserve">Soğan piyaz, mevsim salata, humus ile </t>
  </si>
  <si>
    <t xml:space="preserve">Soğan piyaz, mevsim salata ile </t>
  </si>
  <si>
    <t xml:space="preserve">Patates kızartması, turşu, yoğurt ile </t>
  </si>
  <si>
    <t xml:space="preserve">Patates kızartması, kornişon turşu, mayonez, ketçap </t>
  </si>
  <si>
    <t xml:space="preserve">Soğan piyazı, domates, özel sos </t>
  </si>
  <si>
    <t xml:space="preserve">Közlenmiş biber, közlenmiş domates, soğan salatası, yağlı ekmek, turşu, yeşillik </t>
  </si>
  <si>
    <t xml:space="preserve">Hamburger (90 gr. köfte, patates kızartması, marul, domates, ketçap, mayonez) + Coca-Cola (20 cl.) </t>
  </si>
  <si>
    <t xml:space="preserve">Tavuk şiş, Adana kebap, kuşbaşı şiş, közlenmiş biber, közlenmiş domates, soğan salatası, yağlı ekmek, turşu, yeşillik </t>
  </si>
  <si>
    <t>Izgara Tavuk (Bütün)</t>
  </si>
  <si>
    <t>Özel Soslu Tereyağlı Tavuk Döner Dürüm</t>
  </si>
  <si>
    <t xml:space="preserve">Patates kızartması, turşu, ketçap, mayonez </t>
  </si>
  <si>
    <t>Hamburger (90 gr.)</t>
  </si>
  <si>
    <t xml:space="preserve">Patates kızartması, marul, domates, ketçap, mayonez </t>
  </si>
  <si>
    <t xml:space="preserve">Domates, yeşillik, soğan. Turşu, mevsim yeşillikleri ve limon ile </t>
  </si>
  <si>
    <t xml:space="preserve">İsteğe göre soğan. Közlenmiş biber, közlenmiş domates ile </t>
  </si>
  <si>
    <t>Kuşbaşı Şiş (1 kg.) (Pişirilmiş)</t>
  </si>
  <si>
    <t xml:space="preserve">Köz biber, köz domates, soğan ile </t>
  </si>
  <si>
    <t>Adana Kebap (1 kg.) (Pişirilmiş)</t>
  </si>
  <si>
    <t xml:space="preserve">Patates kızartması, turşu, sos, ev yapımı sarımsaklı mayonez </t>
  </si>
  <si>
    <t>Antakya Usulü Tavuk Döner Dürüm Menü 2</t>
  </si>
  <si>
    <t xml:space="preserve">Antakya Usulü Tavuk Döner Dürüm + Patates Kızartması + Kutu İçecek </t>
  </si>
  <si>
    <t xml:space="preserve">Salam, sosis, sucuk, kaşar peyniri, domates, turşu, ketçap, mayonez </t>
  </si>
  <si>
    <t>Antakya Usulü Tavuk Döner Dürüm &amp; Ayran Menü</t>
  </si>
  <si>
    <t xml:space="preserve">Antakya Usulü Tavuk Döner Dürüm + Patates Kızartması + Ayran (20 cl.) </t>
  </si>
  <si>
    <t xml:space="preserve">Domates, maydanoz, isteğe göre soğan </t>
  </si>
  <si>
    <t xml:space="preserve">Tavuk Burger + Patates Kızartması + Kutu İçecek </t>
  </si>
  <si>
    <t>Menemen Menü</t>
  </si>
  <si>
    <t xml:space="preserve">Menemen + Peynir + Domates + Salatalık </t>
  </si>
  <si>
    <t xml:space="preserve">Et Döner (Soğan, maydanoz, domates) + Patates Kızartması + Ayran (20 cl.) </t>
  </si>
  <si>
    <t>Antakya Et Döner Dürüm Menü</t>
  </si>
  <si>
    <t xml:space="preserve">Antakya Et Döner Dürüm + Patates Kızartması + Ayran (20 cl.) </t>
  </si>
  <si>
    <t>Ekmek Arası Tavuk Şnitzel Menü</t>
  </si>
  <si>
    <t xml:space="preserve">Ekmek Arası Tavuk Şnitzel + Patates Kızartması + Kutu İçecek </t>
  </si>
  <si>
    <t xml:space="preserve">Tavuk Döner Dürüm + Patates Kızartması + Coca-Cola (20 cl.) </t>
  </si>
  <si>
    <t>Antakya Usulü Tavuk Döner Dürüm Menü 1</t>
  </si>
  <si>
    <t xml:space="preserve">Antakya Usulü Tavuk Döner Dürüm + Patates Kızartması + Coca-Cola (20 cl.) </t>
  </si>
  <si>
    <t>Tavuk Döner Dürüm &amp; Ayran Menü</t>
  </si>
  <si>
    <t xml:space="preserve">Reçel, bal, tereyağı, beyaz peynir, domates, salatalık, yumurta, kaşar peyniri, krem peynir, zeytin, salam </t>
  </si>
  <si>
    <t>Büyük Kahvaltı Tabağı</t>
  </si>
  <si>
    <t xml:space="preserve">Reçel, bal, tereyağı, beyaz peynir, domates, salatalık, yumurta, kaşar peyniri, krem peynir, zeytin, salam, patates kızartması, sosis kızartması </t>
  </si>
  <si>
    <t>Sucuklu Kaşarlı Menemen</t>
  </si>
  <si>
    <t>Kaşarlı Sebzeli Tost</t>
  </si>
  <si>
    <t>Bol Malzemeli Yengen Tost</t>
  </si>
  <si>
    <t>Karışık Sebzeli Tost</t>
  </si>
  <si>
    <t>Sıcak Sandviç</t>
  </si>
  <si>
    <t xml:space="preserve">Domates, maydanoz, kaşar peyniri, isteğe göre soğan </t>
  </si>
  <si>
    <t>Antakya Usulü Ekmek Arası Tavuk Döner</t>
  </si>
  <si>
    <t xml:space="preserve">Patates kızartması, salata, ekmek, turşu ile </t>
  </si>
  <si>
    <t xml:space="preserve">Pirinç pilavı, süzme yoğurt, salata, turşu, ekmek ile </t>
  </si>
  <si>
    <t xml:space="preserve">Pirinç pilavı, patates kızartması, salata, ekmek, turşu ile </t>
  </si>
  <si>
    <t xml:space="preserve">Maydanoz, domates, soğan </t>
  </si>
  <si>
    <t xml:space="preserve">Salata, patates kızartması </t>
  </si>
  <si>
    <t>Ekmek Arası Tavuk Şnitzel</t>
  </si>
  <si>
    <t xml:space="preserve">Marul, domates, ketçap, mayonez </t>
  </si>
  <si>
    <t>Özel Mayonez (Orta)</t>
  </si>
  <si>
    <t>Özel Mayonez (Büyük)</t>
  </si>
  <si>
    <t>Arap Usulü Kesilmiş Tavuk Döner Dürüm</t>
  </si>
  <si>
    <t xml:space="preserve">100 gr. tavuk döner, patates kızartması, sarımsaklı mayonez, acılı mayonez </t>
  </si>
  <si>
    <t>Bone Tavuk Döner Dürüm</t>
  </si>
  <si>
    <t xml:space="preserve">100 gr. kızarmış tavuk döner, mantar, kaşar peyniri, turşu, patates kızartması, sarımsaklı mayonez, acılı mayonez </t>
  </si>
  <si>
    <t>Ekstra Tavuk Döner Dürüm</t>
  </si>
  <si>
    <t xml:space="preserve">100 gr. tavuk döner, patates kızartması, kaşar peyniri, mantar, turşu, mayonez </t>
  </si>
  <si>
    <t>Brost Tavuk Dürüm (Tam)</t>
  </si>
  <si>
    <t xml:space="preserve">8 parça tam tavuk, turşu, patates kızartması, sarımsaklı mayonez, acılı mayonez </t>
  </si>
  <si>
    <t>Brost Tavuk Dürüm (Yarım)</t>
  </si>
  <si>
    <t xml:space="preserve">Yarım tavuk, turşu, patates kızartması, sarımsaklı mayonez, acılı mayonez </t>
  </si>
  <si>
    <t xml:space="preserve">90 gr. dana eti, mayonez, marul, patates kızartması, domates, turşu </t>
  </si>
  <si>
    <t>Krespi Tavuk</t>
  </si>
  <si>
    <t xml:space="preserve">4 adet kızarmış tavuk. Patates kızartması, turşu, sarımsaklı mayonez, acı mayonez ile </t>
  </si>
  <si>
    <t>7UP (1,5 L.)</t>
  </si>
  <si>
    <t>Et Tantuni</t>
  </si>
  <si>
    <t xml:space="preserve">Soğan, maydanoz, nane, domates </t>
  </si>
  <si>
    <t>Tavuk Tantuni</t>
  </si>
  <si>
    <t>Sucuk Ekmek</t>
  </si>
  <si>
    <t xml:space="preserve">Kasap sucuk, domates </t>
  </si>
  <si>
    <t xml:space="preserve">Dana sucuk, kaşar peynir, ketçap, mayonez, salatalık turşusu, domates </t>
  </si>
  <si>
    <t>Ekmek Arası Soğanlı Köfte</t>
  </si>
  <si>
    <t xml:space="preserve">Kasap köfte, soğan, maydanoz, nane, domates </t>
  </si>
  <si>
    <t>Kaşarlı Sucuk Ekmek</t>
  </si>
  <si>
    <t xml:space="preserve">Kasap sucuk, kaşar peynir, salatalık turşusu, domates, ketçap, mayonez </t>
  </si>
  <si>
    <t>Ekmek Arası Kaşarlı Köfte</t>
  </si>
  <si>
    <t xml:space="preserve">Köfte, kaşar peynir, salatalık turşusu, domates, ketçap, mayonez </t>
  </si>
  <si>
    <t xml:space="preserve">Dana sucuk, kaşar peynir, ketçap, mayonez </t>
  </si>
  <si>
    <t>Nugget</t>
  </si>
  <si>
    <t xml:space="preserve">Nutella, muz, çilek, Antep fıstığı, fındık </t>
  </si>
  <si>
    <t xml:space="preserve">90 gr. tavuk eti, marul, domates, patates kızartması, özel sos, mayonez </t>
  </si>
  <si>
    <t xml:space="preserve">90 gr. dana eti, maydanoz, domates, özel sos </t>
  </si>
  <si>
    <t xml:space="preserve">180 gr. tavuk eti, mevsim salatası, turşu, patates kızartması </t>
  </si>
  <si>
    <t xml:space="preserve">180 gr. dana eti, mevsim salatası, turşu, patates kızartması </t>
  </si>
  <si>
    <t>Seçilmiş Menü (Antakya Su Böreği)</t>
  </si>
  <si>
    <t xml:space="preserve">Antakya Su Böreği + Coca-Cola (33 cl.) </t>
  </si>
  <si>
    <t>Tost Menü</t>
  </si>
  <si>
    <t xml:space="preserve">Seçeceğiniz Tost + Patates Kızartması + Coca-Cola (33 cl.) </t>
  </si>
  <si>
    <t>Tereyağlı Simit (10 Adet)</t>
  </si>
  <si>
    <t>Tereyağlı Simit (5 Adet)</t>
  </si>
  <si>
    <t>Tereyağlı Simit</t>
  </si>
  <si>
    <t>Tereyağlı Simit Tabağı</t>
  </si>
  <si>
    <t xml:space="preserve">Tereyağlı simit, üçgen peynir, domates </t>
  </si>
  <si>
    <t>Sögüş Tabagı</t>
  </si>
  <si>
    <t xml:space="preserve">Domates, salatalık, beyaz peynir, zeytin, biber </t>
  </si>
  <si>
    <t xml:space="preserve">Sos, sucuk, kaşar </t>
  </si>
  <si>
    <t xml:space="preserve">,,, </t>
  </si>
  <si>
    <t xml:space="preserve">2 adet tereyağlı simit arası özel sos, sucuk, kaşar peyniri </t>
  </si>
  <si>
    <t>Antakya Su Böreği</t>
  </si>
  <si>
    <t xml:space="preserve">Domates, biberiye ile </t>
  </si>
  <si>
    <t>Cevizli Kömbe</t>
  </si>
  <si>
    <t>Hurmalı Kömbe</t>
  </si>
  <si>
    <t>Sade Kömbe</t>
  </si>
  <si>
    <t>Antakya Su Böregi (750 gr.)</t>
  </si>
  <si>
    <t>Antakya Su Böreği (1 kg.)</t>
  </si>
  <si>
    <t>Antakya Su Böregi (1,5 kg.)</t>
  </si>
  <si>
    <t>Antakya Su Böregi (1250 gr.)</t>
  </si>
  <si>
    <t>68,75 TL</t>
  </si>
  <si>
    <t>Antakya Su Böreği (2 kg.)</t>
  </si>
  <si>
    <t>Antakya Su Böreği (2,5 kg.)</t>
  </si>
  <si>
    <t>137,50 TL</t>
  </si>
  <si>
    <t>Antakya Su Böreği (4,5 kg.)</t>
  </si>
  <si>
    <t>230,00 TL</t>
  </si>
  <si>
    <t>Churchill</t>
  </si>
  <si>
    <t>Karadut Suyu</t>
  </si>
  <si>
    <t xml:space="preserve">Antakya Su Böreği + Coca Cola (33 cl.) </t>
  </si>
  <si>
    <t xml:space="preserve">Seçeceğiniz Tost + Patates Kızartması + Kutu İçecek </t>
  </si>
  <si>
    <t>Kaşarlı Poğaça</t>
  </si>
  <si>
    <t>Peynirli Poğaça</t>
  </si>
  <si>
    <t>Zeytinli Poğaça</t>
  </si>
  <si>
    <t>Söğüş Tabağı</t>
  </si>
  <si>
    <t xml:space="preserve">Sos, sucuk, kaşar peyniri </t>
  </si>
  <si>
    <t>Sandviç</t>
  </si>
  <si>
    <t xml:space="preserve">Salam, domates, peynir, salatalık, marul, biber </t>
  </si>
  <si>
    <t>Sade Kömbe (1 kg.)</t>
  </si>
  <si>
    <t>Cevizli Kömbe (500 gr.)</t>
  </si>
  <si>
    <t>Hurmalı Kömbe (500 gr.)</t>
  </si>
  <si>
    <t>Sade Kömbe (500 gr.)</t>
  </si>
  <si>
    <t>81,00 TL</t>
  </si>
  <si>
    <t>162,50 TL</t>
  </si>
  <si>
    <t>276,00 TL</t>
  </si>
  <si>
    <t xml:space="preserve">Domates, pul biber, kekik </t>
  </si>
  <si>
    <t>Yarım Ekmek Arası Köfte</t>
  </si>
  <si>
    <t>Kuzu Şırdan</t>
  </si>
  <si>
    <t>Tavada Kızartılmış Tereyağlı Kuzu Mumbar</t>
  </si>
  <si>
    <t>Yarım Ekmek Arası Sucuk</t>
  </si>
  <si>
    <t xml:space="preserve">Soğan, domates sos, maydanoz </t>
  </si>
  <si>
    <t>Kuzu Mumbar</t>
  </si>
  <si>
    <t>Beyti Sarma</t>
  </si>
  <si>
    <t xml:space="preserve">Salata, soğan, piyaz, humus, pişmiş domates, biber ile </t>
  </si>
  <si>
    <t>35,47 TL</t>
  </si>
  <si>
    <t xml:space="preserve">Közlenmiş domates, biber, soğan piyazı, ekmek ile </t>
  </si>
  <si>
    <t>Seçilmiş Menü (Adana Dürüm)</t>
  </si>
  <si>
    <t>22,95 TL</t>
  </si>
  <si>
    <t>Seçilmiş Menü (Tavuk Pirzola)</t>
  </si>
  <si>
    <t xml:space="preserve">Tavuk Pirzola + Coca-Cola (33 cl.) </t>
  </si>
  <si>
    <t>31,25 TL</t>
  </si>
  <si>
    <t>Dana Bonfile</t>
  </si>
  <si>
    <t>Küşleme</t>
  </si>
  <si>
    <t xml:space="preserve">Kuzunun bonfilesinden hazırlanıp gömlek yağıyla sarılır. Çöp şiş ile servis edilir. </t>
  </si>
  <si>
    <t>Yağlı Kara</t>
  </si>
  <si>
    <t>Izgara Levrrek</t>
  </si>
  <si>
    <t>Çipura</t>
  </si>
  <si>
    <t>Kalamar</t>
  </si>
  <si>
    <t>Karides</t>
  </si>
  <si>
    <t>Biberli Yoğurt</t>
  </si>
  <si>
    <t>Soslu Hamsi</t>
  </si>
  <si>
    <t>Havuç Tarator</t>
  </si>
  <si>
    <t>Biber Salata</t>
  </si>
  <si>
    <t>Ezine Peynir (1 Adet)</t>
  </si>
  <si>
    <t>Köpoğlu</t>
  </si>
  <si>
    <t>Sürk Salata</t>
  </si>
  <si>
    <t>Izgara Zeytin</t>
  </si>
  <si>
    <t>Zeytin Salata</t>
  </si>
  <si>
    <t>Şakşuka</t>
  </si>
  <si>
    <t>Kaya Koruğu</t>
  </si>
  <si>
    <t>Deniz Börülcesi</t>
  </si>
  <si>
    <t>Ali Nazik</t>
  </si>
  <si>
    <t>Pembe Sultan</t>
  </si>
  <si>
    <t>Jelapeno Biber</t>
  </si>
  <si>
    <t xml:space="preserve">Lor peynirli </t>
  </si>
  <si>
    <t>Kiraz Biber</t>
  </si>
  <si>
    <t>Uskumru Çiroz</t>
  </si>
  <si>
    <t>Uskumru Füme</t>
  </si>
  <si>
    <t>İsli Zeytin</t>
  </si>
  <si>
    <t>Soslu Mantar</t>
  </si>
  <si>
    <t>Semizotlu Yoğurt</t>
  </si>
  <si>
    <t>Girit Ezme</t>
  </si>
  <si>
    <t xml:space="preserve">Domates, roka, karalahana, havuç </t>
  </si>
  <si>
    <t xml:space="preserve">Soğan, nane </t>
  </si>
  <si>
    <t xml:space="preserve">Soğan, nane, domates, maydanoz </t>
  </si>
  <si>
    <t xml:space="preserve">Sarımsak, domates, nar ekşisi </t>
  </si>
  <si>
    <t>Gavurdağı Salatası</t>
  </si>
  <si>
    <t xml:space="preserve">Ceviz, peynir, maydanoz, soğan </t>
  </si>
  <si>
    <t>Capricciosa Pizza (Orta)</t>
  </si>
  <si>
    <t xml:space="preserve">Pizza sosu, mozzarella peyniri, parmesan peyniri, mantar, dana jambon, enginar, mısır, zeytin </t>
  </si>
  <si>
    <t>Buffalina Pizza (Orta)</t>
  </si>
  <si>
    <t xml:space="preserve">Pizza sosu, mozzarella peyniri, parmesan peyniri, fesleğen, çeri domates </t>
  </si>
  <si>
    <t xml:space="preserve">Pizza sosu, mozzarella peyniri, parmesan peyniri </t>
  </si>
  <si>
    <t>Bianca Pizza (Orta)</t>
  </si>
  <si>
    <t xml:space="preserve">Mozzarella peyniri, parmesan peyniri, biberiye, fesleğen </t>
  </si>
  <si>
    <t xml:space="preserve">Pizza sosu, mozzarella peyniri, kavurma, soğan, biber </t>
  </si>
  <si>
    <t xml:space="preserve">Pizza sosu, mozzarella peyniri, patlıcan, kabak, mısır, biber, mantar </t>
  </si>
  <si>
    <t>Tonna Pizza (Orta)</t>
  </si>
  <si>
    <t xml:space="preserve">Pizza sosu, mozzarella peyniri, ton balığı, kırmızıbiber, soğan, maydanoz </t>
  </si>
  <si>
    <t>Capricciosa Pizza (Büyük)</t>
  </si>
  <si>
    <t>Buffalina Pizza (Büyük)</t>
  </si>
  <si>
    <t>Bianca Pizza (Büyük)</t>
  </si>
  <si>
    <t>Tonna Pizza (Büyük)</t>
  </si>
  <si>
    <t xml:space="preserve">Sezar sos, mevsim yeşillikleri, mısır, kruton ekmek, tavuk, parmesan peyniri </t>
  </si>
  <si>
    <t xml:space="preserve">Ton balığı, mevsim yeşillikleri, mısır, zeytin, domates, lahana </t>
  </si>
  <si>
    <t>Sebzeli Salata</t>
  </si>
  <si>
    <t xml:space="preserve">Mevsim yeşillikleri, patlıcan, kabak, havuç </t>
  </si>
  <si>
    <t>Enginar Salatası</t>
  </si>
  <si>
    <t xml:space="preserve">Mevsim yeşillikleri, enginar, parmesan peyniri, zeytinyağı, limon </t>
  </si>
  <si>
    <t>Çay (Sıcak)</t>
  </si>
  <si>
    <t>Cafe Latte</t>
  </si>
  <si>
    <t xml:space="preserve">Patates kızartması, turşu, marul, mayonez, sos </t>
  </si>
  <si>
    <t xml:space="preserve">Soğan, domates, yeşillik </t>
  </si>
  <si>
    <t>Izgara Tavuk (Tam)</t>
  </si>
  <si>
    <t xml:space="preserve">Salata, humus, soğan piyaz, ekmek ile </t>
  </si>
  <si>
    <t xml:space="preserve">Et Döner Dürüm + Ayran (30 cl.) </t>
  </si>
  <si>
    <t>Seçilmiş Menü (2 Kıyma Kebap Dürüm) - Şu anda mevcut değil.</t>
  </si>
  <si>
    <t xml:space="preserve">2 Adet Kıyma Kebap Dürüm + Coca-Cola (2.5 L.) </t>
  </si>
  <si>
    <t xml:space="preserve">Közlenmiş domates, közlenmiş biber, soğan piyaz, ekmek ile </t>
  </si>
  <si>
    <t xml:space="preserve">Humus, soğan piyaz, ekmek ile </t>
  </si>
  <si>
    <t>Ekmek Arası Köfte</t>
  </si>
  <si>
    <t xml:space="preserve">Biber </t>
  </si>
  <si>
    <t>Soğan Piyaz</t>
  </si>
  <si>
    <t>Haydari (250 gr.)</t>
  </si>
  <si>
    <t xml:space="preserve">Süzme yoğurt, dereotu, tereyağı </t>
  </si>
  <si>
    <t>Babagannuş (250 gr.)</t>
  </si>
  <si>
    <t xml:space="preserve">Patlıcan, kapya biberi, zeytinyağı, sarmısak </t>
  </si>
  <si>
    <t>Közlenmiş Biber (250 gr.)</t>
  </si>
  <si>
    <t xml:space="preserve">Acı kırmızıbiber, zeytinyağı, sarmısak </t>
  </si>
  <si>
    <t>Közlenmiş Acı Biber</t>
  </si>
  <si>
    <t xml:space="preserve">Kırmızı acı biber, zeytinyağ, sarımsak </t>
  </si>
  <si>
    <t xml:space="preserve">Açık </t>
  </si>
  <si>
    <t>Coca-Cola (2.5 L.)</t>
  </si>
  <si>
    <t>Çikolatalı Ekler (500 gr.)</t>
  </si>
  <si>
    <t>Muzlu Yaş Pasta (5-8 Kişilik)</t>
  </si>
  <si>
    <t>Seçilmiş Menü (Karamelli Trileçe (Dilim))</t>
  </si>
  <si>
    <t xml:space="preserve">Karamelli Trileçe (Dilim) + Coca-Cola (33 cl.) </t>
  </si>
  <si>
    <t>17,94 TL</t>
  </si>
  <si>
    <t>Vodafone Menüsü (Brownie (500 gr.))</t>
  </si>
  <si>
    <t xml:space="preserve">Brownie (500 gr.) + Coca-Cola (33 cl.) (Kampanya koşulları için restoranın Promosyonlar bölümüne göz atınız. İndirimli fiyat ürün sepete eklendikten sonra uygulanır.) </t>
  </si>
  <si>
    <t>Çikolatalı Mag</t>
  </si>
  <si>
    <t>Çikolatalı Puding</t>
  </si>
  <si>
    <t>Karamelli Trileçe (Dilim)</t>
  </si>
  <si>
    <t>Fıstıklı Baklava (4 Dilim)</t>
  </si>
  <si>
    <t>Şöbiyet (4 Dilim)</t>
  </si>
  <si>
    <t>Ballı Börek (4 Dilim)</t>
  </si>
  <si>
    <t>Ballı Börek (2 Dilim)</t>
  </si>
  <si>
    <t>Şöbiyet (2 Dilim)</t>
  </si>
  <si>
    <t>Bülbülyuvası (2 Dilim)</t>
  </si>
  <si>
    <t>Bülbülyuvası (4 Dilim)</t>
  </si>
  <si>
    <t>İtalyan Dondurma (250 gr.)</t>
  </si>
  <si>
    <t xml:space="preserve">İtalyan karameli </t>
  </si>
  <si>
    <t>Sütlü Dondurma (250 gr.)</t>
  </si>
  <si>
    <t>Bademli Dondurma (250 gr.)</t>
  </si>
  <si>
    <t>Karamelli Dondurma (250 gr.)</t>
  </si>
  <si>
    <t>Çikolatalı Dondurma (250 gr.)</t>
  </si>
  <si>
    <t>Limonlu Dondurma (250 gr.)</t>
  </si>
  <si>
    <t>Çilekli Dondurma (250 gr.)</t>
  </si>
  <si>
    <t>Vanilyalı Muzlu Pasta (Dilim)</t>
  </si>
  <si>
    <t>Karamelli Pasta (Dilim)</t>
  </si>
  <si>
    <t>Frambuazlu Pasta (Dilim)</t>
  </si>
  <si>
    <t>Fıstıklı Muzlu Pasta (Dilim)</t>
  </si>
  <si>
    <t>Çikolatalı Pasta (Dilim)</t>
  </si>
  <si>
    <t>Muzlu Yaş Pasta (3-5 Kişilik)</t>
  </si>
  <si>
    <t>Çikolatalı Yaş Pasta (3-5 Kişilik)</t>
  </si>
  <si>
    <t>Çikolatalı Yaş Pasta (5-8 Kişilik)</t>
  </si>
  <si>
    <t>Cappy Atom (33 cl.)</t>
  </si>
  <si>
    <t>Fuse Tea Mango &amp; Ananas (33 cl.)</t>
  </si>
  <si>
    <t>Hurmalı Mamül (500 gr.)</t>
  </si>
  <si>
    <t>Kandil Simidi (1 kg.)</t>
  </si>
  <si>
    <t>Damla Çikolatalı Kurabiye (500 gr.)</t>
  </si>
  <si>
    <t>Elmalı Kurabiye (1 kg.)</t>
  </si>
  <si>
    <t>Susamlı Gevrek (1 kg.)</t>
  </si>
  <si>
    <t>Cevizli Mamül (500 gr.)</t>
  </si>
  <si>
    <t>Tuzlu Kurabiye (1 kg.)</t>
  </si>
  <si>
    <t>Karışık Kuru Pasta (1 kg.)</t>
  </si>
  <si>
    <t xml:space="preserve">Tatlı, tuzlu </t>
  </si>
  <si>
    <t>Damla Çikolatalı Kurabiye (1 kg.)</t>
  </si>
  <si>
    <t>Karışık Kuru Pasta (500 gr.)</t>
  </si>
  <si>
    <t>Tuzlu Kurabiye (500 gr.)</t>
  </si>
  <si>
    <t>Susamlı Gevrek (500 gr.)</t>
  </si>
  <si>
    <t>Şekerli Kurabiye (1 kg.)</t>
  </si>
  <si>
    <t>Un Kurabiyesi (1 kg.)</t>
  </si>
  <si>
    <t>Elmalı Kurabiye (500 gr.)</t>
  </si>
  <si>
    <t>Un Kurabiyesi (500 gr.)</t>
  </si>
  <si>
    <t>Şekerli Kurabiye (500 gr.)</t>
  </si>
  <si>
    <t>Kandil Simidi (500 gr.)</t>
  </si>
  <si>
    <t>Acı Badem Kurabiyesi (500 gr.)</t>
  </si>
  <si>
    <t>Frambuazlı Coco Star (500 gr.)</t>
  </si>
  <si>
    <t>Brownie (500 gr.)</t>
  </si>
  <si>
    <t>Fıstıklı Coco Star (500 gr.)</t>
  </si>
  <si>
    <t>Portakallı Coco Star (500 gr.)</t>
  </si>
  <si>
    <t>Bülbülyuvası (500 gr.)</t>
  </si>
  <si>
    <t>Vanilyalı Ekler (500 gr.)</t>
  </si>
  <si>
    <t>Karamelli Ekler (500 gr.)</t>
  </si>
  <si>
    <t>Frambuazlı Ekler (500 gr.)</t>
  </si>
  <si>
    <t>Bademli Dondurma (1 kg.)</t>
  </si>
  <si>
    <t>Çikolatalı Dondurma (500 gr.)</t>
  </si>
  <si>
    <t>İtalyan Dondurma (500 gr.)</t>
  </si>
  <si>
    <t>Karamelli Dondurma (1 kg.)</t>
  </si>
  <si>
    <t>İtalyan Dondurma (1 kg.)</t>
  </si>
  <si>
    <t>Sütlü Dondurma (1 kg.)</t>
  </si>
  <si>
    <t>Sütlü Dondurma (500 gr.)</t>
  </si>
  <si>
    <t>Çilekli Dondurma (1 kg.)</t>
  </si>
  <si>
    <t>Bademli Dondurma (500 gr.)</t>
  </si>
  <si>
    <t>Çikolatalı Dondurma (1 kg.)</t>
  </si>
  <si>
    <t>Limonlu Dondurma (1 kg.)</t>
  </si>
  <si>
    <t>Sade Maraş Dondurma (100 gr.)</t>
  </si>
  <si>
    <t>Sütlü Fıstıklı Burma Kadayıf (500 gr.)</t>
  </si>
  <si>
    <t>Sütlü Fıstıklı Burma Kadayıf (1 kg.)</t>
  </si>
  <si>
    <t>Fıstıklı Burma Kadayıf (750 gr.)</t>
  </si>
  <si>
    <t>64,00 TL</t>
  </si>
  <si>
    <t>Cevizli Burma Kadayıf</t>
  </si>
  <si>
    <t>Sütlü Fıstıklı Burma Kadayıf</t>
  </si>
  <si>
    <t>Sade Maraş Dondurma (1 kg.)</t>
  </si>
  <si>
    <t>Fıstıklı Burma Kadayıf (1 kg.)</t>
  </si>
  <si>
    <t>Cevizli Burma Kadayıf (1 kg.)</t>
  </si>
  <si>
    <t>Fıstıklı Burma Kadayıf (500 gr.)</t>
  </si>
  <si>
    <t>Cevizli Burma Kadayıf (500 gr.)</t>
  </si>
  <si>
    <t>Cevizli Burma Kadayıf (750 gr.)</t>
  </si>
  <si>
    <t>Sütlü Fıstıklı Burma Kadayıf (750 gr.)</t>
  </si>
  <si>
    <t>Cevizli Burma Kadayıf (1,5 kg.)</t>
  </si>
  <si>
    <t>Fıstıklı Burma Kadayıf (1,5 kg.)</t>
  </si>
  <si>
    <t>127,00 TL</t>
  </si>
  <si>
    <t>Sütlü Fıstıklı Burma Kadayıf (1,5 kg.)</t>
  </si>
  <si>
    <t>Puding</t>
  </si>
  <si>
    <t xml:space="preserve">Süt, şeker, çikolata </t>
  </si>
  <si>
    <t>Tiramisu (Dilim)</t>
  </si>
  <si>
    <t>Fıstık Rüyası (Dilim)</t>
  </si>
  <si>
    <t>Muzlu Pasta</t>
  </si>
  <si>
    <t>Profiterol</t>
  </si>
  <si>
    <t>Antep Fıstıklı Trileçe (Dilim)</t>
  </si>
  <si>
    <t>Süt Burger (5 Adet)</t>
  </si>
  <si>
    <t>Panna Cotta (Dilim)</t>
  </si>
  <si>
    <t>Makaron (5 Adet)</t>
  </si>
  <si>
    <t>Oreolu Mag</t>
  </si>
  <si>
    <t>Kazandibi (Dilim)</t>
  </si>
  <si>
    <t xml:space="preserve">Süt, şeker, nişasta </t>
  </si>
  <si>
    <t xml:space="preserve">Süt, unu, şeker, karamel </t>
  </si>
  <si>
    <t>Islak Kek (Dilim)</t>
  </si>
  <si>
    <t xml:space="preserve">Süt, un, şeker, çikolata </t>
  </si>
  <si>
    <t>Muzlu Yaş Pasta (4 - 5 Kişilik)</t>
  </si>
  <si>
    <t>Muzlu Yaş Pasta (7 - 8 Kişilik)</t>
  </si>
  <si>
    <t>Çikolatalı Yaş Pasta (4 - 5 Kişilik)</t>
  </si>
  <si>
    <t>Çikolatalı Yaş Pasta (7 - 8 Kişilik)</t>
  </si>
  <si>
    <t>Karışık Meyveli Yaş Pasta (4 - 5 Kişilik)</t>
  </si>
  <si>
    <t>Karışık Meyveli Yaş Pasta (7 - 8 Kişilik)</t>
  </si>
  <si>
    <t>Çikolatalı Pasta (10-12 Kişilik)</t>
  </si>
  <si>
    <t>Karışık Special Çikolata (500 gr.)</t>
  </si>
  <si>
    <t xml:space="preserve">Bitter, sütlü çikolata </t>
  </si>
  <si>
    <t>Snickers (500 gr.)</t>
  </si>
  <si>
    <t>Sütlü Sade Dondurma (500 gr.)</t>
  </si>
  <si>
    <t>Sütlü &amp; Çikolatalı Dondurma (500 gr.)</t>
  </si>
  <si>
    <t>Antep Fıstıklı Baklava (500 gr.)</t>
  </si>
  <si>
    <t>Antep Fıstıklı Soğuk Baklava (500 gr.)</t>
  </si>
  <si>
    <t>Antep Fıstıklı Trileçe (1 kg.)</t>
  </si>
  <si>
    <t>Antep Fıstıklı Burma Kadayıf (1 kg.)</t>
  </si>
  <si>
    <t>Antep Fıstıklı Çerez Baklava (1 kg.)</t>
  </si>
  <si>
    <t>Panna Cotta (1 kg.)</t>
  </si>
  <si>
    <t>Coco Star Çikolata (500 gr.)</t>
  </si>
  <si>
    <t>Antep Fıstıklı Burma Kadayıf (500 gr.)</t>
  </si>
  <si>
    <t>Antep Fıstıklı Çerez Baklava (500 gr.)</t>
  </si>
  <si>
    <t>Antep Fıstıklı Kömbe (500 gr.)</t>
  </si>
  <si>
    <t>Cevizli Acıbadem (500 gr.)</t>
  </si>
  <si>
    <t>Cevizli Sarma (500 gr.)</t>
  </si>
  <si>
    <t>Fıstıklı Midye Baklava (500 gr.)</t>
  </si>
  <si>
    <t>Hindistan Cevizli Koko (500 gr.)</t>
  </si>
  <si>
    <t>Hünkar Külah (500 gr.)</t>
  </si>
  <si>
    <t>Islak Kek (1 kg.)</t>
  </si>
  <si>
    <t>İzmir Bomba Tatlısı (500 gr.)</t>
  </si>
  <si>
    <t xml:space="preserve">Un, şeker, çikolata </t>
  </si>
  <si>
    <t>Karışık Ekler (1 kg.)</t>
  </si>
  <si>
    <t xml:space="preserve">Günün ekler çeşitleri </t>
  </si>
  <si>
    <t>Kaymaklı Ballı Börek (500 gr.)</t>
  </si>
  <si>
    <t>Kuş Yuvası (500 gr.)</t>
  </si>
  <si>
    <t>Makaron (500 gr.)</t>
  </si>
  <si>
    <t xml:space="preserve">Badem tozu, şeker, süt </t>
  </si>
  <si>
    <t>Mini Brownie (1 kg.)</t>
  </si>
  <si>
    <t xml:space="preserve">Çikolata, un, karamel, şeker </t>
  </si>
  <si>
    <t>Şam Tatlısı (500 gr.)</t>
  </si>
  <si>
    <t>Şekerpare (500 gr.)</t>
  </si>
  <si>
    <t>Sütlü Soğuk Baklava (500 gr.)</t>
  </si>
  <si>
    <t>Tahinli Çıtır (500 gr.)</t>
  </si>
  <si>
    <t>Tatlı &amp; Tuzlu Kuru Pasta (1 kg.)</t>
  </si>
  <si>
    <t>Tatlı Kuru Pasta (500 gr.)</t>
  </si>
  <si>
    <t>Tuzlu Kuru Pasta (500 gr.)</t>
  </si>
  <si>
    <t xml:space="preserve">Patates kızartması, turşu, sıcak sos, ketçap, mayonez, lavaş ile </t>
  </si>
  <si>
    <t xml:space="preserve">Turşu, sıcak sos, ketçap, mayonez </t>
  </si>
  <si>
    <t xml:space="preserve">2 şiş kıyma, domates, soğan, maydanoz </t>
  </si>
  <si>
    <t xml:space="preserve">3 şiş tavuk. Domates, soğan, biber, soslu ekmek </t>
  </si>
  <si>
    <t xml:space="preserve">2 şiş tavuk, domates, soğan, maydanoz </t>
  </si>
  <si>
    <t>Kıyma Şiş</t>
  </si>
  <si>
    <t xml:space="preserve">3 şiş kıyma. Domates, soğan, biber, soslu ekmek </t>
  </si>
  <si>
    <t xml:space="preserve">3 şiş ciğer. Domates, soğan, biber, soslu ekmek </t>
  </si>
  <si>
    <t xml:space="preserve">3 şiş kuşbaşı. Domates, soğan, biber, soslu ekmek </t>
  </si>
  <si>
    <t xml:space="preserve">Domates, soğan, biber, soslu ekmek, bulgur pilavı ile </t>
  </si>
  <si>
    <t xml:space="preserve">Tavuk kanat, ciğer şiş, kıyma şiş, kuşbaşı, tavuk şiş. Domates, soğan, biber, soslu ekmek </t>
  </si>
  <si>
    <t xml:space="preserve">2 şiş ciğer, domates, soğan, maydanoz </t>
  </si>
  <si>
    <t xml:space="preserve">2 şiş kuşbaşı, domates, soğan, maydanoz </t>
  </si>
  <si>
    <t xml:space="preserve">Salata, babagannuş, turşu ile </t>
  </si>
  <si>
    <t xml:space="preserve">Soğan, maydanoz, acı sos, biber </t>
  </si>
  <si>
    <t xml:space="preserve">Sos, ketçap, mayonez, patates kızartması, turşu, acı sos </t>
  </si>
  <si>
    <t>İskender (Et Dönerden) (Yarım)</t>
  </si>
  <si>
    <t xml:space="preserve">Pilav, yoğurt, tereyağı, sos ile </t>
  </si>
  <si>
    <t>Double Et Döner Dürüm</t>
  </si>
  <si>
    <t>Seçilmiş Menü (Et Döner) - Şu anda mevcut değil.</t>
  </si>
  <si>
    <t xml:space="preserve">Et Döner + Coca-Cola (33 cl.) </t>
  </si>
  <si>
    <t>19,75 TL</t>
  </si>
  <si>
    <t>Pilav Üstü Tavuk Döner (Yarım)</t>
  </si>
  <si>
    <t xml:space="preserve">Ketçap, mayonez, turşu, patates kızartması, acı sos ile </t>
  </si>
  <si>
    <t>Double Pilav Üstü Tavuk Döner</t>
  </si>
  <si>
    <t xml:space="preserve">Soğan, maydanoz, acı sos, biber ile </t>
  </si>
  <si>
    <t>Double Et Döner</t>
  </si>
  <si>
    <t>Double Pilav Üstü Et Döner</t>
  </si>
  <si>
    <t>İskender (Et Dönerden) - Şu anda mevcut değil.</t>
  </si>
  <si>
    <t>Double İskender (Et Dönerden)</t>
  </si>
  <si>
    <t>Kıymalı Sigara Böreği (Adet)</t>
  </si>
  <si>
    <t>Gökçedağ Damacana Su (19 L.)</t>
  </si>
  <si>
    <t xml:space="preserve">Damacanası olmayanlar için depozito bedeli 50 TL'dir. </t>
  </si>
  <si>
    <t>İdeal Damacan Su (19 L.)</t>
  </si>
  <si>
    <t>Ayranöz Su (19 L.)</t>
  </si>
  <si>
    <t>Ayranöz Bardak Su (20 cl.) (72 Adet)</t>
  </si>
  <si>
    <t>Sade Peynirli (1 Kişilik)</t>
  </si>
  <si>
    <t xml:space="preserve">Tel kadayıf, künefelik peynir, tereyağ </t>
  </si>
  <si>
    <t>Fıstık Güzeli (1 Kişilik)</t>
  </si>
  <si>
    <t>Sade Peynirli Künefe ( 3-4 Kişilik )</t>
  </si>
  <si>
    <t>Sade Peynirli Künefe ( 5-6 Kişilik)</t>
  </si>
  <si>
    <t>Fıstık Güzeli ( 3-4 Kişilik)</t>
  </si>
  <si>
    <t xml:space="preserve">İri kıyılmış Antep fıstığı ile harmanlanmış tel kadayıf, künefelik peynir, tereyağ </t>
  </si>
  <si>
    <t>Fıstık Güzeli ( 5-6 Kişilik)</t>
  </si>
  <si>
    <t xml:space="preserve">85-95 gr. çiğ köfte, marul, domates, turşu, nar ekşisi, limon </t>
  </si>
  <si>
    <t xml:space="preserve">Patates kızartması, sosis, marul, domates, turşu, ketçap, mayonez </t>
  </si>
  <si>
    <t xml:space="preserve">150-160 gr. çiğ köfte, marul, domates, turşu, nar ekşisi, limon </t>
  </si>
  <si>
    <t xml:space="preserve">Çift lavaşa; 85-100 gr. çiğ köfte, turşu, marul, domates, mısır, Doritos, nar ekşisi </t>
  </si>
  <si>
    <t xml:space="preserve">Ton balığı, domates, marul, turşu, limon </t>
  </si>
  <si>
    <t xml:space="preserve">Marul, turşu, domates, limon, acı sos, nar ekşisi, lavaş ile </t>
  </si>
  <si>
    <t>Soğan Halkası (15 Adet)</t>
  </si>
  <si>
    <t>Şam Tatlısı (Dilim)</t>
  </si>
  <si>
    <t>Kadayıf (Dilim)</t>
  </si>
  <si>
    <t>Lipton Ice Tea Mango (33 cl.)</t>
  </si>
  <si>
    <t xml:space="preserve">Göbek marul, nane, maydanoz, limon, ekşi sos, lavaş, acı sos ile </t>
  </si>
  <si>
    <t xml:space="preserve">Marul, domates, salatalık turşusu, çiğ köfte sosu, ekşi sos </t>
  </si>
  <si>
    <t xml:space="preserve">200 gr. çiğ köfte, marul, domates, salatalık turşusu, çiğ köfte sosu, ekşi sos </t>
  </si>
  <si>
    <t>Sarma Çiğ Köfte</t>
  </si>
  <si>
    <t xml:space="preserve">Köfte, maydanoz, sos, isteğe göre soğan, mayonez, acı </t>
  </si>
  <si>
    <t>Duble Köfte</t>
  </si>
  <si>
    <t>Duble Karışık Tost</t>
  </si>
  <si>
    <t xml:space="preserve">Sucuk, kaşar peyniri, sos </t>
  </si>
  <si>
    <t>Full Enerji Tost</t>
  </si>
  <si>
    <t xml:space="preserve">Sucuk, kaşar peyniri, salam, yumurta, sos </t>
  </si>
  <si>
    <t>Salamlı &amp; Sucuklu &amp; Kaşarlı Tost</t>
  </si>
  <si>
    <t xml:space="preserve">Salam, sucuk, kaşar peyniri, sos </t>
  </si>
  <si>
    <t xml:space="preserve">Salam, kaşar peyniri, sos </t>
  </si>
  <si>
    <t>Salamlı Sucuklu Tost</t>
  </si>
  <si>
    <t xml:space="preserve">Salam, sucuk, sos </t>
  </si>
  <si>
    <t>Sucuklu Kaşarlı Yumurtalı Tost</t>
  </si>
  <si>
    <t xml:space="preserve">Sucuk, kaşar peyniri, yumurta, sos </t>
  </si>
  <si>
    <t>Sebze Köfte</t>
  </si>
  <si>
    <t xml:space="preserve">Köfte, maydanoz, sos, kaşar peyniri, isteğe göre soğan, mayonez, acı </t>
  </si>
  <si>
    <t xml:space="preserve">Antakya köftesi, domates, soğan, ketçap, mayonez, sos </t>
  </si>
  <si>
    <t xml:space="preserve">Yeşillik, isteğe göre soğan </t>
  </si>
  <si>
    <t>Yarım Ekmek Arası Double Hamsi</t>
  </si>
  <si>
    <t>Hamsi</t>
  </si>
  <si>
    <t xml:space="preserve">Yeşillik, ekmek, isteğe göre soğan </t>
  </si>
  <si>
    <t>Yarım Ekmek Arası Hamsi Menü</t>
  </si>
  <si>
    <t xml:space="preserve">Yarım Ekmek Arası Hamsi + Patates Kızartması + Helva + Kutu İçecek </t>
  </si>
  <si>
    <t>Hamsi Tava (500 gr.) (Pişirilmiş) Menü</t>
  </si>
  <si>
    <t xml:space="preserve">Hamsi Tava (500 gr.) (Pişirilmiş) + Salata + İçecek (1 L.) </t>
  </si>
  <si>
    <t>Seçilmiş Menü (Yarım Ekmek Arası Patsi) - Şu anda mevcut değil.</t>
  </si>
  <si>
    <t xml:space="preserve">Yarım Ekmek Arası Patsi + Coca-Cola (33 cl.) </t>
  </si>
  <si>
    <t>Vodafone Menüsü (Yarım Ekmek Arası Double Hamsi) - Şu anda mevcut değil.</t>
  </si>
  <si>
    <t xml:space="preserve">Yarım Ekmek Arası Double Hamsi + Kutu İçecek (Kampanya koşulları için restoranın Promosyonlar bölümüne göz atınız. İndirimli fiyat ürün sepete eklendikten sonra uygulanır.) </t>
  </si>
  <si>
    <t>Hamsi Tava (1 kg.) (Pişirilmiş) Menü</t>
  </si>
  <si>
    <t xml:space="preserve">Hamsi Tava (1 kg.) (Pişirilmiş) + Salata + İçecek (1 L.) </t>
  </si>
  <si>
    <t>Yarım Ekmek Arası Sardalya Menü</t>
  </si>
  <si>
    <t xml:space="preserve">Yarım Ekmek Arası Sardalya + Patates Kızartması + Helva + Kutu İçecek </t>
  </si>
  <si>
    <t>Yarım Ekmek Arası Mezgit Menü</t>
  </si>
  <si>
    <t xml:space="preserve">Yarım Ekmek Arası Mezgit + Patates Kızartması + Helva + Kutu İçecek </t>
  </si>
  <si>
    <t>Yarım Ekmek Arası Midye Tava Menü</t>
  </si>
  <si>
    <t xml:space="preserve">Yarım Ekmek Arası Midye Tava + Patates Kızartması + Helva + Kutu İçecek </t>
  </si>
  <si>
    <t>Yarım Ekmek Arası Çipura Menü</t>
  </si>
  <si>
    <t xml:space="preserve">Yarım Ekmek Arası Çipura + Patates Kızartması + Helva + Kutu İçecek </t>
  </si>
  <si>
    <t>Double Hamsi</t>
  </si>
  <si>
    <t>Sardalya</t>
  </si>
  <si>
    <t>Mezgit</t>
  </si>
  <si>
    <t>Midye Tava</t>
  </si>
  <si>
    <t>Yarım Ekmek Arası Patsi - Şu anda mevcut değil.</t>
  </si>
  <si>
    <t xml:space="preserve">Hamsi, patates kızartması </t>
  </si>
  <si>
    <t>Yarım Ekmek Arası Midye Tava</t>
  </si>
  <si>
    <t>Yarım Ekmek Arası Çipura</t>
  </si>
  <si>
    <t>Çipura Salata</t>
  </si>
  <si>
    <t>Tahin Helvası</t>
  </si>
  <si>
    <t>Hamsi Tava (250 gr.) (Pişirilmiş)</t>
  </si>
  <si>
    <t xml:space="preserve">Yeşillik ve ekmek ile </t>
  </si>
  <si>
    <t>Hamza Efendi Mini Cevizli Baklava (500 gr.)</t>
  </si>
  <si>
    <t>42,50 TL</t>
  </si>
  <si>
    <t>Sade Bülbül Yuvası (500 gr.)</t>
  </si>
  <si>
    <t>47,50 TL</t>
  </si>
  <si>
    <t>Hamza Efendi Mini Fıstıklı Baklava (500 gr.)</t>
  </si>
  <si>
    <t>Fıstıklı Kadayıf (500 gr.)</t>
  </si>
  <si>
    <t>Fıstıklı Şöbiyet (500 gr.)</t>
  </si>
  <si>
    <t>Fıstıklı Özel Kare Baklava (500 gr.)</t>
  </si>
  <si>
    <t>57,50 TL</t>
  </si>
  <si>
    <t>Fıstıklı Sarma (500 gr.)</t>
  </si>
  <si>
    <t>Fıstıklı Bülbül Yuvası (500 gr.)</t>
  </si>
  <si>
    <t>Hamza Efendi Mini Cevizli Baklava (1 kg.)</t>
  </si>
  <si>
    <t>Sade Bülbül Yuvası (1 kg.)</t>
  </si>
  <si>
    <t>Hamza Efendi Mini Fıstıklı Baklava (1 kg.)</t>
  </si>
  <si>
    <t>Fıstıklı Havuç Dilimi Baklava (1 kg.)</t>
  </si>
  <si>
    <t>Fıstıklı Özel Kare Baklava (1 kg.)</t>
  </si>
  <si>
    <t>Fıstıklı Sarma (1 kg.)</t>
  </si>
  <si>
    <t>Hamza Efendi Mini Cevizli Baklava (1,5 kg.)</t>
  </si>
  <si>
    <t>127,50 TL</t>
  </si>
  <si>
    <t>Hamza Efendi Mini Fıstıklı Baklava (1,5 kg.)</t>
  </si>
  <si>
    <t>142,50 TL</t>
  </si>
  <si>
    <t>Fıstıklı Baklava (1,5 kg.)</t>
  </si>
  <si>
    <t>Fıstıklı Şöbiyet (1,5 kg.)</t>
  </si>
  <si>
    <t>Fıstıklı Kadayıf (1,5 kg.)</t>
  </si>
  <si>
    <t>Fıstıklı Havuç Dilimi Baklava (1,5 kg.)</t>
  </si>
  <si>
    <t>172,50 TL</t>
  </si>
  <si>
    <t>Fıstıklı Midye Baklava (1,5 kg.)</t>
  </si>
  <si>
    <t>Fıstıklı Bülbül Yuvası (1,5 kg.)</t>
  </si>
  <si>
    <t>202,50 TL</t>
  </si>
  <si>
    <t>Fıstıklı Sarma (1,5 kg.)</t>
  </si>
  <si>
    <t>Fındık Lahmacun</t>
  </si>
  <si>
    <t xml:space="preserve">Salata, abugannuş ile </t>
  </si>
  <si>
    <t>Seçilmiş Menü (Kağıt Kebabı (200 gr.))</t>
  </si>
  <si>
    <t xml:space="preserve">Kağıt Kebabı (200 gr.) + Coca-Cola (1 L.) </t>
  </si>
  <si>
    <t>28,67 TL</t>
  </si>
  <si>
    <t xml:space="preserve">Kuşbaşı, kıyma, kaşar peyniri </t>
  </si>
  <si>
    <t>Kıyma Kebabı</t>
  </si>
  <si>
    <t xml:space="preserve">Kuşbaşı, kıyma, domates, maydanoz, soğan </t>
  </si>
  <si>
    <t>Hancı Special Dürüm</t>
  </si>
  <si>
    <t xml:space="preserve">Kıyma, kuşbaşı. Abugannuş salata ile </t>
  </si>
  <si>
    <t>Tepsi Kebabı (1 kg.) (Dana Etinden)</t>
  </si>
  <si>
    <t>Tepsi Kebabı (1 kg.) (Koyun Etinden)</t>
  </si>
  <si>
    <t>Belen Tava (1 kg.)</t>
  </si>
  <si>
    <t>Lahmacun (1 kg.) (Dana Etinden)</t>
  </si>
  <si>
    <t xml:space="preserve">Lütfen acı durumunu sipariş notu kısmında belirtiniz. </t>
  </si>
  <si>
    <t>Lahmacun (1 kg.) (Koyun Etinden)</t>
  </si>
  <si>
    <t>Kıyma Kebabı (1 kg.)</t>
  </si>
  <si>
    <t>Dana Pirzola (1 kg.) - Şu anda mevcut değil.</t>
  </si>
  <si>
    <t>Soğanlı Kebap (1 kg.)</t>
  </si>
  <si>
    <t>Patlıcanlı Kebap (1 kg.)</t>
  </si>
  <si>
    <t>Çıtır Hasır</t>
  </si>
  <si>
    <t xml:space="preserve">Fıstık, kaymak </t>
  </si>
  <si>
    <t>Çıtır Hasır (4 - 5 Kişilik)</t>
  </si>
  <si>
    <t xml:space="preserve">(Fıstık ve kaymak ile hazırlanmaktadır.) Tepsi depozito bedeli 20 TL'dir. Ürün fiyatına depozito ücreti dahildir. Tepsinin restorana geri iletilmesi halinde depozito ücreti tarafınıza iade edilecektir. </t>
  </si>
  <si>
    <t>Çıtır Hasır (5 - 6 Kişilik)</t>
  </si>
  <si>
    <t>Çıtır Hasır (6 - 7 Kişilik)</t>
  </si>
  <si>
    <t>Çıtır Hasır (7 - 8 Kişilik)</t>
  </si>
  <si>
    <t>Çıtır Hasır (9 - 10 Kişilik)</t>
  </si>
  <si>
    <t>Billuriye Künefe</t>
  </si>
  <si>
    <t xml:space="preserve">Fıstık ve kaymak ile </t>
  </si>
  <si>
    <t>Billuriye (4 - 5 Kişilik)</t>
  </si>
  <si>
    <t>Billuriye (5 - 6 Kişilik)</t>
  </si>
  <si>
    <t>Billuriye (6 - 7 Kişilik)</t>
  </si>
  <si>
    <t>Billuriye (7 - 8 Kişilik)</t>
  </si>
  <si>
    <t>Billuriye (9 - 10 Kişilik)</t>
  </si>
  <si>
    <t>Peynirli Künefe (4 - 5 Kişilik)</t>
  </si>
  <si>
    <t xml:space="preserve">Tepsi depozito bedeli 20 TL'dir.Ürün fiyatına depozito ücreti dahildir. Tepsinin geri iletilmesi halinde depozito ücreti tarafınıza iade edilecektir. </t>
  </si>
  <si>
    <t>Peynirli Künefe (5 - 6 Kişilik)</t>
  </si>
  <si>
    <t>Peynirli Künefe (6 - 7 Kişilik)</t>
  </si>
  <si>
    <t>Peynirli Künefe (7 - 8 Kişilik)</t>
  </si>
  <si>
    <t>Peynirli Künefe (9 - 10 Kişilik)</t>
  </si>
  <si>
    <t>Fıstıklı &amp; Peynirli Künefe</t>
  </si>
  <si>
    <t>Fıstıklı &amp; Peynirli Künefe (4 - 5 Kişilik)</t>
  </si>
  <si>
    <t xml:space="preserve">(Fıstık ve peynir ile hazırlanmaktadır.) Tepsi depozito bedeli 20 TL'dir. Ürün fiyatına depozito ücreti dahildir. Tepsinin restorana geri iletilmesi halinde depozito ücreti tarafınıza iade edilecektir. </t>
  </si>
  <si>
    <t>Fıstıklı &amp; Peynirli Künefe (5 - 6 Kişilik)</t>
  </si>
  <si>
    <t>Fıstıklı &amp; Peynirli Künefe (6 - 7 Kişilik)</t>
  </si>
  <si>
    <t>Fıstıklı &amp; Peynirli Künefe (7 - 8 Kişilik)</t>
  </si>
  <si>
    <t>Fıstıklı &amp; Peynirli Künefe (9 - 10 Kişilik)</t>
  </si>
  <si>
    <t>Atom Fıstıklı</t>
  </si>
  <si>
    <t xml:space="preserve">(Peynirsiz hazırlanmaktadır.) </t>
  </si>
  <si>
    <t>Atom Fıstıklı (4 - 5 Kişilik)</t>
  </si>
  <si>
    <t>Atom Fıstıklı (5 - 6 Kişilik)</t>
  </si>
  <si>
    <t>Atom Fıstıklı (6 - 7 Kişilik)</t>
  </si>
  <si>
    <t>Atom Fıstıklı (7 - 8 Kişilik)</t>
  </si>
  <si>
    <t>Atom Fıstıklı (9 - 10 Kişilik)</t>
  </si>
  <si>
    <t>Karpedo Sütlü Hakiki Maraş Dondurması (500 gr.)</t>
  </si>
  <si>
    <t>Beypazarı Soda</t>
  </si>
  <si>
    <t>Dondurulmuş Mini Boy Peynirli Künefe (4 - 5 Kişilik)</t>
  </si>
  <si>
    <t>Dondurulmuş Küçük Boy Peynirli Künefe (5 - 6 Kişilik)</t>
  </si>
  <si>
    <t>Dondurulmuş Orta Boy Peynirli Künefe (6 - 7 Kişilik)</t>
  </si>
  <si>
    <t xml:space="preserve">Közlenmiş biber, közlenmiş domates, salata, ekmek ile </t>
  </si>
  <si>
    <t>Kemiksiz Izgara Tavuk (1 kg.)</t>
  </si>
  <si>
    <t xml:space="preserve">Közlenmiş domates, közlenmiş biber, salata, ekmek ile </t>
  </si>
  <si>
    <t>Seçilmiş Menü (Adana Kebap) - Şu anda mevcut değil.</t>
  </si>
  <si>
    <t>Kemiksiz Tavuk</t>
  </si>
  <si>
    <t xml:space="preserve">Mevsim salata, humus, soğan piyazı, pişmiş domates, bıber, 2 adet ekmek ile </t>
  </si>
  <si>
    <t>Kemikli Tavuk</t>
  </si>
  <si>
    <t>Tavuk Şiş (1,5)</t>
  </si>
  <si>
    <t xml:space="preserve">Közlenmiş biber, közlenmiş domates, salata ve ekmek ile </t>
  </si>
  <si>
    <t>Double Adana Dürüm</t>
  </si>
  <si>
    <t>Double Ciğer Şiş Dürüm</t>
  </si>
  <si>
    <t>Double Kuşbaşı Dürüm</t>
  </si>
  <si>
    <t>Double Tavuk Şiş Dürüm</t>
  </si>
  <si>
    <t xml:space="preserve">Mevsim salata, humus, soğan piyazı, pişmiş domates, biber, 2 adet ekmek ile </t>
  </si>
  <si>
    <t>Tavuk Göğüs (1 kg.)</t>
  </si>
  <si>
    <t>Kemikli Izgara Tavuk (1 kg.)</t>
  </si>
  <si>
    <t xml:space="preserve">Soğan, pişmiş domates, maydanoz, pişmiş acı biber. Salata, turşu, babagannuş ile </t>
  </si>
  <si>
    <t>Şiş Tavuk Dürüm</t>
  </si>
  <si>
    <t>Tavuk Kanat Tabak</t>
  </si>
  <si>
    <t xml:space="preserve">İnce lavaş, soğan, pişmiş domates, maydanoz, pişmiş biber, salata, turşu, babagannuş meze ile </t>
  </si>
  <si>
    <t>Tavuk Şiş Tabak</t>
  </si>
  <si>
    <t xml:space="preserve">İnce lavaş, soğan, pişmiş domates, maydanoz, pişmiş biber, salata, turşu, babagannu�� meze ile </t>
  </si>
  <si>
    <t>Karışık Dürüm (Double)</t>
  </si>
  <si>
    <t xml:space="preserve">Kuşbaşı et, dana kıyma, soğan, pişmiş domates, maydanoz, pişmiş acı biber. Salata, turşu, babagannuş meze ile </t>
  </si>
  <si>
    <t>Şiş Tavuk Dürüm (Yarım)</t>
  </si>
  <si>
    <t>Şiş Tavuk Dürüm (Double)</t>
  </si>
  <si>
    <t>Kıyma Dürüm (Double)</t>
  </si>
  <si>
    <t>Kuşbaşı Dürüm (Double)</t>
  </si>
  <si>
    <t xml:space="preserve">Kıyma, kuşbaşı et. Soğan, pişmiş domates, maydanoz, pişmiş acı biber. Salata, turşu, babagannuş ile </t>
  </si>
  <si>
    <t>Ciğer Dürüm (Double)</t>
  </si>
  <si>
    <t>Ciğer Dürüm (1,5 kişilik)</t>
  </si>
  <si>
    <t>Şiş Tavuk Dürüm (1,5 kişilik)</t>
  </si>
  <si>
    <t>Kıyma Dürüm (1,5 kişilik)</t>
  </si>
  <si>
    <t>Karışık Dürüm (1,5 kişilik)</t>
  </si>
  <si>
    <t xml:space="preserve">Kuşbaşı et, dana kıyma, soğan, pişmiş domates, maydanoz, pişmiş acı biber. Salata, turşu, babagannuş ile </t>
  </si>
  <si>
    <t>Kuşbaşı Dürüm (1,5 kişilik)</t>
  </si>
  <si>
    <t>Karışık Tabak (1,5 Kişilik)</t>
  </si>
  <si>
    <t xml:space="preserve">Kıyma, kuşbaşı eti. İnce lavaş, soğan, pişmiş domates, maydanoz, pişmiş biber, salata, turşu, babagannuş meze ile </t>
  </si>
  <si>
    <t>Dana Ciğer Tabak (1,5 Kişilik)</t>
  </si>
  <si>
    <t>Tavuk Şiş Tabak (1,5 Kişilik)</t>
  </si>
  <si>
    <t>Karışık Tabak (Double)</t>
  </si>
  <si>
    <t>Kuşbaşı Tabak</t>
  </si>
  <si>
    <t>Kuşbaşı Tabak (1,5 Kişilik)</t>
  </si>
  <si>
    <t>Tavuk Kanat Tabak (1,5 Kişilik)</t>
  </si>
  <si>
    <t>Ciğer Tabak</t>
  </si>
  <si>
    <t>Karışık Tabak</t>
  </si>
  <si>
    <t>Kuşbaşı Tabak (Double)</t>
  </si>
  <si>
    <t>Kuşbaşı Tabak (Yarım)</t>
  </si>
  <si>
    <t>Ciğer Tabak (Yarım)</t>
  </si>
  <si>
    <t>Ciğer Tabak (Double)</t>
  </si>
  <si>
    <t>Tavuk Şiş Tabak (Double)</t>
  </si>
  <si>
    <t>Kıyma Tabak (Yarım)</t>
  </si>
  <si>
    <t>Kıyma Tabak</t>
  </si>
  <si>
    <t>Kıyma Tabak (Double)</t>
  </si>
  <si>
    <t>Kıyma Tabak (1,5 Kişilik)</t>
  </si>
  <si>
    <t xml:space="preserve">Çift şiş kıyma, pişmiş domates, soslu ekmek </t>
  </si>
  <si>
    <t xml:space="preserve">Patates kızartması, kıvırcık marul, turşu, mayonez </t>
  </si>
  <si>
    <t>Harbiye Kebabı</t>
  </si>
  <si>
    <t xml:space="preserve">Salata, turşu, meze, ekmek ile </t>
  </si>
  <si>
    <t>31,90 TL</t>
  </si>
  <si>
    <t>Et Menü</t>
  </si>
  <si>
    <t xml:space="preserve">2 Şiş Kıyma + Pişmiş Domates + Soslu Ekmek + Patates Kızartması + İçecek </t>
  </si>
  <si>
    <t>32,90 TL</t>
  </si>
  <si>
    <t>Tavuk Menü</t>
  </si>
  <si>
    <t xml:space="preserve">2 Şiş Tavuk + Pişmiş Domates + Soslu Ekmek + Patates Kızartması + İçecek </t>
  </si>
  <si>
    <t>29,90 TL</t>
  </si>
  <si>
    <t>Lahmacun (1 kg.)</t>
  </si>
  <si>
    <t xml:space="preserve">(30-35 Adet) (Lütfen acılı/acısız seçimlerinizi sipariş notu kısmında belirtiniz.) </t>
  </si>
  <si>
    <t>Kuşbaşı Kebabı</t>
  </si>
  <si>
    <t>Kemikli Tavuk (1 kg.)</t>
  </si>
  <si>
    <t xml:space="preserve">Salata, turşu, meze, ekmek </t>
  </si>
  <si>
    <t xml:space="preserve">Acı, ketçap, mayonez, sos, patates kızartması </t>
  </si>
  <si>
    <t xml:space="preserve">Domates, maydanoz, soğan, acı </t>
  </si>
  <si>
    <t>Harbiye Dürüm (Kıymadan)</t>
  </si>
  <si>
    <t xml:space="preserve">Tavuk Döner + Patates Kızartması + Seçeceğiniz Tatlı + İçecek </t>
  </si>
  <si>
    <t xml:space="preserve">Acı, soğan, maydanoz, domates, sos </t>
  </si>
  <si>
    <t>Tavuk Kıyma</t>
  </si>
  <si>
    <t xml:space="preserve">Acı, soğan, maydanoz, domates, sos. Salata, soğan, piyaz, közlenmiş domates, közlenmiş biber, 3 adet yağlı ekmek ile </t>
  </si>
  <si>
    <t xml:space="preserve">Acı, soğan, maydanoz, domates, sos. Salata, piyaz, közlenmiş domates, közlenmiş biber, yağlı ekmek ile </t>
  </si>
  <si>
    <t xml:space="preserve">Salata, soğan, piyaz, közlenmiş domates, közlenmiş biber, 3 adet yağlı ekmek ile </t>
  </si>
  <si>
    <t>Kuzu Ciğer Şiş</t>
  </si>
  <si>
    <t>Special Kebap (3 Kişilik)</t>
  </si>
  <si>
    <t xml:space="preserve">Acısız kıyma kebap, kuşbaşı şiş, tavuk şiş, tavuk kanat, ciğer şiş. Salata, soğan, piyaz, közlenmiş domates, közlenmiş biber, yağlı ekmek ile </t>
  </si>
  <si>
    <t>Special Kebap (5 Kişilik)</t>
  </si>
  <si>
    <t xml:space="preserve">Kıyma kebap, kuşbaşı şiş, tavuk şiş, tavuk kanat. Salata, soğan, piyaz, közlenmiş domates, közlenmiş biber, yağlı ekmek ile </t>
  </si>
  <si>
    <t>Tavuk Kıyma Dürüm</t>
  </si>
  <si>
    <t xml:space="preserve">Salçalı ekmek içerisinde soğan, maydanoz, domates, sos, isteğe göre acı </t>
  </si>
  <si>
    <t>Süzme Yoğurt (Büyük)</t>
  </si>
  <si>
    <t>Süzme Yoğurt (Küçük)</t>
  </si>
  <si>
    <t>Humus (Küçük)</t>
  </si>
  <si>
    <t>Babagannuş (Küçük)</t>
  </si>
  <si>
    <t>Humus (Büyük)</t>
  </si>
  <si>
    <t>Babagannuş (Büyük)</t>
  </si>
  <si>
    <t>Acısız Şalgam Suyu (33 cl.)</t>
  </si>
  <si>
    <t>Acılı Şalgam Suyu (33 cl.)</t>
  </si>
  <si>
    <t>Su (1,5 L)</t>
  </si>
  <si>
    <t xml:space="preserve">Domates, soğan, maydanoz. Salata, turşu, ezme ile </t>
  </si>
  <si>
    <t>Tavuk Kağıt Kebabı (250 gr.)</t>
  </si>
  <si>
    <t xml:space="preserve">Salata, turşu, ezme ile </t>
  </si>
  <si>
    <t>Harbi Et Burger Menü</t>
  </si>
  <si>
    <t xml:space="preserve">Harbi Et Burger + Patates Kızartması + Pepsi (33 cl.) </t>
  </si>
  <si>
    <t>Harbi Tavuk Burger Menü</t>
  </si>
  <si>
    <t xml:space="preserve">Harbi Tavuk Burger + Patates Kızartması + Pepsi (33 cl.) </t>
  </si>
  <si>
    <t>Çıtır Burger Menü</t>
  </si>
  <si>
    <t xml:space="preserve">Çıtır Burger + Patates Kızartması + Pepsi (33 cl.) </t>
  </si>
  <si>
    <t>Yarım Kebap</t>
  </si>
  <si>
    <t>Tabakta Kıyma</t>
  </si>
  <si>
    <t xml:space="preserve">Kıyma, közlenmiş domates, közlenmiş biber, soslu ekmek, zerzevat ile </t>
  </si>
  <si>
    <t>Tabakta Kuşbaşı</t>
  </si>
  <si>
    <t xml:space="preserve">Kuşbaşı, közlenmiş domates, közlenmiş biber, soslu ekmek, zerzevat ile </t>
  </si>
  <si>
    <t>Tabakta Tavuk Şiş</t>
  </si>
  <si>
    <t xml:space="preserve">Tavuk şiş, közlenmiş domates, közlenmiş biber, soslu ekmek, zerzevat ile </t>
  </si>
  <si>
    <t xml:space="preserve">(Tabakta) Adana kebap, kuşbaşı kebap, tavuk şiş, kanat şiş. Salata, turşu, ezme ile </t>
  </si>
  <si>
    <t xml:space="preserve">Turşu, patates kızartması, mayonez, sos </t>
  </si>
  <si>
    <t xml:space="preserve">Mevsim salatası, sos </t>
  </si>
  <si>
    <t>Marullu Tavuk Döner</t>
  </si>
  <si>
    <t xml:space="preserve">Patates kızartması, mayonez, turşu, marul, sos </t>
  </si>
  <si>
    <t xml:space="preserve">Soğan, domates, sos </t>
  </si>
  <si>
    <t xml:space="preserve">Turşu, patates kızartması, mayonez, sos, kaşar peyniri </t>
  </si>
  <si>
    <t xml:space="preserve">Turşu, patates kızartması ile </t>
  </si>
  <si>
    <t>Harbi Et Burger</t>
  </si>
  <si>
    <t>Harbi Tavuk Burger</t>
  </si>
  <si>
    <t xml:space="preserve">Mayonez, ketçap, turşu, marul, domates </t>
  </si>
  <si>
    <t>Çıtır Tavuk Kanat (10 Adet) - Şu anda mevcut değil.</t>
  </si>
  <si>
    <t xml:space="preserve">Çıtır tavuk </t>
  </si>
  <si>
    <t>Pepsi (33 cl.) - Şu anda mevcut değil.</t>
  </si>
  <si>
    <t xml:space="preserve">4 Adet Antakya Köfte Dürüm + Coca-Cola (1 L.) </t>
  </si>
  <si>
    <t>Vodafone Menüsü (Double Köfte Dürüm)</t>
  </si>
  <si>
    <t xml:space="preserve">Double Köfte Dürüm + Ayran (30 cl.) (Kampanya koşulları için restoranın Promosyonlar bölümüne göz atınız. İndirimli fiyat ürün sepete eklendikten sonra uygulanır.) </t>
  </si>
  <si>
    <t>Vodafone Menüsü (Kaşarlı Köfte Dürüm)</t>
  </si>
  <si>
    <t xml:space="preserve">Kaşarlı Köfte Dürüm + Coca-Cola (33 cl.) (Kampanya koşulları için restoranın Promosyonlar bölümüne göz atınız. İndirimli fiyat ürün sepete eklendikten sonra uygulanır.) </t>
  </si>
  <si>
    <t>2'li Köfte Dürüm Menü - Şu anda mevcut değil.</t>
  </si>
  <si>
    <t xml:space="preserve">2 Adet Antakya Köfte Dürüm + Coca-Cola (1 L.) </t>
  </si>
  <si>
    <t>Ögrenci Menü</t>
  </si>
  <si>
    <t xml:space="preserve">2 Adet Antakya Köfte Dürüm + 2 Adet Ayran (30 cl.) </t>
  </si>
  <si>
    <t>Tabakta Köfte Menü</t>
  </si>
  <si>
    <t xml:space="preserve">Tabakta Köfte (Duble Köfte) + Yeşillik + Domates + Ayran (30 cl.) </t>
  </si>
  <si>
    <t>3'lü Antakya Köfte Dürüm Menü</t>
  </si>
  <si>
    <t xml:space="preserve">3 Adet Antakya Köfte Dürüm + Coca-Cola (1 L.) </t>
  </si>
  <si>
    <t>Antakya Köfte (1.5 Porsiyon) Menü</t>
  </si>
  <si>
    <t xml:space="preserve">Antakya Köfte (1.5 porsiyon) + Ayran (30 cl.) </t>
  </si>
  <si>
    <t xml:space="preserve">Maydanoz, soğan, mayonez, sos. Turşu ile </t>
  </si>
  <si>
    <t>Kaşarlı Köfte Dürüm - Şu anda mevcut değil.</t>
  </si>
  <si>
    <t xml:space="preserve">Kaşar, soğan, maydanoz, mayonez, salça sos </t>
  </si>
  <si>
    <t xml:space="preserve">Sos, mayonez, maydanoz, soğan </t>
  </si>
  <si>
    <t>Antakya Köfte (1.5 ) Menü</t>
  </si>
  <si>
    <t xml:space="preserve">Antakya Köfte (1.5 Porsiyon) + Ayran (30 cl.) </t>
  </si>
  <si>
    <t>Domates Biberli Antakya Köfte Dürüm</t>
  </si>
  <si>
    <t xml:space="preserve">Maydanoz, mayonez, özel sos, soğan, acı </t>
  </si>
  <si>
    <t>Izgara Köfte Menü</t>
  </si>
  <si>
    <t xml:space="preserve">Duble Izgara Köfte + Yeşillik + Domates + Ayran (30 cl.) </t>
  </si>
  <si>
    <t>69,00 TL</t>
  </si>
  <si>
    <t>89,00 TL</t>
  </si>
  <si>
    <t>3'lü Köfte Dürüm Menü</t>
  </si>
  <si>
    <t xml:space="preserve">3 Adet Antakya Köfte Dürüm + Coca-Cola (25 cl.) </t>
  </si>
  <si>
    <t xml:space="preserve">Kaşar peyniri, soğan, maydanoz, mayonez, salça sos </t>
  </si>
  <si>
    <t>Coca-Cola (25 cl.)</t>
  </si>
  <si>
    <t xml:space="preserve">120 gr. tavuk döner, patates kızartması, turşu, mayonez, ketçap, mayonez </t>
  </si>
  <si>
    <t>Mantar Soslu Tavuk Döner Dürüm</t>
  </si>
  <si>
    <t xml:space="preserve">120 gr. tavuk döner, patates kızartması, turşu, mayonez, kremalı mantar sos, ketçap, mayonez </t>
  </si>
  <si>
    <t xml:space="preserve">150 gr. tavuk döner, patates kızartması, turşu, mayonez, domates sos, ketçap, mayonez </t>
  </si>
  <si>
    <t xml:space="preserve">Soğan, közlenmiş domates. Yeşil salata, babagannuş, tuz ile </t>
  </si>
  <si>
    <t>Kıymalı Dürüm</t>
  </si>
  <si>
    <t>Seçilmiş Menü (Klasik Tavuk Döner Dürüm)</t>
  </si>
  <si>
    <t xml:space="preserve">Klasik Tavuk Döner Dürüm + Patates Kızartması (250 gr.) + Coca-Cola (33 cl.) </t>
  </si>
  <si>
    <t>27,75 TL</t>
  </si>
  <si>
    <t>Vodafone Menüsü (Chicken Burger)</t>
  </si>
  <si>
    <t xml:space="preserve">Chicken Burger + Patates Kızartması (250 gr.) + Ayran (30 cl.) (Kampanya koşulları için restoranın Promosyonlar bölümüne göz atınız. İndirimli fiyat ürün sepete eklendikten sonra uygulanır.) </t>
  </si>
  <si>
    <t xml:space="preserve">Hamburger (250 gr. burger köftesi, kıvırcık marul, domates, turşu, mayonez) + Patates Kızartması + Kutu İçecek </t>
  </si>
  <si>
    <t xml:space="preserve">150 gr. tavuk döner, lavaş, yeşil salata, patates kızartması, turşu, ketçap, mayonez </t>
  </si>
  <si>
    <t xml:space="preserve">120 gr. tavuk döner, patates kızartması, turşu, mayonez, domates sos, ketçap, mayonez </t>
  </si>
  <si>
    <t>Special Tavuk Döner Dürüm</t>
  </si>
  <si>
    <t xml:space="preserve">120 gr. tavuk döner, patates kızartması, turşu, mayonez, çıtır soğan, ketçap, mayonez </t>
  </si>
  <si>
    <t>Kebabi Tavuk Döner Dürüm</t>
  </si>
  <si>
    <t xml:space="preserve">100 gr. tavuk döner, patates kızartması, turşu, mayonez, domates sos, domates, ketçap, mayonez </t>
  </si>
  <si>
    <t xml:space="preserve">Patates kızartması, turşu, salça sos, ev yapımı mayonez </t>
  </si>
  <si>
    <t xml:space="preserve">Soğan salatası, közlenmiş domates, yeşil salata, babagannuş, tuz ile </t>
  </si>
  <si>
    <t xml:space="preserve">Kıvırcık marul, domates, turşu, mayonez, ketçap. Patates kızartması ile </t>
  </si>
  <si>
    <t xml:space="preserve">Cheddar peyniri, kıvırcık marul, domates, turşu, mayonez, ketçap. Patates kızartması ile </t>
  </si>
  <si>
    <t>Patates Kızartması (250 gr.)</t>
  </si>
  <si>
    <t xml:space="preserve">Soğan, maydanoz, mayonez, salça sos </t>
  </si>
  <si>
    <t>2'li Antakya Köfte Dürüm Menü 1</t>
  </si>
  <si>
    <t xml:space="preserve">2 Adet Antakya Köfte Dürüm + 2 Adet Ayran (20 cl.) </t>
  </si>
  <si>
    <t>Vodafone Menüsü (Kaşarlı Antakya Köfte Dürüm)</t>
  </si>
  <si>
    <t xml:space="preserve">Kaşarlı Antakya Köfte Dürüm + Ayran (30 cl.) (Kampanya koşulları için restoranın Promosyonlar bölümüne göz atınız. İndirimli fiyat ürün sepete eklendikten sonra uygulanır.) </t>
  </si>
  <si>
    <t>2'li Antakya Köfte Dürüm Menü 2 - Şu anda mevcut değil.</t>
  </si>
  <si>
    <t xml:space="preserve">2 Adet Antakya Köfte Dürüm + 2 Adet Kutu İçecek </t>
  </si>
  <si>
    <t>Domatesli &amp; Biberli Antakya Köfte Dürüm</t>
  </si>
  <si>
    <t>Special Antakya Köfte Dürüm - Şu anda mevcut değil.</t>
  </si>
  <si>
    <t xml:space="preserve">Sucuk, kaşar peyniri, Antakya köfte, soğan, maydanoz, mayonez, salça sos </t>
  </si>
  <si>
    <t>Fanta (33 cl.) - Şu anda mevcut değil.</t>
  </si>
  <si>
    <t>Sprite (20 cl.) - Şu anda mevcut değil.</t>
  </si>
  <si>
    <t>Şalgam Suyu (33 cl.) - Şu anda mevcut değil.</t>
  </si>
  <si>
    <t>Niğde Gazozu (25 cl.) - Şu anda mevcut değil.</t>
  </si>
  <si>
    <t>Meyveli Soda - Şu anda mevcut değil.</t>
  </si>
  <si>
    <t>Soda - Şu anda mevcut değil.</t>
  </si>
  <si>
    <t>Su - Şu anda mevcut değil.</t>
  </si>
  <si>
    <t>Coca-Cola Zero Sugar (1 L.) - Şu anda mevcut değil.</t>
  </si>
  <si>
    <t>6,75 TL</t>
  </si>
  <si>
    <t>Zeytinyağlı Taze Fasulye</t>
  </si>
  <si>
    <t>Yayla Çorbası</t>
  </si>
  <si>
    <t>Antep Tava</t>
  </si>
  <si>
    <t>Yaprak Sarma</t>
  </si>
  <si>
    <t>İdeal Pet Şişe Su (5 L.) (4 Adet)</t>
  </si>
  <si>
    <t>Tekir Su (5 L.) (4 Adet)</t>
  </si>
  <si>
    <t>Max Su Damacana Su (19 L.)</t>
  </si>
  <si>
    <t>Pınar Su (1,5 L.) (12 Adet)</t>
  </si>
  <si>
    <t>Pınar Su (50 cl.) (24 Adet)</t>
  </si>
  <si>
    <t>Pınar Su (5 L.) (4 Adet)</t>
  </si>
  <si>
    <t>Sırma Su (5 L.) (4 Adet)</t>
  </si>
  <si>
    <t>Sırma Pet Su (33 cl.) (24 Adet)</t>
  </si>
  <si>
    <t>Kızıldağ Damacana (19 L.)</t>
  </si>
  <si>
    <t>Kızıldağ Pet Şişe Su (1,5 L.) (12 Adet)</t>
  </si>
  <si>
    <t>Sırma Cam Damacana Su (15 L.)</t>
  </si>
  <si>
    <t xml:space="preserve">Damacana depozito bedeli 125 TL'dir. </t>
  </si>
  <si>
    <t>Gökçedağ Bardak Su (20 cl.) (60 Adet)</t>
  </si>
  <si>
    <t>Damla Pet Şişe Su (50 cl.) (24 Adet)</t>
  </si>
  <si>
    <t>Kızıldağ Pet Şişe Su (50 cl.) (24 Adet)</t>
  </si>
  <si>
    <t>Erikli Premium Su (75 cl.) (12 Adet)</t>
  </si>
  <si>
    <t>Sırma Pet Şişe Su (1,5 L.) (12 Adet)</t>
  </si>
  <si>
    <t>Sırma Pet Şişe Su (50 cl.) (24 Adet)</t>
  </si>
  <si>
    <t>Tekir Damacana Su (19 L.)</t>
  </si>
  <si>
    <t>Damla Cam Şişe (33 cl.) (12 Adet)</t>
  </si>
  <si>
    <t>Tekir Pet Şişe Su (50 cl.) (24 Adet)</t>
  </si>
  <si>
    <t>Berrak Damacana Su (19 L.)</t>
  </si>
  <si>
    <t>İdeal Pet Şişe Su (1,5 L.) (12 Adet)</t>
  </si>
  <si>
    <t>Beypazar Soda (20 cl.) (24 Adet)</t>
  </si>
  <si>
    <t>Beypazar Limonlu Soda (20 cl.) (24 Adet)</t>
  </si>
  <si>
    <t>Beypazar Sade Soda (20 cl.) (6 Adet)</t>
  </si>
  <si>
    <t>13,99 TL</t>
  </si>
  <si>
    <t>Beypazar Limonlu Soda (20 cl.) (6 Adet)</t>
  </si>
  <si>
    <t>Beypazar Elmalı Soda (20 cl.) (24 Adet)</t>
  </si>
  <si>
    <t>Beypazar Elmalı Soda (20 cl.) (6 Adet)</t>
  </si>
  <si>
    <t>Damla Limonlu Soda (20 cl.) (6 Adet)</t>
  </si>
  <si>
    <t>Damla Elmalı Soda (20 cl.) (6 Adet)</t>
  </si>
  <si>
    <t>Damla Sade Soda (20 cl.) (6 Adet)</t>
  </si>
  <si>
    <t>Damacana Su (19 L.)</t>
  </si>
  <si>
    <t xml:space="preserve">Damacana depozito bedeli 40 TL'dir. Farklı marka depozito değişim ücreti ise 10 TL’dir. </t>
  </si>
  <si>
    <t>Hayat Su (19 L.)</t>
  </si>
  <si>
    <t>Antep Fıstıklı İrmik Helvası</t>
  </si>
  <si>
    <t xml:space="preserve">Dondurmasız, Antep fıstığı </t>
  </si>
  <si>
    <t>Dondurmalı Meyveli Sultan (Standart)</t>
  </si>
  <si>
    <t>Meyvli Sultan (Standart)</t>
  </si>
  <si>
    <t>Dondurmalı Meyveli Sultan (Ekstra Boy)</t>
  </si>
  <si>
    <t>Meyveli Sultan (Ekstra Boy)</t>
  </si>
  <si>
    <t>Antep Fıstıklı İrmik Helvası (Büyük)</t>
  </si>
  <si>
    <t>Çikolatalı İrmik Helvası</t>
  </si>
  <si>
    <t xml:space="preserve">Dondurmasız, Hisdistan cevizi </t>
  </si>
  <si>
    <t>Çikolatalı İrmik Helvası (Büyük)</t>
  </si>
  <si>
    <t>Dondurmalı Antep Fıstıklı İrmik Helvası</t>
  </si>
  <si>
    <t xml:space="preserve">Dondurmalı, Antep fıstığı </t>
  </si>
  <si>
    <t>Dondurmalı Antep Fıstıklı İrmik Helvası (Büyük)</t>
  </si>
  <si>
    <t>Dondurmalı Çikolatalı İrmik Helvası</t>
  </si>
  <si>
    <t xml:space="preserve">Dondurmalı, Hindistan cevizi </t>
  </si>
  <si>
    <t>Dondurmalı Çikolatalı İrmik Helvası (Büyük)</t>
  </si>
  <si>
    <t>Dondurmalı Sade İrmik Helvası</t>
  </si>
  <si>
    <t xml:space="preserve">Dondurmalı, tahin &amp; yer fıstığı </t>
  </si>
  <si>
    <t>Dondurmalı Sade İrmik Helvası (Büyük)</t>
  </si>
  <si>
    <t>Sade İrmik Helvası</t>
  </si>
  <si>
    <t xml:space="preserve">Dondurmasız, tahin &amp; yer fıstığı </t>
  </si>
  <si>
    <t>Sade İrmik Helvası (Büyük)</t>
  </si>
  <si>
    <t>Alpedo Sade Dondurma (500 gr.)</t>
  </si>
  <si>
    <t>Alpedo Antep Fıstıklı Dondurma (500 gr.)</t>
  </si>
  <si>
    <t>Alpedo Çikolatalı Dondurma (500 gr.)</t>
  </si>
  <si>
    <t>Alpedo Çikolata &amp; Sade Dondurma (500 gr.)</t>
  </si>
  <si>
    <t>Alpedo Fıstıklı &amp; Çikolatalı &amp; Sade Dondurma (500 gr.)</t>
  </si>
  <si>
    <t>Dut Pekmezi (620 gr.)</t>
  </si>
  <si>
    <t>Üzüm Pekmezi (620 gr.)</t>
  </si>
  <si>
    <t>Keçi Boynuzu Özü (640 gr.)</t>
  </si>
  <si>
    <t>Tahin (500 gr.)</t>
  </si>
  <si>
    <t>Kestane Şekeri (850 gr )</t>
  </si>
  <si>
    <t>Kestane Şekeri (470 gr.)</t>
  </si>
  <si>
    <t>Meyveli Sultan (1 kg.)</t>
  </si>
  <si>
    <t>Meyveli Sultan (500 gr.)</t>
  </si>
  <si>
    <t>Antep Fıstıklı Kürek Helva (500 gr.)</t>
  </si>
  <si>
    <t>Kakaolu Kürek Helva (500 gr.)</t>
  </si>
  <si>
    <t>Sade Kürek Helva (500 gr.)</t>
  </si>
  <si>
    <t>Kakaolu Tahin Helva (500 gr.)</t>
  </si>
  <si>
    <t>Sade Tahin Helva (500 gr.)</t>
  </si>
  <si>
    <t>Antep Fıstıklı Tahin Helva (500 gr.)</t>
  </si>
  <si>
    <t>Antep Fıstıklı İrmik Helvası (1 kg.)</t>
  </si>
  <si>
    <t>Antep Fıstıklı İrmik Helvası (500 gr.)</t>
  </si>
  <si>
    <t>Çikolatalı İrmik Helvası (1 kg.)</t>
  </si>
  <si>
    <t>Çikolatalı İrmik Helvası (500 gr.)</t>
  </si>
  <si>
    <t>Sade İrmik Helvası (1 kg.)</t>
  </si>
  <si>
    <t>Sade İrmik Helvası (500 gr.)</t>
  </si>
  <si>
    <t>İrmik Helvası (Küçük) (Dondurmasız)</t>
  </si>
  <si>
    <t>3'lü Karışık İrmik Helvası (Büyük) (Dondurmasız)</t>
  </si>
  <si>
    <t xml:space="preserve">Çikolata, Antep fıstığı, sade </t>
  </si>
  <si>
    <t>Karışık İrmik Helvası (Küçük) (Dondurmasız)</t>
  </si>
  <si>
    <t xml:space="preserve">Çikolata, Antep fıstığı </t>
  </si>
  <si>
    <t>İrmik Helvası (Büyük) (Dondurmasız)</t>
  </si>
  <si>
    <t>Fıstıklı İrmik Helvası (Küçük) (Dondurmasız)</t>
  </si>
  <si>
    <t>Çekme Tereyağlı Dilim Helva (300 gr.)</t>
  </si>
  <si>
    <t>Fıstıklı İrmik Helvası (Büyük) (Dondurmasız)</t>
  </si>
  <si>
    <t>Çikolatalı İrmik Helvası (Küçük) (Dondurmasız)</t>
  </si>
  <si>
    <t>Karışık İrmik Helvası (Büyük) (Dondurmasız)</t>
  </si>
  <si>
    <t>Çikolatalı İrmik Helvası (Büyük) (Dondurmasız)</t>
  </si>
  <si>
    <t>Tahin Helvası (500 gr.)</t>
  </si>
  <si>
    <t>Antep Fıstıklı Tahin Helvası (500 gr.)</t>
  </si>
  <si>
    <t>Çikolatalı Tahin Helvası (500 gr.)</t>
  </si>
  <si>
    <t>Arsuz Kumru</t>
  </si>
  <si>
    <t xml:space="preserve">Sosis, salam, sucuk, mayonez, ketçap, domates, kaşar peyniri, turşu </t>
  </si>
  <si>
    <t>Arsuz Ekmek Arası Ciğer Kavurma</t>
  </si>
  <si>
    <t xml:space="preserve">Soğan, maydanoz, domates, acı </t>
  </si>
  <si>
    <t>Çeyrek Ekmek Arası Ciğer Kavurma</t>
  </si>
  <si>
    <t xml:space="preserve">Kaşar peyniri, sucuk. İsteğe göre acı </t>
  </si>
  <si>
    <t xml:space="preserve">İsteğe göre acılı </t>
  </si>
  <si>
    <t xml:space="preserve">Turşu, domates, mayonez, ketçap, isteğe göre acılı </t>
  </si>
  <si>
    <t>Acılı Şalgam Suyu (30 cl.)</t>
  </si>
  <si>
    <t xml:space="preserve">Marul, domates, sos, mayonez </t>
  </si>
  <si>
    <t xml:space="preserve">Marul, domates, turşu, sos, mayonez </t>
  </si>
  <si>
    <t>Soslu Beyti Kebap</t>
  </si>
  <si>
    <t xml:space="preserve">Mevsim salata ile </t>
  </si>
  <si>
    <t>Kaşarlı Adana Dürüm</t>
  </si>
  <si>
    <t>Vodafone Menüsü (Adana Dürüm)</t>
  </si>
  <si>
    <t xml:space="preserve">Adana Dürüm + Ayran (20 cl.) (Kampanya koşulları için restoranın Promosyonlar bölümüne göz atınız. İndirimli fiyat ürün sepete eklendikten sonra uygulanır.) </t>
  </si>
  <si>
    <t>Vodafone Menüsü (Tavuk Döner Dürüm) - Şu anda mevcut değil.</t>
  </si>
  <si>
    <t>Dana Sucuk Dürüm</t>
  </si>
  <si>
    <t>Kaşarlı Sucuk Dürüm</t>
  </si>
  <si>
    <t>Kaşarlı Tavuk Şiş Dürüm</t>
  </si>
  <si>
    <t>Kaşarlı Kuşbaşı Dürüm</t>
  </si>
  <si>
    <t>Zurna Adana Dürüm</t>
  </si>
  <si>
    <t>Zurna Kuşbaşı Dürüm</t>
  </si>
  <si>
    <t>Zurna Tavuk Şiş Dürüm</t>
  </si>
  <si>
    <t>İskender (Adana Kebaptan)</t>
  </si>
  <si>
    <t xml:space="preserve">Salata, piyaz ile </t>
  </si>
  <si>
    <t>Hira Special Kebap (4 Kişilik)</t>
  </si>
  <si>
    <t xml:space="preserve">Kıyma, kuşbaşı, tavuk kanat. Salata, piyaz ile </t>
  </si>
  <si>
    <t>Hira Special Kebap (6 Kişilik)</t>
  </si>
  <si>
    <t>Hira Special Kebap (8 Kişilik)</t>
  </si>
  <si>
    <t xml:space="preserve">Yoğurt, tereyağı ile </t>
  </si>
  <si>
    <t>Çam Kozalak Pekmezi (1 kg.)</t>
  </si>
  <si>
    <t xml:space="preserve">Mezdeke cam kozalak pekmezi, el yapımı </t>
  </si>
  <si>
    <t>Sütlaç</t>
  </si>
  <si>
    <t>Ayran (30 cl.) - Şu anda mevcut değil.</t>
  </si>
  <si>
    <t>Ayran (20 cl.) - Şu anda mevcut değil.</t>
  </si>
  <si>
    <t>Su (50 cl.) - Şu anda mevcut değil.</t>
  </si>
  <si>
    <t>Pepsi (1 L.) - Şu anda mevcut değil.</t>
  </si>
  <si>
    <t>Pepsi (2,5 L.) - Şu anda mevcut değil.</t>
  </si>
  <si>
    <t>Mantı (1 kg.)</t>
  </si>
  <si>
    <t xml:space="preserve">Tereyağı, yoğurt ile </t>
  </si>
  <si>
    <t>HK Double Tavuk Döner Dürüm</t>
  </si>
  <si>
    <t>HK Double Tavuk Döner Zurna Dürüm</t>
  </si>
  <si>
    <t>HK Double Kıyma Dürüm</t>
  </si>
  <si>
    <t>HK Double Kuşbaşı Dürüm</t>
  </si>
  <si>
    <t xml:space="preserve">Zurna Tavuk Döner (Soğan, maydanoz, domates) + Patates Kızartması + İçecek </t>
  </si>
  <si>
    <t>HK Double Tavuk Döner</t>
  </si>
  <si>
    <t xml:space="preserve">Domates, biber, patates kızartması ile </t>
  </si>
  <si>
    <t>HK Double Kıyma Kebabı</t>
  </si>
  <si>
    <t xml:space="preserve">Salata, soğan, piyaz, humus, ekmek ile </t>
  </si>
  <si>
    <t>HK Double Kemikli Tavuk</t>
  </si>
  <si>
    <t>HK Double Kemiksiz Tavuk</t>
  </si>
  <si>
    <t>HK Double Kuşbaşı</t>
  </si>
  <si>
    <t>HK Double Tavuk Kanat</t>
  </si>
  <si>
    <t>HK Double Tavuk Şiş</t>
  </si>
  <si>
    <t>HK Double Kemikli Tavuk (1 kg.)</t>
  </si>
  <si>
    <t xml:space="preserve">Salata, humus, soğan salatası ile </t>
  </si>
  <si>
    <t>HK Double Kanat (1 kg.)</t>
  </si>
  <si>
    <t xml:space="preserve">Salata, humus, soğan piyazı ile </t>
  </si>
  <si>
    <t>HK Double Kemiksiz (1 kg.)</t>
  </si>
  <si>
    <t>HK Doble Tavuk Şiş Dürüm</t>
  </si>
  <si>
    <t>Yaprak Sarma (Yarım)</t>
  </si>
  <si>
    <t>Mumbar Dolması (Yarım)</t>
  </si>
  <si>
    <t>Etli Dövme (Yarım)</t>
  </si>
  <si>
    <t>Etli Özbek Pilavı (Yarım)</t>
  </si>
  <si>
    <t>Pirinç Pilavı (Yarım)</t>
  </si>
  <si>
    <t>Şehriyeli Tavuk Çorbası (Yarım)</t>
  </si>
  <si>
    <t>Ispanak Borani (Yarım)</t>
  </si>
  <si>
    <t>Kabak Borani Çorbası (Yarım) - Şu anda mevcut değil.</t>
  </si>
  <si>
    <t>Pirinçli Börek (Adet)</t>
  </si>
  <si>
    <t>Kaytaz Böreği (Adet)</t>
  </si>
  <si>
    <t>Biberli Ekmek (Adet)</t>
  </si>
  <si>
    <t>Katıklı Ekmek (Adet)</t>
  </si>
  <si>
    <t>Semirsek Böreği (Adet)</t>
  </si>
  <si>
    <t>Güveçte Şiş Kebabı</t>
  </si>
  <si>
    <t>Fileto Biftek &amp; Firik Pilavı</t>
  </si>
  <si>
    <t>Etli Kuru Fasulye (Yarım)</t>
  </si>
  <si>
    <t>Fileto Biftek &amp; Patates Püresi (Yarım)</t>
  </si>
  <si>
    <t>Lahana Sarma (Yarım)</t>
  </si>
  <si>
    <t>Sebzeli Kuzu İncik (Yarım)</t>
  </si>
  <si>
    <t>Çanak Enginar (Adet)</t>
  </si>
  <si>
    <t>Zeytinyağlı Yaprak Sarma (Yarım)</t>
  </si>
  <si>
    <t>Taze Fasulye (Yarım)</t>
  </si>
  <si>
    <t>Karışık Fırın Kızartma (Yarım)</t>
  </si>
  <si>
    <t>Muhammara (Yarım)</t>
  </si>
  <si>
    <t>Humus (Yarım)</t>
  </si>
  <si>
    <t>Maklube (Yarım)</t>
  </si>
  <si>
    <t>Firik Pilavı (Yarım)</t>
  </si>
  <si>
    <t>Ev Yoğurdu</t>
  </si>
  <si>
    <t>Elmalı Tart</t>
  </si>
  <si>
    <t>Çilekli Tart</t>
  </si>
  <si>
    <t>Brownie</t>
  </si>
  <si>
    <t>Ekler (Küçük)</t>
  </si>
  <si>
    <t xml:space="preserve">Adet </t>
  </si>
  <si>
    <t>Köstebek Pasta</t>
  </si>
  <si>
    <t>Kavala Kurabiyesi (250 gr.)</t>
  </si>
  <si>
    <t>Un Kurabiyesi (250 gr.)</t>
  </si>
  <si>
    <t>Anasonlu Gevrek (250 gr.)</t>
  </si>
  <si>
    <t>Tuzlu Çubuk Kurabiye (250 gr.)</t>
  </si>
  <si>
    <t>Karamelli Çıtır Muhallebi</t>
  </si>
  <si>
    <t xml:space="preserve">Karamelli tatlı </t>
  </si>
  <si>
    <t>Cevizli Kömbe (250 gr.)</t>
  </si>
  <si>
    <t>Hurmalı Kömbe (250 gr.)</t>
  </si>
  <si>
    <t>Kandil Simidi (250 gr.)</t>
  </si>
  <si>
    <t>Sade Kömbe (250 gr.)</t>
  </si>
  <si>
    <t>Şam Tatlısı (250 gr.)</t>
  </si>
  <si>
    <t>Şekerpare (250 gr.)</t>
  </si>
  <si>
    <t>Tahinli Kurabiye (250 gr.)</t>
  </si>
  <si>
    <t>Ev Yapımı Ayran (33 cl.)</t>
  </si>
  <si>
    <t>Ev Yapımı Şalgam Suyu (33 cl.)</t>
  </si>
  <si>
    <t>Home Cake Limonata (33 cl.)</t>
  </si>
  <si>
    <t xml:space="preserve">Salam, sosis, sucuk, kaşar peyniri, ketçap, mayonez </t>
  </si>
  <si>
    <t xml:space="preserve">Domates, biber </t>
  </si>
  <si>
    <t>Şefin Tostu</t>
  </si>
  <si>
    <t xml:space="preserve">Özel sos, sucuk, salam, kaşar peyniri, yumurta, domates, acı yeşilbiber, maydanoz </t>
  </si>
  <si>
    <t xml:space="preserve">Köfte, soğan, maydanoz, domates, biber </t>
  </si>
  <si>
    <t xml:space="preserve">Biftek tantuni </t>
  </si>
  <si>
    <t>Seçilmiş Menü (Sade Kumpir)</t>
  </si>
  <si>
    <t xml:space="preserve">Sade Kumpir + Coca-Cola (33 cl.) </t>
  </si>
  <si>
    <t>23,40 TL</t>
  </si>
  <si>
    <t>Vodafone Menüsü (Kumru Sandviç)</t>
  </si>
  <si>
    <t xml:space="preserve">Kumru Sandviç + Ayran (30 cl.) (Kampanya koşulları için restoranın Promosyonlar bölümüne göz atınız. İndirimli fiyat ürün sepete eklendikten sonra uygulanır.) </t>
  </si>
  <si>
    <t xml:space="preserve">Özel sos, kavurma, kaşar peyniri </t>
  </si>
  <si>
    <t>Pastırmalı Tost</t>
  </si>
  <si>
    <t xml:space="preserve">Özel sos, pastırma, kaşar peyniri </t>
  </si>
  <si>
    <t xml:space="preserve">Özel sos, sucuk veya salam, kaşar peyniri, yumurta </t>
  </si>
  <si>
    <t xml:space="preserve">Özel sos, sucuk </t>
  </si>
  <si>
    <t xml:space="preserve">Özel sos, sucuk, kaşar peyniri </t>
  </si>
  <si>
    <t xml:space="preserve">Özel sos, kasap sucuk, kaşar peyniri veya Antakya peyniri </t>
  </si>
  <si>
    <t xml:space="preserve">Özel sos, kaşar peyniri, mantar, zeytin, domates </t>
  </si>
  <si>
    <t xml:space="preserve">Özel sos, ton balığı, hardal, mayonez, marul </t>
  </si>
  <si>
    <t xml:space="preserve">Sucuk, kaşar peynir, turşu, ketçap, mayonez </t>
  </si>
  <si>
    <t xml:space="preserve">4 adet sosis, turşu, ketçap, mayonez </t>
  </si>
  <si>
    <t xml:space="preserve">Kaşar peyniri, salam, marul, domates, salatalık </t>
  </si>
  <si>
    <t xml:space="preserve">Dana eti, marul, domates, ketçap, mayonez </t>
  </si>
  <si>
    <t xml:space="preserve">Sucuk, biber, domates </t>
  </si>
  <si>
    <t xml:space="preserve">Seçeceğiniz 4 malzeme ile </t>
  </si>
  <si>
    <t xml:space="preserve">Tereyağı, kaşar peyniri, mısır, zeytin, turşu, ketçap, mayonez </t>
  </si>
  <si>
    <t>Peynirli Mevsim Salata</t>
  </si>
  <si>
    <t>Çiçek Waffle</t>
  </si>
  <si>
    <t>Muzlu Süt</t>
  </si>
  <si>
    <t>Oreolu Süt</t>
  </si>
  <si>
    <t>Oreolu Muzlu Ballı Süt</t>
  </si>
  <si>
    <t>Antep Fıstıklı Milkshake</t>
  </si>
  <si>
    <t>Orman Meyveli Milkshake</t>
  </si>
  <si>
    <t>Ejder Soothie</t>
  </si>
  <si>
    <t xml:space="preserve">Ejder meyvesi, süt, organik bal </t>
  </si>
  <si>
    <t>Elma &amp; Portakal &amp; Havuç Suyu</t>
  </si>
  <si>
    <t>Karışık Meyve Suyu</t>
  </si>
  <si>
    <t xml:space="preserve">Portakal suyu, nar suyu, elma suyu </t>
  </si>
  <si>
    <t>Limon &amp; Zencefil Suyu</t>
  </si>
  <si>
    <t>Nane &amp; Limon Suyu</t>
  </si>
  <si>
    <t>Portakal &amp; Maydanoz Suyu</t>
  </si>
  <si>
    <t xml:space="preserve">Domates, maydanoz, soğan, marul </t>
  </si>
  <si>
    <t xml:space="preserve">Patates kızartması, turşu, sos, maydanoz, marul </t>
  </si>
  <si>
    <t xml:space="preserve">Domates, yeşillik, soğan. Limon, turşu ile </t>
  </si>
  <si>
    <t>Kemiksiz Tavuk Şiş (1 kg.) (Pişirilmiş) Menü</t>
  </si>
  <si>
    <t xml:space="preserve">Kemiksiz Tavuk Şiş (1 kg.) + Mevsim Salata + Soğan Salatası + Közlenmiş Domates + Közlenmiş Biber + Közlenmiş Soğan + Ekmek + İçecek (1 L.) </t>
  </si>
  <si>
    <t>Izgara Tavuk (1 kg.) (Pişirilmiş) Menü</t>
  </si>
  <si>
    <t xml:space="preserve">Izgara Tavuk (1 kg.) + Mevsim Salata + Soğan Salatası + Közlenmiş Domates + Közlenmiş Biber + Közlenmiş Soğan + Ekmek + İçecek (1 L.) </t>
  </si>
  <si>
    <t>Tavuk Kanat (1 kg.) (Pişirilmiş) Menü</t>
  </si>
  <si>
    <t xml:space="preserve">Tavuk Kanat (1 kg.) + Mevsim Salata + Soğan Salatası + Humus + Közlenmiş Domates + Közlenmiş Biber + Közlenmiş Soğan + İçecek (1 L.) </t>
  </si>
  <si>
    <t xml:space="preserve">Domates, maydanoz, soğan ile </t>
  </si>
  <si>
    <t xml:space="preserve">İsteğe göre domates, soğan </t>
  </si>
  <si>
    <t>Tavuk Döner (1,5 Porsiyon)</t>
  </si>
  <si>
    <t>Antakya Usulü Tavuk Döner (1,5 Porsiyon)</t>
  </si>
  <si>
    <t>Antakya Usulü Zurna Tavuk Döner</t>
  </si>
  <si>
    <t xml:space="preserve">Domates, soğan, maydanoz, özel sos </t>
  </si>
  <si>
    <t xml:space="preserve">Mevsim salata, soğan salatası, közlenmiş domates, közlenmiş biber, soğan, ekmek ile </t>
  </si>
  <si>
    <t xml:space="preserve">Kuşbaşı et, kıyma kebabı, ciğer şiş, tavuk şiş. Mevsim salata, soğan salatası, közlenmiş domates, közlenmiş biber, soğan, ekmek ile </t>
  </si>
  <si>
    <t>Duble Kıyma &amp; Kuşbaşı Dürüm</t>
  </si>
  <si>
    <t>Humus (100 gr.)</t>
  </si>
  <si>
    <t xml:space="preserve">Domates, salatalık, maydanoz, nane, isteğe göre soğan </t>
  </si>
  <si>
    <t xml:space="preserve">Marul, kırmızılahana, salatalık, domates, nane </t>
  </si>
  <si>
    <t>Şekerpare (200 gr.)</t>
  </si>
  <si>
    <t>Karamelli Trileçe (250 gr.)</t>
  </si>
  <si>
    <t xml:space="preserve">Kavanozda servis edilir. </t>
  </si>
  <si>
    <t>Meyveli Pasta</t>
  </si>
  <si>
    <t xml:space="preserve">Ananas, şeftali, çilek </t>
  </si>
  <si>
    <t>Çikolatalı Fındıklı Islak Kek</t>
  </si>
  <si>
    <t>Çikolatalı Pasta (4-6 Kişilik)</t>
  </si>
  <si>
    <t>Karamelli Pasta (4-6 Kişilik)</t>
  </si>
  <si>
    <t>Çilekli Pasta (4-6 Kişilik)</t>
  </si>
  <si>
    <t>Krokanlı Pasta (4-6 Kişilik)</t>
  </si>
  <si>
    <t>Muzlu Pasta (4-6 Kişilik)</t>
  </si>
  <si>
    <t>Meyveli Pasta (4-6 Kişilik)</t>
  </si>
  <si>
    <t>Muzlu Pasta (8-10 Kişilik)</t>
  </si>
  <si>
    <t>Meyveli Pasta (8-10 Kişilik)</t>
  </si>
  <si>
    <t>Çikolatalı Pasta (8-10 Kişilik)</t>
  </si>
  <si>
    <t>Cevizli Antakya Kömbe (500 gr.)</t>
  </si>
  <si>
    <t>Elmalı Kuru Pasta (500 gr.)</t>
  </si>
  <si>
    <t>Hindistan Cevizli Coco (500 gr.)</t>
  </si>
  <si>
    <t>Hurmalı Antakya Kömbe (500 gr.)</t>
  </si>
  <si>
    <t>Ballı Börek Tatlısı (500 gr.)</t>
  </si>
  <si>
    <t>Fıstıklı Kaymaklı Midye Baklava (500 gr.)</t>
  </si>
  <si>
    <t>Fıstıklı Künefe (500 gr.)</t>
  </si>
  <si>
    <t>Tereyağlı Fıstıklı Baklava (500 gr.)</t>
  </si>
  <si>
    <t>Cevizli Antakya Kömbe (1 kg.)</t>
  </si>
  <si>
    <t>Elmalı Kuru Pasta (1 kg.)</t>
  </si>
  <si>
    <t>Hindistan Cevizli Coco (1 kg.)</t>
  </si>
  <si>
    <t>Hurmalı Antakya Kömbe (1 kg.)</t>
  </si>
  <si>
    <t>Tatlı Kuru Pasta (1 kg.)</t>
  </si>
  <si>
    <t>İzmir Bomba (500 gr.)</t>
  </si>
  <si>
    <t>İzmir Bomba (1 kg.)</t>
  </si>
  <si>
    <t xml:space="preserve">Hindistan cevizi, çikolata, frambuaz </t>
  </si>
  <si>
    <t>Karamelli Trileçe (500 gr.)</t>
  </si>
  <si>
    <t>Hindistan Cevizli Ekler (500 gr.)</t>
  </si>
  <si>
    <t>Karışık Ekler (500 gr.)</t>
  </si>
  <si>
    <t xml:space="preserve">Frambuazlı, Hindistan cevizli, çikolata </t>
  </si>
  <si>
    <t>Special Çikolatalar (1 kg.)</t>
  </si>
  <si>
    <t>Special Çikolatalar (500 gr.)</t>
  </si>
  <si>
    <t>Frambuazlı Ekler (1 kg.)</t>
  </si>
  <si>
    <t>Ballı Börek Tatlısı (1 kg.)</t>
  </si>
  <si>
    <t>Fıstıklı Kaymaklı Midye Baklava (1 kg.)</t>
  </si>
  <si>
    <t>Fıstıklı Künefe (1 kg.)</t>
  </si>
  <si>
    <t>Şam Tatlısı (1 kg.)</t>
  </si>
  <si>
    <t>Sütlü Soğuk Baklava (1 kg.)</t>
  </si>
  <si>
    <t>Tereyağlı Fıstıklı Baklava (1 kg.)</t>
  </si>
  <si>
    <t>Kıyma Dürüm (75 gr.)</t>
  </si>
  <si>
    <t xml:space="preserve">Soğan, domates, maydanoz, taze nane. Közlenmiş domates, közlenmiş biber, közlenmiş soğan ile </t>
  </si>
  <si>
    <t>Kuşbaşı Dürüm (75 gr.)</t>
  </si>
  <si>
    <t>Tavuk Şiş Dürüm (80 gr.)</t>
  </si>
  <si>
    <t>Kuzu Ciğer Dürüm (75 gr.)</t>
  </si>
  <si>
    <t xml:space="preserve">Kuzu kuşbaşı, kuzu ciğer, kıyma kebap, ızgara tavuk. Mevsim salata, taze nane, közlenmiş domates, közlenmiş biber, közlenmiş soğan ile </t>
  </si>
  <si>
    <t xml:space="preserve">Mevsim salata, taze nane, közlenmiş domates, közlenmiş biber, közlenmiş soğan ile </t>
  </si>
  <si>
    <t>Kuzu Ciğer</t>
  </si>
  <si>
    <t xml:space="preserve">Domates, soğan, nane, maydanoz. Pişmiş domates, pişmiş soğan, pişmiş biber ile </t>
  </si>
  <si>
    <t>Ayran (Açık) (17,5 cl.)</t>
  </si>
  <si>
    <t xml:space="preserve">Doritos, nar ekşisi, özel sos, salatalık turşusu, domates, iceberg marul, biber turşusu, limon </t>
  </si>
  <si>
    <t xml:space="preserve">Salatalık turşusu, biber turşusu, iceberg marul, limon, nar ekşisi, özel sosu, acı sos ile </t>
  </si>
  <si>
    <t>Bol Malzemeli Çiğ Köfte Dürüm Menü</t>
  </si>
  <si>
    <t xml:space="preserve">Bol Malzemeli Çiğ Köfte Dürüm + Doritos + Ayran (20 cl.) </t>
  </si>
  <si>
    <t>Çiğ Köfte (250 gr.) Menü</t>
  </si>
  <si>
    <t xml:space="preserve">Çiğ Köfte (250 gr.) + Ayran (20 cl.) </t>
  </si>
  <si>
    <t>6,25 TL</t>
  </si>
  <si>
    <t>Çankaya Gazozu (25 cl.)</t>
  </si>
  <si>
    <t>4,25 TL</t>
  </si>
  <si>
    <t>3,25 TL</t>
  </si>
  <si>
    <t>Tavuklu Nohutlu Pirinç Pilavı</t>
  </si>
  <si>
    <t xml:space="preserve">Ekmek, turşu, ketçap, karabiber ile </t>
  </si>
  <si>
    <t>Tavuklu Pirinç Pilavı</t>
  </si>
  <si>
    <t>Biberli Börek</t>
  </si>
  <si>
    <t>Seçilmiş Menü (Tavuklu Nohutlu Pilav)</t>
  </si>
  <si>
    <t xml:space="preserve">Tavuklu Nohutlu Pilav + Coca-Cola (33 cl.) </t>
  </si>
  <si>
    <t>Vodafone Menüsü (Nohutlu Pilav)</t>
  </si>
  <si>
    <t xml:space="preserve">Nohutlu Pilav + Ayran (33 cl.) (Kampanya koşulları için restoranın Promosyonlar bölümüne göz atınız. İndirimli fiyat ürün sepete eklendikten sonra uygulanır.) </t>
  </si>
  <si>
    <t>Pilav &amp; Köfte Menü</t>
  </si>
  <si>
    <t xml:space="preserve">Pirinç Pilavı + İçli Köfte + Çorba + Salata + Ayran (33 cl.) </t>
  </si>
  <si>
    <t>Kuru Fasulye Menü - Şu anda mevcut değil.</t>
  </si>
  <si>
    <t xml:space="preserve">Etli Kuru Fasulye + Pirinç Pilavı + Ayran (30 cl.) </t>
  </si>
  <si>
    <t>Nohutlu Pirinç Pilavı</t>
  </si>
  <si>
    <t>Sembusek Böreği</t>
  </si>
  <si>
    <t>Penirli Kaytaz Böreği</t>
  </si>
  <si>
    <t>Ispanaklı Börek</t>
  </si>
  <si>
    <t xml:space="preserve">Kaşar peyniri, ketçap </t>
  </si>
  <si>
    <t xml:space="preserve">Kaşar peyniri, sucuk, ketçap </t>
  </si>
  <si>
    <t>Etli Kuru Fasulye - Şu anda mevcut değil.</t>
  </si>
  <si>
    <t>Eker Yoğurt (150 gr.) - Şu anda mevcut değil.</t>
  </si>
  <si>
    <t xml:space="preserve">Patates kızartması, turşu, sos, mayonez </t>
  </si>
  <si>
    <t xml:space="preserve">Soğan, maydanoz, domates, patates kızartması, turşu, marul, sos, mayonez </t>
  </si>
  <si>
    <t>24,25 TL</t>
  </si>
  <si>
    <t xml:space="preserve">Soğan, maydanoz, domates, sos, mayonez, pul biber, sumak </t>
  </si>
  <si>
    <t>Vodafone Menüsü (Et Döner Dürüm)</t>
  </si>
  <si>
    <t xml:space="preserve">Et Döner Dürüm + Patates Kızartması + Coca-Cola (33 cl.) (Kampanya koşulları için restoranın Promosyonlar bölümüne göz atınız. İndirimli fiyat ürün sepete eklendikten sonra uygulanır.) </t>
  </si>
  <si>
    <t xml:space="preserve">Soğan piyazı, sos, tereyağı. Salata, humus, süzme yoğurt ile </t>
  </si>
  <si>
    <t xml:space="preserve">Sos, tereyağı. Salata, humus, süzme yoğurt ile </t>
  </si>
  <si>
    <t xml:space="preserve">Pide, sos, tereyağı. Salata, humus, süzme yoğurt ile </t>
  </si>
  <si>
    <t>Sarma Et Döner Beyti</t>
  </si>
  <si>
    <t xml:space="preserve">Lavaşa sarılı, üzerinde kaşar peyniri, sos, tereyağı </t>
  </si>
  <si>
    <t xml:space="preserve">Soğan, maydanoz, domates, nane, sos, sumak, pul biber </t>
  </si>
  <si>
    <t>Tombik Ekmek Arası Et Döner</t>
  </si>
  <si>
    <t>Kaşarlı Et Döner Dürüm</t>
  </si>
  <si>
    <t xml:space="preserve">Soğan, maydanoz, domates, nane, sos, pul biber </t>
  </si>
  <si>
    <t xml:space="preserve">Soğan piyazı, sos, tereyağı. Salata, humus ile </t>
  </si>
  <si>
    <t xml:space="preserve">Sos, tereyağı. Salata, humus ile </t>
  </si>
  <si>
    <t>Sarma Tavuk Döner Beyti</t>
  </si>
  <si>
    <t>Tombik Ekmek Arası Tavuk Döner</t>
  </si>
  <si>
    <t>Salata (1 Kişilik)</t>
  </si>
  <si>
    <t>Humus (1 Kişilik)</t>
  </si>
  <si>
    <t>Süzme Yoğurt (1 Kişilik)</t>
  </si>
  <si>
    <t>Orta Boy Pizza Menü</t>
  </si>
  <si>
    <t xml:space="preserve">Seçeceğiniz Orta Boy Pizza + Aperitif Tabağı + Coca-Cola (20 cl.) </t>
  </si>
  <si>
    <t xml:space="preserve">Domates, yeşillik, soğan, isteğe göre acı </t>
  </si>
  <si>
    <t>Büyük Boy Pizza Menü</t>
  </si>
  <si>
    <t xml:space="preserve">Seçeceğiniz Büyük Boy Pizza + Aperitif Tabağı + Coca-Cola (1 L.) </t>
  </si>
  <si>
    <t xml:space="preserve">2 Adet Seçeceğiniz Orta Boy Pizza + Aperitif Tabağı + Coca-Cola (1 L.) </t>
  </si>
  <si>
    <t xml:space="preserve">Mozzarella peyniri, domates sos </t>
  </si>
  <si>
    <t xml:space="preserve">Tavuk Burger + Coca-Cola (33 cl.) </t>
  </si>
  <si>
    <t xml:space="preserve">Köri Soslu Tavuk + Pilav + Elma Dilim Patates Kızartması + Coca-Cola (20 cl.) </t>
  </si>
  <si>
    <t xml:space="preserve">Sucuk, kaşar peyniri, turşu, domates, ketçap </t>
  </si>
  <si>
    <t xml:space="preserve">Patates kızartması, turşu, ketçap, mayonez, kaşar peyniri </t>
  </si>
  <si>
    <t xml:space="preserve">Parmak patates kızartması ile </t>
  </si>
  <si>
    <t>Chicken Fingers - Şu anda mevcut değil.</t>
  </si>
  <si>
    <t xml:space="preserve">Özel baharat, sos ile </t>
  </si>
  <si>
    <t xml:space="preserve">Tavuk, domates, marul, turşu. Patates kızartması ile </t>
  </si>
  <si>
    <t>King Chicken Pizza (Orta)</t>
  </si>
  <si>
    <t xml:space="preserve">Mozzarella peyniri, domates sos, barbekü sos, tavuk göğüs, karamelize soğan, kapya biberi </t>
  </si>
  <si>
    <t>İzzi Classico Pizza (Orta)</t>
  </si>
  <si>
    <t xml:space="preserve">Mozzarella peyniri, domates sos, dana salam, dana kıyma, mantar </t>
  </si>
  <si>
    <t>İzzi Turco Pizza (Orta)</t>
  </si>
  <si>
    <t xml:space="preserve">Mozzarella peyniri, domates sos, kasap sucuk, dana kıyma, kapya biberi, közlenmiş patlıcan, domates </t>
  </si>
  <si>
    <t>İzzi Festival Pizza (Orta)</t>
  </si>
  <si>
    <t xml:space="preserve">Mozzarella peyniri, domates sos, Macar salamı, sucuk, çarliston biber, kapya biberi, siyah zeytin, mısır, domates </t>
  </si>
  <si>
    <t>Funghi Pizza (Orta)</t>
  </si>
  <si>
    <t xml:space="preserve">Mozzarella peyniri, domates sos, mantar, sarımsaklı mantar sos </t>
  </si>
  <si>
    <t>Pepperoni Pizza (Orta)</t>
  </si>
  <si>
    <t xml:space="preserve">Mozzarella peyniri, domates sos, dana salam, mısır, acı biber, acı sos </t>
  </si>
  <si>
    <t xml:space="preserve">Mozzarella peyniri, domates sos, kapya biberi, çarliston biber, karamelize soğan, mantar, siyah zeytin, mısır, maydanoz </t>
  </si>
  <si>
    <t>Beefin İzzi Pizza (Orta)</t>
  </si>
  <si>
    <t xml:space="preserve">Mozzarella peyniri, domates sos, dana jambon, Macar salamı, sosis, barbekü sos </t>
  </si>
  <si>
    <t>Cheese Pizza (Orta)</t>
  </si>
  <si>
    <t xml:space="preserve">Mozzarella peyniri, domates sos, isli peynir, otlu peynir, kekikli peynir </t>
  </si>
  <si>
    <t>King Chicken Pizza (Büyük)</t>
  </si>
  <si>
    <t>İzzi Classico Pizza (Büyük)</t>
  </si>
  <si>
    <t>İzzi Turco Pizza (Büyük)</t>
  </si>
  <si>
    <t>İzzi Festival Pizza (Büyük)</t>
  </si>
  <si>
    <t>Funghi Pizza (Büyük)</t>
  </si>
  <si>
    <t>Pepperoni Pizza (Büyük)</t>
  </si>
  <si>
    <t>Beefin İzzi Pizza (Büyük)</t>
  </si>
  <si>
    <t>Cheese Pizza (Büyük)</t>
  </si>
  <si>
    <t xml:space="preserve">Jülyen tavuk, mantar, krema. Pilav, elma dilim patates kızartması ile </t>
  </si>
  <si>
    <t xml:space="preserve">Özel baharatlarla marine edilmiş tavuk göğüs, domates, biber. Pilav, parmak patates kızartması ile </t>
  </si>
  <si>
    <t>Tavuk Çökertme</t>
  </si>
  <si>
    <t xml:space="preserve">Patates kızartması üzerine ızgara tavuk dilimleri, süzme yoğurt, özel sos ile </t>
  </si>
  <si>
    <t xml:space="preserve">Özel sos ile marine edilmiş kuşbaşı tavuk parçaları. Salata, domates, biber, parmak patates kızartması ile </t>
  </si>
  <si>
    <t>Mexican Soslu Tavuk</t>
  </si>
  <si>
    <t xml:space="preserve">Jülyen tavuk parçaları, mısır, soğan, renkli biberler, Meksika sos </t>
  </si>
  <si>
    <t>Pesto Soslu Tavuk</t>
  </si>
  <si>
    <t xml:space="preserve">Renkli biberler, soğan, fesleğen sos. Pilav, patates kızartması ile </t>
  </si>
  <si>
    <t xml:space="preserve">Köri sos ile sotelenmiş mantarlı kremalı tavuk parçaları. Pilav, elma dilim patates kızartması ile </t>
  </si>
  <si>
    <t>Spaghetti Carbonara</t>
  </si>
  <si>
    <t xml:space="preserve">İsli peyniri, dana jambon, özel sos </t>
  </si>
  <si>
    <t>Pesto Soslu Penne</t>
  </si>
  <si>
    <t xml:space="preserve">Krema, fesleğen </t>
  </si>
  <si>
    <t>Spaghetti Bolonez</t>
  </si>
  <si>
    <t xml:space="preserve">Patates kızartması, kıvırcık marul, sarımsaklı mayonez, salatalık turşusu </t>
  </si>
  <si>
    <t xml:space="preserve">Maydanoz, domates, özel sos, isteğe göre acı sos, soğan, sarımsaklı mayonez </t>
  </si>
  <si>
    <t xml:space="preserve">Et döner, domates, maydanoz, özel sos, isteğe göre acı sos, soğan, sarmısaklı mayonez </t>
  </si>
  <si>
    <t>Seçilmiş Menü (Antakya Usulü Tavuk Döner Dürüm) - Şu anda mevcut değil.</t>
  </si>
  <si>
    <t xml:space="preserve">3 Adet Tavuk Döner Dürüm + İçecek (1 L.) </t>
  </si>
  <si>
    <t xml:space="preserve">Tavuk Burger (Burger ekmeğine; tavuk burger köftesi) + Patates Kızartması + Soğan Halkası + Kutu İçecek </t>
  </si>
  <si>
    <t xml:space="preserve">Et Burger (Burger ekmeğine; et burger köftesi) + Patates Kızartması + Soğan Halkası + Kutu İçecek </t>
  </si>
  <si>
    <t>Üç Peynir Pizza (Orta Boy) Menü</t>
  </si>
  <si>
    <t xml:space="preserve">Üç Peynir Pizza (Orta Boy) + Kutu İçecek </t>
  </si>
  <si>
    <t>Margarita Pizza (Orta Boy) Menü</t>
  </si>
  <si>
    <t xml:space="preserve">Margarita Pizza (Orta Boy) + Kutu İçecek </t>
  </si>
  <si>
    <t>Tavuklu Pizza (Orta Boy) Menü</t>
  </si>
  <si>
    <t xml:space="preserve">Tavuklu Pizza (Orta Boy) + Kutu İçecek </t>
  </si>
  <si>
    <t>Karışık Pizza (Orta Boy) Menü</t>
  </si>
  <si>
    <t xml:space="preserve">Karışık Pizza (Orta Boy) + Kutu İçecek </t>
  </si>
  <si>
    <t>Vejetaryen Pizza (Orta Boy) Menü - Şu anda mevcut değil.</t>
  </si>
  <si>
    <t xml:space="preserve">Vejetaryen Pizza (Orta Boy) + Kutu İçecek </t>
  </si>
  <si>
    <t xml:space="preserve">Günün pilavı, salata, turşu ile </t>
  </si>
  <si>
    <t xml:space="preserve">Tavuk döner, et döner, domates, maydanoz, özel sos, isteğe göre acı sos, soğan </t>
  </si>
  <si>
    <t>Lokma (Tavuk Dönerden)</t>
  </si>
  <si>
    <t xml:space="preserve">Turşu, salata, sarımsaklı mayonez, sos, tereyağı ile </t>
  </si>
  <si>
    <t>Lokma (Et Dönerden)</t>
  </si>
  <si>
    <t>Combo Tabağı</t>
  </si>
  <si>
    <t xml:space="preserve">Patates kızartması, soğan halkası, nugget, sigara böreği </t>
  </si>
  <si>
    <t>Peynirli Sigara Böreği (6 Adet)</t>
  </si>
  <si>
    <t>Kızartma İçli Köfte (3 Adet)</t>
  </si>
  <si>
    <t xml:space="preserve">Sosis, dana sucuk, kaşar peyniri, salam, domates, turşu, ketçap, mayonez </t>
  </si>
  <si>
    <t xml:space="preserve">Patates kızartması, ketçap, mayonez, turşu </t>
  </si>
  <si>
    <t xml:space="preserve">Kaşar peyniri, dana sucuk, domates, turşu, ketçap, mayonez </t>
  </si>
  <si>
    <t xml:space="preserve">Dana sucuk, kaşar peyniri, ketçap, mayonez </t>
  </si>
  <si>
    <t xml:space="preserve">Kaşar peyniri </t>
  </si>
  <si>
    <t>Seçilmiş Menü (Kumru Tost)</t>
  </si>
  <si>
    <t xml:space="preserve">Kumru Tost + Coca-Cola (33 cl.) </t>
  </si>
  <si>
    <t>17,89 TL</t>
  </si>
  <si>
    <t>Vodafone Menüsü (Ekmek Arası Patates Kızartması)</t>
  </si>
  <si>
    <t xml:space="preserve">Ekmek Arası Patates Kızartması + Coca-Cola (33 cl.) (Kampanya koşulları için restoranın Promosyonlar bölümüne göz atınız. İndirimli fiyat ürün sepete eklendikten sonra uygulanır.) </t>
  </si>
  <si>
    <t>Taze Sıkma Çilek Suyu</t>
  </si>
  <si>
    <t>Taze Sıkma Kivi Suyu</t>
  </si>
  <si>
    <t>Taze Sıkma Avokado Suyu</t>
  </si>
  <si>
    <t>Taze Sıkma Ananas Suyu</t>
  </si>
  <si>
    <t xml:space="preserve">Muz, portakal, süt, şeftali, ananas, çilek, elma, fındık, fıstık, ceviz, bal </t>
  </si>
  <si>
    <t>Taze Sıkma Kavun Suyu</t>
  </si>
  <si>
    <t xml:space="preserve">Çift kaşar peyniri </t>
  </si>
  <si>
    <t xml:space="preserve">Dana sucuk, ketçap, mayonez </t>
  </si>
  <si>
    <t xml:space="preserve">Kaşar peyniri, yumurta </t>
  </si>
  <si>
    <t>Lavaş Tost</t>
  </si>
  <si>
    <t xml:space="preserve">Lavaş içerisine; dana sucuk, ketçap, mayonez </t>
  </si>
  <si>
    <t xml:space="preserve">80 gr. dana eti, domates, turşu, ketçap, mayonez, patates kızartması </t>
  </si>
  <si>
    <t xml:space="preserve">Patates kızartması, domates, turşu, ketçap, mayonez </t>
  </si>
  <si>
    <t xml:space="preserve">Sosis, domates, turşu, ketçap, mayonez </t>
  </si>
  <si>
    <t xml:space="preserve">Yumurta, domates, turşu, ketçap, mayonez </t>
  </si>
  <si>
    <t xml:space="preserve">Salam, salatalık, kaşar peyniri, domates </t>
  </si>
  <si>
    <t>Ekmek Arası Dana Köfte</t>
  </si>
  <si>
    <t xml:space="preserve">Dana köfte, domates, turşu, ketçap, mayonez, patates kızartması </t>
  </si>
  <si>
    <t xml:space="preserve">Yumurta, domates, biber, karabiber, pul biber, kimyon </t>
  </si>
  <si>
    <t xml:space="preserve">Ketçap, mayonez, turşu ile </t>
  </si>
  <si>
    <t>Ice Tea Şeftali (33 cl.)</t>
  </si>
  <si>
    <t xml:space="preserve">Sucuk, kaşar peyniri, domates, turşu, mayonez, ketçap, acı </t>
  </si>
  <si>
    <t xml:space="preserve">Sucuk, salam, sosis, kaşar peyniri, domates, turşu, mayonez, ketçap, acı </t>
  </si>
  <si>
    <t>Yarım Ekmek Arası Karışık Tost</t>
  </si>
  <si>
    <t xml:space="preserve">Sucuk, kaşar peyniri, isteğe göre ketçap, mayonez </t>
  </si>
  <si>
    <t>Yarım Ekmek Arası Yengen Tost Menü</t>
  </si>
  <si>
    <t xml:space="preserve">Yarım Ekmek Arası Yengen Tost + Patates Kızartması + Turşu + Kutu İçecek </t>
  </si>
  <si>
    <t>Tost Ekmeğine Karışık Tost</t>
  </si>
  <si>
    <t>Vodafone Menüsü (Cheeseburger)</t>
  </si>
  <si>
    <t xml:space="preserve">Cheeseburger + Patates Kızartması + Kutu İçecek (Kampanya koşulları için restoranın Promosyonlar bölümüne göz atınız. İndirimli fiyat ürün sepete eklendikten sonra uygulanır.) </t>
  </si>
  <si>
    <t>Tavuk Şnitzel Sandviç Menü</t>
  </si>
  <si>
    <t xml:space="preserve">Tavuk Şnitzel Sandviç + Patates Kızartması + Turşu + Kutu İçecek </t>
  </si>
  <si>
    <t xml:space="preserve">Kumru Sandviç + Patates Kızartması + Turşu + Kutu İçecek </t>
  </si>
  <si>
    <t xml:space="preserve">Hamburger + Patates Kızartması + Turşu + Kutu İçecek </t>
  </si>
  <si>
    <t xml:space="preserve">Ekmek Arası Izgara Köfte + Patates Kızartması + Turşu + Kutu İçecek </t>
  </si>
  <si>
    <t xml:space="preserve">Tavuk Burger + Patates Kızartması + Turşu + Kutu İçecek </t>
  </si>
  <si>
    <t>Tost Ekmeğine Yengen Tost</t>
  </si>
  <si>
    <t xml:space="preserve">Domates, turşu, mayonez, ketçap, acı </t>
  </si>
  <si>
    <t>Tost Ekmeğine Sucuklu Tost</t>
  </si>
  <si>
    <t>Yarım Ekmek Arası Yumurtalı Karışık Tost</t>
  </si>
  <si>
    <t>Yarım Ekmek Arası Çift Kaşarlı Tost</t>
  </si>
  <si>
    <t>Kaşarlı Kare Tost</t>
  </si>
  <si>
    <t>Salamlı Soğuk Sandviç</t>
  </si>
  <si>
    <t xml:space="preserve">Domates, turşu, acı, kaşar peyniri, salam, salatalık </t>
  </si>
  <si>
    <t xml:space="preserve">Kaşar peyniri, domates, salatalık </t>
  </si>
  <si>
    <t>Veggie Patates Sandviç</t>
  </si>
  <si>
    <t>Tavuk Şnitzel Sandviç</t>
  </si>
  <si>
    <t xml:space="preserve">Domates, turşu, acı </t>
  </si>
  <si>
    <t xml:space="preserve">90 gr. dana burger köftesi, domates, turşu, mayonez, ketçap, kaşar peyniri, acı, patates kızartması </t>
  </si>
  <si>
    <t xml:space="preserve">Domates, turşu, mayonez, ketçap, acı, patates kızartması </t>
  </si>
  <si>
    <t xml:space="preserve">90 gr. dana burger köftesi, domates, turşu, mayonez, ketçap, acı, patates kızartması </t>
  </si>
  <si>
    <t>Tavuklu Cheeseburger</t>
  </si>
  <si>
    <t xml:space="preserve">Domates, turşu, mayonez, ketçap, kaşar peyniri, acı, patates kızartması </t>
  </si>
  <si>
    <t>Ketçap (12 gr.)</t>
  </si>
  <si>
    <t>Künefe Şerbeti</t>
  </si>
  <si>
    <t xml:space="preserve">Hazır tatlı şerbeti </t>
  </si>
  <si>
    <t>Mag</t>
  </si>
  <si>
    <t>Avokado</t>
  </si>
  <si>
    <t>Roket (1 L.)</t>
  </si>
  <si>
    <t xml:space="preserve">Ananas, muz, elma, portakal, limon, bal </t>
  </si>
  <si>
    <t>Mango Suyu (1 L.)</t>
  </si>
  <si>
    <t>İncir (Küçük)</t>
  </si>
  <si>
    <t>İncir (Büyük)</t>
  </si>
  <si>
    <t>Tropical Mix</t>
  </si>
  <si>
    <t xml:space="preserve">Mango, avokado, guava, ananas, nar, muz </t>
  </si>
  <si>
    <t>Nar Suyu</t>
  </si>
  <si>
    <t>Ballı Muzlu Süt</t>
  </si>
  <si>
    <t xml:space="preserve">Ananas, muz, çilek, böğürtlen, kayısı, süt, bal </t>
  </si>
  <si>
    <t>Roket</t>
  </si>
  <si>
    <t>Ananas</t>
  </si>
  <si>
    <t>Mango</t>
  </si>
  <si>
    <t>Greyfurt Suyu</t>
  </si>
  <si>
    <t>Havuç Suyu</t>
  </si>
  <si>
    <t>Kivi Suyu</t>
  </si>
  <si>
    <t>Çilek Suyu</t>
  </si>
  <si>
    <t>Juice House Special</t>
  </si>
  <si>
    <t xml:space="preserve">Ananas, muz, kivi, portakal, limon, bal </t>
  </si>
  <si>
    <t>Mandalina Suyu</t>
  </si>
  <si>
    <t>Guava</t>
  </si>
  <si>
    <t xml:space="preserve">Süt, bal </t>
  </si>
  <si>
    <t>Kavun Suyu</t>
  </si>
  <si>
    <t>Elma Suyu</t>
  </si>
  <si>
    <t>Meyveli Smoothie</t>
  </si>
  <si>
    <t>Çilekli Smoothie</t>
  </si>
  <si>
    <t>Kırmızı Pancar Mix</t>
  </si>
  <si>
    <t xml:space="preserve">Kırmızı pancar, havuç, elma </t>
  </si>
  <si>
    <t>Ananas Suyu (1 L.)</t>
  </si>
  <si>
    <t>Atom (1 L.)</t>
  </si>
  <si>
    <t>Avokado (1 L.)</t>
  </si>
  <si>
    <t>Ballı Muzlu Süt (1 L.)</t>
  </si>
  <si>
    <t>Çilek Suyu (1 L.)</t>
  </si>
  <si>
    <t>Elma Suyu (1 L.)</t>
  </si>
  <si>
    <t>Greyfurt Suyu (1 L.)</t>
  </si>
  <si>
    <t>Guava (1 L.)</t>
  </si>
  <si>
    <t>Havuç Suyu (1 L.)</t>
  </si>
  <si>
    <t>Juice House Special (1 L.)</t>
  </si>
  <si>
    <t>Kırmızı Pancar Mix (1 L.)</t>
  </si>
  <si>
    <t>Kivi Suyu (1 L.)</t>
  </si>
  <si>
    <t>Limonata (1 L.)</t>
  </si>
  <si>
    <t>Mandalina Suyu (1 L.)</t>
  </si>
  <si>
    <t>Nar Suyu (1 L.)</t>
  </si>
  <si>
    <t>Portakal Suyu (1 L.)</t>
  </si>
  <si>
    <t>Cold Coffie</t>
  </si>
  <si>
    <t xml:space="preserve">Nescafe gold, süt, buz, çikolata, şeker </t>
  </si>
  <si>
    <t>Detoks Plus</t>
  </si>
  <si>
    <t xml:space="preserve">Maydanoz, limon, salatalık, nane, yeşil elma, zencefil </t>
  </si>
  <si>
    <t>Mevsim Mix</t>
  </si>
  <si>
    <t xml:space="preserve">Şeftali, portakal, muz, limon, kavun </t>
  </si>
  <si>
    <t>Detoks Plus Suyu (1 L.)</t>
  </si>
  <si>
    <t>Kavun Suyu (1 L.)</t>
  </si>
  <si>
    <t>Lahmacun (Küçük Boy)</t>
  </si>
  <si>
    <t xml:space="preserve">Yeşillik, limon ile </t>
  </si>
  <si>
    <t>Lahmacun (Yarım Boy)</t>
  </si>
  <si>
    <t>Lahmacun (Büyük Boy)</t>
  </si>
  <si>
    <t>Lahmacun (18 Adet)</t>
  </si>
  <si>
    <t xml:space="preserve">Yeşillik, limon ile (Lütfen acı seçiminizi sipariş notu kısmında belirtiniz.) </t>
  </si>
  <si>
    <t>Lahmacun (26 Adet)</t>
  </si>
  <si>
    <t>Lahmacun (35 Adet)</t>
  </si>
  <si>
    <t>Kaşarlı Kuşbaşılı Pide</t>
  </si>
  <si>
    <t>Kaşarlı Kıymalı Pide</t>
  </si>
  <si>
    <t>Kağıt Kebabı Dürüm</t>
  </si>
  <si>
    <t xml:space="preserve">Lavaş arasında; 150 gr. kağıt kebabı, yeşillik </t>
  </si>
  <si>
    <t>Single Espresso</t>
  </si>
  <si>
    <t>Karamel Macchiato</t>
  </si>
  <si>
    <t>Karamel Latte</t>
  </si>
  <si>
    <t>Caffee Mocha</t>
  </si>
  <si>
    <t>Caffe Latte</t>
  </si>
  <si>
    <t>Iced Karamel Macchiato</t>
  </si>
  <si>
    <t>Iced Karamel Latte</t>
  </si>
  <si>
    <t>Iced White Chocolate Mocha</t>
  </si>
  <si>
    <t>Cold Brew</t>
  </si>
  <si>
    <t>Bask Cheesecake</t>
  </si>
  <si>
    <t>Karamelli Cheesecake</t>
  </si>
  <si>
    <t>Kakaolu Muffin</t>
  </si>
  <si>
    <t>Yaban Mersinli Muffin</t>
  </si>
  <si>
    <t>Brownie Cheesecake</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</si>
  <si>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</si>
  <si>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</si>
  <si>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</si>
  <si>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</si>
  <si>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</si>
  <si>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</si>
  <si>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</si>
  <si>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</si>
  <si>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</si>
  <si>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</si>
  <si>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</si>
  <si>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</si>
  <si>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</si>
  <si>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</si>
  <si>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</si>
  <si>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</si>
  <si>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</si>
  <si>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</si>
  <si>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</si>
  <si>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</si>
  <si>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</si>
  <si>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</si>
  <si>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</si>
  <si>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</si>
  <si>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</si>
  <si>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</si>
  <si>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</si>
  <si>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</si>
  <si>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</si>
  <si>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</si>
  <si>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</si>
  <si>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</si>
  <si>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</si>
  <si>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</si>
  <si>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</si>
  <si>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</si>
  <si>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</si>
  <si>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</si>
  <si>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</si>
  <si>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</si>
  <si>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</si>
  <si>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</si>
  <si>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</si>
  <si>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</si>
  <si>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</si>
  <si>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</si>
  <si>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</si>
  <si>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</si>
  <si>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</si>
  <si>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</si>
  <si>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</si>
  <si>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</si>
  <si>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</si>
  <si>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</si>
  <si>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</si>
  <si>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</si>
  <si>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</si>
  <si>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</si>
  <si>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</si>
  <si>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</si>
  <si>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</si>
  <si>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</si>
  <si>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</si>
  <si>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</si>
  <si>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</si>
  <si>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</si>
  <si>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</si>
  <si>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</si>
  <si>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</si>
  <si>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</si>
  <si>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</si>
  <si>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</si>
  <si>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</si>
  <si>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</si>
  <si>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</si>
  <si>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</si>
  <si>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</si>
  <si>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</si>
  <si>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</si>
  <si>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</si>
  <si>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</si>
  <si>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</si>
  <si>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</si>
  <si>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</si>
  <si>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</si>
  <si>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</si>
  <si>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</si>
  <si>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</si>
  <si>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</si>
  <si>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</si>
  <si>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</si>
  <si>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</si>
  <si>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</si>
  <si>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</si>
  <si>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</si>
  <si>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</si>
  <si>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</si>
  <si>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</si>
  <si>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</si>
  <si>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</si>
  <si>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</si>
  <si>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</si>
  <si>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</si>
  <si>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</si>
  <si>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</si>
  <si>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</si>
  <si>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</si>
  <si>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</si>
  <si>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</si>
  <si>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</si>
  <si>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</si>
  <si>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</si>
  <si>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</si>
  <si>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</si>
  <si>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</si>
  <si>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</si>
  <si>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</si>
  <si>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</si>
  <si>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</si>
  <si>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</si>
  <si>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</si>
  <si>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</si>
  <si>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</si>
  <si>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</si>
  <si>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</si>
  <si>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</si>
  <si>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</si>
  <si>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</si>
  <si>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</si>
  <si>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</si>
  <si>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</si>
  <si>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</si>
  <si>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</si>
  <si>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</si>
  <si>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</si>
  <si>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</si>
  <si>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</si>
  <si>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</si>
  <si>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</si>
  <si>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</si>
  <si>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</si>
  <si>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</si>
  <si>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</si>
  <si>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</si>
  <si>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</si>
  <si>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</si>
  <si>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</si>
  <si>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</si>
  <si>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</si>
  <si>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</si>
  <si>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</si>
  <si>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</si>
  <si>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</si>
  <si>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</si>
  <si>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</si>
  <si>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</si>
  <si>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</si>
  <si>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</si>
  <si>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</si>
  <si>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</si>
  <si>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</si>
  <si>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</si>
  <si>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</si>
  <si>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</si>
  <si>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</si>
  <si>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</si>
  <si>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</si>
  <si>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</si>
  <si>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</si>
  <si>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</si>
  <si>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</si>
  <si>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</si>
  <si>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</si>
  <si>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</si>
  <si>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</si>
  <si>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</si>
  <si>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</si>
  <si>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</si>
  <si>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</si>
  <si>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</si>
  <si>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</si>
  <si>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</si>
  <si>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</si>
  <si>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</si>
  <si>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</si>
  <si>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</si>
  <si>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</si>
  <si>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</si>
  <si>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</si>
  <si>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</si>
  <si>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</si>
  <si>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</si>
  <si>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</si>
  <si>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</si>
  <si>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</si>
  <si>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</si>
  <si>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</si>
  <si>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</si>
  <si>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</si>
  <si>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</si>
  <si>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</si>
  <si>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</si>
  <si>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</si>
  <si>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</si>
  <si>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</si>
  <si>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</si>
  <si>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</si>
  <si>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</si>
  <si>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</si>
  <si>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</si>
  <si>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</si>
  <si>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</si>
  <si>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</si>
  <si>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</si>
  <si>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</si>
  <si>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</si>
  <si>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</si>
  <si>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</si>
  <si>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</si>
  <si>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</si>
  <si>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</si>
  <si>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</si>
  <si>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</si>
  <si>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</si>
  <si>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</si>
  <si>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</si>
  <si>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Karamelli Çikolatalı Pasta (Orta Boy)</t>
  </si>
  <si>
    <t xml:space="preserve">(8 Dilim) Kakaolu ve vanilyalı pandispanya arasında çikolatalı sos, karamelli krema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</si>
  <si>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</si>
  <si>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</si>
  <si>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</si>
  <si>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</si>
  <si>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</si>
  <si>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</si>
  <si>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</si>
  <si>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</si>
  <si>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</si>
  <si>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</si>
  <si>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Limonlu Cheesecake (Büyük Boy)</t>
  </si>
  <si>
    <t xml:space="preserve">(12 Dilim) Tereyağı ve ceviz ile hazırlanmış bisküvi tabanı, cheesecake peyniri, limon ile yapılmış sos </t>
  </si>
  <si>
    <t>Havuçlu Kek (Büyük Boy)</t>
  </si>
  <si>
    <t xml:space="preserve">(14 Dilim) Kepekli un, üzüm, havuç, tereyağı, esmer şeker ile hazırlanan kek. Pişirildikten sonra saf kepek ile kaplanarak servis edilir. </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</si>
  <si>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</si>
  <si>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</si>
  <si>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</si>
  <si>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</si>
  <si>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</si>
  <si>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</si>
  <si>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</si>
  <si>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</si>
  <si>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</si>
  <si>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</si>
  <si>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Sütlü Çikolatalı Dondurma (500 gr.)</t>
  </si>
  <si>
    <t xml:space="preserve">Kakao çekirdekleri kullanarak üretilen hazırlanan çikolatası ile üretilir. İçerisine altın brownie parçacıkları konulmaktadır </t>
  </si>
  <si>
    <t>Fıstıklı Dondurma (500 gr.)</t>
  </si>
  <si>
    <t xml:space="preserve">%9 Antep fıstığı, %78 süt </t>
  </si>
  <si>
    <t>Kahveli Dondurma (500 gr.)</t>
  </si>
  <si>
    <t xml:space="preserve">Espresso ile demlenen sütle üretilir </t>
  </si>
  <si>
    <t>Vişneli Dondurma (500 gr.)</t>
  </si>
  <si>
    <t xml:space="preserve">Vişne suyu ve gerçek vişne ile üretilmektedir. Rengini ve tadını vişne meyvesinin kendisinden alır </t>
  </si>
  <si>
    <t xml:space="preserve">Gerçek limon ile hazırlanmış olan bir üründür. Rengini ve tadını limonun kendisinden alır </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</si>
  <si>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</si>
  <si>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Kaymaklı Dondurma (500 gr.)</t>
  </si>
  <si>
    <t xml:space="preserve">Keçi sütü, inek sütü, krema, şeker ve salep ürünlerinden üretilmiş olan dondurma. Katkı maddesi içermez </t>
  </si>
  <si>
    <t>Yoğurtlu Dondurma (500 gr.)</t>
  </si>
  <si>
    <t xml:space="preserve">Günlük olarak light süt ve laktozsuz yoğurt ile hazırlanır </t>
  </si>
  <si>
    <t>Yoğurtlu 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</si>
  <si>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</si>
  <si>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</si>
  <si>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</si>
  <si>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</si>
  <si>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</si>
  <si>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</si>
  <si>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</si>
  <si>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Hazır Kahve Gold (200 gr.)</t>
  </si>
  <si>
    <t xml:space="preserve">Sıcak suyla karıştırılarak hazırlanan hazır kahve </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</si>
  <si>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</si>
  <si>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</si>
  <si>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</si>
  <si>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</si>
  <si>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</si>
  <si>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</si>
  <si>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</si>
  <si>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</si>
  <si>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</si>
  <si>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</si>
  <si>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</si>
  <si>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</si>
  <si>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</si>
  <si>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</si>
  <si>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</si>
  <si>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</si>
  <si>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</si>
  <si>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</si>
  <si>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</si>
  <si>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</si>
  <si>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</si>
  <si>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</si>
  <si>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</si>
  <si>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</si>
  <si>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</si>
  <si>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</si>
  <si>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</si>
  <si>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</si>
  <si>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</si>
  <si>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</si>
  <si>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</si>
  <si>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</si>
  <si>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</si>
  <si>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</si>
  <si>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</si>
  <si>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</si>
  <si>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</si>
  <si>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</si>
  <si>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</si>
  <si>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</si>
  <si>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</si>
  <si>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</si>
  <si>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</si>
  <si>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</si>
  <si>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</si>
  <si>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</si>
  <si>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</si>
  <si>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</si>
  <si>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</si>
  <si>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</si>
  <si>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</si>
  <si>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</si>
  <si>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</si>
  <si>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</si>
  <si>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</si>
  <si>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</si>
  <si>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</si>
  <si>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</si>
  <si>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</si>
  <si>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</si>
  <si>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</si>
  <si>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</si>
  <si>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</si>
  <si>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</si>
  <si>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</si>
  <si>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</si>
  <si>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</si>
  <si>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</si>
  <si>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</si>
  <si>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</si>
  <si>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</si>
  <si>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</si>
  <si>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</si>
  <si>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</si>
  <si>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</si>
  <si>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</si>
  <si>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</si>
  <si>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</si>
  <si>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</si>
  <si>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</si>
  <si>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</si>
  <si>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</si>
  <si>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</si>
  <si>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</si>
  <si>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</si>
  <si>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</si>
  <si>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</si>
  <si>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</si>
  <si>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</si>
  <si>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</si>
  <si>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</si>
  <si>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</si>
  <si>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</si>
  <si>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</si>
  <si>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</si>
  <si>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</si>
  <si>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</si>
  <si>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</si>
  <si>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</si>
  <si>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</si>
  <si>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</si>
  <si>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</si>
  <si>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</si>
  <si>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</si>
  <si>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</si>
  <si>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</si>
  <si>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</si>
  <si>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</si>
  <si>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</si>
  <si>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</si>
  <si>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</si>
  <si>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</si>
  <si>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</si>
  <si>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</si>
  <si>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</si>
  <si>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</si>
  <si>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</si>
  <si>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</si>
  <si>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</si>
  <si>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</si>
  <si>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</si>
  <si>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</si>
  <si>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</si>
  <si>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</si>
  <si>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</si>
  <si>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</si>
  <si>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</si>
  <si>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</si>
  <si>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</si>
  <si>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</si>
  <si>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</si>
  <si>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</si>
  <si>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</si>
  <si>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</si>
  <si>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</si>
  <si>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</si>
  <si>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</si>
  <si>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</si>
  <si>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</si>
  <si>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</si>
  <si>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</si>
  <si>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</si>
  <si>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</si>
  <si>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</si>
  <si>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</si>
  <si>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</si>
  <si>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</si>
  <si>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</si>
  <si>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</si>
  <si>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</si>
  <si>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</si>
  <si>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</si>
  <si>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</si>
  <si>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</si>
  <si>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</si>
  <si>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</si>
  <si>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</si>
  <si>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</si>
  <si>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</si>
  <si>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</si>
  <si>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</si>
  <si>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</si>
  <si>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</si>
  <si>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</si>
  <si>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</si>
  <si>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</si>
  <si>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</si>
  <si>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</si>
  <si>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</si>
  <si>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Cold Brew (Litrelik)</t>
  </si>
  <si>
    <t xml:space="preserve">Cold brew kahve, buz ile hazırlanır. Litrelik ambalajında servis edilir. Ambalaj içerisinde 4 adet bardak, kapak, peçete ve pipet mevcuttur. </t>
  </si>
  <si>
    <t>Bitter Çikolatalı Dondurma (500 gr.)</t>
  </si>
  <si>
    <t xml:space="preserve">%70'lik çikolata ile üretilen bitter dondurma içerisine kırıntı beyaz çikolata, sütlü çikolata ve bitter çikolata parçaları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</si>
  <si>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</si>
  <si>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</si>
  <si>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Damla Sakızlı Dondurma (500 gr.)</t>
  </si>
  <si>
    <t xml:space="preserve">İçerisinde keçi sütünün de bulunduğu özel dondurma karışımı içine gerçek damla sakızları koyularak üretilen dondurmadır </t>
  </si>
  <si>
    <t xml:space="preserve">Gerçek çilek kullanılarak üretilemektedir. Katkı maddesi içermez </t>
  </si>
  <si>
    <t>Bitter Bademli Draje (200 gr.)</t>
  </si>
  <si>
    <t xml:space="preserve">Badem taneleri bitter çikolata ile kaplanması ile hazırlanır </t>
  </si>
  <si>
    <t>Bitter Fındıklı Draje (200 gr.)</t>
  </si>
  <si>
    <t xml:space="preserve">Fındık taneleri bitter çikolata ile kaplanması ile hazırlanır </t>
  </si>
  <si>
    <t>Çikolatalı Portakallı Draje (230 gr.)</t>
  </si>
  <si>
    <t xml:space="preserve">Kahve Dünyası çikolatasıyla kaplı atıştırmalıklar </t>
  </si>
  <si>
    <t>Çokoliko (7'li Paket)</t>
  </si>
  <si>
    <t>Kaila's Special Waffle</t>
  </si>
  <si>
    <t xml:space="preserve">Özel Kaila's beyaz yonca hamuru, çilek, muz, ananas, tüm fıstık ve sütlü çikolatalı waffle. Üzerine toz Antep fıstık ve çikolata sos. </t>
  </si>
  <si>
    <t>White Chocolate Waffle</t>
  </si>
  <si>
    <t xml:space="preserve">Özel Kaila's beyaz yonca hamuru, çilek, muz, ananas, tüm fıstık ve beyaz çikolatalı waffle. Üzerine toz Antep fıstık ve çikolata sos. </t>
  </si>
  <si>
    <t>6'lı Donut</t>
  </si>
  <si>
    <t xml:space="preserve">Seçeceğiniz 6 adet donut </t>
  </si>
  <si>
    <t>49,50 TL</t>
  </si>
  <si>
    <t>4'lü Donut</t>
  </si>
  <si>
    <t xml:space="preserve">Seçeceğiniz 4 adet donut </t>
  </si>
  <si>
    <t>Domino Waffle</t>
  </si>
  <si>
    <t xml:space="preserve">Özel ıslak çikolatalı yonca hamuru, çilek, muz, ananas, tüm fıstık ve beyaz çikolatalı waffle. Üzerine toz Antep fıstık ve çikolata sos. </t>
  </si>
  <si>
    <t>Vodafone Menüsü (Kaila's Special Waffle)</t>
  </si>
  <si>
    <t xml:space="preserve">Kaila's Special Waffle + Seçeceğiniz Soğuk Kahve (Kampanya koşulları için restoranın Promosyonlar bölümüne göz atınız. İndirimli fiyat ürün sepete eklendikten sonra uygulanır.) </t>
  </si>
  <si>
    <t>Hindi Füme Sandviç - Şu anda mevcut değil.</t>
  </si>
  <si>
    <t xml:space="preserve">Özel Kaila's Donut ekmeği içerisinde; dana jambon, hindi füme, marul, ranch sos </t>
  </si>
  <si>
    <t>Ton Balıklı Sandviç - Şu anda mevcut değil.</t>
  </si>
  <si>
    <t xml:space="preserve">Özel Kaila's Donut ekmeği içerisinde; ton balığı, salatalık turşusu, süt mısır, lolorosso, marul </t>
  </si>
  <si>
    <t>Beyaz Peynirli Sandviç - Şu anda mevcut değil.</t>
  </si>
  <si>
    <t xml:space="preserve">Özel Kaila's Donut ekmeği içerisinde; beyaz peynir, çarliston biberi, domates, marul </t>
  </si>
  <si>
    <t>Kaşarlı Salamlı Sandviç - Şu anda mevcut değil.</t>
  </si>
  <si>
    <t xml:space="preserve">Özel Kaila's Donut ekmeği içerisinde; dana macar salamı, kaşar peynir, marul, cheddar sosu </t>
  </si>
  <si>
    <t>Makaron (10'lu Paket)</t>
  </si>
  <si>
    <t xml:space="preserve">Special makaron </t>
  </si>
  <si>
    <t>Choco</t>
  </si>
  <si>
    <t xml:space="preserve">İçi sütlü çikolata dolgulu, üstü çikolatalı, dolgulu donut </t>
  </si>
  <si>
    <t>Dorothy</t>
  </si>
  <si>
    <t xml:space="preserve">İçi frambuaz krokan dolgulu donut </t>
  </si>
  <si>
    <t>Antepistachio Donut</t>
  </si>
  <si>
    <t xml:space="preserve">Dolgusuz antep fıstıklı donut </t>
  </si>
  <si>
    <t>Lotus Biscoff</t>
  </si>
  <si>
    <t xml:space="preserve">Lotus kreması dolgulu donut </t>
  </si>
  <si>
    <t>Vanilla Sprinkles</t>
  </si>
  <si>
    <t xml:space="preserve">Vanilya dolgulu donut </t>
  </si>
  <si>
    <t>Snowy Bavyera</t>
  </si>
  <si>
    <t xml:space="preserve">Bavyera kreması dolgulu donut </t>
  </si>
  <si>
    <t>Strawberry Boom</t>
  </si>
  <si>
    <t xml:space="preserve">Çilek dolgulu donut </t>
  </si>
  <si>
    <t>Banana Planet</t>
  </si>
  <si>
    <t xml:space="preserve">Muz dolgulu donut </t>
  </si>
  <si>
    <t>Oreo Boom</t>
  </si>
  <si>
    <t xml:space="preserve">Oreo kreması dolgulu donut </t>
  </si>
  <si>
    <t>Antepistachio Boom</t>
  </si>
  <si>
    <t xml:space="preserve">Antep fıstık kreması dolgulu donut </t>
  </si>
  <si>
    <t>Melonish Boom</t>
  </si>
  <si>
    <t xml:space="preserve">Kavun kreması dolgulu donut </t>
  </si>
  <si>
    <t>Blueberry Boom</t>
  </si>
  <si>
    <t xml:space="preserve">Yaban mersini kremalı donut </t>
  </si>
  <si>
    <t>Lemon Boom</t>
  </si>
  <si>
    <t xml:space="preserve">Limon kreması dolgulu donut </t>
  </si>
  <si>
    <t>Bitter Boom</t>
  </si>
  <si>
    <t xml:space="preserve">Bitter dolgulu donut </t>
  </si>
  <si>
    <t>Caramella Boom</t>
  </si>
  <si>
    <t xml:space="preserve">Karamel dolgulu donut </t>
  </si>
  <si>
    <t>Hazelnut Boom</t>
  </si>
  <si>
    <t xml:space="preserve">Kakao fındık kreması dolgulu donut </t>
  </si>
  <si>
    <t>Day'n'night Oreo</t>
  </si>
  <si>
    <t xml:space="preserve">Dolgusuz oreolu donut </t>
  </si>
  <si>
    <t>Strawberry Donut</t>
  </si>
  <si>
    <t xml:space="preserve">Dolgusuz çilekli donut </t>
  </si>
  <si>
    <t>Vanilla Donut</t>
  </si>
  <si>
    <t xml:space="preserve">Dolgusuz vanilyalı donut </t>
  </si>
  <si>
    <t>Coconut Waffle</t>
  </si>
  <si>
    <t xml:space="preserve">Özel Kaila's beyaz yonca hamuru, çilek, muz, ananas, kavrulmuş fıstık ve hindistan cevizi soslu waffle. Üzeri toz Antep fıstık ve çikolata sosu. </t>
  </si>
  <si>
    <t>Caramella Waffle</t>
  </si>
  <si>
    <t xml:space="preserve">Özel Kaila's beyaz yonca hamuru, çilek, muz, ananas, kavrulmuş fıstık ve karamel soslu waffle. Üzeri toz Antep fıstık ve çikolata sosu. </t>
  </si>
  <si>
    <t>Michella Waffle</t>
  </si>
  <si>
    <t xml:space="preserve">Özel Kaila's beyaz yonca hamuru, çilek, muz, ananas, kavrulmuş fıstık ve özel michella çikolata soslu waffle. Üzeri toz Antep fıstık ve çikolata sosu. </t>
  </si>
  <si>
    <t>Honey Almond Waffle</t>
  </si>
  <si>
    <t xml:space="preserve">Özel Kaila's beyaz yonca hamuru, çilek, muz, ananas, kavrulmuş fıstık ve badem özlü çikolata soslu waffle. Üzeri toz Antep fıstık ve çikolata sosu. </t>
  </si>
  <si>
    <t>Mini Crepe</t>
  </si>
  <si>
    <t xml:space="preserve">15 adet mini crepe, sütlü çikolata, beyaz çikolata, muz, çilek, oreo parçacıkları </t>
  </si>
  <si>
    <t>Brownie Crepe</t>
  </si>
  <si>
    <t xml:space="preserve">Özel Kaila's crepe hamuru içerisinde; Brownie kek üzerine sütlü çikolata sosu, beraberinde çilek, muz </t>
  </si>
  <si>
    <t>Fettuccine Crepe</t>
  </si>
  <si>
    <t xml:space="preserve">Özel Kaila's crepe hamuru içerisinde; çilek, muz, ananas, beyaz çikolata, sütlü çikolata </t>
  </si>
  <si>
    <t>Meyveli Crepe</t>
  </si>
  <si>
    <t xml:space="preserve">Özel Kaila's crepe hamuru içerisinde; çilek, muz, ananas, üzerine beyaz çikolata, sütlü çikolata </t>
  </si>
  <si>
    <t>Ice Caramel Macchiato (14 oz.)</t>
  </si>
  <si>
    <t>Ice Caramel Macchiato (12 oz.)</t>
  </si>
  <si>
    <t>Ice Mocha (12 oz.)</t>
  </si>
  <si>
    <t>Ice Americano (12 oz.)</t>
  </si>
  <si>
    <t>Ice Mocha (14 oz.)</t>
  </si>
  <si>
    <t>Ice White Chocolate Latte (14 oz.)</t>
  </si>
  <si>
    <t>Ice Latte (14 oz.)</t>
  </si>
  <si>
    <t>Ice Latte (12 oz.)</t>
  </si>
  <si>
    <t>Ice Americano (14 oz.)</t>
  </si>
  <si>
    <t>Ice White Chocolate Latte (12 oz.)</t>
  </si>
  <si>
    <t>Ice Snickers Chocolate (12 oz.)</t>
  </si>
  <si>
    <t>Ice Lotus (14 oz.)</t>
  </si>
  <si>
    <t>Ice Kitkat Chocolate (12 oz.)</t>
  </si>
  <si>
    <t>Ice Oreo Chocolate (12 oz.)</t>
  </si>
  <si>
    <t>Ice Snickers Chocolate (14 oz.)</t>
  </si>
  <si>
    <t>Ice Chocolate (12 oz.)</t>
  </si>
  <si>
    <t>Ice Chai Tea Latte (12 oz.)</t>
  </si>
  <si>
    <t>Ice Kitkat Chocolate (14 oz.)</t>
  </si>
  <si>
    <t>Ice Oreo Chocolate (14 oz.)</t>
  </si>
  <si>
    <t>Ice Chai Tea Latte (14 oz.)</t>
  </si>
  <si>
    <t>Ice Chocolate (14 oz.)</t>
  </si>
  <si>
    <t>Ice Lotus (12 oz.)</t>
  </si>
  <si>
    <t>Strawberry Milkshake</t>
  </si>
  <si>
    <t xml:space="preserve">Çilekli milkshake </t>
  </si>
  <si>
    <t>Mangolicious Milkshake</t>
  </si>
  <si>
    <t xml:space="preserve">Mangolu milkshake </t>
  </si>
  <si>
    <t>Kiwirami Milkshake</t>
  </si>
  <si>
    <t xml:space="preserve">Kivili milkshake </t>
  </si>
  <si>
    <t>Tutti Frutti Milkshake</t>
  </si>
  <si>
    <t xml:space="preserve">Çarkıfelek meyveli milkshake </t>
  </si>
  <si>
    <t>Melonish Milkshake</t>
  </si>
  <si>
    <t xml:space="preserve">Kavunlu milkshake </t>
  </si>
  <si>
    <t>Blue Berry Milkshake</t>
  </si>
  <si>
    <t xml:space="preserve">Yaban mersinli milkshake </t>
  </si>
  <si>
    <t>Pineapple Milkshake</t>
  </si>
  <si>
    <t xml:space="preserve">Ananaslı milkshake </t>
  </si>
  <si>
    <t>Blackberry Milkshake</t>
  </si>
  <si>
    <t xml:space="preserve">Böğürtlenli milkshake </t>
  </si>
  <si>
    <t>Banamerican Milkshake</t>
  </si>
  <si>
    <t xml:space="preserve">Muzlu milkshake </t>
  </si>
  <si>
    <t>Peachy Beachy Milkshake</t>
  </si>
  <si>
    <t xml:space="preserve">Şeftalili milkshake </t>
  </si>
  <si>
    <t>Irish Cream Milkshake</t>
  </si>
  <si>
    <t xml:space="preserve">İrlanda kremalı milkshake </t>
  </si>
  <si>
    <t>Coconut Milkshake</t>
  </si>
  <si>
    <t xml:space="preserve">Hindistan cevizli milkshake </t>
  </si>
  <si>
    <t>Zencefilli Gazoz (25 cl.)</t>
  </si>
  <si>
    <t>Beyaz Gazoz (25 cl.)</t>
  </si>
  <si>
    <t>Portakallı Gazoz (25 cl.)</t>
  </si>
  <si>
    <t>Reyhanlı Gazoz (25 cl.)</t>
  </si>
  <si>
    <t>El Yapımı Limonata</t>
  </si>
  <si>
    <t>Mangonata</t>
  </si>
  <si>
    <t xml:space="preserve">El sıkımı mango suyu </t>
  </si>
  <si>
    <t>Seçilmiş Menü (Köfte Dürüm)</t>
  </si>
  <si>
    <t xml:space="preserve">Köfte Dürüm + Coca-Cola (33 cl.) </t>
  </si>
  <si>
    <t xml:space="preserve">Soğan, maydanoz, acı sos, mayonez </t>
  </si>
  <si>
    <t xml:space="preserve">Maydanoz, acı sos, mayonez, isteğe göre soğan </t>
  </si>
  <si>
    <t>Fanta Kan Portakal (33 cl.)</t>
  </si>
  <si>
    <t xml:space="preserve">Patates kızartması, turşu, özel sos, mayonez, sarımsaklı mayonez </t>
  </si>
  <si>
    <t xml:space="preserve">Salata, turşu ile </t>
  </si>
  <si>
    <t xml:space="preserve">Patates kızartması, sarımsaklı mayonez, turşu </t>
  </si>
  <si>
    <t xml:space="preserve">Patates kızartması, turşu, sarımsaklı mayonez </t>
  </si>
  <si>
    <t xml:space="preserve">Soğan, domates, maydanoz, isteğe göre sarımsaklı mayonez </t>
  </si>
  <si>
    <t>25,20 TL</t>
  </si>
  <si>
    <t>Seçilmiş Menü (Zurna Yaprak Et Döner Dürüm)</t>
  </si>
  <si>
    <t xml:space="preserve">Zurna Yaprak Et Döner Dürüm + Coca-Cola (33 cl.) </t>
  </si>
  <si>
    <t>29,19 TL</t>
  </si>
  <si>
    <t>Vodafone Menüsü (Zurna Antakya Tavuk Döner Dürüm)</t>
  </si>
  <si>
    <t xml:space="preserve">Zurna Antakya Tavuk Döner Dürüm + Coca-Cola (20 cl.) (Kampanya koşulları için restoranın Promosyonlar bölümüne göz atınız. İndirimli fiyat ürün sepete eklendikten sonra uygulanır.) </t>
  </si>
  <si>
    <t>27,66 TL</t>
  </si>
  <si>
    <t xml:space="preserve">Hamburger (Yeşillik, turşu) + Patates Kızartması + Coca-Cola (20 cl.) </t>
  </si>
  <si>
    <t>Et Döner (Servis)</t>
  </si>
  <si>
    <t xml:space="preserve">Yeşillik, turşu </t>
  </si>
  <si>
    <t xml:space="preserve">İsteğe göre soğan, mayonez, acı, maydanoz </t>
  </si>
  <si>
    <t>13,13 TL</t>
  </si>
  <si>
    <t xml:space="preserve">İsteğe göre acı, domates, sos </t>
  </si>
  <si>
    <t xml:space="preserve">Kaşar peyniri, salam, sucuk, yumurta, isteğe göre acı, domates, sos </t>
  </si>
  <si>
    <t xml:space="preserve">Soğan, domates, yeşilbiber, yumurta </t>
  </si>
  <si>
    <t>Kardeş Tost Menü</t>
  </si>
  <si>
    <t xml:space="preserve">Atom Tost + Patates Kızartması + Ayran (30 cl.) </t>
  </si>
  <si>
    <t>Köfte Menü</t>
  </si>
  <si>
    <t xml:space="preserve">Köfte Dürüm + Ayran (28,5 cl.) </t>
  </si>
  <si>
    <t>2'li Kardeş Köfte Menü</t>
  </si>
  <si>
    <t xml:space="preserve">2 Adet Antakya Köfte + Coca-Cola (1 L.) </t>
  </si>
  <si>
    <t>35,25 TL</t>
  </si>
  <si>
    <t>3'lü Kardeş Köfte Menü</t>
  </si>
  <si>
    <t xml:space="preserve">3 Adet Antakya Köfte + Coca-Cola (1 L.) </t>
  </si>
  <si>
    <t>Antakya Köfte Menü</t>
  </si>
  <si>
    <t xml:space="preserve">Antakya Köfte (Maydonoz, soğan, acı biber, mayonez, domates sos) + Patates Kızartması + Coca-Cola (33 cl.) </t>
  </si>
  <si>
    <t>Yumurtalı Salamlı Tost</t>
  </si>
  <si>
    <t xml:space="preserve">Özel sos, domates, acı </t>
  </si>
  <si>
    <t xml:space="preserve">İsteğe göre domates, acı, sos </t>
  </si>
  <si>
    <t>Peynir Rüyası Tost</t>
  </si>
  <si>
    <t xml:space="preserve">Cheddar peyniri, mozzarella peyniri, kaşar peyniri, özel sos, domates, acı biber </t>
  </si>
  <si>
    <t>Benim Tostum</t>
  </si>
  <si>
    <t xml:space="preserve">Domates, yeşilbiber, yumurta </t>
  </si>
  <si>
    <t xml:space="preserve">İsteğe göre domates, taze biber </t>
  </si>
  <si>
    <t xml:space="preserve">Domates, salatalık, turşu, ketçap mayonez </t>
  </si>
  <si>
    <t xml:space="preserve">150 gr. kasap köfte, soğan piyazı, patates kızartması, domates, biber ile </t>
  </si>
  <si>
    <t xml:space="preserve">Domates, biber, marul, ketçap, mayonez </t>
  </si>
  <si>
    <t xml:space="preserve">120 gr. kasap köfte, isteğe göre soğan, acı, domates, marul </t>
  </si>
  <si>
    <t>Kasap Köfte Dürüm</t>
  </si>
  <si>
    <t xml:space="preserve">Soğan, maydanoz, sos, domates </t>
  </si>
  <si>
    <t xml:space="preserve">Soğan, taze biber, mayonez, sos, domates, maydanoz </t>
  </si>
  <si>
    <t>Meysu (33 cl.)</t>
  </si>
  <si>
    <t xml:space="preserve">100 gr. tavuk döner, patates kızartması, turşu, sos, mayonez </t>
  </si>
  <si>
    <t>Mega Tavuk Döner Dürüm</t>
  </si>
  <si>
    <t xml:space="preserve">Maydanoz, sumak, isteğe göre mayonez, soğan </t>
  </si>
  <si>
    <t>Jumbo Tavuk Döner Dürüm</t>
  </si>
  <si>
    <t xml:space="preserve">200 gr. tavuk döner, patates kızartması, turşu, sos, mayonez </t>
  </si>
  <si>
    <t xml:space="preserve">Közlenmiş domates, közlenmiş biber, patates kızartması, turşu, mayonez, ketçap, mayonez, ekmek </t>
  </si>
  <si>
    <t xml:space="preserve">200 gr. tavuk döner, sarımsaklı yoğurt, patates kızartması, salata ile </t>
  </si>
  <si>
    <t>Pi̇lav Üstü Döner</t>
  </si>
  <si>
    <t xml:space="preserve">200 gr. tavuk döner, pilav, patates kızartması, turşu, salata, ekmek ile </t>
  </si>
  <si>
    <t>Vodafone Menüsü (Katık Tavuk Döner Dürüm)</t>
  </si>
  <si>
    <t xml:space="preserve">Katık Tavuk Döner Dürüm + Patates Kızartması + Kutu İçecek (Kampanya koşulları için restoranın Promosyonlar bölümüne göz atınız. İndirimli fiyat ürün sepete eklendikten sonra uygulanır.) </t>
  </si>
  <si>
    <t xml:space="preserve">Domates, kornişon turşu, patates kızartması, soğan, sos, mayonez, acı </t>
  </si>
  <si>
    <t>Katık Zurna Soba Tavuk Döner Dürüm</t>
  </si>
  <si>
    <t>Zurna Katık Tavuk Döner Dürüm</t>
  </si>
  <si>
    <t>Katık Zurna Soba Tavuk Döner Dürüm Menü</t>
  </si>
  <si>
    <t xml:space="preserve">Katık Zurna Soba Tavuk Döner Dürüm + Patates Kızartması + Ayran (30 cl.) </t>
  </si>
  <si>
    <t>Seçilmiş Menü (Katık Et Döner Dürüm) - Şu anda mevcut değil.</t>
  </si>
  <si>
    <t xml:space="preserve">Katık Et Döner Dürüm + Patates Kızartması + Coca Cola (33 cl.) </t>
  </si>
  <si>
    <t>Zurna Katık Tavuk Döner Dürüm Menü</t>
  </si>
  <si>
    <t xml:space="preserve">Zurna Katık Tavuk Döner Dürüm + Patates Kızartması + Ayran (30 cl.) </t>
  </si>
  <si>
    <t>Soba Katık Tavuk Döner Dürüm Menü</t>
  </si>
  <si>
    <t xml:space="preserve">Soba Katık Tavuk Döner Dürüm + Patates Kızartması + Ayran (30 cl.) </t>
  </si>
  <si>
    <t>Katık Tavuk Döner Dürüm Menü</t>
  </si>
  <si>
    <t xml:space="preserve">Katık Tavuk Döner Dürüm + Patates Kızartması + Ayran (30 cl.) </t>
  </si>
  <si>
    <t>Zurna Katık Et Döner Dürüm Menü - Şu anda mevcut değil.</t>
  </si>
  <si>
    <t xml:space="preserve">Zurna Katık Et Döner Dürüm + Patates Kızartması + Ayran (30 cl.) </t>
  </si>
  <si>
    <t xml:space="preserve">Katık Tavuk Döner + Patates Kızartması + Ayran (30 cl.) </t>
  </si>
  <si>
    <t>Soba Katık Tavuk Döner Dürüm</t>
  </si>
  <si>
    <t>Lokma</t>
  </si>
  <si>
    <t xml:space="preserve">(6 Adet) Seçeceğiniz sos, fıstık ile </t>
  </si>
  <si>
    <t>Katmer (Büyük)</t>
  </si>
  <si>
    <t xml:space="preserve">Fıstık, kaymak, toz şeker, sadeyağ </t>
  </si>
  <si>
    <t xml:space="preserve">Çikolata sos, fıstık, çilek, muz, beyaz çikolata </t>
  </si>
  <si>
    <t>Antakya Künefesi</t>
  </si>
  <si>
    <t xml:space="preserve">10 kişilik tepsilere kadar yapılmaktadır. Tepsi ücreti 15 TL fiyata dahildir. Tepsi iadesinde ücret iadesi yapılmaktadır. </t>
  </si>
  <si>
    <t>Katmer (Küçük)</t>
  </si>
  <si>
    <t>Yarı Yarıya (3 Kişilik)</t>
  </si>
  <si>
    <t>Basma Kaymaklı (3 Kişilik)</t>
  </si>
  <si>
    <t>Basma Peynirli (3 Kişilik)</t>
  </si>
  <si>
    <t>Basma Sade (3 Kişilik)</t>
  </si>
  <si>
    <t>Yeşil Efsane Belluriye</t>
  </si>
  <si>
    <t>Sultan</t>
  </si>
  <si>
    <t>Peynirli &amp; Fıstıklı Kadayıf</t>
  </si>
  <si>
    <t>KHU Special (4 Kişilik)</t>
  </si>
  <si>
    <t xml:space="preserve">Çilek, muz, fıstık, kadayıf. 10 kişilik tepsilere kadar yapılmaktadır. </t>
  </si>
  <si>
    <t>Kaymaklı Belluriye</t>
  </si>
  <si>
    <t xml:space="preserve">Tepsi ücreti 15 TL fiyata dahildir. Tepsi iadesinde ücret iadesi yapılmaktadır. </t>
  </si>
  <si>
    <t>Karışık Kadayıf</t>
  </si>
  <si>
    <t>Jumbo Karışık</t>
  </si>
  <si>
    <t xml:space="preserve">Fıstık, ceviz. 10 kişilik tepsilere kadar yapılmaktadır. Tepsi ücreti 15 TL fiyata dahildir. Tepsi iadesinde ücret iadesi yapılmaktadır. </t>
  </si>
  <si>
    <t>Hasır Kadayıf</t>
  </si>
  <si>
    <t>Fıstıklı Basma</t>
  </si>
  <si>
    <t>Yarı Peynirli Yarı Fıstıklı Kadayıf</t>
  </si>
  <si>
    <t>Fıstıklı &amp; Peynirli Kadayıf</t>
  </si>
  <si>
    <t>Fıstıklı &amp; Kaymaklı Kadayıf</t>
  </si>
  <si>
    <t>Fıstık Ezmesi</t>
  </si>
  <si>
    <t>Dondurmalı Antakya Künefe</t>
  </si>
  <si>
    <t xml:space="preserve">Yanında dondurma ile servis edilir. </t>
  </si>
  <si>
    <t>Çikolatalı Dondurmalı Hamburger Kadayıf</t>
  </si>
  <si>
    <t>Hamburger Basma</t>
  </si>
  <si>
    <t>Bomba (2 Kişilik)</t>
  </si>
  <si>
    <t>Antakya Künefesi (6 Kişilik)</t>
  </si>
  <si>
    <t xml:space="preserve">15 TL tepsi depozito ücreti ürün fiyatına dahildir. Tepsi iade edildiğinde depozito ücreti geri verilir. </t>
  </si>
  <si>
    <t>Çikolatalı Soğuk Baklava (4 Adet)</t>
  </si>
  <si>
    <t>Fıstıklı Soğuk Baklava (4 Adet)</t>
  </si>
  <si>
    <t>Kesme Dondurmalı Soğuk Baklava (4 Adet)</t>
  </si>
  <si>
    <t>Katmer Waffle</t>
  </si>
  <si>
    <t xml:space="preserve">Çikolata sos, muz, çilek, fıstık </t>
  </si>
  <si>
    <t>Simit Katmer (Büyük)</t>
  </si>
  <si>
    <t>Simit Katmer (Küçük)</t>
  </si>
  <si>
    <t>Bardak Waffle</t>
  </si>
  <si>
    <t>Bubble Waffle</t>
  </si>
  <si>
    <t>Yarım Ekmek Arası Double Ciğer Kavurma</t>
  </si>
  <si>
    <t xml:space="preserve">Soğan, maydanoz, domates, kimyon, pul biber </t>
  </si>
  <si>
    <t>Yarım Ekmek Arası Ciğer Kavurma</t>
  </si>
  <si>
    <t>Yarım Ekmek Arası Patso</t>
  </si>
  <si>
    <t xml:space="preserve">Patates kızartması, domates, ketçap, mayonez </t>
  </si>
  <si>
    <t xml:space="preserve">Salam, sosis, dana sucuk, kaşar peyniri, kornişon turşu, domates, ketçap, mayonez </t>
  </si>
  <si>
    <t xml:space="preserve">Dana sucuk, kaşar peyniri, ketçap, mayonez, kornişon turşu, domates, pul biber </t>
  </si>
  <si>
    <t xml:space="preserve">Çiğ Köfte Dürüm + Ayran (20 cl.) (Kampanya koşulları için restoranın Promosyonlar bölümüne göz atınız. İndirimli fiyat ürün sepete eklendikten sonra uygulanır.) </t>
  </si>
  <si>
    <t>2'li Hamburger Menü</t>
  </si>
  <si>
    <t xml:space="preserve">2 Adet Hamburger (80 gr. burger köftesi) + 2 Adet Patates Kızartması + Pepsi (1 L.) </t>
  </si>
  <si>
    <t xml:space="preserve">Hamburger (80 gr. burger köftesi) + Patates Kızartması + Kutu İçecek </t>
  </si>
  <si>
    <t>2'li Tavuk Burger Menü</t>
  </si>
  <si>
    <t xml:space="preserve">2 Adet Tavuk Burger + Patates Kızartması + Pepsi (1 L.) </t>
  </si>
  <si>
    <t xml:space="preserve">Cheeseburger (80 gr. burger köftesi) + Patates Kızartması + Kutu İçecek </t>
  </si>
  <si>
    <t>Double Hamburger Menü</t>
  </si>
  <si>
    <t xml:space="preserve">Double Hamburger (2 adet 80 gr. burger köftesi, double burger köftesi, domates, soğan, marul, turşu, ketçap, mayonez) + Patates Kızartması + Kutu İçecek </t>
  </si>
  <si>
    <t xml:space="preserve">Double Cheeseburger (2 adet 80 gr. burger köftesi, double cheddar peyniri, domates, soğan, marul, turşu, ketçap, mayonez) + Patates Kızartması + Kutu İçecek </t>
  </si>
  <si>
    <t>Barbekü Tavuk Menü</t>
  </si>
  <si>
    <t xml:space="preserve">Barbekü Soslu Tavuk Burger (Barbekü sos, cheddar peyniri, domates, marul, soğan, turşu, ketçap, mayonez) + Patates Kızartması + Kutu İçecek </t>
  </si>
  <si>
    <t>Double Tavuk Burger Menü</t>
  </si>
  <si>
    <t xml:space="preserve">Double Tavuk Burger (Double tavuk burger köftesi, domates, marul, soğan, turşu, ketçap, mayonez) + Patates Kızartması + Kutu İçecek </t>
  </si>
  <si>
    <t>Double Cheddarlı Tavuk Burger Menü</t>
  </si>
  <si>
    <t xml:space="preserve">Double Cheddarlı Tavuk Burger (Double tavuk burger köftesi, double cheddar peyniri, domates, marul, soğan, turşu, ketçap, mayonez) + Patates Kızartması + Kutu İçecek </t>
  </si>
  <si>
    <t>2'li Cheddarlı Hamburger Menü</t>
  </si>
  <si>
    <t xml:space="preserve">2 Adet Cheddarlı Hamburger (80 gr. burger köftesi) + 2 Adet Patates Kızartması + Pepsi (1 L.) </t>
  </si>
  <si>
    <t>2'li Cheddarlı Tavuk Burger Menü</t>
  </si>
  <si>
    <t xml:space="preserve">2 Adet Cheddarlı Tavuk Burger + 2 Adet Patates Kızartması + Pepsi (1 L.) </t>
  </si>
  <si>
    <t xml:space="preserve">Kumru Sandviç + Patates Kızartması + Şam Tatlısı (Dilim) + Coca-Cola (20 cl.) </t>
  </si>
  <si>
    <t>Öğrenci Çiğ Köfte Dürüm Menü</t>
  </si>
  <si>
    <t xml:space="preserve">Öğrenci Çiğ Köfte Dürüm (Marul, domates, limon, nar ekşisi, acı sos) + Ayran (20 cl.) </t>
  </si>
  <si>
    <t xml:space="preserve">2 adet 80 gr. burger köftesi, double cheddar peyniri, domates, soğan, marul, turşu, ketçap, mayonez </t>
  </si>
  <si>
    <t>Tereyağlı Çikolatalı Tost</t>
  </si>
  <si>
    <t xml:space="preserve">Tereyağı, çikolata, Hindistan cevizi </t>
  </si>
  <si>
    <t>Double Hamburger</t>
  </si>
  <si>
    <t xml:space="preserve">2 adet 80 gr. burger köftesi, double burger köftesi, domates, soğan, marul, turşu, ketçap, mayonez </t>
  </si>
  <si>
    <t>Double Tavuk Burger</t>
  </si>
  <si>
    <t xml:space="preserve">Double tavuk burger köftesi, domates, marul, soğan, turşu, ketçap, mayonez </t>
  </si>
  <si>
    <t>Yarım Ekmek Arası Double Karışık Tost</t>
  </si>
  <si>
    <t xml:space="preserve">Kaşar peyniri, dana sucuk, pul biber, ketçap, mayonez </t>
  </si>
  <si>
    <t>Yarım Ekmek Arası Double Kaşarlı Tost</t>
  </si>
  <si>
    <t>Yarım Ekmek Arası Double sucuklu tost</t>
  </si>
  <si>
    <t xml:space="preserve">Dana sucuk, pul biber, ketçap </t>
  </si>
  <si>
    <t>Yarım Ekmek Arası Double Yengen Tost</t>
  </si>
  <si>
    <t xml:space="preserve">Kaşar peyniri, dana sucuk, pul biber, ketçap, mayonez, domates, kornişon turşu </t>
  </si>
  <si>
    <t>Yarım Ekmek Arası Özel Tost</t>
  </si>
  <si>
    <t xml:space="preserve">Kaşar peyniri, dana sucuk, pul biber, ketçap, mayonez, soğan, domates, maydanoz </t>
  </si>
  <si>
    <t xml:space="preserve">Ketçap, mayonez, pul biber </t>
  </si>
  <si>
    <t>Yarım Ekmek Arası Peynirli Tost</t>
  </si>
  <si>
    <t>Yarım Ekmek Arası Sucuklu Peynirli Tost</t>
  </si>
  <si>
    <t xml:space="preserve">Kaşar peyniri, sucuk, ketçap, mayonez, pul biber </t>
  </si>
  <si>
    <t>Hamburger (80 gr.)</t>
  </si>
  <si>
    <t xml:space="preserve">80 gr. burger köftesi, domates, soğan, marul, turşu, ketçap, mayonez </t>
  </si>
  <si>
    <t xml:space="preserve">Domates, soğan, marul, turşu, ketçap, mayonez </t>
  </si>
  <si>
    <t xml:space="preserve">80 gr. burger köftesi, cheddar peyniri, domates, soğan, marul, turşu, ketçap, mayonez </t>
  </si>
  <si>
    <t xml:space="preserve">Dana sucuk, kaşar peyniri, yumurta, ketçap, mayonez, pul biber </t>
  </si>
  <si>
    <t xml:space="preserve">Dana sucuk, salam, sosis, kaşar peyniri, yumurta, ketçap, mayonez, pul biber </t>
  </si>
  <si>
    <t xml:space="preserve">Yumurta, pul biber, kornişon turşu, domates </t>
  </si>
  <si>
    <t>Sucuklu Yumurtalı Sandviç</t>
  </si>
  <si>
    <t xml:space="preserve">Yumurta, sucuk, pul biber, kornişon turşu, domates </t>
  </si>
  <si>
    <t>Etli Patso Sandviç</t>
  </si>
  <si>
    <t xml:space="preserve">Ketçap, mayonez, kornişon turşu, domates </t>
  </si>
  <si>
    <t>Kaşarlı Etli Patso Sandviç</t>
  </si>
  <si>
    <t>Yarım Sandviç Ekmeği</t>
  </si>
  <si>
    <t>1,75 TL</t>
  </si>
  <si>
    <t xml:space="preserve">100 gr. çiğ köfte, göbek marul, domates, nar ekşisi, acı sos </t>
  </si>
  <si>
    <t>Ekşi Sos</t>
  </si>
  <si>
    <t>Patates Kızartması (Büyük Boy)</t>
  </si>
  <si>
    <t>Kajun Baharatlı Patates Kızartması (Büyük Boy)</t>
  </si>
  <si>
    <t>Ev Yapımı Limonata (33 cl.)</t>
  </si>
  <si>
    <t xml:space="preserve">Domates, maydanoz, soğan, pul biber </t>
  </si>
  <si>
    <t>Meyveli Soda (20 cl)</t>
  </si>
  <si>
    <t>Ekmek Arası Tavuk Menü</t>
  </si>
  <si>
    <t xml:space="preserve">Ekmek Arası Tavuk (Soğan, domates, yeşillik) + Ayran (20 cl.) </t>
  </si>
  <si>
    <t xml:space="preserve">Kuşbaşı Dürüm (2 Şiş) + Babagannuş + Salata + Ayran (33 cl.) </t>
  </si>
  <si>
    <t>Adana Dürüm Menü</t>
  </si>
  <si>
    <t xml:space="preserve">Adana Dürüm (2 Şiş) + Babagannuç + Salata + Ayran (33 cl.) </t>
  </si>
  <si>
    <t>Kaşarlı Tost - Şu anda mevcut değil, ileri bir tarihe sipariş verilebilir.</t>
  </si>
  <si>
    <t>Karışık Tost - Şu anda mevcut değil, ileri bir tarihe sipariş verilebilir.</t>
  </si>
  <si>
    <t xml:space="preserve">Sucuk, kaşar peyniri, biber, domates, ketçap, mayonez, özel sos </t>
  </si>
  <si>
    <t>Günün Çorbası - Şu anda mevcut değil, ileri bir tarihe sipariş verilebilir.</t>
  </si>
  <si>
    <t xml:space="preserve">(3 Şiş) Mevsim salata, soğan piyaz, közlenmiş biber, közlenmiş domates, humus ile </t>
  </si>
  <si>
    <t>Izgara Tavuk But - Şu anda mevcut değil.</t>
  </si>
  <si>
    <t xml:space="preserve">Adana kebap, tavuk şiş, tavuk kanat, kuşbaşı şiş. Mevsim salata, soğan piyaz, közlenmiş biber, közlenmiş domates, humus ile </t>
  </si>
  <si>
    <t xml:space="preserve">Soğan, domates, yeşillik, salata, turşu </t>
  </si>
  <si>
    <t xml:space="preserve">Lavaşa sarılı, soslu, yoğurtlu. Turşu, seçeceğiniz meze ile </t>
  </si>
  <si>
    <t xml:space="preserve">Turşu, seçeceğiniz meze ile </t>
  </si>
  <si>
    <t xml:space="preserve">Kuşbaşı, kıyma şiş, tavuk şiş. Turşu, seçeceğiniz meze ile </t>
  </si>
  <si>
    <t>Kıyma Şiş Dürüm</t>
  </si>
  <si>
    <t xml:space="preserve">Yeşillik, domates, soğan, seçeceğiniz meze ile </t>
  </si>
  <si>
    <t>Sebzeli Adana Kebap</t>
  </si>
  <si>
    <t>Osmanlı Kuşbaşı</t>
  </si>
  <si>
    <t>Tereyağlı Urfa Kebap</t>
  </si>
  <si>
    <t>Mantarlı Kıyma Şiş</t>
  </si>
  <si>
    <t>Fıstıklı Kebap</t>
  </si>
  <si>
    <t>Alinazik Kebap (Şişten)</t>
  </si>
  <si>
    <t>Akçaabat Köftesi</t>
  </si>
  <si>
    <t>Adana Kebap (Kıyma)</t>
  </si>
  <si>
    <t xml:space="preserve">Kıyma ile yapılır. Soğan, maydanoz, domates, salça sosu ile </t>
  </si>
  <si>
    <t xml:space="preserve">Soğan, maydanoz, domates, salça sosu ile </t>
  </si>
  <si>
    <t>Adana Kebap (Tavuk)</t>
  </si>
  <si>
    <t>Domatesli Biberli Antakya Köfte</t>
  </si>
  <si>
    <t xml:space="preserve">Soğan, maydanoz, salça sosu, mayonez ile </t>
  </si>
  <si>
    <t>Double Kaşarlı Antakya Köfte</t>
  </si>
  <si>
    <t xml:space="preserve">Soğan, maydanoz, salça sosu, mayonez, double kaşar peyniri ile </t>
  </si>
  <si>
    <t>Hasbiye Usulü Antakya Köfte</t>
  </si>
  <si>
    <t xml:space="preserve">Soğan, maydanoz, salça sosu, mayonez, domates, biber, kekik ile </t>
  </si>
  <si>
    <t>Double Çift Etli Antakya Köfte</t>
  </si>
  <si>
    <t xml:space="preserve">Mevsim salata, soğan piyaz salatası, közlenmiş domates, közlenmiş biber </t>
  </si>
  <si>
    <t>Bıçak Kıyma</t>
  </si>
  <si>
    <t xml:space="preserve">140 gr. dana kıyma, mevsim salatası, soğanlı piyaz, garnitür ile </t>
  </si>
  <si>
    <t>Yürek Şiş</t>
  </si>
  <si>
    <t>Böbrek Şiş</t>
  </si>
  <si>
    <t>Dalak Şiş</t>
  </si>
  <si>
    <t>Bıçak Kıyma Dürüm</t>
  </si>
  <si>
    <t xml:space="preserve">Salata, garnitür ile </t>
  </si>
  <si>
    <t xml:space="preserve">Salça, soğan, domates, maydanoz, kimyon </t>
  </si>
  <si>
    <t>Yürek Şiş Dürüm</t>
  </si>
  <si>
    <t>Böbrek Şiş Dürüm</t>
  </si>
  <si>
    <t>Dalak Dürüm</t>
  </si>
  <si>
    <t>Ekmek (Adet)</t>
  </si>
  <si>
    <t>Açık Ayran (25 cl.)</t>
  </si>
  <si>
    <t xml:space="preserve">Kıyma Dürüm (70 gr. kıyma, soğan, maydanoz, domates) + Ayran (20 cl.) </t>
  </si>
  <si>
    <t xml:space="preserve">Tavuk Şiş Dürüm Menü (100 gr. tavuk, soğan, maydanoz, domates) + Ayran (20 cl.) </t>
  </si>
  <si>
    <t>Dana Kıyma Menü</t>
  </si>
  <si>
    <t xml:space="preserve">Dana Kıyma (120 gr.) + Mevsim Salata + Közlenmiş Biber + Közlenmiş Domates + Közlenmiş Soğan + Ekmek + Ayran (20 cl.) </t>
  </si>
  <si>
    <t xml:space="preserve">Izgara Köfte (150 gr.) + Mevsim Salata + Közlenmiş Biber + Közlenmiş Domates + Közlenmiş Soğan + Ekmek + Ayran (20 cl.) </t>
  </si>
  <si>
    <t>Ciğer Şiş Dürüm Menü</t>
  </si>
  <si>
    <t xml:space="preserve">Ciğer Şiş Dürüm (75 gr. ciğer, soğan, maydanoz, domates) + Ayran (20 cl.) </t>
  </si>
  <si>
    <t>Domatesli Kebap</t>
  </si>
  <si>
    <t xml:space="preserve">Domatesli Kebap + Mevsim Salata + Közlenmiş Biber + Közlenmiş Domates + Közlenmiş Soğan + Ekmek + Ayran (20 cl.) </t>
  </si>
  <si>
    <t xml:space="preserve">Patlıcanlı Kebap + Mevsim Salata + Közlenmiş Biber + Közlenmiş Domates + Közlenmiş Soğan + Ekmek + Ayran (20 cl.) </t>
  </si>
  <si>
    <t>Tavuk Şiş (225 gr.) Menü</t>
  </si>
  <si>
    <t xml:space="preserve">Tavuk Şiş (225 gr.) + Mevsim Salata + Közlenmiş Biber + Közlenmiş Domates + Közlenmiş Soğan + Ekmek + Ayran (20 cl.) </t>
  </si>
  <si>
    <t>Zırh Kıyma (180 gr.) Menü</t>
  </si>
  <si>
    <t xml:space="preserve">Kuzu Eti &amp; Dana Eti Karışık Zırh Kıyma (180 gr.) + Mevsim Salata + Közlenmiş Biber + Közlenmiş Domates + Közlenmiş Soğan + Ekmek + Ayran (20 Cl.) </t>
  </si>
  <si>
    <t>Kebapçım Karışık Dürüm Menü 1</t>
  </si>
  <si>
    <t xml:space="preserve">(70 gr. kıyma, 100 gr. tavuk, soğan, maydanoz, domates) + Ayran (20 cl.) </t>
  </si>
  <si>
    <t>Kebapçım Karışık Dürüm Menü 2</t>
  </si>
  <si>
    <t xml:space="preserve">(70 gr. kıyma, 70 gr. kuşbaşı, soğan, maydanoz, domates) + Ayran (20 cl.) </t>
  </si>
  <si>
    <t>Kebapçım Karışık Dürüm Menü 3</t>
  </si>
  <si>
    <t xml:space="preserve">(70 gr. kıyma+ 70 gr. ciğer, soğan, maydanoz, domates) + Ayran (20 cl.) </t>
  </si>
  <si>
    <t xml:space="preserve">Tavuk Şiş (150 gr.) + Mevsim Salata + Közlenmiş Biber + Közlenmiş Domates + Közlenmiş Soğan + Ekmek + Ayran (20 cl.) </t>
  </si>
  <si>
    <t>Tavuk Kanat Menü</t>
  </si>
  <si>
    <t xml:space="preserve">Tavuk Kanat (250 gr.) + Mevsim Salata + Közlenmiş Biber + Közlenmiş Domates + Közlenmiş Soğan + Ekmek + Ayran (20 cl.) </t>
  </si>
  <si>
    <t xml:space="preserve">Kuşbaşı Şiş (120 gr.) + Mevsim Salata + Közlenmiş Biber + Közlenmiş Domates + Közlenmiş Soğan + Ekmek + Ayran (20 cl.) </t>
  </si>
  <si>
    <t>Kebapçım Karışık Kebap</t>
  </si>
  <si>
    <t xml:space="preserve">Karışık Kebap + Mevsim Salata + Közlenmiş Biber + Közlenmiş Domates + Közlenmiş Soğan + Ekmek + Ayran (20 cl.) </t>
  </si>
  <si>
    <t>Kuşbaşı Şiş Dürüm Menü</t>
  </si>
  <si>
    <t xml:space="preserve">Kuşbaşı Şiş Dürüm (70 gr. et, soğan, maydanoz, domates) + Ayran (20 cl.) </t>
  </si>
  <si>
    <t xml:space="preserve">Ciğer Şiş (120 gr.) + Mevsim Salata + Közlenmiş Biber + Közlenmiş Domates + Közlenmiş Soğan + Ekmek + Ayran (20 cl.) </t>
  </si>
  <si>
    <t>Izgara Tavuk Şiş (1 kg.) Menü</t>
  </si>
  <si>
    <t xml:space="preserve">Izgara Tavuk Şiş + Mevsim Salata + Közlenmiş Biber + Közlenmiş Domates + Közlenmiş Soğan + Ekmek + Ayran (20 cl.) </t>
  </si>
  <si>
    <t>Izgara Tavuk Kanat (1 kg.) Menü</t>
  </si>
  <si>
    <t xml:space="preserve">Izgara Tavuk Kanat (1 kg.) + Mevsim Salata + Közlenmiş Biber + Közlenmiş Domates + Közlenmiş Soğan + Ekmek + Ayran (20 cl.) </t>
  </si>
  <si>
    <t>Zırh Kıyma Menü (120 gr.) Menü</t>
  </si>
  <si>
    <t xml:space="preserve">Kuzu Eti &amp; Dana Eti Karışık Zırh Kıyma (120 gr.) + Mevsim Salata + Közlenmiş Biber + Közlenmiş Domates + Közlenmiş Soğan + Ekmek + Ayran (20 Cl.) </t>
  </si>
  <si>
    <t>Izgara Köfte (180 gr.) Menü</t>
  </si>
  <si>
    <t xml:space="preserve">Izgara Köfte (180 gr.) + Mevsim Salata + Közlenmiş Biber + Közlenmiş Domates + Közlenmiş Soğan + Ekmek + Ayran (20 cl.) </t>
  </si>
  <si>
    <t>Kuşbaşı Şiş (180 gr.) Menü</t>
  </si>
  <si>
    <t xml:space="preserve">Kuşbaşı Şiş (180 gr.) + Mevsim Salata + Közlenmiş Biber + Közlenmiş Domates + Közlenmiş Soğan + Ekmek + Ayran (20 cl.) </t>
  </si>
  <si>
    <t>Dana Kıyma Menü (180 gr.) Menü</t>
  </si>
  <si>
    <t xml:space="preserve">Dana Kıyma (180 gr.) + Mevsim Salata + Közlenmiş Biber + Közlenmiş Domates + Közlenmiş Soğan + Ekmek + Ayran (20 cl.) </t>
  </si>
  <si>
    <t>Ciğer Şiş Menü (180 gr.) Menü</t>
  </si>
  <si>
    <t xml:space="preserve">Ciğer Şiş (180 gr.) + Mevsim Salata + Közlenmiş Biber + Közlenmiş Domates + Közlenmiş Soğan + Ekmek + Ayran (20 cl.) </t>
  </si>
  <si>
    <t>Tavuk Kanat Menü (375 gr.) Menü</t>
  </si>
  <si>
    <t xml:space="preserve">Tavuk Kanat (375 gr.) + Mevsim Salata + Közlenmiş Biber + Közlenmiş Domates + Közlenmiş Soğan + Ekmek + Ayran (20 cl.) </t>
  </si>
  <si>
    <t xml:space="preserve">Ekmek, yeşillik, garnitür, salata ile </t>
  </si>
  <si>
    <t xml:space="preserve">Maydanoz, nane, domates, soğan </t>
  </si>
  <si>
    <t xml:space="preserve">Humus, salata, piyaz, pişmiş domates, biber, soğan, 1 adet ekmek ile </t>
  </si>
  <si>
    <t xml:space="preserve">Salata, humus, közlenmiş domates, soğan, soslu ekmek </t>
  </si>
  <si>
    <t>Tavuk Kıyma Kebabı</t>
  </si>
  <si>
    <t xml:space="preserve">Humus, salata, piyaz, pişmiş domates, biber, soğan, 2 adet ekmek ile </t>
  </si>
  <si>
    <t>Ainazik</t>
  </si>
  <si>
    <t xml:space="preserve">Mevsim salata, soğan piyazı, humus, havuç tarator, biberli yoğurt, patlıcanlı yoğurt, közlenmiş biber, közlenmiş domates ile </t>
  </si>
  <si>
    <t>Kanat İncik (7 Adet)</t>
  </si>
  <si>
    <t>Adana &amp; Tavuk Şiş Karışık Dürüm</t>
  </si>
  <si>
    <t>Adana &amp; Kuşbaşı Karışık Dürüm</t>
  </si>
  <si>
    <t>Kuşbaşı &amp; Tavuk Şiş Karışık Dürüm</t>
  </si>
  <si>
    <t>Humus &amp; Patlıcanlı Yoğurt &amp; Biberli Yoğurt &amp; Havuç Tarator</t>
  </si>
  <si>
    <t>Pişmiş Biber &amp; Pişmiş Domates</t>
  </si>
  <si>
    <t>Kanat &amp; İncik (1 kg.)</t>
  </si>
  <si>
    <t>Kuzu Kuşbaşı (1 kg.)</t>
  </si>
  <si>
    <t>Kebo Dürüm</t>
  </si>
  <si>
    <t xml:space="preserve">Tavuk döner, patates kızartması, Kebo sos, Kebo mayonez, turşu </t>
  </si>
  <si>
    <t>18,40 TL</t>
  </si>
  <si>
    <t>Kebo Menü</t>
  </si>
  <si>
    <t xml:space="preserve">Kebo Dürüm + Cips + İçecek </t>
  </si>
  <si>
    <t>25,40 TL</t>
  </si>
  <si>
    <t>2'li Kebonomi Dürüm Menü</t>
  </si>
  <si>
    <t xml:space="preserve">2 Adet Kebonomi Dürüm + 2 Adet Cips + 2 Adet İçecek </t>
  </si>
  <si>
    <t>39,90 TL</t>
  </si>
  <si>
    <t>2'li Kebonomi &amp; Litrelik İçecek Menü</t>
  </si>
  <si>
    <t xml:space="preserve">2 Adet Kebonomi Dürüm + 2 Adet Cips + İçecek (1 L.) </t>
  </si>
  <si>
    <t>40,90 TL</t>
  </si>
  <si>
    <t>Kebo Tabak</t>
  </si>
  <si>
    <t xml:space="preserve">Tavuk döner, patates kızartması, acı biber, turşu, domates </t>
  </si>
  <si>
    <t>2'li Yummy Menü</t>
  </si>
  <si>
    <t xml:space="preserve">2 Adet Yummy Dürüm + 2 Adet Cips + 2 Adet İçecek </t>
  </si>
  <si>
    <t>2'li Yummy Dürüm &amp; Litrelik İçecek Menü</t>
  </si>
  <si>
    <t xml:space="preserve">2 Adet Yummy Dürüm + 2 Adet Cips + İçecek (1 L.) </t>
  </si>
  <si>
    <t>Quattro Menü</t>
  </si>
  <si>
    <t xml:space="preserve">Seçeceğiniz 4 Adet Mini Tavuk Döner Dürüm + 2 Adet Cips + İçecek (1 L.) </t>
  </si>
  <si>
    <t>41,40 TL</t>
  </si>
  <si>
    <t>Atom Menü</t>
  </si>
  <si>
    <t xml:space="preserve">Atom Dürüm + Cips + İçecek </t>
  </si>
  <si>
    <t>28,90 TL</t>
  </si>
  <si>
    <t>Kebabi Menü</t>
  </si>
  <si>
    <t xml:space="preserve">Kebabi Dürüm + Cips + İçecek </t>
  </si>
  <si>
    <t>Green Menü</t>
  </si>
  <si>
    <t xml:space="preserve">Green Dürüm + Cips + İçecek </t>
  </si>
  <si>
    <t>Patron Menü</t>
  </si>
  <si>
    <t xml:space="preserve">Patron Dürüm + Cips + İçecek </t>
  </si>
  <si>
    <t>Kebonomi Menü</t>
  </si>
  <si>
    <t xml:space="preserve">Kebonomi Dürüm + Cips + İçecek </t>
  </si>
  <si>
    <t>Yummy Menü</t>
  </si>
  <si>
    <t xml:space="preserve">Yummy Dürüm + Cips + İçecek </t>
  </si>
  <si>
    <t>3D Menü</t>
  </si>
  <si>
    <t xml:space="preserve">Seçeceğiniz 3 Adet Mini Tavuk Döner Dürüm + Cips + İçecek </t>
  </si>
  <si>
    <t>30,40 TL</t>
  </si>
  <si>
    <t>Atom Dürüm</t>
  </si>
  <si>
    <t xml:space="preserve">Tavuk döner, patates kızartması, Kebo sos, Kebo mayonez, turşu, yeşil salata, soğan salatası </t>
  </si>
  <si>
    <t>21,90 TL</t>
  </si>
  <si>
    <t>Kebabi Dürüm</t>
  </si>
  <si>
    <t xml:space="preserve">Tavuk döner, Kebo sos, soğan salatası </t>
  </si>
  <si>
    <t xml:space="preserve">Tavuk döner, yeşil salata, lavaş ekmeği, Kebo mayonez </t>
  </si>
  <si>
    <t>Patron Dürüm</t>
  </si>
  <si>
    <t xml:space="preserve">Tavuk döner, Kebo mayonez </t>
  </si>
  <si>
    <t>Kebonomi Dürüm</t>
  </si>
  <si>
    <t>Yummy Dürüm</t>
  </si>
  <si>
    <t xml:space="preserve">Çıtır tavuk, yeşil salata, lavaş ekmeği, Kebo mayonez </t>
  </si>
  <si>
    <t>3D Dürüm</t>
  </si>
  <si>
    <t xml:space="preserve">Seçeceğiniz 3 adet mini tavuk döner dürüm </t>
  </si>
  <si>
    <t>Green Tabak</t>
  </si>
  <si>
    <t xml:space="preserve">Tavuk döner, yeşil salata, domates </t>
  </si>
  <si>
    <t>Baby Tabak</t>
  </si>
  <si>
    <t xml:space="preserve">Tavuk döner, turşu, patates kızartması </t>
  </si>
  <si>
    <t>Kebo Salata</t>
  </si>
  <si>
    <t xml:space="preserve">Mevsim yeşillikleri, baharatlı tavuk topları, kaşar peyniri </t>
  </si>
  <si>
    <t>Nugget (4 Adet)</t>
  </si>
  <si>
    <t>Baharatlı Tavuk Topları (12 Adet)</t>
  </si>
  <si>
    <t>5,90 TL</t>
  </si>
  <si>
    <t>7,90 TL</t>
  </si>
  <si>
    <t>Jumbo Boy Patates Kızartması</t>
  </si>
  <si>
    <t>Ruffles (Sade)</t>
  </si>
  <si>
    <t xml:space="preserve">20 gr. </t>
  </si>
  <si>
    <t>Lays (Sade)</t>
  </si>
  <si>
    <t>Doritos (Baharatlı)</t>
  </si>
  <si>
    <t>Ballı Hardal</t>
  </si>
  <si>
    <t xml:space="preserve">Kebo tavuk döneri, patates kızartması, Kebo sos, Kebo mayonez, turşu </t>
  </si>
  <si>
    <t xml:space="preserve">Kebo Dürüm (Kebo tavuk döneri, patates kızartması, Kebo sos, Kebo mayonez, turşu) + Seçeceğiniz Cips + Sütaş Ayran (30 cl.) </t>
  </si>
  <si>
    <t>Kebonomi 2'li Menü</t>
  </si>
  <si>
    <t xml:space="preserve">2 Adet Kebonomi Dürüm + 2 Adet Seçeceğiniz Cips + 2 Adet Sütaş Ayran (30 cl.) </t>
  </si>
  <si>
    <t xml:space="preserve">Kebo tavuk döneri, Kebo sos, soğan salatası </t>
  </si>
  <si>
    <t>Yummy 2'li Menü</t>
  </si>
  <si>
    <t xml:space="preserve">2 Adet Yummy Dürüm + 2 Adet Seçeceğiniz Cips + 2 Adet Sütaş Ayran (30 cl.) </t>
  </si>
  <si>
    <t>Kebonomi Litrelik Menü</t>
  </si>
  <si>
    <t xml:space="preserve">2 Adet Kebonomi Dürüm + 2 Adet Seçeceğiniz Cips + İçecek (1 L.) </t>
  </si>
  <si>
    <t>Yummy Litrelik Menü</t>
  </si>
  <si>
    <t xml:space="preserve">2 Adet Yummy Dürüm + 2 Adet Seçeceğiniz Cips + İçecek (1 L.) </t>
  </si>
  <si>
    <t xml:space="preserve">Seçeceğiniz 4 Adet Mini Tavuk Döner Dürüm + 2 Adet Seçeceğiniz Cips + İçecek (1 L.) </t>
  </si>
  <si>
    <t xml:space="preserve">Atom Dürüm (Kebo döneri, patates kızartması, Kebo sos, Kebo mayonez, turşu, yeşil salata, soğan salatası) + Seçeceğiniz Cips + Sütaş Ayran (30 cl.) </t>
  </si>
  <si>
    <t xml:space="preserve">Kebabi Dürüm (Kebo tavuk döneri, Kebo sos, soğan salatası) + Seçeceğiniz Cips + Sütaş Ayran (30 cl.) </t>
  </si>
  <si>
    <t xml:space="preserve">Green Dürüm (Kebo tavuk döneri, yeşil salata, Kebo mayonez) + Seçeceğiniz Cips + Sütaş Ayran (30 cl.) </t>
  </si>
  <si>
    <t xml:space="preserve">Patron Dürüm (Kebo tavuk döneri, Kebo mayonez) + Seçeceğiniz Cips + Sütaş Ayran (30 cl.) </t>
  </si>
  <si>
    <t xml:space="preserve">Kebonomi Dürüm (Kebo tavuk döneri, patates kızartması, Kebo sos, Kebo mayonez, turşu) + Seçeceğiniz Cips + Sütaş Ayran (30 cl.) </t>
  </si>
  <si>
    <t xml:space="preserve">Yummy Dürüm (Kebo çıtır tavuk, yeşil salata, lavaş ekmeği, Kebo mayonez) + Seçeceğiniz Cips + Sütaş Ayran (30 cl.) </t>
  </si>
  <si>
    <t xml:space="preserve">Seçeceğiniz 3 Adet Mini Kebo Tavuk Döner Dürüm + Seçeceğiniz Cips + Sütaş Ayran (30 cl.) </t>
  </si>
  <si>
    <t xml:space="preserve">Kebo tavuk döneri, yeşil salata, Kebo mayonez </t>
  </si>
  <si>
    <t xml:space="preserve">Kebo tavuk döneri, Kebo mayonez </t>
  </si>
  <si>
    <t xml:space="preserve">Kebo tavuk döneri, patates kızartması, Kebo sos, Kebo mayonez, turşu, yeşil salata, soğan salatası </t>
  </si>
  <si>
    <t xml:space="preserve">Kebo çıtır tavuk, yeşil salata, lavaş ekmeği, Kebo mayonez </t>
  </si>
  <si>
    <t xml:space="preserve">Seçeceğiniz 3 adet mini Kebo tavuk döneri dürüm </t>
  </si>
  <si>
    <t xml:space="preserve">Kebo döneri, patates kızartması, acı biber, turşu, domates </t>
  </si>
  <si>
    <t xml:space="preserve">Kebo döneri, yeşil salata, domates </t>
  </si>
  <si>
    <t xml:space="preserve">Kebo döneri, turşu, patates kızartması </t>
  </si>
  <si>
    <t>Adana Dürüm (100 gr.)</t>
  </si>
  <si>
    <t xml:space="preserve">Soğan, piyaz, domates. Turşu ile </t>
  </si>
  <si>
    <t xml:space="preserve">Ekmek Arası Izgara Köfte + Patates Kızartması + Pepsi (33 cl.) </t>
  </si>
  <si>
    <t>Et Sac Kavurma</t>
  </si>
  <si>
    <t xml:space="preserve">Salata, soğan, piyaz, közlenmiş domates, biber, soslu ekmek </t>
  </si>
  <si>
    <t xml:space="preserve">Hamburger + Patates Kızartması + Pepsi (33 cl.) </t>
  </si>
  <si>
    <t xml:space="preserve">Salata, soğan piyazı, közlenmiş domates, közlenmiş biber </t>
  </si>
  <si>
    <t>Kasap Köfte</t>
  </si>
  <si>
    <t>Kemiksiz Tavuk Pirzola</t>
  </si>
  <si>
    <t>İskender Kebap</t>
  </si>
  <si>
    <t xml:space="preserve">Yoğurt. Salata, közlenmiş domates, közlenmiş biber </t>
  </si>
  <si>
    <t>Çöp Şiş</t>
  </si>
  <si>
    <t xml:space="preserve">Salata, yoğurt, közlenmiş domates, közlenmiş biber ile </t>
  </si>
  <si>
    <t>Kelin Karışık Izgarası</t>
  </si>
  <si>
    <t>Çöp Şiş Dürüm</t>
  </si>
  <si>
    <t xml:space="preserve">Domates, maydanoz. Biber turşusu ile </t>
  </si>
  <si>
    <t>Tavuk Sac Kavurma</t>
  </si>
  <si>
    <t xml:space="preserve">Domates, turşu, kıvırcık marul </t>
  </si>
  <si>
    <t>Mangalda Tavuk Döner</t>
  </si>
  <si>
    <t>Humus (200 gr.)</t>
  </si>
  <si>
    <t>Tost Çeşitleri</t>
  </si>
  <si>
    <t xml:space="preserve">turşu ile </t>
  </si>
  <si>
    <t>Günün Tatlısı</t>
  </si>
  <si>
    <t xml:space="preserve">Salata, soğan piyazı, közlenmiş domates, közlenmiş biber ile </t>
  </si>
  <si>
    <t>Çöp Şiş (1 kg.)</t>
  </si>
  <si>
    <t>Izgara Kasap Köfte (1 kg.)</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</si>
  <si>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</si>
  <si>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</si>
  <si>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</si>
  <si>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</si>
  <si>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</si>
  <si>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</si>
  <si>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</si>
  <si>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</si>
  <si>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</si>
  <si>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</si>
  <si>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</si>
  <si>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</si>
  <si>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</si>
  <si>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</si>
  <si>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</si>
  <si>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</si>
  <si>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</si>
  <si>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</si>
  <si>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</si>
  <si>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</si>
  <si>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</si>
  <si>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</si>
  <si>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</si>
  <si>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</si>
  <si>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</si>
  <si>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</si>
  <si>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</si>
  <si>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</si>
  <si>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</si>
  <si>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</si>
  <si>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</si>
  <si>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</si>
  <si>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</si>
  <si>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</si>
  <si>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</si>
  <si>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</si>
  <si>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</si>
  <si>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</si>
  <si>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</si>
  <si>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</si>
  <si>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</si>
  <si>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</si>
  <si>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</si>
  <si>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</si>
  <si>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</si>
  <si>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</si>
  <si>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</si>
  <si>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</si>
  <si>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</si>
  <si>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</si>
  <si>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</si>
  <si>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</si>
  <si>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</si>
  <si>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</si>
  <si>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</si>
  <si>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</si>
  <si>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</si>
  <si>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</si>
  <si>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</si>
  <si>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</si>
  <si>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</si>
  <si>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</si>
  <si>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</si>
  <si>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</si>
  <si>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</si>
  <si>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</si>
  <si>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</si>
  <si>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</si>
  <si>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</si>
  <si>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</si>
  <si>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</si>
  <si>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</si>
  <si>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</si>
  <si>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</si>
  <si>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</si>
  <si>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</si>
  <si>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</si>
  <si>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</si>
  <si>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</si>
  <si>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</si>
  <si>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</si>
  <si>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</si>
  <si>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</si>
  <si>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</si>
  <si>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</si>
  <si>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</si>
  <si>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</si>
  <si>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</si>
  <si>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</si>
  <si>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</si>
  <si>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</si>
  <si>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</si>
  <si>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</si>
  <si>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</si>
  <si>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</si>
  <si>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</si>
  <si>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</si>
  <si>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</si>
  <si>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</si>
  <si>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</si>
  <si>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</si>
  <si>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</si>
  <si>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</si>
  <si>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</si>
  <si>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</si>
  <si>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</si>
  <si>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</si>
  <si>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</si>
  <si>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</si>
  <si>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</si>
  <si>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</si>
  <si>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</si>
  <si>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</si>
  <si>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</si>
  <si>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</si>
  <si>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</si>
  <si>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</si>
  <si>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</si>
  <si>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</si>
  <si>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</si>
  <si>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</si>
  <si>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</si>
  <si>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</si>
  <si>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</si>
  <si>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</si>
  <si>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</si>
  <si>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</si>
  <si>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Hot Shots 8'li</t>
  </si>
  <si>
    <t>Hot Shots 12'li</t>
  </si>
  <si>
    <t>Patates Kızartması (Küçük Boy)</t>
  </si>
  <si>
    <t>Patates Kızartması (Mega Boy)</t>
  </si>
  <si>
    <t>8'li Soğan Halkası</t>
  </si>
  <si>
    <t>12'li Soğan Halkası</t>
  </si>
  <si>
    <t>16'lı Soğan Halkası</t>
  </si>
  <si>
    <t>Coleslaw Salata</t>
  </si>
  <si>
    <t>Gravy Sos</t>
  </si>
  <si>
    <t xml:space="preserve">KFC'nin gizli formülü ile üretilmiş taze tavuk sosu </t>
  </si>
  <si>
    <t>Biscuit</t>
  </si>
  <si>
    <t>3,99 TL</t>
  </si>
  <si>
    <t>Çikolatalı Cookie</t>
  </si>
  <si>
    <t>Magnum Mini Gold</t>
  </si>
  <si>
    <t>Mozaik Pasta</t>
  </si>
  <si>
    <t>Algida Boom Boom (90 ml.)</t>
  </si>
  <si>
    <t>İçim Ayran (22 cl.)</t>
  </si>
  <si>
    <t>Şişe Su</t>
  </si>
  <si>
    <t xml:space="preserve">(50 cl.) </t>
  </si>
  <si>
    <t>Sos Tabağı</t>
  </si>
  <si>
    <t xml:space="preserve">Seçeceğiniz 5 adet sos ile (Acı sos, sarımsaklı mayonez, ranch sos, acılı mayonez ve BBQ sos için geçerlidir.) </t>
  </si>
  <si>
    <t>Acılı Mayonez</t>
  </si>
  <si>
    <t xml:space="preserve">140 gr. çiğ köfte, marul, limon, maydanoz, domates, turşu, nar ekşisi, acı sos </t>
  </si>
  <si>
    <t xml:space="preserve">Çiğ Köfte (200 gr.) + Coca-Cola (20 cl.) </t>
  </si>
  <si>
    <t xml:space="preserve">Domates, limon, nar ekşisi, acı sos, 2 adet lavaş ile </t>
  </si>
  <si>
    <t xml:space="preserve">Domates, limon, nar ekşisi, acı sos, 6 adet lavaş ile </t>
  </si>
  <si>
    <t xml:space="preserve">100 gr. çiğ köfte, marul, limon, maydanoz, domates, turşu, nar ekşisi, acı sos </t>
  </si>
  <si>
    <t>Seçilmiş Menü (Mantı Porsiyon (200gr.))</t>
  </si>
  <si>
    <t xml:space="preserve">Mantı Porsiyon (200gr.) + Coca-Cola (20 cl.) </t>
  </si>
  <si>
    <t xml:space="preserve">Sucuk </t>
  </si>
  <si>
    <t xml:space="preserve">Sucuk, kaşar peyniri, isteğe göre; domates, ketçap, mayonez </t>
  </si>
  <si>
    <t xml:space="preserve">Domates, limon, nar ekşisi, acı sos, 4 adet lavaş ile </t>
  </si>
  <si>
    <t xml:space="preserve">Domates, limon, nar ekşisi, acı sos, 8 adet lavaş ile </t>
  </si>
  <si>
    <t xml:space="preserve">100 gr. çiğ köfte, nar ekşisi, domates, göbek marul, Doritos taco </t>
  </si>
  <si>
    <t>Doritoslu Mega Dürüm</t>
  </si>
  <si>
    <t xml:space="preserve">140 gr. çiğ köfte, nar ekşisi, domates, göbek marul, Doritos taco </t>
  </si>
  <si>
    <t>Patatesli Çiğ Köfte Dürüm</t>
  </si>
  <si>
    <t xml:space="preserve">100 gr. çiğ köfte, nar ekşisi, domates, göbek marul, kızarmış patates cipsi </t>
  </si>
  <si>
    <t>Patatesli Mega Dürüm</t>
  </si>
  <si>
    <t xml:space="preserve">140 gr. çiğ köfte, nar ekşisi, domates, göbek marul, kızarmış patates cipsi </t>
  </si>
  <si>
    <t>Doritos &amp; Patates Cipsli Çiğ Köfte Dürüm</t>
  </si>
  <si>
    <t xml:space="preserve">120 gr. çiğ köfte, marul, domates, nane, maydanoz, ekşi sos, limon, patates kızartması, Doritos taco </t>
  </si>
  <si>
    <t>Antakya Oruk (Adet)</t>
  </si>
  <si>
    <t xml:space="preserve">Köftelik bulgur, dana kıyma, özel içli köfte baharatları </t>
  </si>
  <si>
    <t>Mantı Porsiyon (200gr.)</t>
  </si>
  <si>
    <t xml:space="preserve">Salata, turşu, ekmek ile </t>
  </si>
  <si>
    <t>Elma Dilim Patates Kızartması (Orta)</t>
  </si>
  <si>
    <t>Elma Dilim Patates Kızartması (Büyük)</t>
  </si>
  <si>
    <t>Mantı (500 gr.)</t>
  </si>
  <si>
    <t xml:space="preserve">Dana eti ile yapılan fırınlanmış ev mantısı </t>
  </si>
  <si>
    <t>Çiğ Köfte Dürüm (150 gr.)</t>
  </si>
  <si>
    <t xml:space="preserve">Çift lavaşa; marul, domates, nar ekşisi </t>
  </si>
  <si>
    <t xml:space="preserve">Çift lavaşa; 80 gr. çiğ köfte, Doritos </t>
  </si>
  <si>
    <t xml:space="preserve">2 adet lavaş, 1 parça göbek marul, nar ekşisi, acı sos ile </t>
  </si>
  <si>
    <t xml:space="preserve">Tek lavaşa; marul, domates, nar ekşisi </t>
  </si>
  <si>
    <t xml:space="preserve">5 adet lavaş, 2 parça göbek marul, domates, nar ekşisi, acı sos ile </t>
  </si>
  <si>
    <t>Vodafone Menüsü (Çiğ Köfte Dürüm (160 gr.))</t>
  </si>
  <si>
    <t xml:space="preserve">Çiğ Köfte Dürüm (160 gr.) + Şalgam Suyu (33 cl.) (Kampanya koşulları için restoranın Promosyonlar bölümüne göz atınız. İndirimli fiyat ürün sepete eklendikten sonra uygulanır.) </t>
  </si>
  <si>
    <t>Çiğ Köfte Dürüm (190 gr.)</t>
  </si>
  <si>
    <t xml:space="preserve">Üç lavaşa; marul, domates, nar ekşisi </t>
  </si>
  <si>
    <t xml:space="preserve">4 adet lavaş, 2 parça göbek marul, nar ekşisi, acı sos ile </t>
  </si>
  <si>
    <t xml:space="preserve">6 adet lavaş, 3 parça göbek marul, nar ekşisi, acı sos ile </t>
  </si>
  <si>
    <t xml:space="preserve">10 adet lavaş, 4 parça göbek marul, nar ekşisi, acı sos ile </t>
  </si>
  <si>
    <t xml:space="preserve">Patates kızartması, marul, turşu, mayonez </t>
  </si>
  <si>
    <t>İskenderun Tavuk Döner Dürüm</t>
  </si>
  <si>
    <t xml:space="preserve">Soğan, domates, maydanoz, özel acı sos </t>
  </si>
  <si>
    <t>İskenderun Et Döner Dürüm</t>
  </si>
  <si>
    <t>Patates Dürüm</t>
  </si>
  <si>
    <t xml:space="preserve">Patates Kızartması, ketçap, mayonez </t>
  </si>
  <si>
    <t xml:space="preserve">Et Döner (1 kg.) (Pişirilmiş) + Salata + Soğan Piyazı + 2 Adet Lavaş </t>
  </si>
  <si>
    <t>Et Döner (500 gr.) Menü</t>
  </si>
  <si>
    <t xml:space="preserve">Et Döner (500 gr.) (Pişirilmiş) + Salata + Soğan Piyazı + 2 Adet Lavaş </t>
  </si>
  <si>
    <t xml:space="preserve">İskenderun Et Döner Dürüm veya Antakya Et Döner Dürüm + Patates Kızartması + Ayran (30 cl.) </t>
  </si>
  <si>
    <t>Izgara Köfte (1 kg.) Menü</t>
  </si>
  <si>
    <t xml:space="preserve">Izgara Köfte (1 kg.) (Pişirilmiş) + Salata + Soğan Piyazı + 2 Adet Lavaş + Pepsi (2,5 L.) </t>
  </si>
  <si>
    <t>Izgara Köfte (500 gr.) Menü</t>
  </si>
  <si>
    <t xml:space="preserve">Izgara Köfte (500 gr.) (Pişirilmiş) + Salata + Soğan Piyazı + 2 Adet Lavaş + Pepsi (2,5 L.) </t>
  </si>
  <si>
    <t>Kampanya Et İskender Menü</t>
  </si>
  <si>
    <t>Kampanya Köftender Menü</t>
  </si>
  <si>
    <t xml:space="preserve">Köftender + Kutu İçecek </t>
  </si>
  <si>
    <t>Kırmızı Burger Menü</t>
  </si>
  <si>
    <t xml:space="preserve">Kırmızı Burger + Patates Kızartması + Kutu İçecek </t>
  </si>
  <si>
    <t xml:space="preserve">Antakya Usulü Tavuk Döner Dürüm veya İskenderun Usulü Tavuk Döner Dürüm + Patates Kızartması + Fırın Sütlaç (300 gr.) + İçecek </t>
  </si>
  <si>
    <t xml:space="preserve">Antakya Usulü Et Döner Dürüm veya İskenderun Usulü Tavuk Döner Dürüm + Patates Kızartması +Fırın Sütlaç (300 gr.) + İçecek </t>
  </si>
  <si>
    <t>Tavuk Döner (1 kg.) Menü</t>
  </si>
  <si>
    <t xml:space="preserve">Tavuk Döner (1 kg.) (Pişirilmiş) + 2 Adet Lavaş Ekmeği + Salata + Soğan Piyazı + Pepsi (2,5 L.) </t>
  </si>
  <si>
    <t>86,50 TL</t>
  </si>
  <si>
    <t>Tavuk Döner (500 gr.) Menü</t>
  </si>
  <si>
    <t xml:space="preserve">Tavuk Döner (500 gr.) (Pişirilmiş) + 2 Adet Lavaş Ekmeği + Salata + Soğan Piyazı + Pepsi (1 L.) </t>
  </si>
  <si>
    <t>58,50 TL</t>
  </si>
  <si>
    <t xml:space="preserve">İskenderun Tavuk Döner Dürüm veya Antakya Tavuk Döner Dürüm + Patates Kızartması + Ayran (30 cl.) </t>
  </si>
  <si>
    <t>Tavuk Döner İskender</t>
  </si>
  <si>
    <t xml:space="preserve">Tavuk döner, özel sos, tereyağı. Pişmiş biber, pişmiş domates, salata ile </t>
  </si>
  <si>
    <t>Sultan-i Beyti</t>
  </si>
  <si>
    <t xml:space="preserve">Tavuk döner, kaşar peyniri, özel sos, tereyağı, patates kızartması. Pişmiş biber, pişmiş domates, salata ile </t>
  </si>
  <si>
    <t xml:space="preserve">100 gr. tavuk döner, tereyağlı pirinç pilavı, pişmiş biber, domates, patates kızartması, isteğe bağlı sos, tereyağı, salata, yoğurt ile </t>
  </si>
  <si>
    <t>Kırmızı Tavuk Special</t>
  </si>
  <si>
    <t xml:space="preserve">Tavuk döner, özel sos, tereyağı, patates kızartması. Pişmiş biber, pişmiş domates, salata ile </t>
  </si>
  <si>
    <t>Asabi Acılı Tavuk Döner Dürüm</t>
  </si>
  <si>
    <t>Psikopat Acılı Tavuk Döner Dürüm</t>
  </si>
  <si>
    <t>İskenderun Sırık Sarım Tavuk Döner Dürüm (50 cm.)</t>
  </si>
  <si>
    <t>Antakya Sırık Sarım Tavuk Döner Dürüm (50 cm.)</t>
  </si>
  <si>
    <t>Zurna İskenderun Tavuk Döner Dürüm</t>
  </si>
  <si>
    <t xml:space="preserve">Domates, maydanoz, İskenderun sos, soğan </t>
  </si>
  <si>
    <t>Antakya Acılı Tavuk Döner Dürüm</t>
  </si>
  <si>
    <t xml:space="preserve">Yaprak et döner, tereyağlı pirinç pilavı, pişmiş biber, domates, patates kızartması, isteğe bağlı sos, tereyağı, salata, yoğurt ile </t>
  </si>
  <si>
    <t>Et Döner İskender</t>
  </si>
  <si>
    <t xml:space="preserve">Yaprak et döner, özel sos, tereyağı. Pişmiş biber, pişmiş domates, salata ile </t>
  </si>
  <si>
    <t>35,50 TL</t>
  </si>
  <si>
    <t>Kırmızı Et Special</t>
  </si>
  <si>
    <t xml:space="preserve">Yaprak et döner, özel sos, tereyağı, patates kızartması. Pişmiş biber, pişmiş domates, salata ile </t>
  </si>
  <si>
    <t>Ortaya Karışık (1,5 Porsiyon)</t>
  </si>
  <si>
    <t xml:space="preserve">Tavuk döner, yaprak et döner, özel sos, tereyağı. Pişmiş biber, pişmiş domates, salata, yoğurt ile </t>
  </si>
  <si>
    <t xml:space="preserve">Marul, turşu, domates, ketçap, mayonez </t>
  </si>
  <si>
    <t>Hamburger &amp; Patates Kızartması</t>
  </si>
  <si>
    <t>Cheeseburger &amp; Patates Kızartması</t>
  </si>
  <si>
    <t xml:space="preserve">Cheddar peyniri, marul, turşu, domates, mayonez </t>
  </si>
  <si>
    <t>Kırmızı Burger &amp; Patates Kızartması</t>
  </si>
  <si>
    <t xml:space="preserve">Double hamburger köftesi, domates, turşu, marul, ketçap, mayonez </t>
  </si>
  <si>
    <t>Homeburger (M)</t>
  </si>
  <si>
    <t xml:space="preserve">50 gr. köfte, 20 gr. et döner, karamelize soğan, cheddar peyniri, domates, marul, turşu,özel sos </t>
  </si>
  <si>
    <t>Homeburger (L)</t>
  </si>
  <si>
    <t xml:space="preserve">90 gr. köfte, 40 gr. et döner, karamelize soğan, cheddar peyniri, domates, marul, turşu,özel sos </t>
  </si>
  <si>
    <t>Asabi Acılı Et Döner Dürüm</t>
  </si>
  <si>
    <t>Psikopat Acılı Et Döner Dürüm</t>
  </si>
  <si>
    <t>İskenderun Sırık Sarım Et Döner Dürüm (50 cm.)</t>
  </si>
  <si>
    <t>Antakya Sırık Sarım Et Döner Dürüm (50 cm.)</t>
  </si>
  <si>
    <t>Zurna Antakya Et Döner Dürüm</t>
  </si>
  <si>
    <t>Zurna İskenderun Et Döner Dürüm</t>
  </si>
  <si>
    <t>Kırmızı Köfte (5'li)</t>
  </si>
  <si>
    <t xml:space="preserve">5 adet köfte, soğan piyazı, pişmiş domates, pişmiş biber, tereyağlı pirinç pilavı, lavaş ekmek, salata ile </t>
  </si>
  <si>
    <t>Kırmızı Köfte (8'li)</t>
  </si>
  <si>
    <t xml:space="preserve">8 adet köfte, soğan piyazı, pişmiş domates, pişmiş biber, tereyağlı pirinç pilavı, lavaş ekmek, salata ile </t>
  </si>
  <si>
    <t>Köftender</t>
  </si>
  <si>
    <t xml:space="preserve">Pide üzerinde köfte, yoğurt, pişmiş biber, pişmiş domates, tereyağı, özel sos </t>
  </si>
  <si>
    <t xml:space="preserve">Soğan, domates, maydanoz, özel sos. İsteğe bağlı lavaş arasında </t>
  </si>
  <si>
    <t>Veggi Dürüm</t>
  </si>
  <si>
    <t xml:space="preserve">Marul, domates, karalahana, havuç, kornişon turşu, patates kızartması, mayonez </t>
  </si>
  <si>
    <t>Tavuk Dönerli Salata</t>
  </si>
  <si>
    <t xml:space="preserve">Tavuk döner, Akdeniz yeşillikleri, limon, mısır, kıtır ekmek </t>
  </si>
  <si>
    <t>Et Dönerli Salata</t>
  </si>
  <si>
    <t xml:space="preserve">Yaprak et döner, Akdeniz yeşillikleri, limon, mısır, kıtır ekmek </t>
  </si>
  <si>
    <t xml:space="preserve">Ton balığı, Akdeniz yeşillikleri, limon, mısır, kıtır ekmek </t>
  </si>
  <si>
    <t xml:space="preserve">Mevsim sebzeleri, domates, limon, mısır, kıtır ekmek </t>
  </si>
  <si>
    <t>Karışık Sıcak</t>
  </si>
  <si>
    <t xml:space="preserve">2 adet soğan halkası, patates kızartması, 2 adet çıtır peynir ile </t>
  </si>
  <si>
    <t>Fırın Sütlaç</t>
  </si>
  <si>
    <t>Çocuk Et Dürüm Menü</t>
  </si>
  <si>
    <t xml:space="preserve">(Oyuncak Hediyeli) Çocuk Et Döner Dürüm (Sade domates, özel sos, acısız lavaş) + Patates Kızartması + Ayran (20 cl.) </t>
  </si>
  <si>
    <t>Çocuk Tavuk Dürüm Menü</t>
  </si>
  <si>
    <t xml:space="preserve">(Oyuncak Hediyeli) Çocuk Tavuk Dürüm (Sade domates, özel sos, acısız lavaş) + Patates Kızartması + Ayran (20 cl.) </t>
  </si>
  <si>
    <t>Eco Et Döner (Yarım)</t>
  </si>
  <si>
    <t xml:space="preserve">Domates, maydanoz, özel sos, soğan </t>
  </si>
  <si>
    <t>Eko Ekmek Arası Et Döner</t>
  </si>
  <si>
    <t xml:space="preserve">Somun ekmek arasına; soğan, domates, maydanoz </t>
  </si>
  <si>
    <t xml:space="preserve">(30 cm.) Patates kızartması, marul, turşu, mayonez, özel sos </t>
  </si>
  <si>
    <t xml:space="preserve">(30 cm.) Domates, maydanoz, özel sos, soğan </t>
  </si>
  <si>
    <t xml:space="preserve">(40 cm.) Patates kızartması, marul, turşu, mayonez, özel sos </t>
  </si>
  <si>
    <t>İskenderun Zurna Et Döner Dürüm</t>
  </si>
  <si>
    <t xml:space="preserve">(40 cm.) Domates, maydanoz, özel sos, soğan </t>
  </si>
  <si>
    <t>İskenderun Sırık Et Döner Dürüm</t>
  </si>
  <si>
    <t xml:space="preserve">(50 cm.) Soğan, domates, maydanoz, özel sos </t>
  </si>
  <si>
    <t>Antakya Sırık Et Döner Dürüm</t>
  </si>
  <si>
    <t xml:space="preserve">(50 cm.) Patates kızartması, marul, turşu, mayonez, özel sos </t>
  </si>
  <si>
    <t>Ekmek Arası Ankara Et Döner</t>
  </si>
  <si>
    <t xml:space="preserve">Dilim pide üzerine et döner, tereyağı. Özel sos, salata ile </t>
  </si>
  <si>
    <t xml:space="preserve">Pirinç pilavı üzerine tavuk döner, tereyağı. Özel sos ve salata ile </t>
  </si>
  <si>
    <t>Sultan Dilimli Beyti (Et Dönerden)</t>
  </si>
  <si>
    <t xml:space="preserve">Lavaş ekmek arasına; kaşarlı dilimli et döner, patates kızartması, yoğurt, tereyağı, özel sos, salata </t>
  </si>
  <si>
    <t>Et Döner (120 gr.)</t>
  </si>
  <si>
    <t>Et Döner (150 gr.)</t>
  </si>
  <si>
    <t>Asabi Et Döner Dürüm</t>
  </si>
  <si>
    <t xml:space="preserve">Domates, maydanoz, özel acı sos, soğan </t>
  </si>
  <si>
    <t>Psikopat Et Döner Dürüm</t>
  </si>
  <si>
    <t>Kırmızı Special Et Döner</t>
  </si>
  <si>
    <t xml:space="preserve">120 gr. et döner, patates kızartması, özel acı sos, özel hardallı sos, tereyağı, salata ile </t>
  </si>
  <si>
    <t>Ortaya Karışık Döner</t>
  </si>
  <si>
    <t xml:space="preserve">(1,5 Porsiyon) Et döner, tavuk döner, patates kızartması, domates, yoğurt </t>
  </si>
  <si>
    <t>39,50 TL</t>
  </si>
  <si>
    <t>Eco Tavuk Döner (Yarım)</t>
  </si>
  <si>
    <t xml:space="preserve">Soğan, domates, maydanoz, özel sos </t>
  </si>
  <si>
    <t>Eko Ekmek Arası Tavuk Döner</t>
  </si>
  <si>
    <t>Antakya Usulü Zurna Tavuk Döner Dürüm</t>
  </si>
  <si>
    <t>İskenderun Usulü Zurna Tavuk Döner Dürüm</t>
  </si>
  <si>
    <t>Antakya Usulü Sırık Tavuk Döner Dürüm</t>
  </si>
  <si>
    <t>İskenderun Usulü Sırık Tavuk Döner Dürüm</t>
  </si>
  <si>
    <t>Ekmek Arası Ankara Tavuk Döner</t>
  </si>
  <si>
    <t>İskender (Yaprak Tavuk Dönerden)</t>
  </si>
  <si>
    <t xml:space="preserve">Dilim pide üzerine tavuk döner, tereyağı. Özel sos, salata ile </t>
  </si>
  <si>
    <t>Sultan Dilimli Beyti (Tavuk Dönerden)</t>
  </si>
  <si>
    <t xml:space="preserve">Lavaş arasına dilim kaşar peynirli tavuk döner, patates kızartması, yoğurt, tereyağı. Özel sos, salata ile </t>
  </si>
  <si>
    <t>Asabi Tavuk Döner Dürüm</t>
  </si>
  <si>
    <t>Psikopat Tavuk Döner Dürüm</t>
  </si>
  <si>
    <t>Homeburger (Medium)</t>
  </si>
  <si>
    <t>Homeburger (Large)</t>
  </si>
  <si>
    <t xml:space="preserve">90 gr. köfte, 40 gr. et döner, karamelize soğan, cheddar peyniri, domates, göbek marul, özel sos </t>
  </si>
  <si>
    <t>Köftenburger (45 gr.)</t>
  </si>
  <si>
    <t xml:space="preserve">45 gr. köfte, göbek marul, domates, turşu, özel sos </t>
  </si>
  <si>
    <t>Köftenburger (90 gr.)</t>
  </si>
  <si>
    <t xml:space="preserve">90 gr. köfte, göbek marul, domates, turşu, özel sos </t>
  </si>
  <si>
    <t xml:space="preserve">150 gr mangal köfte, patates kızartması, pişmiş biber, pişmiş domates, özel acı sos, salata ile </t>
  </si>
  <si>
    <t xml:space="preserve">210 gr mangal köfte, patates kızartması, pişmiş biber, pişmiş domates, özel acı sos, salata ile </t>
  </si>
  <si>
    <t xml:space="preserve">300 gr mangal köfte, patates kızartması, pişmiş biber, pişmiş domates, özel acı sos, salata ile </t>
  </si>
  <si>
    <t xml:space="preserve">Dilim pide ekmeğine,150 gr mangal köfteler, pişmiş biber, pişmiş domates, salata ile </t>
  </si>
  <si>
    <t>Mangal Köftender (300-gr.)</t>
  </si>
  <si>
    <t xml:space="preserve">Dilim pide ekmeğine, 300 gr mangal köfteler, pişmiş biber, pişmiş domates, salata ile </t>
  </si>
  <si>
    <t xml:space="preserve">Özel hazırlanmış Ankara ekmeği, ızgara köfte, soğan, domates, maydanoz </t>
  </si>
  <si>
    <t>Kebapçı Usulü Köfte Dürüm</t>
  </si>
  <si>
    <t xml:space="preserve">Lavaş ekmeğine; mangal köfteler, soğan, domates, maydanoz, sos </t>
  </si>
  <si>
    <t xml:space="preserve">İskender (Et Dönerden) + Salata + Eker Yoğurt (150 gr.) + Kutu İçecek </t>
  </si>
  <si>
    <t xml:space="preserve">Patates kızartması, marul, turşu, mayonez, özel sos </t>
  </si>
  <si>
    <t>Zurna Et Döner Dürüm (35-40 cm.)</t>
  </si>
  <si>
    <t>Sırık Et Döner Dürüm (45-50 cm.)</t>
  </si>
  <si>
    <t xml:space="preserve">Tereyağı, sos. Salata ile </t>
  </si>
  <si>
    <t xml:space="preserve">120 gr et döner. Patates kızartması, özel acı sos, özel hardallı sos, tereyağı, salata ile </t>
  </si>
  <si>
    <t>Ortaya Karışık Döner (1,5 Porsiyon)</t>
  </si>
  <si>
    <t xml:space="preserve">Et döner, tavuk döner, patates kızartması, domates, yoğurt </t>
  </si>
  <si>
    <t xml:space="preserve">Lavaş ekmek arasına; Kaşarlı dilimli et döner, patates kızartması, yoğurt </t>
  </si>
  <si>
    <t xml:space="preserve">Pilav, et döner, tereyağı, dilim domates, salata ile </t>
  </si>
  <si>
    <t xml:space="preserve">Somun ekmek arasında, soğan, domates, maydanoz </t>
  </si>
  <si>
    <t>Antakya Usulü Zurna Tavuk Döner Dürüm (35-40 cm.)</t>
  </si>
  <si>
    <t>Zurna Tavuk Döner Dürüm (35-40 cm.)</t>
  </si>
  <si>
    <t>Sırık Tavuk Döner Dürüm (45-50 cm.)</t>
  </si>
  <si>
    <t>Kırmızı Spesiyal Tavuk Döner</t>
  </si>
  <si>
    <t xml:space="preserve">120 gr tavuk döner. Patates kızartması, özel acı sos, özel hardallı sos, tereyağı, salata ile </t>
  </si>
  <si>
    <t xml:space="preserve">Tavuk döner, et döner, patates kızartması, soğan halkası, yoğurt, tereyağı, özel sos, salata ile </t>
  </si>
  <si>
    <t xml:space="preserve">Lavaş ekmek arasına; Kaşarlı dilimli tavuk döner, patates kızartması, yoğurt, soğan halkası, özel sos, salata </t>
  </si>
  <si>
    <t xml:space="preserve">Pilav, tavuk döner, tereyağı, dilim domates, salata ile </t>
  </si>
  <si>
    <t>Eko Tavuk Döner</t>
  </si>
  <si>
    <t>Fırında Sütlaç (250 gr.)</t>
  </si>
  <si>
    <t>Vejetaryen Döner</t>
  </si>
  <si>
    <t xml:space="preserve">Domates, marul, turşu, patates, Rus salatası garnitürü(mayonezsiz), özel sos ile </t>
  </si>
  <si>
    <t>Izgara Köfte (5 Adet)</t>
  </si>
  <si>
    <t xml:space="preserve">Pide ekmek, 5 adet ızgara köfte, pilav, patates kızartması, pişmiş biber, pişmiş domates, özel acı sos </t>
  </si>
  <si>
    <t>Izgara Köfte (8 Adet)</t>
  </si>
  <si>
    <t xml:space="preserve">Pide ekmek, 8 adet ızgara köfte, pilav, patates kızartması, pişmiş biber, pişmiş domates, özel acı sos, </t>
  </si>
  <si>
    <t>Psikopat® Acı Sos (250 gr.)</t>
  </si>
  <si>
    <t xml:space="preserve">Özel acı biber, baharat ile hazırlanır. Günlük taze olarak üretilmektedir. </t>
  </si>
  <si>
    <t xml:space="preserve">Patates kızartması, özel sos, mayonez. Salatalık turşusu, biber turşusu ile </t>
  </si>
  <si>
    <t>Lahmacun (3 Adet)</t>
  </si>
  <si>
    <t xml:space="preserve">Soğan, maydanoz, domates, tatlı biber, özel baharat sos, maydanoz, limon ile </t>
  </si>
  <si>
    <t xml:space="preserve">2 şiş. Maydanoz, domates, soğan, özel sos. Salatalık turşusu, biber turşusu ile </t>
  </si>
  <si>
    <t xml:space="preserve">Maydanoz, limon ile </t>
  </si>
  <si>
    <t>Kiremitte Kaşarlı Menemen</t>
  </si>
  <si>
    <t xml:space="preserve">2 yumurta. Kaşar peyniri, soğan, domates, tatlı biber, özel sos, salata, ekmek ile </t>
  </si>
  <si>
    <t>Kiremitte Sade Menemen</t>
  </si>
  <si>
    <t xml:space="preserve">2 adet yumurta. Soğan, domates, tatlı biber, özel sos, ekmek ile </t>
  </si>
  <si>
    <t xml:space="preserve">2 şiş meyhane pilavı, salata, közlenmiş biber, közlenmiş domates, soğan, maydanoz, özel sos, soslu ekmek ile </t>
  </si>
  <si>
    <t>Harbiye Kebap</t>
  </si>
  <si>
    <t xml:space="preserve">Özel soslu ekmek, közlenmiş biber, közlenmiş domates, meyhane pilavı, garnitür, salata </t>
  </si>
  <si>
    <t xml:space="preserve">2 şiş. Domates, soğan, maydanoz, özel sos, ekmek ile </t>
  </si>
  <si>
    <t xml:space="preserve">3 baget, 3 tavuk kanat, meyhane pilavı, salata, közlenmiş biber, közlenmiş domates, soğan, maydanoz, özel sos, soslu ekmek ile </t>
  </si>
  <si>
    <t>Special Izgara (Yarım)</t>
  </si>
  <si>
    <t xml:space="preserve">2 şiş kıyma, 1 şiş kuşbaşı, 1 şiş ciğer, 1 şiş tavuk, 3 parça baget, 3 parça kanat. Meyhane pilavı, salata, közlenmiş biber, közlenmiş domates, soğan, maydanoz, özel sos, soslu ekmek ile </t>
  </si>
  <si>
    <t>Special Izgara</t>
  </si>
  <si>
    <t xml:space="preserve">3 şiş kıyma, 2 şiş kuşbaşı, 2 şiş ciğer, 2 şiş tavuk, 3 parça baget, 3 parça kanat. Meyhane pilavı, salata, közlenmiş biber, közlenmiş domates, soğan, maydanoz, özel sos, soslu ekmek ile </t>
  </si>
  <si>
    <t>Kaşarlı Mantarlı Pide</t>
  </si>
  <si>
    <t xml:space="preserve">Kaşar peyniri, mantar, tereyağı. Salatalık turşusu, biber turşusu ile </t>
  </si>
  <si>
    <t xml:space="preserve">Kaşar peyniri, tereyağı. Salatalık turşusu, biber turşusu ile </t>
  </si>
  <si>
    <t xml:space="preserve">Özel harmanlanmış kıyma, kaşar peyniri, tereyağı. Salatalık turşusu, biber turşusu ile </t>
  </si>
  <si>
    <t xml:space="preserve">Özel harmanlanmış kıyma, tereyağı. Salatalık turşusu, biber turşusu ile </t>
  </si>
  <si>
    <t xml:space="preserve">Özel harmanlanmış kuşbaşı et, kaşar peyniri, tereyağı. Salatalık turşusu, biber turşusu ile </t>
  </si>
  <si>
    <t xml:space="preserve">Domates, tatlı biber, kaşar peyniri, tereyağı. Salatalık turşusu, biber turşusu ile </t>
  </si>
  <si>
    <t xml:space="preserve">Sucuk, kaşar peyniri, tereyağı. Salatalık turşusu, biber turşusu ile </t>
  </si>
  <si>
    <t>Sucuklu Sebzeli Pizza</t>
  </si>
  <si>
    <t xml:space="preserve">Pizza pide, sucuk, kaşar peyniri, domates, tatlı biber, mantar, mısır, tereyağı. Salatalık turşusu, biber turşusu ile </t>
  </si>
  <si>
    <t>Sucuklu Yumurtalı Kaşarlı Pide</t>
  </si>
  <si>
    <t xml:space="preserve">Yumurta, sucuk, kaşar peyniri, tereyağı. Salatalık turşusu, biber turşusu ile </t>
  </si>
  <si>
    <t xml:space="preserve">Maydanoz, domates, soğan, özel sos. Salatalık turşusu, biber turşusu ile </t>
  </si>
  <si>
    <t xml:space="preserve">Salata, sos, patates kızartması, mayonez. Turşu ile </t>
  </si>
  <si>
    <t>Duble Harbiye Dürüm</t>
  </si>
  <si>
    <t xml:space="preserve">3 şiş. Maydanoz, domates, soğan, özel sos. Salatalık turşusu, biber turşusu ile </t>
  </si>
  <si>
    <t>Double Kuşbaşılı Dürüm</t>
  </si>
  <si>
    <t>Kuşbaşılı Dürüm</t>
  </si>
  <si>
    <t xml:space="preserve">Maydanoz, domates, soğan, özel sos </t>
  </si>
  <si>
    <t>Et Kağıt Kebabı</t>
  </si>
  <si>
    <t xml:space="preserve">Ekmek, közlenmiş biber, közlenmiş domates, özel sos ile </t>
  </si>
  <si>
    <t>Et Tepsi Kebabı</t>
  </si>
  <si>
    <t>Tavuk Tepsi Kebabı</t>
  </si>
  <si>
    <t>Coca-Cola (1 L.) - Şu anda mevcut değil.</t>
  </si>
  <si>
    <t>Seçilmiş Menü (2 Çiğ Köfte Tako)</t>
  </si>
  <si>
    <t xml:space="preserve">2 Adet Çiğ Köfte Tako (Tako Lavaşı, Çiğ Köfte, Tako Peyniri, Meksika Fasulyesi, Burger Sos) + Coca-Cola (33 cl.) </t>
  </si>
  <si>
    <t>Seçilmiş Menü (Çiğ Köfte 200 gr.)</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</si>
  <si>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</si>
  <si>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</si>
  <si>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</si>
  <si>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</si>
  <si>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</si>
  <si>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</si>
  <si>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</si>
  <si>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</si>
  <si>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</si>
  <si>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</si>
  <si>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</si>
  <si>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</si>
  <si>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</si>
  <si>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</si>
  <si>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</si>
  <si>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</si>
  <si>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</si>
  <si>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</si>
  <si>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</si>
  <si>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</si>
  <si>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</si>
  <si>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</si>
  <si>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</si>
  <si>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</si>
  <si>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</si>
  <si>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</si>
  <si>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45,50 TL</t>
  </si>
  <si>
    <t>Acıktım Menü 1</t>
  </si>
  <si>
    <t xml:space="preserve">Mega Çiğ Köfte Dürüm + Seçeceğiniz Tatlı + Komagene Ayran (29 cl.) </t>
  </si>
  <si>
    <t>Acıktım Menü 2</t>
  </si>
  <si>
    <t xml:space="preserve">Ultra Mega Dürüm + Seçeceğiniz Tatlı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</si>
  <si>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</si>
  <si>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</si>
  <si>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</si>
  <si>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</si>
  <si>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</si>
  <si>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</si>
  <si>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</si>
  <si>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</si>
  <si>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</si>
  <si>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</si>
  <si>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</si>
  <si>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</si>
  <si>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</si>
  <si>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</si>
  <si>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</si>
  <si>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</si>
  <si>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</si>
  <si>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</si>
  <si>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Açız Menü 1</t>
  </si>
  <si>
    <t xml:space="preserve">Çiğ Köfte (400 gr.) + Seçeceğiniz 2 Adet Tatlı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</si>
  <si>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</si>
  <si>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</si>
  <si>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</si>
  <si>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</si>
  <si>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</si>
  <si>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</si>
  <si>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</si>
  <si>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</si>
  <si>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</si>
  <si>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</si>
  <si>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</si>
  <si>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</si>
  <si>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</si>
  <si>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</si>
  <si>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</si>
  <si>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</si>
  <si>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</si>
  <si>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</si>
  <si>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</si>
  <si>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 xml:space="preserve">90 gr. çiğ Köfte, Doritos taco, tek lavaş </t>
  </si>
  <si>
    <t>Doritos'lu Double Dürüm</t>
  </si>
  <si>
    <t xml:space="preserve">175 gr. çiğ köfte, Doritos taco, çift lavaş </t>
  </si>
  <si>
    <t>Doritos'lu Ultra Mega Dürüm</t>
  </si>
  <si>
    <t xml:space="preserve">150 gr. çiğ köfte, Doritos taco, çift lavaş </t>
  </si>
  <si>
    <t xml:space="preserve">125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</si>
  <si>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</si>
  <si>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</si>
  <si>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</si>
  <si>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</si>
  <si>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</si>
  <si>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Antep Kuru Biber Dolması (250 gr.)</t>
  </si>
  <si>
    <t>Tavuk Ciğer Sote (200 gr.)</t>
  </si>
  <si>
    <t>Soya Soslu Tavuk (250 gr.)</t>
  </si>
  <si>
    <t>Acılı Ezme (200 gr.)</t>
  </si>
  <si>
    <t>Barbunya Pilaki (200 gr.)</t>
  </si>
  <si>
    <t>Patlıcan Ezmesi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</si>
  <si>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</si>
  <si>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</si>
  <si>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</si>
  <si>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</si>
  <si>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</si>
  <si>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</si>
  <si>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</si>
  <si>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</si>
  <si>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</si>
  <si>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Bardakta Turşu</t>
  </si>
  <si>
    <t>Peynir Tatlısı (5'li Paket)</t>
  </si>
  <si>
    <t xml:space="preserve">(300 gr.) </t>
  </si>
  <si>
    <t>Kemalpaşa Tatlısı (110 gr.)</t>
  </si>
  <si>
    <t>İrmik Helvası (120 gr.)</t>
  </si>
  <si>
    <t>Elvan Today Donut Muzlu (50 gr.)</t>
  </si>
  <si>
    <t>Kağıt Helva (45 gr.)</t>
  </si>
  <si>
    <t>Komagene Fıstık Krokan (10 gr.)</t>
  </si>
  <si>
    <t>Komagene Ayran (19,5 cl.)</t>
  </si>
  <si>
    <t>Organik Şalgam Suyu (25 cl.)</t>
  </si>
  <si>
    <t>Kızılay Sade Soda (20 cl.)</t>
  </si>
  <si>
    <t>Komagene Ayran (1 L.)</t>
  </si>
  <si>
    <t>Sıcak Sıcak Menü 1</t>
  </si>
  <si>
    <t xml:space="preserve">Tavuklu Pilav (300 gr.) + Komagene Ayran (29 cl.) </t>
  </si>
  <si>
    <t>Soya Soslu Tavuk (150 gr.) + Nohutlu Pilav (150 gr.)</t>
  </si>
  <si>
    <t>Köri Soslu Tavuk (150 gr.) + Nohutlu Pilav (150 gr.)</t>
  </si>
  <si>
    <t>Tavuk Sote (250 gr.)</t>
  </si>
  <si>
    <t>Fırın Makarna (350 gr.)</t>
  </si>
  <si>
    <t>Tavuklu Pilav (300 gr.)</t>
  </si>
  <si>
    <t xml:space="preserve">250 gr. pilav, 50 gr. tavuk </t>
  </si>
  <si>
    <t>Pilav Üstü Et Kavurma (300 gr.)</t>
  </si>
  <si>
    <t xml:space="preserve">250 gr. pilav, 50 gr. kavurma </t>
  </si>
  <si>
    <t>Zeytinyağlı Yaprak Sarma (250 gr.)</t>
  </si>
  <si>
    <t>Kadife Tatlısı (140 gr.)</t>
  </si>
  <si>
    <t>Kıbrıs Tatlısı (190 gr.)</t>
  </si>
  <si>
    <t>Doritos Taco Mısır Cipsi (218 gr.)</t>
  </si>
  <si>
    <t>Güllüoğlu Lalinella Tahinli Fındık Kreması (125 gr.)</t>
  </si>
  <si>
    <t>Çokomel Marshmallow Çilekli (12 gr.)</t>
  </si>
  <si>
    <t>Klasik Beyoğlu Gazozu (25 cl.)</t>
  </si>
  <si>
    <t>Zencefilli Beyoğlu Gazozu (25 cl.)</t>
  </si>
  <si>
    <t>Komagene Ayran (29 cl.)</t>
  </si>
  <si>
    <t>Kızılay Meyveli Soda (20 cl.)</t>
  </si>
  <si>
    <t>Organik Şalgam Suyu (1 L.)</t>
  </si>
  <si>
    <t>Organik Şalgam Suyu (1 L.) (Kutulu)</t>
  </si>
  <si>
    <t>Doritos'lu Mini Menü</t>
  </si>
  <si>
    <t xml:space="preserve">Çiğ Köfte (200 gr.) + Seçeceğiniz Cips + Komagene Ayran (19,5 cl.) </t>
  </si>
  <si>
    <t>Doritos'lu Midi Menü</t>
  </si>
  <si>
    <t xml:space="preserve">Çiğ Köfte (400 gr.) + Seçeceğiniz Cips + 2 Adet Komagene Ayran (19,5 cl.) </t>
  </si>
  <si>
    <t>Yayla Çorbası (230 gr.)</t>
  </si>
  <si>
    <t>İrmik Helvası (250 gr.)</t>
  </si>
  <si>
    <t>Doğanay Şalgam Suyu (30 cl.)</t>
  </si>
  <si>
    <t>Bardak Limonata (24 cl.)</t>
  </si>
  <si>
    <t>Doğanay Şalgam Suyu (1 L.)</t>
  </si>
  <si>
    <t xml:space="preserve">60 gr. tavuk eti, göbek marul, domates, turşu </t>
  </si>
  <si>
    <t>Yoğurt (150 gr.)</t>
  </si>
  <si>
    <t>Portakallı Beyoğlu Gazozu (25 cl.)</t>
  </si>
  <si>
    <t>Antep Kuru Patlıcan Dolma (250 gr.)</t>
  </si>
  <si>
    <t>Şam Tatlısı (Adet)</t>
  </si>
  <si>
    <t>Lay's Klasik (61 gr.)</t>
  </si>
  <si>
    <t>Haribo Mini Altın Ayıcık (12,5 gr.)</t>
  </si>
  <si>
    <t>Çokomel Marshmallow Sade (12 gr.)</t>
  </si>
  <si>
    <t>Acıktım Menü 4</t>
  </si>
  <si>
    <t xml:space="preserve">Mega Çiğ Köfte Dürüm + Zeytinyağlı Yaprak Sarma (250 gr.) + Komagene Ayran (29 cl.) </t>
  </si>
  <si>
    <t>Elvan Today Donut Kakaolu (50 gr.)</t>
  </si>
  <si>
    <t>Reyhanlı Beyoğlu Gazozu (25 cl.)</t>
  </si>
  <si>
    <t>İçli Köfte Dürüm</t>
  </si>
  <si>
    <t xml:space="preserve">İçli köfte, göbek marul, domates, turşu, roka, nane, maydanoz </t>
  </si>
  <si>
    <t>Soya Soslu Tavuk (150 gr.) + Soslu Makarna (150 gr.)</t>
  </si>
  <si>
    <t>Köri Soslu Tavuk (150 gr.) + Soslu Makarna (150 gr.)</t>
  </si>
  <si>
    <t>Tavuk Sote (150 gr.) + Nohutlu Pilav (150 gr.)</t>
  </si>
  <si>
    <t>Mercimek Çorbası (230 gr.)</t>
  </si>
  <si>
    <t>Ezogelin Çorbası (230 gr.)</t>
  </si>
  <si>
    <t>Peynirli Makarna (250 gr.)</t>
  </si>
  <si>
    <t>Penne Arrabbiata (250 gr.)</t>
  </si>
  <si>
    <t>Spaghetti Bolognese (250 gr.)</t>
  </si>
  <si>
    <t>Bademli Pilav (250 gr.)</t>
  </si>
  <si>
    <t>Sebzeli Pilav (250 gr.)</t>
  </si>
  <si>
    <t>Nohut Pilav (250 gr.)</t>
  </si>
  <si>
    <t>Pilav Üstü Köfte (300 gr.)</t>
  </si>
  <si>
    <t xml:space="preserve">250 gr. pilav, 50 gr. köfte </t>
  </si>
  <si>
    <t>Amerikan Salatası (200 gr.)</t>
  </si>
  <si>
    <t>Havuç Tarator (200 gr.)</t>
  </si>
  <si>
    <t>Haydari (200 gr.)</t>
  </si>
  <si>
    <t>Supangle</t>
  </si>
  <si>
    <t>Klasik Peynir Helvası</t>
  </si>
  <si>
    <t>Portakallı Peynir Helvası</t>
  </si>
  <si>
    <t>Çilekli Peynir Helvası</t>
  </si>
  <si>
    <t>Yaban Mersinli Peynir Helvası</t>
  </si>
  <si>
    <t>Höşmerim (120 gr.)</t>
  </si>
  <si>
    <t>Doritos Taco Mısır Cipsi (69 gr.)</t>
  </si>
  <si>
    <t>Serafresh Şalgam Suyu (30 cl.)</t>
  </si>
  <si>
    <t>Ruffles Sade (61 gr.)</t>
  </si>
  <si>
    <t>Eti Cin (25 gr.)</t>
  </si>
  <si>
    <t>Çizmeci Time Rollstick (6 gr.)</t>
  </si>
  <si>
    <t>Red Bull Sugarfree (25 cl.)</t>
  </si>
  <si>
    <t>Sıcak Sıcak Menü 2</t>
  </si>
  <si>
    <t xml:space="preserve">Tavuklu Pilav (300 gr.) + Seçeceğiniz Tatlı + Komagene Ayran (29 cl.) </t>
  </si>
  <si>
    <t>Elvan Today Donut Çilekli (50 gr.)</t>
  </si>
  <si>
    <t>Sıfır Bir Şalgam Suyu (30 cl.)</t>
  </si>
  <si>
    <t xml:space="preserve">Kaşar peyniri, sucuk, domates, turşu, ketçap, mayonez, pul biber </t>
  </si>
  <si>
    <t xml:space="preserve">Patates, soğan, salça </t>
  </si>
  <si>
    <t xml:space="preserve">Kaşar peyniri, sucuk, salam, sosis, domates, biber, ketçap, mayonez </t>
  </si>
  <si>
    <t>Konak Burger Menü</t>
  </si>
  <si>
    <t xml:space="preserve">Konak Burger (Turşu, marul, domates, ketçap, mayonez) + Patates Kızartması + İçecek (20 cl.) </t>
  </si>
  <si>
    <t>Kekik Salatası (200 gr.)</t>
  </si>
  <si>
    <t>Zeytin Salatası (200 gr.)</t>
  </si>
  <si>
    <t>Beyaz Peynir (250 gr.)</t>
  </si>
  <si>
    <t>Çökelekli Börek</t>
  </si>
  <si>
    <t xml:space="preserve">Çökelek, soğan, kekik </t>
  </si>
  <si>
    <t>Kaşarlı Börek</t>
  </si>
  <si>
    <t>Beyaz Peynirli Börek</t>
  </si>
  <si>
    <t xml:space="preserve">Ispanak, soğan, salça </t>
  </si>
  <si>
    <t>Kaşarlı Sucuklu Gözleme</t>
  </si>
  <si>
    <t>Çökelekli Sıkma</t>
  </si>
  <si>
    <t>Ballı Kaymaklı Sıkma</t>
  </si>
  <si>
    <t>Çikolatalı Sıkma</t>
  </si>
  <si>
    <t>Sürk Salatası (200 gr.)</t>
  </si>
  <si>
    <t>Lor Salatası (200 gr.)</t>
  </si>
  <si>
    <t>Peynir Dolgulu Mantar (200 gr.)</t>
  </si>
  <si>
    <t>Ege Zeytin Salatası (200 gr.)</t>
  </si>
  <si>
    <t>Çekirdeksiz Zeytin Salatası (200 gr.)</t>
  </si>
  <si>
    <t>Bal Kaymak (200 gr.)</t>
  </si>
  <si>
    <t>Sosis Salatası (200 gr.)</t>
  </si>
  <si>
    <t>İncir Reçeli (200 gr.)</t>
  </si>
  <si>
    <t>Süzme Bal (200 gr.)</t>
  </si>
  <si>
    <t>Kaymak (200 gr.)</t>
  </si>
  <si>
    <t>Çikolata Kreması (200 gr.)</t>
  </si>
  <si>
    <t>Fıstık Ezmesi Parçacıklı (200 gr.)</t>
  </si>
  <si>
    <t>Çikolata Kreması Parçacıklı (200 gr.)</t>
  </si>
  <si>
    <t>Fındık Kreması (200 gr.)</t>
  </si>
  <si>
    <t>Siyah Zeytin (200 gr.)</t>
  </si>
  <si>
    <t>Yeşil Zeytin (200 gr.)</t>
  </si>
  <si>
    <t>Karma Tost</t>
  </si>
  <si>
    <t xml:space="preserve">Rus salatası, domates, turşu, kaşar peyniri, sucuk, sosis, ketçap, mayonez </t>
  </si>
  <si>
    <t xml:space="preserve">Kaşar peyniri, kavurma </t>
  </si>
  <si>
    <t xml:space="preserve">Kaşar peyniri, pastırma </t>
  </si>
  <si>
    <t>Humus (200 gr..)</t>
  </si>
  <si>
    <t>Muhammara (200 gr..)</t>
  </si>
  <si>
    <t>Müttebel (200 gr..)</t>
  </si>
  <si>
    <t>Biberli Yoğurt (200 gr..)</t>
  </si>
  <si>
    <t>Haydari (200 gr..)</t>
  </si>
  <si>
    <t>Havuç Tarator (200 gr..)</t>
  </si>
  <si>
    <t>Dereotlu Yoğurt Mezesi (200 gr..)</t>
  </si>
  <si>
    <t>Rus Salatası (200 gr..)</t>
  </si>
  <si>
    <t>Cevizli Biber (200 gr..)</t>
  </si>
  <si>
    <t>Ezine Peyniri (Dilim)</t>
  </si>
  <si>
    <t>Közlenmiş Patlıcan Biber Salatası (200 gr..)</t>
  </si>
  <si>
    <t>Tuzlu Yoğurt (200 gr..)</t>
  </si>
  <si>
    <t>Izgara Mantar (200 gr..)</t>
  </si>
  <si>
    <t>Domates Kurusu (200 gr..)</t>
  </si>
  <si>
    <t>Peynir Dolgulu Biber (200 gr..)</t>
  </si>
  <si>
    <t>Salatalık Turşusu (200 gr..)</t>
  </si>
  <si>
    <t>Biberiye Turşusu (200 gr..)</t>
  </si>
  <si>
    <t>Taze Sıkma gr.eyfurt Suyu</t>
  </si>
  <si>
    <t xml:space="preserve">Özel sos, soğan, domates, turşu, maydanoz, mayonez </t>
  </si>
  <si>
    <t>Tabakta Köfte</t>
  </si>
  <si>
    <t xml:space="preserve">180 gr. köfte, patates kızartması, salata, özel sos </t>
  </si>
  <si>
    <t>Antakya Usulü Köfte Dürüm</t>
  </si>
  <si>
    <t xml:space="preserve">Soğan, maydanoz, isteğe göre acı sos, mayonez </t>
  </si>
  <si>
    <t>Seçilmiş Menü (Antakya Usulü Köfte Dürüm)</t>
  </si>
  <si>
    <t xml:space="preserve">Antakya Usulü Köfte Dürüm + Coca-Cola (33 cl.) </t>
  </si>
  <si>
    <t>Antakya Usülü Köfte Dürüm Menü</t>
  </si>
  <si>
    <t xml:space="preserve">Antakya Usülü Köfte Dürüm + Patates Kızartması + Kutu İçecek </t>
  </si>
  <si>
    <t>20,75 TL</t>
  </si>
  <si>
    <t>2'li Antakya Usulü Köfte Dürüm Menü</t>
  </si>
  <si>
    <t xml:space="preserve">2 Adet Antakya Usulü Köfte Dürüm + Patates Kızartması + 2 Adet Kutu İçecek </t>
  </si>
  <si>
    <t>Antakya Usulü Kaşarlı Köfte Dürüm</t>
  </si>
  <si>
    <t>Seçilmiş Menü (Antakya Usulü Izgara Köfte)</t>
  </si>
  <si>
    <t xml:space="preserve">Antakya Usulü Izgara Köfte + Coca-Cola (33 cl.) </t>
  </si>
  <si>
    <t>4'lü Antakya Usulü Köfte Dürüm Menü</t>
  </si>
  <si>
    <t xml:space="preserve">4 Adet Antakya Usulü Köfte Dürüm + Duble Patates Kızartması + Coca-Cola (1 L.) </t>
  </si>
  <si>
    <t>Antakya Usulü Izgara Köfte</t>
  </si>
  <si>
    <t xml:space="preserve">Soğanlı zerzevat, salata, patates kızartması, ekmek ile </t>
  </si>
  <si>
    <t>Nazende Izgara Köfte</t>
  </si>
  <si>
    <t xml:space="preserve">Kasap köfte, patates kızartması, salata ile </t>
  </si>
  <si>
    <t xml:space="preserve">Acı sos, soğan, maydanoz, mayonez </t>
  </si>
  <si>
    <t>Antakya Usulü Köfte Dürüm (1,5 Kişilik)</t>
  </si>
  <si>
    <t xml:space="preserve">Soğan, maydanoz, mayonez, acı </t>
  </si>
  <si>
    <t xml:space="preserve">2 Adet Antakya Usulü Köfte Dürüm + Coca-Cola (1 L.) </t>
  </si>
  <si>
    <t>Cazip Menü</t>
  </si>
  <si>
    <t xml:space="preserve">Köfte Dürüm + Patates Kızartması + Coca-Cola (33 cl.) </t>
  </si>
  <si>
    <t xml:space="preserve">Domates, maydanoz, acı sos </t>
  </si>
  <si>
    <t>3'lü Antakya Usulü Köfte Dürüm Menü</t>
  </si>
  <si>
    <t xml:space="preserve">3 Adet Antakya Usulü Köfte Dürüm + Coca-Cola (1 L.) </t>
  </si>
  <si>
    <t>Antakya Usulü Köfte Dürüm (Duble)</t>
  </si>
  <si>
    <t>Soğan Halkası (10 Adet) - Şu anda mevcut değil.</t>
  </si>
  <si>
    <t>Açık Ayran (28 cl.)</t>
  </si>
  <si>
    <t>Damla Minera Meyveli Soda (20 cl.)</t>
  </si>
  <si>
    <t>Damla Minera Soda (20 cl.)</t>
  </si>
  <si>
    <t xml:space="preserve">Soğan, mayonez, sos, maydanoz </t>
  </si>
  <si>
    <t>Double Köfte</t>
  </si>
  <si>
    <t>Vodafone Menüsü (Kağıt Kebabı (Beyaz Et))</t>
  </si>
  <si>
    <t xml:space="preserve">Kağıt Kebabı (Beyaz Et) + Ayran (30 cl.) (Kampanya koşulları için restoranın Promosyonlar bölümüne göz atınız. İndirimli fiyat ürün sepete eklendikten sonra uygulanır.) </t>
  </si>
  <si>
    <t>Kağıt Kebabı (Beyaz Et)</t>
  </si>
  <si>
    <t xml:space="preserve">Tavuk eti, maydanoz, kapya biber, sarımsak </t>
  </si>
  <si>
    <t>Antakya Usulü Humuslu Köfte Dürüm</t>
  </si>
  <si>
    <t xml:space="preserve">Humus, domates, maydanoz, soğan, sos </t>
  </si>
  <si>
    <t>Seçilmiş Menü (Double Köfte)</t>
  </si>
  <si>
    <t xml:space="preserve">Double Köfte + Coca-Cola (33 cl.) </t>
  </si>
  <si>
    <t>24,48 TL</t>
  </si>
  <si>
    <t>Vejetaryen Köfte</t>
  </si>
  <si>
    <t>Duble Antakya Usulü Humuslu Köfte Dürüm</t>
  </si>
  <si>
    <t>Kağıt Kebabı (Kırmızı Et)</t>
  </si>
  <si>
    <t xml:space="preserve">Dana eti, kuzu eti, maydanoz, kapya biber, sarımsak </t>
  </si>
  <si>
    <t xml:space="preserve">Soğan, maydanoz, mayonez. Özel sos ile </t>
  </si>
  <si>
    <t>Izgara Köfte Dürüm (1,5)</t>
  </si>
  <si>
    <t>Kebap Usulü Izgara Köfte Dürüm</t>
  </si>
  <si>
    <t xml:space="preserve">Biber, domates, soğan. Özel sos ile </t>
  </si>
  <si>
    <t xml:space="preserve">Sucuk, kaşar peyniri. Özel sos ile </t>
  </si>
  <si>
    <t>Double Izgara Köfte Dürüm</t>
  </si>
  <si>
    <t>Antakya Peynirli Tost</t>
  </si>
  <si>
    <t xml:space="preserve">Maydanoz, Antakya peyniri </t>
  </si>
  <si>
    <t>Sucuklu Yumurtalı Kaşarlı Tost</t>
  </si>
  <si>
    <t xml:space="preserve">Sucuk, yumurta, kaşar peyniri. Özel sos ile </t>
  </si>
  <si>
    <t xml:space="preserve">Sucuk, yumurta. Özel sos ile </t>
  </si>
  <si>
    <t>Izgara Sucuk &amp; Izgara Köfte Dürüm</t>
  </si>
  <si>
    <t xml:space="preserve">Soğan, maydanoz. Özel sos ile </t>
  </si>
  <si>
    <t xml:space="preserve">Izgara sucuk, ızgara köfte, kaşar peyniri, soğan, maydanoz. Özel sos ile </t>
  </si>
  <si>
    <t>Açık Ayran - Şu anda mevcut değil.</t>
  </si>
  <si>
    <t>22,28 TL</t>
  </si>
  <si>
    <t>Et Döner Dürüm (1,5 Porsiyon)</t>
  </si>
  <si>
    <t>Et Döner Zurna Dürüm</t>
  </si>
  <si>
    <t>Et İskender (1,5 Porsiyon)</t>
  </si>
  <si>
    <t xml:space="preserve">Süzme yoğurt, salata, patates kızartması ile </t>
  </si>
  <si>
    <t>Kaşar Et Döner Dürüm (1,5 Porsiyon)</t>
  </si>
  <si>
    <t xml:space="preserve">Soğan, maydanoz, kaşar peyniri </t>
  </si>
  <si>
    <t xml:space="preserve">Soğan, maydanoz, sos, kaşar peyniri </t>
  </si>
  <si>
    <t xml:space="preserve">Pirinç pilavı, salata, patates kızartması, özel meze, patlıcanlı meze, soslu ekmek ile </t>
  </si>
  <si>
    <t>Pilav Üstü Karışık Döner (1,5 Porsiyon)</t>
  </si>
  <si>
    <t>Tavuk İskender (1,5 Porsiyon)</t>
  </si>
  <si>
    <t>Kaşarlı Tavuk Döner Dürüm (1,5 Porsiyon)</t>
  </si>
  <si>
    <t>Kebap usulü Tavuk Döner</t>
  </si>
  <si>
    <t xml:space="preserve">Maydanoz, domates, sumak soğan, sos </t>
  </si>
  <si>
    <t>Kebap usulü Tavuk Döner (1,5 Porsiyon)</t>
  </si>
  <si>
    <t>Pilav Üstü Tavuk Döner (120 gr.)</t>
  </si>
  <si>
    <t>Pilav Üstü Tavuk Döner (1,5 Porsiyon)</t>
  </si>
  <si>
    <t>Kaşarlı Tavuk Döner Zurna Dürüm</t>
  </si>
  <si>
    <t>Tavuk Döner Zurna Dürüm</t>
  </si>
  <si>
    <t xml:space="preserve">Domates, marul, patates kızartması, ketçap, mayonez </t>
  </si>
  <si>
    <t xml:space="preserve">Et döner, tavuk döner, patates kızartması, turşu, mayonez, sos </t>
  </si>
  <si>
    <t>Karışık Dürüm (1,5 Porsiyon)</t>
  </si>
  <si>
    <t>Meze Tabağı</t>
  </si>
  <si>
    <t xml:space="preserve">Patlıcanlı mütebbel, kırmızı acılı meze </t>
  </si>
  <si>
    <t>Mevsim Salata (Orta)</t>
  </si>
  <si>
    <t>Peynirli Künefe (1 Kişilik)</t>
  </si>
  <si>
    <t>Tepsi Künefe (5 Kişilik)</t>
  </si>
  <si>
    <t xml:space="preserve">Köpük tabak içerisinde gönderilmektedir. </t>
  </si>
  <si>
    <t>Hasır Kadayıf (1 Kişilik)</t>
  </si>
  <si>
    <t>Fıstıkzade (1 Kişilik)</t>
  </si>
  <si>
    <t>Üçlü Lezzet (1 Kişilik)</t>
  </si>
  <si>
    <t xml:space="preserve">Peynirli kadayıf, Antep fıstıklı kadayıf, kaymaklı kadayıf </t>
  </si>
  <si>
    <t>Fıstıklı Kadayıf (1 Kişilik)</t>
  </si>
  <si>
    <t>Cevizli Kadayıf (1 Kişilik)</t>
  </si>
  <si>
    <t>Fıstıklı Kadayıf (2 Kişilik)</t>
  </si>
  <si>
    <t>Cevizli Kadayıf (2 Kişilik)</t>
  </si>
  <si>
    <t>Hasır Kadayıf (2 Kişilik)</t>
  </si>
  <si>
    <t>Üçlü Lezzet (2 Kişilik)</t>
  </si>
  <si>
    <t>Fıstıkzade (2 Kişilik)</t>
  </si>
  <si>
    <t>Billuriye (2 Kişilik)</t>
  </si>
  <si>
    <t>Üçlü Lezzet (4 Kişilik)</t>
  </si>
  <si>
    <t>Hasır Kadayıf (4 Kişilik)</t>
  </si>
  <si>
    <t>4'ü 1 Arada (4 Kişilik)</t>
  </si>
  <si>
    <t xml:space="preserve">Fıstıklı kadayıf, kaymaklı kadayıf, peynirli kadayıf, Billuriye kadayıf </t>
  </si>
  <si>
    <t>Kabak Tatlısı (1 Kişilik)</t>
  </si>
  <si>
    <t>Peynirli Künefe (1 kg.)</t>
  </si>
  <si>
    <t xml:space="preserve">4 dilim </t>
  </si>
  <si>
    <t xml:space="preserve">Mevsim salata, humus, süzme yoğur, pilav ile </t>
  </si>
  <si>
    <t xml:space="preserve">Mevsim salata, humus, süzme yoğurt, pilav ile </t>
  </si>
  <si>
    <t>İçli Köfte</t>
  </si>
  <si>
    <t xml:space="preserve">Közlenmiş domates, közlenmiş biber, közlenmiş soğan ile </t>
  </si>
  <si>
    <t>Köseoğlu Dost Et Döner Dürüm Menü</t>
  </si>
  <si>
    <t xml:space="preserve">2 Adet Et Döner Dürüm + 2 Adet Patates Kızartması + Coca-Cola (1 L.) </t>
  </si>
  <si>
    <t>Köseoğlu Dost Et Döner Dürüm Menü 2</t>
  </si>
  <si>
    <t xml:space="preserve">2 Adet Et Döner Dürüm + 2 Adet Patates Kızartması + 2 Adet Ayran (20 cl.) </t>
  </si>
  <si>
    <t>Köseoğlu Dost Tavuk Döner Dürüm Menü</t>
  </si>
  <si>
    <t xml:space="preserve">2 Adet Tavuk Döner Dürüm + 2 Adet Patates Kızartması + Coca-Cola (1 L.) </t>
  </si>
  <si>
    <t>Köseoğlu Dost Tavuk Döner Dürüm Menü 2</t>
  </si>
  <si>
    <t xml:space="preserve">2 Adet Tavuk Döner Dürüm + 2 Adet Patates Kızartması + 2 Adet Ayran (20 cl.) </t>
  </si>
  <si>
    <t>Köseoğlu Et Döner Dürüm Menü</t>
  </si>
  <si>
    <t>Köseoğlu Et Döner Dürüm Menü 2</t>
  </si>
  <si>
    <t>Köseoğlu Tavuk Döner Dürüm Menü</t>
  </si>
  <si>
    <t>Köseoğlu Tavuk Döner Dürüm Menü 2</t>
  </si>
  <si>
    <t>Tavuk Döner Dürüm (1,5 Porsiyon) Menü</t>
  </si>
  <si>
    <t xml:space="preserve">Tavuk Döner Dürüm (1,5 Porsiyon) + Ayran (20 cl.) </t>
  </si>
  <si>
    <t>Günün Etli Menüsü</t>
  </si>
  <si>
    <t xml:space="preserve">Seçeceğiniz Etli Yemek + Pilav veya Makarna + Salata veya Yoğurt </t>
  </si>
  <si>
    <t>Günün Tavuklu Menüsü</t>
  </si>
  <si>
    <t xml:space="preserve">Seçeceğiniz Tavuklu Yemek + Pilav veya Makarna + Salata veya Yoğurt </t>
  </si>
  <si>
    <t>Günün Sebzeli Menüsü</t>
  </si>
  <si>
    <t xml:space="preserve">Seçeceğiniz Sebzeli Yemek + Pilav veya Makarna + Salata veya Yoğurt </t>
  </si>
  <si>
    <t>Tavuk Çorbası - Şu anda mevcut değil.</t>
  </si>
  <si>
    <t>Domates Çorbası - Şu anda mevcut değil.</t>
  </si>
  <si>
    <t>Ezogelin Çorbası - Şu anda mevcut değil.</t>
  </si>
  <si>
    <t>Tarhana Çorbası - Şu anda mevcut değil.</t>
  </si>
  <si>
    <t>Erişteli Çorba - Şu anda mevcut değil.</t>
  </si>
  <si>
    <t>Şehriye Çorbası - Şu anda mevcut değil.</t>
  </si>
  <si>
    <t>Togga Çorba - Şu anda mevcut değil.</t>
  </si>
  <si>
    <t xml:space="preserve">Piriç pilavı, salata veya yoğurt ile </t>
  </si>
  <si>
    <t>Karışık Kızartma</t>
  </si>
  <si>
    <t>Tavuk Schnitzel - Şu anda mevcut değil.</t>
  </si>
  <si>
    <t>Sebzeli Misket Köfte</t>
  </si>
  <si>
    <t>Ispanak - Şu anda mevcut değil.</t>
  </si>
  <si>
    <t>Karnıyarık - Şu anda mevcut değil.</t>
  </si>
  <si>
    <t>Kiremitte Tavuk Güveç - Şu anda mevcut değil.</t>
  </si>
  <si>
    <t>Kiremitte Et Güveç</t>
  </si>
  <si>
    <t>Fırında Tavuk But - Şu anda mevcut değil.</t>
  </si>
  <si>
    <t>Kadınbudu Köfte - Şu anda mevcut değil.</t>
  </si>
  <si>
    <t>Kıymalı Patates - Şu anda mevcut değil.</t>
  </si>
  <si>
    <t>Sebzeli Karnabahar - Şu anda mevcut değil.</t>
  </si>
  <si>
    <t>Ispanak Borani</t>
  </si>
  <si>
    <t>Barbunya - Şu anda mevcut değil.</t>
  </si>
  <si>
    <t>Kabak Sote - Şu anda mevcut değil.</t>
  </si>
  <si>
    <t>Nohut - Şu anda mevcut değil.</t>
  </si>
  <si>
    <t>Fırında Tavuk Kırıntı - Şu anda mevcut değil.</t>
  </si>
  <si>
    <t>Fırında Tavuk Izgara - Şu anda mevcut değil.</t>
  </si>
  <si>
    <t>Sebzeli Tavuk</t>
  </si>
  <si>
    <t>Sebzeli Yaprak Köfte - Şu anda mevcut değil.</t>
  </si>
  <si>
    <t>Türlü - Şu anda mevcut değil.</t>
  </si>
  <si>
    <t>Kaşarlı Rulo Tavuk - Şu anda mevcut değil.</t>
  </si>
  <si>
    <t>Fırında Topkapı Tavuk Dolma - Şu anda mevcut değil.</t>
  </si>
  <si>
    <t>Çiftlik Kebabı - Şu anda mevcut değil.</t>
  </si>
  <si>
    <t>Zeytinyağlı Biber Dolma - Şu anda mevcut değil.</t>
  </si>
  <si>
    <t>Zeytinyağlı Yaprak Sarma - Şu anda mevcut değil.</t>
  </si>
  <si>
    <t>Zeytinyağlı Lahana Sarması - Şu anda mevcut değil.</t>
  </si>
  <si>
    <t>Kabak Borani - Şu anda mevcut değil.</t>
  </si>
  <si>
    <t>Ekşili Mantı - Şu anda mevcut değil.</t>
  </si>
  <si>
    <t>Sebzeli Köfte</t>
  </si>
  <si>
    <t>Yaprak Sarma - Şu anda mevcut değil.</t>
  </si>
  <si>
    <t>Lahana Sarması - Şu anda mevcut değil.</t>
  </si>
  <si>
    <t>Kadın Budu Köfte - Şu anda mevcut değil.</t>
  </si>
  <si>
    <t>Patlıcan Parmak Kebap - Şu anda mevcut değil.</t>
  </si>
  <si>
    <t>Arap Tava - Şu anda mevcut değil.</t>
  </si>
  <si>
    <t>Kağıt Kebabı - Şu anda mevcut değil.</t>
  </si>
  <si>
    <t>Kelle Paça</t>
  </si>
  <si>
    <t>Arnavutciğeri - Şu anda mevcut değil.</t>
  </si>
  <si>
    <t>Mantı - Şu anda mevcut değil.</t>
  </si>
  <si>
    <t>Zeytinyağlı Pırasa - Şu anda mevcut değil.</t>
  </si>
  <si>
    <t>Mücver - Şu anda mevcut değil.</t>
  </si>
  <si>
    <t>Mantar Sote - Şu anda mevcut değil.</t>
  </si>
  <si>
    <t>Bamya Yemeği - Şu anda mevcut değil.</t>
  </si>
  <si>
    <t>Kıbrıs Köfte - Şu anda mevcut değil.</t>
  </si>
  <si>
    <t>Patates Musakka - Şu anda mevcut değil.</t>
  </si>
  <si>
    <t>Fırında Patlıcanlı Kebap - Şu anda mevcut değil.</t>
  </si>
  <si>
    <t>Lahmacun (4 Adet) - Şu anda mevcut değil.</t>
  </si>
  <si>
    <t>Zeytinyağlı Karışık Dolma - Şu anda mevcut değil.</t>
  </si>
  <si>
    <t>Etli Patatesli Bezelye - Şu anda mevcut değil.</t>
  </si>
  <si>
    <t>Fellah Köfte - Şu anda mevcut değil.</t>
  </si>
  <si>
    <t>Dalyan Köfte - Şu anda mevcut değil.</t>
  </si>
  <si>
    <t>Sebzeli Kebap - Şu anda mevcut değil.</t>
  </si>
  <si>
    <t>Beşamel Soslu Tavuk - Şu anda mevcut değil.</t>
  </si>
  <si>
    <t>Fırında Sebzeli Talaş Tavuk - Şu anda mevcut değil.</t>
  </si>
  <si>
    <t>Tavuk Nugget - Şu anda mevcut değil.</t>
  </si>
  <si>
    <t>İslim Kebabı - Şu anda mevcut değil.</t>
  </si>
  <si>
    <t>Terbiyeli Köfte - Şu anda mevcut değil.</t>
  </si>
  <si>
    <t>Mengen Tava - Şu anda mevcut değil.</t>
  </si>
  <si>
    <t xml:space="preserve">Sebzeli, kıymalı </t>
  </si>
  <si>
    <t>Nohutlu Mantı - Şu anda mevcut değil.</t>
  </si>
  <si>
    <t>Yoğurtlu Mantı - Şu anda mevcut değil.</t>
  </si>
  <si>
    <t>Püreli Hasan Paşa Köfte - Şu anda mevcut değil.</t>
  </si>
  <si>
    <t>Sebzeli Bahçıvan Kebap - Şu anda mevcut değil.</t>
  </si>
  <si>
    <t>Etli Bezelye - Şu anda mevcut değil.</t>
  </si>
  <si>
    <t>Kıymalı Karnabahar</t>
  </si>
  <si>
    <t>Meyhane Pilavı - Şu anda mevcut değil.</t>
  </si>
  <si>
    <t>Sebzeli Pilav - Şu anda mevcut değil.</t>
  </si>
  <si>
    <t>İç Pilavı - Şu anda mevcut değil.</t>
  </si>
  <si>
    <t xml:space="preserve">Közlenmiş domates, közlenmiş biber, közlenmiş soğan, mevsim salata ile </t>
  </si>
  <si>
    <t>Kaşarlı Beyti Sarma Kebap</t>
  </si>
  <si>
    <t xml:space="preserve">Közlenmiş biber, közlenmiş domates ile </t>
  </si>
  <si>
    <t>Kaşarlı İskender (Adana Kebaptan)</t>
  </si>
  <si>
    <t xml:space="preserve">Salata, humus, süzme yoğurt ile </t>
  </si>
  <si>
    <t>Kaşarlı Izgara Tavuk Göğüs</t>
  </si>
  <si>
    <t xml:space="preserve">Közlenmiş biber, közlenmiş domates, soğan piyazı ile </t>
  </si>
  <si>
    <t xml:space="preserve">Mevsim salata, humus, süzme yoğurt, pilav, soğan piyazı, sos, tereyağı ile </t>
  </si>
  <si>
    <t>Sarma Yaprak Et Döner</t>
  </si>
  <si>
    <t xml:space="preserve">Kaşar peyniri, süzme yoğurt, pilav, sos, tereyağı, salata, meze ile </t>
  </si>
  <si>
    <t>Humus Üstü Yaprak Et Döner</t>
  </si>
  <si>
    <t xml:space="preserve">Yaprak et döner, humus, tereyağı. Mevsim salata ile </t>
  </si>
  <si>
    <t>Kaşarlı İskender (Et Dönerden)</t>
  </si>
  <si>
    <t>Köseoğlu Special</t>
  </si>
  <si>
    <t xml:space="preserve">Yaprak et döner, süzme yoğurt, pilav, sos, tereyağı, mevsim salata, meze ile </t>
  </si>
  <si>
    <t xml:space="preserve">Yeşillik, domates, sos, isteğe göre soğan </t>
  </si>
  <si>
    <t>Kaşarlı Zurna Et Döner Dürüm</t>
  </si>
  <si>
    <t xml:space="preserve">Soğan, maydanoz, sos, domates, kaşar peyniri </t>
  </si>
  <si>
    <t xml:space="preserve">Domates, marul, turşu, sos, kaşar peyniri, isteğe göre soğan ile </t>
  </si>
  <si>
    <t>Kaşarlı İskender (Tavuk Dönerden)</t>
  </si>
  <si>
    <t xml:space="preserve">Humus, tereyağı, süzme yoğurt, salata ile </t>
  </si>
  <si>
    <t>Kaşarlı Zurna Tavuk Döner Dürüm</t>
  </si>
  <si>
    <t xml:space="preserve">Domates, marul, turşu, sos, kaşar peyniri, isteğe göre soğan </t>
  </si>
  <si>
    <t xml:space="preserve">Domates, marul, turşu, sos, isteğe göre soğan </t>
  </si>
  <si>
    <t>Ekmek Arası Adana Kebap</t>
  </si>
  <si>
    <t xml:space="preserve">Közlenmiş biber, közlenmiş domates, isteğe göre soğan </t>
  </si>
  <si>
    <t xml:space="preserve">Maydanoz, domates, biber, isteğe göre soğan </t>
  </si>
  <si>
    <t>Kuzu Ciğer Dürüm</t>
  </si>
  <si>
    <t xml:space="preserve">Tavuk döner, et döner, sos, soğan, maydanoz, domates, marul, isteğe göre soğan </t>
  </si>
  <si>
    <t>Spaghetti - Şu anda mevcut değil.</t>
  </si>
  <si>
    <t>Salçalı Makarna - Şu anda mevcut değil.</t>
  </si>
  <si>
    <t>Peynirli Makarna - Şu anda mevcut değil.</t>
  </si>
  <si>
    <t>Sütlaç - Şu anda mevcut değil.</t>
  </si>
  <si>
    <t>Puding - Şu anda mevcut değil.</t>
  </si>
  <si>
    <t>İrmik Tatlısı - Şu anda mevcut değil.</t>
  </si>
  <si>
    <t>Revani - Şu anda mevcut değil.</t>
  </si>
  <si>
    <t>Kapalı Ayran</t>
  </si>
  <si>
    <t>Sade Soda (20 cl.)</t>
  </si>
  <si>
    <t>Kemikli Izgara Tavuk (1 kg.) (Pişirilmiş)</t>
  </si>
  <si>
    <t xml:space="preserve">Mevsim salata, soğan piyazı, közlenmiş domates, közlenmiş biber, limon, ekmek ile </t>
  </si>
  <si>
    <t>Izgara Tavuk Kanat (1 kg.) (Pişirilmiş)</t>
  </si>
  <si>
    <t>Kemikli Izgara Tavuk (1,5 kg.) (Pişirilmiş)</t>
  </si>
  <si>
    <t>Izgara Kanat Tavuk (1,5 kg.) (Pişirilmiş)</t>
  </si>
  <si>
    <t xml:space="preserve">Sucuk, sosis, salam, kaşar peyniri, domates, yeşillik, ketçap, mayonez </t>
  </si>
  <si>
    <t>İzmir Yengen Tost</t>
  </si>
  <si>
    <t xml:space="preserve">Domates, kaşar peyniri, sucuk, salam, turşu, ketçap, mayonez </t>
  </si>
  <si>
    <t xml:space="preserve">Hamburger köftesi, marul, domates, kornişon turşu, ketçap, mayonez </t>
  </si>
  <si>
    <t>Vodafone Menüsü (Norveç Sandviç) - Şu anda mevcut değil.</t>
  </si>
  <si>
    <t xml:space="preserve">Norveç Sandviç + Patates Kızartması + Kutu İçecek (Kampanya koşulları için restoranın Promosyonlar bölümüne göz atınız. İndirimli fiyat ürün sepete eklendikten sonra uygulanır.) </t>
  </si>
  <si>
    <t>Ayvalık Tostu</t>
  </si>
  <si>
    <t xml:space="preserve">Amerikan salata, sucuk, salam, kaşar peyniri, yeşillik, domates, ketçap, mayonez </t>
  </si>
  <si>
    <t>Tavuklu Köfte Sandviç</t>
  </si>
  <si>
    <t xml:space="preserve">Domates, marul, isteğe göre soğan </t>
  </si>
  <si>
    <t>Sucuklu Sandviç</t>
  </si>
  <si>
    <t xml:space="preserve">Domates, ızgara sucuk </t>
  </si>
  <si>
    <t>Et Köfteli Sandviç</t>
  </si>
  <si>
    <t xml:space="preserve">100 gr. et köfte, domates, yeşillik, soğan </t>
  </si>
  <si>
    <t>Norveç Sandviç</t>
  </si>
  <si>
    <t xml:space="preserve">Rus salatası, sosis, salam, sucuk, eritme kaşar, pastırma,turşu, marul, domates </t>
  </si>
  <si>
    <t xml:space="preserve">Domates, marul, ketçap, mayonez </t>
  </si>
  <si>
    <t>Nugget Sandviç</t>
  </si>
  <si>
    <t xml:space="preserve">Haşlanmış yumurta, domates, marul, ketçap </t>
  </si>
  <si>
    <t xml:space="preserve">Marul, domates, salam, kaşar peyniri </t>
  </si>
  <si>
    <t xml:space="preserve">Domates, marul, beyaz peynir </t>
  </si>
  <si>
    <t xml:space="preserve">Sosis, turşu, marul </t>
  </si>
  <si>
    <t xml:space="preserve">Yeşillik, domates, isteğe göre soğan </t>
  </si>
  <si>
    <t>Somun Ekmek Arası Tavuk Tantuni - Şu anda mevcut değil.</t>
  </si>
  <si>
    <t>Tavuk Tantuni Dürüm - Şu anda mevcut değil.</t>
  </si>
  <si>
    <t>Çeyrek Ekmek Arası Kokoreç</t>
  </si>
  <si>
    <t>Hamburger Tabağı</t>
  </si>
  <si>
    <t xml:space="preserve">Köşe hamburger, parmak patates, soğan halkası, turşu, domates </t>
  </si>
  <si>
    <t>Yengen Tabağı</t>
  </si>
  <si>
    <t xml:space="preserve">Yengen, parmak patates, turşu, domates, Amerikan salata </t>
  </si>
  <si>
    <t>Shnitzel Tabağı</t>
  </si>
  <si>
    <t xml:space="preserve">2 Adet shnitzel, parmak patates, turşu, Amerikan salata, domates, yeşillik </t>
  </si>
  <si>
    <t>Nugget Tabağı</t>
  </si>
  <si>
    <t xml:space="preserve">8 Adet nugget, parmak patates, turşu, Amerikan salata, domates, yeşillik </t>
  </si>
  <si>
    <t xml:space="preserve">1 Adet schnitzel, 4 adet nugget, 4 adet soğan halkası, içli köfte, elma dilim patates, yeşillik, turşu, domates, Amerikan salata </t>
  </si>
  <si>
    <t>İçli Köfte Tabağı</t>
  </si>
  <si>
    <t xml:space="preserve">3 Adet içli köfte, Amerikan salata, turşu, domates, yeşillik </t>
  </si>
  <si>
    <t>Köşe Köfte Tabağı</t>
  </si>
  <si>
    <t xml:space="preserve">6 Adet köşe ızgara köfte 120 gr, pilav, Amerikan salatası, yeşillik, domates, elma dilim patates </t>
  </si>
  <si>
    <t>Köşe Tavuk Köfte Tabağı</t>
  </si>
  <si>
    <t xml:space="preserve">6 Adet ızgara tavuk köfte 150 gr, pilav, Amerikan salatası, yeşillik, domates, elma dilim patates </t>
  </si>
  <si>
    <t>Arjantin Steak - Şu anda mevcut değil.</t>
  </si>
  <si>
    <t xml:space="preserve">Izgara antirkot, pilav, Amerikan salatası, yeşillik, domates, soğan </t>
  </si>
  <si>
    <t xml:space="preserve">Izgara tavuk pirzola, pilav, Amerikan salatası, yeşillik, domates, elma dilim patates, soğan </t>
  </si>
  <si>
    <t xml:space="preserve">Tavuk köftesi, marul, domates, kornişon turşu, ketçap, mayonez </t>
  </si>
  <si>
    <t>Dondurmalı Künefe</t>
  </si>
  <si>
    <t>Künefe (1 kg.)</t>
  </si>
  <si>
    <t>Kaymaklı Fıstıklı Kadayıf</t>
  </si>
  <si>
    <t>Dondurmalı Fıstıklı Kadayıf</t>
  </si>
  <si>
    <t>Yeşil Kadayıf</t>
  </si>
  <si>
    <t>Kaymaklı Yeşil Kadayıf</t>
  </si>
  <si>
    <t>Dondurmalı Yeşil Kadayıf</t>
  </si>
  <si>
    <t>Kesme Dilim Maraş Dondurma</t>
  </si>
  <si>
    <t>Maraş Dondurma (1 kg.)</t>
  </si>
  <si>
    <t>Kabak Tatlısı (500 gr.)</t>
  </si>
  <si>
    <t xml:space="preserve">sade </t>
  </si>
  <si>
    <t>Antakya Usulu Zurna Tavuk Döner Dürüm</t>
  </si>
  <si>
    <t xml:space="preserve">Patates kızartması, turşu, sos, sarımsaklı mayonez </t>
  </si>
  <si>
    <t xml:space="preserve">Soğan, domates, maydanoz, karalahana, sos </t>
  </si>
  <si>
    <t xml:space="preserve">Yaprak et döner, süzme yoğurt, pilav, sos, köy tereyağı, pişmiş domates, biber, soğan, yeşil salata </t>
  </si>
  <si>
    <t xml:space="preserve">Tereyağlı sos, kimyon, pul biber, limon, garnitür, ekmek </t>
  </si>
  <si>
    <t>Seçilmiş Menü (Karışık Döner Dürüm) - Şu anda mevcut değil.</t>
  </si>
  <si>
    <t xml:space="preserve">Karışık Döner Dürüm + Coca-Cola (33 cl.) </t>
  </si>
  <si>
    <t>Seçilmiş Menü (4'lü Antakya Usulü Tavuk Döner Dürüm ) - Şu anda mevcut değil.</t>
  </si>
  <si>
    <t xml:space="preserve">4 Adet Antakya Usulü Tavuk Döner Dürüm + Coca-Cola (1 L.) </t>
  </si>
  <si>
    <t xml:space="preserve">Pilav, köy tereyağı, pişmiş biber, soğan, domates, yeşil salata </t>
  </si>
  <si>
    <t xml:space="preserve">Sos, köy tereyağı, pişmiş domates, soğan, biber, yeşil salata </t>
  </si>
  <si>
    <t xml:space="preserve">Süzme yoğurt, pilav, sos, köy tereyağı, pişmiş biber, soğan, domates, yeşil salata </t>
  </si>
  <si>
    <t>Karışık Döner İskender</t>
  </si>
  <si>
    <t xml:space="preserve">Et döner, tavuk döner, süzme yoğurt, pilav, sos, köy tereyağı, pişmiş biber, soğan, domates, yeşil salata </t>
  </si>
  <si>
    <t xml:space="preserve">Et döner, tavuk döner, pilav, köy tereyağı, pişmiş biber, soğan, domates, yeşil salata </t>
  </si>
  <si>
    <t xml:space="preserve">Et döner, tavuk döner, sos, köy tereyağı, pişmiş domates, biber, soğan, yeşil salata </t>
  </si>
  <si>
    <t>Zurna Et Döner &amp; Tavuk Döner Karışık Dürüm</t>
  </si>
  <si>
    <t xml:space="preserve">Soğan, maydanoz, domates, karalahana, marul, sos </t>
  </si>
  <si>
    <t>Antakya Usulü Zurna Et Döner &amp; Tavuk Döner Karışık Dürüm</t>
  </si>
  <si>
    <t xml:space="preserve">Meze, salata, yeşillik ile </t>
  </si>
  <si>
    <t xml:space="preserve">Hamburger + Patates Kızartması + İçecek </t>
  </si>
  <si>
    <t>Kıyma Dürüm (50 gr.)</t>
  </si>
  <si>
    <t>Kumsal Burger Menü</t>
  </si>
  <si>
    <t xml:space="preserve">Kumsal Burger (100 gr. dana eti) + Patates Kızartması + Kutu İçecek </t>
  </si>
  <si>
    <t xml:space="preserve">Kumsal Pizza (Büyük Boy) + Patates Kızartması + Soğan Halkası (6 Adet) + Tavuk Nugget (5 Adet) + İçecek (1 L.) </t>
  </si>
  <si>
    <t xml:space="preserve">Kumsal Pizza (Orta Boy) + Patates Kızartması + Soğan Halkası (6 Adet) + İçecek (1 L.) </t>
  </si>
  <si>
    <t xml:space="preserve">2 Adet Kumsal Pizza (Orta Boy) + Patates Kızartması + İçecek (1 L.) </t>
  </si>
  <si>
    <t xml:space="preserve">Kumsal Pizza (Küçük Boy) + Patates Kızartması + Kutu İçecek </t>
  </si>
  <si>
    <t xml:space="preserve">Tavuk döner, mozzarella peyniri, biber, pizza sosu </t>
  </si>
  <si>
    <t>Sucuklu Mantarli Pizza (Büyük Boy)</t>
  </si>
  <si>
    <t xml:space="preserve">Sucuk, mantar, mozzarella peyniri, pizza sosu </t>
  </si>
  <si>
    <t>Bol Beşli Pizza (Büyük Boy)</t>
  </si>
  <si>
    <t xml:space="preserve">Sucuk, salam, mozzarella peyniri, mısır, biber, zeytin, pizza sosu </t>
  </si>
  <si>
    <t>Sosisli Pizza (Büyük Boy)</t>
  </si>
  <si>
    <t xml:space="preserve">Mozzarella peyniri, mısır, sosis, pizza sosu </t>
  </si>
  <si>
    <t>Light Pizza (Büyük Boy)</t>
  </si>
  <si>
    <t xml:space="preserve">Mozzarella peyniri, tavuk salam, mantar, domates, biber, pizza sosu </t>
  </si>
  <si>
    <t>Süper Pizza (Büyük Boy)</t>
  </si>
  <si>
    <t xml:space="preserve">Et köfte, mozzarella peyniri, sucuk, mısır, biber, zeytin, pizza sosu </t>
  </si>
  <si>
    <t xml:space="preserve">Mozzarella peyniri, mantar, domates, biber, zeytin, mısır, pizza sosu </t>
  </si>
  <si>
    <t>Sucuklu Pizza (Büyük Boy)</t>
  </si>
  <si>
    <t xml:space="preserve">Sucuk, mozzarella peyniri, pizza sosu </t>
  </si>
  <si>
    <t>Sucuklu Mantarli Pizza (Orta Boy)</t>
  </si>
  <si>
    <t>Sucuklu Pizza (Orta Boy)</t>
  </si>
  <si>
    <t>Light Pizza (Orta Boy)</t>
  </si>
  <si>
    <t>Süper Pizza (Orta Boy)</t>
  </si>
  <si>
    <t>Sosisli Pizza (Orta Boy)</t>
  </si>
  <si>
    <t>Bol Beşli Pizza (Orta Boy)</t>
  </si>
  <si>
    <t>Vejetaryen Pizza (Küçük Boy)</t>
  </si>
  <si>
    <t xml:space="preserve">Mozzarella peyniri, mantar, domates, biber, zeytin, mısır, pizza sosu. Ketçap, mayonez ile </t>
  </si>
  <si>
    <t>Sucuklu Pizza (Küçük Boy)</t>
  </si>
  <si>
    <t xml:space="preserve">Sucuk, mozzarella peyniri, pizza sosu. Ketçap, mayonez ile </t>
  </si>
  <si>
    <t>Bol Beşli Pizza (Küçük Boy)</t>
  </si>
  <si>
    <t xml:space="preserve">Sucuk, salam, mozzarella peyniri, mısır, biber, zeytin, pizza sosu. Ketçap, mayonez ile </t>
  </si>
  <si>
    <t>Süper Pizza (Küçük Boy)</t>
  </si>
  <si>
    <t xml:space="preserve">Et köfte, mozzarella peyniri, sucuk, mısır, biber, zeytin, pizza sosu. Ketçap, mayonez ile </t>
  </si>
  <si>
    <t>Sosisli Pizza (Küçük Boy)</t>
  </si>
  <si>
    <t xml:space="preserve">Mozzarella peyniri, mısır, sosis, pizza sosu. Ketçap, mayonez ile </t>
  </si>
  <si>
    <t>Sucuklu Mantarli Pizza (Küçük Boy)</t>
  </si>
  <si>
    <t xml:space="preserve">Sucuk, mantar, mozzarella peyniri, pizza sosu. Ketçap, mayonez ile </t>
  </si>
  <si>
    <t>Light Pizza (Küçük Boy)</t>
  </si>
  <si>
    <t xml:space="preserve">Mozzarella peyniri, tavuk salam, mantar, domates, biber, pizza sosu. Ketçap, mayonez ile </t>
  </si>
  <si>
    <t>Tavuklu Pizza (Küçük Boy)</t>
  </si>
  <si>
    <t xml:space="preserve">Tavuk döner, mozzarella peyniri, biber, pizza sosu. Ketçap, mayonez ile </t>
  </si>
  <si>
    <t>Karışık Kavurmalı Pizza (Büyük Boy)</t>
  </si>
  <si>
    <t xml:space="preserve">Mozzarella peyniri, sucuk, salam, sosis, et kavurma, domates, biber, mısır, mantar, zeytin, pizza sosu </t>
  </si>
  <si>
    <t>Karışık Pastırmalı Pizza (Büyük Boy)</t>
  </si>
  <si>
    <t xml:space="preserve">Mozzarella peyniri, sucuk, salam, sosis, Kayseri pastırma, domates, biber, mısır, mantar, zeytin, pizza sosu </t>
  </si>
  <si>
    <t>Karışık Pastırmalı Pizza (Orta Boy)</t>
  </si>
  <si>
    <t>Karışık Kavurmalı Pizza (Orta Boy)</t>
  </si>
  <si>
    <t>Karışık Kavurmalı Pizza (Küçük Boy)</t>
  </si>
  <si>
    <t xml:space="preserve">Mozzarella peyniri, sucuk, salam, sosis, et kavurma, domates, biber, mısır, mantar, zeytin, pizza sosu. Ketçap, mayonez ile </t>
  </si>
  <si>
    <t>Karışık Pastırmalı Pizza (Küçük Boy)</t>
  </si>
  <si>
    <t xml:space="preserve">Mozzarella peyniri, sucuk, salam, sosis, Kayseri pastırma, domates, biber, mısır, mantar, zeytin, pizza sosu. Ketçap, mayonez ile </t>
  </si>
  <si>
    <t>Mezzaluna Pizza (Büyük Boy)</t>
  </si>
  <si>
    <t xml:space="preserve">Salam, sosis, mantar, bol mozzarella peyniri, pizza sosu </t>
  </si>
  <si>
    <t xml:space="preserve">Ton balığı, mozzarella peyniri, mısır, pizza sosu </t>
  </si>
  <si>
    <t>Kumsal Pizza (Büyük Boy)</t>
  </si>
  <si>
    <t xml:space="preserve">Mozzarella peyniri, sucuk, salam, sosis, domates, biber, mısır, mantar, zeytin, pizza sosu </t>
  </si>
  <si>
    <t>Deluxe Pizza (Büyük Boy)</t>
  </si>
  <si>
    <t xml:space="preserve">Mozzarella peyniri, sucuk, salam, sosis, mantar, pizza sosu </t>
  </si>
  <si>
    <t>Deluxe Pizza (Orta Boy)</t>
  </si>
  <si>
    <t>Kumsal Pizza (Orta Boy)</t>
  </si>
  <si>
    <t>Mezzaluna Pizza (Orta Boy)</t>
  </si>
  <si>
    <t>Deluxe Pizza (Küçük Boy)</t>
  </si>
  <si>
    <t xml:space="preserve">Mozzarella peyniri, sucuk, salam, sosis, mantar, pizza sosu. Ketçap, mayonez ile </t>
  </si>
  <si>
    <t>Ton Balıklı Pizza (Küçük Boy)</t>
  </si>
  <si>
    <t xml:space="preserve">Ton balığı, mozzarella peyniri, mısır, pizza sosu. Ketçap, mayonez ile </t>
  </si>
  <si>
    <t>Mezzaluna Pizza (Küçük Boy)</t>
  </si>
  <si>
    <t xml:space="preserve">Salam, sosis, mantar, bol mozzarella peyniri, pizza sosu. Ketçap, mayonez ile </t>
  </si>
  <si>
    <t>Kumsal Pizza (Küçük Boy)</t>
  </si>
  <si>
    <t xml:space="preserve">Mozzarella peyniri, sucuk, salam, sosis, domates, biber, mısır, mantar, zeytin, pizza sosu. Ketçap, mayonez ile </t>
  </si>
  <si>
    <t>Dörtyol Spesiyal Pizza (Büyük Boy)</t>
  </si>
  <si>
    <t xml:space="preserve">Sucuk, Kayseri pastırma, et kavurma, mozzarella peyniri, biber, pizza sosu </t>
  </si>
  <si>
    <t>Karışık Atom Pizza (Büyük Boy)</t>
  </si>
  <si>
    <t xml:space="preserve">Et kavurma, Kayseri pastırma, salam, sosis, sucuk, mozzarella peyniri, domates, mısır, mantar, pizza sosu </t>
  </si>
  <si>
    <t>Biftek Kavurma Pizza (Büyük Boy)</t>
  </si>
  <si>
    <t xml:space="preserve">Biftek et, et kavurma, mozzarella peyniri, mısır, mantar, pizza sosu </t>
  </si>
  <si>
    <t>Acılı Mexico Pizza (Büyük Boy)</t>
  </si>
  <si>
    <t xml:space="preserve">Mozzarella peyniri, sucuk, Kayseri pastırma, jalapeno biberi, zeytin, acı sos, pizza sosu </t>
  </si>
  <si>
    <t>Kayseri Ateşi Pizza (Büyük Boy)</t>
  </si>
  <si>
    <t xml:space="preserve">Kayseri pastırması, mozzarella peyniri, biber, pizza sosu </t>
  </si>
  <si>
    <t>Acılı Mexico Pizza (Orta Boy)</t>
  </si>
  <si>
    <t>Karışık Atom Pizza (Orta Boy)</t>
  </si>
  <si>
    <t>Dörtyol Spesiyal Pizza (Orta Boy)</t>
  </si>
  <si>
    <t>Kayseri Ateşi Pizza (Orta Boy)</t>
  </si>
  <si>
    <t>Biftek Kavurma Pizza (Orta Boy)</t>
  </si>
  <si>
    <t>Biftek Kavurma Pizza (Küçük Boy)</t>
  </si>
  <si>
    <t xml:space="preserve">Biftek et, et kavurma, mozzarella peyniri, mısır, mantar, pizza sosu. Ketçap, mayonez ile </t>
  </si>
  <si>
    <t>Karışık Atom Pizza (Küçük Boy)</t>
  </si>
  <si>
    <t xml:space="preserve">Et kavurma, Kayseri pastırma, salam, sosis, sucuk, mozzarella peyniri, domates, mısır, mantar, pizza sosu. Ketçap, mayonez ile </t>
  </si>
  <si>
    <t>Acılı Mexico Pizza (Küçük Boy)</t>
  </si>
  <si>
    <t xml:space="preserve">Mozzarella peyniri, sucuk, Kayseri pastırma, jalapeno biberi, zeytin, acı sos, pizza sosu. Ketçap, mayonez ile </t>
  </si>
  <si>
    <t>Dörtyol Spesiyal Pizza (Küçük Boy)</t>
  </si>
  <si>
    <t xml:space="preserve">Sucuk, Kayseri pastırma, et kavurma, mozzarella peyniri, biber, pizza sosu. Ketçap, mayonez ile </t>
  </si>
  <si>
    <t>Kayseri Ateşi Pizza (Küçük Boy)</t>
  </si>
  <si>
    <t xml:space="preserve">Kayseri pastırması, mozzarella peyniri, biber, pizza sosu. Ketçap, mayonez ile </t>
  </si>
  <si>
    <t>Kaşarlı Lahmacun</t>
  </si>
  <si>
    <t>Atom Pide</t>
  </si>
  <si>
    <t xml:space="preserve">Meze, salata ile </t>
  </si>
  <si>
    <t xml:space="preserve">Mevsim salata, günün mezesi ile </t>
  </si>
  <si>
    <t>Kuşbaşılı Kaşarlı Mantarlı Pide</t>
  </si>
  <si>
    <t>Kıymalı Kaşarlı Mantarlı Pide</t>
  </si>
  <si>
    <t>Trabzon Pide (Kapalı)</t>
  </si>
  <si>
    <t>Kaşarlı Mantarlı Sucuklu Pide</t>
  </si>
  <si>
    <t>Kaşarlı Sucuklu Pide</t>
  </si>
  <si>
    <t>Kaşarlı Pastırmalı Pide</t>
  </si>
  <si>
    <t>Kaşarlı Sebzeli Pide</t>
  </si>
  <si>
    <t>Kaşarlı Et Dönerli Pide</t>
  </si>
  <si>
    <t>Kaşarlı Pastırmalı Kavurmalı Pide</t>
  </si>
  <si>
    <t>Kaşarlı Et Kavurmalı Pide</t>
  </si>
  <si>
    <t>Kaşarlı Yumurtalı Pide</t>
  </si>
  <si>
    <t>Kuşbaşılı Kaşarlı Yumurtalı Pide</t>
  </si>
  <si>
    <t>Kaşarlı Kavurmalı Mantarlı Pide</t>
  </si>
  <si>
    <t xml:space="preserve">(125 gr.) Soğan salata, mevsim salata, közlenmiş domates, közlenmiş soğan, közlenmiş biber, meze ile </t>
  </si>
  <si>
    <t xml:space="preserve">(150 gr.) Soğan salata, mevsim salata, közlenmiş domates, közlenmiş soğan, közlenmiş biber, meze ile </t>
  </si>
  <si>
    <t xml:space="preserve">(150 gr.) Soğan salatası, mevsim salata, közlenmiş domates, közlenmiş biber, közlenmiş soğan, meze ile </t>
  </si>
  <si>
    <t>Kumsal Kebap</t>
  </si>
  <si>
    <t xml:space="preserve">(125 gr. Kıyma + 125 gr. Kıyma + 100 gr. Kemiksiz Tavuk) Soğan salata, mevsim salata, közlenmiş domates, közlenmiş soğan, közlenmiş biber, meze ile </t>
  </si>
  <si>
    <t xml:space="preserve">(200 gr.) Izgara tavuk. Kemiksiz soğan salata, mevsim salata, közlenmiş domates, közlenmiş soğan, közlenmiş biber, meze ile </t>
  </si>
  <si>
    <t>Tereyağlı Tavuk Tava</t>
  </si>
  <si>
    <t>Belen Kıyma Tava</t>
  </si>
  <si>
    <t>Belen Kuşbaşı Tava</t>
  </si>
  <si>
    <t>Tavuk Tava</t>
  </si>
  <si>
    <t xml:space="preserve">45 gr. burger eti, cheddar peyniri, marul, domates, turşu, ketçap, mayonez </t>
  </si>
  <si>
    <t xml:space="preserve">90 gr. çıtır tavuk, marul, domates, turşu, ketçap, mayonez </t>
  </si>
  <si>
    <t xml:space="preserve">45 gr. burger eti, marul, domates, turşu, ketçap, mayonez </t>
  </si>
  <si>
    <t>Kuşbaşı Dürüm (50 gr.)</t>
  </si>
  <si>
    <t>Tavuk Dürüm (50 gr.)</t>
  </si>
  <si>
    <t>Kuşbaşı Dürüm (125 gr.)</t>
  </si>
  <si>
    <t xml:space="preserve">Domates, maydanoz, soğan. Közlenmiş soğan, közlenmiş biber, közlenmiş domates ile </t>
  </si>
  <si>
    <t>Kıyma Dürüm (125 gr.)</t>
  </si>
  <si>
    <t>Tavuk Dürüm (125 gr.)</t>
  </si>
  <si>
    <t>Şnitzel (2 Adet)</t>
  </si>
  <si>
    <t>Soğan Halkası (9 Adet)</t>
  </si>
  <si>
    <t>Ketçap (10 gr.)</t>
  </si>
  <si>
    <t>Kupa Classic Menü</t>
  </si>
  <si>
    <t xml:space="preserve">Kupa Dürüm (1 Kişilik) + Patates Kızartması + Soğan Halkası + Kutu İçecek </t>
  </si>
  <si>
    <t xml:space="preserve">Kupa Dürüm (Orta) + Patates Kızartması + Soğan Halkası + Kutu İçecek </t>
  </si>
  <si>
    <t>Kupa Ekstra Menü</t>
  </si>
  <si>
    <t xml:space="preserve">Kupa Dürüm (Büyük) + Patates Kızartması + Soğan Halkası + Kutu İçecek </t>
  </si>
  <si>
    <t>Kupa Kaşarlı Classic Menü</t>
  </si>
  <si>
    <t xml:space="preserve">Kupa Kaşarlı Dürüm (1 Kişilik) + Patates Kızartması + Soğan Halkası + Kutu İçecek </t>
  </si>
  <si>
    <t>3'lü Kupareks Menü</t>
  </si>
  <si>
    <t xml:space="preserve">Kupareks (3 Adet) + Patates Kızartması + Soğan Halkası + İçecek </t>
  </si>
  <si>
    <t>4'lü Kupa Kaşarlı Dilim Menü</t>
  </si>
  <si>
    <t xml:space="preserve">Kupa Kaşarlı Dilim (4 Adet) + Patates Kızartması + Soğan Halkası + İçecek </t>
  </si>
  <si>
    <t>5'li Kupa Kaşarlı Dilim Menü</t>
  </si>
  <si>
    <t xml:space="preserve">Kupa Kaşarlı Dilim (5 Adet) + Patates Kızartması + Soğan Halkası + İçecek </t>
  </si>
  <si>
    <t>6'lı Kupa Kaşarlı Dilim Menü</t>
  </si>
  <si>
    <t xml:space="preserve">Kupa Kaşarlı Dilim (6 Adet) + Patates Kızartması + Soğan Halkası + İçecek </t>
  </si>
  <si>
    <t>7'li Kupa Kaşarlı Dilim Menü</t>
  </si>
  <si>
    <t xml:space="preserve">Kupa Kaşarlı Dilim (7 Adet) + Patates Kızartması + Soğan Halkası + İçecek </t>
  </si>
  <si>
    <t>2'li Kupareks Menü</t>
  </si>
  <si>
    <t xml:space="preserve">Kupareks (2 Adet) + Patates Kızartması + Soğan Halkası + İçecek </t>
  </si>
  <si>
    <t>4'lü Kupareks Menü</t>
  </si>
  <si>
    <t xml:space="preserve">Kupareks (4 Adet) + Patates Kızartması + Soğan Halkası + İçecek </t>
  </si>
  <si>
    <t>Kupa Kids Menü</t>
  </si>
  <si>
    <t xml:space="preserve">Kupa Dürüm (Küçük) + Patates Kızartması + Soğan Halkası + Kutu İçecek </t>
  </si>
  <si>
    <t>Kaşarlı Öğrenci Menü</t>
  </si>
  <si>
    <t xml:space="preserve">Kupa Kaşarlı Dürüm (Orta) + Patates Kızartması + Soğan Halkası + Kutu İçecek </t>
  </si>
  <si>
    <t>Kupa Kaşarlı Kids Menü</t>
  </si>
  <si>
    <t xml:space="preserve">Kupa Kaşarlı Dürüm (Küçük) + Patates Kızartması + Soğan Halkası + Kutu İçecek </t>
  </si>
  <si>
    <t>Kupa Kaşarlı Ekstra Menü</t>
  </si>
  <si>
    <t xml:space="preserve">Kupa Kaşarlı Dürüm (Büyük) + Patates Kızartması + Soğan Halkası + Kutu İçecek </t>
  </si>
  <si>
    <t>Kupa Classic - Şu anda mevcut değil.</t>
  </si>
  <si>
    <t xml:space="preserve">1 Kişiilk </t>
  </si>
  <si>
    <t>Öğrenci Menü 1</t>
  </si>
  <si>
    <t>Öğrenci Menü 2</t>
  </si>
  <si>
    <t xml:space="preserve">Kupa Kaşarlı Dürüm (Orta) + Patates Kızartması + Soğan Halkası Kutu İçecek </t>
  </si>
  <si>
    <t>Meyveli Pasta (4 Kişilik)</t>
  </si>
  <si>
    <t xml:space="preserve">Muz, çilek, pasta kreması </t>
  </si>
  <si>
    <t>Special Jakonte (4 Kişilik)</t>
  </si>
  <si>
    <t xml:space="preserve">Çilek, parça çikolata, akışkan çikolata, Antep fıstığı, krema </t>
  </si>
  <si>
    <t>Meyveli Pasta (6 Kişilik)</t>
  </si>
  <si>
    <t>Ekler (1 kg.)</t>
  </si>
  <si>
    <t>Special Newyork Pasta (4 Kişilik)</t>
  </si>
  <si>
    <t xml:space="preserve">Muz, çilek, fıstık, draje, frambuaz, akışkan çikolata, karamel sos </t>
  </si>
  <si>
    <t>Special Jakonte (6 Kişilik)</t>
  </si>
  <si>
    <t>Special Newyork Pasta (6 Kişilik)</t>
  </si>
  <si>
    <t>Çikolatalı Pasta (6 Kişilik)</t>
  </si>
  <si>
    <t xml:space="preserve">Çikolata draje, parça çikolata </t>
  </si>
  <si>
    <t>Oreolu Pasta (6 Kişilik)</t>
  </si>
  <si>
    <t xml:space="preserve">Oreo bisküvi, çilek, muz, akışkan çikolata </t>
  </si>
  <si>
    <t>Çikolatalı Baton Pasta (8 Kişilik)</t>
  </si>
  <si>
    <t xml:space="preserve">Sütlü parça çikolatalı </t>
  </si>
  <si>
    <t>Çikolatalı Drajeli Pasta (8 Kişilik)</t>
  </si>
  <si>
    <t xml:space="preserve">Çikolata, fıstık drajeli </t>
  </si>
  <si>
    <t>Meyveli Baton Pasta (8 Kişilik)</t>
  </si>
  <si>
    <t xml:space="preserve">Muz, çilek, pastacı kreması </t>
  </si>
  <si>
    <t>Special Jakonte (8 Kişilik)</t>
  </si>
  <si>
    <t>Meyveli Pasta (8 Kişilik)</t>
  </si>
  <si>
    <t>Special Newyork Pasta (8 Kişilik)</t>
  </si>
  <si>
    <t>Muzlu Pasta (6 Kişilik)</t>
  </si>
  <si>
    <t xml:space="preserve">Muz, kavrulmuş Antep fıstığı </t>
  </si>
  <si>
    <t>Çikolatalı Pasta (8 Kişilik)</t>
  </si>
  <si>
    <t>Çikolata Fıstık Drajeli Pasta (8 Kişilik)</t>
  </si>
  <si>
    <t>Spesiyal Kurabiye (1 kg.)</t>
  </si>
  <si>
    <t>Spesiyal Kurabiye (500 gr.)</t>
  </si>
  <si>
    <t>Tatlı Karışık Kurabiye (500 gr.)</t>
  </si>
  <si>
    <t>Tatlı Karışık Kurabiye (1 kg.)</t>
  </si>
  <si>
    <t>Tuzlu Karışık Kurabiye (500 gr.)</t>
  </si>
  <si>
    <t>Tuzlu Karışık Kurabiye (1 kg.)</t>
  </si>
  <si>
    <t xml:space="preserve">Yoğun çikolata soslu ıslak kek </t>
  </si>
  <si>
    <t xml:space="preserve">Maydanoz, yeşillik, közlenmiş biber ile </t>
  </si>
  <si>
    <t xml:space="preserve">Maydanoz, yeşillik, közlenmiş biber ile (Acı tercihinizi kullanıcı notu alanından belirtiniz) </t>
  </si>
  <si>
    <t xml:space="preserve">Maydanoz, yeşillik, közlenmiş biber, soğan, ekmek ile </t>
  </si>
  <si>
    <t>Et Sote (200 gr.)</t>
  </si>
  <si>
    <t xml:space="preserve">Soğan, domates, kapya biber. Maydanoz, yeşillik, közlenmiş biber, garnitür ile </t>
  </si>
  <si>
    <t xml:space="preserve">Kapya biber, soğan, domates, özel sos. Maydanoz, yeşillik, közlenmiş biber ile </t>
  </si>
  <si>
    <t>Seçilmiş Menü (Tavuk But Şiş)</t>
  </si>
  <si>
    <t xml:space="preserve">Tavuk But Şiş + Coca-Cola (33 cl.) </t>
  </si>
  <si>
    <t>Lahmacun (5 Adet)</t>
  </si>
  <si>
    <t>Vodafone Menüsü (Tavuk Dürüm)</t>
  </si>
  <si>
    <t xml:space="preserve">Tavuk Dürüm + Nuri Ayran (20 cl.) (Kampanya koşulları için restoranın Promosyonlar bölümüne göz atınız. İndirimli fiyat ürün sepete eklendikten sonra uygulanır.) </t>
  </si>
  <si>
    <t xml:space="preserve">Soslu ince ekmek, kemiksiz tavuk, maydanoz, nane, domates, biber soğan ile </t>
  </si>
  <si>
    <t>Kıyma Et (170 gr.)</t>
  </si>
  <si>
    <t xml:space="preserve">Soslu ince ekmek, kıyma et, maydanoz, nane, domates, biber, soğan </t>
  </si>
  <si>
    <t>Kuşbaşı Et (170 gr.)</t>
  </si>
  <si>
    <t xml:space="preserve">Soslu ince ekmek, kuşbaşı et, maydanoz, nane, domates, biber, soğan </t>
  </si>
  <si>
    <t>Kuzu Pirzola (250 gr.)</t>
  </si>
  <si>
    <t xml:space="preserve">Soslu ince ekmek, kuzu pirzola, maydanoz, nane, domates, biber, soğan ile </t>
  </si>
  <si>
    <t>Tavuk Kanat (6 Adet)</t>
  </si>
  <si>
    <t xml:space="preserve">Soslu ince ekmek, tavuk kanat, maydanoz, nane, domates, biber, soğan ile </t>
  </si>
  <si>
    <t>Tavuk Pirzola (270 gr.)</t>
  </si>
  <si>
    <t xml:space="preserve">Soslu ince ekmek, tavuk pirzola, maydanoz, nane, domates, biber, soğan ile </t>
  </si>
  <si>
    <t>Tavuk Şiş (250 gr.)</t>
  </si>
  <si>
    <t xml:space="preserve">Soslu ince ekmek, kemiksiz tavuk, maydanoz, nane, domates, biber, soğan ile </t>
  </si>
  <si>
    <t>Et Kıyma Dürüm</t>
  </si>
  <si>
    <t xml:space="preserve">İnce ekmeğe; kıyma et, maydanoz, nane, domates, biber, soğan </t>
  </si>
  <si>
    <t>Et Kuşbaşı Dürüm</t>
  </si>
  <si>
    <t xml:space="preserve">İnce ekmeğe; kuşbaşı et, maydanoz, nane, domates, biber, soğan </t>
  </si>
  <si>
    <t xml:space="preserve">İnce ekmeğe; tavuk, maydanoz, nane, domates, biber, soğan </t>
  </si>
  <si>
    <t xml:space="preserve">Nohut, tahin, zeytinyağı </t>
  </si>
  <si>
    <t xml:space="preserve">Közlenmiş patlıcan, domates, biber, zeytinyağı </t>
  </si>
  <si>
    <t xml:space="preserve">Közlenmiş patlıcan, tahin, süzme yoğurt, kavurma et </t>
  </si>
  <si>
    <t xml:space="preserve">Humus, abugannuş, biber yoğurtlama, süzme yoğurt, patlıcan yoğurtlama </t>
  </si>
  <si>
    <t xml:space="preserve">Közlenmiş biber, süzme yoğurt </t>
  </si>
  <si>
    <t xml:space="preserve">Közlenmiş patlıcan, süzme yoğurt </t>
  </si>
  <si>
    <t>Zengin</t>
  </si>
  <si>
    <t>Büyük Ordövr</t>
  </si>
  <si>
    <t>Kekik</t>
  </si>
  <si>
    <t xml:space="preserve">Marul, domates, salatalık, kırmızılahana, havuç </t>
  </si>
  <si>
    <t>Nuri Ayran (20 cl.)</t>
  </si>
  <si>
    <t>Texas Burger Menü</t>
  </si>
  <si>
    <t xml:space="preserve">Texas Burger (Ev yapımı 120 gr. burger köftesi, cheddar peyniri, 3 adet çıtır soğan halkası, marul, domates turşu, mayonez, ketçap) + Patates Kızartması + Coca-Cola (20 cl.) </t>
  </si>
  <si>
    <t>Tavuk Çökertme (250 gr.)</t>
  </si>
  <si>
    <t xml:space="preserve">Jülyen doğranmış tavuk bonfile. Kibrit patates, kapya biber, charliston biber, soğan, yoğurt, domates sos, salata, pilav ile </t>
  </si>
  <si>
    <t>Izgara Köfte (240 gr.)</t>
  </si>
  <si>
    <t xml:space="preserve">El yapımı 200 gr.köfte. Pirinç pilavı, salata, parmak patates kızartması ile </t>
  </si>
  <si>
    <t xml:space="preserve">Jülyen doğranmış tavuk, mantar, krema, penne makarna, köri sos </t>
  </si>
  <si>
    <t xml:space="preserve">Jülyen doğranmış tavuk dilimleri, kruton ekmek, mevsim yeşillikleri, domates, salatalık, Sezar sos </t>
  </si>
  <si>
    <t>Seçilmiş Menü (Mantar Soslu Tavuk (250 gr.))</t>
  </si>
  <si>
    <t xml:space="preserve">Mantar Soslu Tavuk (250 gr.) + Coca-Cola (20 cl.) </t>
  </si>
  <si>
    <t>Seçilmiş Menü (Köri Soslu Tavuk (250 gr.))</t>
  </si>
  <si>
    <t xml:space="preserve">Köri Soslu Tavuk (250 gr.) + Coca-Cola (20 cl.) </t>
  </si>
  <si>
    <t>Seçilmiş Menü (Pesto Soslu Tavuk (250 gr.))</t>
  </si>
  <si>
    <t xml:space="preserve">Pesto Soslu Tavuk (250 gr.) + Coca-Cola (20 cl.) </t>
  </si>
  <si>
    <t>Vodafone Menüsü (Köri Soslu Tavuklu Penne)</t>
  </si>
  <si>
    <t xml:space="preserve">Köri Soslu Tavuklu Penne + Coca-Cola (20 cl.) (Kampanya koşulları için restoranın Promosyonlar bölümüne göz atınız. İndirimli fiyat ürün sepete eklendikten sonra uygulanır.) </t>
  </si>
  <si>
    <t>Vodafone Menüsü (Hamburger)</t>
  </si>
  <si>
    <t xml:space="preserve">Hamburger + Coca-Cola (20 cl.) (Kampanya koşulları için restoranın Promosyonlar bölümüne göz atınız. İndirimli fiyat ürün sepete eklendikten sonra uygulanır.) </t>
  </si>
  <si>
    <t xml:space="preserve">Hamburger (Ev yapımı 120 gr. burger köftesi, marul, domates, turşu, mayonez, ketçap) + Patates Kızartması + Coca-Cola (20 cl.) </t>
  </si>
  <si>
    <t xml:space="preserve">Cheeseburger (Ev yapımı 120 gr. burger köftesi, cheddar peyniri, marul, domates, turşu, mayonez, ketçap) + Patates Kızartması + Coca-Cola (20 cl.) </t>
  </si>
  <si>
    <t xml:space="preserve">Köri Soslu Tavuk (Tavuk, mantar, krema, special köri sos) + Salata + Patates Kızartması + Coca-Cola (20 cl.) </t>
  </si>
  <si>
    <t>Mantar Soslu Tavuk Menü</t>
  </si>
  <si>
    <t xml:space="preserve">Mantar Soslu Tavuk (Tavuk, mantar, krema, special köri sos) + Salata + Patates Kızartması + Coca-Cola (20 cl.) </t>
  </si>
  <si>
    <t>Pesto Soslu Tavuk Menü</t>
  </si>
  <si>
    <t xml:space="preserve">Pesto Soslu Tavuk (Tavuk, mantar, krema, special pesto sos) + Salata + Patates Kızartması + Coca-Cola (20 cl.) </t>
  </si>
  <si>
    <t xml:space="preserve">Double Cheeseburger (240 gr. hamburger köftesi, çift cheddar peyniri, çıtır soğan halkası, domates, marul, turşu) + Patates Kızartması + Mayonez + Ketçap + Coca-Cola (20 cl.) </t>
  </si>
  <si>
    <t>Kekikli Izgara Tavuk Menü</t>
  </si>
  <si>
    <t xml:space="preserve">Kekikli Izgara Tavuk + Pirinç Pilavı + Salata + Patates Kızartması + Coca-Cola (20 cl.) </t>
  </si>
  <si>
    <t>Kahvaltı Tabağı - Şu anda mevcut değil.</t>
  </si>
  <si>
    <t xml:space="preserve">2 çeşit peynir, bal, reçel, tereyağı, domates, salatalık, siyah zeytin, yeşilzeytin, salam, sosis sucuk, patates kızartması, peynirli rulo börek, pekmez, zahter, haşlanmış yumurta </t>
  </si>
  <si>
    <t>Kaşarlı Omlet - Şu anda mevcut değil.</t>
  </si>
  <si>
    <t xml:space="preserve">3 adet yumurta, kaşar, peyniri. Salatalık, domates söğüş ile </t>
  </si>
  <si>
    <t>Sucuklu Omlet - Şu anda mevcut değil.</t>
  </si>
  <si>
    <t xml:space="preserve">3 adet yumurta, sucuk. Salatalık, domates söğüş ile </t>
  </si>
  <si>
    <t>Menemen - Şu anda mevcut değil.</t>
  </si>
  <si>
    <t>Sade Omlet - Şu anda mevcut değil.</t>
  </si>
  <si>
    <t xml:space="preserve">3 adet yumurta. Salatalık, domates söğüş ile </t>
  </si>
  <si>
    <t>Sucuklu Tost - Şu anda mevcut değil.</t>
  </si>
  <si>
    <t xml:space="preserve">Domates, salatalık, parmak patates kızartması ile </t>
  </si>
  <si>
    <t>Karışık Tost - Şu anda mevcut değil.</t>
  </si>
  <si>
    <t xml:space="preserve">Sucuk, kaşar peyniri. Domates, salatalık, parmak patates kızartması ile </t>
  </si>
  <si>
    <t>Kaşarlı Domatesli Tost - Şu anda mevcut değil.</t>
  </si>
  <si>
    <t>Beyaz Peynirli Tost - Şu anda mevcut değil.</t>
  </si>
  <si>
    <t xml:space="preserve">Beyaz peynir, domates. Parmak patates kızartması, domates, salatalık, mayonez, ketçap ile </t>
  </si>
  <si>
    <t xml:space="preserve">120 gr. el yapımı dana kıyma, marul, domates, salatalık turşusu, cheddar peyniri, özel mantar sos. Parmak patates kızartması ile </t>
  </si>
  <si>
    <t xml:space="preserve">120 gr. el yapımı dana kıyma, cheddar peyniri, marul, domates, salatalık turşusu, special sos. Parmak patates kızartması ile </t>
  </si>
  <si>
    <t xml:space="preserve">120 gr. el yapımı dana kıyma, cheddar peyniri, marul, domates, salatalık turşusu, Mexican sos. Parmak patates kızartması ile </t>
  </si>
  <si>
    <t xml:space="preserve">120 gr. el yapımı dana kıyma, marul, domates, salatalık turşusu, special sos. Parmak patates kızartması ile </t>
  </si>
  <si>
    <t>Texas Burger</t>
  </si>
  <si>
    <t xml:space="preserve">120 gr. el yapımı dana kıyma, marul, domates, salatalık turşusu, cheddar peyniri, çıtır soğan, ballı hardal sos. Parmak patates kızartması ile </t>
  </si>
  <si>
    <t xml:space="preserve">Çıtır tavuk, marul, domates, salatalık turşusu, special sos. Parmak patates kızartması ile </t>
  </si>
  <si>
    <t xml:space="preserve">120 gr. el yapımı dana kıyma, marul, domates, salatalık turşusu, karamelize soğan, cheddar peyniri, barbekü sos. Parmak patates kızartması ile </t>
  </si>
  <si>
    <t xml:space="preserve">240 gr. hamburger köftesi, çift cheddar peyniri, çıtır soğan halkası, domates, marul, turşu. Parmak patates kızartması, mayonez, ketçap ile </t>
  </si>
  <si>
    <t xml:space="preserve">Çıtır tavuk tenders, marul, domates, salatalık turşusu, special sos. Parmak patates kızartması ile </t>
  </si>
  <si>
    <t>Sac Kavurma (250 gr.)</t>
  </si>
  <si>
    <t xml:space="preserve">Soğan, kapya biber, çarliston biber, domates, sarımsak. Pirinç pilavı, salata ile </t>
  </si>
  <si>
    <t>Mantar Soslu Bonfile</t>
  </si>
  <si>
    <t xml:space="preserve">250 gr. dana bonfile, mantar sos. Pirinç pilavı, salata ile </t>
  </si>
  <si>
    <t>Steak Fajita (250 gr.)</t>
  </si>
  <si>
    <t xml:space="preserve">250 gr. bonfile dilimleri. Üçlü sos, parmak patates kızartması, tortilla ekmeği, salata ile </t>
  </si>
  <si>
    <t>Demi Glace Soslu Bonfile</t>
  </si>
  <si>
    <t xml:space="preserve">250 gr. dana bonfile, mantarlı demi glace sos. Pirinç pilavı, salata ile </t>
  </si>
  <si>
    <t>Et Çökertme (250 gr.)</t>
  </si>
  <si>
    <t xml:space="preserve">250 gr. jülyen doğranmış bonfile. Kibrit patates, kapya biber, charliston biber, yoğurt, domates sos, pirinç pilavı ile </t>
  </si>
  <si>
    <t>Lokum Bonfile (250 gr.)</t>
  </si>
  <si>
    <t xml:space="preserve">250 gr. dana bonfile. Pirinç pilavı, salata ile </t>
  </si>
  <si>
    <t>Hünkarbeğendi</t>
  </si>
  <si>
    <t xml:space="preserve">Beğendili sos üzerine 250 gr. jülyen tavuk bonfile dilimleri, kapya biber, çarliston biber, tereyağı, soğan. Patates salata ile </t>
  </si>
  <si>
    <t>Tavuk Kavurma (250 gr.)</t>
  </si>
  <si>
    <t xml:space="preserve">Kapya biber, çarliston biber, soğan, domates, sarımsak. Pirinç pilavı, salata ile </t>
  </si>
  <si>
    <t>Tavuk Fajita (250 gr.)</t>
  </si>
  <si>
    <t xml:space="preserve">Üçlü sos, parmak patates kızartması, tortilla ekmeği, salata ile </t>
  </si>
  <si>
    <t>Mexican Soslu Tavuk (250 gr.)</t>
  </si>
  <si>
    <t xml:space="preserve">Özel acılı Mexican sos. Parmak patates kızartması, salata ile </t>
  </si>
  <si>
    <t>Tavuk Çöp Şiş (300 gr.)</t>
  </si>
  <si>
    <t xml:space="preserve">Pirinç pilavı, salata, parmak patates kızartması ile </t>
  </si>
  <si>
    <t xml:space="preserve">Kapya biber, çarliston biber, special soya sos. Sarı makarna, salata ile </t>
  </si>
  <si>
    <t>Köri Soslu Tavuk (250 gr.)</t>
  </si>
  <si>
    <t xml:space="preserve">Mantar, krema, special köri sos. Salata, parmak patates kızartması ile </t>
  </si>
  <si>
    <t>Kekikli Tavuk Izgara (250 gr.)</t>
  </si>
  <si>
    <t>Pesto Soslu Tavuk (250 gr.)</t>
  </si>
  <si>
    <t xml:space="preserve">Mantar, krema, pesto sos. Sarı makarna, salata ile </t>
  </si>
  <si>
    <t>Sweet Chili Soslu Tavuk (250 gr.)</t>
  </si>
  <si>
    <t xml:space="preserve">Kapya biber, çarliston biber, özel chili sos. Sarı makarna, salata ile </t>
  </si>
  <si>
    <t>Mantar Soslu Tavuk (250 gr.)</t>
  </si>
  <si>
    <t xml:space="preserve">Mantar, krema, özel baharatlar. Salata, parmak patates kızartması ile </t>
  </si>
  <si>
    <t>BBQ Soslu Tavuk (250 gr.)</t>
  </si>
  <si>
    <t xml:space="preserve">Jülyen tavuk, kapya biber, çarliston biber, barbekü sos, parmak patates, salata ile </t>
  </si>
  <si>
    <t>Chardonnay Soslu Tavuk</t>
  </si>
  <si>
    <t xml:space="preserve">250 gr. piliç dilimleri, karamelize soğan, mantar, krema, özel baharatlar. Salata, patates kızartması ile </t>
  </si>
  <si>
    <t>Beğendili Tavuk</t>
  </si>
  <si>
    <t xml:space="preserve">Beğendi üzerine 250 gr. piliç dilimleri, kapya biber, çarliston biber, tereyağı. Patates salata ile </t>
  </si>
  <si>
    <t>Tavuk Florantine</t>
  </si>
  <si>
    <t xml:space="preserve">Kremalı ıspanak yatağında 250 gr. piliç dilimleri, kapya biber, çarliston biber. Patates salata ile </t>
  </si>
  <si>
    <t>Fettuccine Chicken Alfredo</t>
  </si>
  <si>
    <t xml:space="preserve">Jülyen doğranmış tavuk, mantar, krema, alfredo sos </t>
  </si>
  <si>
    <t xml:space="preserve">Özel el yapımı domates soslu spaghetti makarna </t>
  </si>
  <si>
    <t xml:space="preserve">Özel el yapımı kıymalı soslu spaghetti makarna </t>
  </si>
  <si>
    <t xml:space="preserve">Özel el yapımı domates sos, acı sos, siyah zeytin, penne makarna </t>
  </si>
  <si>
    <t xml:space="preserve">Jülyen doğranmış tavuk, tortilla ekmeği, mantar, krema, köri sos, kaşar peyniri. Parmak patates kızartması ile </t>
  </si>
  <si>
    <t xml:space="preserve">Jülyen doğranmış bonfile, tortilla ekmeği, kapya biber, çarliston biber, domates sos, kaşar peyniri. Parmak patates kızartması ile </t>
  </si>
  <si>
    <t>Tavuklu Wrap</t>
  </si>
  <si>
    <t xml:space="preserve">Jülyen doğranmış tavuk, tortilla ekmeği, kapya biber, çarliston biber, domates sos, kaşar peyniri. Parmak patates kızartması ile </t>
  </si>
  <si>
    <t>Mexican Soslu Wrap</t>
  </si>
  <si>
    <t xml:space="preserve">Jülyen doğranmış tavuk, tortilla ekmeği, kapya biber, çarliston biber, domates sos, kaşar peyniri. Parmak patates, acılı Mexican sos ile </t>
  </si>
  <si>
    <t xml:space="preserve">Mevsim yeşillikleri, domates, salatalık, mısır, yağ, limon sos </t>
  </si>
  <si>
    <t xml:space="preserve">Mevsim yeşillikleri, domates, salatalık, yağ, limon sos, ton balığı, soğan </t>
  </si>
  <si>
    <t xml:space="preserve">2 adet çıtır tavuk, 2 adet çıtır soğan halkası, 2 adet nugget, 2 adet peynirli rulo börek, 2 adet yıldız sosis, parmak patates kızartması </t>
  </si>
  <si>
    <t>Çıtır Soğan Halkası</t>
  </si>
  <si>
    <t xml:space="preserve">10 adet soğan halkası, parmak patates kızartması </t>
  </si>
  <si>
    <t>Çıtır Tavuk (220 gr.)</t>
  </si>
  <si>
    <t xml:space="preserve">4 adet çıtır tavuk, parmak dilim patates kızartması </t>
  </si>
  <si>
    <t>Peynirli Rulo Börek</t>
  </si>
  <si>
    <t xml:space="preserve">6 adet peynirli rulo börek, parmak patates kızartması ile </t>
  </si>
  <si>
    <t>Tortilla Lavaşı (Adet)</t>
  </si>
  <si>
    <t>Ekmek (Dilim)</t>
  </si>
  <si>
    <t xml:space="preserve">Yarım somun ekmek </t>
  </si>
  <si>
    <t>Extra Makarna</t>
  </si>
  <si>
    <t>Extra Pilav</t>
  </si>
  <si>
    <t>Ankara Gazoz (25 cl.)</t>
  </si>
  <si>
    <t xml:space="preserve">Ballı hardal sos, ranch sos, acı sos </t>
  </si>
  <si>
    <t>Ballı Hardal Sos</t>
  </si>
  <si>
    <t xml:space="preserve">Közlenmiş domates, közlenmiş biber, marul, soğan piyazı, yeşillik, ekmek ile </t>
  </si>
  <si>
    <t xml:space="preserve">Yeşillik, soğan. Közlenmiş domates, közlenmiş biber, limon ile </t>
  </si>
  <si>
    <t xml:space="preserve">(150 gr. Kıymadan) Közlenmiş domates, közlenmiş biber, marul, soğan piyazı, yeşillik, ekmek ile </t>
  </si>
  <si>
    <t>Ciğer Şiş Dürüm (100 gr.)</t>
  </si>
  <si>
    <t>Kuşbaşı Şiş Dürüm (100 gr.)</t>
  </si>
  <si>
    <t>Urfa Dürüm (100 gr.)</t>
  </si>
  <si>
    <t>Açık Ayran (50 cl.)</t>
  </si>
  <si>
    <t>İskenderun Tavuk Döner Dürüm (90 gr.)</t>
  </si>
  <si>
    <t xml:space="preserve">Domates, soğan, maydanoz, sos </t>
  </si>
  <si>
    <t>İkili Burger Menü</t>
  </si>
  <si>
    <t xml:space="preserve">Seçeceğiniz 2 Adet Burger + Patates Kızartması (350 gr.) + İçecek (1 L.) </t>
  </si>
  <si>
    <t>Antakya Tavuk Döner Dürüm (90 gr.)</t>
  </si>
  <si>
    <t xml:space="preserve">Domates, patates kızartması, marul, turşu, sos, mayonez </t>
  </si>
  <si>
    <t>İskender (Tavuk Dönerden) (160 gr.)</t>
  </si>
  <si>
    <t xml:space="preserve">Patates kızartması, yoğurt ile </t>
  </si>
  <si>
    <t>2'li Tavuk Döner Menü</t>
  </si>
  <si>
    <t xml:space="preserve">2 Adet Tavuk Döner + Patates Kızartması + Pepsi (1 L.) </t>
  </si>
  <si>
    <t xml:space="preserve">Seçeceğiniz Burger + Patates Kızartması (200 gr.) + Pepsi (20 cl.) </t>
  </si>
  <si>
    <t>Laila Tavuk Menü</t>
  </si>
  <si>
    <t xml:space="preserve">Tavuk Döner Dürüm (Domates, soğan, maydanoz) + Patates Kızartması (200 gr.) + Pepsi (20 cl.) </t>
  </si>
  <si>
    <t xml:space="preserve">Seçeceğiniz Burger + Patates Kızartması (200 gr.) + Kutu İçecek </t>
  </si>
  <si>
    <t>Süper Tavuk Menü</t>
  </si>
  <si>
    <t xml:space="preserve">Tavuk Döner Dürüm (Domates, soğan, maydanoz) + Patates Kızartması (200 gr.) + Kutu İçecek </t>
  </si>
  <si>
    <t>Aile Keyfi</t>
  </si>
  <si>
    <t xml:space="preserve">4 Adet Tavuk Döner + Duble Patates Kızartması + Pepsi (2,5 L.) </t>
  </si>
  <si>
    <t xml:space="preserve">Kaşar peyniri, sucuk, ketçap, mayonez. Domates, turşu, iki adet soğan halkası, nugget ile </t>
  </si>
  <si>
    <t>Tavuk Döner (160 gr.)</t>
  </si>
  <si>
    <t>Ekmek Arası Ankara Tavuk Döner (80 gr.)</t>
  </si>
  <si>
    <t>Tavuk Döner (500 gr.)</t>
  </si>
  <si>
    <t xml:space="preserve">(Pişirilmiş) 1 adet ekmek, salata, soğan piyazı ile </t>
  </si>
  <si>
    <t>Tavuk Döner (1 kg..)</t>
  </si>
  <si>
    <t xml:space="preserve">(Pişirilmiş) 2 adet ekmek, salata, soğan piyazı ile </t>
  </si>
  <si>
    <t>Patates Kızartması (200 gr.)</t>
  </si>
  <si>
    <t>Patates Kızartması (350 gr.)</t>
  </si>
  <si>
    <t>La Mistik Burger</t>
  </si>
  <si>
    <t xml:space="preserve">Mozerella dolgulu 200 gr. dana eti, füme et, kibrit patates kızartması, turşu, lahana turşusu, domates, mor soğan, kıvırcık marul, özel sos, barbekü sos. Patates kızartması ile </t>
  </si>
  <si>
    <t>La Mistik Pizza (Büyük Boy)</t>
  </si>
  <si>
    <t xml:space="preserve">Domates sos, mozzarella peyniri, mantar, biber, salam, dana sucuk, zeytin, mısır </t>
  </si>
  <si>
    <t xml:space="preserve">200 gr. köri soslu sotelenmiş tavuk, krema, özel peynir, mantar. Salata, patates kızartması ile </t>
  </si>
  <si>
    <t>Çıtır Chicken Cheese Burger</t>
  </si>
  <si>
    <t xml:space="preserve">150 gr. çıtır tavuk, özel sos, kibrit patates kızartması, turşu, kıvırcık marul, ranch sos, mozzarella peyniri. Patates kızartması ile </t>
  </si>
  <si>
    <t>Tenders</t>
  </si>
  <si>
    <t xml:space="preserve">200 gr. tavuk bonfile parçaları, özel kaplama. Salata, patates kızartması ile </t>
  </si>
  <si>
    <t>Italiano (2 - 3 Kişilik) Menü</t>
  </si>
  <si>
    <t xml:space="preserve">Tavuklu Fettuccine + Çıtır Tavuk (4 Adet) + Detroid Pizza (Orta Boy) + Peynirli Salata + Patates Kızartması + Tatlı + İçecek (1 L.) </t>
  </si>
  <si>
    <t>İspanyol (2 - 3 Kişilik) Menü</t>
  </si>
  <si>
    <t xml:space="preserve">Mexican Chicken + Köri Soslu Wrap + Penne Pesto + Patates Kızartması + Mevsim Salata + Tatlı + İçecek (1 L.) </t>
  </si>
  <si>
    <t>Holland (2 - 3 Kişilik) Menü</t>
  </si>
  <si>
    <t xml:space="preserve">Veggie Pizza (Orta Boy) + Penne Pesto + Patates Kızartması + Mozzarella Stick + Acılı Kanat (4 Adet) + Tatlı + İçecek (1 L.) </t>
  </si>
  <si>
    <t>Francia (2 - 3 Kişilik) Menü</t>
  </si>
  <si>
    <t xml:space="preserve">Cafe De Paris Soslu Bonfile + Cheeseburger + Patates Kroket (3 Adet) + Peynirli Tava Pide + Sezar Salata + Tatlı + İçecek (1 L.) </t>
  </si>
  <si>
    <t>Americano (2 - 3 Kişilik) Menü</t>
  </si>
  <si>
    <t xml:space="preserve">Shot Burger + Köri Soslu Tavuk + Patates Kızartması + Mevsim Salata + Lahmacun + Tatlı + İçecek (1 L.) </t>
  </si>
  <si>
    <t xml:space="preserve">150 gr. dana eti, mushroom sos, turşu, kıvırcık marul, cheddar peyniri, ranch sos, mor soğan, özel sos. Patates kızartması ile </t>
  </si>
  <si>
    <t xml:space="preserve">150 gr. dana eti, özel sos, domates, turşu, kıvırcık marul, mor soğan, cheddar peyniri. Patates kızartması ile </t>
  </si>
  <si>
    <t>Shot Burger</t>
  </si>
  <si>
    <t xml:space="preserve">50 gr. mini klasik burger, 50 gr. mini cheeseburger, 50 gr. mini mushroom burger. Patates kızartması ile </t>
  </si>
  <si>
    <t xml:space="preserve">150 gr. dana eti, özel sos, domates, turşu, kıvırcık marul, mor soğan. Patates kızartması ile </t>
  </si>
  <si>
    <t>Crisby Burger</t>
  </si>
  <si>
    <t xml:space="preserve">150 gr. çıtır dana eti, barbekü sos, kibrit patates kızartması, soğan halkası, kıvırcık marul, turşu, özel sos. Patates kızartması ile </t>
  </si>
  <si>
    <t xml:space="preserve">100 gr. dana eti, özel sos, turşu, kıvırcık marul, domates. Patates kızartması ile </t>
  </si>
  <si>
    <t>Çıtır Chicken Burger</t>
  </si>
  <si>
    <t xml:space="preserve">150 gr. çıtır tavuk, özel sos, kibrit patates kızartması, turşu, kıvırcık marul, ranch sos. Patates kızartması ile </t>
  </si>
  <si>
    <t xml:space="preserve">150 gr. dana eti, cheddar peyniri, Meksika fasülyesi, közlenmiş biber, jalapeno biberi, domates, turşu, marul, acı sos, özel sos, patates kızartması ile </t>
  </si>
  <si>
    <t>Vejetaryen Burger</t>
  </si>
  <si>
    <t xml:space="preserve">Izgara hellim peyniri, turşu, domates, marul, közlenmiş biber, ranch sos, özel sos, roka, patates kızartması ile </t>
  </si>
  <si>
    <t xml:space="preserve">150 gr. dana eti, közlenmiş patlıcan, sarımsak sos, turşu, cheddar peyniri, marul, ranch sos, özel sos, patates kızartması ile </t>
  </si>
  <si>
    <t>La Mistik Çökertme</t>
  </si>
  <si>
    <t xml:space="preserve">200 gr. jülyen bonfile, kapya biber, soğan, çıtır patates, süzme yoğurt, tereyağlı domates sos, soğan </t>
  </si>
  <si>
    <t>Mexicano Meat</t>
  </si>
  <si>
    <t xml:space="preserve">200 gr. dana bonfile, soğan, acı biber, mantar, mısır, özel peynir, özel sos. Salata, makaroni ile </t>
  </si>
  <si>
    <t>Café de Paris Soslu Bonfile</t>
  </si>
  <si>
    <t xml:space="preserve">200 gr. dana bonfile, krema, mantar, özel peynir, café de Paris sos. Salata, patates kızartması ile </t>
  </si>
  <si>
    <t>Kuşbaşı Izgara</t>
  </si>
  <si>
    <t xml:space="preserve">250 gr. dana bonfile, garnitür, közlenmiş biber, közlenmiş domates ile </t>
  </si>
  <si>
    <t xml:space="preserve">200 gr. dana kıyma, garnitür, közlenmiş biber, közlenmiş domates ile </t>
  </si>
  <si>
    <t xml:space="preserve">200 gr. tavuk göğüs, garnitür, közlenmiş biber, közlenmiş domates ile </t>
  </si>
  <si>
    <t xml:space="preserve">8 adet tavuk kanat, garnitür, közlenmiş biber, közlenmiş domates ile </t>
  </si>
  <si>
    <t>Sarma (Tavuk Pirzoladan)</t>
  </si>
  <si>
    <t xml:space="preserve">300 - 350 gr. tavuk pirzola, garnitür, közlenmiş biber, közlenmiş domates ile </t>
  </si>
  <si>
    <t>Mix Izgara</t>
  </si>
  <si>
    <t xml:space="preserve">Kuşbaşı, kıyma, garnitür, közlenmiş biber, közlenmiş domates ile </t>
  </si>
  <si>
    <t xml:space="preserve">Kuşbaşı şiş, kıyma, tavuk şiş, garnitür, közlenmiş biber, közlenmiş domates ile </t>
  </si>
  <si>
    <t xml:space="preserve">240 gr. ızgara köfte, garnitür, közlenmiş biber, közlenmiş domates ile </t>
  </si>
  <si>
    <t xml:space="preserve">240 gr. kaşarlı köfte, garnitür, közlenmiş biber, közlenmiş domates ile </t>
  </si>
  <si>
    <t>Soya Soslu Tavuk</t>
  </si>
  <si>
    <t xml:space="preserve">200 gr. tavuk, biber, mantar, özel peynir, soya sos. Salata, makaroni ile </t>
  </si>
  <si>
    <t xml:space="preserve">200 gr. fesleğen soslu tavuk, mantar, özel peynir, biber, krema. Salata, patates kızartması ile </t>
  </si>
  <si>
    <t>Akdeniz Dağ Kekikli Tavuk</t>
  </si>
  <si>
    <t xml:space="preserve">200 gr. tavuk, krema, dağ kekik, özel peynir, mantar. Salata patates kızartması ile </t>
  </si>
  <si>
    <t>Chardonay Soslu Tavuk</t>
  </si>
  <si>
    <t xml:space="preserve">200 gr. tavuk, krema, özel peynir, özel baharat, mantar. Salata, patates kızartması ile </t>
  </si>
  <si>
    <t>Sweet Chili Soslu Tavuk</t>
  </si>
  <si>
    <t xml:space="preserve">200 gr. tavuk, biber, mantar, özel peynir, özel sos. Salata, makaroni ile </t>
  </si>
  <si>
    <t>Mexican Chicken</t>
  </si>
  <si>
    <t xml:space="preserve">200 gr. tavuk, acı biber, mısır, özel peynir, özel sos, mantar. Salata, makaroni ile </t>
  </si>
  <si>
    <t>Cheddar Soslu Tavuk</t>
  </si>
  <si>
    <t xml:space="preserve">200 gr. tavuk, krema, cheddar sos, özel baharat, mantar. Salata, patates kızartması ile </t>
  </si>
  <si>
    <t>Café de Paris Soslu Tavuk</t>
  </si>
  <si>
    <t xml:space="preserve">200 gr. jülyen tavuk, kapya biber, çıtır patates, süzme yoğurt, tereyağlı domates sos, soğan </t>
  </si>
  <si>
    <t>Köri Soslu Bademli Tavuk</t>
  </si>
  <si>
    <t xml:space="preserve">200 gr. tavuk göğsü, mantar, badem, krema, özel peynir. Salata ve patates kızartması ile </t>
  </si>
  <si>
    <t>Anatolia Pizza (Orta Boy)</t>
  </si>
  <si>
    <t xml:space="preserve">Domates sos, mozzarella peyniri, mantar, dana sucuk, biber </t>
  </si>
  <si>
    <t>Bonfile Pizza (Orta Boy)</t>
  </si>
  <si>
    <t xml:space="preserve">Domates sos, mozzarella peyniri, mantar, soğan, biber, bonfile parçaları </t>
  </si>
  <si>
    <t>Tonno Pizza (Orta Boy)</t>
  </si>
  <si>
    <t xml:space="preserve">Domates sos, mozzarella peyniri, ton balığı, soğan, biber </t>
  </si>
  <si>
    <t xml:space="preserve">Domates sos, mozzarella peyniri </t>
  </si>
  <si>
    <t>La Mistik Pizza (Orta Boy)</t>
  </si>
  <si>
    <t>Café de Paris Soslu Tavuklu Pizza (Orta Boy)</t>
  </si>
  <si>
    <t xml:space="preserve">Domates sos, mozzarella peyniri, tavuk parçaları, Cafe de Paris sos, mantar </t>
  </si>
  <si>
    <t>Funghi Pizza (Orta Boy)</t>
  </si>
  <si>
    <t xml:space="preserve">Domates sos, mozzarella peyniri, mantar </t>
  </si>
  <si>
    <t>Veggie Pizza (Orta Boy)</t>
  </si>
  <si>
    <t xml:space="preserve">Domates sos, mozzarella peyniri, mantar, zeytin, domates, kapya biber, mısır </t>
  </si>
  <si>
    <t xml:space="preserve">Domates sos, mozzarella peyniri, dana sucuk, domates, roka, pepperoni </t>
  </si>
  <si>
    <t>Çıtır Tavuklu Pizza (Orta Boy)</t>
  </si>
  <si>
    <t xml:space="preserve">Domates sos, mozzarella peyniri, Cafe de Paris sos, tavuk parçaları, mantar </t>
  </si>
  <si>
    <t>Special Pizza (Orta Boy)</t>
  </si>
  <si>
    <t xml:space="preserve">Domates sos, mozzarella peyniri, soğan, mantar, acı biber, dana sucuk, tavuk, dana salam </t>
  </si>
  <si>
    <t>Café de Paris Soslu Bonfile Pizza (Orta Boy)</t>
  </si>
  <si>
    <t xml:space="preserve">Domates sos, mozzarella peyniri, bonfile parçaları, Cafe de Paris sos, mantar </t>
  </si>
  <si>
    <t>Flammkuchen (Orta Boy)</t>
  </si>
  <si>
    <t xml:space="preserve">Krema, soğan, mozzarella peyniri, dana bacon, cheddar peyniri </t>
  </si>
  <si>
    <t>BBQ Chicken Pizza (Orta Boy)</t>
  </si>
  <si>
    <t xml:space="preserve">Barbekü soslu tavuk, mozzarella peyniri, soğan, közlenmiş kapya biberi, mısır </t>
  </si>
  <si>
    <t xml:space="preserve">Domates sos, mozzarella peyniri, dana sucuk, mısır, jalapeno biberi, Meksika fasülyesi, chili sos </t>
  </si>
  <si>
    <t>Margherita Pizza (Büyük Boy)</t>
  </si>
  <si>
    <t>Funghi Pizza (Büyük Boy)</t>
  </si>
  <si>
    <t>Anatolia Pizza (Büyük Boy)</t>
  </si>
  <si>
    <t>Veggie Pizza (Büyük Boy)</t>
  </si>
  <si>
    <t>Tonno Pizza (Büyük Boy)</t>
  </si>
  <si>
    <t>Çıtır Tavuklu Pizza (Büyük Boy)</t>
  </si>
  <si>
    <t xml:space="preserve">Domates sos, mozzarella peyniri, dana sucuk, domates, roka </t>
  </si>
  <si>
    <t>BBQ Chicken Pizza (Büyük Boy)</t>
  </si>
  <si>
    <t>Café de Paris Soslu Tavuklu Pizza (Büyük Boy)</t>
  </si>
  <si>
    <t>Flammkuchen (Büyük Boy)</t>
  </si>
  <si>
    <t>Café de Paris Soslu Bonfile Pizza (Büyük Boy)</t>
  </si>
  <si>
    <t>Special Pizza (Büyük Boy)</t>
  </si>
  <si>
    <t>Bonfile Pizza (Büyük Boy)</t>
  </si>
  <si>
    <t>Köri Soslu Tavuklu Wrap</t>
  </si>
  <si>
    <t xml:space="preserve">Tortilla ekmeği, tavuk, kremalı köri sos, mantar, baharat </t>
  </si>
  <si>
    <t xml:space="preserve">Tortilla ekmeği, jülyen bonfile, biber, domates, sarımsak </t>
  </si>
  <si>
    <t xml:space="preserve">Tortilla ekmeği, jülyen tavuk, biber, domates, sarımsak </t>
  </si>
  <si>
    <t xml:space="preserve">200 gr. jülyen tavuk, biber, fajita sos, soğan. Salata, 3 Adet sos ile </t>
  </si>
  <si>
    <t>Etli Fajita</t>
  </si>
  <si>
    <t xml:space="preserve">200 gr. jülyen dana bonfile, biber, fajita sos, soğan. Salata, 3 Adet sos ile </t>
  </si>
  <si>
    <t>Penne Bonfile</t>
  </si>
  <si>
    <t xml:space="preserve">Krema, mistik soslu bonfile, maydanoz, parmesan peyniri, mantar. 2 adet kaşarlı ekmek ile </t>
  </si>
  <si>
    <t xml:space="preserve">Domates sos, maydanoz, parmesan peyniri. 2 adet kaşarlı ekmek ile </t>
  </si>
  <si>
    <t xml:space="preserve">Domates sos, dana kasap sucuk, zeytin, chili biber, kurutulmuş domates, maydanoz, parmesan peyniri. 2 adet kaşarlı ekmek ile </t>
  </si>
  <si>
    <t>Penne Pesto</t>
  </si>
  <si>
    <t xml:space="preserve">Fesleğen sos, krema, tavuk, renkli biber, maydanoz, parmesan peyniri, mantar. 2 adet kaşarlı ekmek ile </t>
  </si>
  <si>
    <t>Kremalı Tavuklu Fettuccine</t>
  </si>
  <si>
    <t xml:space="preserve">Krema, tavuk, parmesan peyniri, mantar, maydanoz. 2 adet kaşarlı ekmek ile </t>
  </si>
  <si>
    <t>Tagliatelle Bolognese</t>
  </si>
  <si>
    <t xml:space="preserve">Domates sos, kıyma, maydanoz, parmesan peyniri. 2 adet kaşarlı ekmek ile </t>
  </si>
  <si>
    <t>Köri Soslu Mantarlı Penne</t>
  </si>
  <si>
    <t xml:space="preserve">Krema, mantar, köri sos, parmesan peyniri, maydanoz, 2 adet kaşarlı ekmek ile </t>
  </si>
  <si>
    <t>Daphne Pide (Kapalı)</t>
  </si>
  <si>
    <t xml:space="preserve">Kaşar peyniri, tavuk, mantar, soğan, biber </t>
  </si>
  <si>
    <t>Veggie Pide</t>
  </si>
  <si>
    <t>Omayra Pide (Kapalı)</t>
  </si>
  <si>
    <t xml:space="preserve">Kaşar peyniri, kuşbaşı, soğan, mantar, biber </t>
  </si>
  <si>
    <t xml:space="preserve">120 gr. bonfile parçaları, közlenmiş biber, domates, soğan, mantar, sıcak mistik sos, özel sos. Patates kızartması ile </t>
  </si>
  <si>
    <t>Crisby Sandviç</t>
  </si>
  <si>
    <t xml:space="preserve">Çıtır tavuk topları, özel sos, kibrit patates kızartması, turşu, cheddar sos. Patates kızartması ile </t>
  </si>
  <si>
    <t>Hot Mix Sandviç</t>
  </si>
  <si>
    <t xml:space="preserve">Özel sos, dana sosis, dana sucuk, dana salam, jalapeno biber, acı sos, kibrit patates kızartması, cheddar peyniri, mozarella peyniri, ranch sos. Patates kızartması ile </t>
  </si>
  <si>
    <t>La Mistik Sandviç</t>
  </si>
  <si>
    <t xml:space="preserve">Özel sos, kibrit patates kızartması, salatalık turşusu, lahana turşusu, dana sucuk, dana sosis, dana salam, mozzarella peyniri, ranch sos. Patates kızartması ile </t>
  </si>
  <si>
    <t>Izgara Tavuklu Sezar Salata</t>
  </si>
  <si>
    <t xml:space="preserve">Mevsim sebzeleri, ızgara tavuk, Sezar sos </t>
  </si>
  <si>
    <t>Fried Chicken Sezar Salata</t>
  </si>
  <si>
    <t xml:space="preserve">Mevsim sebzeleri, panelenmiş çıtır tavuk parçaları, Sezar sos </t>
  </si>
  <si>
    <t xml:space="preserve">Mevsim sebzeleri, ton balığı </t>
  </si>
  <si>
    <t xml:space="preserve">Mevsim sebzeleri, ızgara hellim peyniri </t>
  </si>
  <si>
    <t>Beyaz Peynirli Salata</t>
  </si>
  <si>
    <t xml:space="preserve">Mevsim sebzeleri, beyaz peynir </t>
  </si>
  <si>
    <t xml:space="preserve">Mevsim sebzeleri, mistik soslu bonfile, hardal sos </t>
  </si>
  <si>
    <t>2 Kişilik Çıtır Kova</t>
  </si>
  <si>
    <t xml:space="preserve">2 adet çıtır kanat, 8 adet çıtır shots, 2 adet tenders , 4 adet soğan halkası, 2 adet kroket, patates kızartması, mistik dip sos, ranch sos, chili dip sos </t>
  </si>
  <si>
    <t>Közlenmiş Domates (Şiş)</t>
  </si>
  <si>
    <t>Közlenmiş Biber (Şiş)</t>
  </si>
  <si>
    <t>Taraftar Kova</t>
  </si>
  <si>
    <t xml:space="preserve">3 adet acılı kanat, 12 adet çıtır tavuk topları, 3 adet kroket, 6 adet soğan halkası, mega boy patates kızartması, chili dip sos, ranch sos, cheddar dip sos </t>
  </si>
  <si>
    <t>Çıtır Mozarella Peyniri</t>
  </si>
  <si>
    <t xml:space="preserve">6 adet panelenmiş çıtır mozarella peyniri </t>
  </si>
  <si>
    <t xml:space="preserve">6 adet panelenmiş çıtır patates püresi </t>
  </si>
  <si>
    <t xml:space="preserve">6 adet panelenmiş çıtır soğan halkası </t>
  </si>
  <si>
    <t>Parmak Dilim Patates Kızartması (250 gr.)</t>
  </si>
  <si>
    <t>Elma Dilim Patates Kızartması (250 gr.)</t>
  </si>
  <si>
    <t>Peynirli Börek (250 gr.)</t>
  </si>
  <si>
    <t>Kıymalı Börek (250 gr.)</t>
  </si>
  <si>
    <t>Kıymalı Çiğ Börek (Dondurulmuş)</t>
  </si>
  <si>
    <t>Bolonez Soslu Spaghetti</t>
  </si>
  <si>
    <t xml:space="preserve">Dana kıyma sos, kaşar peyniri </t>
  </si>
  <si>
    <t>Domates Soslu Spaghetti</t>
  </si>
  <si>
    <t xml:space="preserve">Fesleğenli domates sos, kaşar peyniri </t>
  </si>
  <si>
    <t xml:space="preserve">Krema sos, mantar, kaşar peyniri </t>
  </si>
  <si>
    <t xml:space="preserve">Acılı domates sos, kaşar peyniri </t>
  </si>
  <si>
    <t>Çıtır Mantı</t>
  </si>
  <si>
    <t xml:space="preserve">Satır dana kıyma ile klasik el açması mantı. Domates sos, yoğurt ile </t>
  </si>
  <si>
    <t>Klasik Mantı</t>
  </si>
  <si>
    <t xml:space="preserve">Satır dana kıyma ile klasik el açması mantı. Tereyağlı sos, turşu ile </t>
  </si>
  <si>
    <t>Yeşil Mantı</t>
  </si>
  <si>
    <t>Dondurulmuş Mantı (500 gr.)</t>
  </si>
  <si>
    <t>Ezine Peynirli Sandviç</t>
  </si>
  <si>
    <t>Rella Mozzarella Foccai Sandviç</t>
  </si>
  <si>
    <t>Hardal Soslu Tavuk Salata</t>
  </si>
  <si>
    <t>Peynirli Bahçe Salata</t>
  </si>
  <si>
    <t>Detoks Salata</t>
  </si>
  <si>
    <t>Havuç Dilimi</t>
  </si>
  <si>
    <t>Cevizli Baklava (250 gr.)</t>
  </si>
  <si>
    <t>Mono Kıbrıs Tatlısı</t>
  </si>
  <si>
    <t>Mono Yer Fıstıklı Karamelli</t>
  </si>
  <si>
    <t>Mono Coco Starrella</t>
  </si>
  <si>
    <t>Mono Havuçlu Kek</t>
  </si>
  <si>
    <t>Mono Latte Pasta</t>
  </si>
  <si>
    <t>Söğüş Tabağı (Büyük)</t>
  </si>
  <si>
    <t xml:space="preserve">Cherry domates, salatalık, biber, maydanoz, nane </t>
  </si>
  <si>
    <t>Söğüş Tabağı (Küçük)</t>
  </si>
  <si>
    <t>Dondurulmuş Börek (500 gr.)</t>
  </si>
  <si>
    <t>Patatesli Sigara Böreği (500 gr.) (Pişirilmemiş)</t>
  </si>
  <si>
    <t>Patatesli Börek (1 kg.)</t>
  </si>
  <si>
    <t>Patatesli Börek (500 gr.)</t>
  </si>
  <si>
    <t>Peynirli Börek (500 gr.)</t>
  </si>
  <si>
    <t>Kıymalı Börek (500 gr.)</t>
  </si>
  <si>
    <t>Pastırmalı Peynirli Börek (500 gr.)</t>
  </si>
  <si>
    <t>59,50 TL</t>
  </si>
  <si>
    <t>Ispanaklı Peynirli Börek (500 gr.)</t>
  </si>
  <si>
    <t>Ispanaklı Peynirli Börek (1 kg.)</t>
  </si>
  <si>
    <t>73,00 TL</t>
  </si>
  <si>
    <t>Kavurmalı Peynirli Börek (1 kg.)</t>
  </si>
  <si>
    <t>114,00 TL</t>
  </si>
  <si>
    <t>Kıymalı Börek (1 kg.)</t>
  </si>
  <si>
    <t>99,00 TL</t>
  </si>
  <si>
    <t>Pastırmalı Peynirli Börek (1 kg.)</t>
  </si>
  <si>
    <t>119,00 TL</t>
  </si>
  <si>
    <t>Peynirli Börek (1 kg.)</t>
  </si>
  <si>
    <t>Havuç Dilimi (1 kg.)</t>
  </si>
  <si>
    <t>Cevizli Baklava (1 Kg.)</t>
  </si>
  <si>
    <t>Şambali Tatlısı (1 kg.)</t>
  </si>
  <si>
    <t>Boyoz(Çikolatalı)</t>
  </si>
  <si>
    <t xml:space="preserve">İzmir usulü çıtır </t>
  </si>
  <si>
    <t>Seçilmiş Menü (Pastırmalı Peynirli Börek (250 gr)) - Şu anda mevcut değil.</t>
  </si>
  <si>
    <t xml:space="preserve">Pastırmalı Peynirli Börek (250 gr) + Coca-Cola (33 cl.) </t>
  </si>
  <si>
    <t>Seçilmiş Menü (Klasik Mantı) - Şu anda mevcut değil.</t>
  </si>
  <si>
    <t xml:space="preserve">Klasik Mantı + Coca-Cola (33 cl.) </t>
  </si>
  <si>
    <t>Seçilmiş Menü (Çıtır Mantı) - Şu anda mevcut değil.</t>
  </si>
  <si>
    <t xml:space="preserve">Çıtır Mantı + Coca-Cola (33 cl.) </t>
  </si>
  <si>
    <t>Vodafone Menüsü (Peynirli Börek (250 gr.)) - Şu anda mevcut değil.</t>
  </si>
  <si>
    <t xml:space="preserve">Peynirli Börek (250 gr.) + Limonata (Kampanya koşulları için restoranın Promosyonlar bölümüne göz atınız. İndirimli fiyat ürün sepete eklendikten sonra uygulanır.) </t>
  </si>
  <si>
    <t>Vodafone Menüsü (Kıymalı Börek (250 gr.)) - Şu anda mevcut değil.</t>
  </si>
  <si>
    <t xml:space="preserve">Kıymalı Börek (250 gr.) + Limonata (Kampanya koşulları için restoranın Promosyonlar bölümüne göz atınız. İndirimli fiyat ürün sepete eklendikten sonra uygulanır.) </t>
  </si>
  <si>
    <t>Ispanaklı Peynirli Börek (250 gr.) - Şu anda mevcut değil.</t>
  </si>
  <si>
    <t>Kıymalı Börek (250 gr.) - Şu anda mevcut değil.</t>
  </si>
  <si>
    <t>Pastırmalı Peynirli Börek (250 gr)</t>
  </si>
  <si>
    <t>Tavuklu Kremalı Mantarlı Penne</t>
  </si>
  <si>
    <t xml:space="preserve">Kremalı sos, mantar, tavuk </t>
  </si>
  <si>
    <t>Peynir Tabağı (Büyük)</t>
  </si>
  <si>
    <t xml:space="preserve">Burgu peynir, beyaz peynir, kaşar peynir, ezine peyniri </t>
  </si>
  <si>
    <t>Peynir Tabağı (Küçük)</t>
  </si>
  <si>
    <t>Boyoz (Sade) - Şu anda mevcut değil.</t>
  </si>
  <si>
    <t>Boyoz (Peynirli) - Şu anda mevcut değil.</t>
  </si>
  <si>
    <t xml:space="preserve">Taze sıkılmış </t>
  </si>
  <si>
    <t>Kıymalı Börek (500 gr.) - Şu anda mevcut değil.</t>
  </si>
  <si>
    <t>Pastırmalı Peynirli Börek (500 gr.) - Şu anda mevcut değil.</t>
  </si>
  <si>
    <t>Ispanaklı Peynirli Börek (500 gr.) - Şu anda mevcut değil.</t>
  </si>
  <si>
    <t>Kıymalı Börek (1 kg.) - Şu anda mevcut değil.</t>
  </si>
  <si>
    <t>Pastırmalı Peynirli Börek (1 kg.) - Şu anda mevcut değil.</t>
  </si>
  <si>
    <t xml:space="preserve">Kaşar peyniri, ketçap, mayonez, özel sos </t>
  </si>
  <si>
    <t xml:space="preserve">Sucuk, kaşar peyniri, ketçap, mayonez, özel sos </t>
  </si>
  <si>
    <t xml:space="preserve">Sucuk, ketçap, mayonez, özel sos </t>
  </si>
  <si>
    <t xml:space="preserve">Yumurta, kaşar peyniri, sucuk, özel sos </t>
  </si>
  <si>
    <t xml:space="preserve">Limon, ekmek ile </t>
  </si>
  <si>
    <t xml:space="preserve">Tavuk, marul, turşu, barbekü sos, hardal sos. Patates kızartması ile </t>
  </si>
  <si>
    <t>Klasik Hamburger (140 gr.)</t>
  </si>
  <si>
    <t xml:space="preserve">Karamelize soğan, cheddar peyniri, marul, domates, turşu, barbekü sos, hardal sos </t>
  </si>
  <si>
    <t xml:space="preserve">Kekik soslu tavuk, özel soslu makarna, Akdeniz salatası </t>
  </si>
  <si>
    <t>Körilim</t>
  </si>
  <si>
    <t xml:space="preserve">Köri soslu tavuk, özel soslu makarna, Akdeniz salatası </t>
  </si>
  <si>
    <t xml:space="preserve">Yoğurt, özel sos ile </t>
  </si>
  <si>
    <t>İçli Köfte (Oruk) (Adet)</t>
  </si>
  <si>
    <t>İndirimli 2 Adet Orta Boy Pizza Fırsatı</t>
  </si>
  <si>
    <t xml:space="preserve">Fırsat pizzalar ve Klasik pizzalar için geçerlidir. </t>
  </si>
  <si>
    <t>Çifte Lezzet 2'li</t>
  </si>
  <si>
    <t xml:space="preserve">Fırsat pizzalar için geçerlidir. Klasik Pizzalar 3 TL, Ekstra pizzalar 6 TL, Premium pizzalar 9 TL, Gurme pizzalar 12 TL farkla alınabilir. </t>
  </si>
  <si>
    <t>49,80 TL</t>
  </si>
  <si>
    <t>Orta Boy Pizza + Sezar Et Döner</t>
  </si>
  <si>
    <t>53,90 TL</t>
  </si>
  <si>
    <t>Büyük Boy Pizza Fırsatı</t>
  </si>
  <si>
    <t>Orta Boy Pizza Fırsatı</t>
  </si>
  <si>
    <t>37,90 TL</t>
  </si>
  <si>
    <t>Çok Karışık (Orta) Fırsatı</t>
  </si>
  <si>
    <t xml:space="preserve">Mozzarella peyniri, sucuk, sosis, jambon, mantar, mısır, siyah zeytin, yeşilbiber, parmesan peyniri, baharat karışımı </t>
  </si>
  <si>
    <t>Maç Menüsü (Orta Boy Fırsat Pizzalar)</t>
  </si>
  <si>
    <t xml:space="preserve">2 Adet Orta Boy Pizza (Fırsat pizzalar için geçerlidir.) + Litrelik İçecek </t>
  </si>
  <si>
    <t>69,90 TL</t>
  </si>
  <si>
    <t>Maç Menüsü (Orta Boy Klasik Pizzalar)</t>
  </si>
  <si>
    <t xml:space="preserve">2 Adet Orta Boy Pizza (Klasik pizzalar için geçerlidir.) + Litrelik İçecek </t>
  </si>
  <si>
    <t>72,90 TL</t>
  </si>
  <si>
    <t>Orta Boy + Büyük Boy Pizza</t>
  </si>
  <si>
    <t>87,90 TL</t>
  </si>
  <si>
    <t>Sezar Et Döner + Patates (Orta) + Sütaş Ayran (30 cl.)</t>
  </si>
  <si>
    <t>34,90 TL</t>
  </si>
  <si>
    <t>Sezar Tost Pizza + Sütaş Ayran (30 cl.)</t>
  </si>
  <si>
    <t>20,90 TL</t>
  </si>
  <si>
    <t>Sezar Tost Pizza + Patates (Orta) + Sütaş Ayran (30 cl.)</t>
  </si>
  <si>
    <t>Sezar Tost Pizza + Patates (Orta) + Çıtır Tavuk Topları (75 gr.) + Sütaş Ayran (30 cl.)</t>
  </si>
  <si>
    <t>Pide de Pizza 'Pastırmalı Karışık' (Orta)</t>
  </si>
  <si>
    <t xml:space="preserve">Özel Sezar sos, mozzarella peyniri, pastırma, küp sucuk, yeşilbiber, siyah zeytin </t>
  </si>
  <si>
    <t>Yan Ürün Lezzet Paketi</t>
  </si>
  <si>
    <t xml:space="preserve">Çıtır Tavuk Topları (75 gr.) + Sezar Patates (Orta) + Sucuk Ekmek + Sütaş Ayran (30 cl.) </t>
  </si>
  <si>
    <t>2 Adet Sucuk Ekmek + 2 Adet Sütaş Ayran (30 cl.)</t>
  </si>
  <si>
    <t>Fırsat (Orta) + Patates (Orta) + Çıtır Tavuk Topları (75 gr.) + 2 Adet Ayran (30 cl.)</t>
  </si>
  <si>
    <t>58,90 TL</t>
  </si>
  <si>
    <t>Küçük Boy Pizza Fırsatı</t>
  </si>
  <si>
    <t>Mini Menü</t>
  </si>
  <si>
    <t xml:space="preserve">Küçük Boy Pizza + Sos + Sütaş Ayran (30 cl.) (Fırsat pizzalar için geçerlidir. Klasik Pizzalar 3 TL, Ekstra pizzalar 6 TL, Premium pizzalar 9 TL, Gurme pizzalar 12 TL farkla alınabilir.) </t>
  </si>
  <si>
    <t>Tek Kişilik Menü</t>
  </si>
  <si>
    <t xml:space="preserve">Küçük Boy Pizza + Patates (Orta) + Sütaş Ayran (30 cl.) (Fırsat pizzalar için geçerlidir. Klasik Pizzalar 3 TL, Ekstra pizzalar 6 TL, Premium pizzalar 9 TL, Gurme pizzalar 12 TL farkla alınabilir.) </t>
  </si>
  <si>
    <t>2 Adet Küçük Boy Pizza + 2 Adet Kutu İçecek</t>
  </si>
  <si>
    <t>65,90 TL</t>
  </si>
  <si>
    <t>2 Adet Sezar Et Döner</t>
  </si>
  <si>
    <t>Sana Bana Ona (Orta) Fırsatı</t>
  </si>
  <si>
    <t xml:space="preserve">2 dilim çok karışık pizza, 2 dilim sosisli mısırlı pizza, 2 dilim margarita pizza </t>
  </si>
  <si>
    <t>Gurme Sezar 4 Peynirli Fırsatı</t>
  </si>
  <si>
    <t xml:space="preserve">Orta boy pizzada geçerlidir. </t>
  </si>
  <si>
    <t>Nefis Kenar Çiftlik (Orta)</t>
  </si>
  <si>
    <t xml:space="preserve">Mozzarella peyniri, jambon, sosis, mantar, yeşilbiber, mısır, siyah zeytin </t>
  </si>
  <si>
    <t>Patates (Orta) + Çıtır Tavuk Topları (75 gr.) + Sütaş Ayran (30 cl.)</t>
  </si>
  <si>
    <t>Sezar Kanat (5'li) + Patates (Orta) + Çıtır Tavuk Topları (75 gr.)</t>
  </si>
  <si>
    <t>Gurme Menü (Büyük)</t>
  </si>
  <si>
    <t xml:space="preserve">Büyük Boy Gurme Pizza + Çıtır Tavuk Topları (75 gr.) + 2 Adet Sütaş Ayran (30 cl.) </t>
  </si>
  <si>
    <t>84,90 TL</t>
  </si>
  <si>
    <t>Pide de Pizza ‘Pastırmalı Karışık’ (Büyük) Fırsatı</t>
  </si>
  <si>
    <t>Sana Bana Ona (Büyük) Fırsatı</t>
  </si>
  <si>
    <t>57,90 TL</t>
  </si>
  <si>
    <t>Maç Menüsü (Orta Boy Ekstra Pizzalar)</t>
  </si>
  <si>
    <t xml:space="preserve">2 Adet Orta Boy Pizza (Ekstra pizzalar için geçerlidir.) + Litrelik İçecek </t>
  </si>
  <si>
    <t>76,90 TL</t>
  </si>
  <si>
    <t>Maç Menüsü (Orta Boy Premium Pizzalar)</t>
  </si>
  <si>
    <t xml:space="preserve">2 Adet Orta Boy Pizza (Premium pizzalar için geçerlidir.) + Litrelik İçecek </t>
  </si>
  <si>
    <t>80,90 TL</t>
  </si>
  <si>
    <t>Maç Menüsü (Orta Boy Gurme Pizzalar)</t>
  </si>
  <si>
    <t xml:space="preserve">2 Adet Orta Boy Pizza (Gurme pizzalar için geçerlidir.) + Litrelik İçecek </t>
  </si>
  <si>
    <t>83,90 TL</t>
  </si>
  <si>
    <t>Çifte Lezzet 3'lü</t>
  </si>
  <si>
    <t>74,70 TL</t>
  </si>
  <si>
    <t>Aile Menüsü</t>
  </si>
  <si>
    <t xml:space="preserve">2 Adet Büyük Boy Pizza + 2 Adet Patates + Litrelik İçecek (Fırsat pizzalar için geçerlidir. Klasik Pizzalar 3 TL, Ekstra pizzalar 6 TL, Premium pizzalar 9 TL, Gurme pizzalar 12 TL farkla alınabilir.) </t>
  </si>
  <si>
    <t>130,90 TL</t>
  </si>
  <si>
    <t>Sezar Tost Pizza</t>
  </si>
  <si>
    <t xml:space="preserve">Özel Sezar sos, mozzarella peyniri, cheddar peyniri, dilim sucuk, domates, siyah zeytin </t>
  </si>
  <si>
    <t>Peynirli Ekmek</t>
  </si>
  <si>
    <t>Çıtır Tavuk Topları (75 gr.)</t>
  </si>
  <si>
    <t xml:space="preserve">Fırınlanmış özel kaplamalı çıtır tavuk topları </t>
  </si>
  <si>
    <t>Sezar Patates (Orta)</t>
  </si>
  <si>
    <t>Çılgın Ekmek (6'lı)</t>
  </si>
  <si>
    <t xml:space="preserve">Sarımsak aromalı özel sos üzerinde parmsan peyniri ve yanına enfes sosuyla çılgın ekmek </t>
  </si>
  <si>
    <t xml:space="preserve">Mozzarella peyniri üzerine yayılmış dilim sucuklar. Sarımsak aromalı sos ve parmesanlı </t>
  </si>
  <si>
    <t>Sezar Et Döner</t>
  </si>
  <si>
    <t xml:space="preserve">Tereyağı aromalı yağ sürülmüş hamur içinde özel Sezar sos, mozzarella peyniri ve döner eti. Jalapeno acı biber ile </t>
  </si>
  <si>
    <t>Sezar Çıtır Tavuk (125 gr.)</t>
  </si>
  <si>
    <t xml:space="preserve">Üstü çıtır kaplamalı enfes tavuk lezzeti </t>
  </si>
  <si>
    <t>Sezar Kanat (Sossuz) (5'li)</t>
  </si>
  <si>
    <t xml:space="preserve">Fırınlanmış tavuk kanatları </t>
  </si>
  <si>
    <t>Sezar Kanat (Red Hot Buffalo Soslu) (5'li)</t>
  </si>
  <si>
    <t xml:space="preserve">Fırınlanmış, red hot buffalo ile harmanlanmış tavuk kanatları </t>
  </si>
  <si>
    <t>Sezar Kanat (Parmesan Soslu) (5'li)</t>
  </si>
  <si>
    <t xml:space="preserve">Fırınlanmış, parmesan sos ile harmanlanmış tavuk kanatları </t>
  </si>
  <si>
    <t>Margarita (Orta)</t>
  </si>
  <si>
    <t xml:space="preserve">Özel Sezar sos, mozzarella peyniri </t>
  </si>
  <si>
    <t>Piknik (Orta)</t>
  </si>
  <si>
    <t xml:space="preserve">Özel Sezar sos, mozzarella peyniri, jambon, mantar </t>
  </si>
  <si>
    <t>Parti (Orta)</t>
  </si>
  <si>
    <t xml:space="preserve">Özel Sezar sos, mozzarella peyniri, sosis, mısır, siyah zeytin </t>
  </si>
  <si>
    <t>Pepperoni (Orta)</t>
  </si>
  <si>
    <t xml:space="preserve">Özel Sezar sos, mozzarella peyniri, pepperoni </t>
  </si>
  <si>
    <t>Sebze (Orta)</t>
  </si>
  <si>
    <t xml:space="preserve">Özel Sezar sos, mozzarella peyniri, mantar, siyah zeytin, yeşilbiber, mısır, domates </t>
  </si>
  <si>
    <t>Sarımsak Soslu Sucukbol (Orta)</t>
  </si>
  <si>
    <t xml:space="preserve">Özel Sezar sos, mozzarella peyniri, dilim sucuk, sarımsaklı sos </t>
  </si>
  <si>
    <t>Sucukbol (Orta)</t>
  </si>
  <si>
    <t xml:space="preserve">Özel Sezar sos, mozzarella peyniri, dilim sucuk </t>
  </si>
  <si>
    <t>Sucuk Karışık (Orta)</t>
  </si>
  <si>
    <t xml:space="preserve">Özel Sezar sos, mozzarella peyniri, kekik, dilim sucuk, mısır, yeşilbiber </t>
  </si>
  <si>
    <t>Akdeniz (Orta)</t>
  </si>
  <si>
    <t xml:space="preserve">Özel Sezar sos, mozzarella peyniri, beyaz peynir, mantar, siyah zeytin, yeşilbiber, domates, kekik </t>
  </si>
  <si>
    <t>Çiftlik (Orta)</t>
  </si>
  <si>
    <t xml:space="preserve">Özel Sezar sos, mozzarella peyniri, jambon, sosis, mantar, yeşilbiber, mısır, siyah zeytin </t>
  </si>
  <si>
    <t>Karışık (Orta)</t>
  </si>
  <si>
    <t xml:space="preserve">Özel Sezar sos, mozzarella peyniri, sosis, sucuk, mısır, siyah zeytin, mantar </t>
  </si>
  <si>
    <t>Supreme (Orta)</t>
  </si>
  <si>
    <t xml:space="preserve">Özel Sezar sos, mozzarella peyniri, pepperoni, küp sucuk, mantar, soğan, yeşilbiber </t>
  </si>
  <si>
    <t>Çok Karışık (Orta)</t>
  </si>
  <si>
    <t xml:space="preserve">Özel Sezar sos, mozzarella peyniri, sucuk, sosis, jambon, mantar, mısır, siyah zeytin, yeşilbiber, parmesan peyniri, baharat karışımı </t>
  </si>
  <si>
    <t>Acımasız Etli (Orta)</t>
  </si>
  <si>
    <t xml:space="preserve">Özel Sezar sos, mozzarella peyniri, küp sucuk, mantar, domates, jalapeno acı biber </t>
  </si>
  <si>
    <t>Caesars Italiano (Orta)</t>
  </si>
  <si>
    <t xml:space="preserve">Özel Sezar sos, mozzarella peyniri, beyaz peynir, közlenmiş biber, siyah zeytin, küp sucuk, mantar </t>
  </si>
  <si>
    <t>Acımasız Tavuk (Orta)</t>
  </si>
  <si>
    <t xml:space="preserve">Özel Sezar sos, mozzarella peyniri, özel baharatlı fırınlanmış tavuk, közlenmiş kırmızıbiber, jalapeno acı biber, ekstra tavuk </t>
  </si>
  <si>
    <t>Süper Sezar (Orta)</t>
  </si>
  <si>
    <t xml:space="preserve">Özel Sezar sos, mozzarella peyniri, pepperoni, sosis, küp sucuk, yeşilbiber, siyah zeytin, mantar, soğan </t>
  </si>
  <si>
    <t>Ton Balıklı (Orta)</t>
  </si>
  <si>
    <t xml:space="preserve">Özel Sezar sos, mozzarella peyniri, ton balığı, siyah zeytin, domates, mısır, soğan </t>
  </si>
  <si>
    <t>Etibol (Orta)</t>
  </si>
  <si>
    <t xml:space="preserve">Özel Sezar sos, mozzarella peyniri, pastırma, pepperoni, jambon, sosis, küp sucuk, soğan </t>
  </si>
  <si>
    <t>Gurme Sezar 4 Peynirli (Orta)</t>
  </si>
  <si>
    <t xml:space="preserve">Özel Sezar sos, mozzarella peyniri, cheddar dilim, beyaz peynir, parmesan peyniri, parmesan aromalı çeşni </t>
  </si>
  <si>
    <t>Turkish Mix (Orta)</t>
  </si>
  <si>
    <t xml:space="preserve">Özel Sezar sos, mozzarella peyniri, pastırma, küp sucuk, mantar, yeşilbiber, domates </t>
  </si>
  <si>
    <t>Kavurmalı Sezar (Orta)</t>
  </si>
  <si>
    <t xml:space="preserve">Cheddar sos, mozzarella peyniri, soğan, kavurma, yeşilbiber, közlenmiş biber </t>
  </si>
  <si>
    <t>90,90 TL</t>
  </si>
  <si>
    <t>Piknik (Büyük)</t>
  </si>
  <si>
    <t>Parti (Büyük)</t>
  </si>
  <si>
    <t>93,90 TL</t>
  </si>
  <si>
    <t>Pepperoni (Büyük)</t>
  </si>
  <si>
    <t>Sebze (Büyük)</t>
  </si>
  <si>
    <t xml:space="preserve">Özel Sezar sos, mozzarella peyniri, mantar, siyah zeytin, yeşilbiber, domates, mısır </t>
  </si>
  <si>
    <t>Sarımsak Soslu Sucukbol (Büyük)</t>
  </si>
  <si>
    <t>Sucukbol (Büyük)</t>
  </si>
  <si>
    <t>Sucuk Karışık (Büyük)</t>
  </si>
  <si>
    <t xml:space="preserve">Özel Sezar sos, mozzarella peyniri, dilim sucuk, mısır, kekik, yeşilbiber </t>
  </si>
  <si>
    <t>Akdeniz (Büyük)</t>
  </si>
  <si>
    <t>96,90 TL</t>
  </si>
  <si>
    <t>Çiftlik (Büyük)</t>
  </si>
  <si>
    <t>Karışık (Büyük)</t>
  </si>
  <si>
    <t>Supreme (Büyük)</t>
  </si>
  <si>
    <t>Çok Karışık (Büyük)</t>
  </si>
  <si>
    <t>99,90 TL</t>
  </si>
  <si>
    <t>Acımasız Etli (Büyük)</t>
  </si>
  <si>
    <t>Caesars Italiano (Büyük)</t>
  </si>
  <si>
    <t>Acımasız Tavuk (Büyük)</t>
  </si>
  <si>
    <t>Süper Sezar (Büyük)</t>
  </si>
  <si>
    <t>Ton Balıklı (Büyük)</t>
  </si>
  <si>
    <t>102,90 TL</t>
  </si>
  <si>
    <t>Etibol (Büyük)</t>
  </si>
  <si>
    <t>Gurme Sezar 4 Peynirli (Büyük)</t>
  </si>
  <si>
    <t xml:space="preserve">Özel Sezar sos, mozzarella peyniri, cheddar dilim, beyaz peynir, parmesan peynir, parmesan aromalı çeşni </t>
  </si>
  <si>
    <t>Turkish Mix (Büyük)</t>
  </si>
  <si>
    <t>Kavurmalı Sezar (Büyük)</t>
  </si>
  <si>
    <t>47,90 TL</t>
  </si>
  <si>
    <t>Piknik (Küçük)</t>
  </si>
  <si>
    <t xml:space="preserve">Özel Sezar sos, mozzarella peyniri, jambon, siyah zeytin </t>
  </si>
  <si>
    <t>Parti (Küçük)</t>
  </si>
  <si>
    <t>50,90 TL</t>
  </si>
  <si>
    <t>Pepperoni (Küçük)</t>
  </si>
  <si>
    <t>Sebze (Küçük)</t>
  </si>
  <si>
    <t>Sarımsak Soslu Sucukbol (Küçük)</t>
  </si>
  <si>
    <t>Sucukbol (Küçük)</t>
  </si>
  <si>
    <t>Sucuk Karışık (Küçük)</t>
  </si>
  <si>
    <t>Akdeniz (Küçük)</t>
  </si>
  <si>
    <t>Çiftlik (Küçük)</t>
  </si>
  <si>
    <t>Karışık (Küçük)</t>
  </si>
  <si>
    <t>Supreme (Küçük)</t>
  </si>
  <si>
    <t>Çok Karışık (Küçük)</t>
  </si>
  <si>
    <t>Acımasız Etli (Küçük)</t>
  </si>
  <si>
    <t>Caesars Italiano (Küçük)</t>
  </si>
  <si>
    <t>Acımasız Tavuk (Küçük)</t>
  </si>
  <si>
    <t>Süper Sezar (Küçük)</t>
  </si>
  <si>
    <t>Ton Balıklı (Küçük)</t>
  </si>
  <si>
    <t>59,90 TL</t>
  </si>
  <si>
    <t>Etibol (Küçük)</t>
  </si>
  <si>
    <t>Gurme Sezar 4 Peynirli (Küçük)</t>
  </si>
  <si>
    <t>Turkish Mix (Küçük)</t>
  </si>
  <si>
    <t>Kavurmalı Sezar (Küçük)</t>
  </si>
  <si>
    <t>Fruko Cool Lime (33 cl.)</t>
  </si>
  <si>
    <t>Lipton Ice Tea Limon (33 cl.)</t>
  </si>
  <si>
    <t>Fruko Cool Lime (1 L.)</t>
  </si>
  <si>
    <t>Lipton Ice Tea Limon (1 L.)</t>
  </si>
  <si>
    <t>Lipton Ice Tea Şeftali (1 L.)</t>
  </si>
  <si>
    <t>Bin Ada Sos</t>
  </si>
  <si>
    <t>Çılgın Sos</t>
  </si>
  <si>
    <t>Jalapeno Acı Biber Sos (25 gr.)</t>
  </si>
  <si>
    <t>Jalapeno Cheddar Sos (Adet)</t>
  </si>
  <si>
    <t>Ranch (Çiftlik) Sos</t>
  </si>
  <si>
    <t>Sarımsaklı Sos (Adet)</t>
  </si>
  <si>
    <t xml:space="preserve">Patates kızartması, mayonez, özel sos </t>
  </si>
  <si>
    <t>Karışık Izgara Tabağı</t>
  </si>
  <si>
    <t xml:space="preserve">1 adet tavuk şiş, tavuk döner, et döner. Pilav, kızarmış ekmek ile </t>
  </si>
  <si>
    <t>Pilav Üstü Tavuk Döner Menü</t>
  </si>
  <si>
    <t xml:space="preserve">Pilav Üstü Tavuk Döner (Tavuk döner, pirinç pilavı) + Bahçe Salata + Patates Kızartması + Kızarmış Ekmek + Ayran (20 cl.) </t>
  </si>
  <si>
    <t>Atom Mantarlı Tavuk Sote Dürüm Menü</t>
  </si>
  <si>
    <t xml:space="preserve">Atom Mantarlı Tavuk Sote Dürüm + Patates Kızartması + Açık Ayran (35 cl.) </t>
  </si>
  <si>
    <t>Ankara Tavuk Döner Menü</t>
  </si>
  <si>
    <t xml:space="preserve">Ankara Tavuk Döner + Patates Kızartması + Açık Ayran (35 cl.) </t>
  </si>
  <si>
    <t>Seçilmiş Menü (Cheeseburger)</t>
  </si>
  <si>
    <t xml:space="preserve">Cheeseburger + Patates Kızartması + Coca-Cola (33 cl.) </t>
  </si>
  <si>
    <t>Seçilmiş Menü (Karışık Pizza (Medium))</t>
  </si>
  <si>
    <t xml:space="preserve">Karışık Pizza (Medium) + Coca-Cola (33 cl.) </t>
  </si>
  <si>
    <t>Seçilmiş Menü (Et Döner Dürüm (1,5 Porsiyon))</t>
  </si>
  <si>
    <t xml:space="preserve">Et Döner Dürüm (1,5 Porsiyon) + Coca-Cola (33 cl.) </t>
  </si>
  <si>
    <t>32,25 TL</t>
  </si>
  <si>
    <t>Vodafone Menüsü (Double Chicken Burger)</t>
  </si>
  <si>
    <t xml:space="preserve">Double Chicken Burger + Patates Kızartması + Kutu İçecek (Kampanya koşulları için restoranın Promosyonlar bölümüne göz atınız. İndirimli fiyat ürün sepete eklendikten sonra uygulanır.) </t>
  </si>
  <si>
    <t>Vodafone Menüsü (Classic Margherita Pizza (Medium))</t>
  </si>
  <si>
    <t xml:space="preserve">Classic Margherita Pizza (Medium) + Coca-Cola (33 cl.) (Kampanya koşulları için restoranın Promosyonlar bölümüne göz atınız. İndirimli fiyat ürün sepete eklendikten sonra uygulanır.) </t>
  </si>
  <si>
    <t>43,95 TL</t>
  </si>
  <si>
    <t>Tavuk Köfte &amp; Pilav Menü - Şu anda mevcut değil.</t>
  </si>
  <si>
    <t xml:space="preserve">Tavuk Köfte + Pilav + Ayran (20 cl.) </t>
  </si>
  <si>
    <t>Tavuk Şiş &amp; Pilav Menü</t>
  </si>
  <si>
    <t xml:space="preserve">Tavuk Şiş + Pilav + Ayran (20 cl.) </t>
  </si>
  <si>
    <t>Et Köfte Dürüm Menü</t>
  </si>
  <si>
    <t xml:space="preserve">Et Köfte Dürüm + Ayran (20 cl.) </t>
  </si>
  <si>
    <t xml:space="preserve">Hamburger + Patates Kızartması + Açık Ayran (35 cl.) </t>
  </si>
  <si>
    <t>Atom Tavuk Döner Menü</t>
  </si>
  <si>
    <t xml:space="preserve">Atom Tavuk Döner + Patates Kızartması + Açık Ayran (35 cl.) </t>
  </si>
  <si>
    <t>Karışık &amp; Acılı Tavuk Pizza Menü</t>
  </si>
  <si>
    <t xml:space="preserve">Karışık Pizza (Medium) + Acılı Tavuk Pizza (Medium) + Patates Kızartması + Pepsi (1 L.) </t>
  </si>
  <si>
    <t>78,90 TL</t>
  </si>
  <si>
    <t>Pizza Sever Menü</t>
  </si>
  <si>
    <t xml:space="preserve">Karışık Pizza (Medium) + Patates Kızartması + Pepsi (33 cl.) </t>
  </si>
  <si>
    <t>Nugget &amp; Pizza Sever Menü</t>
  </si>
  <si>
    <t xml:space="preserve">Karışık Pizza (Large) + 6 Adet Nugget + Patates Kızartması + Pepsi (1 L.) </t>
  </si>
  <si>
    <t xml:space="preserve">Tavuk Burger + Patates Kızartması + Açık Ayran (35 cl.) </t>
  </si>
  <si>
    <t>Nugget Menü</t>
  </si>
  <si>
    <t xml:space="preserve">6 Adet Tavuk Nugget + Patates Kızartması + Açık Ayran (35 cl.) </t>
  </si>
  <si>
    <t>Tereyağlı Et Döner İskender Menü</t>
  </si>
  <si>
    <t xml:space="preserve">Tereyağlı Et Döner İskender + Açık Ayran (35 cl.) </t>
  </si>
  <si>
    <t>Doyum Menü</t>
  </si>
  <si>
    <t xml:space="preserve">Karışık Pizza (Small) + 2 Adet Tavuk Nugget + Patates Kızartması + Kutu İçecek </t>
  </si>
  <si>
    <t>Tavuk Döner İskender Menü</t>
  </si>
  <si>
    <t xml:space="preserve">Tavuk Döner İskender + Açık Ayran (35 cl.) </t>
  </si>
  <si>
    <t xml:space="preserve">Tavuk Döner Dürüm + Patates Kızartması + Açık Ayran (35 cl.) </t>
  </si>
  <si>
    <t>Barbekülü Mantarlı Tavuk Sote Sandviç</t>
  </si>
  <si>
    <t>Salamlı Peynirli Sandviç</t>
  </si>
  <si>
    <t>Izgara Tavuk Sandviç</t>
  </si>
  <si>
    <t>Mantarlı Tavuk Sote Sandviç</t>
  </si>
  <si>
    <t>Parmak Tavuk Sandviç</t>
  </si>
  <si>
    <t>Chicken Cheeseburger</t>
  </si>
  <si>
    <t>Double Chicken Burger</t>
  </si>
  <si>
    <t>Classic Margherita Pizza (Small)</t>
  </si>
  <si>
    <t xml:space="preserve">Pizza sosu, mozzarella peyniri </t>
  </si>
  <si>
    <t>Sucuklu Pizza (Small)</t>
  </si>
  <si>
    <t xml:space="preserve">Pizza sosu, mozzarella peyniri, dana sucuk </t>
  </si>
  <si>
    <t>29,95 TL</t>
  </si>
  <si>
    <t>Fesleğenli Pizza (Small)</t>
  </si>
  <si>
    <t xml:space="preserve">Fesleğen sos, domates, soğan, siyah zeytin </t>
  </si>
  <si>
    <t>Vegetable Pizza (Small)</t>
  </si>
  <si>
    <t xml:space="preserve">Mantar, yeşilbiber, soğan, siyah zeytin, domates </t>
  </si>
  <si>
    <t>Etli Ziyafet Pizza (Small)</t>
  </si>
  <si>
    <t xml:space="preserve">Dana sucuk, salam, sosis, soslu tavuk </t>
  </si>
  <si>
    <t>Acılı Tavuk Pizza (Small)</t>
  </si>
  <si>
    <t xml:space="preserve">Acı soslu tavuk, soğan, acı buffalo sos </t>
  </si>
  <si>
    <t>Karışık Pizza (Small)</t>
  </si>
  <si>
    <t xml:space="preserve">Dana sucuk, salam, yeşilbiber, mantar, siyah zeytin </t>
  </si>
  <si>
    <t>4 Mevsim Pizza (Small)</t>
  </si>
  <si>
    <t xml:space="preserve">Dana sucuk, salam, mantar, zeytin </t>
  </si>
  <si>
    <t>Ton Balıklı Pizza (Small)</t>
  </si>
  <si>
    <t xml:space="preserve">Ton balığı, mısır, yeşilbiber, soğan </t>
  </si>
  <si>
    <t>34,95 TL</t>
  </si>
  <si>
    <t>Bol Malzemeli Pizza (Small)</t>
  </si>
  <si>
    <t xml:space="preserve">Dana sucuk, salam, sosis, yeşilbiber, mısır, siyah zeytin, domates, mantar </t>
  </si>
  <si>
    <t>Et Dönerli Pizza (Small)</t>
  </si>
  <si>
    <t xml:space="preserve">Et döner, acı biber, soğan, mantar </t>
  </si>
  <si>
    <t>Barbekü Chicken Pizza (Small)</t>
  </si>
  <si>
    <t xml:space="preserve">Mantar, yeşilbiber, soğan, tavuk, barbekü sos </t>
  </si>
  <si>
    <t>Classic Margherita Pizza (Medium)</t>
  </si>
  <si>
    <t>37,95 TL</t>
  </si>
  <si>
    <t>Sucuklu Pizza (Medium)</t>
  </si>
  <si>
    <t>39,95 TL</t>
  </si>
  <si>
    <t>Fesleğenli Pizza (Medium)</t>
  </si>
  <si>
    <t>Vegetable Pizza (Medium)</t>
  </si>
  <si>
    <t>Etli Ziyafet Pizza (Medium)</t>
  </si>
  <si>
    <t>Acılı Tavuk Pizza (Medium)</t>
  </si>
  <si>
    <t>Karışık Pizza (Medium)</t>
  </si>
  <si>
    <t>4 Mevsim Pizza (Medium)</t>
  </si>
  <si>
    <t>Ton Balıklı Pizza (Medium)</t>
  </si>
  <si>
    <t>Bol Malzemeli Pizza (Medium)</t>
  </si>
  <si>
    <t>Et Dönerli Pizza (Medium)</t>
  </si>
  <si>
    <t>Barbekü Chicken Pizza (Medium)</t>
  </si>
  <si>
    <t>Classic Margherita Pizza (Large)</t>
  </si>
  <si>
    <t>56,95 TL</t>
  </si>
  <si>
    <t>Sucuklu Pizza (Large)</t>
  </si>
  <si>
    <t>58,95 TL</t>
  </si>
  <si>
    <t>Fesleğenli Pizza (Large)</t>
  </si>
  <si>
    <t>Vegetable Pizza (Large)</t>
  </si>
  <si>
    <t>Etli Ziyafet Pizza (Large)</t>
  </si>
  <si>
    <t>Acılı Tavuk Pizza (Large)</t>
  </si>
  <si>
    <t>Karışık Pizza (Large)</t>
  </si>
  <si>
    <t>4 Mevsim Pizza (Large)</t>
  </si>
  <si>
    <t>Ton Balıklı Pizza (Large)</t>
  </si>
  <si>
    <t>Bol Malzemeli Pizza (Large)</t>
  </si>
  <si>
    <t>63,95 TL</t>
  </si>
  <si>
    <t>Et Dönerli Pizza (Large)</t>
  </si>
  <si>
    <t>Barbekü Chicken Pizza (Large)</t>
  </si>
  <si>
    <t>Classic Margherita Pizza (XLarge)</t>
  </si>
  <si>
    <t>71,95 TL</t>
  </si>
  <si>
    <t>Sucuklu Pizza (XLarge)</t>
  </si>
  <si>
    <t>72,95 TL</t>
  </si>
  <si>
    <t>Fesleğenli Pizza (XLarge)</t>
  </si>
  <si>
    <t>Vegetable Pizza (XLarge)</t>
  </si>
  <si>
    <t>Etli Ziyafet Pizza (XLarge)</t>
  </si>
  <si>
    <t>Acılı Tavuk Pizza (XLarge)</t>
  </si>
  <si>
    <t>Karışık Pizza (XLarge)</t>
  </si>
  <si>
    <t>4 Mevsim Pizza (XLarge)</t>
  </si>
  <si>
    <t>Ton Balıklı Pizza (XLarge)</t>
  </si>
  <si>
    <t>78,95 TL</t>
  </si>
  <si>
    <t>Bol Malzemeli Pizza (XLarge)</t>
  </si>
  <si>
    <t>Et Dönerli Pizza (XLarge)</t>
  </si>
  <si>
    <t>Barbekü Chicken Pizza (XLarge)</t>
  </si>
  <si>
    <t>Tavuk Şiş &amp; Pilav</t>
  </si>
  <si>
    <t xml:space="preserve">Bahçe salata, pilav, patates kızartması ile </t>
  </si>
  <si>
    <t>Tereyağlı Et Döner İskender</t>
  </si>
  <si>
    <t xml:space="preserve">Özel soslu tırnak pide üzerine terbiyeli et döner, süzme yoğurt, söğüş domates, tereyağı </t>
  </si>
  <si>
    <t xml:space="preserve">Bahçe salata, soğan salatası ile </t>
  </si>
  <si>
    <t xml:space="preserve">Tane pilav üstü et döner, özel sos, bahçe salata, soğan salatası, kızarmış ekmek </t>
  </si>
  <si>
    <t xml:space="preserve">Soğan, maydanoz, isteğe göre domates sos </t>
  </si>
  <si>
    <t>Atom Et Döner</t>
  </si>
  <si>
    <t xml:space="preserve">Et döner, kaşar peyniri, soğan, maydanoz, isteğe göre domates sos </t>
  </si>
  <si>
    <t xml:space="preserve">Özel sosla terbiye edilmiş tırnak pide üzerine kızarmış tavuk döner, süzme yoğurt, kızarmış tereyağı </t>
  </si>
  <si>
    <t xml:space="preserve">Bahçe salatası, patates kızartması ile </t>
  </si>
  <si>
    <t xml:space="preserve">Tane pilav üstü kızarmış tavuk döner, bahçe salata, patates kızartması, kızarmış ekmek </t>
  </si>
  <si>
    <t>Piyaz Tavuk Döner (Kebap Usulü)</t>
  </si>
  <si>
    <t>Piskopat Tavuk Döner Dürüm (Çok Acı)</t>
  </si>
  <si>
    <t xml:space="preserve">Patates kızartması, mayonez, özel sos, acı sos </t>
  </si>
  <si>
    <t>Ankara Tavuk Döner</t>
  </si>
  <si>
    <t xml:space="preserve">Sandviç ekmeğine tavuk döner, mayonez, ketçap, marul, domates </t>
  </si>
  <si>
    <t>Ultra Tavuk Döner Dürüm (1,5 Porsiyon)</t>
  </si>
  <si>
    <t xml:space="preserve">120 gr. tavuk döner, patates kızartması, mayonez, özel sos </t>
  </si>
  <si>
    <t>Atom Tavuk Döner</t>
  </si>
  <si>
    <t xml:space="preserve">Patates kızartması, kaşar peyniri, özel sos </t>
  </si>
  <si>
    <t>Atom Et Köfte</t>
  </si>
  <si>
    <t xml:space="preserve">Baharatlı köfte, kaşar peyniri, soğan, maydanoz, domates sos </t>
  </si>
  <si>
    <t>Çift Şiş Tavuk Dürüm</t>
  </si>
  <si>
    <t xml:space="preserve">Soğan, mayonez, maydanoz, domates sos </t>
  </si>
  <si>
    <t>Et Köfte Dürüm (1,5 Porsiyon)</t>
  </si>
  <si>
    <t xml:space="preserve">Baharatlı köfte, soğan, mayonez, maydanoz, domates sos </t>
  </si>
  <si>
    <t>Et Köfte Dürüm</t>
  </si>
  <si>
    <t>Atom Mantarlı Tavuk Sote Dürüm</t>
  </si>
  <si>
    <t xml:space="preserve">Izgarada sotelenmiş tavuk, mantar, yeşilbiber, soğan, marinara sos, kaşar peyniri </t>
  </si>
  <si>
    <t>Barbekülü Mantarlı Tavuk Sote Dürüm</t>
  </si>
  <si>
    <t xml:space="preserve">Izgarada sotelenmiş tavuk, mantar, yeşilbiber, soğan, kaşar peyniri </t>
  </si>
  <si>
    <t xml:space="preserve">İnce </t>
  </si>
  <si>
    <t>Nugget (6 Adet) &amp; Patates Kızartması</t>
  </si>
  <si>
    <t>Peynirli Cips</t>
  </si>
  <si>
    <t>Şnitzel &amp; Pilav</t>
  </si>
  <si>
    <t xml:space="preserve">Bahçe salata, patates kızartması, kızarmış ekmek ile </t>
  </si>
  <si>
    <t>Nugget (6 Adet) &amp; Pilav</t>
  </si>
  <si>
    <t xml:space="preserve">Domates, yeşilbiber, havuç, salatalık, marul, zeytinyağı, limon, süt mısırı, mayonez, ton balığı </t>
  </si>
  <si>
    <t xml:space="preserve">Domates, yeşilbiber, havuç, mısır, salatalık, marul, zeytinyağı, limon, tavuk sote </t>
  </si>
  <si>
    <t>Bahçe Salata</t>
  </si>
  <si>
    <t xml:space="preserve">Domates, yeşilbiber, havuç, mısır, salatalık, marul, zeytinyağı, limon </t>
  </si>
  <si>
    <t>Açık Ayran (35 cl.)</t>
  </si>
  <si>
    <t>Lokma (6 Adet)</t>
  </si>
  <si>
    <t xml:space="preserve">Seçeceğiniz dolgu, seçeceğiniz çikolata, seçeceğiniz süsleme </t>
  </si>
  <si>
    <t>Lokma (8 Adet)</t>
  </si>
  <si>
    <t>Lokma (10 Adet)</t>
  </si>
  <si>
    <t>Lokma (12 Adet)</t>
  </si>
  <si>
    <t>Fruit Mix Waffle</t>
  </si>
  <si>
    <t xml:space="preserve">Waffle hamuru üzerine Nutella, ruby çikolata, muz, çilek, pirinç patlağı, bonibon, üzerine ruby çikolata, beyaz çikolata </t>
  </si>
  <si>
    <t>Strawberry &amp; Banana Waffle</t>
  </si>
  <si>
    <t xml:space="preserve">Waffle hamuru üzerine Nutella, muz, çilek, fındık, Cicibebe bisküvisi, üzerine sütlü çikolata, beyaz çikolata </t>
  </si>
  <si>
    <t>Lokko's Wonderland Waffle</t>
  </si>
  <si>
    <t xml:space="preserve">Waffle hamuru üzerine Nutella, muz, çilek, kivi, fındık, Antep fıstığı, rulokat, bonibon, üzerine sütlü çikolata, beyaz çikolata, bitter çikolata, jelibon </t>
  </si>
  <si>
    <t>Lokko Trend Waffle</t>
  </si>
  <si>
    <t xml:space="preserve">Waffle hamuru üzerine Nutella, muz, çilek, kivi, fındık, Antep fıstığı, rulokat, Oreo, üzerine sütlü çikolata, beyaz çikolata, bitter çikolata </t>
  </si>
  <si>
    <t>White Dream Waffle</t>
  </si>
  <si>
    <t xml:space="preserve">Waffle hamuru üzerine Nutella, beyaz çikolata, muz, çilek, fındık, Hindistan cevizi, Antep fıstığı, üzerine sütlü çikolata, beyaz çikolata </t>
  </si>
  <si>
    <t>Mr. Oreo Waffle</t>
  </si>
  <si>
    <t xml:space="preserve">Waffle hamuru üzerine Nutella, muz, çilek, Oreo, fındık, üzerine sütlü çikolata, sütlü &amp; bitter çikolata </t>
  </si>
  <si>
    <t>Kendi Waffle'ını Kendin Yarat</t>
  </si>
  <si>
    <t xml:space="preserve">Muz, kivi, çilek. Seçeceğiniz çikolata, seçeceğiniz süsleme ile </t>
  </si>
  <si>
    <t>Kendi Bubble Waffle'ını Kendin Yarat</t>
  </si>
  <si>
    <t xml:space="preserve">Bubble waffle hamuru üzerine muz, kivi, çilek. Seçeceğiniz çikolata, seçeceğiniz süsleme ile </t>
  </si>
  <si>
    <t>Lokko CUP Waffle</t>
  </si>
  <si>
    <t xml:space="preserve">Bardak içerisine çikolatalar sütlü ruby beyaz bitter. Seçeceğiniz çikolata, seçeceğiniz süsleme ile </t>
  </si>
  <si>
    <t>Mini Pankek (10 Adet)</t>
  </si>
  <si>
    <t>Mini Pankek (8 Adet)</t>
  </si>
  <si>
    <t xml:space="preserve">Seçeceğiniz çikolata, seçeceğiniz süsleme </t>
  </si>
  <si>
    <t>Mini Pankek (12 Adet)</t>
  </si>
  <si>
    <t>Kule Pankek</t>
  </si>
  <si>
    <t xml:space="preserve">4 adet pankek, her katında Nutella, çilek, muz, krema </t>
  </si>
  <si>
    <t>Pankek Burger</t>
  </si>
  <si>
    <t xml:space="preserve">4 adet pankek, her katında sütlü çikolata, çilek, muz, fındık, Antep fıstığı, kivi </t>
  </si>
  <si>
    <t>Mini Pankek (6 Adet)</t>
  </si>
  <si>
    <t>Mix Bohça Krep</t>
  </si>
  <si>
    <t xml:space="preserve">Krep hamuru içerisine; muz, çilek, kivi, Cicibebe bisküvisi, Oreo, üzerine beyaz çikolata, sütlü çikolata. Üzerine; Oreo, cici bebe </t>
  </si>
  <si>
    <t>Mix Dürüm Krep</t>
  </si>
  <si>
    <t xml:space="preserve">Krep hamuru içerisine; muz, çilek, kek krema, üzerine beyaz çikolata, sütlü çikolata. Üzerine; Antep fıstığı </t>
  </si>
  <si>
    <t>Bohça Krep</t>
  </si>
  <si>
    <t xml:space="preserve">Krep hamuru içerisine; muz, çilek, krema, çikolata sos, üzerine beyaz çikolata, sütlü çikolata. Üzerine; Oreo, cici bebe </t>
  </si>
  <si>
    <t>Sushi Krep</t>
  </si>
  <si>
    <t xml:space="preserve">Krep hamuru içerisine; muz, kek krema, üzerine beyaz çikolata, sütlü çikolata, çilek, Antep fıstığı </t>
  </si>
  <si>
    <t>Aşk Üçgeni</t>
  </si>
  <si>
    <t xml:space="preserve">Krep hamuru içerisinde; çilek, muz, Oreo, Cicibebe bisküvisi, krema, Antep fıstığı, üzerine beyaz çikolata, sütlü çikolata, bitter çikolata, kivi </t>
  </si>
  <si>
    <t>Dürüm Krep</t>
  </si>
  <si>
    <t xml:space="preserve">Krep hamuru içerisine; muz, krema, üzerine beyaz çikolata, sütlü çikolata. Üzerine; Antep fıstığı </t>
  </si>
  <si>
    <t>Spaghetti Krep</t>
  </si>
  <si>
    <t xml:space="preserve">Fettuccine usulü doğranmış krep hamuru, çilek, muz, sütlü çikolata, beyaz çikolata, bebe bisküvisi, Oreo, Antep fıstığı parçaları, kivi </t>
  </si>
  <si>
    <t>Sufle</t>
  </si>
  <si>
    <t>Orman Meyveli Pasta</t>
  </si>
  <si>
    <t>Oreolu Cheesecake</t>
  </si>
  <si>
    <t>Profiterollü Pasta</t>
  </si>
  <si>
    <t>Karpuzlu Frozen</t>
  </si>
  <si>
    <t>İtalyan Soda (33 cl.)</t>
  </si>
  <si>
    <t xml:space="preserve">Turşu, patates kızartması, sos, mayonez, isteğe göre acı sos </t>
  </si>
  <si>
    <t>Antakya Usulü Tavuk Döner Dürüm Menü</t>
  </si>
  <si>
    <t xml:space="preserve">Antakya Usulü Tavuk Döner Dürüm + Patates Kızartması + İçecek </t>
  </si>
  <si>
    <t xml:space="preserve">Soğan, maydanoz, domates, sos, isteğe göre acı sos </t>
  </si>
  <si>
    <t>İskenderun Usulü Tavuk Döner Dürüm Menü</t>
  </si>
  <si>
    <t xml:space="preserve">İskenderun Usulü Tavuk Döner Dürüm + Patates Kızartması + İçecek </t>
  </si>
  <si>
    <t>Antakya Usulü Kaşarlı Tavuk Döner Dürüm</t>
  </si>
  <si>
    <t>Antakya Usulü Tavuk Döner Dürüm (1,5 Porsiyon) Menü</t>
  </si>
  <si>
    <t xml:space="preserve">Antakya Usulü Tavuk Döner Dürüm (1,5 Porsiyon) + Patates Kızartması + İçecek </t>
  </si>
  <si>
    <t>Et Döner Dürüm (1,5 Porsiyon) Menü</t>
  </si>
  <si>
    <t xml:space="preserve">Et Döner Dürüm (1,5 Porsiyon) + Patates Kızartması + İçecek </t>
  </si>
  <si>
    <t>İskenderun Usulü Tavuk Döner Dürüm (1,5 Porsiyon) Menü</t>
  </si>
  <si>
    <t xml:space="preserve">İskenderun Usulü Tavuk Döner Dürüm (1,5 Porsiyon) + Patates Kızartması + İçecek </t>
  </si>
  <si>
    <t>Karışık Döner Dürüm (1,5 Porsiyon) Menü</t>
  </si>
  <si>
    <t xml:space="preserve">Karışık Döner Dürüm (1,5 Porsiyon) + Ayran (30 cl.) </t>
  </si>
  <si>
    <t>Klasik Tavuk Döner Dürüm (1,5 Porsiyon) Menü</t>
  </si>
  <si>
    <t xml:space="preserve">Klasik Tavuk Döner Dürüm (1,5 Porsiyon) + Patates Kızartması + İçecek </t>
  </si>
  <si>
    <t xml:space="preserve">Et Döner Dürüm + Patates Kızartması + İçecek </t>
  </si>
  <si>
    <t>Karışık Döner Dürüm Menü</t>
  </si>
  <si>
    <t xml:space="preserve">Karışık Döner Dürüm + Ayran (30 cl.) </t>
  </si>
  <si>
    <t>Maestro Special Menü</t>
  </si>
  <si>
    <t xml:space="preserve">Special Tavuk Döner Dürüm + Patates Kızartması + Ayran (30 cl.) </t>
  </si>
  <si>
    <t>Çocuk Menü</t>
  </si>
  <si>
    <t xml:space="preserve">Tavuk Döner Dürüm (Çocuk) + Patates Kızartması + Ayran (30 cl.) </t>
  </si>
  <si>
    <t>Tombik Ekmek Arası Et Döner Menü</t>
  </si>
  <si>
    <t xml:space="preserve">Tombik Ekmek Arası Et Döner + Patates Kızartması + İçecek </t>
  </si>
  <si>
    <t>Klasik Tavuk Döner Dürüm Menü</t>
  </si>
  <si>
    <t xml:space="preserve">Klasik Tavuk Döner Dürüm + Patates Kızartması + İçecek </t>
  </si>
  <si>
    <t>Antakya Usulü Kaşarlı Tavuk Döner Dürüm Menü</t>
  </si>
  <si>
    <t xml:space="preserve">Antakya Usulü Kaşarlı Tavuk Döner Dürüm + Patates Kızartması + İçecek </t>
  </si>
  <si>
    <t xml:space="preserve">Soğan, maydanoz, domates, isteğe göre sos </t>
  </si>
  <si>
    <t xml:space="preserve">Soğan, domates, maydanoz, isteğe göre, mayonez, acı </t>
  </si>
  <si>
    <t>Karışık Döner Dürüm (1,5 Porsiyon)</t>
  </si>
  <si>
    <t xml:space="preserve">Soğan, domates, maydanoz, isteğe göre mayonez, acı </t>
  </si>
  <si>
    <t>Tombik Ekmek Arası Et Döner (1,5 Porsiyon)</t>
  </si>
  <si>
    <t>Klasik Tavuk Döner Dürüm (1,5 Porsiyon)</t>
  </si>
  <si>
    <t xml:space="preserve">Soğan, maydanoz, domates, sos, mayonez, isteğe göre acı sos </t>
  </si>
  <si>
    <t>İskenderun Usulü Tavuk Döner Dürüm (1,5 Porsiyon)</t>
  </si>
  <si>
    <t>Antakya Usulü Tavuk Döner Dürüm (1,5 Porsiyon)</t>
  </si>
  <si>
    <t xml:space="preserve">Tavuk döner, kaşar peyniri, domates, turşu </t>
  </si>
  <si>
    <t>Maestro Mayonez</t>
  </si>
  <si>
    <t xml:space="preserve">Dana eti. Domates, biber ile </t>
  </si>
  <si>
    <t>Etli Pide</t>
  </si>
  <si>
    <t xml:space="preserve">Et, yumurta, kaşar peyniri. Yeşillik, limon ile </t>
  </si>
  <si>
    <t>Kaşarlı Yumurtalı Sucuklu Pide</t>
  </si>
  <si>
    <t xml:space="preserve">Fındık ebat. Yeşillik, limon ile </t>
  </si>
  <si>
    <t>Lahmacun (Orta Boy)</t>
  </si>
  <si>
    <t>Et Güveç</t>
  </si>
  <si>
    <t xml:space="preserve">Patlıcan, sarımsak, domates, biber, özel baharatlar </t>
  </si>
  <si>
    <t>Lahmacun (500 gr.)</t>
  </si>
  <si>
    <t xml:space="preserve">18 adet. Yeşillik, limon ile </t>
  </si>
  <si>
    <t>Lahmacun (750 gr.)</t>
  </si>
  <si>
    <t xml:space="preserve">26 adet. </t>
  </si>
  <si>
    <t>Tepsi Kebabı (500 kg.)</t>
  </si>
  <si>
    <t xml:space="preserve">Dana eti. Domates, biber, 3 adet ekmek ile </t>
  </si>
  <si>
    <t xml:space="preserve">Dana eti, domates, biber. Ekmek ile </t>
  </si>
  <si>
    <t xml:space="preserve">35 adet. Yeşillik, limon ile </t>
  </si>
  <si>
    <t>Pizza (Orta Boy) Menü</t>
  </si>
  <si>
    <t xml:space="preserve">Pizza (Orta Boy) + Patates Kızartması + Pepsi (25 cl.) veya Ayran (20 cl.) </t>
  </si>
  <si>
    <t>2'li Pizza Menü</t>
  </si>
  <si>
    <t xml:space="preserve">2 Adet Pizza (Orta Boy) + Patates Kızartması + İçecek (1 L.) </t>
  </si>
  <si>
    <t>İtalyan Pizza (Orta Boy)</t>
  </si>
  <si>
    <t xml:space="preserve">Özel pizza sosu, mozzarella peyniri, küp sucuk, közlenmiş biber, siyah zeytin, mantar, kekik </t>
  </si>
  <si>
    <t xml:space="preserve">Özel soslu makarna, Akdeniz salatası </t>
  </si>
  <si>
    <t xml:space="preserve">Mantar, tavuk, krema, pesto sos </t>
  </si>
  <si>
    <t>Seçilmiş Menü (Akdeniz Kekikli Kremalı Tavuk)</t>
  </si>
  <si>
    <t xml:space="preserve">Akdeniz Kekikli Kremalı Tavuk + Coca-Cola (33 cl.) </t>
  </si>
  <si>
    <t>Vodafone Menüsü (Margherita Pizza (Orta Boy))</t>
  </si>
  <si>
    <t xml:space="preserve">Margherita Pizza (Orta Boy) + Kutu İçecek (Kampanya koşulları için restoranın Promosyonlar bölümüne göz atınız. İndirimli fiyat ürün sepete eklendikten sonra uygulanır.) </t>
  </si>
  <si>
    <t>3'lü Pizza Menü</t>
  </si>
  <si>
    <t xml:space="preserve">3 Adet Pizza (Orta Boy) + 2 Adet Patates Kızartması + İçecek (2 L.) </t>
  </si>
  <si>
    <t xml:space="preserve">Hamburger + Patates Kızartması + Pepsi (25 cl.) veya Ayran (20 cl.) </t>
  </si>
  <si>
    <t>3'lü Tabak Menüsü</t>
  </si>
  <si>
    <t xml:space="preserve">Seçeceğiniz 3 Adet Tavuk Yemeği + Elma Dilim Patates Kızartması + İçecek (1 L.) </t>
  </si>
  <si>
    <t>Çifte Lezzet Menü</t>
  </si>
  <si>
    <t xml:space="preserve">Seçeceğiniz 2 Adet Tavuk Yemeği + Elma Dilim Patates Kızartması + İçecek (1 L.) </t>
  </si>
  <si>
    <t>Pizza (Büyük Boy) Menü</t>
  </si>
  <si>
    <t xml:space="preserve">Pizza (Büyük Boy) + Patates Kızartması + İçecek (1 L.) </t>
  </si>
  <si>
    <t xml:space="preserve">Chicken Burger + Patates Kızartması + Pepsi (25 cl.) veya Ayran (20 cl.) </t>
  </si>
  <si>
    <t xml:space="preserve">2 adet ev yapımı burger köfte, Rus salatası, dana jambon, domates, cheddar peyniri, iceberg marul, salatalık turşusu, ketçap, mayonez </t>
  </si>
  <si>
    <t xml:space="preserve">Ev yapımı burger köfte, cheddar peyniri, domates, salatalık turşusu, iceberg marul, ketçap, mayonez </t>
  </si>
  <si>
    <t xml:space="preserve">Tavuk burger köftesi, domates, salatalık turşusu, iceberg marul, ketçap, mayonez </t>
  </si>
  <si>
    <t xml:space="preserve">Ev yapımı burger köftesi, domates, salatalık turşusu, iceberg marul, ketçap, mayonez </t>
  </si>
  <si>
    <t xml:space="preserve">Özel pizza sosu, mozzarella peyniri, sosis, mantar, sucuk, yeşilbiber, mısır </t>
  </si>
  <si>
    <t>Margherita Pizza (Orta Boy)</t>
  </si>
  <si>
    <t xml:space="preserve">Özel pizza sosu, mozzarella peyniri </t>
  </si>
  <si>
    <t>Sucuklu Mısırlı Pizza (Orta Boy)</t>
  </si>
  <si>
    <t xml:space="preserve">Özel pizza sosu, mozzarella peyniri, sucuk, mısır, mantar, domates </t>
  </si>
  <si>
    <t>Hafif Pizza (Orta Boy)</t>
  </si>
  <si>
    <t xml:space="preserve">Özel pizza sosu, mozzarella peyniri, siyah zeytin, beyaz peynir, yeşilbiber, domates </t>
  </si>
  <si>
    <t xml:space="preserve">Özel pizza sosu, mozzarella peyniri, sucuk </t>
  </si>
  <si>
    <t>Bol Malzemeli Pizza (Orta Boy)</t>
  </si>
  <si>
    <t xml:space="preserve">Özel pizza sosu, mozzarella peyniri, sucuk, mantar, sosis, mısır, zeytin, yeşilbiber, dana jambon, domates, susam </t>
  </si>
  <si>
    <t xml:space="preserve">Özel pizza sosu, mozzarella peyniri, ton balığı, soğan, domates, mısır </t>
  </si>
  <si>
    <t xml:space="preserve">Özel pizza sosu, mozzarella peyniri, közlenmiş biber, mısır, yeşilbiber, tavuk </t>
  </si>
  <si>
    <t>Peyniri Bol Pizza (Orta Boy)</t>
  </si>
  <si>
    <t xml:space="preserve">Özel pizza sosu, mozzarella peyniri, cheddar peyniri, beyaz peynir, parmesan peyniri, domates </t>
  </si>
  <si>
    <t xml:space="preserve">Özel pizza sosu, mozzarella peyniri, mısır, siyah zeytin, soğan, yeşilbiber, mantar </t>
  </si>
  <si>
    <t>Bol Malzemeli Pizza (Büyük Boy)</t>
  </si>
  <si>
    <t xml:space="preserve">Özel pizza sosu, mozzarella peyniri, sucuk, sosis, mısır, zeytin, yeşilbiber, dana jambon, domates, susam </t>
  </si>
  <si>
    <t>İtalyan Pizza (Büyük Boy)</t>
  </si>
  <si>
    <t>Hafif Pizza (Büyük Boy)</t>
  </si>
  <si>
    <t>Sucuklu Mısırlı Pizza (Büyük Boy)</t>
  </si>
  <si>
    <t>Peyniri Bol Pizza (Büyük Boy)</t>
  </si>
  <si>
    <t>Fajita Soslu Tavuk</t>
  </si>
  <si>
    <t>Mexico Soslu Tavuk</t>
  </si>
  <si>
    <t>Akdeniz Kekikli Kremalı Tavuk</t>
  </si>
  <si>
    <t>Çok Acılı Tavuk But</t>
  </si>
  <si>
    <t xml:space="preserve">Napolitan sos, kıyma </t>
  </si>
  <si>
    <t xml:space="preserve">Krema, pesto sos, tavuk, mantar </t>
  </si>
  <si>
    <t xml:space="preserve">Napolitan sos, dilim siyah zeytin </t>
  </si>
  <si>
    <t>Combo Wrap</t>
  </si>
  <si>
    <t xml:space="preserve">Et, tavuk. Patates kızartması, salata ile </t>
  </si>
  <si>
    <t>Chicken Wrap</t>
  </si>
  <si>
    <t>Beef Wrap</t>
  </si>
  <si>
    <t>Tavuk Parçaları (100 gr.)</t>
  </si>
  <si>
    <t>Tavuk Parçaları (150 gr.)</t>
  </si>
  <si>
    <t xml:space="preserve">Marul, domates, salatalık, lolorosso, mısır, beyaz peynir </t>
  </si>
  <si>
    <t xml:space="preserve">Marul, domates, salatalık, havuç, mısır, lolorosso, kızarmış ekmek, tavuk parçaları, Sezar sos </t>
  </si>
  <si>
    <t xml:space="preserve">Marul, domates, salatalık, lolorosso, mısır, tavuk parçaları </t>
  </si>
  <si>
    <t>Pepsi (25 cl.)</t>
  </si>
  <si>
    <t xml:space="preserve">Tavuk döner, patates kızartması, turşu, sos, mayonez </t>
  </si>
  <si>
    <t xml:space="preserve">Yeşillik, pilav, turşu, patates kızartması ile </t>
  </si>
  <si>
    <t>Antakya Usulü Zurna Tavuk Döner Dürüm Menü</t>
  </si>
  <si>
    <t xml:space="preserve">Antakya Usulü Zurna Tavuk Döner Dürüm + Patates Kızartması + İçecek </t>
  </si>
  <si>
    <t xml:space="preserve">Ekmek ve limon ile </t>
  </si>
  <si>
    <t xml:space="preserve">Mozzarella peyniri, sucuk </t>
  </si>
  <si>
    <t xml:space="preserve">Mozzarella peyniri, tavuk, biber, domates, siyah zeytin </t>
  </si>
  <si>
    <t>Bülbülyuvası Pizza (Küçük Boy)</t>
  </si>
  <si>
    <t xml:space="preserve">Mozzarella peyniri, labne peyniri, bal </t>
  </si>
  <si>
    <t>Margherita Pizza (Küçük Boy)</t>
  </si>
  <si>
    <t xml:space="preserve">Mozzarella peyniri </t>
  </si>
  <si>
    <t xml:space="preserve">Mozzarella peyniri, sosis </t>
  </si>
  <si>
    <t xml:space="preserve">Mozzarella peyniri, ton balığı </t>
  </si>
  <si>
    <t>Sebzeli Pizza (Küçük Boy)</t>
  </si>
  <si>
    <t xml:space="preserve">Peynir, domates, biber, zeytin, mısır, mantar </t>
  </si>
  <si>
    <t>Maria Atom Pizza (Küçük Boy)</t>
  </si>
  <si>
    <t xml:space="preserve">Mozzarella peyniri, labne peyniri, karışık meyve, fıstık, bal </t>
  </si>
  <si>
    <t>Bülbülyuvası Pizza (Orta Boy)</t>
  </si>
  <si>
    <t>Maria Atom Pizza (Orta Boy)</t>
  </si>
  <si>
    <t>Sebzeli Pizza (Orta Boy)</t>
  </si>
  <si>
    <t>Sebzeli Pizza (Büyük Boy)</t>
  </si>
  <si>
    <t>Maria Atom Pizza (Büyük Boy)</t>
  </si>
  <si>
    <t>Bülbülyuvası Pizza (Büyük Boy)</t>
  </si>
  <si>
    <t xml:space="preserve">Kivi, çilek, muz, çikolata sosu </t>
  </si>
  <si>
    <t>Çilekli Mojito</t>
  </si>
  <si>
    <t>Kivili Mojito</t>
  </si>
  <si>
    <t>Yeşil Elmalı Mojito</t>
  </si>
  <si>
    <t>Klasik Mojito</t>
  </si>
  <si>
    <t xml:space="preserve">Limon, roka, domates, turşu biber, ekmek ile </t>
  </si>
  <si>
    <t xml:space="preserve">Roka, domates, biber, ekmek ile </t>
  </si>
  <si>
    <t>Ekmek Arası Hamsi</t>
  </si>
  <si>
    <t>Midye Dolma (Orta) (Adet)</t>
  </si>
  <si>
    <t>Mercimek Çorbası &amp; İçli Köfte</t>
  </si>
  <si>
    <t xml:space="preserve">Söğüş, roka, limon, sogan, domates ile </t>
  </si>
  <si>
    <t>Izgara Deniz Çipurası (650 gr.)</t>
  </si>
  <si>
    <t xml:space="preserve">Söğüş, roka, limon, soğan, ekmek ile </t>
  </si>
  <si>
    <t>118,00 TL</t>
  </si>
  <si>
    <t>Izgara Deniz Çipurası (700 gr.)</t>
  </si>
  <si>
    <t>Barbun Tava</t>
  </si>
  <si>
    <t>Çıtır Barbun Tava</t>
  </si>
  <si>
    <t>Deniz Çipura Izgara (800 gr.)</t>
  </si>
  <si>
    <t xml:space="preserve">Roka, ekmek, limon ile </t>
  </si>
  <si>
    <t>144,00 TL</t>
  </si>
  <si>
    <t>Deniz Levreği Izgara (600 gr.)</t>
  </si>
  <si>
    <t>132,00 TL</t>
  </si>
  <si>
    <t>Deniz Levreği (500 gr.)</t>
  </si>
  <si>
    <t xml:space="preserve">Roka, söğüş, limon, soğan, ekmek ile </t>
  </si>
  <si>
    <t>Izgara Karides (200 gr.)</t>
  </si>
  <si>
    <t xml:space="preserve">İri karides. Ekmek ile </t>
  </si>
  <si>
    <t>Izgara Kalamar (250 gr.)</t>
  </si>
  <si>
    <t>Hamsi Tava</t>
  </si>
  <si>
    <t xml:space="preserve">Söğüş, roka, soğan, limon, ekmek ile </t>
  </si>
  <si>
    <t xml:space="preserve">Salata, ekmek, limon ile </t>
  </si>
  <si>
    <t>Izgara Deniz Çipurası (500 gr.)</t>
  </si>
  <si>
    <t xml:space="preserve">Roka, soğan, limon, söğüş, ekmek ile </t>
  </si>
  <si>
    <t>Izgara Deniz Çipura (600 gr.)</t>
  </si>
  <si>
    <t xml:space="preserve">Roka, soğan, limon, ekmek ile </t>
  </si>
  <si>
    <t>Ekmek Arası Kaşarlı Levrek</t>
  </si>
  <si>
    <t>Ekmek Arası Kaşarlı Çipura</t>
  </si>
  <si>
    <t>Uskumru Ekmek Arası</t>
  </si>
  <si>
    <t xml:space="preserve">Limon, turşu </t>
  </si>
  <si>
    <t>Ekmek Arası Çipura</t>
  </si>
  <si>
    <t>Beyti Kebap Dürüm (Kaşarlı Zırh Kıyması)</t>
  </si>
  <si>
    <t>Adana Dürüm (1,5 Porsiyon)</t>
  </si>
  <si>
    <t>Tavuk Şiş Dürüm (1,5 Porsiyon)</t>
  </si>
  <si>
    <t>Kuşbaşı Şiş Dürüm (1,5 Porsiyon)</t>
  </si>
  <si>
    <t>Ciğer Şiş Dürüm (1,5 Porsiyon)</t>
  </si>
  <si>
    <t>Double Et Şiş Dürüm</t>
  </si>
  <si>
    <t>Ciğer Şiş (240 gr.)</t>
  </si>
  <si>
    <t xml:space="preserve">(Kuzu ciğer) Pişmiş soğan, domates, biber ile </t>
  </si>
  <si>
    <t xml:space="preserve">Pişmiş soğan, domates, biber, piyaz ile </t>
  </si>
  <si>
    <t>Karışık Tavuk Kanat</t>
  </si>
  <si>
    <t xml:space="preserve">Pişmiş domates, biber, soğan, ekmek, piyaz </t>
  </si>
  <si>
    <t xml:space="preserve">Pişmiş domates, biber, soğan, ekmek ile </t>
  </si>
  <si>
    <t>Alinazik Kebabı</t>
  </si>
  <si>
    <t xml:space="preserve">Karışık meze, ekmek, közlenmiş domates, biber, soğan, salata ile </t>
  </si>
  <si>
    <t>Karışık Izgara (2 Kişilik)</t>
  </si>
  <si>
    <t xml:space="preserve">Pirzola et, kuşbaşı et, Adana kebap. Karışık meze, ekmek, közlenmiş domates, biber, soğan ile </t>
  </si>
  <si>
    <t>Kemikli Tavuk Şiş (600 gr.)</t>
  </si>
  <si>
    <t xml:space="preserve">Pişmiş soğan, domates, biber ile </t>
  </si>
  <si>
    <t>Izgara Kemiksiz Tavuk Şiş</t>
  </si>
  <si>
    <t xml:space="preserve">Izgara Kemiksiz Tavuk Şiş (Pişmiş pişmiş domates, biber, soğan, ekmek ile) </t>
  </si>
  <si>
    <t>Fıstıklı Beyti Kebap</t>
  </si>
  <si>
    <t xml:space="preserve">(230 gr.) Zırh kıyması, közlenmiş soğan, domates, biber, piyaz, ekmek ile </t>
  </si>
  <si>
    <t>Kemiksiz Izgara Tavuk</t>
  </si>
  <si>
    <t xml:space="preserve">Pişmiş domates, biber, soğan, ekmek, piyaz ile </t>
  </si>
  <si>
    <t xml:space="preserve">Pişmiş soğan, domates, biber, soğan piyazı, ekmek </t>
  </si>
  <si>
    <t>Kemikli Izgara Tavuk (650 gr.)</t>
  </si>
  <si>
    <t>Kuşbaşı Kebap (140 gr.)</t>
  </si>
  <si>
    <t>Adana Kebap (140 gr.)</t>
  </si>
  <si>
    <t xml:space="preserve">İki şiş Adana kebap. Pişmiş soğan, domates, biber ile </t>
  </si>
  <si>
    <t>Ördek Başı Bonfile (300 gr.)</t>
  </si>
  <si>
    <t xml:space="preserve">Ekmek, pişmiş domates, biber, soğan, piyaz ile </t>
  </si>
  <si>
    <t>Haşlanmış Mumbar Dolma</t>
  </si>
  <si>
    <t xml:space="preserve">Etli </t>
  </si>
  <si>
    <t>Midye Dolma Tabağı (Sıcak) (400 gr.)</t>
  </si>
  <si>
    <t xml:space="preserve">İri taneli. Limon ile </t>
  </si>
  <si>
    <t>Midye Dolma (600 gr.) (Sıcak)</t>
  </si>
  <si>
    <t>Midye Dolma (1 kg.) (Sıcak)</t>
  </si>
  <si>
    <t xml:space="preserve">İri taneli </t>
  </si>
  <si>
    <t>Haşlama İçli Köfte (Adet - Büyük)</t>
  </si>
  <si>
    <t xml:space="preserve">(Ev usulü) Sarımsak soslu, salçalı </t>
  </si>
  <si>
    <t>Midye Dolma (800 gr.)</t>
  </si>
  <si>
    <t>96,00 TL</t>
  </si>
  <si>
    <t xml:space="preserve">Maul, limon, turşu ile </t>
  </si>
  <si>
    <t>Çiğ Köfte (Duble)</t>
  </si>
  <si>
    <t>Yoğurt (Kase)</t>
  </si>
  <si>
    <t>Kuzu Şırdan (Adet)</t>
  </si>
  <si>
    <t xml:space="preserve">Limon, turşu ile </t>
  </si>
  <si>
    <t>Şırdan Dolma Koyun (Orta Boy)</t>
  </si>
  <si>
    <t>Midye Dolma (500 gr.)</t>
  </si>
  <si>
    <t>Kalamar Tava (250 gr.)</t>
  </si>
  <si>
    <t>Karides Tava (200 gr.)</t>
  </si>
  <si>
    <t xml:space="preserve">İri karides </t>
  </si>
  <si>
    <t>Acılı Haydari</t>
  </si>
  <si>
    <t>Cevizli Muharama</t>
  </si>
  <si>
    <t>Acılı Biber Salatası</t>
  </si>
  <si>
    <t>Sıcak Ezme</t>
  </si>
  <si>
    <t>Karides Salatası</t>
  </si>
  <si>
    <t>Tahin Tarator</t>
  </si>
  <si>
    <t xml:space="preserve">Tahinli </t>
  </si>
  <si>
    <t>Karışık Meze Tabağı (2 Kişilik)</t>
  </si>
  <si>
    <t>Double Karışık Meze Tabağı</t>
  </si>
  <si>
    <t xml:space="preserve">Günün meze çeşitleri. Ekmek ile </t>
  </si>
  <si>
    <t>Yağlı Acılı Ekmek</t>
  </si>
  <si>
    <t>Zahteli Acılı Ekmek</t>
  </si>
  <si>
    <t>Babaganış (Yarım)</t>
  </si>
  <si>
    <t>Acılı Haydari (Yarım)</t>
  </si>
  <si>
    <t>Süzme Yoğurt (Yarım)</t>
  </si>
  <si>
    <t>Rus Salatası (Yarım)</t>
  </si>
  <si>
    <t>Cevizli Muhammara (Yarım)</t>
  </si>
  <si>
    <t>Tahinli Tarator (Yarım)</t>
  </si>
  <si>
    <t>Acılı Ezme (Yarım)</t>
  </si>
  <si>
    <t>Havuç Tarama</t>
  </si>
  <si>
    <t xml:space="preserve">Tahinli patlıcan </t>
  </si>
  <si>
    <t>Kaşık Salata (Duble)</t>
  </si>
  <si>
    <t xml:space="preserve">Sarımsaklı </t>
  </si>
  <si>
    <t>Mevsim Salata (Duble)</t>
  </si>
  <si>
    <t>Çoban Salata (Duble)</t>
  </si>
  <si>
    <t>Gavurdağı Salatası (Duble)</t>
  </si>
  <si>
    <t>Roka Salatası (Duble)</t>
  </si>
  <si>
    <t>Çıtır Kabak Tatlısı</t>
  </si>
  <si>
    <t>Dondurmalı İrmik Tatlısı</t>
  </si>
  <si>
    <t xml:space="preserve">Çikolata sos, fıstık, maraş dondurma </t>
  </si>
  <si>
    <t>Pepsi (25 cl.) (Cam Şişe)</t>
  </si>
  <si>
    <t>Açık Ayran (1 L.)</t>
  </si>
  <si>
    <t>Karışık Izgara (1 kg.) (Pişirilmiş) (4 Kişilik)</t>
  </si>
  <si>
    <t xml:space="preserve">Karışık Izgara (Et, tavuk) (1 kg.) (Humus, salata, pişmiş domates, biber, soğan, ekmek ile) </t>
  </si>
  <si>
    <t xml:space="preserve">Karışık meze, mevsim salata, piyaz, domates, biber, soğan, ekmek </t>
  </si>
  <si>
    <t>Tavuk Pirzola (1 kg.) (Pişirilmiş)</t>
  </si>
  <si>
    <t xml:space="preserve">Mevsim salata, karışık meze, ekmek, pişirilmiş biber, soğan ile </t>
  </si>
  <si>
    <t>Karışık Kanat (1 kg.)</t>
  </si>
  <si>
    <t xml:space="preserve">Mevsim salata, karışık meze, ekmek, domates, biber, soğan ile </t>
  </si>
  <si>
    <t>Kuzu Pirzola (1 kg.) (Pişirilmiş) (4 Kişilik)</t>
  </si>
  <si>
    <t xml:space="preserve">Mevsim salata, karışık meze, ekmek, pişirilmiş domates, pişirilmiş biber, soğan ile </t>
  </si>
  <si>
    <t>Kuşbaşı Kebap (1 kg.) (Pişirilmiş) (4 Kişilik)</t>
  </si>
  <si>
    <t xml:space="preserve">Mevsim salata, günlük karışık meze, 4 adet ekmek, pişmiş domates, biber, soğan ile </t>
  </si>
  <si>
    <t>Adana Kebap (1 kg.) (4 Kişilik)</t>
  </si>
  <si>
    <t xml:space="preserve">Mevsim salata, karışık meze, 4 adet ekmek, pişirilmiş domates, biber, soğan ile </t>
  </si>
  <si>
    <t>Çıtır Kabak Tatlısı (1 kg.)</t>
  </si>
  <si>
    <t>Mavi Menü 1</t>
  </si>
  <si>
    <t xml:space="preserve">Kaşarlı Tost + Patates Kızartması + Gözleme (Seçeceğiniz gözleme ile) </t>
  </si>
  <si>
    <t>Mavi Menü 2</t>
  </si>
  <si>
    <t xml:space="preserve">Kaşarlı Tost + Sigara Böreği + Gözleme (Seçeceğiniz gözleme ile) </t>
  </si>
  <si>
    <t>Mavi Menü 3</t>
  </si>
  <si>
    <t xml:space="preserve">Karışık Tost + Patates Kızartması + Gözleme (Seçeceğiniz gözleme ile) </t>
  </si>
  <si>
    <t>Mavi Menü 4</t>
  </si>
  <si>
    <t xml:space="preserve">Karışık Tost + Sigara Böreği + Gözleme (Seçeceğiniz gözleme ile) </t>
  </si>
  <si>
    <t>Mavi Menü 5</t>
  </si>
  <si>
    <t xml:space="preserve">Menemen + Patates Kızartması + Gözleme (Seçeceğiniz gözleme ile) </t>
  </si>
  <si>
    <t>Tavuk Izgara Menü</t>
  </si>
  <si>
    <t xml:space="preserve">Izgara Tavuk + Patates Kızartması + Soğan Halkası + Kutu İçecek </t>
  </si>
  <si>
    <t>Ekmek Arası Balık Menü</t>
  </si>
  <si>
    <t xml:space="preserve">Ekmek Arası Balık + Patates Kızartması + Soğan Halkası + Kutu İçecek </t>
  </si>
  <si>
    <t xml:space="preserve">Ekmek Arası Sucuk + Patates Kızartması + Soğan Halkası + Kutu İçecek </t>
  </si>
  <si>
    <t xml:space="preserve">Ekmek Arası Köfte + Patates Kızartması + Soğan Halkası + Kutu İçecek </t>
  </si>
  <si>
    <t xml:space="preserve">Sade gözleme, sigara böreği, beyaz peynir, yeşilzeytin, siyah zeytin, yumurta, dana salam, süzme yoğurt, çökelek, salatalık biber, domates, tereyağı, bal, reçel, tahin, pekmez, ekmek </t>
  </si>
  <si>
    <t>Mini Kahvaltı Tabağı</t>
  </si>
  <si>
    <t xml:space="preserve">Mini gözleme (1 adet), sigara böreği, peynir, zeytin, yumurta, salam, süzme yoğurt, çökelek, salatalık, biber, domates, tereyağı, reçel ve ekmek ile </t>
  </si>
  <si>
    <t xml:space="preserve">3 adet yumurta. Ekmek ile </t>
  </si>
  <si>
    <t xml:space="preserve">Soğan, biber, domates, yumurta. Ekmek ile </t>
  </si>
  <si>
    <t xml:space="preserve">Soğan, biber, domates, yumurta, kaşar peyniri. Ekmek ile </t>
  </si>
  <si>
    <t>Mantarlı Kaşarlı Yumurta</t>
  </si>
  <si>
    <t>Ispanaklı Kaşarlı Yumurta</t>
  </si>
  <si>
    <t>Mavi Special Gözleme</t>
  </si>
  <si>
    <t xml:space="preserve">Domates, yeşilbiber, maydanoz, kaşar peyniri, baharat </t>
  </si>
  <si>
    <t xml:space="preserve">Domates, biber, zeytin, mısır, kaşar peyniri, sucuk </t>
  </si>
  <si>
    <t>Tavuklu Gözleme</t>
  </si>
  <si>
    <t>Tavuklu Kaşarlı Gözleme</t>
  </si>
  <si>
    <t>Tereyağlı Sıkma Gözleme</t>
  </si>
  <si>
    <t>Zeytinli Gözleme</t>
  </si>
  <si>
    <t>Domatesli Gözleme</t>
  </si>
  <si>
    <t>Salamlı Gözleme</t>
  </si>
  <si>
    <t>Patatesli Kaşarlı Gözleme</t>
  </si>
  <si>
    <t>Ispanaklı Kaşarlı Gözleme</t>
  </si>
  <si>
    <t>Salamlı Kaşarlı Gözleme</t>
  </si>
  <si>
    <t>Ballı Tereyağlı Gözleme</t>
  </si>
  <si>
    <t>Tahinli Ballı Tereyağlı Gözleme</t>
  </si>
  <si>
    <t>Sıkma Gözleme</t>
  </si>
  <si>
    <t xml:space="preserve">İsteğe göre domates. Turşu ile </t>
  </si>
  <si>
    <t xml:space="preserve">Dana sucuk, kaşar peyniri, İsteğe göre damates. Turşu ile </t>
  </si>
  <si>
    <t xml:space="preserve">Dana sucuk, kaşar peyniri, yumurta, isteğe göre domates. Turşu ile </t>
  </si>
  <si>
    <t xml:space="preserve">Tandır ekmeğine; dana sucuk, kaşar peyniri, İsteğe göre damates. Turşu ile </t>
  </si>
  <si>
    <t xml:space="preserve">Dana sucuk, kaşar peyniri, domates, zeytin, biber, mısır. Turşu ile </t>
  </si>
  <si>
    <t>Mavi Tost</t>
  </si>
  <si>
    <t xml:space="preserve">Haşlanmış patates, salça, dana sucuk, kaşar peyniri, baharat. Turşu ile </t>
  </si>
  <si>
    <t>Tam Ekmek Arası Karışık Tost</t>
  </si>
  <si>
    <t xml:space="preserve">Dana sucuk, kaşar peyniri, isteğe göre domates. Turşu ile </t>
  </si>
  <si>
    <t xml:space="preserve">Turşu ile. İsteğe göre acı ve soğan </t>
  </si>
  <si>
    <t>Ekmek Arası Tavuk Izgara</t>
  </si>
  <si>
    <t>Ekmek Arası Balık</t>
  </si>
  <si>
    <t xml:space="preserve">Uskumru balığı, limon, yeşillik, turşu. İsteğe göre acı ve soğan </t>
  </si>
  <si>
    <t>Sigara Böreği (Adet)</t>
  </si>
  <si>
    <t xml:space="preserve">Mevsim yeşillikleri, çökelek </t>
  </si>
  <si>
    <t>Patates Salatası</t>
  </si>
  <si>
    <t xml:space="preserve">Mevsim yeşillikleri, patates </t>
  </si>
  <si>
    <t xml:space="preserve">Mevsim yeşillikleri, zeytin </t>
  </si>
  <si>
    <t>Tavuk Salatası</t>
  </si>
  <si>
    <t xml:space="preserve">Izgara ocakta kızartılmış soslanmış tavuk göğüs, yeşillik, domates, turşu. Limon, sos ile </t>
  </si>
  <si>
    <t xml:space="preserve">Patates kızartması, kornişon turşu, mayonez, sos </t>
  </si>
  <si>
    <t>Seçilmiş Menü (Zurna Antakya Tavuk Döner Dürüm) - Şu anda mevcut değil.</t>
  </si>
  <si>
    <t xml:space="preserve">Zurna Antakya Tavuk Döner Dürüm + Coca-Cola (33 cl.) </t>
  </si>
  <si>
    <t xml:space="preserve">Yoğurt, tereyağı, sos. Salata ile </t>
  </si>
  <si>
    <t xml:space="preserve">Patates kızartması, özel sos, mayonez, turşu </t>
  </si>
  <si>
    <t xml:space="preserve">Yan ürünler açılıp, oraya ekleyelim </t>
  </si>
  <si>
    <t xml:space="preserve">Yan ürünlere, ekleyelim lütfen </t>
  </si>
  <si>
    <t>Şalgam</t>
  </si>
  <si>
    <t>İçim Ayran (30 cl.)</t>
  </si>
  <si>
    <t>İçim Ayran (20 cl.)</t>
  </si>
  <si>
    <t>Açık Ayran (Büyük)</t>
  </si>
  <si>
    <t>Mantı Menü</t>
  </si>
  <si>
    <t xml:space="preserve">Mantı + Kutu İçecek </t>
  </si>
  <si>
    <t xml:space="preserve">Karışık Tost + Patates Kızartması + Tropicana (33 cl.) </t>
  </si>
  <si>
    <t>Sıcak Paket Menü</t>
  </si>
  <si>
    <t xml:space="preserve">Patates Kızartması + 4 Adet Nugget + 3 Adet Sigara Böreği + Soğan Halkası </t>
  </si>
  <si>
    <t xml:space="preserve">Kızartma İçli Köfte (4 Adet) + Yoğurt </t>
  </si>
  <si>
    <t>Yengen Menü</t>
  </si>
  <si>
    <t xml:space="preserve">Yengen Tost + Patates Kızartması + İçecek (20 cl.) </t>
  </si>
  <si>
    <t xml:space="preserve">5 adet </t>
  </si>
  <si>
    <t xml:space="preserve">Sucuk, kaşar peyniri, domates, kornişon turşu, ketçap, mayonez </t>
  </si>
  <si>
    <t xml:space="preserve">Salam, kaşar peyniri, domates, marul, biber </t>
  </si>
  <si>
    <t xml:space="preserve">Pilav, tavuk döner, özel sos </t>
  </si>
  <si>
    <t>Salata Üstü Tavuk</t>
  </si>
  <si>
    <t xml:space="preserve">Marul, domates, soğan, maydanoz, turşu </t>
  </si>
  <si>
    <t xml:space="preserve">Turşu, mayonez, sos </t>
  </si>
  <si>
    <t xml:space="preserve">Domates, yeşillik, soğan </t>
  </si>
  <si>
    <t>Seçilmiş Menü (3'lü McChicken™)</t>
  </si>
  <si>
    <t xml:space="preserve">3 Adet McChicken™ + Patates Kızartması (Büyük) + Çıtır Soğan (8'li) + Coca-Cola (1 L.) </t>
  </si>
  <si>
    <t>Seçilmiş Menü (Big Mac™ &amp; Daba Daba Burger)</t>
  </si>
  <si>
    <t xml:space="preserve">Big Mac™ + Daba Daba Burger + Patates Kızartması (Büyük)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</si>
  <si>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</si>
  <si>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</si>
  <si>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</si>
  <si>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(Büyük) + Coca-Cola (1 L.) 63,48 TL yerine 39,99 TL (Kampanya koşulları için restoranın Promosyonlar bölümüne göz atınız.) </t>
  </si>
  <si>
    <t>63,48 TL</t>
  </si>
  <si>
    <t>Vodafone Menüsü (McChicken™ Menü &amp; Köfteburger)</t>
  </si>
  <si>
    <t xml:space="preserve">McChicken™ + Köfteburger + Patates Kızartması (Büyük) + Coca-Cola (1 L.) 70,73 TL yerine 44,99 TL (Kampanya koşulları için restoranın Promosyonlar bölümüne göz atınız.) </t>
  </si>
  <si>
    <t>70,73 TL</t>
  </si>
  <si>
    <t>İkili Mekonomik Menü</t>
  </si>
  <si>
    <t xml:space="preserve">2 Adet Seçeceğiniz Sandviç + 2 Adet Patates (Orta) + 2 Adet Coca-Cola (33 cl.)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</si>
  <si>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</si>
  <si>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</si>
  <si>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(33 cl.)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</si>
  <si>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</si>
  <si>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</si>
  <si>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Büyük Boy Patates + Çıtır Soğan (8'li) + Coca-Cola (1 L.) </t>
  </si>
  <si>
    <t>84,99 TL</t>
  </si>
  <si>
    <t>Bizim 4’lü Menü</t>
  </si>
  <si>
    <t xml:space="preserve">2 Adet Double Köfteburger + 2 Adet Daba Daba Burger + Patates Kızartması (Büyük) + Çıtır Soğan (8'li) + Coca-Cola (1 L.) </t>
  </si>
  <si>
    <t>79,96 TL</t>
  </si>
  <si>
    <t>Efsane 4’lü Menü</t>
  </si>
  <si>
    <t xml:space="preserve">2 Adet Big Mac™ + 2 Adet McChicken™ + Patates Kızartması (Büyük) + Çıtır Soğan (8'li) + Coca-Cola (1 L.) </t>
  </si>
  <si>
    <t>94,00 TL</t>
  </si>
  <si>
    <t>5’li Ortaya Karışık Menü</t>
  </si>
  <si>
    <t xml:space="preserve">1 Adet Süperkıyak Burger + 1 Adet Big Mac™ + 1 Adet McChicken + 1 Adet Double Cheeseburger + 1 Adet Daba Daba Burger + Patates Kızartması (Büyük) + McNuggets(6'lı) + Çıtır Soğan (8'li) + Coca-Cola (1 L.) </t>
  </si>
  <si>
    <t>İkili Milli Burger Menü</t>
  </si>
  <si>
    <t xml:space="preserve">2 Adet Milli Burger + Patates Kızartması (Büyük) + Coca-Cola (1 L.) </t>
  </si>
  <si>
    <t>BigMaç Menü</t>
  </si>
  <si>
    <t xml:space="preserve">2 Adet Big Mac™+ 2 Adet Patates (Orta) + Çıtır Soğan (8'li) + Coca-Cola (1 L.) 67,95 TL yerine 59,99 TL </t>
  </si>
  <si>
    <t>İkili Big Mac™ Menü</t>
  </si>
  <si>
    <t xml:space="preserve">2 Adet Big Mac™ + 2 Adet Patates (Orta) + Coca-Cola (1 L.) </t>
  </si>
  <si>
    <t>2'li McChicken™ Maç Menüsü</t>
  </si>
  <si>
    <t xml:space="preserve">2 Adet McChicken™ + Patates Kızartması (Büyük) + Çıtır Soğan (8'li) + Coca-Cola (1 L.) </t>
  </si>
  <si>
    <t>Efsane İkili (Big Mac™ + McChicken™ )</t>
  </si>
  <si>
    <t xml:space="preserve">Big Mac™ + McChicken™ + Patates Kızartması (Büyük) + Coca-Cola (1 L.) </t>
  </si>
  <si>
    <t>Gamer Menü</t>
  </si>
  <si>
    <t xml:space="preserve">Big Mac™ + Patates Kızartması (Büyük) + Chicken McNuggets™ - 6 Parça + Coca-Cola (33 cl.) </t>
  </si>
  <si>
    <t>2’li McChicken™ Fırsatı</t>
  </si>
  <si>
    <t xml:space="preserve">2 Adet McChicken™ + 1 Adet Büyük Boy Patates + Coca-Cola (1 L.) </t>
  </si>
  <si>
    <t>2'li Double Köfteburger Menü</t>
  </si>
  <si>
    <t xml:space="preserve">2 Adet Double Köfteburger + Patates Kızartması (Büyük) + Coca-Cola (1 L.) </t>
  </si>
  <si>
    <t>20’li Nugget Kova Menü</t>
  </si>
  <si>
    <t xml:space="preserve">20’li Nugget + 2 Adet Çıtır Tavuk Extra + Coca-Cola (1 L.) </t>
  </si>
  <si>
    <t>Nuggetlı Karışık Kova Menü</t>
  </si>
  <si>
    <t xml:space="preserve">6’lı Nugget + Patates Kızartması (Büyük) + Acılı Chicken McBites + 8’li Çıtır Soğan Halkası + 2 Adet Çıtır Tavuk Extra + Coca-Cola (1 L.) </t>
  </si>
  <si>
    <t>46,99 TL</t>
  </si>
  <si>
    <t>2'li Show Menü</t>
  </si>
  <si>
    <t xml:space="preserve">Louisiana Barbekü Soslu Show Burger + Buffalo Soslu Tavuklu Show Burger + Patates Kızartması (Büyük) + Coca-Cola (1 L.) </t>
  </si>
  <si>
    <t xml:space="preserve">Happy Meal™ - Etli Burger + McChicken™ Menü (Orta) + Big Mac™ Menü (Büyük) + Coca-Cola (1 L.) + Çıtır Soğan (8'li) </t>
  </si>
  <si>
    <t>Doğum Günü Menüsü</t>
  </si>
  <si>
    <t xml:space="preserve">Double Köfteburger + McChicken™ + Etli Burger + Patates Kızartması (Büyük) + Coca-Cola (1 L.) + 1 Adet İçecek (Küçük) (250 ml.)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</si>
  <si>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</si>
  <si>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</si>
  <si>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</si>
  <si>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</si>
  <si>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</si>
  <si>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</si>
  <si>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</si>
  <si>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</si>
  <si>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</si>
  <si>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</si>
  <si>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</si>
  <si>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</si>
  <si>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</si>
  <si>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</si>
  <si>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</si>
  <si>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</si>
  <si>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</si>
  <si>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</si>
  <si>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</si>
  <si>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</si>
  <si>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</si>
  <si>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</si>
  <si>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</si>
  <si>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</si>
  <si>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</si>
  <si>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</si>
  <si>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</si>
  <si>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</si>
  <si>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</si>
  <si>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</si>
  <si>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</si>
  <si>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</si>
  <si>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</si>
  <si>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</si>
  <si>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</si>
  <si>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</si>
  <si>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</si>
  <si>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</si>
  <si>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</si>
  <si>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</si>
  <si>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</si>
  <si>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</si>
  <si>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</si>
  <si>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</si>
  <si>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</si>
  <si>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</si>
  <si>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</si>
  <si>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</si>
  <si>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Acılı Tavuk (Klasik)</t>
  </si>
  <si>
    <t>Louisiana Barbekü Soslu Show Burger</t>
  </si>
  <si>
    <t>Buffalo Soslu Tavuklu Show Burger</t>
  </si>
  <si>
    <t xml:space="preserve">Peynir, marul, çıtır soğan, buffalo sos </t>
  </si>
  <si>
    <t>McChicken™</t>
  </si>
  <si>
    <t>Çıtır Tavuk Ekstra</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</si>
  <si>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</si>
  <si>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</si>
  <si>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</si>
  <si>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</si>
  <si>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</si>
  <si>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</si>
  <si>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</si>
  <si>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</si>
  <si>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</si>
  <si>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</si>
  <si>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</si>
  <si>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</si>
  <si>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</si>
  <si>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</si>
  <si>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14,98 TL</t>
  </si>
  <si>
    <t>Patates Kızartması (Süper)</t>
  </si>
  <si>
    <t>11,98 TL</t>
  </si>
  <si>
    <t>Çıtır Soğan (8'li)</t>
  </si>
  <si>
    <t>Çıtır Soğan (12'li)</t>
  </si>
  <si>
    <t>Çıtır Soğan (16'lı)</t>
  </si>
  <si>
    <t>Acılı Chicken McBites</t>
  </si>
  <si>
    <t>McFlurry™ - Dondurma</t>
  </si>
  <si>
    <t xml:space="preserve">Bonibon / Böğürtlen / Sade </t>
  </si>
  <si>
    <t>Çikolatalı Muffin</t>
  </si>
  <si>
    <t>Çikolatalı Mini Muffin</t>
  </si>
  <si>
    <t xml:space="preserve">Karton kutu </t>
  </si>
  <si>
    <t xml:space="preserve">200 ml. </t>
  </si>
  <si>
    <t>4,95 TL</t>
  </si>
  <si>
    <t xml:space="preserve">330 ml. </t>
  </si>
  <si>
    <t>2,75 TL</t>
  </si>
  <si>
    <t>UHT Süt (200 ml.)</t>
  </si>
  <si>
    <t>Tarçınlı Donut</t>
  </si>
  <si>
    <t>Fındıklı Cookie</t>
  </si>
  <si>
    <t>Milk Shake</t>
  </si>
  <si>
    <t xml:space="preserve">Büyük Boy (500 ml.), Orta Boy (400 ml.) (Çikolata / Çilek) </t>
  </si>
  <si>
    <t>10,75 TL</t>
  </si>
  <si>
    <t>Peynirli Künefe (8 - 9 Kişilik)</t>
  </si>
  <si>
    <t>Seçilmiş Menü (Peynirli Künefe (4 - 5 Kişilik)) - Şu anda mevcut değil.</t>
  </si>
  <si>
    <t xml:space="preserve">Peynirli Künefe (4 - 5 Kişilik) + 2 Adet Coca-Cola (33 cl.) </t>
  </si>
  <si>
    <t>55,75 TL</t>
  </si>
  <si>
    <t>Vodafone Menüsü (Peynirli Künefe (5 - 6 Kişilik)) - Şu anda mevcut değil.</t>
  </si>
  <si>
    <t xml:space="preserve">Peynirli Künefe (5 - 6 Kişilik) + 2 Adet Kutu İçecek (Kampanya koşulları için restoranın Promosyonlar bölümüne göz atınız. İndirimli fiyat ürün sepete eklendikten sonra uygulanır.) </t>
  </si>
  <si>
    <t>Sade Künefe (5 - 6 Kişilik)</t>
  </si>
  <si>
    <t>Sade Künefe (6 - 7 Kişilik)</t>
  </si>
  <si>
    <t>Sade Künefe (4 - 5 Kişilik)</t>
  </si>
  <si>
    <t>Sade Künefe (8 - 9 Kişilik)</t>
  </si>
  <si>
    <t>Sade Künefe (7 - 8 Kişilik)</t>
  </si>
  <si>
    <t>Fıstıklı Kadayıf (4 - 5 Kişilik)</t>
  </si>
  <si>
    <t xml:space="preserve">Domates sos, ızgara köfte, maydanoz, sumak, pul biber, turşu, isteğe göre soğan </t>
  </si>
  <si>
    <t>Limonlu Soda</t>
  </si>
  <si>
    <t>Künefe (5-6 Kişilik)</t>
  </si>
  <si>
    <t>Sade Maraş Dondurması (250 gr.)</t>
  </si>
  <si>
    <t>Künefe (3-4 Kişilik)</t>
  </si>
  <si>
    <t>Seçilmiş Menü (Künefe - 2 Kişilik)</t>
  </si>
  <si>
    <t xml:space="preserve">Künefe (2 Kişilik) + Coca-Cola (33 cl.) </t>
  </si>
  <si>
    <t>Seçilmiş Menü (Yarı Yarıya)</t>
  </si>
  <si>
    <t xml:space="preserve">Yarı Yarıya + Coca-Cola (33 cl.) </t>
  </si>
  <si>
    <t>Seçilmiş Menü (Künefe)</t>
  </si>
  <si>
    <t xml:space="preserve">Künefe + Coca-Cola (33 cl.) </t>
  </si>
  <si>
    <t>Dondurma Menüsü 1</t>
  </si>
  <si>
    <t xml:space="preserve">Sade Maraş Dondurması (500 gr.) + Çikolatalı Dondurma (250 gr.) </t>
  </si>
  <si>
    <t>Dondurma Menüsü 2</t>
  </si>
  <si>
    <t xml:space="preserve">Limonlu Dondurma (500 gr.) + Çilekli Dondurma (250 gr.) </t>
  </si>
  <si>
    <t>Dondurma Menüsü 3 - Şu anda mevcut değil.</t>
  </si>
  <si>
    <t xml:space="preserve">Antep Fıstıklı Dondurma (500 gr.) + Bal Bademli Dondurma (500 gr.) </t>
  </si>
  <si>
    <t>Künefe &amp; Dondurma Menü</t>
  </si>
  <si>
    <t xml:space="preserve">Künefe (4 Kişilik) + Seçeceğiniz Dondurma (500 gr.) </t>
  </si>
  <si>
    <t>Çıtır Hasır &amp; Dondurma Menü</t>
  </si>
  <si>
    <t xml:space="preserve">Çıtır Hasır (4 Kişilik) + Seçeceğiniz Dondurma (500 gr.) </t>
  </si>
  <si>
    <t>Yarı Yarıya &amp; Dondurma Menü</t>
  </si>
  <si>
    <t xml:space="preserve">Yarı Yarıya (4 Kişilik) + Seçeceğiniz Dondurma (500 gr.) </t>
  </si>
  <si>
    <t>Ahududulu Dondurma (250 gr.)</t>
  </si>
  <si>
    <t>Muzlu Dondurma (250 gr.)</t>
  </si>
  <si>
    <t>Kavunlu Dondurma (250 gr.)</t>
  </si>
  <si>
    <t>Orman Meyveli Dondurma (250 gr.)</t>
  </si>
  <si>
    <t>Vişneli Dondurma (250 gr.)</t>
  </si>
  <si>
    <t>Bade Sultan (4 kKşilik)</t>
  </si>
  <si>
    <t>Bade Sultan</t>
  </si>
  <si>
    <t>Bade Sultan (2 Kişilik)</t>
  </si>
  <si>
    <t>Bade Sultan (6 Kişilik)</t>
  </si>
  <si>
    <t>Künefe (2 Kişilik)</t>
  </si>
  <si>
    <t>Künefe (7-8 Kişilik)</t>
  </si>
  <si>
    <t>Künefe (9-10 Kişilik)</t>
  </si>
  <si>
    <t>Çıtır Hasır (2 Kişilik)</t>
  </si>
  <si>
    <t>Çıtır Hasır (3-4 Kişilik)</t>
  </si>
  <si>
    <t>Çıtır Hasır (5-6 Kişilik)</t>
  </si>
  <si>
    <t>Çıtır Hasır (7-8 Kişilik)</t>
  </si>
  <si>
    <t>Çıtır Hasır (9-10 Kişilik)</t>
  </si>
  <si>
    <t>Cevizli Künefe</t>
  </si>
  <si>
    <t>Yarı Yarıya</t>
  </si>
  <si>
    <t xml:space="preserve">Yarısı peynirli, yarısı fıstıklı </t>
  </si>
  <si>
    <t>Peynirli Paşa</t>
  </si>
  <si>
    <t>Fıstıklı Künefe</t>
  </si>
  <si>
    <t>Burma Kadayıf</t>
  </si>
  <si>
    <t>Fıstıkzade</t>
  </si>
  <si>
    <t>Yeşil Sultan</t>
  </si>
  <si>
    <t>Çikolatalı Künefe</t>
  </si>
  <si>
    <t>Muhteşem 3'lü (4 Kişilik)</t>
  </si>
  <si>
    <t xml:space="preserve">Yeşil sultan, fıstıkzade, billuriye </t>
  </si>
  <si>
    <t>Şehzade 4'lü (4 Kişilik)</t>
  </si>
  <si>
    <t xml:space="preserve">Cevizli, peynirli, fıstıklı, kaymaklı </t>
  </si>
  <si>
    <t>Çıtır Fıstık (4 Kişilik)</t>
  </si>
  <si>
    <t xml:space="preserve">Yarı hasır, yarı fıstıkzade </t>
  </si>
  <si>
    <t>Yeşil Sultan (4 Kişilik)</t>
  </si>
  <si>
    <t>Yeşil Sultan (6 Kişilik)</t>
  </si>
  <si>
    <t>Sade Maraş Dondurması (500 gr.)</t>
  </si>
  <si>
    <t>Ahududulu Dondurma (500 gr.)</t>
  </si>
  <si>
    <t>Kavunlu Dondurma (500 gr.)</t>
  </si>
  <si>
    <t>Orman Meyveli Dondurma (500 gr.)</t>
  </si>
  <si>
    <t>Sade Maraş Dondurması (1 kg.)</t>
  </si>
  <si>
    <t>Ahududulu Dondurma (1 kg.)</t>
  </si>
  <si>
    <t>Muzlu Dondurma (1 kg.)</t>
  </si>
  <si>
    <t>Kavunlu Dondurma (1 kg.)</t>
  </si>
  <si>
    <t>Orman Meyveli Dondurma (1 kg.)</t>
  </si>
  <si>
    <t>Vişneli Dondurma (1 kg.)</t>
  </si>
  <si>
    <t>Kağıt Helva</t>
  </si>
  <si>
    <t>Külah (10 Adet)</t>
  </si>
  <si>
    <t>Antep Fıstığı (250 gr.) - Şu anda mevcut değil.</t>
  </si>
  <si>
    <t xml:space="preserve">Kavrulmuş taze Antep fıstığı </t>
  </si>
  <si>
    <t xml:space="preserve">Tavuk Döner Dürüm + Salata + Turşu + Patates Kızartması + Eker Yayık Ayran (30 cl.) </t>
  </si>
  <si>
    <t>Hatay Usulü Tavuk Döner Menü</t>
  </si>
  <si>
    <t xml:space="preserve">Hatay Usulü Tavuk Döner + Turşu + Salata + Eker Yayık Ayranı (30 cl.) </t>
  </si>
  <si>
    <t xml:space="preserve">Tavuk Döner + Ayran (30 cl.) </t>
  </si>
  <si>
    <t>Vodafone Menüsü (Kuşbaşı Şiş)</t>
  </si>
  <si>
    <t xml:space="preserve">Kuşbaşı Şiş + Eker Yayık Ayranı (30 cl.) (Kampanya koşulları için restoranın Promosyonlar bölümüne göz atınız. İndirimli fiyat ürün sepete eklendikten sonra uygulanır.) </t>
  </si>
  <si>
    <t>Vodafone Menüsü (Tavuk Kanat)</t>
  </si>
  <si>
    <t xml:space="preserve">Tavuk Kanat + Coca-Cola (33 cl.) (Kampanya koşulları için restoranın Promosyonlar bölümüne göz atınız. İndirimli fiyat ürün sepete eklendikten sonra uygulanır.) </t>
  </si>
  <si>
    <t xml:space="preserve">Pilav Üstü Tavuk Döner + Patates Kızartması + Eker Ayran (20 cl.) </t>
  </si>
  <si>
    <t xml:space="preserve">Hamburger + Patates Kızartması + Coca-Cola (33 cl.) </t>
  </si>
  <si>
    <t xml:space="preserve">İskenderun Tavuk Döner Dürüm + Turşu + Patates Kızartması + Ayran (30 cl.) </t>
  </si>
  <si>
    <t xml:space="preserve">Közlenmiş domates, közlenmiş biber, salata, soğan salatası, limon, ekmek ile </t>
  </si>
  <si>
    <t>Eker Yayık Ayranı (30 cl.)</t>
  </si>
  <si>
    <t>Somun Ekmek Arası Soslu Kaşarlı Sucuklu Tost</t>
  </si>
  <si>
    <t xml:space="preserve">Özel somun ekmek arasına </t>
  </si>
  <si>
    <t>Seçilmiş Menü (Kaşarlı &amp; Sucuklu Dürüm Tost)</t>
  </si>
  <si>
    <t xml:space="preserve">Kaşarlı &amp; Sucuklu Dürüm Tost + Patates Kızartması + Coca-Cola (33 cl.) </t>
  </si>
  <si>
    <t xml:space="preserve">İsteğe göre soslu, acılı </t>
  </si>
  <si>
    <t>Somun Ekmek Arası Kaşarlı Sucuklu Yumurtalı Tost</t>
  </si>
  <si>
    <t>Somun Ekmek Arası Special Tost</t>
  </si>
  <si>
    <t xml:space="preserve">Özel somun ekmek arasına; kaşar peyniri, sucuk, pastırma, dana jambon, yumurta </t>
  </si>
  <si>
    <t>Seçilmiş Menü (Soslu &amp; Kavurmalı Kaşarlı Dürüm Tost)</t>
  </si>
  <si>
    <t xml:space="preserve">Soslu &amp; Kavurmalı Kaşarlı Dürüm Tost + Patates Kızartması + Coca-Cola (33 cl.) </t>
  </si>
  <si>
    <t>Seçilmiş Menü (Kaşarlı &amp; Sucuklu &amp; Salamlı Dürüm Tost)</t>
  </si>
  <si>
    <t xml:space="preserve">Kaşarlı &amp; Sucuklu &amp; Salamlı Dürüm Tost + Patates Kızartması + Coca-Cola (33 cl.) </t>
  </si>
  <si>
    <t>Seçilmiş Menü (Soslu &amp; Kavurmalı Kaşarlı Yuvarlak Tost)</t>
  </si>
  <si>
    <t xml:space="preserve">Soslu &amp; Kavurmalı Kaşarlı Yuvarlak Tost + Coca-Cola (33 cl.) </t>
  </si>
  <si>
    <t>Vodafone Menüsü (Kaşarlı Sucuklu Tost)</t>
  </si>
  <si>
    <t xml:space="preserve">Kaşarlı Sucuklu Tost + Kutu İçecek (Kampanya koşulları için restoranın Promosyonlar bölümüne göz atınız. İndirimli fiyat ürün sepete eklendikten sonra uygulanır.) </t>
  </si>
  <si>
    <t>23,18 TL</t>
  </si>
  <si>
    <t>Somun Ekmek Arası Soslu Kaşarlı Tost</t>
  </si>
  <si>
    <t>Somun Ekmek Arası Dil Peynirli Tost</t>
  </si>
  <si>
    <t>Somun Ekmek Arası Kaşarlı Dil Peynirli Tost</t>
  </si>
  <si>
    <t>Somun Ekmek Arası Kaşarlı Pastırmalı Tost</t>
  </si>
  <si>
    <t>Somun Ekmek Arası Kaşarlı Kavurmalı Tost</t>
  </si>
  <si>
    <t>Somun Ekmek Arası Yumurtalı Tost</t>
  </si>
  <si>
    <t>Somun Ekmek Arası Kaşarlı Yumurtalı Tost</t>
  </si>
  <si>
    <t>Somun Ekmek Arası Taze Köy Peynirli Tost</t>
  </si>
  <si>
    <t>Somun Ekmek Arası Kavurmalı Tost</t>
  </si>
  <si>
    <t>Somun Ekmek Arası Pizza Tost</t>
  </si>
  <si>
    <t xml:space="preserve">Kaşar peyniri, sucuk, domates, salam, mantar, mısır, zeytin, sos </t>
  </si>
  <si>
    <t>Çikolatalı Muzlu Yuvarlak Tost</t>
  </si>
  <si>
    <t xml:space="preserve">Nutella, muz </t>
  </si>
  <si>
    <t>Dil Peynirli &amp; Yumurtalı Yuvarlak Tost</t>
  </si>
  <si>
    <t xml:space="preserve">İsteğe göre domates, acı biber </t>
  </si>
  <si>
    <t>Dil Peynirli &amp; Zeytin Ezmeli Yuvarlak Tost</t>
  </si>
  <si>
    <t>Kaşarlı &amp; Dil Peynirli &amp; Yumurtalı Yuvarlak Tost</t>
  </si>
  <si>
    <t>Kaşarlı &amp; Peynirli &amp; Yumurtalı Yuvarlak Tost</t>
  </si>
  <si>
    <t>Kaşarlı &amp; Peynirli Yuvarlak Tost</t>
  </si>
  <si>
    <t>Peynirli &amp; Zeytin Ezmeli Yuvarlak Tost</t>
  </si>
  <si>
    <t>Soslu &amp; Dana Jambonlu Yuvarlak Tost</t>
  </si>
  <si>
    <t>Soslu &amp; Dana Pastırmalı Yuvarlak Tost</t>
  </si>
  <si>
    <t>Soslu &amp; Dil Peynirli Yuvarlak Tost</t>
  </si>
  <si>
    <t xml:space="preserve">İsteğe göre domates, acı biber, zeytin ezmesi </t>
  </si>
  <si>
    <t>Soslu &amp; Kaşarlı &amp; Dana Jambonlu &amp; Yumurtalı Yuvarlak Tost</t>
  </si>
  <si>
    <t>Soslu &amp; Kaşarlı &amp; Dana Jambonlu Yuvarlak Tost</t>
  </si>
  <si>
    <t>Soslu &amp; Kaşarlı &amp; Dil Peynirli Yuvarlak Tost</t>
  </si>
  <si>
    <t>Soslu &amp; Kaşarlı &amp; Kavurmalı &amp; Yumurtalı Yuvarlak Tost</t>
  </si>
  <si>
    <t>Soslu &amp; Kaşarlı &amp; Pastırmalı &amp; Yumurtalı Yuvarlak Tost</t>
  </si>
  <si>
    <t>Soslu &amp; Kaşarlı &amp; Salamlı &amp; Yumurtalı Yuvarlak Tost</t>
  </si>
  <si>
    <t>Soslu &amp; Kaşarlı &amp; Salamlı Yuvarlak Tost</t>
  </si>
  <si>
    <t>Soslu &amp; Kaşarlı &amp; Sucuklu &amp; Yumurtalı Yuvarlak Tost</t>
  </si>
  <si>
    <t>Soslu &amp; Kaşarlı Dana Jambonlu &amp; Sucuklu Yumurtalı Yuvarlak Tost</t>
  </si>
  <si>
    <t>Soslu &amp; Kaşarlı Kavurmalı &amp; Sucuklu Yumurtalı Yuvarlak Tost</t>
  </si>
  <si>
    <t>Soslu &amp; Kaşarlı Pastırmalı &amp; Sucuklu Yumurtalı Yuvarlak Tost</t>
  </si>
  <si>
    <t>Soslu &amp; Kaşarlı Salamlı &amp; Sucuklu Yumurtalı Yuvarlak Tost</t>
  </si>
  <si>
    <t>Soslu &amp; Kaşarlı Yumurtalı Yuvarlak Tost</t>
  </si>
  <si>
    <t>Soslu &amp; Kaşarlı Yuvarlak Tost</t>
  </si>
  <si>
    <t>Soslu &amp; Kavurmalı Kaşarlı Yuvarlak Tost</t>
  </si>
  <si>
    <t>Soslu &amp; Kavurmalı Yuvarlak Tost</t>
  </si>
  <si>
    <t>Soslu &amp; Pastırmalı Kaşarlı Yuvarlak Tost</t>
  </si>
  <si>
    <t>Soslu &amp; Salamlı Yuvarlak Tost</t>
  </si>
  <si>
    <t>Soslu &amp; Sucuklu Yuvarlak Tost</t>
  </si>
  <si>
    <t>Soslu &amp; Taze Köy Peynirli Yuvarlak Tost</t>
  </si>
  <si>
    <t>Soslu &amp; Yumurtalı Yuvarlak Tost</t>
  </si>
  <si>
    <t>Soslu &amp; Kaşarlı Dürüm Tost</t>
  </si>
  <si>
    <t>Kaşarlı &amp; Sucuklu Dürüm Tost</t>
  </si>
  <si>
    <t>Kaşarlı &amp; Sucuklu &amp; Salamlı Dürüm Tost</t>
  </si>
  <si>
    <t>Mert Kebabi Tost</t>
  </si>
  <si>
    <t xml:space="preserve">Antakya tost ekmeğine; İnegöl köfte, domates, kaşar peyniri, maydanoz, acı veya tatlı yeşilbiber, maydanoz, sumak </t>
  </si>
  <si>
    <t>Mert Köftehor Tost</t>
  </si>
  <si>
    <t xml:space="preserve">Antakya tost ekmeğine; kasap köfte, cheddar peyniri, domates, maydanoz </t>
  </si>
  <si>
    <t>Mert Special Tost</t>
  </si>
  <si>
    <t xml:space="preserve">Antakya tost ekmeğine; kavurma, sucuk, salam, yumurta, kaşar peyniri </t>
  </si>
  <si>
    <t>Soslu &amp; Sucuklu Dürüm Tost</t>
  </si>
  <si>
    <t>Soslu &amp; Taze Köy Peynirli Dürüm Tost</t>
  </si>
  <si>
    <t>Soslu &amp; Dil Peynirli Dürüm Tost</t>
  </si>
  <si>
    <t>Soslu &amp; Yumurtalı Dürüm Tost</t>
  </si>
  <si>
    <t>Soslu &amp; Kavurmalı Dürüm Tost</t>
  </si>
  <si>
    <t>Soslu &amp; Dana Pastırmalı Dürüm Tost</t>
  </si>
  <si>
    <t>Soslu &amp; Dana Jambonlu Dürüm Tost</t>
  </si>
  <si>
    <t>Soslu &amp; Salamlı Dürüm Tost</t>
  </si>
  <si>
    <t>Soslu &amp; Kaşarlı Yumurtalı Dürüm Tost</t>
  </si>
  <si>
    <t>Soslu &amp; Kavurmalı Kaşarlı Dürüm Tost</t>
  </si>
  <si>
    <t>Soslu &amp; Pastırmalı Kaşarlı Dürüm Tost</t>
  </si>
  <si>
    <t>Soslu &amp; Kaşarlı &amp; Dana Jambonlu Dürüm Tost</t>
  </si>
  <si>
    <t>Soslu &amp; Kaşarlı &amp; Salamlı Dürüm Tost</t>
  </si>
  <si>
    <t>Soslu &amp; Kaşarlı &amp; Dil Peynirli Dürüm Tost</t>
  </si>
  <si>
    <t>Soslu &amp; Kaşarlı &amp; Sucuklu &amp; Yumurtalı Dürüm Tost</t>
  </si>
  <si>
    <t>Soslu &amp; Kaşarlı &amp; Kavurmalı &amp; Yumurtalı Dürüm Tost</t>
  </si>
  <si>
    <t>Soslu &amp; Kaşarlı &amp; Pastırmalı &amp; Yumurtalı Dürüm Tost</t>
  </si>
  <si>
    <t>Soslu &amp; Kaşarlı &amp; Dana Jambonlu &amp; Yumurtalı Dürüm Tost</t>
  </si>
  <si>
    <t>Soslu &amp; Kaşarlı &amp; Salamlı &amp; Yumurtalı Dürüm Tost</t>
  </si>
  <si>
    <t>Soslu &amp; Kaşarlı Pastırmalı &amp; Sucuklu Yumurtalı Dürüm Tost</t>
  </si>
  <si>
    <t>Soslu &amp; Kaşarlı Salamlı &amp; Sucuklu Yumurtalı Dürüm Tost</t>
  </si>
  <si>
    <t>Soslu &amp; Kaşarlı Kavurmalı &amp; Sucuklu Yumurtalı Dürüm Tost</t>
  </si>
  <si>
    <t>Soslu &amp; Kaşarlı Dana Jambonlu &amp; Sucuklu Yumurtalı Dürüm Tost</t>
  </si>
  <si>
    <t>Kaşarlı &amp; Dil Peynirli &amp; Yumurtalı Dürüm Tost</t>
  </si>
  <si>
    <t>Dil Peynirli &amp; Yumurtalı Dürüm Tost</t>
  </si>
  <si>
    <t>Kaşarlı &amp; Peynirli Dürüm Tost</t>
  </si>
  <si>
    <t>Kaşarlı &amp; Peynirli &amp; Yumurtalı Dürüm Tost</t>
  </si>
  <si>
    <t>Peynirli &amp; Zeytin Ezmeli Dürüm Tost</t>
  </si>
  <si>
    <t>Dil Peynirli &amp; Zeytin Ezmeli Dürüm Tost</t>
  </si>
  <si>
    <t xml:space="preserve">Tavuk şnitzel, yeşillik, domates </t>
  </si>
  <si>
    <t>Taze Sıkma Portakal &amp; Nar Suyu</t>
  </si>
  <si>
    <t>Yedigün Portakal (1 L.)</t>
  </si>
  <si>
    <t xml:space="preserve">Köfte, maydanoz, soğan, mayonez, sos </t>
  </si>
  <si>
    <t xml:space="preserve">Sucuk, kaşar peyniri, ketçap, isteğe göre acı </t>
  </si>
  <si>
    <t>Duble Kaşarlı Tost</t>
  </si>
  <si>
    <t xml:space="preserve">Sucuk, yumurta </t>
  </si>
  <si>
    <t xml:space="preserve">Ketçap, isteğe göre acı </t>
  </si>
  <si>
    <t>Duble Sucuklu Tost</t>
  </si>
  <si>
    <t xml:space="preserve">İsteğe göre acı </t>
  </si>
  <si>
    <t>Kebap Usulü Köfte Dürüm</t>
  </si>
  <si>
    <t xml:space="preserve">Köfte, domates, biber, soğan, maydanoz, mayonez, sos </t>
  </si>
  <si>
    <t xml:space="preserve">Köfte, kaşar peyniri, maydanoz, soğan, mayonez, sos </t>
  </si>
  <si>
    <t xml:space="preserve">Közlenmiş domates, közlenmiş biber, kızarmış lavaş, soğanlı yeşillik </t>
  </si>
  <si>
    <t xml:space="preserve">100 gr. çiğ köfte, kıvırcık marul, domates, nar ekşisi, acı sos </t>
  </si>
  <si>
    <t xml:space="preserve">130 gr. çiğ köfte, kıvırcık marul, domates, nar ekşisi, acı sos </t>
  </si>
  <si>
    <t xml:space="preserve">Kaşar peyniri, sucuk, domates, salatalık turşusu, ketçap, mayonez </t>
  </si>
  <si>
    <t xml:space="preserve">Soğan, domates, nane, maydanoz </t>
  </si>
  <si>
    <t xml:space="preserve">Marul, lavaş, acı sos, nar ekşisi </t>
  </si>
  <si>
    <t>Patatesli Pide</t>
  </si>
  <si>
    <t>Mini Pizza</t>
  </si>
  <si>
    <t xml:space="preserve">230-245gr </t>
  </si>
  <si>
    <t>Su Böreği</t>
  </si>
  <si>
    <t>Su Böreği (500 gr.)</t>
  </si>
  <si>
    <t>Sade Börek</t>
  </si>
  <si>
    <t>Peynirli Börek</t>
  </si>
  <si>
    <t>Kıymalı Börek</t>
  </si>
  <si>
    <t>Peynirli Kol Böreği (500 gr.)</t>
  </si>
  <si>
    <t>Kıymalı Kol Böreği (500 gr.)</t>
  </si>
  <si>
    <t>Patatesli Kol Böreği (500 gr.)</t>
  </si>
  <si>
    <t>Peynirli Kol Böreği (1 kg.)</t>
  </si>
  <si>
    <t>Kıymalı Kol Böreği (1 kg.) - Şu anda mevcut değil.</t>
  </si>
  <si>
    <t>Patatesli Kol Böreği (1 kg.)</t>
  </si>
  <si>
    <t>Mantarlı Pide</t>
  </si>
  <si>
    <t>Kıymalı Kaşarlı Pide - Şu anda mevcut değil.</t>
  </si>
  <si>
    <t>Peynirli Pide</t>
  </si>
  <si>
    <t>Kıymalı Yumurta Pide</t>
  </si>
  <si>
    <t>Yumurtalı Kaşarlı Pide</t>
  </si>
  <si>
    <t>Tavuk Kaşarlı Pide</t>
  </si>
  <si>
    <t>Sade Kaşarlı Pide</t>
  </si>
  <si>
    <t>Kahvaltı Tabağı (Küçük)</t>
  </si>
  <si>
    <t xml:space="preserve">3 çeşit peynir, zeytin, reçel, tereyağı, domates, turşu, yeşillik </t>
  </si>
  <si>
    <t xml:space="preserve">Domates, turşu, zeytin, yeşillik </t>
  </si>
  <si>
    <t>Sprite (33 cl.) - Şu anda mevcut değil.</t>
  </si>
  <si>
    <t xml:space="preserve">300 gr. kemiksiz tavuk but. Salata, salçalı ekmek, seçeceğiniz 1 adet meze ile </t>
  </si>
  <si>
    <t xml:space="preserve">200 gr. dana kuşbaşı. Salata, salçalı ekmek, seçeceğiniz 1 adet meze ile </t>
  </si>
  <si>
    <t xml:space="preserve">100 gr. bıçak dana kıyma, yeşillik, domates, isteğe göre soğan. Salata, közlenmiş biber ile </t>
  </si>
  <si>
    <t>Tavuk Yaprak Kanat</t>
  </si>
  <si>
    <t xml:space="preserve">250-300 gr. çift kemik tavuk kanat. Salata, salçalı ekmek, seçeceğiniz 1 adet meze ile </t>
  </si>
  <si>
    <t xml:space="preserve">110 gr. bıçak dana kıyma. Salata, salçalı ekmek, seçeceğiniz 1 adet meze ile </t>
  </si>
  <si>
    <t>Seçilmiş Menü (Tabakta Kıyma)</t>
  </si>
  <si>
    <t xml:space="preserve">Tabakta Kıyma + Coca-Cola (33 cl.) </t>
  </si>
  <si>
    <t>Vodafone Menüsü (Tavuk But)</t>
  </si>
  <si>
    <t xml:space="preserve">Tavuk But + Kutu İçecek (Kampanya koşulları için restoranın Promosyonlar bölümüne göz atınız. İndirimli fiyat ürün sepete eklendikten sonra uygulanır.) </t>
  </si>
  <si>
    <t>Ocakbaşı Kebap Dürüm Menü</t>
  </si>
  <si>
    <t xml:space="preserve">Ocakbaşı Kebap Dürüm (Yeşillik, domates, isteğe göre soğan. Salata, közlenmiş biber ile) + Ayran (33 cl.) </t>
  </si>
  <si>
    <t>Ciğer Çöp Şiş</t>
  </si>
  <si>
    <t xml:space="preserve">5 adet şiş kuzu ciğer. Salata, salçalı ekmek, seçeceğiniz 1 adet meze ile </t>
  </si>
  <si>
    <t>Açık Beyti</t>
  </si>
  <si>
    <t xml:space="preserve">200 gr. çam fıstıklı bıçak dana kıyma. Salata, salçalı ekmek, seçeceğiniz 1 adet meze ile </t>
  </si>
  <si>
    <t>Tabakta Kazbaşı</t>
  </si>
  <si>
    <t xml:space="preserve">150 gr. dana eti. Salata, salçalı ekmek, seçeceğiniz 1 adet meze ile </t>
  </si>
  <si>
    <t xml:space="preserve">110 gr. dana kuşbaşı, yeşillik, domates, isteğe göre soğan. Salata, közlenmiş biber ile </t>
  </si>
  <si>
    <t>Ciğer Çöp Şiş Dürüm</t>
  </si>
  <si>
    <t xml:space="preserve">4 adet şiş kuzu ciğer, yeşillik, domates, isteğe göre soğan. Salata, közlenmiş biber ile </t>
  </si>
  <si>
    <t xml:space="preserve">Domates, yeşilbiber, soğan </t>
  </si>
  <si>
    <t>Katı Cacık</t>
  </si>
  <si>
    <t>Yeşil Salata</t>
  </si>
  <si>
    <t>Duble Yeşil Salata</t>
  </si>
  <si>
    <t>Oruk Köfte (Adet)</t>
  </si>
  <si>
    <t>Sac Oruğu</t>
  </si>
  <si>
    <t>Acılı Şalgam Suyu (1 L.)</t>
  </si>
  <si>
    <t>Karışık Tavuk (1 kg.)</t>
  </si>
  <si>
    <t xml:space="preserve">Patlıcan yoğurtlama, humus, zengin, abugannuş, közlenmiş biber, domates, salata ile </t>
  </si>
  <si>
    <t>Bıçak Kıyma (1 kg.)</t>
  </si>
  <si>
    <t>Tavuk But (1 kg.) - Şu anda mevcut değil.</t>
  </si>
  <si>
    <t>Koyun Pirzola (1 kg.)</t>
  </si>
  <si>
    <t>4,49 TL</t>
  </si>
  <si>
    <t>Reyhanlı Humus (250 gr.) (Paket)</t>
  </si>
  <si>
    <t xml:space="preserve">Paketli servis edilir. </t>
  </si>
  <si>
    <t>Zeytinyağlı Reyhanlı Humus</t>
  </si>
  <si>
    <t xml:space="preserve">İsteğe göre ekmek, turşu, domates ile </t>
  </si>
  <si>
    <t>Zeytinyağlı Yaprak Sarma</t>
  </si>
  <si>
    <t>Vodafone Menüsü (Reyhanlı Humus)</t>
  </si>
  <si>
    <t xml:space="preserve">Reyhanlı Humus + Ayran (30 cl.) (Kampanya koşulları için restoranın Promosyonlar bölümüne göz atınız. İndirimli fiyat ürün sepete eklendikten sonra uygulanır.) </t>
  </si>
  <si>
    <t>Maydanozlu Tarator (250 gr.)</t>
  </si>
  <si>
    <t>Cevizli Reyhanlı Humus</t>
  </si>
  <si>
    <t xml:space="preserve">Tereyağı, ekmek ile </t>
  </si>
  <si>
    <t>Abugannuş (250 gr.)</t>
  </si>
  <si>
    <t>Maydanozlu Tarator</t>
  </si>
  <si>
    <t>Mütebbel (250 gr.)</t>
  </si>
  <si>
    <t xml:space="preserve">Seçeceğiniz 5 çeşit meze, isteğe göre ekmek ile </t>
  </si>
  <si>
    <t>Özel Kahvaltılık Sos</t>
  </si>
  <si>
    <t xml:space="preserve">(660 cc.) Cam kavanozda servis edilmektedir. </t>
  </si>
  <si>
    <t>Zeytinyağlı Reyhanlı Humus (2 Kişilik)</t>
  </si>
  <si>
    <t>25,90 TL</t>
  </si>
  <si>
    <t>Zeytin Salatası (250 gr.)</t>
  </si>
  <si>
    <t>Ev Yapımı Mantı - Şu anda mevcut değil.</t>
  </si>
  <si>
    <t>Çilek Reçeli</t>
  </si>
  <si>
    <t>17,90 TL</t>
  </si>
  <si>
    <t>Üzüm Reçeli</t>
  </si>
  <si>
    <t>Kayısı Reçeli</t>
  </si>
  <si>
    <t>Üzüm Pekmezi (1 L.)</t>
  </si>
  <si>
    <t>Tahin</t>
  </si>
  <si>
    <t>Zeytinyağı (1 L.) - Şu anda mevcut değil.</t>
  </si>
  <si>
    <t>Karışık Turşu</t>
  </si>
  <si>
    <t>Ev Yapımı Elma Sirkesi (1 L.)</t>
  </si>
  <si>
    <t>Domates Salçası</t>
  </si>
  <si>
    <t xml:space="preserve">(1000 cc.) Cam kavanozda servis edilmektedir. </t>
  </si>
  <si>
    <t>Kayısı Marmelatı</t>
  </si>
  <si>
    <t>Elma Reçeli</t>
  </si>
  <si>
    <t>Keçi Tuzlu Yoğurt</t>
  </si>
  <si>
    <t>Tahin-Pekmez</t>
  </si>
  <si>
    <t xml:space="preserve">Pekmez (1 kg.) - Tahin (660 cc.) Cam kavanozda servis edilmektedir. </t>
  </si>
  <si>
    <t>55,90 TL</t>
  </si>
  <si>
    <t>Ekmek</t>
  </si>
  <si>
    <t xml:space="preserve">Oruk </t>
  </si>
  <si>
    <t>6,49 TL</t>
  </si>
  <si>
    <t>Yaşar Pastanesi Mardo Maraş Dondurması (500 gr.) - Şu anda mevcut değil.</t>
  </si>
  <si>
    <t>Yaşar Pastanesi Mardo Kesme Dondurma (1 kg.)</t>
  </si>
  <si>
    <t>Yaşar Pastanesi Mardo Frambuazlı Maraş Dondurması (500 gr.)</t>
  </si>
  <si>
    <t xml:space="preserve">Ekmek, turşu ile </t>
  </si>
  <si>
    <t>Ordövr Tabağı (1 kg.)</t>
  </si>
  <si>
    <t xml:space="preserve">Muhammara, acılı ezme, abugannuş, mütebbel, humus, prenses karalahana tarator, atom </t>
  </si>
  <si>
    <t>40,50 TL</t>
  </si>
  <si>
    <t>Sigara Böreği (15 Adet)</t>
  </si>
  <si>
    <t>5,85 TL</t>
  </si>
  <si>
    <t>Maydanoz Tarator</t>
  </si>
  <si>
    <t>Süzme Yoğurt (200 gr.)</t>
  </si>
  <si>
    <t>12,60 TL</t>
  </si>
  <si>
    <t xml:space="preserve">Cevizli biber </t>
  </si>
  <si>
    <t xml:space="preserve">Biber yoğurtlama </t>
  </si>
  <si>
    <t>Mütebbel - Şu anda mevcut değil.</t>
  </si>
  <si>
    <t>37,80 TL</t>
  </si>
  <si>
    <t>Atom (1 kg.)</t>
  </si>
  <si>
    <t>Acılı Ezme (1 kg.)</t>
  </si>
  <si>
    <t>Mütebbel (1 kg.) - Şu anda mevcut değil.</t>
  </si>
  <si>
    <t>Rus Salatası (1 kg.)</t>
  </si>
  <si>
    <t>Havuç Tarator (1 kg.)</t>
  </si>
  <si>
    <t>Abugannuş (1 kg.)</t>
  </si>
  <si>
    <t>Muhammara (1 kg.)</t>
  </si>
  <si>
    <t>Süzme Yoğurt (1 kg.)</t>
  </si>
  <si>
    <t>Abagannuş (500 gr.)</t>
  </si>
  <si>
    <t>Acılı Ezme (500 gr.)</t>
  </si>
  <si>
    <t>Atom (500 gr.)</t>
  </si>
  <si>
    <t>Muhammara (500 gr.)</t>
  </si>
  <si>
    <t>Mütebbel (500 gr.) - Şu anda mevcut değil.</t>
  </si>
  <si>
    <t>Karışık Turşu (1 kg.)</t>
  </si>
  <si>
    <t>Ceviz Reçeli (850 gr.)</t>
  </si>
  <si>
    <t>Turunç Reçeli (850 gr.)</t>
  </si>
  <si>
    <t>Patlıcan Reçeli (850 gr.)</t>
  </si>
  <si>
    <t>Zeytinyağı (1 L.)</t>
  </si>
  <si>
    <t>Dut Şurubu (1 L.)</t>
  </si>
  <si>
    <t>Mikado Tavuk Döner Dürüm</t>
  </si>
  <si>
    <t xml:space="preserve">Patates kızartması, kıvırcık marul, salatalık turşusu, mayonez </t>
  </si>
  <si>
    <t xml:space="preserve">Kaşar peyniri, sucuk, domates, salatalık turşusu, tereyağı </t>
  </si>
  <si>
    <t>Mikado Tavuklu Wrap Menü</t>
  </si>
  <si>
    <t xml:space="preserve">Mikado Tavuklu Wrap (Tavuk parçaları, mantar, biber, kaşar peyniri, soğan, özel sos) + Patates Kızartması + İçecek (20 cl.) </t>
  </si>
  <si>
    <t>Mikado Et Döner Dürüm</t>
  </si>
  <si>
    <t xml:space="preserve">Domates sosu, maydanoz, soğan </t>
  </si>
  <si>
    <t>Yengen Tost Menü 1</t>
  </si>
  <si>
    <t xml:space="preserve">Yengen Tost + Taze Sıkılmış Portakal Suyu </t>
  </si>
  <si>
    <t>Mikado Tavuk Burger Menü</t>
  </si>
  <si>
    <t xml:space="preserve">Tavuk Burger (Panelenmiş tavuk, göbek marul, turşu, domates, ketçap, mayonez) + Patates Kızartması + İçecek (20 cl.) </t>
  </si>
  <si>
    <t xml:space="preserve">Ekmek Arası Patates Kızartması + İçecek (20 cl.) </t>
  </si>
  <si>
    <t>Mikado Gurme Burger Menü</t>
  </si>
  <si>
    <t xml:space="preserve">Gurme Burger (Göbek marul, turşu, domates, özel burger sosu, cheddar peyniri) + Patates Kızartması + İçecek (20 cl.) </t>
  </si>
  <si>
    <t xml:space="preserve">2 Adet Tavuk Döner Dürüm + İçecek (20 cl.) </t>
  </si>
  <si>
    <t>2'li Mikado Et Döner Dürüm Menü</t>
  </si>
  <si>
    <t xml:space="preserve">2 Adet Mikado Et Döner Dürüm + İçecek (20 cl.) </t>
  </si>
  <si>
    <t>2'li Mikado Gurme Burger Menü</t>
  </si>
  <si>
    <t xml:space="preserve">2 Adet Mikado Gurme Burger + Patates Kızartması + İçecek (20 cl.) </t>
  </si>
  <si>
    <t>Ekmek Arası Karışık Tost Menü 1</t>
  </si>
  <si>
    <t xml:space="preserve">Ekmek Arası Karışık Tost + Taze Sıkılmış Portakal Suyu </t>
  </si>
  <si>
    <t>2'li Classic Burger Menü</t>
  </si>
  <si>
    <t xml:space="preserve">2 Adet Classic Burger + Patates Kızartması + İçecek (20 cl.) </t>
  </si>
  <si>
    <t>Mikado Etli Wrap Menü</t>
  </si>
  <si>
    <t xml:space="preserve">Mikado Etli Wrap (Bonfile parçaları, mantar, biber, kaşar peyniri, soğan, özel sos) + Patates Kızartması + İçecek (20 cl.) </t>
  </si>
  <si>
    <t>2'li İskender (Et Dönerden) Menü</t>
  </si>
  <si>
    <t xml:space="preserve">2 Adet İskender (Et Dönerden) + İçecek (20 cl.) </t>
  </si>
  <si>
    <t>Mikado Ekmek Arası Köfte Menü</t>
  </si>
  <si>
    <t xml:space="preserve">Mikado Ekmek Arası Köfte (3 Adet köfte, domates, kıvırcık marul, soğan) + Patates Kızartması + Pepsi (20 cl.) </t>
  </si>
  <si>
    <t>Ekmek Arası Kaşarlı Tost Menü 1</t>
  </si>
  <si>
    <t xml:space="preserve">Ekmek Arası Kaşarlı Tost + Taze Sıkılmış Portakal Suyu </t>
  </si>
  <si>
    <t>Classic Burger Menü</t>
  </si>
  <si>
    <t xml:space="preserve">Classic Burger (Göbek marul, turşu, domates, ketçap, mayonez) + Patates Kızartması + İçecek (20 cl.) </t>
  </si>
  <si>
    <t>2'li Mikado Tavuk Burger Menü</t>
  </si>
  <si>
    <t xml:space="preserve">2 Adet Mikado Tavuk Burger + Patates Kızartması + İçecek (20 cl.) </t>
  </si>
  <si>
    <t>Ekmek Arası Karışık Tost</t>
  </si>
  <si>
    <t xml:space="preserve">Kaşar peyniri, sucuk, tereyağı </t>
  </si>
  <si>
    <t>Ekmek Arası Kaşarlı Tost</t>
  </si>
  <si>
    <t xml:space="preserve">Kaşar peyniri, tereyağı </t>
  </si>
  <si>
    <t xml:space="preserve">Domates soslu yaprak et döner, közlenmiş biber, közlenmiş domates ile </t>
  </si>
  <si>
    <t xml:space="preserve">Domates soslu yaprak et döner, tereyağlı pirinç pilavı ile </t>
  </si>
  <si>
    <t xml:space="preserve">Domates soslu tavuk döner, tereyağlı pirinç pilavı ile </t>
  </si>
  <si>
    <t>Classic Tavuk Döner Dürüm</t>
  </si>
  <si>
    <t>Classic Burger</t>
  </si>
  <si>
    <t xml:space="preserve">Göbek marul, turşu, domates, ketçap, mayonez </t>
  </si>
  <si>
    <t>Gurme Burger</t>
  </si>
  <si>
    <t xml:space="preserve">Göbek marul, turşu, domates, özel burger sosu, cheddar peyniri </t>
  </si>
  <si>
    <t xml:space="preserve">Panelenmiş tavuk, göbek marul, turşu, domates, ketçap, mayonez </t>
  </si>
  <si>
    <t>Mikado Tavuk Wrap</t>
  </si>
  <si>
    <t xml:space="preserve">Soğan </t>
  </si>
  <si>
    <t>Mikado Et Wrap</t>
  </si>
  <si>
    <t xml:space="preserve">Cam Şişe </t>
  </si>
  <si>
    <t>Eker Ayran (29,3 cl.)</t>
  </si>
  <si>
    <t xml:space="preserve">Portakal, havuç, elma, nar </t>
  </si>
  <si>
    <t xml:space="preserve">Nar </t>
  </si>
  <si>
    <t xml:space="preserve">Havuç </t>
  </si>
  <si>
    <t xml:space="preserve">Portakal </t>
  </si>
  <si>
    <t>Baharatlı Patates Tava</t>
  </si>
  <si>
    <t xml:space="preserve">Salam, sosis, sucuk, domates, salatalık turşusu, ketçap, mayonez, kaşar peyniri </t>
  </si>
  <si>
    <t>İzmir Kumru Sandviç Menü</t>
  </si>
  <si>
    <t xml:space="preserve">İzmir Kumru Sandviç (Salam, sosis, sucuk, domates, salatalık turşusu, ketçap, mayonez, kaşar peyniri) + Patates Kızartması + 2 Adet Soğan Halkası + İçecek </t>
  </si>
  <si>
    <t>Yarım Ekmek Arası Kuzu Kokoreç</t>
  </si>
  <si>
    <t>Yarım Ekmek Arası Kumru</t>
  </si>
  <si>
    <t xml:space="preserve">Sucuk, salam, sosis, kaşar peyniri, domates, salatalık turşusu, ketçap, mayonez </t>
  </si>
  <si>
    <t xml:space="preserve">Hamburger (Hazır hamburger köftesi, domates, marul, salatalık turşusu, kaşar peyniri) + Patates Kızartması + 2 Adet Soğan halkası + İçecek (20 cl.) </t>
  </si>
  <si>
    <t xml:space="preserve">Ev Yapımı Tavuk Burger (Domates, marul, salatalık turşusu, ketçap, mayonez, cheddar peyniri) + Patates Kızartması + 2 Adet Soğan Halkası + İçecek </t>
  </si>
  <si>
    <t>Yarım Ekmek İzmir Kumru Menü</t>
  </si>
  <si>
    <t xml:space="preserve">Yarım Ekmek Arası Kumru (Sucuk, salam, sosis, kaşar peyniri, domates, salatalık turşusu, ketçap, mayonez) + Patates Kızartması + 2 Adet Soğan Halkası + İçecek (20 cl.) </t>
  </si>
  <si>
    <t xml:space="preserve">Kaşarlı Patso Sandviç + Kutu İçecek </t>
  </si>
  <si>
    <t>Ev Yapımı Hamburger Menü</t>
  </si>
  <si>
    <t xml:space="preserve">Ev Yapımı Hamburger (Hamburger köftesi, domates, marul, salatalık turşusu, cheddar peyniri) + Patates Kızartması + 2 Adet Soğan halkası + İçecek (20 cl.) </t>
  </si>
  <si>
    <t>2'li Şinitzel Sandviç Menü</t>
  </si>
  <si>
    <t xml:space="preserve">2 Adet Şinitzel Sandviç (Marul, domates, ranch sos) + Patates Kızartması </t>
  </si>
  <si>
    <t xml:space="preserve">Sucuk, kaşar peyniri, ketçap </t>
  </si>
  <si>
    <t xml:space="preserve">Sucuk, kaşar peyniri, domates, salatalık turşusu, ketçap, mayonez </t>
  </si>
  <si>
    <t xml:space="preserve">Salatalık turşusu, marul, domates, ketçap, mayonez, kaşar peyniri </t>
  </si>
  <si>
    <t>El Yapımı Hamburger</t>
  </si>
  <si>
    <t xml:space="preserve">Salatalık turşusu, marul, domates, ketçap, mayonez, cheddar peyniri </t>
  </si>
  <si>
    <t>El Yapımı Tavuk Burger</t>
  </si>
  <si>
    <t xml:space="preserve">Domates, marul, salatalık turşusu, ketçap, mayonez, cheddar peyniri </t>
  </si>
  <si>
    <t>Duble Hamburger</t>
  </si>
  <si>
    <t xml:space="preserve">Çift Etli hamburger eti, domates, marul, salatalık turşusu, kaşar peyniri, ketçap, mayonez </t>
  </si>
  <si>
    <t>Duble El Yapımı Hamburger</t>
  </si>
  <si>
    <t xml:space="preserve">Çift etli kasap köfte, domates, marul, salatalık turşusu, ketçap, mayonez, cheddar peyniri </t>
  </si>
  <si>
    <t>Yarım Ekmek Arası Duble Malzemeli Kokoreç</t>
  </si>
  <si>
    <t>2'li Şinitzel Sandviç</t>
  </si>
  <si>
    <t xml:space="preserve">Marul, domates, ranch sos </t>
  </si>
  <si>
    <t xml:space="preserve">Dana sucuk, domates </t>
  </si>
  <si>
    <t>Dondurmalı Waffle</t>
  </si>
  <si>
    <t xml:space="preserve">Waffle çikolatası , Maraş dondurması </t>
  </si>
  <si>
    <t>Meyveli Bici Bici (2 Adet)</t>
  </si>
  <si>
    <t xml:space="preserve">Gül şerbeti ile </t>
  </si>
  <si>
    <t>Bici Bici (2 Adet)</t>
  </si>
  <si>
    <t xml:space="preserve">Gül suyu, nişasta pastası, buz </t>
  </si>
  <si>
    <t xml:space="preserve">Patates baharatı ile </t>
  </si>
  <si>
    <t xml:space="preserve">10 Adet </t>
  </si>
  <si>
    <t>Kombo Sepeti</t>
  </si>
  <si>
    <t xml:space="preserve">Patates kızartması, soğan halkası, nugget, sosis, sigara böreği </t>
  </si>
  <si>
    <t xml:space="preserve">Süzme yoğurt, ince dilim patates kızartması, domates sos </t>
  </si>
  <si>
    <t>Etli Kuru Fasulye</t>
  </si>
  <si>
    <t xml:space="preserve">Pilav, salata, ekmek ile </t>
  </si>
  <si>
    <t>Sucuklu Kaşarlı Tost Tabağı</t>
  </si>
  <si>
    <t xml:space="preserve">Sucuklu kaşarlı tost, domates, salatalık, zeytin, peynir ile </t>
  </si>
  <si>
    <t>Vodafone Menüsü (Ev Yapımı Mantı)</t>
  </si>
  <si>
    <t xml:space="preserve">Ev Yapımı Mantı + Kutu İçecek (Kampanya koşulları için restoranın Promosyonlar bölümüne göz atınız. İndirimli fiyat ürün sepete eklendikten sonra uygulanır.) </t>
  </si>
  <si>
    <t>Patatesli Yumurta</t>
  </si>
  <si>
    <t xml:space="preserve">Domates, salatalık, peynir, zeytin ile </t>
  </si>
  <si>
    <t>Ispanaklı Tava Böreği</t>
  </si>
  <si>
    <t>Peynirli Tava Böreği</t>
  </si>
  <si>
    <t>Patatesli Sigara Böreği</t>
  </si>
  <si>
    <t xml:space="preserve">Domates, salatalık, zeytin ile </t>
  </si>
  <si>
    <t>Patatesli Tava Böreği</t>
  </si>
  <si>
    <t xml:space="preserve">Yeşilik, limon, soğan, ekmek ile </t>
  </si>
  <si>
    <t>Tarhana Çorbası</t>
  </si>
  <si>
    <t>Garnitürlü Şehriye Çorbası</t>
  </si>
  <si>
    <t>Bezelye</t>
  </si>
  <si>
    <t xml:space="preserve">Pirinç pilavı, salata, ekmek ile </t>
  </si>
  <si>
    <t>Et Sote (Garnitürsüz)</t>
  </si>
  <si>
    <t xml:space="preserve">Domates, biber, soğan, sarımsak. Somun ekmek ile </t>
  </si>
  <si>
    <t>Etli Kuru Fasulye (Garnitürsüz)</t>
  </si>
  <si>
    <t>Etli Nohut Yemeği</t>
  </si>
  <si>
    <t>Etli Nohut Yemeği (Garnitürsüz)</t>
  </si>
  <si>
    <t xml:space="preserve">Özel ev yapımı mantı. </t>
  </si>
  <si>
    <t>Kabak Mücver</t>
  </si>
  <si>
    <t xml:space="preserve">Seçeceğiniz yan ürün ile </t>
  </si>
  <si>
    <t>Kabak Mücver (Garnitürsüz)</t>
  </si>
  <si>
    <t xml:space="preserve">130 gr. kağıt kebabı, pilav, salata, lavaş ekmek ile </t>
  </si>
  <si>
    <t>Kağıt Kebabı (Garnitürsüz)</t>
  </si>
  <si>
    <t xml:space="preserve">130 gr. kağıt kebabı, lavaş ekmek ile </t>
  </si>
  <si>
    <t xml:space="preserve">Pilav, salata, somun ekmek ile </t>
  </si>
  <si>
    <t>Kıymalı Çökertme</t>
  </si>
  <si>
    <t xml:space="preserve">Süzme yoğurt, patates, kıyma </t>
  </si>
  <si>
    <t xml:space="preserve">Sade makarna, salata, somun ekmek ile </t>
  </si>
  <si>
    <t>Mumbar</t>
  </si>
  <si>
    <t xml:space="preserve">Yeşillik, limon, ekmek ile </t>
  </si>
  <si>
    <t>Sulu Etli Patates</t>
  </si>
  <si>
    <t>Sulu Etli Patates (Garnitürsüz)</t>
  </si>
  <si>
    <t>Tavuk Ciğer</t>
  </si>
  <si>
    <t>Tavuk Ciger (Garnitürsüz )</t>
  </si>
  <si>
    <t>Tavuk Nugget</t>
  </si>
  <si>
    <t>Tavuk Şnitzel (150 gr.)</t>
  </si>
  <si>
    <t xml:space="preserve">Seçeceğiniz 2 adet yan ürün ile </t>
  </si>
  <si>
    <t>Tavuk Sote (Garnitürsüz)</t>
  </si>
  <si>
    <t>Taze Fazulye ( Garnitürsüz )</t>
  </si>
  <si>
    <t>Et Çöp Şiş (Garnitürsüz)</t>
  </si>
  <si>
    <t xml:space="preserve">100 gr. et şiş, lavaş ile </t>
  </si>
  <si>
    <t>Et Çöp Şiş</t>
  </si>
  <si>
    <t xml:space="preserve">Pilav, salata, lavaş ile </t>
  </si>
  <si>
    <t>Tavuk Şiş (Garnitürsüz)</t>
  </si>
  <si>
    <t xml:space="preserve">100 gr. tavuk şiş, lavaş ile </t>
  </si>
  <si>
    <t>Yarım Ekmek Arası Izgara Tavuk Köfte</t>
  </si>
  <si>
    <t xml:space="preserve">Soğan, domates </t>
  </si>
  <si>
    <t>Yarım Ekmek Arası Izgara Et Köfte</t>
  </si>
  <si>
    <t xml:space="preserve">Domates, yeşilbiber </t>
  </si>
  <si>
    <t>Ekmek Arası Uskumru</t>
  </si>
  <si>
    <t xml:space="preserve">Soğan, maydanoz, limon </t>
  </si>
  <si>
    <t>Yarım Ekmek Arası Izgara Tavuk</t>
  </si>
  <si>
    <t>Sade Makarna</t>
  </si>
  <si>
    <t xml:space="preserve">Kıyma, biber, soğan, domates. Ekmek ile </t>
  </si>
  <si>
    <t>Peynirli Makarna</t>
  </si>
  <si>
    <t>Mercimekli Bulgur Pilavı</t>
  </si>
  <si>
    <t xml:space="preserve">Ayçiçek yağı ile pişirilmektedir. </t>
  </si>
  <si>
    <t xml:space="preserve">Domates, salatalık </t>
  </si>
  <si>
    <t>Yumurtalı Kaşarlı Sucuklu Simit Tost</t>
  </si>
  <si>
    <t>Yumurtalı Kaşarlı Patatesli Sucuklu Simit Tost</t>
  </si>
  <si>
    <t>Kaşarlı Sucuklu Simit Tost</t>
  </si>
  <si>
    <t>Ev Yapımı Elme Sirkesi</t>
  </si>
  <si>
    <t>Nohut Dürüm</t>
  </si>
  <si>
    <t>Çılbır</t>
  </si>
  <si>
    <t xml:space="preserve">Yumurta, sarımsaklı yoğurt, nane </t>
  </si>
  <si>
    <t>Kuzu Şiş Dürüm Menü</t>
  </si>
  <si>
    <t xml:space="preserve">Kuzu Şiş Dürüm + İçecek </t>
  </si>
  <si>
    <t>Kaşarlı Tost Tabağı</t>
  </si>
  <si>
    <t xml:space="preserve">Kaşarlı tost, domates, salatalık, zeytin, peynir ile </t>
  </si>
  <si>
    <t>Kıymalı Yumurta</t>
  </si>
  <si>
    <t>Sıgara Böregi (12 Adet)</t>
  </si>
  <si>
    <t>Simit Tabağı</t>
  </si>
  <si>
    <t xml:space="preserve">Simit, peynir, zeytin, domates, salatalık ile </t>
  </si>
  <si>
    <t>Havuç Salatası</t>
  </si>
  <si>
    <t>Mor Lahana Salatası</t>
  </si>
  <si>
    <t>Fıstıklı Baklava (250 gr.)</t>
  </si>
  <si>
    <t>Pamir Şalgam Suyu (30 cl.)</t>
  </si>
  <si>
    <t>Cappy Bahçe (33 cl.)</t>
  </si>
  <si>
    <t xml:space="preserve">Özel sos, turşu, ketçap, patates kızartması, mayonez </t>
  </si>
  <si>
    <t>Mis Tavuk Döner</t>
  </si>
  <si>
    <t xml:space="preserve">Özel sos, turşu, mayonez, patates kızartması, isteğe göre acı </t>
  </si>
  <si>
    <t>Arap Usulü Tavuk Döner Dürüm</t>
  </si>
  <si>
    <t xml:space="preserve">Kaşar peyniri, patates kızartması, mayonez, ketçap, turşu </t>
  </si>
  <si>
    <t xml:space="preserve">Közlenmiş soğan, közlenmiş biber, közlenmiş domates, isteğe göre acı </t>
  </si>
  <si>
    <t>Harbiye Usulü Adana Dürüm</t>
  </si>
  <si>
    <t xml:space="preserve">Tavuk Burger + Patates Kızartması + İçecek (20 cl.) </t>
  </si>
  <si>
    <t xml:space="preserve">Et Burger + Patates Kızartması + İçecek (20 cl.) </t>
  </si>
  <si>
    <t xml:space="preserve">Meyhane pilavı veya sade pilav, salata, turşu, közlenmiş domates, közlenmiş biber, soğan </t>
  </si>
  <si>
    <t>Tavuk Şiş (Kemiksiz)</t>
  </si>
  <si>
    <t xml:space="preserve">Közlenmiş soğan, biber, domates, maydanoz, salata </t>
  </si>
  <si>
    <t>Tavuk Şiş (Kemikli)</t>
  </si>
  <si>
    <t>Yoğurtlu Mersin Et Tantuni</t>
  </si>
  <si>
    <t>Mersin Et Tantuni Dürüm</t>
  </si>
  <si>
    <t>Mersin Tavuk Tantuni Dürüm</t>
  </si>
  <si>
    <t>Yoğurtlu Mersin Tavuk Tantuni</t>
  </si>
  <si>
    <t xml:space="preserve">Pirinç pilavı, salata, turşu, patates kızartması ile </t>
  </si>
  <si>
    <t>Meksika Tavuk Döner Dürüm</t>
  </si>
  <si>
    <t xml:space="preserve">Acı sos, turşu, özel sos, soğan, biber, maydanoz </t>
  </si>
  <si>
    <t>Közde Tavuk Döner Dürüm</t>
  </si>
  <si>
    <t xml:space="preserve">Özel sos, patates kızartması, ketçap, mayonez </t>
  </si>
  <si>
    <t>Ekmek Arası Kudu Tavuk Döner</t>
  </si>
  <si>
    <t xml:space="preserve">Salata, soğan, ketçap, mayonez, turşu </t>
  </si>
  <si>
    <t xml:space="preserve">100 gr. tavuk. Ketçap, mayonez, domates, göbek marul, cheddar peyniri, turşu, isteğe göre acı </t>
  </si>
  <si>
    <t xml:space="preserve">100 gr. et. Ketçap, mayonez, domates, göbek marul, cheddar peyniri, turşu, isteğe göre acı </t>
  </si>
  <si>
    <t xml:space="preserve">125 gr. köfte, soğan, maydanoz, domates </t>
  </si>
  <si>
    <t>Çıtır Tavuk Brost (200 gr.)</t>
  </si>
  <si>
    <t xml:space="preserve">Büyük boy salata, turşu, günün meze tabağı ile </t>
  </si>
  <si>
    <t>Izgara Tavuk But (Kemiksiz)</t>
  </si>
  <si>
    <t xml:space="preserve">Közlenmiş biber, közlenmiş domates, soğan salatası, ekmek ile </t>
  </si>
  <si>
    <t>Izgara Tavuk (1 kg.) (Kemikli)</t>
  </si>
  <si>
    <t xml:space="preserve">Humus, soğan piyazı, marul salatası, 2 adet ekmek ile </t>
  </si>
  <si>
    <t>Tavuk Şiş - Şu anda mevcut değil.</t>
  </si>
  <si>
    <t>Izgara Tavuk (Kemikli)</t>
  </si>
  <si>
    <t>Tavuk Kıyma Kebap</t>
  </si>
  <si>
    <t xml:space="preserve">İsteğe göre soğan, yeşillik, domates. Közlenmiş biber, turşu ile </t>
  </si>
  <si>
    <t>Kuşbaşı Dürüm - Şu anda mevcut değil.</t>
  </si>
  <si>
    <t>Patlıcan Ezme</t>
  </si>
  <si>
    <t>Tavuk Pirzola (1 kg.) - Şu anda mevcut değil.</t>
  </si>
  <si>
    <t>Tavuk Kıyma (1 kg.)</t>
  </si>
  <si>
    <t>Izgara Tavuk But (1 kg.) (Kemiksiz)</t>
  </si>
  <si>
    <t>Izgara Tavuk Göğüs (1 kg.)</t>
  </si>
  <si>
    <t>Acılı Antep Ezme (1 kg.)</t>
  </si>
  <si>
    <t>Beirut Waffle</t>
  </si>
  <si>
    <t xml:space="preserve">Nutella, muz, çilek, kivi, çikolata sos, Antep fıstığı </t>
  </si>
  <si>
    <t>Venice Waffle</t>
  </si>
  <si>
    <t xml:space="preserve">Nutella, muz, çilek, çikolata sos, fındık </t>
  </si>
  <si>
    <t>Phuket Waffle</t>
  </si>
  <si>
    <t xml:space="preserve">Nutella, muz, çilek, ananas, çilek sos, çikolata parçaları </t>
  </si>
  <si>
    <t>Bardakta Rio Waffle</t>
  </si>
  <si>
    <t xml:space="preserve">Nutella, kivi, çilek, karamel sos, çikolata parçaları </t>
  </si>
  <si>
    <t>Hawai Waffle</t>
  </si>
  <si>
    <t xml:space="preserve">Nutella, muz, çilek, ananas, karamel sos, fındık </t>
  </si>
  <si>
    <t>Mons Waffle</t>
  </si>
  <si>
    <t xml:space="preserve">Nutella, muz, çilek, çikolata parçaları, çikolata sos, Antep fıstığı </t>
  </si>
  <si>
    <t>Rio Waffle</t>
  </si>
  <si>
    <t>Santiago Waffle</t>
  </si>
  <si>
    <t xml:space="preserve">Nutella, muz, Oreo parçaları, çikolata sos </t>
  </si>
  <si>
    <t>Happy Waffle</t>
  </si>
  <si>
    <t xml:space="preserve">Nutella, muz, çilek, jelibon, bonibon, karamel sos </t>
  </si>
  <si>
    <t>Mom's Waffle</t>
  </si>
  <si>
    <t xml:space="preserve">Fıstık ezmesi, karamel sos, fındık </t>
  </si>
  <si>
    <t>Manila Waffle</t>
  </si>
  <si>
    <t xml:space="preserve">Nutella, çilek, ananas, beyaz çikolata sos, Hindistan cevizi </t>
  </si>
  <si>
    <t>Petra Waffle</t>
  </si>
  <si>
    <t xml:space="preserve">Nutella, muz, ananas, çikolata sos, Antep fıstığı </t>
  </si>
  <si>
    <t>Bardakta Beirut Wafffle</t>
  </si>
  <si>
    <t>Bardakta Phuket Waffle</t>
  </si>
  <si>
    <t>Bardakta Venice Waffle</t>
  </si>
  <si>
    <t xml:space="preserve">Nutella, muz, çilek, çikolata sos, Antep fıstığı </t>
  </si>
  <si>
    <t>Sunset (Alkolsüz)</t>
  </si>
  <si>
    <t xml:space="preserve">Ananas kokteyl </t>
  </si>
  <si>
    <t>Blue Lime</t>
  </si>
  <si>
    <t xml:space="preserve">Limonata, nane aroması, buz </t>
  </si>
  <si>
    <t>Berry Hibiscus</t>
  </si>
  <si>
    <t xml:space="preserve">Hibiscus çayı, orman meyvesi şurubu, buz </t>
  </si>
  <si>
    <t>Çilekli Limonata</t>
  </si>
  <si>
    <t xml:space="preserve">Limon, şeker, lime şurubu, soda </t>
  </si>
  <si>
    <t>Mojito (Alkolsüz)</t>
  </si>
  <si>
    <t>Oreolu Milkshake</t>
  </si>
  <si>
    <t>Kahveli Milkshake</t>
  </si>
  <si>
    <t xml:space="preserve">Espresso </t>
  </si>
  <si>
    <t>Karamelli Milkshake</t>
  </si>
  <si>
    <t>Moreno Filtre Kahve (200 gr.)</t>
  </si>
  <si>
    <t>Ice Macchiato</t>
  </si>
  <si>
    <t>Ice Caramel Latte</t>
  </si>
  <si>
    <t xml:space="preserve">Patates kızartması, döner sosu, mayonez ve isteğe göre salata ve ketçap </t>
  </si>
  <si>
    <t>Zurna Tavuk Döner Dürüm (100 gr.)</t>
  </si>
  <si>
    <t xml:space="preserve">Tavuk Döner Dürüm + Patates Kızartması + Soğan Halkası (2 Adet) + Kutu İçecek </t>
  </si>
  <si>
    <t xml:space="preserve">Zurna Tavuk Döner Dürüm + Patates Kızartması + Soğan Halkası (2 Adet) + Kutu İçecek </t>
  </si>
  <si>
    <t xml:space="preserve">Pilav Üstü Tavuk Döner+ Patates Kızartması + Mevsim Salata + Rus Salatası + İçecek </t>
  </si>
  <si>
    <t xml:space="preserve">Hamburger + Patates Kızartması + Soğan Halkası (2 Adet) + Kutu İçecek </t>
  </si>
  <si>
    <t>Tavuk Döner Dürüm (60 gr.)</t>
  </si>
  <si>
    <t>Tavuk Döner Dürüm (200 gr.)</t>
  </si>
  <si>
    <t>Zurna Tavuk Döner Dürüm (60 gr.)</t>
  </si>
  <si>
    <t>Zurna Tavuk Döner Dürüm (200 gr.)</t>
  </si>
  <si>
    <t>Susamlı Ekmeğe Tavuk Döner</t>
  </si>
  <si>
    <t xml:space="preserve">Patates kızartması, döner sosu, mayonez, isteğe göre salata, ketçap </t>
  </si>
  <si>
    <t>Korona Savar Tavuk Döner</t>
  </si>
  <si>
    <t xml:space="preserve">Soğan, maydanoz, sarımsak, taze biber, sumak, Mudurnu sos </t>
  </si>
  <si>
    <t xml:space="preserve">Patates kızartması, salata, turşu, ketçap, mayonez </t>
  </si>
  <si>
    <t>Kaşarlı Vejetaryen Dürüm</t>
  </si>
  <si>
    <t xml:space="preserve">Patates kızartması, kaşar peyniri, salata, turşu, ketçap, mayonez </t>
  </si>
  <si>
    <t>Mudurnu Spesiyal</t>
  </si>
  <si>
    <t xml:space="preserve">Tavuk döner, tavuk şiş, tavuk but, tavuk schnitzel, salata, Rus salatası, soğan halkası, pilav, patates kızartması </t>
  </si>
  <si>
    <t>Göğüs Bonfile</t>
  </si>
  <si>
    <t xml:space="preserve">Pilav, patates kızartması, salata, Rus salatası, soğan halkası </t>
  </si>
  <si>
    <t>But Bonfile</t>
  </si>
  <si>
    <t>Kaşarlı Göğüs Bonfile</t>
  </si>
  <si>
    <t>Kaşarlı But Bonfile</t>
  </si>
  <si>
    <t>Tavuk Schnitzel</t>
  </si>
  <si>
    <t>Tavuk But Çöp Şiş</t>
  </si>
  <si>
    <t>Tereyağlı Tavuk İskender - Şu anda mevcut değil.</t>
  </si>
  <si>
    <t>Pilav Üstü Tavuk Döner (Garnitürsüz)</t>
  </si>
  <si>
    <t>Pilav Üstü Tavuk Döner (Garnitürlü)</t>
  </si>
  <si>
    <t xml:space="preserve">2 adet soğan halkası, 1 adet nugget, salata, Rus salatası, turşu </t>
  </si>
  <si>
    <t>Tavuk Burger - Şu anda mevcut değil.</t>
  </si>
  <si>
    <t xml:space="preserve">Hamburger köftesi, marul, mayonez, ketçap, domates, turşu </t>
  </si>
  <si>
    <t>Kırmızı Lahana Salatası</t>
  </si>
  <si>
    <t xml:space="preserve">(Kavanozda servis edilir.) Özel çikolata sos </t>
  </si>
  <si>
    <t>Peynirli Su Böreği (500 gr.)</t>
  </si>
  <si>
    <t>Peynirli Su Böreği (1 kg.)</t>
  </si>
  <si>
    <t xml:space="preserve">4 çeşit peynir </t>
  </si>
  <si>
    <t>Çikolatalı Pasta (Adet)</t>
  </si>
  <si>
    <t>Meyveli Pasta (Adet)</t>
  </si>
  <si>
    <t>Meyveli Baton Pasta</t>
  </si>
  <si>
    <t xml:space="preserve">Muz, kavrulmuş Antep fıstığı, parça çikolata </t>
  </si>
  <si>
    <t>Çikolatalı Baton Pasta</t>
  </si>
  <si>
    <t xml:space="preserve">Antep fıstığı, parça çikolata </t>
  </si>
  <si>
    <t>Torta Yaş Pasta (4-6 Kişilik)</t>
  </si>
  <si>
    <t>Torta Yaş Pasta (6-8 Kişilik)</t>
  </si>
  <si>
    <t>Torta Yaş Pasta (8-10 Kişilik)</t>
  </si>
  <si>
    <t>Fıstıklı Kerebiç</t>
  </si>
  <si>
    <t xml:space="preserve">Köpüğü ile </t>
  </si>
  <si>
    <t>Cevizli Kerebiç</t>
  </si>
  <si>
    <t>Donut (Adet)</t>
  </si>
  <si>
    <t xml:space="preserve">Çikolata soslu </t>
  </si>
  <si>
    <t>Acı Badem Kurabiyesi (Adet)</t>
  </si>
  <si>
    <t>Süt Burger (500 gr.)</t>
  </si>
  <si>
    <t>Ispanaklı Peynirli Su Böreği (1 kg.)</t>
  </si>
  <si>
    <t xml:space="preserve">4 çeşit peynir, ıspanak </t>
  </si>
  <si>
    <t>Ispanaklı Peynirli Su Böreği (500 gr.)</t>
  </si>
  <si>
    <t>Kıymalı Su Böreği (1 kg.) - Şu anda mevcut değil.</t>
  </si>
  <si>
    <t>Kıymalı Su Böreği (500 gr.) - Şu anda mevcut değil.</t>
  </si>
  <si>
    <t>Pastırmalı Peynirli Su Böreği (1 kg.)</t>
  </si>
  <si>
    <t xml:space="preserve">4 çeşit peynir, pastırma </t>
  </si>
  <si>
    <t>Pastırmalı Peynirli Su Böreği (500 gr.)</t>
  </si>
  <si>
    <t xml:space="preserve">Fıstık, tereyağı </t>
  </si>
  <si>
    <t>Antep Fıstıklı Kadayıf (500 gr.)</t>
  </si>
  <si>
    <t>Karamelli Triliçe (1 kg.)</t>
  </si>
  <si>
    <t>Karamelli Triliçe (500 gr.)</t>
  </si>
  <si>
    <t>Fıstıklı Çerez Baklava (1 kg.) - Şu anda mevcut değil.</t>
  </si>
  <si>
    <t>Fıstıklı Çerez Baklava (500 gr.) - Şu anda mevcut değil.</t>
  </si>
  <si>
    <t>Vezirparmağı (1 kg.)</t>
  </si>
  <si>
    <t>Vezirparmağı (500 gr.)</t>
  </si>
  <si>
    <t>Tuzlu Karışık Kuru Pasta (500 gr.)</t>
  </si>
  <si>
    <t>Tuzlu Karışık Kuru Pasta (1 kg.)</t>
  </si>
  <si>
    <t xml:space="preserve">Özel baharatlı </t>
  </si>
  <si>
    <t>İzmir Bombası (1 kg.)</t>
  </si>
  <si>
    <t>İzmir Bombası (500.gr)</t>
  </si>
  <si>
    <t>Şekerli Karışık Kuru Pasta(1 kg.)</t>
  </si>
  <si>
    <t>Şekerli Karışık Kuru Pasta (500 gr.)</t>
  </si>
  <si>
    <t>Elmalı Pasta (500 gr.)</t>
  </si>
  <si>
    <t xml:space="preserve">Tavuk Döner Dürüm + Kutu İçecek (Kampanya koşulları için restoranın Promosyonlar bölümüne göz atınız. İndirimli fiyat ürün sepete eklendikten sonra uygulanır.) </t>
  </si>
  <si>
    <t xml:space="preserve">Et Döner (1 kg.) + Ekmek + Soğan Salatası + Coca-Cola (2 L.) </t>
  </si>
  <si>
    <t xml:space="preserve">Soğan, sos </t>
  </si>
  <si>
    <t xml:space="preserve">Ekmek, soğan salatası ile </t>
  </si>
  <si>
    <t xml:space="preserve">Soğan, sos, patates kızartması, mayonez </t>
  </si>
  <si>
    <t xml:space="preserve">Soğan, ekmek ile </t>
  </si>
  <si>
    <t>Adana Kebap (2 Şiş)</t>
  </si>
  <si>
    <t xml:space="preserve">Soğan, közlenmiş biber, közlenmiş domates ile </t>
  </si>
  <si>
    <t>Adana Kebap (3 Şiş)</t>
  </si>
  <si>
    <t>Adana Kebap (4 Şiş)</t>
  </si>
  <si>
    <t>Urfa Kebap (2 Şiş)</t>
  </si>
  <si>
    <t>Urfa Kebap (3 Şiş)</t>
  </si>
  <si>
    <t>Urfa Kebap (4 Şiş)</t>
  </si>
  <si>
    <t>Tavuk Şiş (2 Şiş)</t>
  </si>
  <si>
    <t>Tavuk Şiş (3 Şiş)</t>
  </si>
  <si>
    <t>Tavuk Şiş (4 Şiş)</t>
  </si>
  <si>
    <t>Tavuk Kanat (7 Adet)</t>
  </si>
  <si>
    <t>Tavuk Kanat (10 Adet)</t>
  </si>
  <si>
    <t>Tavuk Kanat (14 Adet) - Şu anda mevcut değil.</t>
  </si>
  <si>
    <t>Adana Dürüm - Şu anda mevcut değil.</t>
  </si>
  <si>
    <t>Tavuk Döner (1 kg.)</t>
  </si>
  <si>
    <t xml:space="preserve">3 Adet Et Döner Dürüm + İçecek (1 L.) </t>
  </si>
  <si>
    <t>4'lü Et Döner Dürüm Menü</t>
  </si>
  <si>
    <t xml:space="preserve">4 Adet Et Döner Dürüm + İçecek (2,5 L.) </t>
  </si>
  <si>
    <t>5'li Et Döner Dürüm Menü</t>
  </si>
  <si>
    <t xml:space="preserve">5 Adet Et Döner Dürüm + İçecek (2,5 L.) </t>
  </si>
  <si>
    <t xml:space="preserve">4 Adet Tavuk Döner Dürüm + İçecek (2,5 L.) </t>
  </si>
  <si>
    <t xml:space="preserve">5 Adet Tavuk Döner Dürüm + İçecek (2,5 L.) </t>
  </si>
  <si>
    <t xml:space="preserve">Turşu, özel sos, tereyağı. Pişirilmiş biber, domates, salata ile </t>
  </si>
  <si>
    <t xml:space="preserve">Patates kızartması, turşu, sarımsaklı mayonez, özel sos, isteğe göre acı sos </t>
  </si>
  <si>
    <t>Lokma Tavuk Döner</t>
  </si>
  <si>
    <t xml:space="preserve">Salata, turşu, sos, tereyağı, isteğe göre sarımsaklı mayonez </t>
  </si>
  <si>
    <t xml:space="preserve">Patates kızartması, turşu, sarımsaklı mayonez, özel sos, isteğe göre acı </t>
  </si>
  <si>
    <t xml:space="preserve">Domates, maydanoz, soğan, özel sos, isteğe göre acı </t>
  </si>
  <si>
    <t xml:space="preserve">Maydanoz, domates, özel sos, turşu, soğan, isteğe göre acı </t>
  </si>
  <si>
    <t>Lokma Et Döner</t>
  </si>
  <si>
    <t>Antakya Usulü Karışık Döner Dürüm</t>
  </si>
  <si>
    <t xml:space="preserve">Et döner, tavuk döner, patates kızartması, turşu, sarımsaklı mayonez, özel sos, isteğe göre acı </t>
  </si>
  <si>
    <t>Kaşarlı Karışık Döner Dürüm</t>
  </si>
  <si>
    <t xml:space="preserve">Et döner, tavuk döner, maydanoz, domates, özel sos, turşu, soğan, isteğe göre acı </t>
  </si>
  <si>
    <t xml:space="preserve">Patates kızartması, turşu, mayonez, salça sos </t>
  </si>
  <si>
    <t xml:space="preserve">Pilav, patates kızartması, salata ile </t>
  </si>
  <si>
    <t xml:space="preserve">Burger köftesi, marul, salam, sucuk, sosis, patates kızartması, turşu, ketçap, mayonez </t>
  </si>
  <si>
    <t>Vodafone Menüsü (Kaşarlı Tavuk Döner Dürüm)</t>
  </si>
  <si>
    <t xml:space="preserve">Kaşarlı Tavuk Döner Dürüm + Patates Kızartması + Kutu İçecek (Kampanya koşulları için restoranın Promosyonlar bölümüne göz atınız. İndirimli fiyat ürün sepete eklendikten sonra uygulanır.) </t>
  </si>
  <si>
    <t xml:space="preserve">Chicken Cheeseburger + Patates Kızartması + Kutu İçecek </t>
  </si>
  <si>
    <t xml:space="preserve">Big Burger + Patates Kızartması + Kutu İçecek </t>
  </si>
  <si>
    <t xml:space="preserve">Tavuk Döner Dürüm + Patates Kızartması + Kutu içecek </t>
  </si>
  <si>
    <t xml:space="preserve">Kızartılmış yumurta üzerine salam, sucuk, sosis, rendelenmiş kaşar peyniri, domates, salatalık ile </t>
  </si>
  <si>
    <t>Izgara Köfte Sandviç</t>
  </si>
  <si>
    <t xml:space="preserve">Kaşar peyniri, sucuk, salam, sosis, domates, turşu, marul, patates kızartması, ketçap, mayonez </t>
  </si>
  <si>
    <t xml:space="preserve">Kaşar peyniri, sucuk, patates kızartması, domates, marul, turşu, ketçap, mayonez </t>
  </si>
  <si>
    <t>MyDonose Special</t>
  </si>
  <si>
    <t xml:space="preserve">Sucuk, salam, sosis, ızgara köfte, tavuk şiş, tavuk döner, pilav, patates kızartması, salata ile </t>
  </si>
  <si>
    <t>Cordon Bleu</t>
  </si>
  <si>
    <t xml:space="preserve">Patates kızartması, kaşar peyniri, turşu, mayonez, salça sos </t>
  </si>
  <si>
    <t xml:space="preserve">Hamburger köftesi, cheddar peyniri, domates, marul, ketçap, mayonez, turşu </t>
  </si>
  <si>
    <t xml:space="preserve">Tavuk köftesi, cheddar peyniri, domates, marul, ketçap, mayonez, turşu </t>
  </si>
  <si>
    <t xml:space="preserve">Çift hamburger köftesi, domates, marul, ketçap, mayonez, turşu </t>
  </si>
  <si>
    <t xml:space="preserve">Domates, marul, soğan </t>
  </si>
  <si>
    <t>Kaşarlı Salata</t>
  </si>
  <si>
    <t xml:space="preserve">Mevsim yeşillikleri, kaşar peyniri </t>
  </si>
  <si>
    <t>Crispy Burger</t>
  </si>
  <si>
    <t xml:space="preserve">140 gr. burger köftesi, kibrit patates kızartması, çıtır soğan, cheddar peyniri, marul, domates, turşu, Nano sos, barbekü sos </t>
  </si>
  <si>
    <t xml:space="preserve">Çıtır tavuk fileto, kibrit patates kızartması, marul, turşu, barbekü sos, Nano sos </t>
  </si>
  <si>
    <t>Boss Burger</t>
  </si>
  <si>
    <t xml:space="preserve">200 gr. burger köftesi içinde cheddar ve mozzarella peyniri, kibrit patates kızartması, marul, domates, turşu, karamelize soğan, barbekü sos, Nano sos </t>
  </si>
  <si>
    <t xml:space="preserve">140 gr. burger köftesi, marul, domates, turşu, karamelize soğan, Nano sos </t>
  </si>
  <si>
    <t xml:space="preserve">140 gr. burger köftesi, sotelenmiş sarımsaklı mantar, cheddar peyniri, marul, turşu, demi glace sos </t>
  </si>
  <si>
    <t>Seçilmiş Menü (Dana Bacon Burger) - Şu anda mevcut değil.</t>
  </si>
  <si>
    <t xml:space="preserve">Dana Bacon Burger + Soğan Halkası (10 Adet) + Coca-Cola (33 cl.) </t>
  </si>
  <si>
    <t>42,25 TL</t>
  </si>
  <si>
    <t xml:space="preserve">Chicken Burger + Mozzarella Sticks (6 Adet) + Coca-Cola (33 cl.) </t>
  </si>
  <si>
    <t>34,25 TL</t>
  </si>
  <si>
    <t xml:space="preserve">140 gr. burger köftesi, cheddar peyniri, marul, domates, turşu, karamelize soğan, Nano sos </t>
  </si>
  <si>
    <t>Dana Bacon Burger</t>
  </si>
  <si>
    <t xml:space="preserve">140 gr. burger köftesi, dana bacon, cheddar peyniri, marul, domates, turşu, karamelize soğan, barbekü sos </t>
  </si>
  <si>
    <t xml:space="preserve">140 gr. burger köftesi, közlenmiş domates, közlenmiş kırmızıbiber, marul, turşu, karamelize soğan, barbekü sos </t>
  </si>
  <si>
    <t>Hot Mexican Burger</t>
  </si>
  <si>
    <t xml:space="preserve">140 gr. burger köftesi, jalapeno biberi, marul, domates, karamelize soğan, hot chilli sos, Nano sos </t>
  </si>
  <si>
    <t xml:space="preserve">Çıtır tavuk fileto, marul, domates, turşu, mayonez </t>
  </si>
  <si>
    <t>Burger Shots</t>
  </si>
  <si>
    <t xml:space="preserve">Cheeseburger (50 gr.), klasik burger (50 gr.), mushroom burger (50 gr.) </t>
  </si>
  <si>
    <t>Jr. Burger</t>
  </si>
  <si>
    <t xml:space="preserve">70 gr. burger köftesi, marul, domates, turşu, karamelize soğan, Nano sos </t>
  </si>
  <si>
    <t xml:space="preserve">Klasik burger (50 gr.), cheeseburger (50 gr.) </t>
  </si>
  <si>
    <t>Italiano Burger</t>
  </si>
  <si>
    <t xml:space="preserve">140 gr. burger köftesi, mozzarella peyniri, roka, marul, domates, turşu, pesto sos </t>
  </si>
  <si>
    <t>Chicken &amp; Cheese Burger</t>
  </si>
  <si>
    <t xml:space="preserve">Çıtır tavuk fileto, mozzarella peyniri, marul, domates, turşu, mayonez </t>
  </si>
  <si>
    <t>XL Burger</t>
  </si>
  <si>
    <t xml:space="preserve">120 gr. 2 adet burger köftesi, cheddar peyniri, göbek marul, domates, turşu, karamelize soğan, Nano sos </t>
  </si>
  <si>
    <t>Veggie Burger</t>
  </si>
  <si>
    <t xml:space="preserve">Sotelenmiş mantar, mozzarella peyniri, marul, domates, turşu, mayonez </t>
  </si>
  <si>
    <t>Spesiyal Hot Dog</t>
  </si>
  <si>
    <t xml:space="preserve">Dana sosis, dana bacon, cheddar peyniri, kibrit patates kızartması, karamelize soğan, turşu, sos </t>
  </si>
  <si>
    <t>BratWurst</t>
  </si>
  <si>
    <t xml:space="preserve">Dana bratwurst sosis, kibrit patates kızartması, turşu, hardal </t>
  </si>
  <si>
    <t>Frankfurter</t>
  </si>
  <si>
    <t xml:space="preserve">Dana frankfurker sosis, kibrit patates kızartması, turşu, hardal </t>
  </si>
  <si>
    <t xml:space="preserve">8 adet çıtır tavuk, domates, marul, kırmızılahana, mısır, közlenmiş biber, salatalık, havuç </t>
  </si>
  <si>
    <t xml:space="preserve">Marine edilmiş bonfile parçaları, domates, marul, kırmızılahana, mısır, közlenmiş biber, salatalık, havuç </t>
  </si>
  <si>
    <t xml:space="preserve">Ton balığı, domates, marul, kırmızılahana, mısır, közlenmiş biber, salatalık, havuç </t>
  </si>
  <si>
    <t xml:space="preserve">Domates, marul, kırmızılahana, mısır, közlenmiş biber, salatalık, havuç, siyah zeytin, beyaz peynir </t>
  </si>
  <si>
    <t>Cajun Basket</t>
  </si>
  <si>
    <t xml:space="preserve">4 adet soğan halkası, 4 adet chicken fingers, 2 adet mozzarella sticks, patates kızartması, elma dilim patates kızartması </t>
  </si>
  <si>
    <t>Chicken Tenders</t>
  </si>
  <si>
    <t>Chicken Balls</t>
  </si>
  <si>
    <t xml:space="preserve">10 adet </t>
  </si>
  <si>
    <t xml:space="preserve">140 gr. dana eti, kibrit patates kızartması, çıtır soğan, cheddar peynir, göbek marul, domates, turşu, barbekü sos, özel sos </t>
  </si>
  <si>
    <t xml:space="preserve">140 gr. dana eti, göbek marul, domates, turşu, karamelize soğan, özel sos </t>
  </si>
  <si>
    <t xml:space="preserve">200 gr. dana eti, cheddar peynir, mozzarella peynir, göbek marul, domates, turşu, karamelize soğan, kibrit patates kızartması, barbekü sos, özel sos </t>
  </si>
  <si>
    <t xml:space="preserve">Çıtır fileto tavuk eti, kibrit patates kızartması, göbek marul, turşu, barbekü sos, özel sos </t>
  </si>
  <si>
    <t xml:space="preserve">140 gr. dana eti, cheddar peynir, göbek marul, domates, turşu, karamelize soğan, özel sos </t>
  </si>
  <si>
    <t>Pizza Menü</t>
  </si>
  <si>
    <t xml:space="preserve">Seçeceğiniz Pizza + Patates Kızartması + İçecek </t>
  </si>
  <si>
    <t>İkili Pizza Menü</t>
  </si>
  <si>
    <t xml:space="preserve">Seçeceğiniz 2 Adet Pizza + Patates Kızartması + 4 Adet Chicken Balls + Coca-Cola (1 L.) </t>
  </si>
  <si>
    <t>Üçlü Pizza Menü</t>
  </si>
  <si>
    <t xml:space="preserve">Seçeceğiniz 3 Adet Pizza + Coca-Cola (1 L.) </t>
  </si>
  <si>
    <t>İtaliano Burger</t>
  </si>
  <si>
    <t xml:space="preserve">140 gr. dana eti, mozzarella peynir, roka, göbek marul, domates, turşu, pesto sos </t>
  </si>
  <si>
    <t xml:space="preserve">140 gr. dana eti, jalapeno, göbek marul, domates, karamelize soğan, hot chili sos, özel sos </t>
  </si>
  <si>
    <t xml:space="preserve">Mini Klasik Burger + Mini Cheeseburger </t>
  </si>
  <si>
    <t xml:space="preserve">140 gr. dana eti, sotelenmiş sarımsaklı mantar, mayonez, cheddar peynir, göbek marul, turşu </t>
  </si>
  <si>
    <t>Spor Burger</t>
  </si>
  <si>
    <t xml:space="preserve">Göbek marula sarılmış; domates, turşu, karamelize soğan, özel sos </t>
  </si>
  <si>
    <t xml:space="preserve">140 gr. dana eti, ızgara domates, közlenmiş kırmızıbiber, göbek marul, turşu, karamelize soğan, barbekü sos </t>
  </si>
  <si>
    <t>Bacon Burger</t>
  </si>
  <si>
    <t xml:space="preserve">140 gr. dana eti, tütsülenmiş dana eti, cheddar peynir, göbek marul, domates, turşu, karamelize soğan, barbekü sos </t>
  </si>
  <si>
    <t xml:space="preserve">Mini Klasik Burger + Mini Cheeseburger + Mini Mushroom Burger </t>
  </si>
  <si>
    <t xml:space="preserve">70 gr. dana eti, göbek marul, domates, turşu, karamelize soğan, özel sos </t>
  </si>
  <si>
    <t xml:space="preserve">Sotelenmiş mantar, mozzarella peynir, göbek marul, domates, turşu, mayonez </t>
  </si>
  <si>
    <t xml:space="preserve">Çıtır fileto tavuk eti, göbek marul, domates, turşu, mayonez </t>
  </si>
  <si>
    <t xml:space="preserve">Çıtır fileto tavuk eti, mozzarella peynir, göbek marul, domates, turşu, mayonez </t>
  </si>
  <si>
    <t xml:space="preserve">2 adet 120 gr. dana eti, cheddar peynir, göbek marul, karamelize soğan, domates, turşu, özel sos </t>
  </si>
  <si>
    <t xml:space="preserve">Mozzarella peynir, domates sos, dana sucuk, dana sosis, dana salam, biber, siyah zeytin, mısır, mantar </t>
  </si>
  <si>
    <t>Bol Peynirli Pizza</t>
  </si>
  <si>
    <t xml:space="preserve">Mozzarella peynir, domates sos, cheddar peynir, parmesan peyniri, kaşar peynir </t>
  </si>
  <si>
    <t xml:space="preserve">Mozzarella peynir, domates sos, cherry domates, fesleğen </t>
  </si>
  <si>
    <t>Mexican Pizza</t>
  </si>
  <si>
    <t xml:space="preserve">Mozzarella peynir, domates sos, dana sucuk, jalapeno, siyah zeytin, mısır, acı sos </t>
  </si>
  <si>
    <t>Pesto Pizza</t>
  </si>
  <si>
    <t xml:space="preserve">Mozzarella peynir, domates sos, pesto sos </t>
  </si>
  <si>
    <t>Pepperoni Pizza</t>
  </si>
  <si>
    <t xml:space="preserve">Mozzarella peynir, domates sos, dana pepperoni, kapya biber </t>
  </si>
  <si>
    <t>Flammkuchen Pizza</t>
  </si>
  <si>
    <t xml:space="preserve">Mozzarella peynir, labne peyniri, füme et, kırmızı soğan, cheddar peynir, roka </t>
  </si>
  <si>
    <t>BBQ Chicken Pizza</t>
  </si>
  <si>
    <t xml:space="preserve">Mozzarella peynir, domates sos, barbekü sos, ızgara tavuk, kırmızı soğan, jalapeno, mısır </t>
  </si>
  <si>
    <t xml:space="preserve">Tortilla ekmeğine; sote tavuk, yeşilbiber, kırmızıbiber, soğan </t>
  </si>
  <si>
    <t>Sebzeli Wrap</t>
  </si>
  <si>
    <t xml:space="preserve">Tortilla ekmeği; yeşilbiber, kırmızıbiber, soğan, mantar, havuç, kaşar peynir </t>
  </si>
  <si>
    <t>Burrito Wrap</t>
  </si>
  <si>
    <t xml:space="preserve">Tortilla ekmeğine; sote tavuk, cheddar peyniri, yeşilbiber, kırmızıbiber, soğan, jalapeno, Meksika fasulyesi, avokado sos </t>
  </si>
  <si>
    <t>Biftekli Wrap</t>
  </si>
  <si>
    <t xml:space="preserve">Tortilla ekmeğine; sote biftek, yeşilbiber, kırmızıbiber, soğan </t>
  </si>
  <si>
    <t>Körili Wrap</t>
  </si>
  <si>
    <t xml:space="preserve">Tortilla ekmeğine sarılmış tavuk, mantar, köri sos </t>
  </si>
  <si>
    <t>Bratwurst</t>
  </si>
  <si>
    <t xml:space="preserve">Kibrit patates, turşu, hardal </t>
  </si>
  <si>
    <t>Dana Frankfurter</t>
  </si>
  <si>
    <t>Special Hot Dog</t>
  </si>
  <si>
    <t xml:space="preserve">Tütsülenmiş dana eti, cheddar peynir, kibrit patates, karamelize soğan, turşu, mayonez, ketçap, mayonez </t>
  </si>
  <si>
    <t>Bonfile Quesadilla</t>
  </si>
  <si>
    <t xml:space="preserve">Tortilla ekmeği; bonfile dilimleri, yeşilbiber, kırmızıbiber, soğan, mısır, mozzarella peynir, cheddar peynir </t>
  </si>
  <si>
    <t>Tavuklu Quesadilla</t>
  </si>
  <si>
    <t xml:space="preserve">Tortilla ekmeği; jülyen tavuk, yeşilbiber, kırmızıbiber, soğan, mısır, mozzarella peynir, cheddar peynir </t>
  </si>
  <si>
    <t>Steak Fajita</t>
  </si>
  <si>
    <t xml:space="preserve">Jülyen steak parçaları, sotelenmiş soğan, kırmızıbiber, yeşilbiber, avokado sos, ekşi krema, salsa dip sos </t>
  </si>
  <si>
    <t xml:space="preserve">Jülyen tavuk parçaları, sotelenmiş soğan, kırmızıbiber, yeşilbiber, avokado sos, ekşi krema, salsa dip sos </t>
  </si>
  <si>
    <t>Spagetti Bolognese</t>
  </si>
  <si>
    <t>Napoliten Makarna</t>
  </si>
  <si>
    <t>Pesto Fettucine</t>
  </si>
  <si>
    <t>Mac &amp; Cheese</t>
  </si>
  <si>
    <t>Kremalı Mantarlı Makarna</t>
  </si>
  <si>
    <t>Glutensiz Makarna</t>
  </si>
  <si>
    <t>Tavuk Mexicano (Acılı)</t>
  </si>
  <si>
    <t>Ballı Teriyaki Soslu Tavuk</t>
  </si>
  <si>
    <t>Dağ Kekikli Kremalı Tavuk</t>
  </si>
  <si>
    <t>Labne Soslu Tavuk</t>
  </si>
  <si>
    <t xml:space="preserve">Parmak patates kızartması, salata ile </t>
  </si>
  <si>
    <t>Beef Mexicano (Acılı)</t>
  </si>
  <si>
    <t xml:space="preserve">Jülyen bonfile, chili biber, domates, soğan, sarımsak, mısır, mantar </t>
  </si>
  <si>
    <t>Çökertme</t>
  </si>
  <si>
    <t>Köfte Mushroom</t>
  </si>
  <si>
    <t xml:space="preserve">Jülyen bonfile, kornişon turşu, soğan, sarımsak, hardal, demi glace sos, krema sos ile </t>
  </si>
  <si>
    <t>Dana Lokum</t>
  </si>
  <si>
    <t xml:space="preserve">Sote sebzeler ile </t>
  </si>
  <si>
    <t>Buffalo Wings</t>
  </si>
  <si>
    <t xml:space="preserve">8 parça kanat </t>
  </si>
  <si>
    <t>Mushroom Fries</t>
  </si>
  <si>
    <t xml:space="preserve">Parmak patates kızartması, mushroom sos ile </t>
  </si>
  <si>
    <t xml:space="preserve">Elma dilim patates kızartması, soğan halkası, patates kroket, parmak patates kızartması, chicken tenders, sigara böreği, dana sosi </t>
  </si>
  <si>
    <t>Mozzarella Sticks</t>
  </si>
  <si>
    <t xml:space="preserve">Parmak patates kızartması, elma dilim patates kızartması, soğan halkası, chicken balls, mozzarella sticks </t>
  </si>
  <si>
    <t>Avokadolu Yeşil Salata</t>
  </si>
  <si>
    <t xml:space="preserve">Mevsim yeşillikleri, domates, salatalık, havuç, mısır, taze fasulye, kapari, avokado sos </t>
  </si>
  <si>
    <t xml:space="preserve">Mevsim yeşillikleri, domates, salatalık, mısır, ızgara hellim dilimleri, kapari </t>
  </si>
  <si>
    <t>Akdeniz Salatası</t>
  </si>
  <si>
    <t xml:space="preserve">Mevsim yeşillikleri, domates, salatalık, havuç, mısır, beyaz peynir, kapari </t>
  </si>
  <si>
    <t xml:space="preserve">Mevsim yeşillikleri, domates, salatalık, havuç, mısır, ton balığı, kapari </t>
  </si>
  <si>
    <t>Cevizli Tulum Peynirli Salata</t>
  </si>
  <si>
    <t xml:space="preserve">Mevsim yeşillikleri, domates, salatalık, ceviz, tulum peyniri, kapari </t>
  </si>
  <si>
    <t xml:space="preserve">Mevsim yeşillikleri, domates, salatalık, havuç, mısır, ızgara tavuk parçaları, kapari </t>
  </si>
  <si>
    <t xml:space="preserve">Mevsim yeşillikleri, domates, salatalık, havuç, mısır, köz biber, marine edilmiş bonfile dilimleri, kapari </t>
  </si>
  <si>
    <t>Damla Maden Suyu (20 cl.)</t>
  </si>
  <si>
    <t xml:space="preserve">200 gr. dana eti içerisinde cheddar &amp; mozzarella peyniri, marul, domates, turşu, karamelize soğan, kibrit patates kızartması, Nano sos, BBQ sos </t>
  </si>
  <si>
    <t>Seçilmiş Menü (Boss Burger)</t>
  </si>
  <si>
    <t xml:space="preserve">Boss Burger + Coca-Cola (33 cl.) </t>
  </si>
  <si>
    <t>46,75 TL</t>
  </si>
  <si>
    <t xml:space="preserve">Dana eti, sotelenmiş sarımsaklı mantar, cheddar peyniri, marul, turşu, demi glace sos, mayonez </t>
  </si>
  <si>
    <t xml:space="preserve">Makarna veya patates kızartması, seçeceğiniz yan ürün ile </t>
  </si>
  <si>
    <t xml:space="preserve">Mozzarella peyniri, domates sos, dana sucuk, dana sosis, dana salam, biber, siyah zeytin, mısır, mantar </t>
  </si>
  <si>
    <t xml:space="preserve">Cheeseburger + Coca-Cola (33 cl.) </t>
  </si>
  <si>
    <t>39,75 TL</t>
  </si>
  <si>
    <t>Seçilmiş Menü (Tavuklu Wrap)</t>
  </si>
  <si>
    <t xml:space="preserve">Tavuklu Wrap + Coca-Cola (33 cl.) </t>
  </si>
  <si>
    <t>Chilli Soslu Tavuk</t>
  </si>
  <si>
    <t>Soya Soslu Tavuk Florentine</t>
  </si>
  <si>
    <t xml:space="preserve">Mevsim salata veya patates kızarması ile </t>
  </si>
  <si>
    <t>Tavuk Mexicano</t>
  </si>
  <si>
    <t xml:space="preserve">Mozzarella peyniri, domates sos, barbekü sos, ızgara tavuk, kırmızı soğan, jalapeno, mısır </t>
  </si>
  <si>
    <t xml:space="preserve">Mozzarella peyniri, domates sos, cheddar peyniri, parmesan peyniri, kaşar peyniri </t>
  </si>
  <si>
    <t xml:space="preserve">Mozzarella peyniri, labne peyniri, füme et, kırmızı soğan, cheddar peyniri, roka </t>
  </si>
  <si>
    <t xml:space="preserve">Mozzarella peyniri, domates sos, cherry domates, fesleğen </t>
  </si>
  <si>
    <t xml:space="preserve">Mozzarella peyniri, domates sos, dana sucuk, jalapeno, siyah zeytin, mısır, acı sos </t>
  </si>
  <si>
    <t xml:space="preserve">Mozzarella peyniri, domates sos, pesto sos </t>
  </si>
  <si>
    <t xml:space="preserve">120 gr. 2 adet dana eti, cheddar peyniri, göbek marul, karamelize soğan, domates, turşu, özel sos </t>
  </si>
  <si>
    <t xml:space="preserve">Dana eti, marul, domates, turşu, karamelize soğan, Nano sos </t>
  </si>
  <si>
    <t xml:space="preserve">Dana eti, cheddar peyniri, marul, domates, turşu, karamelize soğan, Nano sos </t>
  </si>
  <si>
    <t xml:space="preserve">Dana eti, ızgara domates, közlenmiş kırmızıbiber, marul, turşu, karamelize soğan, BBQ sos </t>
  </si>
  <si>
    <t xml:space="preserve">Dana eti, jalapeno biberi, marul, domates, karamelize soğan, hot chili sos, Nano sos </t>
  </si>
  <si>
    <t xml:space="preserve">Mini Klasik Burger &amp; Mini Cheeseburger &amp; Mini Mushroom Burger </t>
  </si>
  <si>
    <t xml:space="preserve">Mini Klasik Burger &amp; Mini Cheeseburger </t>
  </si>
  <si>
    <t xml:space="preserve">Dana eti, tütsülenmiş dana eti, cheddar peyniri, marul, domates, turşu, karamelize soğan, BBQ sos </t>
  </si>
  <si>
    <t xml:space="preserve">Dana eti, kibrit patates kızartması, soğan halkası, cheddar peyniri, marul, turşu, Nano sos, BBQ sos </t>
  </si>
  <si>
    <t xml:space="preserve">Dana eti, mozzarella peyniri, roka, marul, domates, turşu, pesto sos </t>
  </si>
  <si>
    <t xml:space="preserve">Marula sarılmış klasik burger </t>
  </si>
  <si>
    <t xml:space="preserve">Çıtır fileto tavuk eti, marul, domates, turşu, mayonez </t>
  </si>
  <si>
    <t xml:space="preserve">Çıtır fileto tavuk eti, mozzarella peyniri, marul, domates, turşu, mayonez </t>
  </si>
  <si>
    <t xml:space="preserve">Çıtır fileto tavuk eti, kibrit patates kızartması, marul, turşu, BBQ sos, Nano sos </t>
  </si>
  <si>
    <t>Bratwurst Hot Dog</t>
  </si>
  <si>
    <t xml:space="preserve">Kibrit patates kızartması, turşu, hardal sos </t>
  </si>
  <si>
    <t>Dana Frankfurter Hot Dog</t>
  </si>
  <si>
    <t xml:space="preserve">Tütsülenmiş dana eti, cheddar peyniri, kibrit patates kızartması, karamelize soğan, turşu, mayonez, ketçap </t>
  </si>
  <si>
    <t xml:space="preserve">Mevsim yeşillikleri, domates, salatalık, havuç, mısır, beyaz peynir, kapari turşusu </t>
  </si>
  <si>
    <t xml:space="preserve">Mevsim yeşillikleri, domates, salatalık, mısır, beyaz peynir, kapari turşusu, ızgara hellim dilimleri </t>
  </si>
  <si>
    <t xml:space="preserve">Mevsim yeşillikleri, domates, salatalık, havuç, mısır, ızgara tavuk parçacıkları, kapari turşusu </t>
  </si>
  <si>
    <t xml:space="preserve">Mevsim yeşillikleri, domates, salatalık, havuç, mısır, ton balığı, kapari turşusu </t>
  </si>
  <si>
    <t xml:space="preserve">120 gr. tavuk döner, patates kızartması, turşu, mayonez, ketçap. İsteğe göre salça sosu </t>
  </si>
  <si>
    <t xml:space="preserve">100 gr. tavuk döner, patates kızartması, turşu, mayonez, ketçap. İsteğe göre salça sosu </t>
  </si>
  <si>
    <t xml:space="preserve">Zurna Tavuk Döner Dürüm (İsteğe göre salça sosu) + Patates Kızartması + Soğan Halkası (2 Adet) + İçecek </t>
  </si>
  <si>
    <t xml:space="preserve">Tavuk Döner Dürüm (İsteğe göre salça sosu) + Patates Kızartması + Soğan Halkası (2 Adet) + İçecek </t>
  </si>
  <si>
    <t xml:space="preserve">100 gr. et döner, maydanoz, nane, domates, sos, isteğe göre soğan </t>
  </si>
  <si>
    <t xml:space="preserve">Et Döner Dürüm + Patates Kızartması + Soğan Halkası (2 Adet) + İçecek </t>
  </si>
  <si>
    <t xml:space="preserve">Pilav Üstü Tavuk Döner (İsteğe bağlı salça sosu) + Patates Kızartması + Mevsim Salatası + Rus Salatası + İçecek </t>
  </si>
  <si>
    <t>Pilav Üstü Et Döner Menü</t>
  </si>
  <si>
    <t xml:space="preserve">Pilav Üstü Et Döner + Patates Kızartması + Mevsim Salatası + Rus Salatası + İçecek </t>
  </si>
  <si>
    <t xml:space="preserve">Hamburger + Patates Kızartması + Soğan Halkası (2 Adet) + İçecek </t>
  </si>
  <si>
    <t xml:space="preserve">Cheeseburger + Patates Kızartması + Soğan Halkası (2 Adet) + İçecek </t>
  </si>
  <si>
    <t xml:space="preserve">Chicken Burger + Patates Kızartması + Soğan Halkası (2 Adet) + İçecek </t>
  </si>
  <si>
    <t xml:space="preserve">Big Burger + Patates Kızartması + Soğan Halkası (2 Adet) + İçecek </t>
  </si>
  <si>
    <t>Kaşarlı Et Döner Menü</t>
  </si>
  <si>
    <t xml:space="preserve">Kaşarlı Et Döner (Turşu, mayonez, ketçap) + Patates Kızartması + Kutu İçecek </t>
  </si>
  <si>
    <t>Zurna Et Döner Dürüm Menü</t>
  </si>
  <si>
    <t xml:space="preserve">Zurna Et Döner Dürüm + Patates Kızartması + Kutu İçecek </t>
  </si>
  <si>
    <t xml:space="preserve">Hamburger köftesi, marul, domates, mayonez, ketçap </t>
  </si>
  <si>
    <t xml:space="preserve">120 gr. et döner, maydanoz, nane, domates, sos, isteğe göre soğan </t>
  </si>
  <si>
    <t xml:space="preserve">Pilav, patates kızartması, Rus salatası, çoban salata, 2 adet soğan halkası </t>
  </si>
  <si>
    <t xml:space="preserve">Pilav, yoğurt, salata </t>
  </si>
  <si>
    <t xml:space="preserve">120 gr. et döner, kaşar peyniri, maydanoz, nane, domates, sos, isteğe göre soğan </t>
  </si>
  <si>
    <t xml:space="preserve">Et döner, kaşar peyniri, maydanoz, nane, domates, sos, isteğe göre soğan </t>
  </si>
  <si>
    <t>Kaşarlı Pilav Üstü Tavuk Döner</t>
  </si>
  <si>
    <t xml:space="preserve">Pilav, patates kızartması, Rus salatası, çoban salata, 2 adet soğan halkası. İsteğe göre salça sosu </t>
  </si>
  <si>
    <t xml:space="preserve">100 gr. tavuk döner, kaşar peyniri, patates kızartması, turşu, mayonez, ketçap. İsteğe göre salça sosu </t>
  </si>
  <si>
    <t xml:space="preserve">120 gr. tavuk döner, kaşar peyniri, patates kızartması, turşu, mayonez, ketçap. İsteğe göre salça sosu </t>
  </si>
  <si>
    <t xml:space="preserve">Pilav, yoğurt, salata. İsteğe göre salça sosu </t>
  </si>
  <si>
    <t>Izgara Special</t>
  </si>
  <si>
    <t xml:space="preserve">But bonfile, tavuk göğüs bonfile, şnitzel, et döner, tavuk döner, rus salatası,patates kızartması, 2 adet soğan halkası, mevsim salata ile </t>
  </si>
  <si>
    <t xml:space="preserve">Pilav, patates kızartması, Rus salatası, soğan halkası, mevsim salatası </t>
  </si>
  <si>
    <t>Napcaz Spesiyal</t>
  </si>
  <si>
    <t xml:space="preserve">Tavuk but, tavuk göğsü, şnitzel, tavuk döner, et döner, pilav, patates kızartması, Rus salatası, soğan halkası, mevsim salatası </t>
  </si>
  <si>
    <t xml:space="preserve">15 adet, pilav, patates kızartması, Rus salatası, soğan halkası, mevsim salatası </t>
  </si>
  <si>
    <t>Tavuk But Bonfile</t>
  </si>
  <si>
    <t>Tavuk Göğüs Bonfile</t>
  </si>
  <si>
    <t>Patates Kroket (12 Adet)</t>
  </si>
  <si>
    <t>Çıtır Parmak Tavuk (15 Adet) - Şu anda mevcut değil.</t>
  </si>
  <si>
    <t>Tavuk Nugget (12 Adet)</t>
  </si>
  <si>
    <t xml:space="preserve">Mevsim yeşillikleri, domates, kırmızılahana, havuç </t>
  </si>
  <si>
    <t>Tavuk Salata</t>
  </si>
  <si>
    <t xml:space="preserve">Kendi şişesinde gönderilmektedir. </t>
  </si>
  <si>
    <t xml:space="preserve">Tavuk Döner Dürüm (Patates kızartması, domates, marul, sos, mayonez) + Ayran (20 cl.) </t>
  </si>
  <si>
    <t xml:space="preserve">Zurna Tavuk Döner Dürüm (Bol malzemeli uzun sarım tavuk döner, patates kızartması, domates, marul, sos, mayonez) + Ayran (20 cl.) </t>
  </si>
  <si>
    <t xml:space="preserve">Zurna Et Döner Dürüm (Bol malzemeli uzun sarım et döner, patates kızartması, domates, marul, sos, mayonez) + Ayran (20 cl.) </t>
  </si>
  <si>
    <t xml:space="preserve">Salata, sos, turşu, ekmek, patates kızartması ile </t>
  </si>
  <si>
    <t xml:space="preserve">Pilav, salata, sos, turşu, ekmek, patates kızartması ile </t>
  </si>
  <si>
    <t>Seçilmiş Menü (Et Hamburger)</t>
  </si>
  <si>
    <t xml:space="preserve">Et Hamburger + Coca-Cola (33 cl.) </t>
  </si>
  <si>
    <t>Vodafone Menüsü (Köri Soslu Tavuk)</t>
  </si>
  <si>
    <t xml:space="preserve">Köri Soslu Tavuk + Ayran (30 cl.) (Kampanya koşulları için restoranın Promosyonlar bölümüne göz atınız. İndirimli fiyat ürün sepete eklendikten sonra uygulanır.) </t>
  </si>
  <si>
    <t>2'li Orta Boy Karışık Pizza Menü</t>
  </si>
  <si>
    <t xml:space="preserve">2 Adet Orta Boy Karışık Pizza + Soğan Halkası + Patates Kızartması + İçecek (1 L.) </t>
  </si>
  <si>
    <t xml:space="preserve">Soğan, domates, maydanoz, sos, turşu </t>
  </si>
  <si>
    <t xml:space="preserve">Pirinç pilavı, salata, sos, turşu, ekmek, patates kızartması ile </t>
  </si>
  <si>
    <t>Et Hamburger</t>
  </si>
  <si>
    <t xml:space="preserve">Cheddar peyniri, domates, marul, ketçap, mayonez </t>
  </si>
  <si>
    <t xml:space="preserve">Soğan piyazı, patates kızartması, turşu </t>
  </si>
  <si>
    <t>Tavuk Hamburger</t>
  </si>
  <si>
    <t xml:space="preserve">Kaşar peyniri, zeytin, domates, sucuk, sosis, biber, mısır </t>
  </si>
  <si>
    <t xml:space="preserve">Patates kızartması, turşu, marul, sos, mayonez, isteğe göre soğan </t>
  </si>
  <si>
    <t xml:space="preserve">Salata, makarna, turşu ile </t>
  </si>
  <si>
    <t xml:space="preserve">Maydanoz, soğan, mayonez, salça sos, isteğe göre acılı </t>
  </si>
  <si>
    <t>Köfte Dürüm Menü</t>
  </si>
  <si>
    <t xml:space="preserve">Köfte Dürüm (Maydanoz, soğan, mayonez, salça sos, isteğe göre acılı) + Ayran (30 cl.) </t>
  </si>
  <si>
    <t>Duble Izgara Köfte</t>
  </si>
  <si>
    <t>Veggie Köfte Dürüm</t>
  </si>
  <si>
    <t xml:space="preserve">Maydanoz, soğan, mayonez, sos, isteğe göre acı </t>
  </si>
  <si>
    <t xml:space="preserve">Maydanoz, mayonez, sos, isteğe göre soğan, acı. Biber turşusu, kornişon turşu ile </t>
  </si>
  <si>
    <t xml:space="preserve">2 Adet Köfte Dürüm + Coca-Cola (1 L.) </t>
  </si>
  <si>
    <t>Seçilmiş Menü (Antakya Usulü Köfte Dürüm) - Şu anda mevcut değil.</t>
  </si>
  <si>
    <t xml:space="preserve">Mevsim sebzeleri, maydanoz, acı sos, mayonez, soğan </t>
  </si>
  <si>
    <t xml:space="preserve">Özel sos, kaşar peyniri, sucuk, mantar, zeytin, domates, mısır </t>
  </si>
  <si>
    <t>Night Special Tost</t>
  </si>
  <si>
    <t xml:space="preserve">Özel sos, sucuk, kaşar peyniri, salam, yumurta, domates, acı yeşilbiber, maydanoz </t>
  </si>
  <si>
    <t>Seçilmiş Menü (Night Special Tost)</t>
  </si>
  <si>
    <t xml:space="preserve">Night Special Tost + Patates Kızartması + Coca-Cola (33 cl.) </t>
  </si>
  <si>
    <t xml:space="preserve">Pizza Tost + Patates Kızartması + Kutu İçecek (Kampanya koşulları için restoranın Promosyonlar bölümüne göz atınız. İndirimli fiyat ürün sepete eklendikten sonra uygulanır.) </t>
  </si>
  <si>
    <t>Enerji Menü</t>
  </si>
  <si>
    <t xml:space="preserve">Protein Tost + Patates Kızartması + Rus Salatası + Soğan Halkası (3 Adet) + İçecek </t>
  </si>
  <si>
    <t>Double Mix Tost</t>
  </si>
  <si>
    <t xml:space="preserve">Özel sos, sucuk, kaşar peyniri, yumurta </t>
  </si>
  <si>
    <t>Simit Tost - Şu anda mevcut değil, ileri bir tarihe sipariş verilebilir.</t>
  </si>
  <si>
    <t>Light Tost</t>
  </si>
  <si>
    <t xml:space="preserve">Özel kepek ekmeği, yağsız Antakya peyniri, sucuk </t>
  </si>
  <si>
    <t>Hindi Fümeli Tost</t>
  </si>
  <si>
    <t xml:space="preserve">Hindi füme, labne, maydanoz </t>
  </si>
  <si>
    <t>Protein Tost</t>
  </si>
  <si>
    <t xml:space="preserve">Özel sos, tavuk, mantar, cheddar peyniri, hardal, mayonez </t>
  </si>
  <si>
    <t xml:space="preserve">Sucuk, kaşar peyniri, turşu, ketçap, mayonez </t>
  </si>
  <si>
    <t xml:space="preserve">Domates, yeşillik, turşu. Patates kızartması ile </t>
  </si>
  <si>
    <t xml:space="preserve">Biber, domates </t>
  </si>
  <si>
    <t>Ekmek Arası Balık - Şu anda mevcut değil.</t>
  </si>
  <si>
    <t xml:space="preserve">Domates, kıvırcık marul, soğan </t>
  </si>
  <si>
    <t xml:space="preserve">110 gr. dana köfte, sebze, isteğe göre soğan </t>
  </si>
  <si>
    <t xml:space="preserve">(110 gr.) Kaşar peyniri, isteğe göre soğan </t>
  </si>
  <si>
    <t>Antakya Usulü Double Köfte Dürüm</t>
  </si>
  <si>
    <t xml:space="preserve">(220 gr.) İsteğe göre soğan </t>
  </si>
  <si>
    <t>Veggie Dürüm - Şu anda mevcut değil.</t>
  </si>
  <si>
    <t>Antakya Usulü Köfte</t>
  </si>
  <si>
    <t xml:space="preserve">(220 gr.) Patates kızartması, soğan, salata ile </t>
  </si>
  <si>
    <t xml:space="preserve">Turşu, limon, yeşillik ile </t>
  </si>
  <si>
    <t xml:space="preserve">Turşu, yeşillik ile </t>
  </si>
  <si>
    <t>Patatesli Gözleme (3 Adet)</t>
  </si>
  <si>
    <t xml:space="preserve">Kaşar peyniri, sos, mantar, sucuk, domates, mısır, biber </t>
  </si>
  <si>
    <t>Kaşarlı Gözleme (3 Adet)</t>
  </si>
  <si>
    <t>Biberli Çökelekli Gözleme (3 Adet)</t>
  </si>
  <si>
    <t>Tavuklu Pide</t>
  </si>
  <si>
    <t>Kaşarlı Domatesli Biberli Pide</t>
  </si>
  <si>
    <t xml:space="preserve">Kaşar peyniri, mantar, mısır, domates, biber. Turşu, yeşillik ile </t>
  </si>
  <si>
    <t>Tavuklu Kaşarlı Mantarlı Pide</t>
  </si>
  <si>
    <t xml:space="preserve">Kuşbaşı, kıyma, tavuk, kaşar peyniri. Turşu, yeşillik ile </t>
  </si>
  <si>
    <t>Niran Pide</t>
  </si>
  <si>
    <t xml:space="preserve">Kuşbaşı, kıyma, sucuk, kaşar peyniri. Turşu, yeşillik ile </t>
  </si>
  <si>
    <t xml:space="preserve">Kaşar peyniri, domates, sos </t>
  </si>
  <si>
    <t xml:space="preserve">200 gr. dana eti, yeşillik, turşu ile </t>
  </si>
  <si>
    <t>Tavuklu Kağıt Kebabı</t>
  </si>
  <si>
    <t xml:space="preserve">250 gr. Yeşillik, turşu ile </t>
  </si>
  <si>
    <t>Kiremitte Kuşbaşı Sote</t>
  </si>
  <si>
    <t>Kiremitte Kaşarlı Kuşbaşı Sote</t>
  </si>
  <si>
    <t>Kiremitte Tavuk Sote</t>
  </si>
  <si>
    <t>Kiremitte Kaşarlı Tavuk Sote</t>
  </si>
  <si>
    <t>Kiremitte Kaşarlı Mantarlı Tavuk</t>
  </si>
  <si>
    <t xml:space="preserve">Dana eti, maydanoz, kapya biberi, sarımsak. Yeşillik, turşu, 5 ekmek ile </t>
  </si>
  <si>
    <t>Yoğurtlu Lavaş Ekmek Tavuk Tantuni</t>
  </si>
  <si>
    <t>Yoğurtlu Lavaş Ekmek Biftek Tantuni</t>
  </si>
  <si>
    <t>Seçilmiş Menü (Biftek Tantuni Dürüm) - Şu anda mevcut değil.</t>
  </si>
  <si>
    <t xml:space="preserve">Biftek Tantuni Dürüm + Coca-Cola (33 cl.) </t>
  </si>
  <si>
    <t>Seçilmiş Menü (Köz Patlıcanlı Tereyağlı Et Tantuni) - Şu anda mevcut değil.</t>
  </si>
  <si>
    <t xml:space="preserve">Köz Patlıcanlı Tereyağlı Et Tantuni + Coca-Cola (33 cl.) </t>
  </si>
  <si>
    <t>Seçilmiş Menü (Yoğurtlu Lavaş Ekmek Tavuk Tantuni) - Şu anda mevcut değil.</t>
  </si>
  <si>
    <t xml:space="preserve">Yoğurtlu Lavaş Ekmek Tavuk Tantuni + Coca-Cola (33 cl.) </t>
  </si>
  <si>
    <t>26,03 TL</t>
  </si>
  <si>
    <t>Vodafone Menüsü (Köz Patlıcanlı Tereyağlı Tavuk Tantuni) - Şu anda mevcut değil.</t>
  </si>
  <si>
    <t xml:space="preserve">Köz Patlıcanlı Tereyağlı Tavuk Tantuni + Ayran (30 cl.) (Kampanya koşulları için restoranın Promosyonlar bölümüne göz atınız. İndirimli fiyat ürün sepete eklendikten sonra uygulanır.) </t>
  </si>
  <si>
    <t>Vodafone Menüsü (Tavuk Tantuni Dürüm) - Şu anda mevcut değil.</t>
  </si>
  <si>
    <t>Köz Patlıcanlı Tereyağlı Tavuk Tantuni</t>
  </si>
  <si>
    <t>Köz Patlıcanlı Tereyağlı Et Tantuni</t>
  </si>
  <si>
    <t>Günün Menüsü</t>
  </si>
  <si>
    <t xml:space="preserve">Günün Ana Yemeği + Pilav + Cacık veya Salata veya Çorba veya Yoğurt </t>
  </si>
  <si>
    <t xml:space="preserve">Patates kızartması, turşu, salata ile </t>
  </si>
  <si>
    <t xml:space="preserve">Turşu, limon ile </t>
  </si>
  <si>
    <t xml:space="preserve">Soğan, maydanoz, acı, sos </t>
  </si>
  <si>
    <t>27,84 TL</t>
  </si>
  <si>
    <t xml:space="preserve">Tavuk Döner Dürüm + Ayran (30 cl.) (Kampanya koşulları için restoranın Promosyonlar bölümüne göz atınız. İndirimli fiyat ürün sepete eklendikten sonra uygulanır.) </t>
  </si>
  <si>
    <t>Et Dürüm (Yarım)</t>
  </si>
  <si>
    <t>Tavuk Kanat İncik (500 gr.)</t>
  </si>
  <si>
    <t xml:space="preserve">10 adet tavuk. Humus, soğan piyazı, mevsim salata, pişmiş soğan, pişmiş biber, 1 adet ekmek ile </t>
  </si>
  <si>
    <t xml:space="preserve">Soğan, piyaz, mevsim salata, közlenmiş domates, közlenmiş biber, közlenmiş soğan, ekmek ile </t>
  </si>
  <si>
    <t>Tavuk Kanat İncik (1 kg.)</t>
  </si>
  <si>
    <t xml:space="preserve">20 adet ızgara tavuk. Humus, soğan piyazı, mevsim salata, pişmiş soğan, pişmiş biber, 3 adet ekmek ile </t>
  </si>
  <si>
    <t>Bey Kebabı</t>
  </si>
  <si>
    <t xml:space="preserve">Adana kebap, kuşbaşı kebap, tavuk kanat incik, mevsim salata, soğan piyaz, pişmiş soğan, biber, humus, 3 adet ekmek ile </t>
  </si>
  <si>
    <t>Yürek Kebap</t>
  </si>
  <si>
    <t xml:space="preserve">Mevsim salatası, soğan piyaz, közlenmiş soğan, közlenmiş domates </t>
  </si>
  <si>
    <t>Böbrek Kebap</t>
  </si>
  <si>
    <t>Psikopat Dürüm</t>
  </si>
  <si>
    <t xml:space="preserve">Seçeceğiniz et, közlenmiş soğan, psikopat biber, közlenmiş domates </t>
  </si>
  <si>
    <t>Zurna Ciğer Dürüm</t>
  </si>
  <si>
    <t>Zurna Tavuk Dürüm</t>
  </si>
  <si>
    <t>Zurna Psikopat Dürüm</t>
  </si>
  <si>
    <t xml:space="preserve">Seçeceğiniz et, pişmiş soğan, pişmiş domates </t>
  </si>
  <si>
    <t>Zurna Yürek Dürüm</t>
  </si>
  <si>
    <t>Böbrek Dürüm</t>
  </si>
  <si>
    <t>Zurna Böbrek Dürüm</t>
  </si>
  <si>
    <t xml:space="preserve">Domates, soğan, maydanoz, nane </t>
  </si>
  <si>
    <t>Kapalı Ayran (30 cl.)</t>
  </si>
  <si>
    <t>Yayık Ayran (30 cl.)</t>
  </si>
  <si>
    <t>Kemikli Izgara Tavuk (500 gr.)</t>
  </si>
  <si>
    <t xml:space="preserve">Humus, soğan piyazı, mevsim salata, pişmiş soğan, pişmiş biber, 3 adet ekmek ile </t>
  </si>
  <si>
    <t xml:space="preserve">16 adet ızgara tavuk. Humus, soğan piyazı, mevsim salata, pişmiş soğan, pişmiş biber, 3 adet ekmek ile </t>
  </si>
  <si>
    <t>Kemiksiz Bonfile (1 kg.)</t>
  </si>
  <si>
    <t xml:space="preserve">Ekmek, humus, mevsim salata, soğan, közlenmiş domates, közlenmiş biber ile </t>
  </si>
  <si>
    <t xml:space="preserve">Soğan, domates, maydanoz, göbek marul </t>
  </si>
  <si>
    <t>Vodafone Menüsü (Ekmek Arası Sucuk)</t>
  </si>
  <si>
    <t xml:space="preserve">Ekmek Arası Sucuk + Ayran (30 cl.) (Kampanya koşulları için restoranın Promosyonlar bölümüne göz atınız. İndirimli fiyat ürün sepete eklendikten sonra uygulanır.) </t>
  </si>
  <si>
    <t xml:space="preserve">Ekmek, mevsim salata, soğan zerzavat, humus, havuç tarator, biberli yoğurt, patlıcanlı yoğurt, közlenmiş domates, közlenmiş biber, közlenmiş soğan, çiğ köfte ile </t>
  </si>
  <si>
    <t>Duble Köfte Ekmek</t>
  </si>
  <si>
    <t>Duble Sucuk Ekmek</t>
  </si>
  <si>
    <t>Midye Dolma (Adet) - Şu anda mevcut değil.</t>
  </si>
  <si>
    <t>Patlıcanlı Yoğurt</t>
  </si>
  <si>
    <t xml:space="preserve">Ekmek, mevsim salata, garnitür, humus, havuç tarator, biberli yoğurt, patlıcanlı yoğurt, pişmiş domates, pişmiş soğan, çiğ köfte ile </t>
  </si>
  <si>
    <t>Kıyma Şiş (1 kg.)</t>
  </si>
  <si>
    <t>Kasap Sucuk (1 kg.)</t>
  </si>
  <si>
    <t>Kıyma Şiş (500 gr.)</t>
  </si>
  <si>
    <t>Köfte (500 gr.)</t>
  </si>
  <si>
    <t>Dana Sucuk (500 gr.)</t>
  </si>
  <si>
    <t>Izgara Kanat (1 kg.)</t>
  </si>
  <si>
    <t>2’li Dürüm Menü Olsa da Yesek</t>
  </si>
  <si>
    <t xml:space="preserve">2 Adet Çiğ Köfte Dürüm (100 gr.) + 2 Adet Ayran (17 cl.) </t>
  </si>
  <si>
    <t xml:space="preserve">Lütfen, dürüm içerisine malzeme seçiminizi malzeme seçimi bölümünden yapınız. </t>
  </si>
  <si>
    <t xml:space="preserve">2 adet lavaş, yeşillik, acı sos, nar ekşisi </t>
  </si>
  <si>
    <t>Vodafone Menüsü (Çiğ Köfte 500 gr.)</t>
  </si>
  <si>
    <t xml:space="preserve">Çiğ Köfte (500 gr.) + Ayran (1 L.) (Kampanya koşulları için restoranın Promosyonlar bölümüne göz atınız. İndirimli fiyat ürün sepete eklendikten sonra uygulanır.) </t>
  </si>
  <si>
    <t>37,60 TL</t>
  </si>
  <si>
    <t>Seçilmiş Menü (2 Mega Çiğ Köfte Dürüm)</t>
  </si>
  <si>
    <t xml:space="preserve">2 Adet Mega Çiğ Köfte Dürüm + 2 Adet Coca-Cola (33 cl.) </t>
  </si>
  <si>
    <t>39,60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</si>
  <si>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</si>
  <si>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</si>
  <si>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</si>
  <si>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</si>
  <si>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</si>
  <si>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</si>
  <si>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</si>
  <si>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</si>
  <si>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Mega Çiğ Köfte Dürüm Menü</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</si>
  <si>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</si>
  <si>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</si>
  <si>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</si>
  <si>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</si>
  <si>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</si>
  <si>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</si>
  <si>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</si>
  <si>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</si>
  <si>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</si>
  <si>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</si>
  <si>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</si>
  <si>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</si>
  <si>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 xml:space="preserve">(Lütfen, dürüm içerisine malzeme seçiminizi malzeme seçimi bölümünden yapınız.) 5 Adet Çiğ Köfte Dürüm + 5 Adet Ayran (17 cl.) </t>
  </si>
  <si>
    <t>Çiğ Köfte (500 gr.) &amp; Litrelik İçecek Menü</t>
  </si>
  <si>
    <t xml:space="preserve">Çiğ Köfte (500 gr.) + İçecek (1 L.) </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</si>
  <si>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</si>
  <si>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</si>
  <si>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</si>
  <si>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</si>
  <si>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</si>
  <si>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</si>
  <si>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</si>
  <si>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</si>
  <si>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</si>
  <si>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</si>
  <si>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</si>
  <si>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</si>
  <si>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</si>
  <si>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</si>
  <si>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</si>
  <si>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</si>
  <si>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Tatlı &amp; Litrelik İçecek Menü 2</t>
  </si>
  <si>
    <t xml:space="preserve">Çiğ Köfte (750 gr.) + 4 Adet Tatlı + İçecek (1 L.) </t>
  </si>
  <si>
    <t>83,00 TL</t>
  </si>
  <si>
    <t>Çiğ Köfte (1 kg.) &amp; Litrelik İçecek Menü</t>
  </si>
  <si>
    <t>Çiğ Köfte (1 kg.) &amp; Tatlı Menü 1</t>
  </si>
  <si>
    <t xml:space="preserve">Çiğ Köfte (1 kg.) + 4 Adet Tatlı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</si>
  <si>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</si>
  <si>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</si>
  <si>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</si>
  <si>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</si>
  <si>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</si>
  <si>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</si>
  <si>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106,00 TL</t>
  </si>
  <si>
    <t xml:space="preserve">4 adet lavaş, yeşillik, 2 adet acı sos, 2 adet nar ekşisi </t>
  </si>
  <si>
    <t xml:space="preserve">6 adet lavaş, yeşillik, 3 adet acı sos, 3 adet nar ekşisi </t>
  </si>
  <si>
    <t xml:space="preserve">8 adet lavaş, yeşillik, 3 adet acı sos, 3 adet nar ekşisi </t>
  </si>
  <si>
    <t>Ekstra Limon (Adet)</t>
  </si>
  <si>
    <t>Ekstra Maydanoz (Demet)</t>
  </si>
  <si>
    <t xml:space="preserve">Iceberg marul, maydanoz, limon </t>
  </si>
  <si>
    <t>Ekstra Iceberg Marul (Adet)</t>
  </si>
  <si>
    <t>Halka Tatlısı (Büyük) - Şu anda mevcut değil.</t>
  </si>
  <si>
    <t>Profiterol (Cam Kavanoz)</t>
  </si>
  <si>
    <t>Oses Helva Sade (500 gr.)</t>
  </si>
  <si>
    <t>Oses Helva Sade (1 kg.)</t>
  </si>
  <si>
    <t>Oses Helva Fıstıklı (500 gr.)</t>
  </si>
  <si>
    <t>Oses Helva Fıstıklı (1 kg.)</t>
  </si>
  <si>
    <t>Ekstra Stick Acı Sos</t>
  </si>
  <si>
    <t>Ekstra Stick Nar Ekşisi</t>
  </si>
  <si>
    <t>Nar Ekşisi (500 gr.)</t>
  </si>
  <si>
    <t>Acı Sos (540 gr.)</t>
  </si>
  <si>
    <t>4'lü Çiğ Köfte Dürüm Menü</t>
  </si>
  <si>
    <t xml:space="preserve">(Lütfen, dürüm içerisine malzeme seçiminizi malzeme seçimi bölümünden yapınız.) 4 Adet Çiğ Köfte Dürüm + 4 Adet Ayran (17 cl.) </t>
  </si>
  <si>
    <t>Ekstra Roka (Demet)</t>
  </si>
  <si>
    <t>Çiğ Köfte (300 gr.) &amp; Turşu Suyu Menü</t>
  </si>
  <si>
    <t xml:space="preserve">Çiğ Köfte (300 gr.) + 2 Adet Oses Turşu Suyu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</si>
  <si>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</si>
  <si>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</si>
  <si>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</si>
  <si>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</si>
  <si>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</si>
  <si>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</si>
  <si>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</si>
  <si>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</si>
  <si>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Muzlu Mag (Cam Kavanoz)</t>
  </si>
  <si>
    <t>Oreolu Mag (Cam Kavanoz)</t>
  </si>
  <si>
    <t>Çikolatalı Mag (Cam Kavanoz)</t>
  </si>
  <si>
    <t>Çilekli Mag (Cam Kavanoz)</t>
  </si>
  <si>
    <t>Vanilyalı Mag (Cam Kavanoz)</t>
  </si>
  <si>
    <t>Supangle (Cam Kavanoz)</t>
  </si>
  <si>
    <t>Eker Sütlaç (100 gr.) - Şu anda mevcut değil.</t>
  </si>
  <si>
    <t>Eker Kazandibi (100 gr.) - Şu anda mevcut değil.</t>
  </si>
  <si>
    <t>Eker Çikolatalı Puding (80 gr.)</t>
  </si>
  <si>
    <t>Su (5 L.)</t>
  </si>
  <si>
    <t xml:space="preserve">Siyah zeytin, yeşilzeytin, beyaz peynir, kaşar peyniri, tereyağı, bal, domates, salatalık, mevsim yeşillikleri </t>
  </si>
  <si>
    <t>Sıcak Sepeti</t>
  </si>
  <si>
    <t xml:space="preserve">Soğan halkası, kroket, sigara böreği, tavuk parçaları, sosis, elma dilim patates, özel ballı hardal sos </t>
  </si>
  <si>
    <t>26,90 TL</t>
  </si>
  <si>
    <t>Otantik Tost</t>
  </si>
  <si>
    <t xml:space="preserve">Ayvalık tost ekmeğine; kaşar peyniri, dana sucuk, dana salam, rus salatası, turşu, göbek marul, domates, Patates kızartması, akdeniz yeşilliği ile </t>
  </si>
  <si>
    <t xml:space="preserve">Akdeniz yeşillikleri ile </t>
  </si>
  <si>
    <t>Beyaz Peynirli Gözleme</t>
  </si>
  <si>
    <t xml:space="preserve">130 gr. ev yapımı hamburger köftesi, iceberg marul, turşu, domates, patates kızartması, dip sos </t>
  </si>
  <si>
    <t>Cheesburger</t>
  </si>
  <si>
    <t xml:space="preserve">Özel hamburger ekmeği arasında 130 gr. ev yapımı hamburger köftesi, cheddar peyniri, marul, dilim turşu, domates, patates kızıatması ile </t>
  </si>
  <si>
    <t>Otantik Burger</t>
  </si>
  <si>
    <t xml:space="preserve">Özel hamburger ekmeği arasında 130 gr. ev yapımı hamburger köftesi, cheddar peyniri, karamelize soğan, ıceberg marul, dilim turşu, domates, sos </t>
  </si>
  <si>
    <t xml:space="preserve">Renkli biberler, mantar, kabak, köri baharatı, Akdeniz yeşillikleri, baharatlı elma dilim patates, özel sos </t>
  </si>
  <si>
    <t xml:space="preserve">Süzme yoğurt yatağında kibrit patates üzerine sotelenmiş tavuk parçaları, tereyağlı domates sos </t>
  </si>
  <si>
    <t>Hot Chili Tavuk</t>
  </si>
  <si>
    <t xml:space="preserve">Kapya biberi, dolma biber, kuru soğan, mantar, acı sos ve fesleğen sos ile sotelenmiş tavuk parçaları, Akdeniz yeşilliği, elma dilim patates, özel sos ile </t>
  </si>
  <si>
    <t>Fesleğenli Tavuk</t>
  </si>
  <si>
    <t xml:space="preserve">Kapya biberi,dolma biber, kuru soğan, mantar, acı sos ve fesleğen sos ile sotelenmiş tavuk parçaları, Akdeniz yeşilliği, elma dilim patates, özel sos ile </t>
  </si>
  <si>
    <t>Mantar Soslu Izgara Tavuk</t>
  </si>
  <si>
    <t xml:space="preserve">Izgarada pişirilmiş fileto tavuk, kremalı mantar sos, Akdeniz yeşillikleri ve baharatlı patates ile </t>
  </si>
  <si>
    <t xml:space="preserve">Tortilla ekmeğine; pişirilmiş tavuk parçacıkları, özel soslu ve marineli sebzeler, kaşar peyniri. Patates kızartması, akdeniz yeşilliği ile </t>
  </si>
  <si>
    <t>Et Çökertme</t>
  </si>
  <si>
    <t xml:space="preserve">Süzme yoğurt, kibrit patates kızartması üzerine dana bonfile, tereyağlı domates sosu </t>
  </si>
  <si>
    <t>44,50 TL</t>
  </si>
  <si>
    <t xml:space="preserve">Izagarada pişirilmiş ev tipi ızgara köfte, Akdeniz yeşilliği ve özel sos ile </t>
  </si>
  <si>
    <t>Mantarlı Bonfile</t>
  </si>
  <si>
    <t xml:space="preserve">Izgarada pişirilmiş mantar soslu bonfile, sotelenmiş sebzeler ve bulgur risotto ile </t>
  </si>
  <si>
    <t xml:space="preserve">Bonfile dilimleri, kırmızıbiber, yeşilbiber, Meksika fasulyesi, acı sos, haşlanmış sebzeler ve patates püresi ile </t>
  </si>
  <si>
    <t>Köfte Wrap</t>
  </si>
  <si>
    <t xml:space="preserve">Tortilla ekmeğine; ızgara köfte, özel soslu ve marineli sebzeler, kaşar peyniri. Patates kızartması, akdeniz yeşilliği ile </t>
  </si>
  <si>
    <t xml:space="preserve">Tortilla ekmeğine; bonfile parçacıkları, özel soslu ve marineli sebzeler, kaşar peyniri. Patates kızartması, akdeniz yeşilliği ile </t>
  </si>
  <si>
    <t>Tavuk &amp; Pesto Soslu Penne</t>
  </si>
  <si>
    <t xml:space="preserve">Spagetti, kereviz lezzeti kıymalı bolonez sos ile </t>
  </si>
  <si>
    <t>Mexican Ateşi</t>
  </si>
  <si>
    <t xml:space="preserve">Penne makarna, mantar, kırmızıbiber, yeşilbiber, mısır ve acı sos ile </t>
  </si>
  <si>
    <t>Vendura Pizza</t>
  </si>
  <si>
    <t xml:space="preserve">Domates sosu, mozzarella peyniri, brokoli, mantar, mısır, siyah zeytin, kırmızıbiber, yeşilbiber </t>
  </si>
  <si>
    <t>Atlas Pizza</t>
  </si>
  <si>
    <t xml:space="preserve">Mozarella peyniri, sucuk, salam, sosis, mantar, siyah zeytin, kırmızıbiber, yeşilbiber </t>
  </si>
  <si>
    <t>Margharita Pizza</t>
  </si>
  <si>
    <t xml:space="preserve">Özel domates sos, mozzarella peyniri, domates, kekik </t>
  </si>
  <si>
    <t>27,90 TL</t>
  </si>
  <si>
    <t>Orkinos Pizza</t>
  </si>
  <si>
    <t xml:space="preserve">Mozzarella peyniri, ton balığı, kırmızıbiber, yeşilbiber, mısır, siyah zeytin, domates, kuru soğan </t>
  </si>
  <si>
    <t xml:space="preserve">Akdeniz yeşillikleri üzerine çörek otu serpiştirilmiş beyaz peynir, french sos </t>
  </si>
  <si>
    <t xml:space="preserve">Ezine peyniri, iceberg marul, maydanoz, nane, domates, salatalık, Akdeniz yeşillikleri </t>
  </si>
  <si>
    <t>Klasik Tavuklu Sezar Salata</t>
  </si>
  <si>
    <t xml:space="preserve">Izgara tavuk parçaları, parmesan peyniri, Sezar soslu Akdeniz yeşillikleri </t>
  </si>
  <si>
    <t>Orkinos Salata</t>
  </si>
  <si>
    <t xml:space="preserve">Ton balığı, kırmızı soğan, mısır, Akdeniz yeşillikleri </t>
  </si>
  <si>
    <t xml:space="preserve">Çıtır Tavuk Burger (60 gr.) + Patates Kroket (4 Adet) + Kutu İçecek </t>
  </si>
  <si>
    <t>2'li Fırsat Menü</t>
  </si>
  <si>
    <t xml:space="preserve">Öküz Burger (60 gr.) + Çıtır Tavuk Burger (60 gr.) + Patates Kızartması + Soğan Halkası + İçecek (1 L.) </t>
  </si>
  <si>
    <t>35,95 TL</t>
  </si>
  <si>
    <t>2'li Burger Menü (120 gr.)</t>
  </si>
  <si>
    <t xml:space="preserve">Seçeceğiniz 2 Adet Burger (120 gr.) + 2 Adet Patates Kızartması + 2 Adet Kutu İçecek </t>
  </si>
  <si>
    <t>Eko Chicken Burger Menü</t>
  </si>
  <si>
    <t xml:space="preserve">2 Adet Çıtır Tavuk Burger (60 gr.) + Patates Kızartması + Kutu İçecek </t>
  </si>
  <si>
    <t>23,95 TL</t>
  </si>
  <si>
    <t>Ekomix Menü</t>
  </si>
  <si>
    <t xml:space="preserve">Öküz Burger (60 gr.) + Çıtır Tavuk Burger (60 gr.) + Patates Kızartması + Kutu İçecek </t>
  </si>
  <si>
    <t>Eko Öküz Burger Menü</t>
  </si>
  <si>
    <t xml:space="preserve">2 Adet Öküz Burger (60 gr.) + Patates Kızartması + Kutu İçecek </t>
  </si>
  <si>
    <t>2'li Burger Menü (60 gr.)</t>
  </si>
  <si>
    <t xml:space="preserve">Seçeceğiniz 2 Adet Burger (60 gr.) + 2 Adet Patates Kızartması + 2 Adet Kutu İçecek </t>
  </si>
  <si>
    <t>43,90 TL</t>
  </si>
  <si>
    <t>Barböküz Burger (60 gr.) Menü</t>
  </si>
  <si>
    <t xml:space="preserve">Barböküz Burger (Susamlı ekmek içerisinde; 60 gr. dana köfte, cheddar peyniri, bbq sosu, salatalık turşusu, marul, domates) + Patates Kızartması + Kutu İçecek </t>
  </si>
  <si>
    <t>Cheeseburger (60 gr.) Menü</t>
  </si>
  <si>
    <t xml:space="preserve">Cheeseburger (Susamlı ekmek içerisinde; 60 gr. dana köfte, cheddar peyniri, salatalık turşusu, marul, domates, ketçap, hardal) + Patates Kızartması + Kutu İçecek </t>
  </si>
  <si>
    <t>Çıtır Tavuk Burger (60 gr.) Menü</t>
  </si>
  <si>
    <t xml:space="preserve">Çıtır Tavuk Burger (Susamlı ekmek içerisinde; 60 gr. çıtır tavuk, marul, domates, mayonez) + Patates Kızartması + Kutu İçecek </t>
  </si>
  <si>
    <t>21,95 TL</t>
  </si>
  <si>
    <t>Gurme Öküz Burger (60 gr.) Menü</t>
  </si>
  <si>
    <t xml:space="preserve">Gurme Öküz Burger (Özel ekmek içerisinde; 60 gr. dana köfte, füme et, cheddar peyniri, bbq sos, çıtır soğan) + Patates Kızartması + Kutu İçecek </t>
  </si>
  <si>
    <t>Mexican Burger (60 gr.) Menü</t>
  </si>
  <si>
    <t xml:space="preserve">Mexican Burger (Susamlı ekmek içerisinde; 60 gr. dana köfte, salsa sosu, jalapeno biber, marul, turşu, domates) + Patates Kızartması + Kutu İçecek </t>
  </si>
  <si>
    <t>Mushroom Burger (60 gr.) Menü</t>
  </si>
  <si>
    <t xml:space="preserve">Mushroom Burger (Susamlı ekmek içerisinde; 60 gr. dana köfte, mayonez, karamelize soğan, mantar, marul, domates, turşu, kaşar peyniri) + Patates Kızartması + Kutu İçecek </t>
  </si>
  <si>
    <t>Öküz Burger (60 gr.) Menü</t>
  </si>
  <si>
    <t xml:space="preserve">Öküz Burger (Susamlı ekmek içerisinde; 60 gr. dana köfte, karamelize soğan, salatalık turşusu, marul, domates, ketçap, mayonez) + Patates Kızartması + Kutu İçecek </t>
  </si>
  <si>
    <t>Romantik Öküz Burger (60 gr.) Menü</t>
  </si>
  <si>
    <t xml:space="preserve">Romantik Öküz Burger (Susamlı ekmek içerisinde; 60 gr. dana köfte, cheddar peyniri, ballı hardal sos, mor soğan, marul, domates) + Patates Kızartması + Kutu İçecek </t>
  </si>
  <si>
    <t>Tavuk Fileto Burger (60 gr.) Menü</t>
  </si>
  <si>
    <t xml:space="preserve">Tavuk Fileto Burger (Susamlı ekmek içerisinde; 60 gr. tavuk göğüs fileto, Red bull sos, domates, marul) + Patates Kızartması + Kutu İçecek </t>
  </si>
  <si>
    <t>Tavuk Spicy Fileto Burger (60 gr.) Menü</t>
  </si>
  <si>
    <t xml:space="preserve">Tavuk Spicy Fileto Burger (Susamlı ekmek içerisinde; 60 gr. tavuk göğüs fileto, marul, domates, ketçap, mayonez) + Patates Kızartması + Kutu İçecek </t>
  </si>
  <si>
    <t>Texas Burger (60 gr.) Menü</t>
  </si>
  <si>
    <t xml:space="preserve">Texas Burger (Büyük boy özel ekmek içerisinde; 60 gr. dana köfte, barbekü sos, dana jambon, cheddar peyniri, çıtır soğan) + Patates Kızartması + Kutu İçecek </t>
  </si>
  <si>
    <t>Barböküz Burger (120 gr.) Menü</t>
  </si>
  <si>
    <t xml:space="preserve">Barböküz Burger (Susamlı ekmek içerisinde; 120 gr. dana köfte, cheddar peyniri, bbq sosu, salatalık turşusu, marul, domates) + Patates Kızartması + Kutu İçecek </t>
  </si>
  <si>
    <t>32,95 TL</t>
  </si>
  <si>
    <t>Cheeseburger (120 gr.) Menü</t>
  </si>
  <si>
    <t xml:space="preserve">Cheeseburger (Susamlı ekmek içerisinde; 120 gr. dana köfte, cheddar peyniri, salatalık turşusu, marul, domates, ketçap, hardal) + Patates Kızartması + Kutu İçecek </t>
  </si>
  <si>
    <t>Çıtır Tavuk Burger (120 gr.) Menü</t>
  </si>
  <si>
    <t xml:space="preserve">Çıtır Tavuk Burger (Susamlı ekmek içerisinde; 120 gr. çıtır tavuk, marul, domates, mayonez) + Patates Kızartması + Kutu İçecek </t>
  </si>
  <si>
    <t>Gurme Öküz Burger (120 gr.) Menü</t>
  </si>
  <si>
    <t xml:space="preserve">Gurme Öküz Burger (Özel ekmek içerisinde; 120 gr. dana köfte, füme et, cheddar peyniri, bbq sos, çıtır soğan) + Patates Kızartması + Kutu İçecek </t>
  </si>
  <si>
    <t>38,95 TL</t>
  </si>
  <si>
    <t>Mexican Burger (120 gr.) Menü</t>
  </si>
  <si>
    <t xml:space="preserve">Mexican Burger (Susamlı ekmek içerisinde; 120 gr. dana köfte, salsa sosu, jalapeno biber, marul, turşu, domates) + Patates Kızartması + Kutu İçecek </t>
  </si>
  <si>
    <t>Mushroom Burger (120 gr.) Menü</t>
  </si>
  <si>
    <t xml:space="preserve">Mushroom Burger (Susamlı ekmek içerisinde; 120 gr. dana köfte, mayonez, karamelize soğan, mantar, marul, domates, turşu, kaşar peyniri) + Patates Kızartması + Kutu İçecek </t>
  </si>
  <si>
    <t>Öküz Burger (120 gr.) Menü</t>
  </si>
  <si>
    <t xml:space="preserve">Öküz Burger (Susamlı ekmek içerisinde; 120 gr. dana köfte, karamelize soğan, salatalık turşusu, marul, domates, ketçap, mayonez) + Patates Kızartması + Kutu İçecek </t>
  </si>
  <si>
    <t>31,95 TL</t>
  </si>
  <si>
    <t>Romantik Öküz Burger (120 gr.) Menü</t>
  </si>
  <si>
    <t xml:space="preserve">Romantik Öküz Burger (Susamlı ekmek içerisinde; 120 gr. dana köfte, cheddar peyniri, ballı hardal sos, mor soğan, marul, domates) + Patates Kızartması + Kutu İçecek </t>
  </si>
  <si>
    <t>Tavuk Fileto Burger (120 gr.) Menü</t>
  </si>
  <si>
    <t xml:space="preserve">Tavuk Fileto Burger (Susamlı ekmek içerisinde; 120 gr. tavuk göğüs fileto, Red bull sos, domates, marul) + Patates Kızartması + Kutu İçecek </t>
  </si>
  <si>
    <t>Tavuk Spicy Fileto Burger (120 gr.) Menü</t>
  </si>
  <si>
    <t xml:space="preserve">Tavuk Spicy Fileto Burger (Susamlı ekmek içerisinde; 120 gr. tavuk göğüs fileto, marul, domates, ketçap, mayonez) + Patates Kızartması + Kutu İçecek </t>
  </si>
  <si>
    <t>Texas Burger (120 gr.) Menü</t>
  </si>
  <si>
    <t xml:space="preserve">Texas Burger (Büyük boy özel ekmek içerisinde; 120 gr. dana köfte, barbekü sos, dana jambon, cheddar peyniri, çıtır soğan) + Patates Kızartması + Kutu İçecek </t>
  </si>
  <si>
    <t>Dana Burger Menü</t>
  </si>
  <si>
    <t xml:space="preserve">Dana Burger (Hamburger ekmeği içerisinde; 60 gr. dana köfte) + Patates Kızartması + Sürpriz Oyuncak + Sütaş Ayran (29,5 cl.) </t>
  </si>
  <si>
    <t>20,95 TL</t>
  </si>
  <si>
    <t>Çıtır Civciv Burger Menü</t>
  </si>
  <si>
    <t xml:space="preserve">Çıtır Civciv Burger (Hamburger ekmeği içerisinde; 60 gr. çıtır tavuk) + Patates Kızartması + Sürpriz Oyuncak + Sütaş Ayran (29,5 cl.) </t>
  </si>
  <si>
    <t>Öküz Burger</t>
  </si>
  <si>
    <t xml:space="preserve">Susamlı ekmek içerisinde; dana köfte, karamelize soğan, salatalık turşusu, marul, domates, ketçap, mayonez </t>
  </si>
  <si>
    <t xml:space="preserve">Susamlı ekmek içerisinde; dana köfte, cheddar peyniri, salatalık turşusu, marul, domates, ketçap, hardal </t>
  </si>
  <si>
    <t>Gurme Öküz Burger</t>
  </si>
  <si>
    <t xml:space="preserve">Özel ekmek içerisinde; dana köfte, füme et, cheddar peyniri, bbq sos, çıtır soğan </t>
  </si>
  <si>
    <t xml:space="preserve">Büyük boy özel ekmek içerisinde; dana köfte, barbekü sos, dana jambon, cheddar peyniri, çıtır soğan </t>
  </si>
  <si>
    <t>Romantik Öküz Burger</t>
  </si>
  <si>
    <t xml:space="preserve">Susamlı ekmek içerisinde; dana köfte, cheddar peyniri, ballı hardal sos, mor soğan, marul, domates </t>
  </si>
  <si>
    <t xml:space="preserve">Susamlı ekmek içerisinde; dana köfte, salsa sosu, jalapeno biber, marul, turşu, domates </t>
  </si>
  <si>
    <t xml:space="preserve">Susamlı ekmek içerisinde; dana köfte, mayonez, karamelize soğan, mantar, marul, domates, turşu, kaşar peyniri </t>
  </si>
  <si>
    <t>Barböküz Burger</t>
  </si>
  <si>
    <t xml:space="preserve">Susamlı ekmek içerisinde; dana köfte, cheddar peyniri, bbq sosu, salatalık turşusu, marul, domates </t>
  </si>
  <si>
    <t>12,95 TL</t>
  </si>
  <si>
    <t>Nugget (16 Adet)</t>
  </si>
  <si>
    <t>Mozzarella Stick (12 Adet)</t>
  </si>
  <si>
    <t>8,95 TL</t>
  </si>
  <si>
    <t>15,95 TL</t>
  </si>
  <si>
    <t>6,95 TL</t>
  </si>
  <si>
    <t>Patates Kroket (8 Adet)</t>
  </si>
  <si>
    <t>10,95 TL</t>
  </si>
  <si>
    <t>9,95 TL</t>
  </si>
  <si>
    <t>Sütaş Ayran (29,5 cl.)</t>
  </si>
  <si>
    <t xml:space="preserve">Kornişon turşu, patates kızartması, ketçap, sarımsaklı mayonez, özel sıcak sos </t>
  </si>
  <si>
    <t xml:space="preserve">Soğan piyazı, kornişon turşu, patates kızartması, ketçap, sarımsaklı mayonez, özel sıcak sos </t>
  </si>
  <si>
    <t xml:space="preserve">Mevsim salatası, patates kızartması, ketçap, sarımsaklı mayonez, özel sıcak sos ile </t>
  </si>
  <si>
    <t xml:space="preserve">Kornişon turşu, patates kızartması, ketçap, sarımsaklı mayonez, özel sıcak sos. Lavaşa sarılı, dilimlenmiş olarak servis edilir </t>
  </si>
  <si>
    <t xml:space="preserve">Kaşar peyniri, kornişon turşu, patates kızartması, ketçap, sarımsaklı mayonez, özel sıcak sos </t>
  </si>
  <si>
    <t xml:space="preserve">Tavuk burger köftesi, marul, domates, turşu, ketçap, mayonez </t>
  </si>
  <si>
    <t>Patsu</t>
  </si>
  <si>
    <t xml:space="preserve">Somon ekmek arası; parates kızartması, keçap, mayonez </t>
  </si>
  <si>
    <t xml:space="preserve">Marul, limon, yeşillik, nar ekşisi, acı sos </t>
  </si>
  <si>
    <t xml:space="preserve">Ekmek Arası Izgara Köfte + Coca Cola (20 cl.) </t>
  </si>
  <si>
    <t>Vodafone Menüsü (Karışık Tost)</t>
  </si>
  <si>
    <t xml:space="preserve">Karışık Tost + Ayran (30 cl.) (Kampanya koşulları için restoranın Promosyonlar bölümüne göz atınız. İndirimli fiyat ürün sepete eklendikten sonra uygulanır.) </t>
  </si>
  <si>
    <t xml:space="preserve">Salam, sosis, sucuk, kaşar peyniri, hamburger eti, ketçap, mayonez, domates, turşu, marul </t>
  </si>
  <si>
    <t>Kasap Burger</t>
  </si>
  <si>
    <t xml:space="preserve">Hamburger eti, marul, domates, turşu, ketçap, mayonez </t>
  </si>
  <si>
    <t xml:space="preserve">Marul, limon, yeşillik, turşu, lavaş, nar ekşisi, acı sos ile </t>
  </si>
  <si>
    <t>Nohutlu Tavuklu Pirinç Pilavı</t>
  </si>
  <si>
    <t xml:space="preserve">Ketçap, mayonez, marul, soğan, turşu, domates, maydanoz, özel sos. Patates kızartması, turşu ile </t>
  </si>
  <si>
    <t xml:space="preserve">Ketçap, mayonez, marul, soğan, turşu, domates, maydanoz </t>
  </si>
  <si>
    <t>Özes Günün Tatlısı</t>
  </si>
  <si>
    <t>Meksika Soslu Acılı Tavuk Döner Dürüm</t>
  </si>
  <si>
    <t>Tavuk Döner Dürüm - Şu anda mevcut değil.</t>
  </si>
  <si>
    <t xml:space="preserve">Yumurta, sucuk, kaşar peyniri, domates, yeşilbiber, ketçap, mayonez. Patates kızartması, turşu ile </t>
  </si>
  <si>
    <t>Big Et Burger</t>
  </si>
  <si>
    <t xml:space="preserve">Marul, domates, turşu, biber, soğan, ketçap, mayonez, kaşar peyniri </t>
  </si>
  <si>
    <t>Chicken Big Burger</t>
  </si>
  <si>
    <t xml:space="preserve">Marul, domates, patates kızartması, mayonez, tahin, özel sos, tarator ile </t>
  </si>
  <si>
    <t>Kepse Pilavı - Şu anda mevcut değil.</t>
  </si>
  <si>
    <t xml:space="preserve">Soğan piyazı, közlenmiş domates, biber, ekmek ile </t>
  </si>
  <si>
    <t>Kemikli Tavuk Izgara</t>
  </si>
  <si>
    <t xml:space="preserve">Mevsim salata, humus, közlenmiş domates, biber, ekmek ile </t>
  </si>
  <si>
    <t>Kemiksiz Tavuk Izgara</t>
  </si>
  <si>
    <t xml:space="preserve">Domates, soğan, maydanoz, nane. Közlenmiş domates, biber ile </t>
  </si>
  <si>
    <t xml:space="preserve">Çikolata sosu ile </t>
  </si>
  <si>
    <t>Süt Burger (3 Adet)</t>
  </si>
  <si>
    <t>Muzlu Mag</t>
  </si>
  <si>
    <t>Seçilmiş Menü (Sütlü Soğuk Baklava (500 gr.)) - Şu anda mevcut değil.</t>
  </si>
  <si>
    <t xml:space="preserve">Sütlü Soğuk Baklava (500 gr.) + Coca-Cola (1 L.) </t>
  </si>
  <si>
    <t>Malaga Pasta (Dilim)</t>
  </si>
  <si>
    <t>Latte Pasta (Dilim)</t>
  </si>
  <si>
    <t>Portakallı Cheesecake (Dilim) - Şu anda mevcut değil.</t>
  </si>
  <si>
    <t>Çikolatalı Islak Kek (Dilim)</t>
  </si>
  <si>
    <t>Dilim Pasta</t>
  </si>
  <si>
    <t>İbiza Pasta - Şu anda mevcut değil.</t>
  </si>
  <si>
    <t>Fıstıklı Ganaj - Şu anda mevcut değil.</t>
  </si>
  <si>
    <t>Fıstıklı Kadayıf (Dilim) - Şu anda mevcut değil.</t>
  </si>
  <si>
    <t>İzmir Bomba (4 Adet)</t>
  </si>
  <si>
    <t>Frambuazlı Pasta (Dilim)</t>
  </si>
  <si>
    <t>Opera Cake</t>
  </si>
  <si>
    <t>Makaron (6'lı Kutu) - Şu anda mevcut değil.</t>
  </si>
  <si>
    <t>Hindistan Cevizli Coco (3 Adet)</t>
  </si>
  <si>
    <t>Fıstıklı Soğuk Baklava</t>
  </si>
  <si>
    <t xml:space="preserve">Porsiyon </t>
  </si>
  <si>
    <t>Sütlü Çikolatalı Soğuk Baklava</t>
  </si>
  <si>
    <t>Tartolet (500 gr.) - Şu anda mevcut değil.</t>
  </si>
  <si>
    <t>Oreolu Çilekli Mag</t>
  </si>
  <si>
    <t>Aşure - Şu anda mevcut değil.</t>
  </si>
  <si>
    <t>Panacota (Dilim) - Şu anda mevcut değil.</t>
  </si>
  <si>
    <t>Çikolatalı Yaş Pasta (8 Kişilik)</t>
  </si>
  <si>
    <t>Meyveli Yaş Pasta (5 Kişilik)</t>
  </si>
  <si>
    <t>Meyveli Yaş Pasta (8 Kişilik)</t>
  </si>
  <si>
    <t>Muzlu Yaş Pasta (12 Kişilik)</t>
  </si>
  <si>
    <t>Muzlu Yaş Pasta (5 Kişilik)</t>
  </si>
  <si>
    <t>Muzlu Yaş Pasta (8 Kişilik)</t>
  </si>
  <si>
    <t>Çikolatalı Yaş Pasta (12 Kişilik)</t>
  </si>
  <si>
    <t>Çilekli Yaş Pasta (5 Kişilik)</t>
  </si>
  <si>
    <t>Çilekli Yaş Pasta (8 Kişilik)</t>
  </si>
  <si>
    <t>Çikolatalı Yaş Pasta (3 Kişilik)</t>
  </si>
  <si>
    <t>Muzlu Yaş Pasta (3 Kişilik)</t>
  </si>
  <si>
    <t>Çikolatalı Yaş Pasta (5 Kişilik)</t>
  </si>
  <si>
    <t>Cappy Limonata (1 L.)</t>
  </si>
  <si>
    <t>Coca-Cola (2 L.) - Şu anda mevcut değil.</t>
  </si>
  <si>
    <t>Fanta (2 L.) - Şu anda mevcut değil.</t>
  </si>
  <si>
    <t>Tiramisu (7 - 8 Kişilik)</t>
  </si>
  <si>
    <t>Fıstıklı Havuç Dilim Baklava (500 gr.)</t>
  </si>
  <si>
    <t xml:space="preserve">Şöbiyet </t>
  </si>
  <si>
    <t>İngiliz Keki (500 gr.)</t>
  </si>
  <si>
    <t>Mini Brownie (500 gr.)</t>
  </si>
  <si>
    <t>Ekler (500 gr.)</t>
  </si>
  <si>
    <t>Sütlü Soğuk Baklava</t>
  </si>
  <si>
    <t>Antep Fıstıklı &amp; Susamlı Barazi (500 gr.)</t>
  </si>
  <si>
    <t>Kuru Pasta (500 gr.)</t>
  </si>
  <si>
    <t>Kakaolu Islak Kek (500 gr.)</t>
  </si>
  <si>
    <t>Cevizli Antakya Kömbe (500gr.)</t>
  </si>
  <si>
    <t>Special Baklava Kutusu</t>
  </si>
  <si>
    <t xml:space="preserve">Günün klasik baklava çeşitleri </t>
  </si>
  <si>
    <t>İzmir bomba (500 gr.)</t>
  </si>
  <si>
    <t>Öztoprak Special Lüks Baklava Kutusu</t>
  </si>
  <si>
    <t>Cevizli Dolama (500 gr.)</t>
  </si>
  <si>
    <t>Portakallı Pudra Şekerli Kurabiye (500 gr.) - Şu anda mevcut değil.</t>
  </si>
  <si>
    <t>Antep Fıstıklı Soğuk Baklava (1 kg.)</t>
  </si>
  <si>
    <t>Sneakers Tatlı (500 gr.) - Şu anda mevcut değil.</t>
  </si>
  <si>
    <t>Cevizli Sütlü Soğuk Baklava (1 kg.)</t>
  </si>
  <si>
    <t>Cevizli Sütlü Soğuk Baklava (500 gr)</t>
  </si>
  <si>
    <t>Pirinç Patlaklı Special (500 gr.)</t>
  </si>
  <si>
    <t>Fıstıklı Kadayıf (500 gr.) - Şu anda mevcut değil.</t>
  </si>
  <si>
    <t>Mozaik Dilim Pasta (500 gr.) - Şu anda mevcut değil.</t>
  </si>
  <si>
    <t>Makaron (500 gr.) - Şu anda mevcut değil.</t>
  </si>
  <si>
    <t>Ballı Nuga (500 gr.) - Şu anda mevcut değil.</t>
  </si>
  <si>
    <t>Hurmalı Kömbe (500 gr.) - Şu anda mevcut değil.</t>
  </si>
  <si>
    <t>Antep Fıstıklı &amp; Susamlı Barazi (1 kg.)</t>
  </si>
  <si>
    <t>Klasik Antep Fıstıklı Baklava (500 gr.)</t>
  </si>
  <si>
    <t>Antep Fıstıklı Muska (1 kg.) - Şu anda mevcut değil.</t>
  </si>
  <si>
    <t>Ballı Börek (Şöbiyet) (1 kg.)</t>
  </si>
  <si>
    <t>Cevizli Acı Badem Kurabiyesi (1 kg.) - Şu anda mevcut değil.</t>
  </si>
  <si>
    <t>Cevizli Dolama (1 kg.)</t>
  </si>
  <si>
    <t>Çikolatalı Baklava (1 kg.) - Şu anda mevcut değil.</t>
  </si>
  <si>
    <t>Çikolatalı Baklava (500 gr.) - Şu anda mevcut değil.</t>
  </si>
  <si>
    <t>Fıstıklı Havuç Dilim Baklava (1 kg.)</t>
  </si>
  <si>
    <t>Halep Burma (500 gr.) - Şu anda mevcut değil.</t>
  </si>
  <si>
    <t>Halep Burması (1 kg.) - Şu anda mevcut değil.</t>
  </si>
  <si>
    <t>İngiliz Keki (1 kg.)</t>
  </si>
  <si>
    <t>Kakaolu Islak Kek (1 kg.)</t>
  </si>
  <si>
    <t>Kuru Pasta (1 kg.)</t>
  </si>
  <si>
    <t>Kırma Antep Fıstıklı &amp; Tereyağlı Baklava (1 kg.)</t>
  </si>
  <si>
    <t>Kırma Antep Fıstıklı Tereyağlı Baklava (500 gr.)</t>
  </si>
  <si>
    <t>Klasik Antep Fıstıklı Baklava (1 kg.)</t>
  </si>
  <si>
    <t>Kuşgözü Baklava (1 kg.)</t>
  </si>
  <si>
    <t>Kuşgözü Baklava (500 gr.)</t>
  </si>
  <si>
    <t>Melek Tacı (1 kg.) - Şu anda mevcut değil.</t>
  </si>
  <si>
    <t>Melek Tacı (500 gr.) - Şu anda mevcut değil.</t>
  </si>
  <si>
    <t>Prenses Baklava (1 kg.) - Şu anda mevcut değil.</t>
  </si>
  <si>
    <t>Vezirparmağı (Antep Fıstıklı Yeşil Burma) (1 kg.)</t>
  </si>
  <si>
    <t>Vezirparmağı (Antep Fıstıklı Yeşil Burma) (500 gr.)</t>
  </si>
  <si>
    <t>Çilekli Dondurma (500 gr.) - Şu anda mevcut değil.</t>
  </si>
  <si>
    <t>Sade Dondurma (250 gr) - Şu anda mevcut değil.</t>
  </si>
  <si>
    <t>Kakao &amp; Sade Dondurma (500 gr.) - Şu anda mevcut değil.</t>
  </si>
  <si>
    <t>Limon &amp; Sade Dondurma (500 gr.) - Şu anda mevcut değil.</t>
  </si>
  <si>
    <t>Limonlu Dondurma (500 gr.) - Şu anda mevcut değil.</t>
  </si>
  <si>
    <t>Sade Dondurma (1 kg.) - Şu anda mevcut değil.</t>
  </si>
  <si>
    <t>Sade Dondurma (500 gr.) - Şu anda mevcut değil.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</si>
  <si>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</si>
  <si>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</si>
  <si>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</si>
  <si>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</si>
  <si>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</si>
  <si>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</si>
  <si>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</si>
  <si>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</si>
  <si>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</si>
  <si>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</si>
  <si>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</si>
  <si>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</si>
  <si>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</si>
  <si>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</si>
  <si>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</si>
  <si>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</si>
  <si>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</si>
  <si>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</si>
  <si>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</si>
  <si>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</si>
  <si>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</si>
  <si>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</si>
  <si>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</si>
  <si>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</si>
  <si>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</si>
  <si>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</si>
  <si>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</si>
  <si>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</si>
  <si>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 1</t>
  </si>
  <si>
    <t xml:space="preserve">Seçeceğiniz 2 Adet Orta Boy Pizza + Soğan Halkası (10 Adet) + Nugget (6 Adet) + Çıtır Patates + İçecek (1 L.) (Gurme pizzalar için 9,9 TL fark uygulanmaktadır.)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</si>
  <si>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</si>
  <si>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</si>
  <si>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</si>
  <si>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</si>
  <si>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4'lü Orta Boy Pizza Menü Fırsatı</t>
  </si>
  <si>
    <t xml:space="preserve">Seçeceğiniz 4 Adet Orta Boy Pizza + 2 Adet Çıtır Patates + 2 Adet İçecek (1 L.) (Gurme pizzalar için 9,9 TL fark uygulanmaktadır.) </t>
  </si>
  <si>
    <t>139,90 TL</t>
  </si>
  <si>
    <t>Büyük Evde Kal Kampanyası</t>
  </si>
  <si>
    <t xml:space="preserve">Seçeceğiniz Büyük Boy Pizza + İçecek (1 L.) (Gurme pizzalar için 9,9 TL fark uygulanmaktadır.) </t>
  </si>
  <si>
    <t>49,90 TL</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</si>
  <si>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</si>
  <si>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</si>
  <si>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</si>
  <si>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</si>
  <si>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</si>
  <si>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</si>
  <si>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</si>
  <si>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</si>
  <si>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</si>
  <si>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</si>
  <si>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</si>
  <si>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</si>
  <si>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</si>
  <si>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</si>
  <si>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</si>
  <si>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</si>
  <si>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</si>
  <si>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</si>
  <si>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</si>
  <si>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</si>
  <si>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</si>
  <si>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 xml:space="preserve">Cheeseburger (90 gr.) + Çıtır Patates + Kutu İçecek </t>
  </si>
  <si>
    <t>36,90 TL</t>
  </si>
  <si>
    <t>Çıtır Tavuk Menü</t>
  </si>
  <si>
    <t xml:space="preserve">Çıtır Tavuk (5 Adet) + Çıtır Patates + Kutu İçecek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</si>
  <si>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</si>
  <si>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</si>
  <si>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</si>
  <si>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</si>
  <si>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</si>
  <si>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</si>
  <si>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</si>
  <si>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</si>
  <si>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</si>
  <si>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</si>
  <si>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</si>
  <si>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</si>
  <si>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</si>
  <si>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</si>
  <si>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</si>
  <si>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</si>
  <si>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</si>
  <si>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</si>
  <si>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</si>
  <si>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</si>
  <si>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</si>
  <si>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</si>
  <si>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</si>
  <si>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</si>
  <si>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</si>
  <si>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</si>
  <si>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</si>
  <si>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</si>
  <si>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</si>
  <si>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</si>
  <si>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</si>
  <si>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</si>
  <si>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</si>
  <si>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</si>
  <si>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</si>
  <si>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</si>
  <si>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</si>
  <si>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</si>
  <si>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</si>
  <si>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</si>
  <si>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Dream (Orta)</t>
  </si>
  <si>
    <t>Ege (Orta)</t>
  </si>
  <si>
    <t>Füme Kaburga (Orta)</t>
  </si>
  <si>
    <t>Kavurmalım (Orta)</t>
  </si>
  <si>
    <t>Luna (Orta)</t>
  </si>
  <si>
    <t>Mantarlı &amp; Sosisli (Orta)</t>
  </si>
  <si>
    <t>Mexican (Orta)</t>
  </si>
  <si>
    <t>Mix (Orta)</t>
  </si>
  <si>
    <t>Somon Füme (Orta)</t>
  </si>
  <si>
    <t>Special (Orta)</t>
  </si>
  <si>
    <t>Vegetarian (Orta)</t>
  </si>
  <si>
    <t>4 Peynirli (Orta)</t>
  </si>
  <si>
    <t>İzmir Karışık (Orta)</t>
  </si>
  <si>
    <t>48,50 TL</t>
  </si>
  <si>
    <t>İzmir Karışık (Büyük)</t>
  </si>
  <si>
    <t>Dream (Büyük)</t>
  </si>
  <si>
    <t>Ege (Büyük)</t>
  </si>
  <si>
    <t>Füme Kaburga (Büyük)</t>
  </si>
  <si>
    <t>Kavurmalım (Büyük)</t>
  </si>
  <si>
    <t>Luna (Büyük)</t>
  </si>
  <si>
    <t>Mantarlı &amp; Sosisli (Büyük)</t>
  </si>
  <si>
    <t>Mexican (Büyük)</t>
  </si>
  <si>
    <t>Mix (Büyük)</t>
  </si>
  <si>
    <t>Somon Füme (Büyük)</t>
  </si>
  <si>
    <t>Special (Büyük)</t>
  </si>
  <si>
    <t>Vegetarian (Büyük)</t>
  </si>
  <si>
    <t>4 Peynirli (Büyük)</t>
  </si>
  <si>
    <t>Çıtır Tavuk (3 Adet)</t>
  </si>
  <si>
    <t xml:space="preserve">90 gr. </t>
  </si>
  <si>
    <t>Küp Tavuk (12 Adet)</t>
  </si>
  <si>
    <t>Küp Tavuk (6 Adet)</t>
  </si>
  <si>
    <t>Küp Tavuk (9 Adet)</t>
  </si>
  <si>
    <t>Nugget (12 Adet)</t>
  </si>
  <si>
    <t>Parmak Çıtır Patates</t>
  </si>
  <si>
    <t>Tam Parça Pizza</t>
  </si>
  <si>
    <t xml:space="preserve">(21 cm.) Mantar, sosis </t>
  </si>
  <si>
    <t xml:space="preserve">Çıtır tavuk, domates, mısır, iceberg marul, salatalık </t>
  </si>
  <si>
    <t xml:space="preserve">Beyaz peynir, domates, salatalık, iceberg marul, siyah zeytin </t>
  </si>
  <si>
    <t>Somon Füme Salata</t>
  </si>
  <si>
    <t xml:space="preserve">Roka, dereotu, somon füme, mozzarella peyniri </t>
  </si>
  <si>
    <t xml:space="preserve">Ton balığı, domates, mısır, iceberg marul, salatalık </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</si>
  <si>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</si>
  <si>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</si>
  <si>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</si>
  <si>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</si>
  <si>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</si>
  <si>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</si>
  <si>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</si>
  <si>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 xml:space="preserve">Seçeceğiniz En Büyük Boy Pizza + Çıtır Patates + Soğan Halkası (10 Adet) + Küp Tavuk (10 Adet) + İçecek (1 L.) (Gurme pizzalar için 9,9 TL fark uygulanmaktadır.) </t>
  </si>
  <si>
    <t>119,90 TL</t>
  </si>
  <si>
    <t xml:space="preserve">Hamburger + Tavuk Burger + Çıtır Patates + İçecek (1 L.) </t>
  </si>
  <si>
    <t>Taraftar Menü (Orta) (1 Kişilik)</t>
  </si>
  <si>
    <t xml:space="preserve">Parça Pizza + Küp Tavuk (2 Adet) + Çıtır Patates + Kutu İçecek + Sürpriz Oyuncak </t>
  </si>
  <si>
    <t xml:space="preserve">Tavuk Burger (90 gr.) + Çıtır Patates + Kutu İçecek </t>
  </si>
  <si>
    <t>Kapadokya (Küçük)</t>
  </si>
  <si>
    <t xml:space="preserve">Özel pizza sosu, pizza peyniri, pastırma, sucuk, mantar, yeşilbiber </t>
  </si>
  <si>
    <t>Kapadokya (Büyük)</t>
  </si>
  <si>
    <t>Akdeniz (En Büyük)</t>
  </si>
  <si>
    <t>62,50 TL</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</si>
  <si>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</si>
  <si>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</si>
  <si>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</si>
  <si>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</si>
  <si>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</si>
  <si>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</si>
  <si>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</si>
  <si>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</si>
  <si>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</si>
  <si>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</si>
  <si>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</si>
  <si>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</si>
  <si>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</si>
  <si>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</si>
  <si>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</si>
  <si>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</si>
  <si>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</si>
  <si>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</si>
  <si>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</si>
  <si>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Algida Milka Cup (105 ml.)</t>
  </si>
  <si>
    <t>Algida Oreo Cup Dondurma (105 ml.)</t>
  </si>
  <si>
    <t xml:space="preserve">2 şiş tavuk (250-280 gr.). Pirinç pilavı, mevsim salatası, soğan salatası, közlenmiş biber, ekmek ile </t>
  </si>
  <si>
    <t xml:space="preserve">Domates, yeşillik, soğan. Soğan salatası, közlenmiş biber, turşu ile </t>
  </si>
  <si>
    <t xml:space="preserve">Pirinç pilavı, mevsim salatası, soğan salatası, közlenmiş biber, ekmek ile </t>
  </si>
  <si>
    <t>Tavuk Şiş (Öğrenci)</t>
  </si>
  <si>
    <t xml:space="preserve">1 büyük şiş tavuk. Pirinç pilavı, mevsim salata, soğan salatası, közlenmiş biber, ekmek ile </t>
  </si>
  <si>
    <t xml:space="preserve">2 büyük şiş Adana kebap. Pirinç pilavı, mevsim salatası, soğan salatası, közlenmiş biber, ekmek ile </t>
  </si>
  <si>
    <t>Kuşbaşı Et</t>
  </si>
  <si>
    <t xml:space="preserve">2 büyük şiş kuşbaşı kebap. Pirinç pilavı, mevsim salatası, soğan salatası, közlenmiş biber, ekmek ile </t>
  </si>
  <si>
    <t>Tavuk İncik</t>
  </si>
  <si>
    <t xml:space="preserve">5-6 parça tavuk incik. Pirinç pilavı, mevsim salatası, soğan salatası, közlenmiş biber, ekmek ile </t>
  </si>
  <si>
    <t xml:space="preserve">1 şiş tavuk, 1 şiş tavuk kanat, 1 şiş et kebap, 1 şiş ızgara tavuk. Pirinç pilavı, mevsim salata, soğan salatası, közlenmiş biber, ekmek ile </t>
  </si>
  <si>
    <t xml:space="preserve">6-7 parça tavuk kanat. Pirinç pilavı, mevsim salatası, soğan salatası, közlenmiş biber, ekmek ile </t>
  </si>
  <si>
    <t xml:space="preserve">7-8 parça yaprak kanat. Pirinç pilavı, mevsim salatası, soğan salatası, közlenmiş biber, ekmek ile </t>
  </si>
  <si>
    <t>Kuşbaşı Et Dürüm</t>
  </si>
  <si>
    <t>Kemiksiz Şiş Tavuk (500 gr.)</t>
  </si>
  <si>
    <t>Tavuk İncik (500 gr.)</t>
  </si>
  <si>
    <t>Tavuk İncik (1 kg.)</t>
  </si>
  <si>
    <t>Tavuklu Nohutlu Pilav Menü</t>
  </si>
  <si>
    <t xml:space="preserve">Tavuklu Nohutlu Pilav (Turşu ile) + Günün Tatlısı + Ayran (20 cl.) </t>
  </si>
  <si>
    <t>Vodafone Menüsü (Nohutlu Pilav Üstü Tavuk (Az) (200 gr.))</t>
  </si>
  <si>
    <t xml:space="preserve">Nohutlu Pilav Üstü Tavuk (Az) (200 gr.) + Ayran (30 cl.) (Kampanya koşulları için restoranın Promosyonlar bölümüne göz atınız. İndirimli fiyat ürün sepete eklendikten sonra uygulanır.) </t>
  </si>
  <si>
    <t>8,75 TL</t>
  </si>
  <si>
    <t>Seçilmiş Menü (Duble Tavuklu Pilav)</t>
  </si>
  <si>
    <t xml:space="preserve">Duble Tavuklu Pilav + Coca-Cola (33 cl.) </t>
  </si>
  <si>
    <t>Bol Tavuklu Pilav</t>
  </si>
  <si>
    <t>Tavuklu Pilav Menü</t>
  </si>
  <si>
    <t xml:space="preserve">Tavuklu Pilav + Çiğ Köfte + Turşu + Salata + Ayran (20 cl.) </t>
  </si>
  <si>
    <t>Tavuklu Pilav</t>
  </si>
  <si>
    <t xml:space="preserve">Karışık turşu ile </t>
  </si>
  <si>
    <t>Duble Tavuklu Pilav</t>
  </si>
  <si>
    <t>Nohutlu Pilav Üstü Tavuk (Az) (200 gr.)</t>
  </si>
  <si>
    <t xml:space="preserve">Özel sos, pizza peyniri, sucuk, salam, sosis, mantar, domates, mısır, siyah zeytin </t>
  </si>
  <si>
    <t>Delüx Menü</t>
  </si>
  <si>
    <t xml:space="preserve">Parça Pizza + Soğan Halkası (2 Adet) + Tavuk Nugget (2 Adet) + Kuşbaşı Tavuk Fileto (2 Adet) + Patates Kızartması </t>
  </si>
  <si>
    <t>Efsane Ortalar Menü</t>
  </si>
  <si>
    <t xml:space="preserve">2 Adet Orta Boy Pizza + Patates Kızartması + İçecek (1 L.) </t>
  </si>
  <si>
    <t>Aile Boyu Menü</t>
  </si>
  <si>
    <t xml:space="preserve">Jumbo Boy Pizza + Patates Kızartması + Soğan Halkası (8 Adet) + İçecek (1 L.) </t>
  </si>
  <si>
    <t>Small Fix Menü</t>
  </si>
  <si>
    <t xml:space="preserve">Küçük Boy Pizza + Patates Kızartması + Kutu İçecek </t>
  </si>
  <si>
    <t>Medium Fix Menü</t>
  </si>
  <si>
    <t xml:space="preserve">Orta Boy Pizza + Patates Kızartması + İçecek (1 L.) </t>
  </si>
  <si>
    <t>Large Fix Menü</t>
  </si>
  <si>
    <t xml:space="preserve">Büyük Boy Pizza + Patates Kızartması + İçecek (1 L.) </t>
  </si>
  <si>
    <t>3'li Küçük Boy Pizza Menü</t>
  </si>
  <si>
    <t xml:space="preserve">3 Adet Küçük Boy Pizza + İçecek (1 L.) </t>
  </si>
  <si>
    <t>Taraftar Menü</t>
  </si>
  <si>
    <t xml:space="preserve">3 Adet Orta Boy Pizza + Çıtır Patates Kızartması + İçecek (1 L.) </t>
  </si>
  <si>
    <t>Çocuk Hamburger Menü</t>
  </si>
  <si>
    <t xml:space="preserve">Hamburger + Patates Kızartması + Karışık Meyve Suyu + Sürpriz Oyuncak </t>
  </si>
  <si>
    <t>Çocuk Menüsü</t>
  </si>
  <si>
    <t xml:space="preserve">1/2 Parça Pizza + Patates Kızartması + Tavuk Nugget (3 Adet) + Karışık Meyve Suyu + Sürpriz Oyuncak </t>
  </si>
  <si>
    <t xml:space="preserve">Parça Pizza + Patates Kızartması + Kutu İçecek </t>
  </si>
  <si>
    <t xml:space="preserve">Parça Pizza + Tavuk Fileto (2 Adet) + Chicken Nugget (2 Adet) + Soğan Halkası (2 Adet) + Kutu İçecek </t>
  </si>
  <si>
    <t xml:space="preserve">Parça Pizza + Soğan Halkası (3 Adet) + Patates Kızartması + Kutu İçecek </t>
  </si>
  <si>
    <t xml:space="preserve">Parça Pizza + Tavuk Nugget (6 Adet) + Kutu İçecek </t>
  </si>
  <si>
    <t xml:space="preserve">Parça Pizza + Tavuk Fileto (4 Adet) + Kutu İçecek </t>
  </si>
  <si>
    <t xml:space="preserve">Parça Pizza + Chicken Nugget (4 Adet) + Patates Kızartması + Kutu İçecek </t>
  </si>
  <si>
    <t xml:space="preserve">Parça Pizza + Kuşbaşı Tavuk Fileto (4 Adet) + Patates Kızartması + Kutu İçecek </t>
  </si>
  <si>
    <t>Çıtır Menü</t>
  </si>
  <si>
    <t xml:space="preserve">Çıtır Küp Tavuk (4 Adet) + Soğan Halkası (2 Adet) + Tavuk Nugget (2 Adet) + Patates Kızartması + Kutu İçecek </t>
  </si>
  <si>
    <t>Chicken Fingers Menü</t>
  </si>
  <si>
    <t xml:space="preserve">Tavuk Fileto (6 Adet) + Patates Kızartması + Kutu İçecek </t>
  </si>
  <si>
    <t xml:space="preserve">Özel sos, pizza peyniri, sucuk </t>
  </si>
  <si>
    <t xml:space="preserve">Özel sos, pizza peyniri, mantar </t>
  </si>
  <si>
    <t xml:space="preserve">Özel sos, pizza peyniri, domates </t>
  </si>
  <si>
    <t xml:space="preserve">Özel sos, pizza peyniri, mantar, sucuk, siyah zeytin, yeşilbiber </t>
  </si>
  <si>
    <t xml:space="preserve">Özel sos, pizza peyniri, sosis, mantar </t>
  </si>
  <si>
    <t xml:space="preserve">Özel sos, pizza peyniri, sucuk, mantar, yeşilbiber </t>
  </si>
  <si>
    <t>Vegeterian Pizza (Küçük)</t>
  </si>
  <si>
    <t xml:space="preserve">Özel sos, pizza peyniri, yeşilbiber, siyah zeytin, mısır, mantar, domates </t>
  </si>
  <si>
    <t xml:space="preserve">Özel sos, pizza peyniri, patlıcan, soğan, domates, yeşilbiber </t>
  </si>
  <si>
    <t xml:space="preserve">Özel sos, pizza peyniri, siyah zeytin, kekik, beyaz peynir, küp domates, mantar, yeşilbiber </t>
  </si>
  <si>
    <t xml:space="preserve">Özel sos, pizza peyniri, tavuk fileto, mısır, mantar, kırmızıbiber </t>
  </si>
  <si>
    <t xml:space="preserve">Özel sos, pizza peyniri, sucuk, salam, sosis </t>
  </si>
  <si>
    <t xml:space="preserve">Özel sos, pizza peyniri, sucuk, mantar, kırmızıbiber, jalapeno biberi </t>
  </si>
  <si>
    <t xml:space="preserve">Özel sos, pizza peyniri, salam, sosis, kekik, mantar, ketçap </t>
  </si>
  <si>
    <t xml:space="preserve">Özel sos, pizza peyniri, salam, mantar, sosis </t>
  </si>
  <si>
    <t xml:space="preserve">Özel sos, pizza peyniri, sucuk, salam, sosis, mantar, yeşilbiber </t>
  </si>
  <si>
    <t>Center Special Pizza (Küçük)</t>
  </si>
  <si>
    <t xml:space="preserve">Özel sos, pizza peyniri, sucuk, mantar, mısır, zeytin, küp domates, tatlı biber </t>
  </si>
  <si>
    <t xml:space="preserve">Özel sos, pizza peyniri, dana kıyma, yeşilbiber, küp domates </t>
  </si>
  <si>
    <t xml:space="preserve">Özel sos, pizza peyniri, dana sucuk, yumurta </t>
  </si>
  <si>
    <t xml:space="preserve">Özel sos, pizza peyniri, et döner, soğan, yeşilbiber </t>
  </si>
  <si>
    <t xml:space="preserve">Özel sos, pizza peyniri, pastırma, yumurta </t>
  </si>
  <si>
    <t xml:space="preserve">Özel sos, pizza peyniri, ton balığı, mısır, soğan </t>
  </si>
  <si>
    <t>Spicy Pizza (Küçük)</t>
  </si>
  <si>
    <t xml:space="preserve">Özel sos, pizza peyniri, sucuk, mantar, jalapeno biber, susam, kırmızıbiber, peynirli kenar </t>
  </si>
  <si>
    <t>Kumrum Pizza (Küçük)</t>
  </si>
  <si>
    <t xml:space="preserve">Özel sos, pizza peyniri, sucuk, salam, sosis, dil peyniri, susam </t>
  </si>
  <si>
    <t xml:space="preserve">Mozzarella peyniri, özel sos, kavurma, küp domates, yeşilbiber </t>
  </si>
  <si>
    <t>Kayserilim (Küçük)</t>
  </si>
  <si>
    <t xml:space="preserve">Mozzarella peyniri, özel sos, sucuk, pastırma, mantar, küp domates, yeşilbiber </t>
  </si>
  <si>
    <t>Adanalım (Küçük)</t>
  </si>
  <si>
    <t xml:space="preserve">Mozzarella peyniri, özel sos, Adana kıyma, küp sucuk, küp domates, acı turşu biber, maydanoz </t>
  </si>
  <si>
    <t>Vegeterian Pizza (Orta)</t>
  </si>
  <si>
    <t>Center Special Pizza (Orta)</t>
  </si>
  <si>
    <t>Kumrum Pizza (Orta)</t>
  </si>
  <si>
    <t>Süper Sucuklu Pizzza (Orta)</t>
  </si>
  <si>
    <t>Spicy Pizza (Orta)</t>
  </si>
  <si>
    <t xml:space="preserve">Özel sos, pizza peyniri, kavurma, küp domates, yeşilbiber </t>
  </si>
  <si>
    <t>Adanalım (Orta)</t>
  </si>
  <si>
    <t xml:space="preserve">Özel sos, pizza peyniri, Adana kıyma, küp sucuk, küp domates, acı turşu biber, maydanoz </t>
  </si>
  <si>
    <t>Kayserilim (Orta)</t>
  </si>
  <si>
    <t xml:space="preserve">Özel sos, pizza peyniri, sucuk, pastırma, mantar, küp domates, yeşilbiber </t>
  </si>
  <si>
    <t>Carnaval Pizza (Büyük)</t>
  </si>
  <si>
    <t>Napoli Pizza (Büyük)</t>
  </si>
  <si>
    <t>Vegeterian Pizza (Büyük)</t>
  </si>
  <si>
    <t>Patlıcan's Pizza (Büyük)</t>
  </si>
  <si>
    <t>Mario's Pizza (Büyük)</t>
  </si>
  <si>
    <t>Center Special Pizza (Büyük)</t>
  </si>
  <si>
    <t>Spicy Pizza (Büyük)</t>
  </si>
  <si>
    <t>Kumrum Pizza (Büyük)</t>
  </si>
  <si>
    <t>Adanalım (Büyük)</t>
  </si>
  <si>
    <t>Kayserilim (Büyük)</t>
  </si>
  <si>
    <t>Adanalım (Jumbo)</t>
  </si>
  <si>
    <t>Center Special Pizza (Jumbo)</t>
  </si>
  <si>
    <t>Festival Pizza (Jumbo)</t>
  </si>
  <si>
    <t>Kavurmalım (Jumbo)</t>
  </si>
  <si>
    <t>Kayserilim (Jumbo)</t>
  </si>
  <si>
    <t>Kumrum Pizza (Jumbo)</t>
  </si>
  <si>
    <t>Special Pizza (Jumbo) - Şu anda mevcut değil.</t>
  </si>
  <si>
    <t>Spicy Pizza (Jumbo)</t>
  </si>
  <si>
    <t>Tonno Pizza (Jumbo)</t>
  </si>
  <si>
    <t>Turco Pizza (Jumbo)</t>
  </si>
  <si>
    <t>Vegeterian Pizza (Jumbo)</t>
  </si>
  <si>
    <t>Venedik Pizza (Jumbo)</t>
  </si>
  <si>
    <t xml:space="preserve">Hamburger köftesi, marul, turşu, ketçap, mayonez </t>
  </si>
  <si>
    <t xml:space="preserve">Hamburger köftesi, kaşar peyniri, marul, turşu, ketçap, mayonez </t>
  </si>
  <si>
    <t xml:space="preserve">Tavuk burger köftesi, marul, turşu, ketçap, mayonez </t>
  </si>
  <si>
    <t>Tavuklu Salata - Şu anda mevcut değil.</t>
  </si>
  <si>
    <t xml:space="preserve">Marul, kırmızılahana, havuç, mısır, domates, salatalık, dilim siyah zeytin, ızgara tavuk </t>
  </si>
  <si>
    <t>Ton Balıklı Salata - Şu anda mevcut değil.</t>
  </si>
  <si>
    <t xml:space="preserve">Marul, kırmızılahana, domates, salatalık, havuç, ton balığı, mısır </t>
  </si>
  <si>
    <t>Pizza Baharatı</t>
  </si>
  <si>
    <t>Chicken Nugget</t>
  </si>
  <si>
    <t>Chicken Fileto</t>
  </si>
  <si>
    <t xml:space="preserve">Hamburger + Patates Kızartması + Pepsi (20 cl.) veya Ayran (28,5 cl.) </t>
  </si>
  <si>
    <t>Piri Burger Menü</t>
  </si>
  <si>
    <t xml:space="preserve">Piri Burger (Günlük hamburger ekmeği, 100 gr. burger köftesi, marul, domates, ketçap, mayonez, turşu) + Patates Kızartması + Pepsi (20 cl.) </t>
  </si>
  <si>
    <t xml:space="preserve">Cheeseburger + Patates Kızartması + Pepsi (20 cl.) veya Ayran (28,5 cl.) </t>
  </si>
  <si>
    <t>Dilim Pizza Menü</t>
  </si>
  <si>
    <t xml:space="preserve">Karışık Pizza (Dilim) + Patates Kızartması + Tavuk Nugget + Pepsi (20 cl.) veya Ayran (28,5 cl.) </t>
  </si>
  <si>
    <t xml:space="preserve">Karışık Pizza (Orta) + Patates Kızartması + Pepsi (20 cl.) </t>
  </si>
  <si>
    <t>3'lü Karışık Pizza Menü (Orta)</t>
  </si>
  <si>
    <t xml:space="preserve">3 Adet Karışık Pizza (Orta) + Büyük Boy Patates Kızartması + Coca-Cola (1 L.) </t>
  </si>
  <si>
    <t xml:space="preserve">Hamburger köftesi, domates, turşu, ketçap, mayonez, marul </t>
  </si>
  <si>
    <t xml:space="preserve">100 gr. kasap eti, domates, turşu, ketçap, mayonez, marul </t>
  </si>
  <si>
    <t xml:space="preserve">Hamburger köftesi, kaşar peyniri, domates, turşu, ketçap, mayonez, marul </t>
  </si>
  <si>
    <t>Paneburger</t>
  </si>
  <si>
    <t xml:space="preserve">Panelenmiş tavuk, domates, turşu, ketçap, mayonez, marul </t>
  </si>
  <si>
    <t xml:space="preserve">Pizza sosu, dil peyniri, mantar, zeytin, mısır, domates, kekik </t>
  </si>
  <si>
    <t xml:space="preserve">Pizza sosu, dil peyniri, dana jambon, domates, kekik </t>
  </si>
  <si>
    <t>Ispanaklı Pizza (Orta)</t>
  </si>
  <si>
    <t xml:space="preserve">Pizza sosu, dil peyniri, ıspanak, domates, kekik </t>
  </si>
  <si>
    <t>Brokolili Pizza (Orta)</t>
  </si>
  <si>
    <t xml:space="preserve">Pizza sosu, dil peyniri, brokoli, domates, kekik </t>
  </si>
  <si>
    <t>Brokolili Pizza (Büyük)</t>
  </si>
  <si>
    <t>Ispanaklı Pizza (Büyük)</t>
  </si>
  <si>
    <t>Jambonlu Pizza (Büyük)</t>
  </si>
  <si>
    <t>Brokolili Pizza (Jumbo)</t>
  </si>
  <si>
    <t>Ispanaklı Pizza (Jumbo)</t>
  </si>
  <si>
    <t>Jambonlu Pizza (Jumbo)</t>
  </si>
  <si>
    <t>Meyveli Pizza (Jumbo)</t>
  </si>
  <si>
    <t>Fırında Mantı</t>
  </si>
  <si>
    <t>Tavuk Çıtır Fileto</t>
  </si>
  <si>
    <t>Çıtır Tavuk (8 Adet)</t>
  </si>
  <si>
    <t xml:space="preserve">Domates, turşu, patates kızartması, ekmek </t>
  </si>
  <si>
    <t>Seçilmiş Menü (Küçük)</t>
  </si>
  <si>
    <t xml:space="preserve">Taxi Karışık Pizza (Küçük) + Soğan Halkası (5 Adet) + Coca-Cola (33 cl.) </t>
  </si>
  <si>
    <t>Seçilmiş Menü (Orta)</t>
  </si>
  <si>
    <t xml:space="preserve">Taxi Karışık Pizza (Orta) + Soğan Halkası (10 Adet) + Coca-Cola (1 L.) </t>
  </si>
  <si>
    <t>51,25 TL</t>
  </si>
  <si>
    <t>Seçilmiş Menü (Büyük)</t>
  </si>
  <si>
    <t xml:space="preserve">Taxi Karışık Pizza (Büyük) + Soğan Halkası (15 Adet) + Coca-Cola (1 L.) </t>
  </si>
  <si>
    <t>68,25 TL</t>
  </si>
  <si>
    <t>Vodafone Menüsü (Taxi Karışık - Orta)</t>
  </si>
  <si>
    <t xml:space="preserve">Taxi Karışık (Orta) + Coca-Cola (1 L.) (Kampanya koşulları için restoranın Promosyonlar bölümüne göz atınız. İndirimli fiyat ürün sepete eklendikten sonra uygulanır.) </t>
  </si>
  <si>
    <t>45,80 TL</t>
  </si>
  <si>
    <t>Taxi Maxi</t>
  </si>
  <si>
    <t xml:space="preserve">2 Adet Orta Boy Karışık Pizza (Mozzarella peyniri, salam, sosis, mantar, yeşilbiber, siyah zeytin, mısır) + Patates Kızartması + İçecek (1 L.) </t>
  </si>
  <si>
    <t>78,99 TL</t>
  </si>
  <si>
    <t>Taxi Extra Menü</t>
  </si>
  <si>
    <t xml:space="preserve">Taxi Extra Pizza (Mozzarella peyniri, salam, sosis, mantar, siyah zeytin, yeşilbiber, soğan, köfte) + Kutu İçecek </t>
  </si>
  <si>
    <t>Hot Dog Menü</t>
  </si>
  <si>
    <t xml:space="preserve">2 Adet Hot Dog + Kutu İçecek </t>
  </si>
  <si>
    <t>Parti Menü (Orta)</t>
  </si>
  <si>
    <t xml:space="preserve">3 Adet Orta Boy Karışık Pizza + Parmak Patates (Orta) + Nugget (6 Adet) + Soğan Halkası (6 Adet) + 2 Adet İçecek (1 L.) </t>
  </si>
  <si>
    <t>Dev Pizza (10 Dilim)</t>
  </si>
  <si>
    <t xml:space="preserve">Mozzarella peyniri, salam, sosis, mantar, yeşilbiber, siyah zeytin, mısır </t>
  </si>
  <si>
    <t>Party Menü</t>
  </si>
  <si>
    <t xml:space="preserve">3 Adet Büyük Boy Pizza + Patates Kızartması + 10 Adet Nugget + 10 Adet Soğan Halkası + Coca-Cola (2 L.) </t>
  </si>
  <si>
    <t>164,99 TL</t>
  </si>
  <si>
    <t>Süper İkili Menü</t>
  </si>
  <si>
    <t xml:space="preserve">Büyük Boy Süper Karışık Pizza + İçecek (1 L.) </t>
  </si>
  <si>
    <t>Taxi Menü 1</t>
  </si>
  <si>
    <t xml:space="preserve">Seçeceğiniz Küçük Boy Pizza + Patates Kızartması + 2 Adet Nugget + Kutu İçecek </t>
  </si>
  <si>
    <t>Taxi Menü 2</t>
  </si>
  <si>
    <t xml:space="preserve">Seçeceğiniz Orta Boy Pizza + Patates Kızartması + 4 Adet Nugget + İçecek (1 L.) </t>
  </si>
  <si>
    <t>Taxi Menü 3</t>
  </si>
  <si>
    <t xml:space="preserve">Seçeceğiniz Büyük Boy Pizza + Patates Kızartması + 6 Adet Nugget + İçecek (1 L.) </t>
  </si>
  <si>
    <t>76,99 TL</t>
  </si>
  <si>
    <t>Çocuk Menü 1</t>
  </si>
  <si>
    <t xml:space="preserve">Mini Pizza (15 cm.) (Mozerella peyniri, sosis, zeytin, mısır) + Patates Kızartması + Cappy Şeftali (200 ml.) + Oyuncak </t>
  </si>
  <si>
    <t>Ortaya Bi Karışık (2 Kişilik)</t>
  </si>
  <si>
    <t xml:space="preserve">Mozzarella peyniri, salam, sosis, mantar, zeytin, biber, mısır </t>
  </si>
  <si>
    <t xml:space="preserve">4 Adet Crispy Tavuk veya Baharatlı Tavuk Kanat + 2 Dilim Sarımsaklı Ekmek + Patates Kızartması + Kutu İçecek </t>
  </si>
  <si>
    <t>Fit Menü</t>
  </si>
  <si>
    <t xml:space="preserve">Akdeniz Salata veya Mevsim Salata + 2 Dilim Sarımsaklı Ekmek + Kutu İçecek </t>
  </si>
  <si>
    <t>Leziz Kenar Süper Karışık (Orta)</t>
  </si>
  <si>
    <t xml:space="preserve">Mozzarella peyniri, salam, sosis, sucuk, mantar, yeşilbiber, kırmızı köz biber, siyah zeytin, mısır, kekik </t>
  </si>
  <si>
    <t>Margaritha (Küçük)</t>
  </si>
  <si>
    <t xml:space="preserve">Mozzarella peyniri, domates sosu </t>
  </si>
  <si>
    <t>Margaritha (Orta)</t>
  </si>
  <si>
    <t>Margaritha (Büyük)</t>
  </si>
  <si>
    <t>Acılı Tavuk (Küçük)</t>
  </si>
  <si>
    <t xml:space="preserve">Mozzarella peyniri, baharatlı tavuk, kırmızı közlenmiş biber, jalapeno </t>
  </si>
  <si>
    <t>BBQ (Küçük)</t>
  </si>
  <si>
    <t xml:space="preserve">Mozzarella peyniri, barbekü sos, füme hindi, mantar, sosis, cheddar peyniri </t>
  </si>
  <si>
    <t xml:space="preserve">Mozzarella peyniri, mantar, yeşilbiber, siyah zeytin, domates, beyaz peynir, kekik </t>
  </si>
  <si>
    <t>Et Obur (Küçük)</t>
  </si>
  <si>
    <t xml:space="preserve">Mozzarella peyniri, salam, sosis, sucuk, baharatlı kıyma </t>
  </si>
  <si>
    <t>Fantastiko (Küçük)</t>
  </si>
  <si>
    <t xml:space="preserve">Mozzarella peyniri, dana sucuk, mantar, kırmızı köz biber, siyah zeytin, kekik </t>
  </si>
  <si>
    <t>Kavurmalı Pizza (Küçük)</t>
  </si>
  <si>
    <t xml:space="preserve">Mozzarella peyniri, dana kavurma, mantar, zeytin </t>
  </si>
  <si>
    <t>Ultra Karışık Pizza (Küçük)</t>
  </si>
  <si>
    <t xml:space="preserve">Mozzarella peyniri, salam, sosis, sucuk, tavuk, mantar, közlenmiş kırmızıbiber, yeşilbiber, mısır, soğan, zeytin, kekik, susam, cheddar peyniri </t>
  </si>
  <si>
    <t>Küpi (Küçük)</t>
  </si>
  <si>
    <t xml:space="preserve">Mozzarella peyniri, baharatlı kıyma, yeşilbiber, soğan </t>
  </si>
  <si>
    <t>Pastırmalı (Küçük)</t>
  </si>
  <si>
    <t xml:space="preserve">Mozzarella peyniri, duble pastırma </t>
  </si>
  <si>
    <t xml:space="preserve">Mozzarella peyniri, salam, mantar, siyah zeytin </t>
  </si>
  <si>
    <t>Sosi (Küçük)</t>
  </si>
  <si>
    <t xml:space="preserve">Mozzarella peyniri, sosis, mantar, mısır </t>
  </si>
  <si>
    <t>Sumo (Küçük)</t>
  </si>
  <si>
    <t xml:space="preserve">Mozzarella peyniri, sucuk, yeşilbiber, domates </t>
  </si>
  <si>
    <t>Süper Karışık (Küçük)</t>
  </si>
  <si>
    <t xml:space="preserve">Mozzarella peyniri, salam, sosis, sucuk, mantar, yeşilbiber, kırmızıbiber, siyah zeytin, mısır, kekik </t>
  </si>
  <si>
    <t>Tavuklu (Küçük)</t>
  </si>
  <si>
    <t xml:space="preserve">Mozzarella peyniri, baharatlı tavuk, kırmızı közlenmiş biber, siyah zeytin </t>
  </si>
  <si>
    <t>Taxi Extra (Küçük)</t>
  </si>
  <si>
    <t xml:space="preserve">Mozzarella peyniri, salam, sosis, mantar, siyah zeytin, yeşilbiber, soğan, baharatlı kıyma </t>
  </si>
  <si>
    <t>Taxi Karışık (Küçük)</t>
  </si>
  <si>
    <t xml:space="preserve">Mozzarella peyniri, ton balığı, siyah zeytin, mısır, soğan </t>
  </si>
  <si>
    <t>Veggie (Küçük)</t>
  </si>
  <si>
    <t xml:space="preserve">Mozzarella peyniri, mantar, kırmızı közlenmiş biber, siyah zeytin, mısır </t>
  </si>
  <si>
    <t>Acılı Tavuk (Orta)</t>
  </si>
  <si>
    <t>BBQ (Orta)</t>
  </si>
  <si>
    <t>Et Obur (Orta)</t>
  </si>
  <si>
    <t>Fantastiko (Orta)</t>
  </si>
  <si>
    <t>Ultra Karışık Pizza (Orta)</t>
  </si>
  <si>
    <t>Küpi (Orta)</t>
  </si>
  <si>
    <t>Pastırmalı (Orta)</t>
  </si>
  <si>
    <t>Sosi (Orta)</t>
  </si>
  <si>
    <t>Sumo (Orta)</t>
  </si>
  <si>
    <t>Süper Karışık (Orta)</t>
  </si>
  <si>
    <t>Tavuklu (Orta)</t>
  </si>
  <si>
    <t>Taxi Extra (Orta)</t>
  </si>
  <si>
    <t>Taxi Karışık (Orta)</t>
  </si>
  <si>
    <t>Veggie (Orta)</t>
  </si>
  <si>
    <t>Bi Tam Buğday Akdeniz (Orta)</t>
  </si>
  <si>
    <t xml:space="preserve">Mozzarella peyniri, mantar, siyah zeytin, yeşilbiber, beyaz peynir, domates, kekik, susam </t>
  </si>
  <si>
    <t>Acılı Tavuk (Büyük)</t>
  </si>
  <si>
    <t>BBQ (Büyük)</t>
  </si>
  <si>
    <t>Et Obur (Büyük)</t>
  </si>
  <si>
    <t>Fantastiko (Büyük)</t>
  </si>
  <si>
    <t>Ultra Karışık Pizza (Büyük)</t>
  </si>
  <si>
    <t>Pastırmalı (Büyük)</t>
  </si>
  <si>
    <t>Süper Karışık (Büyük)</t>
  </si>
  <si>
    <t>Tavuklu (Büyük)</t>
  </si>
  <si>
    <t>Taxi Extra (Büyük)</t>
  </si>
  <si>
    <t>Taxi Karışık (Büyük)</t>
  </si>
  <si>
    <t>Küpi (Büyük)</t>
  </si>
  <si>
    <t>Sosi (Büyük)</t>
  </si>
  <si>
    <t>Sumo (Büyük)</t>
  </si>
  <si>
    <t>Veji (Büyük)</t>
  </si>
  <si>
    <t>Hot Dog Sandviç</t>
  </si>
  <si>
    <t xml:space="preserve">Domates sos, jumbo sosis, cheddar peyniri </t>
  </si>
  <si>
    <t>Baharatlı Tavuk Kanat (3 Adet)</t>
  </si>
  <si>
    <t>Çıtır Soğan Halkası (9 Adet)</t>
  </si>
  <si>
    <t>Crispy Tavuk (3 Adet)</t>
  </si>
  <si>
    <t>Elma Dilim Patates Kızartması (Orta Boy)</t>
  </si>
  <si>
    <t>Nugget (5 Adet)</t>
  </si>
  <si>
    <t>Parmak Patates Kızartması (Orta Boy)</t>
  </si>
  <si>
    <t>Sarımsaklı Peynirli Ekmek (4 Adet)</t>
  </si>
  <si>
    <t xml:space="preserve">Marul, domates, havuç, karalahana, salatalık, salata sosu </t>
  </si>
  <si>
    <t xml:space="preserve">Marul, domates, beyaz peynir, havuç, siyah zeytin, karalahana </t>
  </si>
  <si>
    <t xml:space="preserve">Baharatlı tavuk, marul, mısır, havuç, salata sosu </t>
  </si>
  <si>
    <t xml:space="preserve">Ton balığı, marul, salatalık, mısır, domates, salata sosu </t>
  </si>
  <si>
    <t>Bahçıvan Salata</t>
  </si>
  <si>
    <t xml:space="preserve">Marul,mısır,havuç,domates,salatalık,dilim limon </t>
  </si>
  <si>
    <t>Fırında Çikolatalı Sufle</t>
  </si>
  <si>
    <t>Tropicana (20 cl.)</t>
  </si>
  <si>
    <t>Freşa Meyveli Soda (20 cl.)</t>
  </si>
  <si>
    <t>1,99 TL</t>
  </si>
  <si>
    <t>1 Mayonez + 1 Ketçap (Tat)</t>
  </si>
  <si>
    <t>34,50 TL</t>
  </si>
  <si>
    <t>Parti Menü (Orta Boy)</t>
  </si>
  <si>
    <t xml:space="preserve">3 Adet Orta Boy Karışık Pizza + Orta Boy Parmak Patates + 6 adet Nugget + 6 Adet Soğan Halkası + 2 Adet İçecek (1 L.) </t>
  </si>
  <si>
    <t>Parti Menü (Büyük Boy)</t>
  </si>
  <si>
    <t xml:space="preserve">Seçeceğiniz Orta Boy Pizza + Patates Kızartması + 4 Adet Nugget + Litrelik İçecek </t>
  </si>
  <si>
    <t xml:space="preserve">Seçeceğiniz Büyük Boy Pizza + Patates Kızartması + 6 Adet Nugget + Litrelik İçecek </t>
  </si>
  <si>
    <t>Garden (Küçük)</t>
  </si>
  <si>
    <t xml:space="preserve">Mozzarella peyniri, brokoli, havuç, kabak, mantar, közlenmiş kırmızıbiber </t>
  </si>
  <si>
    <t xml:space="preserve">Mozzarella peyniri, salam, sosis, sucuk, tavuk, mantar, közlenmiş kırmızıbiber, yeşilbiber, mısır, soğan, zeytin, kekik, susam, cheddar peyniri, domates </t>
  </si>
  <si>
    <t xml:space="preserve">Mozzarella peyniri, pastırma, yeşilbiber, domates </t>
  </si>
  <si>
    <t>Garden (Orta)</t>
  </si>
  <si>
    <t>Garden (Büyük)</t>
  </si>
  <si>
    <t xml:space="preserve">Domates sos, jumbo sosis </t>
  </si>
  <si>
    <t>Kıymalı Kızartma İçli Köfte (4 Adet)</t>
  </si>
  <si>
    <t>Çıtır Mix</t>
  </si>
  <si>
    <t xml:space="preserve">Parmak patates kızartması, 3 adet soğan halkası, 6 adet çıtır tavuk topları </t>
  </si>
  <si>
    <t>Çıtır Mix XL</t>
  </si>
  <si>
    <t xml:space="preserve">Orta boy parmak patates kızartması, orta boy elma dilim patates kızartması, 3 adet nugget, 3 adet mozzarella sticks, 6 adet soğan halkası, 10 adet çıtır tavuk topları </t>
  </si>
  <si>
    <t>Lipton İce Tea (1 L.)</t>
  </si>
  <si>
    <t>Lipton İce Tea Limon (1 L.)</t>
  </si>
  <si>
    <t>Large Pizza Menü</t>
  </si>
  <si>
    <t xml:space="preserve">Seçeceğiniz Large Pizza + Patates Kızartması + Coca-Cola (1 L.) veya 2 Adet Ayran (30 cl.) </t>
  </si>
  <si>
    <t>Medium Pizza Menü</t>
  </si>
  <si>
    <t xml:space="preserve">Seçeceğiniz Medium Pizza + Patates Kızartması + Kutu İçecek </t>
  </si>
  <si>
    <t>X-Large Pizza Menü</t>
  </si>
  <si>
    <t xml:space="preserve">Seçeceğiniz X-Large Pizza + Patates Kızartması + Coca-Cola (1 L.) veya 3 Adet Ayran (30 cl.) </t>
  </si>
  <si>
    <t xml:space="preserve">Pizza Tost + Patates Kızartması + Coca Cola (33 cl.) </t>
  </si>
  <si>
    <t>Seçilmiş Menü (Karışık Pizza - Large)</t>
  </si>
  <si>
    <t xml:space="preserve">Karışık Pizza (Large) + Coca Cola (1 L.) </t>
  </si>
  <si>
    <t>Vodafone Menüsü (Nugget Burger)</t>
  </si>
  <si>
    <t xml:space="preserve">Nugget Burger + Patates Kızartması + Kutu İçecek (Kampanya koşulları için restoranın Promosyonlar bölümüne göz atınız. İndirimli fiyat ürün sepete eklendikten sonra uygulanır.) </t>
  </si>
  <si>
    <t>X-Small Pizza Menü</t>
  </si>
  <si>
    <t xml:space="preserve">Seçeceğiniz X-Small Pizza + Patates Kızartması + Kutu İçecek </t>
  </si>
  <si>
    <t>Small Pizza Menü</t>
  </si>
  <si>
    <t xml:space="preserve">Seçeceğiniz Small Pizza + Patates Kızartması + Kutu İçecek </t>
  </si>
  <si>
    <t>4 Malzemeli Tost</t>
  </si>
  <si>
    <t xml:space="preserve">Seçeceğiniz 4 adet malzeme ile </t>
  </si>
  <si>
    <t>Sucuklu &amp; Kaşarlı &amp; Yumurtalı Tost</t>
  </si>
  <si>
    <t>Salamlı &amp; Kaşarlı &amp; Yumurtalı Tost</t>
  </si>
  <si>
    <t>2 Malzemeli Karışık Tost</t>
  </si>
  <si>
    <t xml:space="preserve">Kaşar peyniri, sucuk, salam, yumurta, sosis. Seçeceğiniz 2 adet malzeme ile </t>
  </si>
  <si>
    <t>3 Malzemeli Karışık Tost</t>
  </si>
  <si>
    <t xml:space="preserve">Kaşar peyniri, sucuk, salam, yumurta, sosis. Seçeceğiniz 3 adet malzeme ile </t>
  </si>
  <si>
    <t xml:space="preserve">Kaşar peyniri, sucuk, salam, yumurta, sosis </t>
  </si>
  <si>
    <t>Sucuklu &amp; Salamlı &amp; Kaşarlı Tost</t>
  </si>
  <si>
    <t>Sucuklu &amp; Salamlı &amp; Kaşarlı &amp; Yumurtalı Tost</t>
  </si>
  <si>
    <t>Veggie Tost</t>
  </si>
  <si>
    <t xml:space="preserve">Peynir, domates, zeytin, mısır, mantar, yeşilbiber </t>
  </si>
  <si>
    <t xml:space="preserve">Kaşar peyniri, salam, sucuk, domates, zeytin, mısır, yeşilbiber, mantar </t>
  </si>
  <si>
    <t xml:space="preserve">100 gr. kasap köfte </t>
  </si>
  <si>
    <t>Nugget Burger</t>
  </si>
  <si>
    <t>Margherita Pizza (X-Small)</t>
  </si>
  <si>
    <t xml:space="preserve">Pizza sosu, pizza peyniri, kekik, domates </t>
  </si>
  <si>
    <t>Veggie Pizza (X-Small)</t>
  </si>
  <si>
    <t xml:space="preserve">Pizza sosu, pizza peyniri, kekik, domates, mısır, zeytin, mantar, yeşilbiber </t>
  </si>
  <si>
    <t>Karışık Pizza (X-Small)</t>
  </si>
  <si>
    <t xml:space="preserve">Pizza sosu, pizza peyniri, kekik, domates, salam, sucuk, mısır, zeytin, mantar, yeşilbiber </t>
  </si>
  <si>
    <t>Ton Balıklı Pizza (X-Small)</t>
  </si>
  <si>
    <t xml:space="preserve">Pizza sosu, pizza peyniri, kekik, ton balığı, domates, soğan, mısır, yeşilbiber </t>
  </si>
  <si>
    <t>Tavuklu Pizza (X-Small)</t>
  </si>
  <si>
    <t xml:space="preserve">Pizza sosu, pizza peyniri, kekik, tavuk parçaları, domates, zeytin, yeşilbiber </t>
  </si>
  <si>
    <t>Margherita Pizza (Small)</t>
  </si>
  <si>
    <t>Veggie Pizza (Small)</t>
  </si>
  <si>
    <t>Tavuklu Pizza (Small)</t>
  </si>
  <si>
    <t>Margherita Pizza (Medium)</t>
  </si>
  <si>
    <t>Veggie Pizza (Medium)</t>
  </si>
  <si>
    <t>Tavuklu Pizza (Medium)</t>
  </si>
  <si>
    <t>Margherita Pizza (Large)</t>
  </si>
  <si>
    <t>Veggie Pizza (Large)</t>
  </si>
  <si>
    <t>Tavuklu Pizza (Large)</t>
  </si>
  <si>
    <t>Margherita Pizza (X-Large)</t>
  </si>
  <si>
    <t>Veggie Pizza (X-Large)</t>
  </si>
  <si>
    <t>Karışık Pizza (X-Large)</t>
  </si>
  <si>
    <t>Ton Balıklı Pizza (X-Large)</t>
  </si>
  <si>
    <t>Tavuklu Pizza (X-Large)</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</si>
  <si>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</si>
  <si>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</si>
  <si>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</si>
  <si>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</si>
  <si>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</si>
  <si>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</si>
  <si>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</si>
  <si>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</si>
  <si>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</si>
  <si>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</si>
  <si>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</si>
  <si>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</si>
  <si>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</si>
  <si>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</si>
  <si>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</si>
  <si>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</si>
  <si>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</si>
  <si>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</si>
  <si>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</si>
  <si>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</si>
  <si>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</si>
  <si>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</si>
  <si>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</si>
  <si>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</si>
  <si>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</si>
  <si>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</si>
  <si>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</si>
  <si>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</si>
  <si>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</si>
  <si>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</si>
  <si>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</si>
  <si>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</si>
  <si>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</si>
  <si>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</si>
  <si>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</si>
  <si>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</si>
  <si>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</si>
  <si>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</si>
  <si>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</si>
  <si>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</si>
  <si>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</si>
  <si>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</si>
  <si>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</si>
  <si>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</si>
  <si>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</si>
  <si>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</si>
  <si>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</si>
  <si>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</si>
  <si>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</si>
  <si>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</si>
  <si>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</si>
  <si>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</si>
  <si>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</si>
  <si>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</si>
  <si>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</si>
  <si>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</si>
  <si>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</si>
  <si>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</si>
  <si>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</si>
  <si>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</si>
  <si>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</si>
  <si>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</si>
  <si>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</si>
  <si>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</si>
  <si>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</si>
  <si>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</si>
  <si>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</si>
  <si>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</si>
  <si>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</si>
  <si>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</si>
  <si>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</si>
  <si>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</si>
  <si>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</si>
  <si>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</si>
  <si>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</si>
  <si>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</si>
  <si>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</si>
  <si>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</si>
  <si>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</si>
  <si>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</si>
  <si>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</si>
  <si>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</si>
  <si>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</si>
  <si>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</si>
  <si>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</si>
  <si>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</si>
  <si>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</si>
  <si>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</si>
  <si>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</si>
  <si>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</si>
  <si>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</si>
  <si>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</si>
  <si>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</si>
  <si>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</si>
  <si>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</si>
  <si>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</si>
  <si>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</si>
  <si>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</si>
  <si>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</si>
  <si>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</si>
  <si>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</si>
  <si>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</si>
  <si>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</si>
  <si>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</si>
  <si>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</si>
  <si>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</si>
  <si>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</si>
  <si>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</si>
  <si>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</si>
  <si>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</si>
  <si>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</si>
  <si>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</si>
  <si>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</si>
  <si>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</si>
  <si>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</si>
  <si>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</si>
  <si>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</si>
  <si>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</si>
  <si>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</si>
  <si>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</si>
  <si>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</si>
  <si>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</si>
  <si>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</si>
  <si>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</si>
  <si>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</si>
  <si>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</si>
  <si>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</si>
  <si>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</si>
  <si>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</si>
  <si>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</si>
  <si>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</si>
  <si>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</si>
  <si>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</si>
  <si>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</si>
  <si>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</si>
  <si>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</si>
  <si>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</si>
  <si>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</si>
  <si>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</si>
  <si>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t>
  </si>
  <si>
    <t xml:space="preserve">Nuggets, domates, mısır, havuç, göbek salata, kaşar peyniri </t>
  </si>
  <si>
    <t>Nuggets Salata Menü</t>
  </si>
  <si>
    <t xml:space="preserve">Nuggets Salata + Normal Seçim + Kutu İçecek + 2 Adet Salata Sosu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</si>
  <si>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</si>
  <si>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</si>
  <si>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</si>
  <si>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</si>
  <si>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</si>
  <si>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</si>
  <si>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</si>
  <si>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</si>
  <si>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</si>
  <si>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</si>
  <si>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</si>
  <si>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</si>
  <si>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Mısır (Orta Boy)</t>
  </si>
  <si>
    <t>Mısır (Büyük Boy)</t>
  </si>
  <si>
    <t>Gravy Sos (Orta Boy)</t>
  </si>
  <si>
    <t>Gravy Sos (Büyük Boy)</t>
  </si>
  <si>
    <t>Biscuit (6 Adet)</t>
  </si>
  <si>
    <t>Biscuit (12 Adet)</t>
  </si>
  <si>
    <t>Soğan Halkası (16 Adet)</t>
  </si>
  <si>
    <t>7,95 TL</t>
  </si>
  <si>
    <t>Algida Mini Nogger Sandwich (60 ml.)</t>
  </si>
  <si>
    <t>Algida Magnum Cookie (58 ml.)</t>
  </si>
  <si>
    <t>Küçük Ayran (200 ml.)</t>
  </si>
  <si>
    <t>Büyük Ayran (300 ml.)</t>
  </si>
  <si>
    <t>Sade Soda</t>
  </si>
  <si>
    <t xml:space="preserve">(20 cl.) </t>
  </si>
  <si>
    <t>Creole</t>
  </si>
  <si>
    <t>Acılı Barbekü Sos</t>
  </si>
  <si>
    <t>Blackened Ranch Sos</t>
  </si>
  <si>
    <t>Coleslaw (Orta Boy)</t>
  </si>
  <si>
    <t>Coleslaw (Büyük Boy)</t>
  </si>
  <si>
    <t>Chipotle Sos</t>
  </si>
  <si>
    <t>Müthiş Fırsat Menü</t>
  </si>
  <si>
    <t xml:space="preserve">2 Adet Tavukburger® + Küçük Boy Patates Kızartması + Küçük Boy Ayran </t>
  </si>
  <si>
    <t xml:space="preserve">Kaşar peyniri, özel sos </t>
  </si>
  <si>
    <t>Karışık Atom Tost</t>
  </si>
  <si>
    <t xml:space="preserve">Kaşar peyniri, sucuk, domates, biber, özel sos </t>
  </si>
  <si>
    <t xml:space="preserve">Kaşar peyniri, sucuk, özel sos </t>
  </si>
  <si>
    <t xml:space="preserve">Sucuk, özel sos </t>
  </si>
  <si>
    <t xml:space="preserve">Kaşar peyniri, yumurta, sucuk, özel sos </t>
  </si>
  <si>
    <t>Yumurtalı Atom Tost</t>
  </si>
  <si>
    <t xml:space="preserve">Kaşar peyniri, yumurta, sucuk, domates, biber, özel sos </t>
  </si>
  <si>
    <t xml:space="preserve">Kaşar peyniri, yumurta, özel sos </t>
  </si>
  <si>
    <t>Sprite (20 cl.) (Cam Şişe)</t>
  </si>
  <si>
    <t>Taze Sıkılmış Nar Suyu</t>
  </si>
  <si>
    <t>Taze Sıkılmış Portakal &amp; Nar Suyu</t>
  </si>
  <si>
    <t xml:space="preserve">Süt, muz, bal, mevsim meyveleri i̇steğe göre; fındık, Antep fıstığı parçaları ile </t>
  </si>
  <si>
    <t xml:space="preserve">Süt, muz, bal, i̇steğe göre; fındık, Antep fıstığı parçaları ile </t>
  </si>
  <si>
    <t>Taze Sıkılmış Kokteyl Meyve Suyu</t>
  </si>
  <si>
    <t xml:space="preserve">Portakal, nar, mandalina, armut, şeftali, elma, mevsim meyveleri </t>
  </si>
  <si>
    <t>Avokado Suyu</t>
  </si>
  <si>
    <t xml:space="preserve">Süt, muz, bal, avokado. İsteğe göre; fındık, Antep fıstığı parçaları ile </t>
  </si>
  <si>
    <t>Karışık Narenciye</t>
  </si>
  <si>
    <t xml:space="preserve">Portakal, nar, greyfurt, mandalina </t>
  </si>
  <si>
    <t>Fondü</t>
  </si>
  <si>
    <t>Marshmallow Dolgulu Pankek</t>
  </si>
  <si>
    <t>Pankek Mix</t>
  </si>
  <si>
    <t xml:space="preserve">Çilek, kivi, muz, minik pankekler, çikolata </t>
  </si>
  <si>
    <t>Kokoş</t>
  </si>
  <si>
    <t>Prettymiss</t>
  </si>
  <si>
    <t xml:space="preserve">Muz, çilek, krema, çikolata </t>
  </si>
  <si>
    <t>Stick Pankek</t>
  </si>
  <si>
    <t>Çikolata Dolgulu Pankek</t>
  </si>
  <si>
    <t xml:space="preserve">Pankek, pasta kreması, çilek, kivi, muz, çikolata </t>
  </si>
  <si>
    <t>Bohça</t>
  </si>
  <si>
    <t xml:space="preserve">Krep içerisinde krema, çilek, kivi, muz, çikolata </t>
  </si>
  <si>
    <t>Crepe Topping</t>
  </si>
  <si>
    <t xml:space="preserve">Krep, krema, çilek, çikolata </t>
  </si>
  <si>
    <t xml:space="preserve">Domates, yeşillik, isteğe göre soğan </t>
  </si>
  <si>
    <t xml:space="preserve">Sosis, sucuk, salam, domates, kaşar peyniri, turşu </t>
  </si>
  <si>
    <t xml:space="preserve">Közlenmiş domates, biber, salata ile </t>
  </si>
  <si>
    <t>Tam Ekmeğe Prof Karışık Tost</t>
  </si>
  <si>
    <t xml:space="preserve">Kaşar peyniri, sucuk, domates, yeşilbiber, ketçap, mayonez </t>
  </si>
  <si>
    <t>Çilekli Süt</t>
  </si>
  <si>
    <t>Puffy Bubble Waffle (Bardak)</t>
  </si>
  <si>
    <t xml:space="preserve">Bubble hamuru, sütlü çikolata, beyaz çikolata sos, muz, çilek, kivi, pirinç patlağı, renkli pasta süsü, Biscolata </t>
  </si>
  <si>
    <t>Puffy Crazy (Bardak)</t>
  </si>
  <si>
    <t xml:space="preserve">Bubble hamuru, sütlü çikolata, beyaz çikolata, muz, çilek, kivi, seçeceğiniz dondurma, damla çikolata, renkli pasta süsü, bonibon, fındık kırıntıları, Antep fıstığı, Oreo, jelibon, Biscolata </t>
  </si>
  <si>
    <t>Puffy Nuts</t>
  </si>
  <si>
    <t xml:space="preserve">Bubble Hamuru, sütlü çikolata, beyaz çikolata sos, muz, çilek, kivi, damla çikolata, fındık kırıntıları, biscolata </t>
  </si>
  <si>
    <t>Puffy Pink (Bardak)</t>
  </si>
  <si>
    <t xml:space="preserve">Pembe Bubble Hamuru, sütlü çikolata, beyaz çikolata sos, frambuaz sos, muz, çilek, damla çikolata, pirinç patlağı, Bonibon, jelibon, Biscolata </t>
  </si>
  <si>
    <t>Puffy Crazy</t>
  </si>
  <si>
    <t>Puffy Negga</t>
  </si>
  <si>
    <t xml:space="preserve">Çikolata bubble hamuru, bitter çikolata, beyaz çikolatalı sos, muz, çilek, damla çikolata, pirinç patlağı, çikolatalı pasta pulu, Biscolata </t>
  </si>
  <si>
    <t>Puffy Negga (Bardak)</t>
  </si>
  <si>
    <t>Puffy Nuts (Bardak)</t>
  </si>
  <si>
    <t>Puffy Oreo</t>
  </si>
  <si>
    <t xml:space="preserve">Bubble HHamuru, sütlü çikolata, bitter çikolatalı sos, muz, çilek, kivi, damla çikolata, Oreo, Biscolata </t>
  </si>
  <si>
    <t>Puffy Oreo (Bardak)</t>
  </si>
  <si>
    <t>Puffy Pink</t>
  </si>
  <si>
    <t>Puffy Waffle</t>
  </si>
  <si>
    <t>Süt</t>
  </si>
  <si>
    <t>Seçilmiş Menü (Sandviç Waffle)</t>
  </si>
  <si>
    <t xml:space="preserve">Sandviç Waffle + Coca-Cola (33 cl.) </t>
  </si>
  <si>
    <t>Black &amp; White Waffle</t>
  </si>
  <si>
    <t xml:space="preserve">Çikolatalı hamura; beyaz çikolata, seçeceğiniz malzemeler ile </t>
  </si>
  <si>
    <t>Brüksel Waffle</t>
  </si>
  <si>
    <t xml:space="preserve">Çıtır waffle hamuru üzerine seçeceğiniz malzemeler ile </t>
  </si>
  <si>
    <t>Cup Puzzle Waffle</t>
  </si>
  <si>
    <t xml:space="preserve">Bardak içerisine; seçeceğiniz malzemeler ile </t>
  </si>
  <si>
    <t>Black &amp; White Cup Waffle</t>
  </si>
  <si>
    <t>Black &amp; White Mega Double Waffle</t>
  </si>
  <si>
    <t xml:space="preserve">İki kat waffle hamuruna; double çikolata, seçeceğiniz malzemeler ile </t>
  </si>
  <si>
    <t>Black &amp; White Sandviç Waffle</t>
  </si>
  <si>
    <t>Mega Double Waffle</t>
  </si>
  <si>
    <t>Red Velvet</t>
  </si>
  <si>
    <t>Ballım</t>
  </si>
  <si>
    <t xml:space="preserve">Karamel, krema, kaymak, parfe, badem krokan, Hindistan cevizi </t>
  </si>
  <si>
    <t xml:space="preserve">Mascarpone peyniri, krema, kahve </t>
  </si>
  <si>
    <t>Çikolatalı Fıstık</t>
  </si>
  <si>
    <t xml:space="preserve">Fıstık kreması, yoğun çikolata </t>
  </si>
  <si>
    <t>Çikolata Ganaj</t>
  </si>
  <si>
    <t xml:space="preserve">Bitter çikolata, sütlü çikolata </t>
  </si>
  <si>
    <t>Zakura</t>
  </si>
  <si>
    <t xml:space="preserve">Japon kiraz çiçekler, tereyağlı, kek, kırmızı orman meyveleri </t>
  </si>
  <si>
    <t>Retro Dana Sosisli (50-70 gr.)</t>
  </si>
  <si>
    <t xml:space="preserve">Büfe dana sosis, domates, Retro sos, ketçap, mayonez, hardal, kornişon turşu </t>
  </si>
  <si>
    <t>Retro Hot Dog Cheese Love (100 - 110 gr.)</t>
  </si>
  <si>
    <t xml:space="preserve">Gurme dana kasap sosis, Retro sos, domates, parmesan peyniri, gravyer peyniri, kaşar peyniri, ketçap, mayonez, hardal, kornişon turşu </t>
  </si>
  <si>
    <t>Retro Hot Dog Miracle (100-110 gr.)</t>
  </si>
  <si>
    <t xml:space="preserve">Gurme dana kasap sosis, domates, Retro sos, gravyer peyniri, kapya biber, çarliston biber, Taco crumbs, soğan, mısır, ketçap, mayonez, hardal, kornişon turşu </t>
  </si>
  <si>
    <t>Retro Hot Dog Special (110-130 gr.)</t>
  </si>
  <si>
    <t xml:space="preserve">Füme dana sosis, Retro sos, kaşar peyniri, domates, ketçap, mayonez, hardal, kornişon turşu </t>
  </si>
  <si>
    <t>Hot Dog Crumbs (45 - 65 gr.)</t>
  </si>
  <si>
    <t xml:space="preserve">Gurme dana kasap sosis parçaları, kaşar peyniri, domates, Retro sos, ketçap, mayonez, hardal, kornişon turşu </t>
  </si>
  <si>
    <t>Vodafone Menüsü (Retro Hot Dog Cheese Love (100 - 110 gr.))</t>
  </si>
  <si>
    <t xml:space="preserve">Retro Hot Dog Cheese Love (100 - 110 gr.) + Coca-Cola (33 cl.) (Kampanya koşulları için restoranın Promosyonlar bölümüne göz atınız. İndirimli fiyat ürün sepete eklendikten sonra uygulanır.) </t>
  </si>
  <si>
    <t>2'li Retro Dana Sosisli Menü</t>
  </si>
  <si>
    <t xml:space="preserve">2 Adet Retro Dana Sosisli (50 - 70 gr.) + 1 Adet Patates Kızartması + Kutu İçecek </t>
  </si>
  <si>
    <t>2'li Retro Piliç Sosisli Menü</t>
  </si>
  <si>
    <t xml:space="preserve">2 Adet Retro Piliç Sosisli (60 - 80 gr.) + 1 Adet Patates Kızartması + Kutu İçecek </t>
  </si>
  <si>
    <t>Hot Dog (2 Kişilik) Menü</t>
  </si>
  <si>
    <t xml:space="preserve">2 Adet Hot Dog Crumbs (45 - 65 gr.) + 2 Adet Retro Piliç Sosisli (60 - 80 gr.) + Patates Kızartması + 2 Adet Kutu İçecek </t>
  </si>
  <si>
    <t>60,75 TL</t>
  </si>
  <si>
    <t>Retro Hot Dog Flavor Twist (220 - 240 gr) - Şu anda mevcut değil.</t>
  </si>
  <si>
    <t xml:space="preserve">Kuzu loin ve dana eti. Seçeceğiniz sos, turşu, 2 adet sandviç ekmeği ile </t>
  </si>
  <si>
    <t>Retro Hot Dog Greens (100 - 110 gr.)</t>
  </si>
  <si>
    <t xml:space="preserve">Gurme dana kasap sosis, Retro sos, domates, kaşar peyniri, mısır, çarliston biber, kapya biber, soğan, ketçap, mayonez, hardal, kornişon turşu </t>
  </si>
  <si>
    <t>Retro Hot Dog Spice (100 - 110 gr.)</t>
  </si>
  <si>
    <t xml:space="preserve">Louisiana sos, gurme dana kasap sosis, Retro sos, kaşar peyniri, domates, soğan, çarliston biber, taco crumbs (Acılı), Sriracha sos, mayonez, jalapeno turşu </t>
  </si>
  <si>
    <t>Retro Hot Dog Perfect Mix (100 - 110 gr.)</t>
  </si>
  <si>
    <t xml:space="preserve">Gurme dana kasap sosis, domates, Retro sos, Rus salatası, mısır, hardal, kornişon turşu </t>
  </si>
  <si>
    <t>Retro Piliç Sosisli (60-80 gr.)</t>
  </si>
  <si>
    <t xml:space="preserve">Piliç sosis, Retro sos, domates, ketçap, mayonez, hardal, kornişon turşu </t>
  </si>
  <si>
    <t>Retro Hot Dog Felicita (100-110 gr.)</t>
  </si>
  <si>
    <t xml:space="preserve">Dana füme, kasap sosis, kaşar peyniri, domates, Retro sos, ketçap, mayonez, hardal, kornişon turşu </t>
  </si>
  <si>
    <t xml:space="preserve">Ev yapımı, tırtıklı, parmak dilim patates kızartması </t>
  </si>
  <si>
    <t>Mozaik Pasta - Şu anda mevcut değil.</t>
  </si>
  <si>
    <t xml:space="preserve">2 dilim </t>
  </si>
  <si>
    <t xml:space="preserve">Kaşar peyniri, sucuk, ketçap, mayonez </t>
  </si>
  <si>
    <t>Vodafone Menüsü (Yengen Tost)</t>
  </si>
  <si>
    <t xml:space="preserve">Yengen Tost + Taze Sıkma Karışık Meyve Suyu (Kampanya koşulları için restoranın Promosyonlar bölümüne göz atınız. İndirimli fiyat ürün sepete eklendikten sonra uygulanır.) </t>
  </si>
  <si>
    <t>22,79 TL</t>
  </si>
  <si>
    <t xml:space="preserve">Peynir, domates, salam, salatalık, marul </t>
  </si>
  <si>
    <t xml:space="preserve">Karışık Tost + Taze Sıkma Mandalina Suyu (Kampanya koşulları için restoranın Promosyonlar bölümüne göz atınız. İndirimli fiyat ürün sepete eklendikten sonra uygulanır.) </t>
  </si>
  <si>
    <t xml:space="preserve">Hamburger + Patates Kızartması + Soğan Halkası + Fanta (20 cl.) veya Ayran (30 cl.) </t>
  </si>
  <si>
    <t xml:space="preserve">Cheeseburger + Patates Kızartması + Soğan Halkası + Fanta (20 cl.) veya Ayran (30 cl.) </t>
  </si>
  <si>
    <t>Ekmek Arası Mezgit Menü</t>
  </si>
  <si>
    <t xml:space="preserve">Ekmek Arası Mezgit (Marul, domates, soğan, yeşillik) + Patates Kızartması + Turşu Biberi + Şalgam Suyu (33 cl.) </t>
  </si>
  <si>
    <t>Ekmek Arası Uskumru Menü</t>
  </si>
  <si>
    <t xml:space="preserve">Ekmek Arası Uskumru (Marul, domates, soğan, yeşillik) + Patates Kızartması + Turşu Biberi + Şalgam Suyu (33 cl.) </t>
  </si>
  <si>
    <t>Ekmek Arası Somon Menü</t>
  </si>
  <si>
    <t xml:space="preserve">Ekmek Arası Somon (Marul, domates, soğan, yeşillik) + Patates Kızartması + Turşu Biberi + Şalgam Suyu (33 cl.) </t>
  </si>
  <si>
    <t xml:space="preserve">Sosis, salam, beyaz peynir, üçgen peynir, siyah zeytin, yeşilzeytin, haşlanmış yumurta, çikolata, reçel, domates, salatalık, ekmek ile </t>
  </si>
  <si>
    <t>Aperitif Tabağı</t>
  </si>
  <si>
    <t xml:space="preserve">Sigara böreği, sosis, soğan halkası, patates kızartması </t>
  </si>
  <si>
    <t xml:space="preserve">Salatalık, domates, ekmek ile </t>
  </si>
  <si>
    <t>Sigara Böreği Tabağı (7 Adet)</t>
  </si>
  <si>
    <t>Sosis Tabağı (7 Adet)</t>
  </si>
  <si>
    <t xml:space="preserve">Soğan, biber, ekmek ile </t>
  </si>
  <si>
    <t xml:space="preserve">Burger köftesi, marul, domates, turşu, ketçap, mayonez </t>
  </si>
  <si>
    <t xml:space="preserve">Burger köftesi, cheddar peyniri, marul, domates, turşu, ketçap, mayonez </t>
  </si>
  <si>
    <t xml:space="preserve">Izgara köfte, marul, domates, maydanoz, soğan, limon </t>
  </si>
  <si>
    <t>Kızartılmış İçli Köfte (Adet)</t>
  </si>
  <si>
    <t>Bardak Mısır (Büyük Boy)</t>
  </si>
  <si>
    <t xml:space="preserve">Mısır, pul biber, acı sos, ketçap, mayonez </t>
  </si>
  <si>
    <t xml:space="preserve">Portakal, elma, havuç, üzüm, nar, mandalina </t>
  </si>
  <si>
    <t xml:space="preserve">Bal, muz, elma, üzüm, havuç, süt, fındık, fıstık </t>
  </si>
  <si>
    <t xml:space="preserve">Muz, süt, bal, fındık, fıstık </t>
  </si>
  <si>
    <t xml:space="preserve">Siyah zeytin, yeşilzeytin, bal, tereyağı, salam, domates, salatalık, 4 çeşit günün peyniri, patates kızartması, haşlanmış yumurta, sosis, sürk salatası, zeytin salatası, ekmek </t>
  </si>
  <si>
    <t xml:space="preserve">Kaşar peyniri, isteğe göre ketçap, mayonez </t>
  </si>
  <si>
    <t xml:space="preserve">Kaşar peyniri, sucuk, isteğe göre ketçap, mayonez </t>
  </si>
  <si>
    <t xml:space="preserve">180 gr. hamburger köftesi, domates, marul, acı biber, mantar, turşu, özel sos. Patates kızartması ile </t>
  </si>
  <si>
    <t xml:space="preserve">Mantar, köri sos, krema. Salata, patates kızartması ile </t>
  </si>
  <si>
    <t>Mantar Soslu Tavuk</t>
  </si>
  <si>
    <t xml:space="preserve">Mantar, krema. Salata, patates kızartması ile </t>
  </si>
  <si>
    <t xml:space="preserve">Penne, krema, mantar, özel sos </t>
  </si>
  <si>
    <t xml:space="preserve">150 gr. ızgara köfte, marul, soğan, maydanoz, domates, baharat, özel sos. Patates kızartması ile </t>
  </si>
  <si>
    <t xml:space="preserve">Özel soslu baharat, patates kızartması </t>
  </si>
  <si>
    <t xml:space="preserve">Sucuk, salam, sosis, mantar, domates, siyah zeytin, mısır, sos, isteğe göre acı </t>
  </si>
  <si>
    <t xml:space="preserve">Kaşar peyniri, dana sucuk, sos, isteğe göre acı </t>
  </si>
  <si>
    <t xml:space="preserve">Ayvalık tost ekmeğine; dana sucuk, sosis, salam, kaşar peyniri, Rus salatası, domates, turşu, ketçap, mayonez </t>
  </si>
  <si>
    <t xml:space="preserve">Yumurta, kaşar peyniri, dana sucuk, sos, isteğe göre acı </t>
  </si>
  <si>
    <t xml:space="preserve">Zeytin ezmesi, beyaz peynir, domates, biber, kekik </t>
  </si>
  <si>
    <t xml:space="preserve">Pizza Tost + Patates Kızartması + Coca-Cola (33 cl.) </t>
  </si>
  <si>
    <t>4 Peynirli Tost</t>
  </si>
  <si>
    <t xml:space="preserve">Kaşar peyniri, cheddar peyniri, labne peyniri, beyaz peynir </t>
  </si>
  <si>
    <t>Antakya Tostu</t>
  </si>
  <si>
    <t xml:space="preserve">Dana kasap sucuk, kaşar peyniri, sos, isteğe bağlı acı </t>
  </si>
  <si>
    <t xml:space="preserve">Bol kaşar peyniri </t>
  </si>
  <si>
    <t>Çikolatalı Tost</t>
  </si>
  <si>
    <t xml:space="preserve">Nutella, muz, Antep fıstığı, pudra şekeri, çikolata sos </t>
  </si>
  <si>
    <t>Günaydın Tost</t>
  </si>
  <si>
    <t xml:space="preserve">Yumurta, beyaz peynir, dilim zeytin, domates, biber, maydanoz </t>
  </si>
  <si>
    <t>Gurme Tost</t>
  </si>
  <si>
    <t xml:space="preserve">Pastırma, kaşar peyniri, kurutulmuş domates, biber, kekik, pesto sos </t>
  </si>
  <si>
    <t>Köfteli Tost</t>
  </si>
  <si>
    <t xml:space="preserve">Kasap köfte, kaşar peyniri, cheddar peyniri, mantar, sos, isteğe göre acı </t>
  </si>
  <si>
    <t>Mantar Rüyası Tost</t>
  </si>
  <si>
    <t xml:space="preserve">Sotelenmiş mantar, mısır, siyah zeytin, kaşar peyniri, cheddar peyniri </t>
  </si>
  <si>
    <t xml:space="preserve">Dana sucuk, sos, isteğe göre acı </t>
  </si>
  <si>
    <t xml:space="preserve">Dana sucuk, kaşar peyniri, domates, turşu, mayonez, ketçap, sos </t>
  </si>
  <si>
    <t xml:space="preserve">Patates kızartması, kaşar peyniri, ketçap, mayonez </t>
  </si>
  <si>
    <t xml:space="preserve">Patates kızartması, sosis, ketçap, mayonez. </t>
  </si>
  <si>
    <t xml:space="preserve">Sucuk, sosis, salam, kaşar peyniri, turşu, ketçap, mayonez </t>
  </si>
  <si>
    <t xml:space="preserve">Dana sucuk, közlenmiş domates, közlenmiş biber, rıfkı sos </t>
  </si>
  <si>
    <t xml:space="preserve">Dana kasap burger köftesi, kibrit patates kızartması, marul, domates, turşu, ketçap, mayonez. Patates kızartması ile </t>
  </si>
  <si>
    <t>Cheeseburger - Şu anda mevcut değil.</t>
  </si>
  <si>
    <t xml:space="preserve">Dana kasap burger köftesi, cheddar peyniri, kibrit patates kızartması, marul, domates, turşu, ketçap, mayonez. Patates kızartması ile </t>
  </si>
  <si>
    <t>Chicken Burger - Şu anda mevcut değil.</t>
  </si>
  <si>
    <t xml:space="preserve">Çıtır tavuk eti, kibrit patates kızartması, marul, domates, turşu, ketçap, mayonez. Patates kızartması ile </t>
  </si>
  <si>
    <t>Ev Yapımı Çilekli Limonata</t>
  </si>
  <si>
    <t>Orman Meyveli Donut - Şu anda mevcut değil.</t>
  </si>
  <si>
    <t>Çilekli Donut - Şu anda mevcut değil.</t>
  </si>
  <si>
    <t>Karamelli Donut - Şu anda mevcut değil.</t>
  </si>
  <si>
    <t>Coconut Donut - Şu anda mevcut değil.</t>
  </si>
  <si>
    <t>Mocha Donut - Şu anda mevcut değil.</t>
  </si>
  <si>
    <t>Çikolatalı Donut - Şu anda mevcut değil.</t>
  </si>
  <si>
    <t>Lotus Donut - Şu anda mevcut değil.</t>
  </si>
  <si>
    <t>Fıstıklı Donut - Şu anda mevcut değil.</t>
  </si>
  <si>
    <t>Oreolu Donut - Şu anda mevcut değil.</t>
  </si>
  <si>
    <t>Brownie Donut - Şu anda mevcut değil.</t>
  </si>
  <si>
    <t>Portaliçe</t>
  </si>
  <si>
    <t>Çikolatalı Kubbe</t>
  </si>
  <si>
    <t>Iced Caramel Mocha</t>
  </si>
  <si>
    <t>Robusta Espresso Lifte</t>
  </si>
  <si>
    <t>Böğürtlenli Frappe</t>
  </si>
  <si>
    <t>Oreolu Frappe</t>
  </si>
  <si>
    <t>Vanilyalı Frappe</t>
  </si>
  <si>
    <t>Beyaz Sıcak Çikolata</t>
  </si>
  <si>
    <t>Oreolu Sıcak Çikolata</t>
  </si>
  <si>
    <t>Iced Chai Tea Latte</t>
  </si>
  <si>
    <t>Cool Lime</t>
  </si>
  <si>
    <t>Robusta Iced Lemon</t>
  </si>
  <si>
    <t>Ahududulu Milkshake</t>
  </si>
  <si>
    <t>Böğürtlenli Milkshake</t>
  </si>
  <si>
    <t>Ananaslı Frozen</t>
  </si>
  <si>
    <t>Limonlu Frozen</t>
  </si>
  <si>
    <t>Kivili Smoothie</t>
  </si>
  <si>
    <t>Limonlu Smoothie</t>
  </si>
  <si>
    <t>Mangolu Smoothie</t>
  </si>
  <si>
    <t>Passion Fruit Smoothie</t>
  </si>
  <si>
    <t>Şeftalili Smoothie</t>
  </si>
  <si>
    <t>Yeşil Elmalı Smoothie</t>
  </si>
  <si>
    <t>Root Waffle</t>
  </si>
  <si>
    <t xml:space="preserve">(Kapalı waffle) Muz, çilek, Antep fıstığı, fındık, Hindistan cevizi, beyaz çikolata, sütlü çikolata </t>
  </si>
  <si>
    <t>Dark Waffle</t>
  </si>
  <si>
    <t xml:space="preserve">(Kapalı Waffle) Muz, çilek, Antep fıstığı, fındık, Hindistan cevizi, beyaz çikolata, bitter çikolata </t>
  </si>
  <si>
    <t xml:space="preserve">(Kapalı Waffle) Muz, çilek, sütlü çikolata veya bitter çikolata, beyaz çikolata </t>
  </si>
  <si>
    <t xml:space="preserve">Küçük somun ekmeğine; beyaz peynir, biber, domates, salatalık </t>
  </si>
  <si>
    <t xml:space="preserve">Küçük somun ekmeğine; süzme beyaz peynir, dana jambon, roka, domates, zeytinyağı </t>
  </si>
  <si>
    <t>Chemex</t>
  </si>
  <si>
    <t>Matcha Latte</t>
  </si>
  <si>
    <t xml:space="preserve">Özel olarak yetiştirilen ve işlenen öğütülmüş saf yeşil çaydan yapılmaktadır. </t>
  </si>
  <si>
    <t>Cortado</t>
  </si>
  <si>
    <t xml:space="preserve">Vanilyalı dondurma, espresso </t>
  </si>
  <si>
    <t>Badem Sütlü Cappuccino (Vegan)</t>
  </si>
  <si>
    <t>Cafe Latte (Vegan)</t>
  </si>
  <si>
    <t>Matcha Latte (Vegan)</t>
  </si>
  <si>
    <t>Toffee Nut Latte</t>
  </si>
  <si>
    <t>Orman Meyveli Latte</t>
  </si>
  <si>
    <t>Frambuazlı Latte</t>
  </si>
  <si>
    <t>Iced Filter Coffee</t>
  </si>
  <si>
    <t>Iced Matcha Latte</t>
  </si>
  <si>
    <t>Sprite (25 cl.)</t>
  </si>
  <si>
    <t>Lipton Ice Tea (25 cl.)</t>
  </si>
  <si>
    <t>Beypazarı Sade Soda (20 cl.)</t>
  </si>
  <si>
    <t>Çikolatalı Millkshake</t>
  </si>
  <si>
    <t>Mango Frozen</t>
  </si>
  <si>
    <t>Kırmızı Meyveli Frozen</t>
  </si>
  <si>
    <t>Coockie</t>
  </si>
  <si>
    <t>103,50 TL</t>
  </si>
  <si>
    <t>Fıstıklı Karışık Dondurma (500 gr.)</t>
  </si>
  <si>
    <t xml:space="preserve">2 top fıstıklı, 2 top çikolatalı, 2 top sade </t>
  </si>
  <si>
    <t>Seçilmiş Menü (Fıstıklı Baklava (500 gr.))</t>
  </si>
  <si>
    <t xml:space="preserve">Fıstıklı Baklava (500 gr.) + Coca-Cola (1 L.) </t>
  </si>
  <si>
    <t>Vodafone Menüsü (Çerez Baklava (500 gr.))</t>
  </si>
  <si>
    <t xml:space="preserve">Çerez Baklava (500 gr.) + İçecek (1 L.) (Kampanya koşulları için restoranın Promosyonlar bölümüne göz atınız. İndirimli fiyat ürün sepete eklendikten sonra uygulanır.) </t>
  </si>
  <si>
    <t>Şam Tatlısı (500 gr.) - Şu anda mevcut değil.</t>
  </si>
  <si>
    <t>Çerez Baklava(1 kg.)</t>
  </si>
  <si>
    <t>153,00 TL</t>
  </si>
  <si>
    <t>Şam Tatlısı (1 kg.) - Şu anda mevcut değil.</t>
  </si>
  <si>
    <t>Maraş Dondurması (500 gr.)</t>
  </si>
  <si>
    <t>Maraş Dondurması (100 gr.)</t>
  </si>
  <si>
    <t>Karadutlu Dondurma (500 gr.)</t>
  </si>
  <si>
    <t xml:space="preserve">Karadutlu parçacıklı, meyveli dondurma </t>
  </si>
  <si>
    <t>Antep Fıstıklı Dondurma (500 gr.)</t>
  </si>
  <si>
    <t>Çikolatalı Dondurma (100 gr.)</t>
  </si>
  <si>
    <t>Çikolata-Sade Dondurma (500 gr.)</t>
  </si>
  <si>
    <t xml:space="preserve">3 top çikolatalı, 3 top sade dondurma </t>
  </si>
  <si>
    <t>Maraş Dondurması (1 kg.)</t>
  </si>
  <si>
    <t>Fuse Tea Ananas &amp; Mango (33 cl.)</t>
  </si>
  <si>
    <t>Fuse Tea Karpuz (33 cl.)</t>
  </si>
  <si>
    <t>Coca-Cola Zero (20 cl.)</t>
  </si>
  <si>
    <t>3,60 TL</t>
  </si>
  <si>
    <t>7,65 TL</t>
  </si>
  <si>
    <t>1,80 TL</t>
  </si>
  <si>
    <t>8,10 TL</t>
  </si>
  <si>
    <t>Sprite (2,5 L.)</t>
  </si>
  <si>
    <t xml:space="preserve">Sosis, salam, sucuk, kaşar peyniri, ketçap, mayonez </t>
  </si>
  <si>
    <t xml:space="preserve">Sosis, salam, patates kızartması, labne peyniri, üçgen peynir, siyah zeytin, domates, sucuk, haşlanmış yumurta, kaşar peyniri </t>
  </si>
  <si>
    <t>Sigara Böreği (6 Adet)</t>
  </si>
  <si>
    <t>Vodafone Menüsü (Karışık Tost) - Şu anda mevcut değil.</t>
  </si>
  <si>
    <t xml:space="preserve">Karışık Tost + Ayran (20 cl.) (Kampanya koşulları için restoranın Promosyonlar bölümüne göz atınız. İndirimli fiyat ürün sepete eklendikten sonra uygulanır.) </t>
  </si>
  <si>
    <t>Vodafone Menüsü (Köfte Dürüm) - Şu anda mevcut değil.</t>
  </si>
  <si>
    <t xml:space="preserve">Köfte Dürüm + Yedigün (33 cl.) (Kampanya koşulları için restoranın Promosyonlar bölümüne göz atınız. İndirimli fiyat ürün sepete eklendikten sonra uygulanır.) </t>
  </si>
  <si>
    <t>Ekmek Arası Şnitzel Menü</t>
  </si>
  <si>
    <t xml:space="preserve">Ekmek Arası Şnitzel + Ayran (20 cl.) </t>
  </si>
  <si>
    <t xml:space="preserve">Ekmek Arası Izgara Köfte + Ayran (20 cl.) </t>
  </si>
  <si>
    <t>Ekmek Arası Tavuk Sote Menü</t>
  </si>
  <si>
    <t xml:space="preserve">Ekmek Arası Tavuk Sote + Ayran (20 cl.) </t>
  </si>
  <si>
    <t>Patso Sandviç Menü</t>
  </si>
  <si>
    <t xml:space="preserve">Patso Sandviç + Ayran (20 cl.) </t>
  </si>
  <si>
    <t xml:space="preserve">Çıtır Tavuk + Patates Kızartması + Pepsi (25 cl.) </t>
  </si>
  <si>
    <t xml:space="preserve">Tavuk Sote (150 gr.) + Salata + Patates Kızartması + Pepsi (25 cl.) </t>
  </si>
  <si>
    <t xml:space="preserve">Izgara Köfte + Salata + Patates Kızartması + Pepsi (25 cl.) </t>
  </si>
  <si>
    <t>El Yapımı Mantı (200 gr.)</t>
  </si>
  <si>
    <t>Ev Yapımı Kızarmış İçli Köfte (5 Adet) Menü - Şu anda mevcut değil.</t>
  </si>
  <si>
    <t xml:space="preserve">5 Adet Kızarmış İçli Köfte + Ayran (28 cl.) </t>
  </si>
  <si>
    <t xml:space="preserve">Soğan, domates, biber, sarımsak, yumurta, isteğe bağlı maydanoz </t>
  </si>
  <si>
    <t>Haşlanmış Yumurta</t>
  </si>
  <si>
    <t>Dana Sucuklu Tost</t>
  </si>
  <si>
    <t xml:space="preserve">Kasap sucuk, kaşar peyniri, ketçap, mayonez </t>
  </si>
  <si>
    <t xml:space="preserve">Kaşar peyniri, sucuk. Ketçap, mayonez ile </t>
  </si>
  <si>
    <t>Duble Yengen Tost</t>
  </si>
  <si>
    <t xml:space="preserve">Kaşar peyniri, sucuk, domates, turşu. Ketçap, mayonez ile </t>
  </si>
  <si>
    <t>Karışık Tost 2</t>
  </si>
  <si>
    <t xml:space="preserve">Tost ekmeğine; sucuk, kaşar peyniri, ketçap, mayonez, sos </t>
  </si>
  <si>
    <t xml:space="preserve">Sucuk, domates, kaşar peyniri, turşu, isteğe göre ketçap, mayonez </t>
  </si>
  <si>
    <t xml:space="preserve">Dana sucuk, salam, sosis, kaşar peyniri, ketçap, mayonez </t>
  </si>
  <si>
    <t>Seco Tost</t>
  </si>
  <si>
    <t xml:space="preserve">Kaşar peyniri, sucuk, kavurma, pastırma, özel Seco sos </t>
  </si>
  <si>
    <t xml:space="preserve">Kaşar peyniri, kavurma, Seco sos </t>
  </si>
  <si>
    <t xml:space="preserve">Dana sucuk, yumurta, isteğe göre; ketçap, mayonez, sos </t>
  </si>
  <si>
    <t>Hamburger Ekmeğine Kumru Tost</t>
  </si>
  <si>
    <t xml:space="preserve">Sosis, salam, sucuk, kaşar peyniri, domates, turşu, ketçap, mayonez </t>
  </si>
  <si>
    <t>Mantarlı Tavuk Sote</t>
  </si>
  <si>
    <t xml:space="preserve">(150 gr.) Mantar, kırmızıbiber, yeşilbiber, domates, özel sos. Patates kızartması ile </t>
  </si>
  <si>
    <t xml:space="preserve">(150 gr.) Mantar, kırmızıbiber, yeşilbiber, krema. Patates kızartması ile </t>
  </si>
  <si>
    <t xml:space="preserve">(150 gr.) Kırmızıbiber, yeşilbiber, köri sos, isteğe göre mantar. Patates kızartması ile </t>
  </si>
  <si>
    <t xml:space="preserve">(150 gr.) Kırmızıbiber, yeşilbiber, özel sos, domates, sarımsak. Patates kızartması ile </t>
  </si>
  <si>
    <t>Köri Soslu Kremalı Tavuk</t>
  </si>
  <si>
    <t xml:space="preserve">Soğan, maydanoz, domates, mantar köri sos, krema, baharat. Patates kızartması ile </t>
  </si>
  <si>
    <t xml:space="preserve">6 adet ev yapımı ızgara köfte. Patates kızartması, salata ile </t>
  </si>
  <si>
    <t xml:space="preserve">100 gr. ızgara köfte, soğan, domates, maydanoz </t>
  </si>
  <si>
    <t>Ekmek Arası Dana Sucuk</t>
  </si>
  <si>
    <t>Ekmek Arası Tavuk Sote</t>
  </si>
  <si>
    <t>Ekmek Arası Şnitzel</t>
  </si>
  <si>
    <t>Sosisli Kaşarlı Patso</t>
  </si>
  <si>
    <t xml:space="preserve">Sosis, patates kızartması, kaşar peyniri, ketçap, mayonez </t>
  </si>
  <si>
    <t xml:space="preserve">Beyaz peynir, salam, domates, salatalık </t>
  </si>
  <si>
    <t xml:space="preserve">100 gr. tavuk, soğan, maydanoz, isteğe göre marul, domates, turşu </t>
  </si>
  <si>
    <t>Sosisli Kavurmalı Sandviç - Şu anda mevcut değil.</t>
  </si>
  <si>
    <t xml:space="preserve">Ciğer kavurma, sosis, soğan, maydanoz, domates </t>
  </si>
  <si>
    <t>Duble Kumru Sandviç</t>
  </si>
  <si>
    <t xml:space="preserve">Salam, sosis, sucuk, kaşar peyniri. Patates kızartması ile </t>
  </si>
  <si>
    <t xml:space="preserve">Mantar, kaşar peyniri, biber, domates, baharat, tavuk. Patates kızartması, salata ile </t>
  </si>
  <si>
    <t>Kızartma İçli Köfte (Adet) - Şu anda mevcut değil.</t>
  </si>
  <si>
    <t xml:space="preserve">Patates kızartması, soğan halkası, sigara böreği, tavuk nugget </t>
  </si>
  <si>
    <t>Soğan Halkası (8 Adet) &amp; Patates Kızartması</t>
  </si>
  <si>
    <t>Sosis</t>
  </si>
  <si>
    <t>Pamuk Şeker</t>
  </si>
  <si>
    <t>Hurmalı Mamül (5 Adet)</t>
  </si>
  <si>
    <t>Elmalı Şeker</t>
  </si>
  <si>
    <t>Hurmalı Mamül (10 Adet)</t>
  </si>
  <si>
    <t xml:space="preserve">Iceberg marul, kırmızılahana, domates, limon </t>
  </si>
  <si>
    <t xml:space="preserve">Iceberg marul, kırmızılahana, domates, limon, ızgara tavuk </t>
  </si>
  <si>
    <t xml:space="preserve">Muz, çilek, şeftali, süt, bal, avokado, fındık </t>
  </si>
  <si>
    <t>Muzlu Ballı Süt</t>
  </si>
  <si>
    <t>Sütlü Ballı Avokado - Şu anda mevcut değil.</t>
  </si>
  <si>
    <t>Sade Künefe (4-5 Kişilik)</t>
  </si>
  <si>
    <t xml:space="preserve">Peynir </t>
  </si>
  <si>
    <t>Sade Künefe (2-3 Kişilik)</t>
  </si>
  <si>
    <t>Sade Künefe (8-9 Kişilik)</t>
  </si>
  <si>
    <t>Antep Fıstıklı Künefe (4 Kişilik)</t>
  </si>
  <si>
    <t>Sade Künefe (10-11 Kişilik)</t>
  </si>
  <si>
    <t>Sade Künefe (1 Kişilik)</t>
  </si>
  <si>
    <t>Sade Künefe (3-4 Kişilik)</t>
  </si>
  <si>
    <t>Sade Künefe (5-6 Kişilik)</t>
  </si>
  <si>
    <t>Sade Künefe (6-7 Kişilik)</t>
  </si>
  <si>
    <t>Antep Fıstıklı Künefe (1 Kişilik)</t>
  </si>
  <si>
    <t xml:space="preserve">Soğan piyazı, közlenmiş biber, közlenmiş domates, mevsim salata ile </t>
  </si>
  <si>
    <t>Seçilmiş Menü (Tavuk Şiş Dürüm)</t>
  </si>
  <si>
    <t xml:space="preserve">Tavuk Şiş Dürüm + Coca-Cola (33 cl.) </t>
  </si>
  <si>
    <t>Vodafone Menüsü (Kemikli Tavuk (1 kg.)) - Şu anda mevcut değil.</t>
  </si>
  <si>
    <t xml:space="preserve">Kemikli Tavuk (1 kg.) + Coca-Cola (33 cl.) (Kampanya koşulları için restoranın Promosyonlar bölümüne göz atınız. İndirimli fiyat ürün sepete eklendikten sonra uygulanır.) </t>
  </si>
  <si>
    <t>Acı Soslu Tavuk Kanat</t>
  </si>
  <si>
    <t xml:space="preserve">Soğan piyaz, közlenmiş biber, közlenmiş domates, mevsim salata, acılı atom ile </t>
  </si>
  <si>
    <t>Sekiz Şiş Kebap</t>
  </si>
  <si>
    <t xml:space="preserve">2 şiş kıyma, 2 şiş kuşbaşı, 2 şiş ciğer, 2 şiş tavuk. Mevsim salatası, soğan piyazı, közlenmiş biber, közlenmiş domates, humus ile </t>
  </si>
  <si>
    <t xml:space="preserve">2 adet tavuk şiş, kıyma şiş, kuşbaşı şiş. Mevsim salata, soğan piyaz, közlenmiş biber, közlenmiş domates, humus ile </t>
  </si>
  <si>
    <t xml:space="preserve">Patlıcan, biber, domates </t>
  </si>
  <si>
    <t xml:space="preserve">Patlıcanlı yoğurt </t>
  </si>
  <si>
    <t xml:space="preserve">Biberli yoğurt. Çok acı </t>
  </si>
  <si>
    <t>Arabi Tavuk Döner Dürüm</t>
  </si>
  <si>
    <t xml:space="preserve">Zurna Tavuk Döner Dürüm + Coca-Cola (33 cl.) </t>
  </si>
  <si>
    <t>27,68 TL</t>
  </si>
  <si>
    <t>Vodafone Menüsü (Tavuk Döner (Yarım))</t>
  </si>
  <si>
    <t xml:space="preserve">Tavuk Döner (Yarım) + Ayran (20 cl.) (Kampanya koşulları için restoranın Promosyonlar bölümüne göz atınız. İndirimli fiyat ürün sepete eklendikten sonra uygulanır.) </t>
  </si>
  <si>
    <t xml:space="preserve">Cheeseburger + Patates Kızartması + İçecek </t>
  </si>
  <si>
    <t>Egg Burger Menü</t>
  </si>
  <si>
    <t xml:space="preserve">Egg burger + Patates Kızartması + İçecek </t>
  </si>
  <si>
    <t xml:space="preserve">Big burger + Patates Kızartması + İçecek </t>
  </si>
  <si>
    <t xml:space="preserve">Tavuk Döner + Patates Kızartması + İçecek </t>
  </si>
  <si>
    <t xml:space="preserve">Dana sucuk, kaşar peyniri </t>
  </si>
  <si>
    <t>Duble Tavuk Döner Dürüm</t>
  </si>
  <si>
    <t xml:space="preserve">Pirinç pilavı, patates kızartması, salata, turşu, ketçap, mayonez ile </t>
  </si>
  <si>
    <t xml:space="preserve">Tavuk çöp şiş, tavuk bonfile, dana bonfile, salam, sucuk, sosis, soğan halkası, pilav, patates kızartması, salata ile </t>
  </si>
  <si>
    <t>Şiş Tavuk (1,5)</t>
  </si>
  <si>
    <t xml:space="preserve">Pilav, patates kızartması, salata, ekmek ile </t>
  </si>
  <si>
    <t>Tavuk Biftek</t>
  </si>
  <si>
    <t>Kaşarlı Tavuk Biftek</t>
  </si>
  <si>
    <t xml:space="preserve">Pirinç pilavı, patates kızartması, salata, ekmek ile </t>
  </si>
  <si>
    <t>Izgara Köfte (Yarım)</t>
  </si>
  <si>
    <t xml:space="preserve">Turşu, marul, domates, patates kızartması, ketçap, mayonez </t>
  </si>
  <si>
    <t xml:space="preserve">2 Adet hamburger köftesi, turşu, marul, patates kızartması, domates, ketçap, mayonez </t>
  </si>
  <si>
    <t>Egg Burger</t>
  </si>
  <si>
    <t xml:space="preserve">Hamburger köftesi, yumurta, turşu, domates, marul, patates kızartması, ketçap, mayonez </t>
  </si>
  <si>
    <t xml:space="preserve">Tavuk, cheddar peyniri, patates kızartması, turşu, ketçap, mayonez, marul, domates </t>
  </si>
  <si>
    <t>Çift Sosisli Sandaviç</t>
  </si>
  <si>
    <t xml:space="preserve">Çift sosis, turşu, marul, domates </t>
  </si>
  <si>
    <t xml:space="preserve">Tavuk, marul, domates, turşu </t>
  </si>
  <si>
    <t xml:space="preserve">Ton balğı, marul , domates, turşu </t>
  </si>
  <si>
    <t xml:space="preserve">Bonfile, salam, sucuk, hamburger köftesi, domates, marul, turşu, ketçap, mayonez </t>
  </si>
  <si>
    <t xml:space="preserve">Köfte, marul, domates, turşu </t>
  </si>
  <si>
    <t xml:space="preserve">Yumurta, marul, domates, turşu </t>
  </si>
  <si>
    <t>Veggie Tabağı</t>
  </si>
  <si>
    <t xml:space="preserve">Pilav, patates kızartması, salata, ekmek </t>
  </si>
  <si>
    <t>Mix Tabağı</t>
  </si>
  <si>
    <t xml:space="preserve">Patates kızartması, elma dilim patates kızartması, soğan halkası, nugget, sosis </t>
  </si>
  <si>
    <t xml:space="preserve">8 adet nugget, pirinç pilavı, patates kızartması, salata, turşu, ketçap, mayonez ile </t>
  </si>
  <si>
    <t>Kaşar Peynirli Salata</t>
  </si>
  <si>
    <t>Mor Salata</t>
  </si>
  <si>
    <t xml:space="preserve">Uzun sarım ekmeğe; patates kızartması, kornişon turşu, mayonez, sos </t>
  </si>
  <si>
    <t xml:space="preserve">Domates, soğan, sos </t>
  </si>
  <si>
    <t xml:space="preserve">Uzun sarım ekmeğe; domates, soğan, sos </t>
  </si>
  <si>
    <t xml:space="preserve">Et döner, tavuk döner, domates, soğan, maydanoz </t>
  </si>
  <si>
    <t>Antakya Usulü Zurna Et Döner Dürüm</t>
  </si>
  <si>
    <t>Karışık Zurna Antakya Et Döner Dürüm</t>
  </si>
  <si>
    <t xml:space="preserve">Patates kızartması, turşu </t>
  </si>
  <si>
    <t xml:space="preserve">Tek kullanımlık özel şişede </t>
  </si>
  <si>
    <t xml:space="preserve">Soslu ekmek, közlenmiş domates, közlenmiş biber ve soğan salatası ile </t>
  </si>
  <si>
    <t>Karışık Kebap (2-3 Kişilik)</t>
  </si>
  <si>
    <t xml:space="preserve">Adana Kebap + Kuşbaşı Kebap + Tavuk Şiş + Közlenmiş Biber + Domates + Soğan Salatası + Soslu Ekmek + Humus + Süzme Yoğurt + Tırnak Pide + Coca-Cola (1 L.) </t>
  </si>
  <si>
    <t>Seçilmiş Menü (Izgara Tavuk Kanat)</t>
  </si>
  <si>
    <t xml:space="preserve">Izgara Tavuk Kanat + Coca-Cola (33 cl.) </t>
  </si>
  <si>
    <t>Seçilmiş Menü (Kağıt Kebabı)</t>
  </si>
  <si>
    <t xml:space="preserve">Kağıt Kebabı + Coca-Cola (33 cl.) </t>
  </si>
  <si>
    <t>Karışık Kebap (4 Kişilik)</t>
  </si>
  <si>
    <t xml:space="preserve">Karışık Kebap (Adana kebap, kuşbaşı kebap, tavuk şiş) + Ordövr Tabağında 7 Adet Meze + 4 Adet Şam Oruk + Soğan Salatası + Coca-Cola (1 L.) </t>
  </si>
  <si>
    <t>Sarma Beyti</t>
  </si>
  <si>
    <t xml:space="preserve">Lavaşa sarılı özel soslu yoğurtlu, közlenmiş biber ve közlenmiş domates </t>
  </si>
  <si>
    <t>Lokum Et</t>
  </si>
  <si>
    <t xml:space="preserve">Soslu ekmek, közlenmiş domates, közlenmiş biber, soğan salatası ile </t>
  </si>
  <si>
    <t xml:space="preserve">Kuşbaşı şiş, şiş kıyma, tavuk şiş. Soslu ekmek, közlenmiş domates, közlenmiş biber, soğan salatası ile </t>
  </si>
  <si>
    <t>Ciğer Sote</t>
  </si>
  <si>
    <t xml:space="preserve">Tandır ekmek fırında pişmiş domates, biber ille </t>
  </si>
  <si>
    <t>Tavuk Kebabı</t>
  </si>
  <si>
    <t>Arnavutciğeri</t>
  </si>
  <si>
    <t>Soslu Ciğer</t>
  </si>
  <si>
    <t xml:space="preserve">Özel sarımsaklı sos, soslu ekmek, közlenmiş domates, közlenmiş biber ve soğan salatası ile </t>
  </si>
  <si>
    <t>Fırında Kaşarlı Mantarlı Tavuk</t>
  </si>
  <si>
    <t xml:space="preserve">Lavaş ekmek, közlenmiş biber, közlenmiş domates </t>
  </si>
  <si>
    <t>Sac Kavurma (200 - 220 gr.)</t>
  </si>
  <si>
    <t>Et Öcce</t>
  </si>
  <si>
    <t xml:space="preserve">Ekmek, roka, limon, turp ile </t>
  </si>
  <si>
    <t xml:space="preserve">Ekmek, turp ile </t>
  </si>
  <si>
    <t>Izgara Alabalık</t>
  </si>
  <si>
    <t>Sac Oruğu (2-4 Kişilik)</t>
  </si>
  <si>
    <t>Kremalı Patates</t>
  </si>
  <si>
    <t xml:space="preserve">Marul ile </t>
  </si>
  <si>
    <t>Çiğ Köfte (15 Sıkım)</t>
  </si>
  <si>
    <t>Şam Oruğu</t>
  </si>
  <si>
    <t>Sac Oruğu (1-2 Kişilik)</t>
  </si>
  <si>
    <t xml:space="preserve">Ekmek, mayonez, ketçap ile </t>
  </si>
  <si>
    <t>Soslu Patates Kızartması</t>
  </si>
  <si>
    <t>Ezine Peynir Tabağı</t>
  </si>
  <si>
    <t xml:space="preserve">Domates, salatalık söğüş </t>
  </si>
  <si>
    <t>Lübnan Cevizli</t>
  </si>
  <si>
    <t>Halep Usulü Humus</t>
  </si>
  <si>
    <t>Kekik Salata</t>
  </si>
  <si>
    <t>Ordöv Tabak</t>
  </si>
  <si>
    <t xml:space="preserve">7 çeşit meze. Ekmek ile </t>
  </si>
  <si>
    <t>Şay Hudi</t>
  </si>
  <si>
    <t>Süzme</t>
  </si>
  <si>
    <t>Roka Salata</t>
  </si>
  <si>
    <t>Tebbule</t>
  </si>
  <si>
    <t>Atom Künefe</t>
  </si>
  <si>
    <t xml:space="preserve">Antep fıstığı, ceviz, peynir </t>
  </si>
  <si>
    <t xml:space="preserve">Tarcın, fıstık ile </t>
  </si>
  <si>
    <t>Su (1,5 lt)</t>
  </si>
  <si>
    <t>Soğuk Sandviç (Tam)</t>
  </si>
  <si>
    <t xml:space="preserve">Dana jambon, beyaz peynir </t>
  </si>
  <si>
    <t>Soğuk Sandviç (Yarım)</t>
  </si>
  <si>
    <t>Banyo Böreği</t>
  </si>
  <si>
    <t xml:space="preserve">200 gr. mantı </t>
  </si>
  <si>
    <t>Beyaz Çikolatalı Donut</t>
  </si>
  <si>
    <t>Kadayıflı Muhallebi</t>
  </si>
  <si>
    <t>Çikolatalı Ekler (Adet)</t>
  </si>
  <si>
    <t>Cupcake</t>
  </si>
  <si>
    <t>Ruby Çikolatalı Cheescake</t>
  </si>
  <si>
    <t>Vişneli Kubbe</t>
  </si>
  <si>
    <t>Kahveli Pasta</t>
  </si>
  <si>
    <t>Tropicana Karışık Meyve Suyu (33 cl.)</t>
  </si>
  <si>
    <t xml:space="preserve">Cam damacana depozito bedeli 82 TL'dir. </t>
  </si>
  <si>
    <t>Siesta Klasik Tavuk Döner Dürüm</t>
  </si>
  <si>
    <t xml:space="preserve">Tavuk döner, patates kızartması, özel sos, sarımsaklı mayonez </t>
  </si>
  <si>
    <t>Siesta Zurna Tavuk Döner Dürüm</t>
  </si>
  <si>
    <t>Siesta Kaşarlı Tavuk Döner Dürüm</t>
  </si>
  <si>
    <t xml:space="preserve">Tavuk döner, patates kızartması, özel sos, kaşar peyniri, sarımsaklı mayonez </t>
  </si>
  <si>
    <t>Siesta Mantarlı Tavuk Döner Dürüm</t>
  </si>
  <si>
    <t xml:space="preserve">Tavuk döner, patates kızartması, özel sos, kremalı mantar sos, sarımsaklı mayonez </t>
  </si>
  <si>
    <t>Siesta Meksikan Tavuk Döner Dürüm</t>
  </si>
  <si>
    <t xml:space="preserve">Tavuk döner, patates kızartması, özel sos, Meksika sos, sarımsaklı mayonez </t>
  </si>
  <si>
    <t xml:space="preserve">Patates kızartması, salata, ekmek, sarımsaklı mayonez, özel sos ile </t>
  </si>
  <si>
    <t>Siesta Kebabi Tavuk Döner Dürüm</t>
  </si>
  <si>
    <t xml:space="preserve">Tavuk döner, patates kızartması, özel sos, soğan, maydanoz, domates, sarımsaklı mayonez </t>
  </si>
  <si>
    <t>Siesta Kaşarlı Zurna Tavuk Döner Dürüm</t>
  </si>
  <si>
    <t>Siesta Kaşarlı Mantarlı Tavuk Döner Dürüm</t>
  </si>
  <si>
    <t xml:space="preserve">Tavuk döner, patates kızartması, özel sos, kremalı mantar sos, kaşar peyniri, sarımsaklı mayonez </t>
  </si>
  <si>
    <t>Kaşarlı Mantarlı Zurna Tavuk Döner Dürüm</t>
  </si>
  <si>
    <t xml:space="preserve">Tavuk döner, patates kızartması, özel sos, mantar, kaşar peyniri, sarımsaklı mayonez </t>
  </si>
  <si>
    <t xml:space="preserve">Tavuk döner, patates kızartması, özel sos </t>
  </si>
  <si>
    <t xml:space="preserve">Tavuk döner, patates kızartması, özel sos, kremalı mantar sos </t>
  </si>
  <si>
    <t xml:space="preserve">Tavuk döner, patates kızartması, özel sos, kaşar peyniri </t>
  </si>
  <si>
    <t xml:space="preserve">Hamburger (110 gr. hamburger köftesi, marul, domates, patates, ketçap, mayonez) + Patates Kızartması + Kutu İçecek </t>
  </si>
  <si>
    <t xml:space="preserve">Chicken Burger + Patates Kızartması + İçecek </t>
  </si>
  <si>
    <t xml:space="preserve">Big Burger + Patates Kızartması + İçecek </t>
  </si>
  <si>
    <t xml:space="preserve">Tavuk döner, patates kızartması, özel sos, Meksika sos </t>
  </si>
  <si>
    <t xml:space="preserve">Tavuk döner, patates kızartması, özel sos, kremalı mantar sos, kaşar peyniri </t>
  </si>
  <si>
    <t xml:space="preserve">Patates kızartması, salata, ekmek, özel soslar ile </t>
  </si>
  <si>
    <t xml:space="preserve">Tavuk döner, özel sos, soğan, maydanoz </t>
  </si>
  <si>
    <t>Siesta Mantarlı Zurna Tavuk Döner Dürüm</t>
  </si>
  <si>
    <t xml:space="preserve">Kremalı mantar sos, mayonez, patates kızartması, özel sos </t>
  </si>
  <si>
    <t>Siesta Kaşarlı Mantarlı Zurna Tavuk Döner Dürüm</t>
  </si>
  <si>
    <t xml:space="preserve">Kaşar peyniri, kremalı mantar sos, patates kızartması, özel sos, mayonez </t>
  </si>
  <si>
    <t>Elma Dilim Patates Kızartması (Küçük)</t>
  </si>
  <si>
    <t>Tavuk Kroket - Şu anda mevcut değil.</t>
  </si>
  <si>
    <t>Çikolatalı Pasta (6-8 Kişilik)</t>
  </si>
  <si>
    <t>Çikolatalı Pasta (4-5 Kişilik)</t>
  </si>
  <si>
    <t>Meyveli Pasta (4-5 Kişilik)</t>
  </si>
  <si>
    <t>Seçilmiş Menü (Ekler (500 gr.)) - Şu anda mevcut değil.</t>
  </si>
  <si>
    <t xml:space="preserve">Ekler (500 gr.) + Coca-Cola (33 cl.) </t>
  </si>
  <si>
    <t>Vodafone Menüsü (Çikolatalı Pasta (6 Kişilik)) - Şu anda mevcut değil.</t>
  </si>
  <si>
    <t xml:space="preserve">Çikolatalı Pasta (6 Kişilik) + Coca-Cola (2,5 L.) (Kampanya koşulları için restoranın Promosyonlar bölümüne göz atınız. İndirimli fiyat ürün sepete eklendikten sonra uygulanır.) </t>
  </si>
  <si>
    <t>İbiza Pasta, - Şu anda mevcut değil.</t>
  </si>
  <si>
    <t xml:space="preserve">Tek kişilik </t>
  </si>
  <si>
    <t>Çikolatalı Pasta (Tek Kişilik) - Şu anda mevcut değil.</t>
  </si>
  <si>
    <t>Meyveli Pasta (Tek Kişilik) - Şu anda mevcut değil.</t>
  </si>
  <si>
    <t>Meyveli Pasta (6-8 Kişilik) - Şu anda mevcut değil.</t>
  </si>
  <si>
    <t>Çikolatalı Pasta (10 Kişilik) - Şu anda mevcut değil.</t>
  </si>
  <si>
    <t>Meyveli Pasta (10 Kişilik)</t>
  </si>
  <si>
    <t>Islak Kek (500 gr.)</t>
  </si>
  <si>
    <t>Karamelli Trileçe (500 gr.) - Şu anda mevcut değil.</t>
  </si>
  <si>
    <t>İzmir Bombası (500 gr.)</t>
  </si>
  <si>
    <t>Karamelli Trileçe (1 kg.) - Şu anda mevcut değil.</t>
  </si>
  <si>
    <t>Şekerpare (1 kg.) - Şu anda mevcut değil.</t>
  </si>
  <si>
    <t>Şekerpare (500 gr.) - Şu anda mevcut değil.</t>
  </si>
  <si>
    <t>Cevizli Kömbe (500 gr.) - Şu anda mevcut değil.</t>
  </si>
  <si>
    <t>Cevizli Kömbe (1 kg.) - Şu anda mevcut değil.</t>
  </si>
  <si>
    <t>Peynirli Künefe (4-5 Kişilik)</t>
  </si>
  <si>
    <t xml:space="preserve">Tereyağı, peynir, kadayıf (Sini ücrete dahil değildir. Sini ücreti 15 TL'dir. Sininin iade edilmesi halinde depozito alınmayacaktır.) </t>
  </si>
  <si>
    <t>Peynirli Künefe (5-6 Kişilik)</t>
  </si>
  <si>
    <t xml:space="preserve">Tereyağı, fıstık </t>
  </si>
  <si>
    <t>Cennet Çamuru (1 Kişilik)</t>
  </si>
  <si>
    <t xml:space="preserve">Tereyağı, toz fıstık, tane fıstık, kadayıf, kaymak </t>
  </si>
  <si>
    <t>Peynirli Künefe (7-8 Kişilik)</t>
  </si>
  <si>
    <t>Fıstıklı Kaymaklı Künefe (1 Kişilik)</t>
  </si>
  <si>
    <t xml:space="preserve">Tereyağı, fıstık, kaymak </t>
  </si>
  <si>
    <t xml:space="preserve">Tereyağı, bütün fıstık, toz fıstık, kaymak, kadayıf </t>
  </si>
  <si>
    <t>Sini Burger Künefe (1 Kişilik)</t>
  </si>
  <si>
    <t xml:space="preserve">Cennet çamuru, su, fıstıkzade kaymak, fıstık ezmesi </t>
  </si>
  <si>
    <t>Kare Hasır</t>
  </si>
  <si>
    <t>Mentollü Künefe</t>
  </si>
  <si>
    <t xml:space="preserve">Tereyağı, fıstık, kadayıf, peynir </t>
  </si>
  <si>
    <t xml:space="preserve">Tereyağı, ceviz, kadayıf </t>
  </si>
  <si>
    <t>Fıstıklı Kaymaklı Künefe (4-5 Kişilik)</t>
  </si>
  <si>
    <t xml:space="preserve">Tereyağı, fıstık, kaymak (Sini ücrete dahil değildir. Sini ücreti 15 TL'dir. Sininin iade edilmesi halinde depozito alınmayacaktır.) </t>
  </si>
  <si>
    <t>Cennet Çamuru (4-5 Kişilik)</t>
  </si>
  <si>
    <t xml:space="preserve">Tereyağı, toz fıstık, tane fıstık, kadayıf, kaymak (Sini ücrete dahil değildir. Sini ücreti 15 TL'dir. Sininin iade edilmesi halinde depozito alınmayacaktır.) </t>
  </si>
  <si>
    <t>Fıstıklı Kadayıf (4-5 Kişilik)</t>
  </si>
  <si>
    <t xml:space="preserve">Tereyağı, fıstık (Sini ücrete dahil değildir. Sini ücreti 15 TL'dir. Sininin iade edilmesi halinde depozito alınmayacaktır.) </t>
  </si>
  <si>
    <t>Fıstıkzade (4-5 Kişilik)</t>
  </si>
  <si>
    <t xml:space="preserve">Tereyağı, bütün fıstık, toz fıstık, kaymak, kadayıf (Sini ücrete dahil değildir. Sini ücreti 15 TL'dir. Sininin iade edilmesi halinde depozito alınmayacaktır.) </t>
  </si>
  <si>
    <t>Hasır Künefe (4-5 Kişilik)</t>
  </si>
  <si>
    <t xml:space="preserve">Hasır kadayıf, tereyağı, peynir (Sini ücrete dahil değildir. Sini ücreti 15 TL'dir. Sininin iade edilmesi halinde depozito alınmayacaktır.) </t>
  </si>
  <si>
    <t>Mentollü Künefe (4-5 Kişilik)</t>
  </si>
  <si>
    <t>Cevizli Kadayıf (4-5 Kişilik)</t>
  </si>
  <si>
    <t>Fıstıklı Kaymaklı Künefe (5-6 Kişilik)</t>
  </si>
  <si>
    <t>Cennet Çamuru (5-6 Kişilik)</t>
  </si>
  <si>
    <t>Fıstıklı Kadayıf (5-6 Kişilik)</t>
  </si>
  <si>
    <t>Fıstıkzade (5-6 Kişilik)</t>
  </si>
  <si>
    <t>Mentollü Künefe (5-6 Kişilik)</t>
  </si>
  <si>
    <t>Cevizli Kadayıf (5-6 Kişilik)</t>
  </si>
  <si>
    <t>Fıstıklı Kaymaklı Künefe (6-7 Kişilik)</t>
  </si>
  <si>
    <t>Cennet Çamuru (6-7 Kişilik)</t>
  </si>
  <si>
    <t>Fıstıklı Kadayıf (6-7 Kişilik)</t>
  </si>
  <si>
    <t>Fıstıkzade (6-7 Kişilik)</t>
  </si>
  <si>
    <t>Mentollü Künefe (6-7 Kişilik)</t>
  </si>
  <si>
    <t>Cevizli Kadayıf (6-7 Kişilik)</t>
  </si>
  <si>
    <t>Fıstıklı Kaymaklı Künefe (7-8 Kişilik)</t>
  </si>
  <si>
    <t>Cennet Çamuru (7-8 Kişilik)</t>
  </si>
  <si>
    <t>Fıstıklı Kadayıf (7-8 Kişilik)</t>
  </si>
  <si>
    <t>Fıstıkzade (7-8 Kişilik)</t>
  </si>
  <si>
    <t>Mentollü Künefe (7-8 Kişilik)</t>
  </si>
  <si>
    <t>Cevizli Kadayıf (7-8 Kişilik)</t>
  </si>
  <si>
    <t>Fıstıklı Kaymaklı Künefe (8-9 Kişilik)</t>
  </si>
  <si>
    <t>Cennet Çamuru (8-9 Kişilik)</t>
  </si>
  <si>
    <t>Fıstıklı Kadayıf (8-9 Kişilik)</t>
  </si>
  <si>
    <t>Fıstıkzade (8-9 Kişilik)</t>
  </si>
  <si>
    <t>Peynirli Künefe (8-9 Kişilik)</t>
  </si>
  <si>
    <t>Mentollü Künefe (8-9 Kişilik)</t>
  </si>
  <si>
    <t>Cevizli Kadayıf (8-9 Kişilik)</t>
  </si>
  <si>
    <t>Öğrenci Et Menü</t>
  </si>
  <si>
    <t xml:space="preserve">Öğrenci Burger (125 gr. hamburger köftesi, Akdeniz yeşillikleri, kornişon turşu, domates, spiral sos) + Patates Kızartması + İçecek </t>
  </si>
  <si>
    <t>Öğrenci Chicken Menü</t>
  </si>
  <si>
    <t xml:space="preserve">Öğrenci Tavuk Burger (125 gr. tavuk burger köftesi, Akdeniz yeşillikleri, domates, kornişon turşu, spiral sos) + Patates Kızartması + İçecek </t>
  </si>
  <si>
    <t>Seçilmiş Menü (Cheeseburger - 150 gr.)</t>
  </si>
  <si>
    <t xml:space="preserve">Cheeseburger (150 gr.) + Patates Kızartması + Coca-Cola (33 cl.) </t>
  </si>
  <si>
    <t>Seçilmiş Menü (BBQ Burger - 150 gr.)</t>
  </si>
  <si>
    <t xml:space="preserve">BBQ Burger (150 gr.) + Patates Kızartması + Coca-Cola (33 cl.) </t>
  </si>
  <si>
    <t xml:space="preserve">125 gr. dana burger, marul, domates, kornişon turşu, cheddar peyniri, mozzarella peyniri, spiral sos </t>
  </si>
  <si>
    <t>Seçilmiş Menü (Propper Burger - 150 gr.)</t>
  </si>
  <si>
    <t xml:space="preserve">Propper Burger (150 gr.) + Patates Kızartması + Coca-Cola (33 cl.) </t>
  </si>
  <si>
    <t>Vodafone Menüsü (Hamburger - 150 gr.)</t>
  </si>
  <si>
    <t xml:space="preserve">Hamburger (150 gr.) + Patates Kızartması + Kutu İçecek (Kampanya koşulları için restoranın Promosyonlar bölümüne göz atınız. İndirimli fiyat ürün sepete eklendikten sonra uygulanır.) </t>
  </si>
  <si>
    <t>Vodafone Menüsü (Festival Et Burger)</t>
  </si>
  <si>
    <t xml:space="preserve">Festival Et Burger + Sütaş Ayran (30 cl.) (Kampanya koşulları için restoranın Promosyonlar bölümüne göz atınız. İndirimli fiyat ürün sepete eklendikten sonra uygulanır.) </t>
  </si>
  <si>
    <t>Et Sever Mixx Menü (2 Kişilik)</t>
  </si>
  <si>
    <t xml:space="preserve">2 Adet Single Dana Burger++ 2 Adet Patates Kızartması + 6 Adet Soğan Halkası + 6 Adet Çıtır Tavuk + 2 Adet Patates Kızartması + İçecek (1 L.) </t>
  </si>
  <si>
    <t>Tavuk Sever Mixx Menü</t>
  </si>
  <si>
    <t xml:space="preserve">2 Adet Single Tavuk Burger + 2 Adet Patates Kızartması + 6 Adet Soğan Halkası + 6 Adet Çıtır Tavuk + 6 Adet Ev Yapımı Sos + 2 Adet Turşu + Pepsi (1 L.) </t>
  </si>
  <si>
    <t>Tiftik Burger Menü - Şu anda mevcut değil.</t>
  </si>
  <si>
    <t xml:space="preserve">Tiftik Burger (Tiftiklenmiş gerdan eti, çift kat chedar peynii) + Patates Kızartması + 2 Adet Sos + Turşu + Coleslaw Salata + Kutu İçecek </t>
  </si>
  <si>
    <t>Muhteşem 3'lü Tavuk (3 Kişilik)</t>
  </si>
  <si>
    <t xml:space="preserve">3 Adet Tavuk Burger (125 gr.) + İçecek (1 L.) </t>
  </si>
  <si>
    <t>117,00 TL</t>
  </si>
  <si>
    <t>Fit Burger Menü</t>
  </si>
  <si>
    <t xml:space="preserve">Single Dana Burger (Tam tahıllı kepek ekmeği, havuç, salatalık) + Sütaş Ayran (30 cl.) </t>
  </si>
  <si>
    <t>Çatlatan Menü</t>
  </si>
  <si>
    <t xml:space="preserve">Sıngle Dana Burger + Baharatlı Patates Kızartması + İçecek (25 cl.) </t>
  </si>
  <si>
    <t>Chicken Menü</t>
  </si>
  <si>
    <t xml:space="preserve">Single Tavuk Burger + Patates Kızartması + Pepsi (25 cl.) </t>
  </si>
  <si>
    <t>XXL Protein Menü</t>
  </si>
  <si>
    <t xml:space="preserve">XXL Protein Burger (2 adet 125 gr. az baharatlı dana hamburger köftesi, göz yumurta, tam tahıllı ekmek, Akdeniz yeşillikleri) + Havuç Dilimleri + Eker Ayran (33 cl.) </t>
  </si>
  <si>
    <t>Kids Menü</t>
  </si>
  <si>
    <t xml:space="preserve">Kids Burger (2 adet 50 gr. özel dana hamburger köftesi, domates) + Baharatsız Patates Kızartması + Oyuncak + Sütaş Ayran (19,5 cl.) </t>
  </si>
  <si>
    <t>Muhteşem 3'lü Menü</t>
  </si>
  <si>
    <t xml:space="preserve">3 Adet Single Dana Burger + İçecek (1 L.) </t>
  </si>
  <si>
    <t>129,00 TL</t>
  </si>
  <si>
    <t>Chicken Kids Burger Menü</t>
  </si>
  <si>
    <t xml:space="preserve">2 Adet Sample Dana Burger + Baharatsız Patates Kızartması + Salatalık Parçaları + Oyuncak + Eker Ayran (19,5 cl.) </t>
  </si>
  <si>
    <t xml:space="preserve">Hot Dog (110 gr. dana sosis, spiral sos, kornişon turşu, ketçap, hardal) + Patates Kızartması + Kutu İçecek </t>
  </si>
  <si>
    <t xml:space="preserve">125 gr. dana burger, karamelize soğan, közlenmiş sarımsak, közlenmiş domates, közlenmiş mantar, kornişon turşu, barbekü sos </t>
  </si>
  <si>
    <t>Festival Et Burger</t>
  </si>
  <si>
    <t xml:space="preserve">125 gr. dana burger, spiral sos, Akdeniz yeşillikleri, domates, kornişon turşu. Patates kızartması, karışık turşu ile </t>
  </si>
  <si>
    <t>Festival Tavuk Burger</t>
  </si>
  <si>
    <t xml:space="preserve">125 gr. Tavuk burger, spiral sos, Akdeniz yeşillikleri, domates, kornişon turşu. Patates kızartması, karışık turşu ile </t>
  </si>
  <si>
    <t xml:space="preserve">125 gr. tavuk burger, Akdeniz yeşillikleri, domates, kornişon turşu, spiral sos </t>
  </si>
  <si>
    <t xml:space="preserve">125 gr. tavuk burger, Akdeniz yeşillikleri, domates, kornişon turşu, spiral sos, cheddar peyniri, mozzarella peyniri </t>
  </si>
  <si>
    <t>Chipotle Burger</t>
  </si>
  <si>
    <t xml:space="preserve">125 gr. dana burger, göbek marul, pepper jack sos, közlenmiş acı kırmızıbiber, karamelize soğan,domates, kornişon turşu, acı chipotle soslu mayonez, mozzarella peyniri </t>
  </si>
  <si>
    <t>Combo Cheeseburger</t>
  </si>
  <si>
    <t xml:space="preserve">125 gr. dana burger, Akdeniz yeşillikleri, kornişon turşu, domates, ceviz, susam, Amerikan peyniri, cheddar peyniri, közlenmiş biber, spiral sos </t>
  </si>
  <si>
    <t xml:space="preserve">125 gr. dana burger, Akdeniz yeşillikleri, közlenmiş domates, kornişon turşu, göz yumurta, İsviçre peyniri, kırmızı soğan, spiral sos, mantar </t>
  </si>
  <si>
    <t xml:space="preserve">100 gr. hamburger köftesi, Akdeniz yeşillikleri, kornişon turşu, domates, spiral sos </t>
  </si>
  <si>
    <t>Jülyen Steak Burger</t>
  </si>
  <si>
    <t xml:space="preserve">180 gr. julyen bonfile dilimleri, karamelize soğan, közlenmiş mix biber, mozzarella peyniri, domates, kornişon turşu, özel sos, el yapımı sarımsaklı mayonez </t>
  </si>
  <si>
    <t>Mushroom Swiss Burger</t>
  </si>
  <si>
    <t xml:space="preserve">1525 gr. dana burger, Akdeniz yeşillikleri, karamelize soğan, kornişon turşu, domates, İsviçre peyniri, spiral sos. Patates kızartması ile </t>
  </si>
  <si>
    <t>Propper Burger</t>
  </si>
  <si>
    <t xml:space="preserve">125 gr. dana burger, doğranmış sosis, hindi bacon, domates, göbek marul, kornişon turşu, közlenmiş biber, cheddar peyniri, kekikli mozzarella peyniri, spiral sos </t>
  </si>
  <si>
    <t>Sample Burger</t>
  </si>
  <si>
    <t xml:space="preserve">4 Adet hamburger (50 gr.) , dana bacon burger (50 gr.), mushroom swiss burger (50 gr.), chipotle burger (50 gr.) </t>
  </si>
  <si>
    <t xml:space="preserve">250 gr. hamburger köftesi, göbek marul, domates, kornişon turşu, 2 adet cheddar peyniri, 2 adet mozzarella peyniri, spiral sos </t>
  </si>
  <si>
    <t>Texx Burger</t>
  </si>
  <si>
    <t xml:space="preserve">125 gr. dana burger, domates, karamelize soğan, hindi bacon, cheddar peyniri, spiral sos, Rus salatası </t>
  </si>
  <si>
    <t xml:space="preserve">Özel sebze burger, mevsim yeşillikleri, nane, domates, salatalık turşusu, spiral sos </t>
  </si>
  <si>
    <t>Western Bacon Cheeseburger</t>
  </si>
  <si>
    <t xml:space="preserve">125 gr. dana burger, göbek marul, domates, kornişon turşu, çemensiz pastırma dilimleri, kırmızı soğan, cheddar peyniri, mozzarella peyniri, barbekü sos, sarımsak sos </t>
  </si>
  <si>
    <t>Combo Turco</t>
  </si>
  <si>
    <t xml:space="preserve">Elma dilim patates kızartması, soğan halkası, nugget pane, mozzarella sticks, sosis </t>
  </si>
  <si>
    <t>Patates Kroket (10 Adet)</t>
  </si>
  <si>
    <t xml:space="preserve">(Büyük boy) 2 adet sos ile </t>
  </si>
  <si>
    <t xml:space="preserve">Patates kızartması, cajun baharatlı tavuk bonfile dilimleri </t>
  </si>
  <si>
    <t xml:space="preserve">(10 Adet) 2 adet sos, patates kızartması ile </t>
  </si>
  <si>
    <t>Nugget Pane (10 Adet)</t>
  </si>
  <si>
    <t xml:space="preserve">Patates kızartması, 2 adet sos ile </t>
  </si>
  <si>
    <t xml:space="preserve">Büyük boy patates kızartması , 2 adet sos ile </t>
  </si>
  <si>
    <t>So Big Steak Salad</t>
  </si>
  <si>
    <t xml:space="preserve">Özel marine edilmiş dana et dilimleri, ızgara havuç, ızgara mantar, özel So Big sos </t>
  </si>
  <si>
    <t>Season Salad</t>
  </si>
  <si>
    <t xml:space="preserve">Marul, cherry domates, mevsim yeşillikleri, havuç parçaları, özel So Big sos </t>
  </si>
  <si>
    <t>New York Salad</t>
  </si>
  <si>
    <t xml:space="preserve">Akdeniz yeşillikleri, roka, közlenmiş kapya biber, ızgara sebze, ceviz, çıtır tavuk parçaları, özel sos </t>
  </si>
  <si>
    <t>7 Up (33 cl.)</t>
  </si>
  <si>
    <t>Pepsi Max (25 cl.)</t>
  </si>
  <si>
    <t>Yedigün (25 cl.)</t>
  </si>
  <si>
    <t>Fruko (25 cl.)</t>
  </si>
  <si>
    <t>Pamir Şalgam Suyu (25 cl.)</t>
  </si>
  <si>
    <t>Eker Ayran (19,5 cl.)</t>
  </si>
  <si>
    <t>Vodafone Menüsü (Hamburger - 150 gr.) - Şu anda mevcut değil.</t>
  </si>
  <si>
    <t>Vodafone Menüsü (Festival Et Burger) - Şu anda mevcut değil.</t>
  </si>
  <si>
    <t>İstanbul Kokoreç (2 Kişilik)</t>
  </si>
  <si>
    <t xml:space="preserve">İnce kıyım uykuluklu kokoreç, domates, biber, tuz, pul biber, kimyon, kekik </t>
  </si>
  <si>
    <t xml:space="preserve">140 gr. köfte, domates, taze soğan, özel sokak baharatı </t>
  </si>
  <si>
    <t>İstanbul Kokoreç</t>
  </si>
  <si>
    <t xml:space="preserve">İnce kıyım uykuluklu kokoreç. Domates, biber, tuz, pul biber, kimyon, kekik </t>
  </si>
  <si>
    <t xml:space="preserve">140 gr. sucuk, domates, taze soğan, maydanoz, özel sokak baharatı </t>
  </si>
  <si>
    <t>Yarım Ekmek Arası Izgara Kaşarlı Köfte</t>
  </si>
  <si>
    <t xml:space="preserve">140 gr. kaşarlı köfte, domates, taze soğan, özel sokak baharatı </t>
  </si>
  <si>
    <t>Yarım Ekmek Arası Izgara Acılı Köfte</t>
  </si>
  <si>
    <t>Yarım Ekmek Arası Izgara Sucuk Köfte</t>
  </si>
  <si>
    <t xml:space="preserve">140 gr. sucuk köfte, domates, taze soğan, maydanoz, özel sokak baharatı </t>
  </si>
  <si>
    <t>İzmir Kokoreç</t>
  </si>
  <si>
    <t xml:space="preserve">İri kıyım uykuluklu kokoreç. Tuz, pul biber, kimyon, kekik </t>
  </si>
  <si>
    <t>İzmir Kokoreç (2 Kişilik)</t>
  </si>
  <si>
    <t xml:space="preserve">İri kıyım uykuluklu kokoreç, tuz, pul biber, kimyon, kekik </t>
  </si>
  <si>
    <t>Karışık Sandviç Tost</t>
  </si>
  <si>
    <t xml:space="preserve">Sandviç ekmeğine; özel sos, kasap sucuk, kaşar peyniri </t>
  </si>
  <si>
    <t xml:space="preserve">Sandviç ekmeğine; özel sos, kaşar peyniri </t>
  </si>
  <si>
    <t xml:space="preserve">Özel sos, kasap sucuk, zeytin, domates, mantar, kaşar peyniri </t>
  </si>
  <si>
    <t xml:space="preserve">Salam, salatalık turşusu, sosis, sucuk, kaşar peyniri, ketçap, mayonez </t>
  </si>
  <si>
    <t>Three Mix Tost</t>
  </si>
  <si>
    <t xml:space="preserve">Özel sos, kasap sucuk, kaşar peyniri, zeytin </t>
  </si>
  <si>
    <t>Special Tost</t>
  </si>
  <si>
    <t xml:space="preserve">Özel sos, kasap sucuk, kaşar peyniri, yumurta, biber, salam, domates </t>
  </si>
  <si>
    <t xml:space="preserve">Özel sos, ton balığı, marul, hardal, mayonez </t>
  </si>
  <si>
    <t xml:space="preserve">Özel sos, kasap sucuk, salatalık turşusu, ketçap, mayonez </t>
  </si>
  <si>
    <t>Nohutlu Pilav</t>
  </si>
  <si>
    <t>Bumbar</t>
  </si>
  <si>
    <t xml:space="preserve">Jülyen tavuk, renkli biberler, mantar, köri sos. Erişte, salata ile </t>
  </si>
  <si>
    <t>Chicken Barbekü</t>
  </si>
  <si>
    <t xml:space="preserve">Jülyen tavuk, renkli biberler, mantar, barbekü sos. Erişte, salata ile </t>
  </si>
  <si>
    <t>Kajun Soslu Tavuk</t>
  </si>
  <si>
    <t xml:space="preserve">Jülyen tavuk, renkli biberler, mantar, kajun sos. Erişte, salata ile </t>
  </si>
  <si>
    <t xml:space="preserve">Jülyen tavuk, renkli biberler. Erişte, salata ile </t>
  </si>
  <si>
    <t>326 Special Tost</t>
  </si>
  <si>
    <t xml:space="preserve">Kaşar peyniri, soslu mantar </t>
  </si>
  <si>
    <t xml:space="preserve">Kaşar peyniri, salam </t>
  </si>
  <si>
    <t>Beef Sandviç</t>
  </si>
  <si>
    <t xml:space="preserve">Dana biftek </t>
  </si>
  <si>
    <t xml:space="preserve">150 gr. hamburger köftesi, domates, yeşillik, turşu. Patates Kızartması ile </t>
  </si>
  <si>
    <t xml:space="preserve">150 gr. hamburger köftesi, cheddar peyniri, domates, yeşillik, turşu. Patates Kızartması ile </t>
  </si>
  <si>
    <t xml:space="preserve">Tavuk burger köftesi, domates, yeşillik, turşu. Patates Kızartması ile </t>
  </si>
  <si>
    <t xml:space="preserve">Ev yapımı köfte. Közlenmiş domates, közlenmiş biber, patates kızartması ile </t>
  </si>
  <si>
    <t xml:space="preserve">Közlenmiş domates, közlenmiş biber, salata, erişte ile </t>
  </si>
  <si>
    <t xml:space="preserve">Izgara bonfile üzerine sotelenmiş mantar. Patates kızartması, salata ile </t>
  </si>
  <si>
    <t>Beef Mexican</t>
  </si>
  <si>
    <t xml:space="preserve">Marine edilmiş jülyen et, renkli biberler, mantar, Meksika sos. Patates kızartması, salata ile </t>
  </si>
  <si>
    <t xml:space="preserve">Jülyen tavuk, renkli biberler, mantar, Meksika sos. Erişte, salata ile </t>
  </si>
  <si>
    <t xml:space="preserve">Jülyen tavuk, domates, soya sos. Erişte, salata ile </t>
  </si>
  <si>
    <t xml:space="preserve">Izgara tavuk bonfile üzerine sotelenmiş mantar, salata. Patates kızartması ile </t>
  </si>
  <si>
    <t>Alfredo Fettuccine</t>
  </si>
  <si>
    <t>Meatball Wrap</t>
  </si>
  <si>
    <t xml:space="preserve">Karışık et ve tavuk parçaları. Patates kızartması, salata ile </t>
  </si>
  <si>
    <t>Sac Kavurma</t>
  </si>
  <si>
    <t xml:space="preserve">Brunoise bonfile, soğan, renkli biberler, sarımsak </t>
  </si>
  <si>
    <t>Paçanga Böreği</t>
  </si>
  <si>
    <t>Combo Plates</t>
  </si>
  <si>
    <t xml:space="preserve">Patates kızartması, sigara böreği, soğan halkası, tavuk nugget </t>
  </si>
  <si>
    <t xml:space="preserve">Mevsim yeşillikleri, sos </t>
  </si>
  <si>
    <t>Az Yağlı Tavuk Salatası</t>
  </si>
  <si>
    <t xml:space="preserve">Pesto sosu ile marine edilmiş ızgara tavuk, karışık yeşillik, tam tahıllı ekmek </t>
  </si>
  <si>
    <t xml:space="preserve">Karışık yeşillikler, parmesan peyniri, Sezar sos </t>
  </si>
  <si>
    <t xml:space="preserve">Ton balığı, mısır, soğan, domates, turşu </t>
  </si>
  <si>
    <t xml:space="preserve">Izgara bonfile, zeytinyağlı zahter, renkli biberler, yeşilzeytin, parmesan peyniri </t>
  </si>
  <si>
    <t>Kızarmış Tavuk Brost</t>
  </si>
  <si>
    <t xml:space="preserve">Patates kızartması, sarımsaklı mayonez, turşu ile </t>
  </si>
  <si>
    <t>Ekstra Tavuk Döner</t>
  </si>
  <si>
    <t xml:space="preserve">100 gr. tavuk döner. Kaşar peyniri, mantar, mısır, sarımsaklı mayonez, patates kızartması, turşu ile </t>
  </si>
  <si>
    <t>Arap Tavuk Döner</t>
  </si>
  <si>
    <t xml:space="preserve">100 gr. tavuk döner. Sarımsaklı mayonez, patates kızartması, turşu, özel sos ile </t>
  </si>
  <si>
    <t>Sabayse Tavuk</t>
  </si>
  <si>
    <t xml:space="preserve">4 parça kızarmış tavuk. Turşu, sarımsaklı mayonez, acı, patates kızartması ile </t>
  </si>
  <si>
    <t>İtaly Tavuk Döner</t>
  </si>
  <si>
    <t xml:space="preserve">100 gr. tavuk döner. Yeşilbiber, kırmızıbiber, mısır, kaşar peyniri, mantar, cheddar peyniri, ketçap, patates kızartması ile </t>
  </si>
  <si>
    <t xml:space="preserve">65 gr. dana burger köfte, sarımsaklı mayonez, marul, domates, ketçap. Patates kızartması ile </t>
  </si>
  <si>
    <t>Zincir Burger</t>
  </si>
  <si>
    <t xml:space="preserve">4 parça kızarmış tavuk, sarımsaklı mayonez, marul, domates, ketçap. Patates kızartması ile </t>
  </si>
  <si>
    <t>Somar Roll</t>
  </si>
  <si>
    <t xml:space="preserve">50 gr. tavuk, 2 roll kızarmış tavuk, mantar, kaşar peyniri. Patates kızartması, turşu ile </t>
  </si>
  <si>
    <t>Kızarmış Tavuk Brost (Yarım)</t>
  </si>
  <si>
    <t xml:space="preserve">3 parça kızartılmış tavuk. Turşu, sarımsaklı mayonez, patates kızartması ile </t>
  </si>
  <si>
    <t xml:space="preserve">Tavuk göğüs, köri sos, krema, pesto sosu. Mevsim salata, patates kızartması ile </t>
  </si>
  <si>
    <t xml:space="preserve">Tavuk göğüs, krema, mantar. Patates kızartması, pestolu makarna, mevsim salata ile </t>
  </si>
  <si>
    <t xml:space="preserve">Tavuk göğüs, kırmızı kapya biber, soğan, domates. Pestolu makarna, patates kızartması ile </t>
  </si>
  <si>
    <t>Keklim Tavuk</t>
  </si>
  <si>
    <t xml:space="preserve">Tavuk göğüs, kekik, krema. Pestolu makarna, patates kızartması ile </t>
  </si>
  <si>
    <t xml:space="preserve">Antep fıstığı, pasta kreması, kek </t>
  </si>
  <si>
    <t xml:space="preserve">Süt, karamel, pasta keki </t>
  </si>
  <si>
    <t xml:space="preserve">Süt, süt köpüğü </t>
  </si>
  <si>
    <t xml:space="preserve">Süt, çikolata </t>
  </si>
  <si>
    <t>Pumpkin Spite Latte</t>
  </si>
  <si>
    <t xml:space="preserve">Süt, süt kreması, pumpkin spice, şurup </t>
  </si>
  <si>
    <t>Double Cocomat</t>
  </si>
  <si>
    <t xml:space="preserve">Süt, süt kreması, sıcak çikolata, hindistan cevizi şurubu, hindistan cevizi </t>
  </si>
  <si>
    <t xml:space="preserve">Patates kızartması, turşu, ketçap, mayonez, yeşillik </t>
  </si>
  <si>
    <t>Pilav Üstü Döner</t>
  </si>
  <si>
    <t xml:space="preserve">İsteğe göre mayonez, ketçap, turşu, sos, acı, soğan, patates kızartması, mayonez </t>
  </si>
  <si>
    <t>Kıymalı Kebap - Şu anda mevcut değil.</t>
  </si>
  <si>
    <t xml:space="preserve">İsteğe göre soğan, maydanoz, acı </t>
  </si>
  <si>
    <t>Kuşbaşı Kebap - Şu anda mevcut değil.</t>
  </si>
  <si>
    <t>Kuşbaşı Tavuk Şiş - Şu anda mevcut değil.</t>
  </si>
  <si>
    <t>Patlıcan Yoğurtlama - Şu anda mevcut değil.</t>
  </si>
  <si>
    <t>Biber Ezme</t>
  </si>
  <si>
    <t>Babagannuş - Şu anda mevcut değil.</t>
  </si>
  <si>
    <t xml:space="preserve">Göbek marul, havuş, kırmızılahana, domates </t>
  </si>
  <si>
    <t xml:space="preserve">Domates, biber, salatalık, isteğe göre soğan </t>
  </si>
  <si>
    <t>Zerzevat</t>
  </si>
  <si>
    <t xml:space="preserve">Soğan, maydanız, sumak </t>
  </si>
  <si>
    <t>Günün Sulu Yemeği</t>
  </si>
  <si>
    <t>Kuşbaşı Şiş (1 kg.) (Pişirilmiş) - Şu anda mevcut değil.</t>
  </si>
  <si>
    <t xml:space="preserve">Zerzavat, 4 adet ekmek ile </t>
  </si>
  <si>
    <t>Tavuk Kelebek (1 kg.) (Pişirilmiş) - Şu anda mevcut değil.</t>
  </si>
  <si>
    <t>Tavuk But (1 kg.) (Pişirilmiş) - Şu anda mevcut değil.</t>
  </si>
  <si>
    <t>Kıyma Kebap (1 kg.) (Pişirilmiş) - Şu anda mevcut değil.</t>
  </si>
  <si>
    <t>Tavuk İncik (1 kg.) (Pişirilmiş) - Şu anda mevcut değil.</t>
  </si>
  <si>
    <t>Kuşbaşı Tavuk Şiş (1 kg.) (Pişirilmiş)</t>
  </si>
  <si>
    <t>Sose Usulü Tavuk Döner Dürüm</t>
  </si>
  <si>
    <t xml:space="preserve">Marul, turşu, patates kızartması, sos, mayonez </t>
  </si>
  <si>
    <t xml:space="preserve">Maydanoz, domates, soğan, turşu, marul, patates kızartması, sos, mayonez </t>
  </si>
  <si>
    <t>Et Döner - Şu anda mevcut değil.</t>
  </si>
  <si>
    <t xml:space="preserve">Marul, limon, turşu, nane, maydanoz, acı sos, nar ekşisi </t>
  </si>
  <si>
    <t xml:space="preserve">Marul, limon, turşu, nane, maydanoz, acı sos, nar ekşisi, 2 adet lavaş </t>
  </si>
  <si>
    <t xml:space="preserve">Marul, limon, turşu, nane, maydanoz, acı sos, nar ekşisi, 3 adet lavaş </t>
  </si>
  <si>
    <t xml:space="preserve">Marul, limon, turşu, nane, maydanoz, acı sos, nar ekşisi, 5 adet lavaş </t>
  </si>
  <si>
    <t xml:space="preserve">Marul, limon, turşu, nane, maydanoz, acı sos, nar ekşisi, 7 adet lavaş </t>
  </si>
  <si>
    <t>Yumurtalı &amp; Kaşarlı &amp; Sucuklu Tost</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</si>
  <si>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</si>
  <si>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</si>
  <si>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</si>
  <si>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</si>
  <si>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</si>
  <si>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</si>
  <si>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</si>
  <si>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</si>
  <si>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</si>
  <si>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</si>
  <si>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</si>
  <si>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</si>
  <si>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</si>
  <si>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</si>
  <si>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</si>
  <si>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</si>
  <si>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</si>
  <si>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</si>
  <si>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</si>
  <si>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</si>
  <si>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</si>
  <si>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</si>
  <si>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Decaf Espresso Roast (250 gr.)</t>
  </si>
  <si>
    <t xml:space="preserve">Karamelsi ve yoğun bir lezzete sahiptir. Yoğun kavrulmuş </t>
  </si>
  <si>
    <t>Strawberry Açai Refresha®</t>
  </si>
  <si>
    <t xml:space="preserve">(Çilek ve Açai Meyve Özlü Refresha™) Meyve özleri ve çilek dilimlerinin yeşil çekirdek kahve özü ile buluşması (Bu ürün pipetsiz kapakla servis edilmektedir. İhtiyacın yoksa, yeşili koru!) </t>
  </si>
  <si>
    <t>Pink Coconut Refresha®</t>
  </si>
  <si>
    <t xml:space="preserve">(Çilek, Açai ve Hindistan Cevizli Refresha™) Meyve özleri, çilek dilimleri ve Hindistan cevizi içeceğinin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</si>
  <si>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</si>
  <si>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</si>
  <si>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</si>
  <si>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</si>
  <si>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 xml:space="preserve">Taze sıkılmış portakal suyu (Bu ürün pipetsiz kapakla servis edilmektedir. İhtiyacın yoksa, yeşili koru!) </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</si>
  <si>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</si>
  <si>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</si>
  <si>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</si>
  <si>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</si>
  <si>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</si>
  <si>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</si>
  <si>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</si>
  <si>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</si>
  <si>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</si>
  <si>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</si>
  <si>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</si>
  <si>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</si>
  <si>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</si>
  <si>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</si>
  <si>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</si>
  <si>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</si>
  <si>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</si>
  <si>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</si>
  <si>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</si>
  <si>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</si>
  <si>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</si>
  <si>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</si>
  <si>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</si>
  <si>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</si>
  <si>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</si>
  <si>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</si>
  <si>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</si>
  <si>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</si>
  <si>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</si>
  <si>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</si>
  <si>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</si>
  <si>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</si>
  <si>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</si>
  <si>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</si>
  <si>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</si>
  <si>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</si>
  <si>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</si>
  <si>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</si>
  <si>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</si>
  <si>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</si>
  <si>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</si>
  <si>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</si>
  <si>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</si>
  <si>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</si>
  <si>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</si>
  <si>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</si>
  <si>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</si>
  <si>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</si>
  <si>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</si>
  <si>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</si>
  <si>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</si>
  <si>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</si>
  <si>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</si>
  <si>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</si>
  <si>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</si>
  <si>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</si>
  <si>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</si>
  <si>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</si>
  <si>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</si>
  <si>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</si>
  <si>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</si>
  <si>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</si>
  <si>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</si>
  <si>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</si>
  <si>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</si>
  <si>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</si>
  <si>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</si>
  <si>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</si>
  <si>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</si>
  <si>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</si>
  <si>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</si>
  <si>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</si>
  <si>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</si>
  <si>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</si>
  <si>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</si>
  <si>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</si>
  <si>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</si>
  <si>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</si>
  <si>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</si>
  <si>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</si>
  <si>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</si>
  <si>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Zeytinli Açma</t>
  </si>
  <si>
    <t xml:space="preserve">Ev yapımı tadında zeytin ezmeli açma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</si>
  <si>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</si>
  <si>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</si>
  <si>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</si>
  <si>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</si>
  <si>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</si>
  <si>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</si>
  <si>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Patatesli &amp; Peynirli Açma</t>
  </si>
  <si>
    <t xml:space="preserve">Patates ve peynir ile hazırlanmış ev tipi açma </t>
  </si>
  <si>
    <t>3 Lezzetli Focaccia</t>
  </si>
  <si>
    <t xml:space="preserve">Domatesli ve zeytinli kare foccacia sandviç ekmeği içerisinde zeytin ezmesi soslu, 3 çeşit peynire alternatif lezzet (sade, havuç sulu, otlu biberli)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</si>
  <si>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</si>
  <si>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</si>
  <si>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</si>
  <si>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</si>
  <si>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</si>
  <si>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</si>
  <si>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</si>
  <si>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</si>
  <si>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</si>
  <si>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</si>
  <si>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</si>
  <si>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</si>
  <si>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</si>
  <si>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</si>
  <si>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</si>
  <si>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</si>
  <si>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</si>
  <si>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</si>
  <si>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</si>
  <si>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</si>
  <si>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</si>
  <si>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</si>
  <si>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</si>
  <si>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</si>
  <si>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</si>
  <si>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</si>
  <si>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</si>
  <si>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</si>
  <si>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</si>
  <si>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</si>
  <si>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</si>
  <si>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</si>
  <si>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</si>
  <si>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</si>
  <si>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</si>
  <si>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</si>
  <si>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</si>
  <si>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</si>
  <si>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</si>
  <si>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</si>
  <si>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</si>
  <si>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</si>
  <si>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</si>
  <si>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</si>
  <si>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</si>
  <si>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</si>
  <si>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</si>
  <si>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</si>
  <si>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</si>
  <si>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</si>
  <si>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</si>
  <si>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</si>
  <si>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</si>
  <si>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</si>
  <si>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</si>
  <si>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Lolipop</t>
  </si>
  <si>
    <t xml:space="preserve">Limon, ahududu, çilek, kiraz, portakal aromalı </t>
  </si>
  <si>
    <t>Kahve Draje Sütlü</t>
  </si>
  <si>
    <t xml:space="preserve">Kahve draje sütlüden 1 alana 2'ncisi ikram! </t>
  </si>
  <si>
    <t>Kahve Draje Bitter</t>
  </si>
  <si>
    <t xml:space="preserve">Kahve draje bitterden 1 alana 2'ncisi ikram! </t>
  </si>
  <si>
    <t>Glutensiz Chia Tohumlu Grissini</t>
  </si>
  <si>
    <t xml:space="preserve">Kıtır ve hafif, yıldız şeklinde uzun grissini </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</si>
  <si>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</si>
  <si>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</si>
  <si>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</si>
  <si>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</si>
  <si>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</si>
  <si>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</si>
  <si>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</si>
  <si>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</si>
  <si>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</si>
  <si>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</si>
  <si>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</si>
  <si>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San Pellegrino (25 cl.)</t>
  </si>
  <si>
    <t>Feel More Limonata (25 cl.)</t>
  </si>
  <si>
    <t>11,75 TL</t>
  </si>
  <si>
    <t>Feel More Karışık Meyve Suyu (25 cl.)</t>
  </si>
  <si>
    <t xml:space="preserve">Portakal, elma, nar, greyfurt, mandalina, siyah havuç suyu </t>
  </si>
  <si>
    <t>Feel More Portakal Suyu (25 cl.)</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</si>
  <si>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</si>
  <si>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</si>
  <si>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</si>
  <si>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</si>
  <si>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</si>
  <si>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</si>
  <si>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Pike Place® Roast Kapsül</t>
  </si>
  <si>
    <t xml:space="preserve">Latin Amerika kahvelerinin pürüzsüz ve çok yönlü bir harmanı. Kavurma Yoğunluğu: 7 </t>
  </si>
  <si>
    <t>Single Origin Colombia Kapsül</t>
  </si>
  <si>
    <t xml:space="preserve">Orta gövdeli, ağız sulandırıcı ve kendine özgü fındık notaları. Kavurma Yoğunluğu: 7 </t>
  </si>
  <si>
    <t>Espresso Roast Kapsül</t>
  </si>
  <si>
    <t xml:space="preserve">Şeker kamışı ve karamelize şeker notaları. Kavurma Yoğunluğu: 11 </t>
  </si>
  <si>
    <t>Decaf Espresso Roast Kapsül</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</si>
  <si>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</si>
  <si>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</si>
  <si>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</si>
  <si>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</si>
  <si>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2’li Çekirdek Kahve Kampanyası</t>
  </si>
  <si>
    <t xml:space="preserve">2 adet Çekirdek Kahve alana 20 TL indirim! </t>
  </si>
  <si>
    <t>139,80 TL</t>
  </si>
  <si>
    <t>Mini Brownies &amp; Iced Caffè Latte</t>
  </si>
  <si>
    <t>Mini Cookies &amp; Iced Caffè Americano</t>
  </si>
  <si>
    <t>Caramel Waffle &amp; Blonde Latte</t>
  </si>
  <si>
    <t>31,75 TL</t>
  </si>
  <si>
    <t>Brownie Cheesecake &amp; Caffè Latte</t>
  </si>
  <si>
    <t>Kremalı Havuçlu Kek &amp; Caffè Americano</t>
  </si>
  <si>
    <t>34,75 TL</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</si>
  <si>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</si>
  <si>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</si>
  <si>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</si>
  <si>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</si>
  <si>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</si>
  <si>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Starbucks® Indonesia West Java™</t>
  </si>
  <si>
    <t xml:space="preserve">Bitkisel notalarla birlikte vanilya bean lezzeti ve şurupsu bir gövde. Orta kavrulmuş. </t>
  </si>
  <si>
    <t>94,90 TL</t>
  </si>
  <si>
    <t>Starbucks® 50th Year Anniversary Blend</t>
  </si>
  <si>
    <t xml:space="preserve">Siyah trüf mantarı ve yenibahar aromalarıyla isli sedir aromaları ve tarhun notaları. Yoğun kavrulmuş </t>
  </si>
  <si>
    <t>Starbucks Espresso Roast (250 gr.)</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</si>
  <si>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</si>
  <si>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</si>
  <si>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</si>
  <si>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</si>
  <si>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Starbucks® Signature Hot Chocolate</t>
  </si>
  <si>
    <t xml:space="preserve">(Özel Sıcak Çikolata) Buharla ısıtılmış süt ve tarifi Starbucks'a özel çikolata sosunun buluşması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</si>
  <si>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</si>
  <si>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</si>
  <si>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</si>
  <si>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</si>
  <si>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</si>
  <si>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</si>
  <si>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</si>
  <si>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</si>
  <si>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</si>
  <si>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</si>
  <si>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</si>
  <si>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Klasik çikolatalı kruvasan lezzeti </t>
  </si>
  <si>
    <t>Karabuğdaylı Fit Poğaça</t>
  </si>
  <si>
    <t xml:space="preserve">Beyaz peynir, haşlanmış nohut ve karabuğday unu ile hazırlanmış fit poğaça </t>
  </si>
  <si>
    <t xml:space="preserve">İçerisinde kaşar peyniri bulunan klasik kruvasan lezzeti </t>
  </si>
  <si>
    <t>Bal Kabaklı Rulo Pasta</t>
  </si>
  <si>
    <t xml:space="preserve">İçi bal kabağı soslu, üzeri pudra şekeriyle süslenmiş rulo pasta </t>
  </si>
  <si>
    <t>Meyveli Yaz Pastası</t>
  </si>
  <si>
    <t xml:space="preserve">Ananas, beyaz çikolata ve kırmızı meyveli pasta </t>
  </si>
  <si>
    <t>Mangolu Ananaslı Tart</t>
  </si>
  <si>
    <t xml:space="preserve">Mango soslu, ananas parçacıklı üstü jöle ve Antep fıstığı kaplı tart </t>
  </si>
  <si>
    <t>Mangolu Profiterollü Pasta</t>
  </si>
  <si>
    <t xml:space="preserve">Profiterol çikolatalı, üzerinde kavrulmuş badem taneleriyle mangolu pasta </t>
  </si>
  <si>
    <t>Hurmalı Fit Brownie</t>
  </si>
  <si>
    <t xml:space="preserve">Hurma püresi, keçiboynuzu unu, kakao ve ceviz ile hazırlanan fit brownie </t>
  </si>
  <si>
    <t>16,25 TL</t>
  </si>
  <si>
    <t xml:space="preserve">Pandispanya katları arasında vanilyalı pastacı kreması ve üzerinde profiterol topları bulunan, çikolata kaplı, Antep fıstığı ile süslenmiş pasta </t>
  </si>
  <si>
    <t>Kayısılı Parfe</t>
  </si>
  <si>
    <t xml:space="preserve">Kayısı soslu, yoğurt dolgulu, granola karışımlı parfe </t>
  </si>
  <si>
    <t>Para Çikolata</t>
  </si>
  <si>
    <t xml:space="preserve">Sütlü para çikolata </t>
  </si>
  <si>
    <t>Starbucks Milk Chocolate</t>
  </si>
  <si>
    <t xml:space="preserve">Starbucks sütlü tablet çikolata </t>
  </si>
  <si>
    <t>Starbucks Dark Chocolate</t>
  </si>
  <si>
    <t xml:space="preserve">Starbucks bitter tablet çikolata </t>
  </si>
  <si>
    <t>Mini Brownies</t>
  </si>
  <si>
    <t>Mini Animal Cookies</t>
  </si>
  <si>
    <t xml:space="preserve">Çeşitli hayvan şekilli, tereyağlı kurabiye </t>
  </si>
  <si>
    <t>Mini Cookies</t>
  </si>
  <si>
    <t>Impact Şekersiz Naneli Draje</t>
  </si>
  <si>
    <t xml:space="preserve">Şekersiz naneli draje </t>
  </si>
  <si>
    <t>Sırma Su (50 cl.)</t>
  </si>
  <si>
    <t>4,75 TL</t>
  </si>
  <si>
    <t>Tropical Mango Frozen Iced Tea</t>
  </si>
  <si>
    <t xml:space="preserve">Mango &amp; ananas püresi, siyah çay harmanı ve kar haline getirilmiş buz parçalarının buluşması </t>
  </si>
  <si>
    <t>Wasa &amp; Doubleshot™ Iced Shaken Espresso</t>
  </si>
  <si>
    <t>Lemon Iced Tea</t>
  </si>
  <si>
    <t xml:space="preserve">(Turunçgil ve Limonata Aromalı Buzlu Yeşil Çay) Turunçgil aromalı şurup, yeşil çay, limonata özü ve buzun buluşması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</si>
  <si>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</si>
  <si>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</si>
  <si>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 xml:space="preserve">100 gr. tavuk döner, patates kızartması, turşu, özel sos, el yapımı mayonez </t>
  </si>
  <si>
    <t>Sebzeli Tavuk Döner Dürüm</t>
  </si>
  <si>
    <t xml:space="preserve">Domates, marul, özel sos </t>
  </si>
  <si>
    <t>Pizza Soslu Tavuk Döner</t>
  </si>
  <si>
    <t xml:space="preserve">Pizza sosu, tavuk döner, patates kızartması, ketçap, mayonez ile </t>
  </si>
  <si>
    <t xml:space="preserve">Soğan, maydanoz </t>
  </si>
  <si>
    <t xml:space="preserve">Patates kızartması, turşu, sos, özel mayonez </t>
  </si>
  <si>
    <t xml:space="preserve">Tavuk Döner Dürüm + Patates Kızartması + Mayonez + Ketçap + Coca-Cola (33 cl.) </t>
  </si>
  <si>
    <t xml:space="preserve">Patates kızartması, kornişon turşu, el yapımı mayonez, ketçap </t>
  </si>
  <si>
    <t>Stella 2'li Tavuk Döner Dürüm Menü</t>
  </si>
  <si>
    <t xml:space="preserve">2 Adet Tavuk Döner Dürüm + Patates Kızartması + Coca-Cola (1 L.) </t>
  </si>
  <si>
    <t>Çıtır Kanat Brost</t>
  </si>
  <si>
    <t xml:space="preserve">8 adet kanat, mevsim salatası, patates kızartması, ketçap, samırsaklı mayonez, ekmek ile </t>
  </si>
  <si>
    <t xml:space="preserve">Hamburger (100 gr.) + Patates Kızartması + Kutu İçecek </t>
  </si>
  <si>
    <t xml:space="preserve">Tavuk Burger (80 gr.) + Patates Kızartması + Kutu İçecek </t>
  </si>
  <si>
    <t>Stella 3'lü Tavuk Döner Dürüm Menü</t>
  </si>
  <si>
    <t xml:space="preserve">3 Adet Tavuk Döner Dürüm + 2 Adet Patates Kızartması + Coca-Cola (1 L.) </t>
  </si>
  <si>
    <t>Stella 4'lü Tavuk Döner Dürüm Menü</t>
  </si>
  <si>
    <t xml:space="preserve">4 Adet Tavuk Döner Dürüm + 2 Adet Patates Kızartması + Coca-Cola (1 L.) </t>
  </si>
  <si>
    <t xml:space="preserve">Mevsim salatası, el yapımı mayonez, ketçap, ekmek ile </t>
  </si>
  <si>
    <t>Vejrtaryen</t>
  </si>
  <si>
    <t xml:space="preserve">patates kornişon turşu el yapımı mayonez ketçap ısteye bağlı salata yada soğan zerzevatı </t>
  </si>
  <si>
    <t>Arabic Tavuk Döner (100 gr.)</t>
  </si>
  <si>
    <t xml:space="preserve">Patates kızartması, kaşar peyniri, el yapımı mayonez, ketçap, ekmek ile </t>
  </si>
  <si>
    <t>Tavuk Döner Dürüm (1,5 Kişilik)</t>
  </si>
  <si>
    <t xml:space="preserve">Patates kızartması, kornişon turşu, el yapımı mayonez, ketçap, özel sos </t>
  </si>
  <si>
    <t xml:space="preserve">Patates kızartması, turşu, kaşar peyniri, özel sos, mayonez </t>
  </si>
  <si>
    <t xml:space="preserve">Burger köftesi, turşu, domates, göbek marul, özel sos, ketçap, mayonez </t>
  </si>
  <si>
    <t xml:space="preserve">2 adet hamburger köftesi, marul, domates, turşu, ketçap, mayonez. Patates kızartması ile </t>
  </si>
  <si>
    <t>Big Burger Tavuk</t>
  </si>
  <si>
    <t xml:space="preserve">2 adet tavuk, marul, domates, turşu, ketçap, mayonez. Patates kızartması ile </t>
  </si>
  <si>
    <t xml:space="preserve">Burger köftesi, turşu, domates, burger peyniri, göbek marul, özel sos, ketçap, mayonez </t>
  </si>
  <si>
    <t xml:space="preserve">100 gr. tavuk köftesi, domates, göbek marul, özel sos, ketçap, mayonez </t>
  </si>
  <si>
    <t xml:space="preserve">100 gr. tavuk köftesi, turşu, domates, burger peyniri, göbek marul, özel sos, ketçap, mayonez </t>
  </si>
  <si>
    <t>Tavuk Şinitzel</t>
  </si>
  <si>
    <t xml:space="preserve">Mevsim salatası, patates kızartması, el yapımı mayonez, ketçap, ekmek ile </t>
  </si>
  <si>
    <t>Tavuk Şinitzel Dürüm</t>
  </si>
  <si>
    <t>Special Stella Tabak</t>
  </si>
  <si>
    <t xml:space="preserve">3 adet çıtır kanat, 3 adet soğan halkası, 3 adet nugget, 1 adet şnitzel, az tavuk döner, mevsim salatası, patates kızartması, ketçap, mayonez ile </t>
  </si>
  <si>
    <t>Muhteşem İkili</t>
  </si>
  <si>
    <t xml:space="preserve">Seçeceğiniz 2 Adet Sandwich (15 cm.) (Tavuk Fileto veya Hindi Göğüs Füme veya Baharatlı İtalyan) + 2 Adet Cookie veya Cips + İçecek (1 L.) </t>
  </si>
  <si>
    <t xml:space="preserve">Seçeceğiniz Sandwich (30 cm.) (Sebze Keyfi, Baharatlı İtalyan, Hindi Göğüs Füme, Subway Melt, Chicken Teriyaki, Tuna, Tavuk Fileto sandviç seçimleri için geçerlidir.) + Cookie + Cips + İçecek </t>
  </si>
  <si>
    <t>Biftek &amp; Tavuk Teriyaki 30 cm. Sandviç Menü</t>
  </si>
  <si>
    <t xml:space="preserve">1 Adet Steak &amp; Cheese Sandviç (30 cm.) + 1 Adet Chicken Teriyaki (30 cm.) + 3 Adet Cookie + 1 L. İçecek (Bu ürün için lütfen tüm malzemeleri seçmeden sipariş veriniz.) </t>
  </si>
  <si>
    <t>Chicken Teriyaki (15 cm.)</t>
  </si>
  <si>
    <t xml:space="preserve">Teriyaki soslu tavuk parçaları, seçeceğiniz sebzeler ve sos </t>
  </si>
  <si>
    <t>Cookie (3 Adet)</t>
  </si>
  <si>
    <t>Tavuk Lokmalı Eko Sub Menü (15 cm.)</t>
  </si>
  <si>
    <t xml:space="preserve">Tavuk Lokmalı Sandviç (15 cm.) + Yan Ürün + İçecek </t>
  </si>
  <si>
    <t>Sebze Keyfi Eko Sub Menü (30 cm.)</t>
  </si>
  <si>
    <t xml:space="preserve">Sebze Keyfi Sandviç (30 cm.) + Yan Ürün + İçecek </t>
  </si>
  <si>
    <t>Baharatlı Piliç Köfte Eko Sub Menü (15 cm.)</t>
  </si>
  <si>
    <t xml:space="preserve">Baharatlı Piliç Köfte Sandviç (15 cm.) + Yan Ürün + İçecek </t>
  </si>
  <si>
    <t>Tavuk Lokmalı Eko Sub Menü (30 cm.)</t>
  </si>
  <si>
    <t xml:space="preserve">Tavuk Lokmalı Sandviç (30 cm.) + Yan Ürün + İçecek </t>
  </si>
  <si>
    <t>35,90 TL</t>
  </si>
  <si>
    <t>Baharatlı Piliç Köfte Eko Sub Menü (30 cm.)</t>
  </si>
  <si>
    <t xml:space="preserve">Baharatlı Piliç Köfte Sandviç (30 cm.) + Yan Ürün + İçecek </t>
  </si>
  <si>
    <t>Sebze Keyfi Eko Sub Menü (15 cm.)</t>
  </si>
  <si>
    <t xml:space="preserve">Sebze Keyfi Sandviç (15 cm.) + Yan Ürün + İçecek </t>
  </si>
  <si>
    <t>15 cm. Sandwich Menü</t>
  </si>
  <si>
    <t xml:space="preserve">Seçeceğiniz Sandwich (15 cm.) + Cookie veya Cips + Kutu İçecek (Sebze Keyfi (15 cm.) haricindeki sandviç seçimleri için fiyat farkı uygulanmaktadır.) </t>
  </si>
  <si>
    <t>30 cm. Sandwich Menü</t>
  </si>
  <si>
    <t xml:space="preserve">Seçeceğiniz Sandwich (30 cm.) + Cookie veya Cips + Kutu İçecek (Sebze Keyfi (30 cm.) haricindeki sandviç seçimleri için fiyat farkı uygulanmaktadır.) </t>
  </si>
  <si>
    <t>Salata Menü</t>
  </si>
  <si>
    <t xml:space="preserve">Seçeceğiniz Salata + Cookie veya Cips + Kutu İçecek (Sebze Keyfi Salata haricindeki salata seçimleri için fiyat farkı uygulanmaktadır.) </t>
  </si>
  <si>
    <t>Tombik Menü</t>
  </si>
  <si>
    <t xml:space="preserve">Seçeceğiniz Tombik Sandviç + Kutu İçecek </t>
  </si>
  <si>
    <t>Etobur Menü</t>
  </si>
  <si>
    <t xml:space="preserve">Köfte (30 cm.) veya Steak &amp; Cheese (30 cm.) veya Roastbeef (30 cm.) + Cips veya Cookie + İçecek </t>
  </si>
  <si>
    <t>2'li Fırsat Menüsü</t>
  </si>
  <si>
    <t xml:space="preserve">Italian B.M.T. (15 cm.) + Subway Melt (15 cm.) + 2 Adet Cookie + 1 L. İçecek (Bu ürün için lütfen tüm malzemeleri seçmeden sipariş veriniz.) </t>
  </si>
  <si>
    <t>2'li 15 cm. Menü 1</t>
  </si>
  <si>
    <t xml:space="preserve">Hindi Göğüs Füme (15 cm.) veya Sebze Keyfi (15 cm.) veya Baharatlı İtalyan (15 cm.) + 2 Adet Cookie + Cips + 1 L. İçecek </t>
  </si>
  <si>
    <t>2'li 30 cm. Menü 1</t>
  </si>
  <si>
    <t xml:space="preserve">Hindi Göğüs Füme (30 cm.) veya Sebze Keyfi (30 cm.) veya Baharatlı İtalyan (30 cm.) + 2 Adet Cookie + Cips + 1 L. İçecek </t>
  </si>
  <si>
    <t>3'lü 15 cm. Menü 1</t>
  </si>
  <si>
    <t xml:space="preserve">Hindi Göğüs Füme (15 cm.) veya Sebze Keyfi (15 cm.) veya Baharatlı İtalyan (15 cm.) + 3 Adet Cookie + Cips + 1 L. İçecek </t>
  </si>
  <si>
    <t>Baharatlı Piliç Köfte (15 cm.)</t>
  </si>
  <si>
    <t xml:space="preserve">Piliç köfte, yeşillik, domates, turşu, seçeceğiniz baharatlar ve soslar </t>
  </si>
  <si>
    <t>Baharatlı Piliç Köfte (30 cm.)</t>
  </si>
  <si>
    <t>Tavuk Lokmalı (15 cm.)</t>
  </si>
  <si>
    <t xml:space="preserve">Tavuk lokmaları, yeşillik, domates, turşu, seçeceğiniz baharatlar ve soslar </t>
  </si>
  <si>
    <t>Tavuk Lokmalı (30 cm.)</t>
  </si>
  <si>
    <t>Sebze Keyfi Sandviç (15 cm.)</t>
  </si>
  <si>
    <t xml:space="preserve">Kaşar peyniri veya süzme beyaz peynir, seçeceğiniz baharat, sebzeler ve sos </t>
  </si>
  <si>
    <t>Sebze Keyfi Sandviç (30 cm.)</t>
  </si>
  <si>
    <t>Sebze Keyfi (15 cm.)</t>
  </si>
  <si>
    <t xml:space="preserve">Seçeceğiniz sebzeler ve sos </t>
  </si>
  <si>
    <t>Hindi Göğüs Füme (15 cm.)</t>
  </si>
  <si>
    <t xml:space="preserve">Hindi göğüs füme, seçeceğiniz sebzeler ve sos </t>
  </si>
  <si>
    <t>Tavuk Fileto (15 cm.)</t>
  </si>
  <si>
    <t xml:space="preserve">Tavuk fileto, seçeceğiniz sebzeler ve sos </t>
  </si>
  <si>
    <t>Roastbeef (15 cm.)</t>
  </si>
  <si>
    <t xml:space="preserve">Roast beef, seçeceğiniz sebzeler ve sos </t>
  </si>
  <si>
    <t>Baharatlı İtalyan (15 cm.)</t>
  </si>
  <si>
    <t xml:space="preserve">Genova salamı, pepperoni, seçeceğiniz sebzeler ve sos </t>
  </si>
  <si>
    <t>Italian B.M.T. (15 cm.)</t>
  </si>
  <si>
    <t xml:space="preserve">Pepperoni, Genova salamı, hindi but jambon, seçeceğiniz sebzeler ve sos </t>
  </si>
  <si>
    <t>Subway Melt (15 cm.)</t>
  </si>
  <si>
    <t xml:space="preserve">Hindi but jambon, hindi göğüs füme, seçeceğiniz baharat, sebzeler ve sos </t>
  </si>
  <si>
    <t>Steak &amp; Cheese (15 cm.)</t>
  </si>
  <si>
    <t xml:space="preserve">Biftek, seçeceğiniz sebzeler ve sos </t>
  </si>
  <si>
    <t>Tuna (15 cm.)</t>
  </si>
  <si>
    <t xml:space="preserve">Mayonezli ton balığı, seçeceğiniz sebzeler ve sos </t>
  </si>
  <si>
    <t>Sebze Keyfi (30 cm.)</t>
  </si>
  <si>
    <t>Hindi Göğüs Füme (30 cm.)</t>
  </si>
  <si>
    <t>Tavuk Fileto (30 cm.)</t>
  </si>
  <si>
    <t>Roastbeef (30 cm.)</t>
  </si>
  <si>
    <t>Baharatlı İtalyan (30 cm.)</t>
  </si>
  <si>
    <t>Italian B.M.T. (30 cm.)</t>
  </si>
  <si>
    <t>Subway Melt (30 cm.)</t>
  </si>
  <si>
    <t>Chicken Teriyaki (30 cm.)</t>
  </si>
  <si>
    <t>Steak &amp; Cheese (30 cm.)</t>
  </si>
  <si>
    <t>Tuna (30 cm.)</t>
  </si>
  <si>
    <t xml:space="preserve">Ton balığı (mayonezli), seçeceğiniz sebzeler ve sos </t>
  </si>
  <si>
    <t>Hindi Jambonlu Tombik Sub</t>
  </si>
  <si>
    <t xml:space="preserve">Hindi jambon, yeşillik, domates, salatalık, seçeceğiniz baharatlar ve soslar </t>
  </si>
  <si>
    <t>Piliç Köfteli Tombik Sub</t>
  </si>
  <si>
    <t xml:space="preserve">Piliç köfte, yeşillik, domates, turşu, seçeceğiniz soslar ve baharatlar </t>
  </si>
  <si>
    <t>Tavuk Lokmalı Tombik Sub</t>
  </si>
  <si>
    <t xml:space="preserve">Tavuk lokmaları, yeşillik, domates, turşu, seçeceğiniz soslar ve baharatlar </t>
  </si>
  <si>
    <t>Mozzarella Peynirli Salata</t>
  </si>
  <si>
    <t xml:space="preserve">Mozzarella peyniri, seçeceğiniz baharat, sebzeler ve sos </t>
  </si>
  <si>
    <t>Sebze Keyfi Salata</t>
  </si>
  <si>
    <t>Baharatlı İtalyan Salata</t>
  </si>
  <si>
    <t xml:space="preserve">Pepperoni, Genova salamı, seçeceğiniz sebzeler ve sos </t>
  </si>
  <si>
    <t>Hindi Göğüs Füme Salata</t>
  </si>
  <si>
    <t>Italian B.M.T. Salata</t>
  </si>
  <si>
    <t>Tuna Salata</t>
  </si>
  <si>
    <t>Tavuk Fileto Salata</t>
  </si>
  <si>
    <t>Subway Melt Salata</t>
  </si>
  <si>
    <t>Chicken Teriyaki Salata</t>
  </si>
  <si>
    <t xml:space="preserve">Tavuk parçaları, pepperoni, marinara sos, seçeceğiniz baharat, sebze, sos </t>
  </si>
  <si>
    <t>Roastbeef Salata</t>
  </si>
  <si>
    <t>46,50 TL</t>
  </si>
  <si>
    <t>Steak &amp; Cheese Salata</t>
  </si>
  <si>
    <t>Fırında Elma Dilim Patates (120 gr.)</t>
  </si>
  <si>
    <t>Tavuk Lokmaları (6 Adet)</t>
  </si>
  <si>
    <t>Cookie (1 Adet)</t>
  </si>
  <si>
    <t>Cookie (12 Adet)</t>
  </si>
  <si>
    <t>Cookie (36 Adet)</t>
  </si>
  <si>
    <t>156,00 TL</t>
  </si>
  <si>
    <t xml:space="preserve">Baharat </t>
  </si>
  <si>
    <t>Şırdan (Adet)</t>
  </si>
  <si>
    <t>Kumru Tost (Duble)</t>
  </si>
  <si>
    <t>Kokoreç Dürüm</t>
  </si>
  <si>
    <t>Sebzeli Kokoreç Dürüm</t>
  </si>
  <si>
    <t xml:space="preserve">Nane, limon, lahana salatası, kornişon turşu, domates, salatalık </t>
  </si>
  <si>
    <t>Yarım Ekmek Arası Sebzeli Kokoreç</t>
  </si>
  <si>
    <t>El Yapımı Sultan Köfte</t>
  </si>
  <si>
    <t xml:space="preserve">Biber, lahana, kornişon turşu, domates, salatalık, söğüş, limon, nane, soğan, piyaz, haşlanmış soğan, ayran ile </t>
  </si>
  <si>
    <t>Tereyağlı Dil Tava</t>
  </si>
  <si>
    <t xml:space="preserve">Turşu, domates, salatalık, kırmızılahana, soğan piyazı ile </t>
  </si>
  <si>
    <t>Sucuklu Tost (Duble)</t>
  </si>
  <si>
    <t>Kaşarlı Tost (Duble)</t>
  </si>
  <si>
    <t>Sucuklu Kaşarlı Tost (Duble)</t>
  </si>
  <si>
    <t>Yengen Tost (Duble)</t>
  </si>
  <si>
    <t>Yarı Yarıya Fıstıklı</t>
  </si>
  <si>
    <t xml:space="preserve">Yarısı fıstıkzade, yarısı yeşil sultan </t>
  </si>
  <si>
    <t xml:space="preserve">Ürünün tepside servisi tercih edilirse depozito ücreti 20 TL'dir. Ürün fiyatına depozito ücreti dahil değildir. Tepsinin iadesi durumunda 20 TL iade edilecektir. </t>
  </si>
  <si>
    <t>Seçilmiş Menü (Peynirli Künefe (4-5 Kişilik))</t>
  </si>
  <si>
    <t xml:space="preserve">Peynirli Künefe (4-5 Kişilik) + Coca-Cola (1 L.) </t>
  </si>
  <si>
    <t>Peynirli Künefe (6-7 Kişilik)</t>
  </si>
  <si>
    <t>Vodafone Menüsü (Peynirli Fıstıklı Künefe)</t>
  </si>
  <si>
    <t xml:space="preserve">Peynirli Fıstıklı Künefe + Kutu İçecek (Kampanya koşulları için restoranın Promosyonlar bölümüne göz atınız. İndirimli fiyat ürün sepete eklendikten sonra uygulanır.) </t>
  </si>
  <si>
    <t xml:space="preserve">Ürünün tepside servisi tercih edilirse depozito ücreti 30 TL'dir. Ürün fiyatına depozito ücreti dahil değildir. Tepsinin iadesi durumunda 30 TL iade edilecektir. </t>
  </si>
  <si>
    <t xml:space="preserve">Tel kadayıf, kaymak, Antep fıstığı </t>
  </si>
  <si>
    <t>Peynirli Hasır</t>
  </si>
  <si>
    <t xml:space="preserve">Tel kadayıf, peynir, Antep fıstığı </t>
  </si>
  <si>
    <t xml:space="preserve">Tel kadayıf, antep fıstığı, bal, vanilya </t>
  </si>
  <si>
    <t xml:space="preserve">Tel kadayıf, kaymak, çekilmiş Antep fıstığı, bütün Antep fıstığı </t>
  </si>
  <si>
    <t xml:space="preserve">Tel kadayıf, çekilmiş Antek fıstığı </t>
  </si>
  <si>
    <t>Peynirli Fıstıklı Künefe</t>
  </si>
  <si>
    <t>Zurna Antakya Usulü Tavuk Döner</t>
  </si>
  <si>
    <t xml:space="preserve">Domates. mayonez, turşu, sos </t>
  </si>
  <si>
    <t xml:space="preserve">Soğan, maydanoz, domates, sos, mayonez </t>
  </si>
  <si>
    <t xml:space="preserve">Et döner, tavuk döner, soğan, maydanoz, domates, sos, mayonez </t>
  </si>
  <si>
    <t>Et Döner (1,5 Kişilik)</t>
  </si>
  <si>
    <t>Karışık Döner (1,5 Kişilik)</t>
  </si>
  <si>
    <t xml:space="preserve">Tavuk göğüs, biber, mantar, krema, penne makarna, salata ile </t>
  </si>
  <si>
    <t xml:space="preserve">Waffle hamuru, çikolata sos, muz, çilek, kivi, şekerleme, Antep fıstığı, soslar </t>
  </si>
  <si>
    <t xml:space="preserve">Dana bonfile et, kibrit çöpü, patates kızartması, süzme yoğurt, Hookah speciyal sos ile </t>
  </si>
  <si>
    <t>Avokado Çerez</t>
  </si>
  <si>
    <t xml:space="preserve">Badem, fındık, ceviz, bal, Antep fıstığı, avokado </t>
  </si>
  <si>
    <t xml:space="preserve">Karışık Tost + Patates Kızartması </t>
  </si>
  <si>
    <t>Yengen Tost Menü</t>
  </si>
  <si>
    <t xml:space="preserve">Yengen Tost + Patates Kızartması </t>
  </si>
  <si>
    <t xml:space="preserve">Kumru + Patates Kızartması </t>
  </si>
  <si>
    <t xml:space="preserve">Kumru Sandviç + Coca-Cola (20 cl.) </t>
  </si>
  <si>
    <t>Karışık Pizza Tost</t>
  </si>
  <si>
    <t xml:space="preserve">Sosis, kaşar peyniri, salam, sucuk, mısır, biber, patates kızartması, özel sos </t>
  </si>
  <si>
    <t xml:space="preserve">Sucuk, kaşar peyniri, patates kızartması, özel sos </t>
  </si>
  <si>
    <t xml:space="preserve">Patates kızartması, özel sos </t>
  </si>
  <si>
    <t>Çift Sucuklu Tost</t>
  </si>
  <si>
    <t xml:space="preserve">Salam, sucuk, domates, turşu, patates kızartması, özel sos </t>
  </si>
  <si>
    <t xml:space="preserve">marul, domates, turşu, mısır </t>
  </si>
  <si>
    <t xml:space="preserve">Tavuk göğüs, marul, domates, turşu </t>
  </si>
  <si>
    <t xml:space="preserve">marul, domates, salatalık, salam, beyaz peynir </t>
  </si>
  <si>
    <t>Sümerler Hookah Speciyal Goralım</t>
  </si>
  <si>
    <t xml:space="preserve">Dana köfte, salam, sucuk, Rus salatası, kaşar peyniri </t>
  </si>
  <si>
    <t xml:space="preserve">Sosis, salam, sucuk, kaşar peyniri, atom marul, domates, turşu, patates kızartması </t>
  </si>
  <si>
    <t>Acı Ballı Et Sote</t>
  </si>
  <si>
    <t xml:space="preserve">Bonfile et, çarliston biberi, acı kırmızıbiber, patates, domates, bal ile </t>
  </si>
  <si>
    <t>Diyet Et Biftek</t>
  </si>
  <si>
    <t xml:space="preserve">Izgara et bonfile, haşlama sebze, salata ile </t>
  </si>
  <si>
    <t>Et Biftek</t>
  </si>
  <si>
    <t xml:space="preserve">Izgara dana bonfile et, elma dilim patates kızartması, salata ile </t>
  </si>
  <si>
    <t>Hookah Antakya Köfte</t>
  </si>
  <si>
    <t>Demi Glace Soslu Et Biftek</t>
  </si>
  <si>
    <t xml:space="preserve">Et bonfile, patates kızartması, salata ile </t>
  </si>
  <si>
    <t xml:space="preserve">Bonfile et, domates, biber, pirinç pilavı, salata ile </t>
  </si>
  <si>
    <t xml:space="preserve">Dana kıyma, patates kızartması, salata, közlenmiş biber, közlenmiş domates ile </t>
  </si>
  <si>
    <t xml:space="preserve">Biftek, mantar, krema, salata, kremalı makarna ile </t>
  </si>
  <si>
    <t xml:space="preserve">Dana bonfile et, patates kızartması, salata ile </t>
  </si>
  <si>
    <t xml:space="preserve">Tavukgöğsü, dana kıyma, sosis, salam, sucuk, patates kızartması, domates, biber, salata ile </t>
  </si>
  <si>
    <t xml:space="preserve">Et bonfile, domates, biber, pirinç pilavı ile </t>
  </si>
  <si>
    <t xml:space="preserve">Tavuk göğüs, biber ile </t>
  </si>
  <si>
    <t>Cafe De Paris Soslu Tavuk</t>
  </si>
  <si>
    <t xml:space="preserve">Tavuk göğüs, salata, krema, penne makarna ile </t>
  </si>
  <si>
    <t xml:space="preserve">Tavuk göğüs, salata, patates kızartması, özel sos ile </t>
  </si>
  <si>
    <t xml:space="preserve">Tavuk göğüs, mantar, salata, penne makarna, krema ile </t>
  </si>
  <si>
    <t>Acı Soslu Tavuk</t>
  </si>
  <si>
    <t xml:space="preserve">Tavuk göğüs, biber, Hookah speciyal, pilav, salata ile </t>
  </si>
  <si>
    <t xml:space="preserve">Tavuk göğüs, özel sos, salata, patates kızartması ile </t>
  </si>
  <si>
    <t>Demi Glace Soslu Tavuk Biftek</t>
  </si>
  <si>
    <t xml:space="preserve">Tavuk göğüs, patates kızartması, salata ile </t>
  </si>
  <si>
    <t xml:space="preserve">Tavuk göğüs, salata, patates kızartması ile </t>
  </si>
  <si>
    <t>Kekikli Kremalı Tavuk</t>
  </si>
  <si>
    <t xml:space="preserve">Tavuk göğüs, mantar, penne makarna, krema, salata, kekik ile </t>
  </si>
  <si>
    <t xml:space="preserve">Tavuk göğüs, galette un, patates kızartması, salata ile </t>
  </si>
  <si>
    <t xml:space="preserve">Tavuk göğüs, penne makarna, krema, salata ile </t>
  </si>
  <si>
    <t xml:space="preserve">Tavuk göğüs, penne makarna, krema, mantar, kaşar peyniri ile </t>
  </si>
  <si>
    <t>Kasap Sucuklu Pizza (Orta)</t>
  </si>
  <si>
    <t xml:space="preserve">Sucuk, kaşar peyniri, Hookah speciyal sos </t>
  </si>
  <si>
    <t>Kasap Sucuklu Karışık Pizza (Orta)</t>
  </si>
  <si>
    <t xml:space="preserve">Salam, sosis, sucuk, zeytin, biber, mantar, mısır, kaşar peyniri, Hookah speviyal sos </t>
  </si>
  <si>
    <t>Margarita Pizza (Orta)</t>
  </si>
  <si>
    <t xml:space="preserve">Kaşar peyniri, domates, fesleğen, Hookah speciyal sos </t>
  </si>
  <si>
    <t xml:space="preserve">Ton balığı, mantar, mısır, biber, kaşar peyniri, speciyal sos </t>
  </si>
  <si>
    <t xml:space="preserve">Kaşar peyniri, sucuk, Hookah speciyal sos </t>
  </si>
  <si>
    <t>Şarküteri Pizza (Orta)</t>
  </si>
  <si>
    <t xml:space="preserve">Sosis, salam, sucuk, kaşar peyniri, Hookah speciyal sos </t>
  </si>
  <si>
    <t xml:space="preserve">Mantar, biber, mısır, domates, zeytin, kaşar peyniri, Hookah speciyal sos </t>
  </si>
  <si>
    <t xml:space="preserve">Tavukgöğsü, mantar, biber, kaşar peyniri, Hookah speciyal sos </t>
  </si>
  <si>
    <t>Kasap Sucuklu Pizza (Büyük)</t>
  </si>
  <si>
    <t>Kasap Sucuklu Karışık Pizza (Büyük)</t>
  </si>
  <si>
    <t>Margarita Pizza (Büyük)</t>
  </si>
  <si>
    <t>Şarküteri Pizza (Büyük)</t>
  </si>
  <si>
    <t>Soya Soslu Sebzeli Makarna</t>
  </si>
  <si>
    <t xml:space="preserve">Penne makarna, havuç, kabak, biber </t>
  </si>
  <si>
    <t>Penne Arrabiata</t>
  </si>
  <si>
    <t xml:space="preserve">Penne makarna, acı sos, Hookah speciyal sos, siyah zeytin </t>
  </si>
  <si>
    <t>Alfredo</t>
  </si>
  <si>
    <t xml:space="preserve">Penne makarna, Tavuk göğüs, mantar, krema, kaşar peyniri, fesleğen </t>
  </si>
  <si>
    <t>Ton Balıklı Makarna</t>
  </si>
  <si>
    <t xml:space="preserve">Penne makarna, krema </t>
  </si>
  <si>
    <t>Spagetti Napolitan</t>
  </si>
  <si>
    <t xml:space="preserve">Penne makarna, Hookah speciyal sos </t>
  </si>
  <si>
    <t>Spagetti Bolonez</t>
  </si>
  <si>
    <t xml:space="preserve">Penne makarna, dana kıyma, Hookah speciyal sos </t>
  </si>
  <si>
    <t>Chicken Al Pesto</t>
  </si>
  <si>
    <t xml:space="preserve">Penne makarna, pesto sos </t>
  </si>
  <si>
    <t xml:space="preserve">Dana kıyma, marul, domates, turşu, mayonez, ketçap, patates kızartması </t>
  </si>
  <si>
    <t xml:space="preserve">Dana kıyma, cheddar peyniri, domates, marul, turşu, ketöap, mayonez, patates kızartması </t>
  </si>
  <si>
    <t xml:space="preserve">Çıtır tavuk, marul, domates, turşu, patates kızartması, ketçap, mayonez </t>
  </si>
  <si>
    <t xml:space="preserve">Çıtır tavuk, marul, domates, turşu, patates kızartması, ketçap, mayonez, cheddar peyniri </t>
  </si>
  <si>
    <t xml:space="preserve">Yeşillik, domates, soğan </t>
  </si>
  <si>
    <t xml:space="preserve">Domates, salatalık, maydanoz </t>
  </si>
  <si>
    <t xml:space="preserve">marul, domates, biber, hardal sos, mayonez </t>
  </si>
  <si>
    <t>Beyaz Peynirli Avokado Salata</t>
  </si>
  <si>
    <t xml:space="preserve">Atom, marul, domates, beyaz peynir, avokado </t>
  </si>
  <si>
    <t xml:space="preserve">Atom, marul, karalahana, havuç </t>
  </si>
  <si>
    <t xml:space="preserve">Atom, marul, domates, mısır, biber, ton balığı </t>
  </si>
  <si>
    <t xml:space="preserve">Tavuk göğüs, hardal, mayonezli sos, marul, domates, biber </t>
  </si>
  <si>
    <t xml:space="preserve">Beyaz peynir, maydanoz </t>
  </si>
  <si>
    <t>Baharatlı Patates Kızartması (Küçük)</t>
  </si>
  <si>
    <t>Çubuk Patates Kızartması</t>
  </si>
  <si>
    <t xml:space="preserve">Elma dilim patates kızartması, çubuk patates kızartması, 4 adet patates kroket, 2 adet sigara böreği, 4 adet tavuk nugget </t>
  </si>
  <si>
    <t>Baharatlı Patates Kızartması (Büyük)</t>
  </si>
  <si>
    <t>Ananaslı Bademli Pasta</t>
  </si>
  <si>
    <t>Haytalı Tatlısı</t>
  </si>
  <si>
    <t>Meyveli Haytalı Tatlı</t>
  </si>
  <si>
    <t>Ekler (4 Adet)</t>
  </si>
  <si>
    <t>Cocostar</t>
  </si>
  <si>
    <t>Kızarmış Dondurma</t>
  </si>
  <si>
    <t>Makaron</t>
  </si>
  <si>
    <t>Islak Kek</t>
  </si>
  <si>
    <t>Frambuazlı Çikolatalı Pasta</t>
  </si>
  <si>
    <t>Fıstıklı Latte</t>
  </si>
  <si>
    <t>Tam Karışık Pide</t>
  </si>
  <si>
    <t xml:space="preserve">Kaşar peyniri, kıyma, kuşbaşı </t>
  </si>
  <si>
    <t xml:space="preserve">Kuşbaşı, üzeri kaşar peyniri </t>
  </si>
  <si>
    <t xml:space="preserve">Kıyma, üzeri kaşar peyniri </t>
  </si>
  <si>
    <t>Kıymalı Kuşbaşılı Pide</t>
  </si>
  <si>
    <t>Yumurtalı Sucuklu Pide</t>
  </si>
  <si>
    <t>Kıymalı Yumurtalı Pide</t>
  </si>
  <si>
    <t>Kuşbaşılı Yumurtalı Pide</t>
  </si>
  <si>
    <t>Kaşarlı Sucuklu Yumurtalı Pide</t>
  </si>
  <si>
    <t xml:space="preserve">250 gr. kemiksiz, derisiz. Şef sos, salata, turşu, ekmek ile </t>
  </si>
  <si>
    <t>Izgara Tavuk Dürüm</t>
  </si>
  <si>
    <t xml:space="preserve">Özel sos, domates, marul, maydanoz, soğan </t>
  </si>
  <si>
    <t>2'li Balık Menü</t>
  </si>
  <si>
    <t xml:space="preserve">2 Adet Ekmek Arası Hamsi Tava veya Ekmek Arası Sardalya + 2 Adet Patates Kızartması + 2 Adet İçecek </t>
  </si>
  <si>
    <t>Şefmilevarka</t>
  </si>
  <si>
    <t xml:space="preserve">150 gr. kağıt kebabı, pişmiş domates, biber, soğan, yeşillik, şef sos ile </t>
  </si>
  <si>
    <t>Ekmek Arası Mezgit</t>
  </si>
  <si>
    <t xml:space="preserve">Özel sos, domates, marul, maydanoz, nane, nar ekşisi, sumak, soğan </t>
  </si>
  <si>
    <t>Seçilmiş Menü (Izgara Köfte Dürüm) - Şu anda mevcut değil.</t>
  </si>
  <si>
    <t xml:space="preserve">Izgara Köfte Dürüm + Patates Kızartması (Küçük) + Coca-Cola (33 cl.) </t>
  </si>
  <si>
    <t>Seçilmiş Menü (Izgara Tavuk Dürüm)</t>
  </si>
  <si>
    <t xml:space="preserve">Izgara Tavuk Dürüm + Patates Kızartması (Küçük) + Coca-Cola (33 cl.) </t>
  </si>
  <si>
    <t>Seçilmiş Menü (Ekmek Arası)</t>
  </si>
  <si>
    <t xml:space="preserve">Seçeceğiniz Ekmek Arası + Patates Kızartması (Küçük) + Coca-Cola (33 cl.) </t>
  </si>
  <si>
    <t>2'li Tavuk Menü</t>
  </si>
  <si>
    <t xml:space="preserve">2 Adet Ekmek Arası Tavuk Bonfile + 2 Adet Patates Kızartması + 2 Adet İçecek </t>
  </si>
  <si>
    <t>2'li Köfte Menü</t>
  </si>
  <si>
    <t xml:space="preserve">2 Adet Ekmek Arası Izgara Köfte + 2 Adet Patates Kızartması + 2 Adet İçecek </t>
  </si>
  <si>
    <t>Karma Menü</t>
  </si>
  <si>
    <t xml:space="preserve">Kalamar Tava + Karides Tava + Midye Tava + Hamsi Tava (Yağda) + Salata + Ekmek + Özel Sos + Coca-Cola (1 L.) </t>
  </si>
  <si>
    <t xml:space="preserve">Izgara Köfte (150 gr.) (Domates, biber, salata, turşu, sos ile) + Patates Kızartması + Ayran (30 cl.) </t>
  </si>
  <si>
    <t>Ekmek Arası Çipura Menü</t>
  </si>
  <si>
    <t xml:space="preserve">Ekmek Arası Çipura + Patates Kızartması + Turşu + Pepsi (25 cl.) </t>
  </si>
  <si>
    <t>2'li Mezgit Menü</t>
  </si>
  <si>
    <t xml:space="preserve">2 Adet Ekmek Arası Mezgit + 2 Adet Patates Kızartması + 2 Adet İçecek </t>
  </si>
  <si>
    <t>Doya Doya Köfte Menü</t>
  </si>
  <si>
    <t xml:space="preserve">Köfte ekmek (150 gr.köfte, isteğe göre soğan) + Patates Kızartması + Ayran (30 cl.) </t>
  </si>
  <si>
    <t>Dolu Dolu Köfte Menü</t>
  </si>
  <si>
    <t xml:space="preserve">Ekmek Arası Köfte (150 gr. köfte, söğüş soğan, domates, turşu) + Küçük Patates Kızartması + Ayran (30 cl.) </t>
  </si>
  <si>
    <t>Tavuk Pirzola Menü</t>
  </si>
  <si>
    <t xml:space="preserve">Tavuk Pirzola + Salata + Turşu + Sos + Patates Kızartması + Ayran </t>
  </si>
  <si>
    <t>Izgara Çipura (Kılçıksız)</t>
  </si>
  <si>
    <t xml:space="preserve">Şef sos, salata, turşu, ekmek ile </t>
  </si>
  <si>
    <t>Izgara Norveç Uskumru (Kılçıksız)</t>
  </si>
  <si>
    <t>Izgara Levrek (Kılçıksız)</t>
  </si>
  <si>
    <t>Izgara Çipura (Kılçıklı) (360 - 400 gr.)</t>
  </si>
  <si>
    <t xml:space="preserve">(Bütün) Salata, turşu, roka, şef sos, ekmek ile </t>
  </si>
  <si>
    <t>Izgara Jumbo Karides</t>
  </si>
  <si>
    <t xml:space="preserve">Şef sos, salata, turşu, roka, ekmek ile </t>
  </si>
  <si>
    <t>Izgara Levrek (Kılçıklı) (460 - 500 gr.)</t>
  </si>
  <si>
    <t>Izgara Çipura (Kılçıklı) (460 - 500 gr.)</t>
  </si>
  <si>
    <t>Izgara Levrek (Kılçıklı) (560 - 600 gr.)</t>
  </si>
  <si>
    <t>Jumbo Karides Tava</t>
  </si>
  <si>
    <t>Hamsi Tava (Yağda) (500 gr.)</t>
  </si>
  <si>
    <t xml:space="preserve">200 gr. kalamar. Şef sos, salata, turşu, ekmek ile </t>
  </si>
  <si>
    <t>Izgara Hamsi (Yağlı Kağıtta) (500 gr.)</t>
  </si>
  <si>
    <t xml:space="preserve">Az yağlı. Şef sos, salata, turşu, ekmek ile </t>
  </si>
  <si>
    <t>Mezgit Tava</t>
  </si>
  <si>
    <t>Kılçıksız Sardalya Tava</t>
  </si>
  <si>
    <t xml:space="preserve">Salata, ekmek, şef sos, turşu </t>
  </si>
  <si>
    <t>Kılçıksız Hamsi Tava</t>
  </si>
  <si>
    <t>Kızartma Çipura Deniz (1 kg.) (3-4 Adet)</t>
  </si>
  <si>
    <t>Kızartma Levrek Deniz (1 kg.) (3-4 Adet)</t>
  </si>
  <si>
    <t>Izgara Köfte (150 gr.)</t>
  </si>
  <si>
    <t>Ekmek Arası Midye Tava</t>
  </si>
  <si>
    <t>Ekmek Arası Sardalya</t>
  </si>
  <si>
    <t>Ekmek Arası Tavuk Bonfile</t>
  </si>
  <si>
    <t>Ekmek Arası Norveç Uskumru</t>
  </si>
  <si>
    <t>Ekmek Arası Hamsi Tava</t>
  </si>
  <si>
    <t>Ekmek Arası Şef Sucuk</t>
  </si>
  <si>
    <t xml:space="preserve">Kılçıksız hamsi </t>
  </si>
  <si>
    <t>Panelenmiş Tavuk Kızartma (2 Adet)</t>
  </si>
  <si>
    <t xml:space="preserve">Patates kızartması, soğan, domates, ketçap, mayonez ile </t>
  </si>
  <si>
    <t>Şef Özel Sos (100 gr.)</t>
  </si>
  <si>
    <t>Tam Tavuk Döner Dürüm</t>
  </si>
  <si>
    <t xml:space="preserve">Domates, soğan, yeşillik, acı </t>
  </si>
  <si>
    <t xml:space="preserve">2 şiş, soğan salatası, közlenmiş domates, közlenmiş biber, közlenmiş soğan, meyhane pilavı ile </t>
  </si>
  <si>
    <t>Seçilmiş Menü (Tam Tavuk Döner Dürüm)</t>
  </si>
  <si>
    <t xml:space="preserve">Tam Tavuk Döner Dürüm + Patates Kızartması (Küçük) + Coca-Cola (33 cl.) </t>
  </si>
  <si>
    <t>Dana Ciğer Şiş</t>
  </si>
  <si>
    <t xml:space="preserve">Soğan salatası, közlenmiş domates, közlenmiş biber, közlenmiş soğan, meyhane pilavı ile </t>
  </si>
  <si>
    <t xml:space="preserve">Meyhane pilavı, soğan salatası, ekmek, pişmiş domates, pişmiş biber, pişmiş soğan ile </t>
  </si>
  <si>
    <t>Tavuk Şiş (750 gr.)</t>
  </si>
  <si>
    <t>Kıyma Şiş (750 gr.)</t>
  </si>
  <si>
    <t>Tavuk Kanat (750 gr.)</t>
  </si>
  <si>
    <t>Kuşbaşı Şiş (750 gr.)</t>
  </si>
  <si>
    <t>Karışık Izgara Tavuk (1 kg.)</t>
  </si>
  <si>
    <t xml:space="preserve">Izgara tavuk, tavuk şiş. Meyhane pilavı, soğan salatası, ekmek, pişmiş domates, pişmiş biber, pişmiş soğan ile </t>
  </si>
  <si>
    <t>Karışık Izgara Tavuk (500 gr.)</t>
  </si>
  <si>
    <t>Karışık Et Izgara (1 kg.)</t>
  </si>
  <si>
    <t xml:space="preserve">Et şiş, kuşbaşı şiş. Meyhane pilavı, soğan salatası, ekmek, pişmiş domates, pişmiş biber, pişmiş soğan ile </t>
  </si>
  <si>
    <t>Karışık Et Izgara (500 gr.)</t>
  </si>
  <si>
    <t xml:space="preserve">Domates, soğan, maydanoz, acı özel sos, salatalık turşusu, biber turşusu </t>
  </si>
  <si>
    <t>Şişman Menü</t>
  </si>
  <si>
    <t xml:space="preserve">Domates, soğan, maydanoz, acı özel sos, salatalık turşusu. Biber turşusu ile </t>
  </si>
  <si>
    <t>Şişman Menü 2</t>
  </si>
  <si>
    <t xml:space="preserve">Tavuk Döner Dürüm + Patates Kızartması + Ayran (28,5 cl.) </t>
  </si>
  <si>
    <t>Şişman Menü 3</t>
  </si>
  <si>
    <t xml:space="preserve">Antakya Usulü Tavuk Döner + Patates Kızartması + Ayran (28,5 cl.) </t>
  </si>
  <si>
    <t xml:space="preserve">6 Adet Tavuk Döner Dürüm + Pepsi (2,5 L.) </t>
  </si>
  <si>
    <t>Fırsat Menü</t>
  </si>
  <si>
    <t xml:space="preserve">Salata, közlenmiş biber, turşu, ekmek ile </t>
  </si>
  <si>
    <t xml:space="preserve">Soğan, domates, maydanoz, salatalık turşusu, biber turşusu ile </t>
  </si>
  <si>
    <t xml:space="preserve">Patates kızartması, turşu, sarımsaklı mayonez sos </t>
  </si>
  <si>
    <t xml:space="preserve">Domates, soğan, maydanoz, sos, isteğe göre mayonez </t>
  </si>
  <si>
    <t xml:space="preserve">Tavuk Döner Dürüm + Pepsi (33 cl.) (Kampanya koşulları için restoranın Promosyonlar bölümüne göz atınız. İndirimli fiyat ürün sepete eklendikten sonra uygulanır.) </t>
  </si>
  <si>
    <t>19,46 TL</t>
  </si>
  <si>
    <t>26,66 TL</t>
  </si>
  <si>
    <t xml:space="preserve">Sos, patates kızartması, salata, biber turşusu, salatalık turşusu ile </t>
  </si>
  <si>
    <t>30,75 TL</t>
  </si>
  <si>
    <t xml:space="preserve">Tereyağı, sos. Yoğurt, salata, patates kızartması ile </t>
  </si>
  <si>
    <t>İskender (Tavuk Dönerden) - Şu anda mevcut değil.</t>
  </si>
  <si>
    <t xml:space="preserve">Tereyağı, sos, salata, yoğurt, patates kızartması, turşu ile </t>
  </si>
  <si>
    <t>Tadım Özel Soslu Tavuk Döner</t>
  </si>
  <si>
    <t xml:space="preserve">Patates kızartması, turşu, ketçap, mayonez, özel sos (Sarımsaklı mayonez içermektedir.) </t>
  </si>
  <si>
    <t xml:space="preserve">Pilav, patates kızartması, salata, özel sos </t>
  </si>
  <si>
    <t>Soslu Tavuk Dürüm (1,5 Kişilik)</t>
  </si>
  <si>
    <t xml:space="preserve">Özel sos, sarımsaklı mayonez </t>
  </si>
  <si>
    <t>Chicken Big Burger Menü</t>
  </si>
  <si>
    <t xml:space="preserve">Chicken Big Burger + Patates Kızartması + Kutu İçecek </t>
  </si>
  <si>
    <t>Veggie Burger Menü</t>
  </si>
  <si>
    <t xml:space="preserve">Veggie Burger + Patates Kızartması + Kutu İçecek </t>
  </si>
  <si>
    <t xml:space="preserve">Duble kaşar peyniri, duble sucuk </t>
  </si>
  <si>
    <t xml:space="preserve">Çift hamburger köftesi </t>
  </si>
  <si>
    <t xml:space="preserve">Cheddar peyniri </t>
  </si>
  <si>
    <t xml:space="preserve">Tavuk eti </t>
  </si>
  <si>
    <t xml:space="preserve">Çift hamburger tavuk eti </t>
  </si>
  <si>
    <t xml:space="preserve">Patates kızartması, kaşar peyniri, turşu, ketçap, mayonez, sos </t>
  </si>
  <si>
    <t xml:space="preserve">4 adet lavaş ekmeği, patates kızartması, turşu, ketçap, mayonez, sos </t>
  </si>
  <si>
    <t xml:space="preserve">Uzun sarım ekmeğe; patates kızartması, turşu, ketçap, mayonez </t>
  </si>
  <si>
    <t xml:space="preserve">Patates kızartması, salata, pilav, sos ile </t>
  </si>
  <si>
    <t xml:space="preserve">Pilav, patates, salata, tavuk döner üzeri kaşar peyniri </t>
  </si>
  <si>
    <t xml:space="preserve">Salata, patates kızartması, turşu, ketçap, mayonez, sos </t>
  </si>
  <si>
    <t>Tavuk Şnitzel Dürüm</t>
  </si>
  <si>
    <t>Kaşarlı Tavuk Şnitzel</t>
  </si>
  <si>
    <t xml:space="preserve">Pilav, patates kızartması, salata, lavaş ile </t>
  </si>
  <si>
    <t>Spesiyal Atıştırmalık</t>
  </si>
  <si>
    <t xml:space="preserve">Salata, turşu, patates kızartması, sucuk, kaşar peyniri, salam, sosis </t>
  </si>
  <si>
    <t>Patates Kızartması &amp; Pilav &amp; Salata</t>
  </si>
  <si>
    <t>Çıtır Tavuk Kanat</t>
  </si>
  <si>
    <t xml:space="preserve">5 parça kızarmış çıtır kanat. Pilav, patates kızartması, salata ile </t>
  </si>
  <si>
    <t>Special Dürüm</t>
  </si>
  <si>
    <t xml:space="preserve">Sosis, salam, sucuk, kaşar peyniri, patates kızartması, turşu, özel sos </t>
  </si>
  <si>
    <t>Duble Mevsim Salatası</t>
  </si>
  <si>
    <t>Nugget (7 Adet)</t>
  </si>
  <si>
    <t>Pınar Ayran (30 cl.)</t>
  </si>
  <si>
    <t xml:space="preserve">Soğan, maydanoz, sos, mayonez, isteğe göre domates, biber, acı </t>
  </si>
  <si>
    <t xml:space="preserve">Soğan, maydanoz, sos, mayonez, domates, biber, isteğe göre acı </t>
  </si>
  <si>
    <t xml:space="preserve">Antakya köfte, yeşillik, sos, mayonez, isteğe göre soğan </t>
  </si>
  <si>
    <t>Duble Antakya Köfte Dürüm</t>
  </si>
  <si>
    <t>Duble Kaşarlı Sucuklu Tost</t>
  </si>
  <si>
    <t>Seçilmiş Menü (Karışık Tost)</t>
  </si>
  <si>
    <t xml:space="preserve">Karışık Tost + Coca-Cola (33 cl.) </t>
  </si>
  <si>
    <t>Vodafone Menüsü (Duble Kaşarlı Sucuklu Tost)</t>
  </si>
  <si>
    <t xml:space="preserve">Duble Kaşarlı Sucuklu Tost + Ayran (30 cl.) (Kampanya koşulları için restoranın Promosyonlar bölümüne göz atınız. İndirimli fiyat ürün sepete eklendikten sonra uygulanır.) </t>
  </si>
  <si>
    <t>Yeşillikli Dürüm</t>
  </si>
  <si>
    <t xml:space="preserve">Yeşillik, sos, mayonez, isteğe göre soğan </t>
  </si>
  <si>
    <t xml:space="preserve">Mantar, domates, yeşilbiber, kırmızıbiber, siyah zeytin, mısır, salam, sucuk, sosis, özel sos, kaşar peyniri </t>
  </si>
  <si>
    <t xml:space="preserve">2 Adet Tavuk Burger + Patates Kızartması + Coca-Cola (20 cl.) veya Ayran (28,5 cl.) </t>
  </si>
  <si>
    <t>2'li Et Burger Menü</t>
  </si>
  <si>
    <t xml:space="preserve">2 Adet Et Burger + Patates Kızartması + Coca-Cola (20 cl.) veya Ayran (28,5 cl.) </t>
  </si>
  <si>
    <t>Büyük Pizza Menü</t>
  </si>
  <si>
    <t xml:space="preserve">Karışık Pizza (Büyük) + Patates Kızartması + Coca-Cola (20 cl.) veya Ayran (28,5 cl.) </t>
  </si>
  <si>
    <t>2'li Tavuk Wrap Menü</t>
  </si>
  <si>
    <t xml:space="preserve">2 Adet Tavuk Wrap (Sosa sosunda pişirilmiş jülyen tavuk, mantar, çarliston biber, kapya biber, kaşar peyniri, kekik) + Coca-Cola (20 cl.) veya Ayran (28,5 cl.) </t>
  </si>
  <si>
    <t>Orta Boy Tavuklu Pizza Menü</t>
  </si>
  <si>
    <t xml:space="preserve">Tavuklu Pizza (Orta) + Patates Kızartması + Coca-Cola (20 cl.) veya Ayran (28,5 cl.) </t>
  </si>
  <si>
    <t>Büyük Boy Tavuklu Pizza Menü</t>
  </si>
  <si>
    <t xml:space="preserve">Büyük Boy Tavuklu Pizza + Patates Kızartması + Coca-Cola (20 cl.) veya Ayran (28,5 cl.) </t>
  </si>
  <si>
    <t>Ton Balıklı Pizza (Orta) Menü</t>
  </si>
  <si>
    <t xml:space="preserve">Ton Balıklı Pizza (Orta) (Kapya biber, çarliston biber, domates, mantar, ton balığı, özel sos, kaşar peyniri) + Patates Kızartması + Coca-Cola (20 cl.) veya Ayran (28,5 cl.) </t>
  </si>
  <si>
    <t>Ton Balıklı Pizza (Büyük) Menü</t>
  </si>
  <si>
    <t xml:space="preserve">Ton Balıklı Pizza (Büyük) (Kapya biber, çarliston biber, domates, mantar, ton balığı, özel sos, kaşar peyniri) + Patates Kızartması + Coca-Cola (20 cl.) veya Ayran (28,5 cl.) </t>
  </si>
  <si>
    <t>Veggie Pizza (Orta) Menü</t>
  </si>
  <si>
    <t xml:space="preserve">Veggie Pizza (Orta) + Patates Kızartması + Coca-Cola (20 cl.) veya Ayran (28,5 cl.) </t>
  </si>
  <si>
    <t>Veggie Pizza (Küçük) Menü</t>
  </si>
  <si>
    <t xml:space="preserve">Veggie Pizza (Küçük) + Patates Kızartması + Coca-Cola (20 cl.) veya Ayran (28,5 cl.) </t>
  </si>
  <si>
    <t xml:space="preserve">Pizza (Orta) + Patates Kızartması + Coca-Cola (20 cl.) veya Ayran (28,5 cl.) </t>
  </si>
  <si>
    <t>Küçük Boy Pizza Menü</t>
  </si>
  <si>
    <t xml:space="preserve">Pizza (Küçük) + Patates Kızartması + Coca-Cola (20 cl.) veya Ayran (28,5 cl.) </t>
  </si>
  <si>
    <t xml:space="preserve">Seçeceğiniz Tost + Patates Kızartması + Coca-Cola (20 cl.) veya Ayran (28,5 cl.) </t>
  </si>
  <si>
    <t xml:space="preserve">Sucuk, kaşar peyniri, domates </t>
  </si>
  <si>
    <t>Dana Sucuklu Pizza (Büyük)</t>
  </si>
  <si>
    <t xml:space="preserve">Kırmızıbiber, yeşilbiber, domates, mantar, el yapımı dana sucuk, özel sos, kaşar peyniri </t>
  </si>
  <si>
    <t xml:space="preserve">Mantar, domates, yeşilbiber, kırmızıbiber, siyah zeytin, mısır, özel sos, kaşar peyniri </t>
  </si>
  <si>
    <t>Dana Sucuklu Pizza (Orta)</t>
  </si>
  <si>
    <t>Special Wrap</t>
  </si>
  <si>
    <t xml:space="preserve">Sucuk, salam, mısır, siyah zeytin, kaşar peyniri, çeri domates </t>
  </si>
  <si>
    <t xml:space="preserve">Özel sos, kaşar peyniri, sucuk, mantar, zeytin, domates </t>
  </si>
  <si>
    <t>Tamer Special Tost</t>
  </si>
  <si>
    <t xml:space="preserve">Karışık Tost + Fanta (1 L.) (Kampanya koşulları için restoranın Promosyonlar bölümüne göz atınız. İndirimli fiyat ürün sepete eklendikten sonra uygulanır.) </t>
  </si>
  <si>
    <t xml:space="preserve">Özel kepek ekmeği; sucuk, Antakya peyniri </t>
  </si>
  <si>
    <t xml:space="preserve">Özel sos, ton balığı, hardal, mayonez, kıvırcık marul </t>
  </si>
  <si>
    <t>Hindi Füme Tost</t>
  </si>
  <si>
    <t xml:space="preserve">Labne peyniri, hindi füme, mayonez </t>
  </si>
  <si>
    <t>Antakya Usulü Kaşarlı Köfte Dürüm - Şu anda mevcut değil.</t>
  </si>
  <si>
    <t xml:space="preserve">İsteğe göre; maydanoz, soğan, domates </t>
  </si>
  <si>
    <t>Antakya Usulü Köfte Dürüm - Şu anda mevcut değil.</t>
  </si>
  <si>
    <t>Antakya Usulü Duble Köfte Dürüm - Şu anda mevcut değil.</t>
  </si>
  <si>
    <t xml:space="preserve">Domates, biber, sucuk </t>
  </si>
  <si>
    <t>Mega Antakya Tavuk Döner Dürüm</t>
  </si>
  <si>
    <t xml:space="preserve">160 gr. tavuk döner, patates kızartması, sarımsaklı mayonez, ketçap, soğan, özel sos </t>
  </si>
  <si>
    <t xml:space="preserve">Patates kızartması, sarımsaklı mayonez, turşu, sos, ketçap, isteğe göre marul, domates </t>
  </si>
  <si>
    <t xml:space="preserve">Patates kızartması, ketçap, sarımsaklı mayonez, turşu, kızarmış ekmek ile </t>
  </si>
  <si>
    <t>Aralı Döner</t>
  </si>
  <si>
    <t xml:space="preserve">Dilimlenmiş tavuk döner </t>
  </si>
  <si>
    <t>2325,00 TL</t>
  </si>
  <si>
    <t xml:space="preserve">Domates, soğan, maydanoz, közlenmiş biber </t>
  </si>
  <si>
    <t xml:space="preserve">Çökelek, biber salçası, zeytinyağı </t>
  </si>
  <si>
    <t>İçli Ekmek</t>
  </si>
  <si>
    <t xml:space="preserve">Çökelek, tatlı biber salçası, zeytinyağı </t>
  </si>
  <si>
    <t>Fruko (2,5 L.)</t>
  </si>
  <si>
    <t>Beetroot Bowl</t>
  </si>
  <si>
    <t xml:space="preserve">Pancar tozu, badem sütü, muz, chia, böğürtlen, yulaf, Hindistan cevizi </t>
  </si>
  <si>
    <t>Peanut Bowl</t>
  </si>
  <si>
    <t xml:space="preserve">Yer fıstığı ezmesi, muz, badem sütü, çikolata, Hindistan cevizi, yulaf, fındık </t>
  </si>
  <si>
    <t>Spirulina Bowl</t>
  </si>
  <si>
    <t xml:space="preserve">Mavi spirulina, badem sütü, muz, çilek, chia, yulaf, badem, fındık </t>
  </si>
  <si>
    <t>Çikolatalı Fransız Mereng</t>
  </si>
  <si>
    <t xml:space="preserve">Krema, çilek, kıtır cookie </t>
  </si>
  <si>
    <t>Karamelli Cheesecake (Dilim)</t>
  </si>
  <si>
    <t>Brownie (Sade)</t>
  </si>
  <si>
    <t>Bademli Alman Pastası</t>
  </si>
  <si>
    <t xml:space="preserve">Alman pastası arasına, krema, fırınlanmış badem </t>
  </si>
  <si>
    <t xml:space="preserve">Krema, bisküvi, çilek </t>
  </si>
  <si>
    <t>Beyaz Çikolatalı Brownie</t>
  </si>
  <si>
    <t>Bask Cheesecake (Dilim)</t>
  </si>
  <si>
    <t xml:space="preserve">3 Peynirli Yanık İspanyol Cheesecake </t>
  </si>
  <si>
    <t>Çilekli Cheesecake (Dilim)</t>
  </si>
  <si>
    <t>İzmir Bomba</t>
  </si>
  <si>
    <t xml:space="preserve">Krema, Oreo </t>
  </si>
  <si>
    <t>Mocha (8 Oz.)</t>
  </si>
  <si>
    <t>Çikolatalı Türk Kahvesi</t>
  </si>
  <si>
    <t>Güllü Türk Kahvesi</t>
  </si>
  <si>
    <t>Cortado (8 Oz.)</t>
  </si>
  <si>
    <t>Latte (8 Oz.)</t>
  </si>
  <si>
    <t>Flat White (6 Oz.)</t>
  </si>
  <si>
    <t>Espresso (4 Oz.)</t>
  </si>
  <si>
    <t>Cappuccino (8 Oz.)</t>
  </si>
  <si>
    <t>Americano (8 Oz.)</t>
  </si>
  <si>
    <t>Relax Çay</t>
  </si>
  <si>
    <t xml:space="preserve">Lavanta, Hindistan cevizi, rooibos </t>
  </si>
  <si>
    <t>Beauty Çay</t>
  </si>
  <si>
    <t xml:space="preserve">Çiçeksi beyaz çay </t>
  </si>
  <si>
    <t>Indulge Çay</t>
  </si>
  <si>
    <t xml:space="preserve">Vanilya, badem, rooibos </t>
  </si>
  <si>
    <t>Siyah Çay</t>
  </si>
  <si>
    <t>Happy Çay</t>
  </si>
  <si>
    <t xml:space="preserve">Nane, çilek </t>
  </si>
  <si>
    <t>Pure Çay</t>
  </si>
  <si>
    <t xml:space="preserve">Yaseminli yeşil çay </t>
  </si>
  <si>
    <t>Gül Çayı</t>
  </si>
  <si>
    <t>Iced Americano (13 Oz.)</t>
  </si>
  <si>
    <t>Iced Cortado (10 Oz.)</t>
  </si>
  <si>
    <t>Iced Cappuccino (13 Oz.)</t>
  </si>
  <si>
    <t>Iced Flat White (10 Oz.)</t>
  </si>
  <si>
    <t>Iced Mocha (13 Oz.)</t>
  </si>
  <si>
    <t>Iced Latte (13 Oz.)</t>
  </si>
  <si>
    <t>Galaxy Soğuk Çay</t>
  </si>
  <si>
    <t xml:space="preserve">Mavi kelebek, soda, mango, frambuaz </t>
  </si>
  <si>
    <t>Unicorn</t>
  </si>
  <si>
    <t xml:space="preserve">Ananas, ahududu, beyaz çikolata </t>
  </si>
  <si>
    <t>Cookie Smoothie</t>
  </si>
  <si>
    <t xml:space="preserve">Muz, dondurma, cookie </t>
  </si>
  <si>
    <t>Green Smoothie</t>
  </si>
  <si>
    <t xml:space="preserve">Ispanak, portakal, limon, bal, elma </t>
  </si>
  <si>
    <t>Mavi Kelebek Limonata</t>
  </si>
  <si>
    <t xml:space="preserve">Demlenmiş mavi bezelye çiçeği ile </t>
  </si>
  <si>
    <t>Ev Yapımı Limonata (20 cl.)</t>
  </si>
  <si>
    <t>Çikolatalı Drajeli Parça Çikolatalı Yaş Pasta (4-6 Kişilik)</t>
  </si>
  <si>
    <t>Antep Fıstıklı Tereyağlı Klasik Baklava (500 gr.)</t>
  </si>
  <si>
    <t>Profiterol (200 gr.)</t>
  </si>
  <si>
    <t>Muzlu Yaş Pasta (4-6 Kişilik)</t>
  </si>
  <si>
    <t>Meyveli Yaş Pasta (2-3 Kişilik)</t>
  </si>
  <si>
    <t>Çikolatalı Drajeli Parça Çikolatalı Yaş Pasta (2-3 Kişilik)</t>
  </si>
  <si>
    <t>Karamelli Drajeli Parça Çikolatalı Yaş Pasta (4-6 Kişilik)</t>
  </si>
  <si>
    <t>Maraş Sade Dövme Dondurma (1 kg.)</t>
  </si>
  <si>
    <t>Maraş Sade Dövme Dondurma (500 gr.)</t>
  </si>
  <si>
    <t>Maraş Sade &amp; Limon Dondurma (500 gr.)</t>
  </si>
  <si>
    <t>Supangle (200 gr.)</t>
  </si>
  <si>
    <t>Franbuazlı Trileçe (250 gr.)</t>
  </si>
  <si>
    <t>Kazandibi (200 gr.)</t>
  </si>
  <si>
    <t>Sütlaç (250 gr.)</t>
  </si>
  <si>
    <t>Avşar Limonlu Soda (20 cl.)</t>
  </si>
  <si>
    <t>Avşar Karadutlu Soda (20 cl.)</t>
  </si>
  <si>
    <t>Avşar Mangolu Soda (20 cl.)</t>
  </si>
  <si>
    <t>İçim Meyve Suyu (1 L.)</t>
  </si>
  <si>
    <t>Çikolatalı Sütlü Nuriye (1 kg.)</t>
  </si>
  <si>
    <t>Antep Fıstıklı Çikolatalı Baklava (1 kg.)</t>
  </si>
  <si>
    <t>Antep Fıstıklı Çikolatalı Baklava (500 gr.)</t>
  </si>
  <si>
    <t>Antep Fıstıklı Tereyağlı Firuze (500 gr.)</t>
  </si>
  <si>
    <t>Antep Fıstıklı Tereyağlı Midye Baklava (500 gr.)</t>
  </si>
  <si>
    <t>Antep Fıstıklı Tereyağlı Özel Sarma (500 gr.)</t>
  </si>
  <si>
    <t>Antep Fıstıklı Tereyağlı Sarı Burma (500 gr.)</t>
  </si>
  <si>
    <t>Çikolatalı Sütlü Nuriye (500 gr.)</t>
  </si>
  <si>
    <t>Antep Fıstıklı Tereyağlı Firuze (1 kg.)</t>
  </si>
  <si>
    <t>Antep Fıstıklı Tereyağlı Klasik Baklava (1 kg.)</t>
  </si>
  <si>
    <t>Antep Fıstıklı Tereyağlı Midye Baklava (1 kg.)</t>
  </si>
  <si>
    <t>Antep Fıstıklı Tereyağlı Özel Sarma (1 kg.)</t>
  </si>
  <si>
    <t>Antep Fıstıklı Tereyağlı Sarı Burma (1 kg.)</t>
  </si>
  <si>
    <t>Ballı Börek Baklava (1 kg.)</t>
  </si>
  <si>
    <t>Cevizli Klasik Baklava (1 kg.)</t>
  </si>
  <si>
    <t>Terayağlı Bülbül Yuvası (1 kg.)</t>
  </si>
  <si>
    <t>Acı Badem (1 kg.)</t>
  </si>
  <si>
    <t>Hindistan Cevizli Koko (1 kg.)</t>
  </si>
  <si>
    <t>Acı Badem (500 gr.)</t>
  </si>
  <si>
    <t>Sütlaç (250gr.)</t>
  </si>
  <si>
    <t>Profiterol (250 gr.)</t>
  </si>
  <si>
    <t>Karamelli Drajeli Parça Çikolatalı Pasta (1 kg.)</t>
  </si>
  <si>
    <t>Çikolatalı Yaş Pasta (Dilim)</t>
  </si>
  <si>
    <t>Vodafone Menüsü (Muzlu Yaş Pasta)</t>
  </si>
  <si>
    <t xml:space="preserve">Muzlu Yaş Pasta + Pepsi (1 L.) (Kampanya koşulları için restoranın Promosyonlar bölümüne göz atınız. İndirimli fiyat ürün sepete eklendikten sonra uygulanır.) </t>
  </si>
  <si>
    <t>Vodafone Menüsü (Terayağlı Bülbül Yuvası (1 kg.))</t>
  </si>
  <si>
    <t xml:space="preserve">Terayağlı Bülbül Yuvası (1 kg.) + Pepsi Max (1 L.) (Kampanya koşulları için restoranın Promosyonlar bölümüne göz atınız. İndirimli fiyat ürün sepete eklendikten sonra uygulanır.) </t>
  </si>
  <si>
    <t>Çilekli Yaş Pasta</t>
  </si>
  <si>
    <t>Meyveli Yaş Pasta (Dilim)</t>
  </si>
  <si>
    <t>Çikolata Drajeli Parça Çikolatalı Pasta (3 Kişilik)</t>
  </si>
  <si>
    <t>Meyveli Pasta (3 Kişilik)</t>
  </si>
  <si>
    <t>Çilekli Yaş Pasta (1 kg.)</t>
  </si>
  <si>
    <t>Maraş Sade &amp; Çikolata Dondurma (500 gr.)</t>
  </si>
  <si>
    <t>Maraş Sade &amp; Çilek Dondurma (500 gr.)</t>
  </si>
  <si>
    <t>Maraş Sade Dövme Dondurma (120 gr.)</t>
  </si>
  <si>
    <t>Antep Fıstıklı Çikolatalı Sütlü Nuriye (1 kg.)</t>
  </si>
  <si>
    <t>Antep Fıstıklı Çikolatalı Sütlü Nuriye (500 gr.)</t>
  </si>
  <si>
    <t>Antep Fıstıklı Tereyağlı Saray Sarma (500 gr.)</t>
  </si>
  <si>
    <t>Antep Fıstıklı Tereyağlı Saray Sarma (1 kg.)</t>
  </si>
  <si>
    <t>Cevizli Klasik Baklava (1 kg.) - Şu anda mevcut değil.</t>
  </si>
  <si>
    <t>Yaprak İskender (Et Dönerden) Menü 2</t>
  </si>
  <si>
    <t xml:space="preserve">Yaprak İskender (Et Dönerden) + Humus + Süzme Yoğurtlu Meze + Salata + Pepsi (25 cl.) </t>
  </si>
  <si>
    <t xml:space="preserve">Maydanoz, domates, soğan, sos </t>
  </si>
  <si>
    <t>Pilav Üstü Yaprak Et Döner Menü</t>
  </si>
  <si>
    <t xml:space="preserve">Pilav Üstü Yaprak Et Döner + Humus + Süzme Yoğurtlu Meze + Salata + Pepsi (25 cl.) </t>
  </si>
  <si>
    <t>Somun Ekmek Arası Et Döner</t>
  </si>
  <si>
    <t>Apaçi Servis Yaprak Döner Menü</t>
  </si>
  <si>
    <t xml:space="preserve">Apaçi Servis (Yaprak Et Dönerden) + Salata + Humus + Süzme Yoğurtlu Meze + Pepsi (25 cl) </t>
  </si>
  <si>
    <t>Yaprak Et Döner Menü</t>
  </si>
  <si>
    <t xml:space="preserve">Yaprak Et Döner + Salata + Humus + Süzme Yoğurtlu Meze + Pepsi (25 cl.) </t>
  </si>
  <si>
    <t>Antakya Köfte Dürüm Menü</t>
  </si>
  <si>
    <t xml:space="preserve">Antakya Köfte Dürüm (Maydanoz, soğan, mayonez, sos) + Ayram (20 cl.) </t>
  </si>
  <si>
    <t>Kebap Usulü Köfte</t>
  </si>
  <si>
    <t xml:space="preserve">Közlenmiş biber, közlenmiş domates </t>
  </si>
  <si>
    <t>2'li Antakya Köfte Dürüm Menü</t>
  </si>
  <si>
    <t xml:space="preserve">2 Adet Antakya Köfte Dürüm (Maydanoz, soğan, mayonez, sos) + 2 Adet Ayram (20 cl.) </t>
  </si>
  <si>
    <t xml:space="preserve">3 Adet Antakya Köfte Dürüm (Maydanoz, soğan, mayonez, sos) + Pepsi (1 L.) </t>
  </si>
  <si>
    <t>5'li Antakya Köfte Dürüm Menü</t>
  </si>
  <si>
    <t xml:space="preserve">5 Adet Antakya Köfte Dürüm (Maydanoz, soğan, mayonez, sos) + Pepsi (2 L.) </t>
  </si>
  <si>
    <t xml:space="preserve">Sucuk, kaşar peyniri, domates, biber </t>
  </si>
  <si>
    <t xml:space="preserve">Maydanoz, soğan, mayonez, sos </t>
  </si>
  <si>
    <t xml:space="preserve">Maydanoz, soğan, domates, kaşar peyniri </t>
  </si>
  <si>
    <t>Duble Antakya Köfte</t>
  </si>
  <si>
    <t xml:space="preserve">Soğan salatası, çoban salatası, turşu, domates söğüş </t>
  </si>
  <si>
    <t>Eker Puding (100 gr.)</t>
  </si>
  <si>
    <t>Köri Soslu But Dürüm</t>
  </si>
  <si>
    <t xml:space="preserve">150 gr. tavuk but, göbek marul, domates </t>
  </si>
  <si>
    <t>Sarımsak Soslu But Dürüm</t>
  </si>
  <si>
    <t xml:space="preserve">150 gr. tavuk but, marul, domates, salatalık turşusu </t>
  </si>
  <si>
    <t xml:space="preserve">Domates, maydanoz, soğan, nane </t>
  </si>
  <si>
    <t>Sarma Tavuk Pirzola</t>
  </si>
  <si>
    <t xml:space="preserve">Salata, humus ile </t>
  </si>
  <si>
    <t>Seçilmiş Menü (Kemiksiz Tavuk But) - Şu anda mevcut değil.</t>
  </si>
  <si>
    <t xml:space="preserve">Kemiksiz Tavuk But + Coca-Cola (33 cl.) </t>
  </si>
  <si>
    <t>Vodafone Menüsü (Köri Soslu But Dürüm) - Şu anda mevcut değil.</t>
  </si>
  <si>
    <t xml:space="preserve">Köri Soslu But Dürüm + Ayran (30 cl.) (Kampanya koşulları için restoranın Promosyonlar bölümüne göz atınız. İndirimli fiyat ürün sepete eklendikten sonra uygulanır.) </t>
  </si>
  <si>
    <t>Kemiksiz Tavuk But - Şu anda mevcut değil.</t>
  </si>
  <si>
    <t>Tavuk Göğüs - Şu anda mevcut değil.</t>
  </si>
  <si>
    <t>Kemiksiz Izgara Tavuk (Yarım) - Şu anda mevcut değil.</t>
  </si>
  <si>
    <t>Coca-Cola Şekersiz (1 L.) - Şu anda mevcut değil.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</si>
  <si>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</si>
  <si>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</si>
  <si>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</si>
  <si>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</si>
  <si>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</si>
  <si>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</si>
  <si>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</si>
  <si>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</si>
  <si>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</si>
  <si>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</si>
  <si>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</si>
  <si>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</si>
  <si>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</si>
  <si>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</si>
  <si>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Süzme Mercimek Çorbası</t>
  </si>
  <si>
    <t>Domates Çorbası</t>
  </si>
  <si>
    <t>Tavuk Suyu Çorba</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</si>
  <si>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</si>
  <si>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</si>
  <si>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</si>
  <si>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</si>
  <si>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</si>
  <si>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</si>
  <si>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</si>
  <si>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</si>
  <si>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</si>
  <si>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</si>
  <si>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Cheddarlı Patates Topları (8 Adet)</t>
  </si>
  <si>
    <t>Tikka Masala Soslu Tavuk</t>
  </si>
  <si>
    <t xml:space="preserve">Tikka masala soslu tavuk, özel soslu makarna, Akdeniz salatası ile </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</si>
  <si>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</si>
  <si>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</si>
  <si>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</si>
  <si>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</si>
  <si>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</si>
  <si>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</si>
  <si>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</si>
  <si>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</si>
  <si>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</si>
  <si>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</si>
  <si>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</si>
  <si>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</si>
  <si>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</si>
  <si>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</si>
  <si>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</si>
  <si>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</si>
  <si>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</si>
  <si>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</si>
  <si>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</si>
  <si>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</si>
  <si>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</si>
  <si>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 xml:space="preserve">Kekiklim soslu tavuk, özel soslu makarna,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</si>
  <si>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</si>
  <si>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</si>
  <si>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</si>
  <si>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</si>
  <si>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</si>
  <si>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</si>
  <si>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 xml:space="preserve">Şefin tavası, özel soslu makarna, Akdeniz salatası ile </t>
  </si>
  <si>
    <t>Soslu Tavuk</t>
  </si>
  <si>
    <t xml:space="preserve">Mucidinden soslu tavuk, özel soslu makarna, Akdeniz salatası ile </t>
  </si>
  <si>
    <t>Mangal Köfte</t>
  </si>
  <si>
    <t xml:space="preserve">Izgara köfte, özel soslu makarna, Akdeniz salatası ile </t>
  </si>
  <si>
    <t>Sezarım Tavuklu Salata</t>
  </si>
  <si>
    <t xml:space="preserve">Taze göbek marul, Sezar sos, kruton ekmeği, çeri domates, parmesan peyniri ve sote jülyen tavuk parçaları ile hazırlanmış Sezar salata </t>
  </si>
  <si>
    <t>Şefin Salatası</t>
  </si>
  <si>
    <t xml:space="preserve">Akdeniz yeşillikleri, çeri domates, rende kaşar peyniri, tane mısır, rende havuç, şefin tavası tavuk parçaları ve özel sos ile harmanlanmış şefin salatası </t>
  </si>
  <si>
    <t xml:space="preserve">Akdeniz yeşillikleri, çeri domates, rende kaşar peyniri, tane mısır, rende havuç, çıtır tavuk parçaları ve özel sos ile harmanlanmış çıtır tavuk salata </t>
  </si>
  <si>
    <t>İspanyol Cream Cheesecake</t>
  </si>
  <si>
    <t>16,95 TL</t>
  </si>
  <si>
    <t>Fındıklı Fırın Sütlaç</t>
  </si>
  <si>
    <t>5,95 TL</t>
  </si>
  <si>
    <t>Damla Meyveli Soda (20 cl.)</t>
  </si>
  <si>
    <t>4,45 TL</t>
  </si>
  <si>
    <t>3,45 TL</t>
  </si>
  <si>
    <t>Akdenizlim Salata</t>
  </si>
  <si>
    <t xml:space="preserve">Akdeniz yeşillikleri, çeri domates, siyah zeytin, tane mısır, havuç ve özel sos ile hazırlanmış beyaz peynirli Akdeniz salata </t>
  </si>
  <si>
    <t>36,95 TL</t>
  </si>
  <si>
    <t>Seçilmiş Menü (2'li Orta Boy Pizza)</t>
  </si>
  <si>
    <t xml:space="preserve">Seçeceğiniz 2 Adet Orta Boy Pizza + Ekosandviç + Patates Kızartması + Coca-Cola Şekersiz (1 L.) </t>
  </si>
  <si>
    <t>Seçilmiş Menü (Bol Bol Küçük)</t>
  </si>
  <si>
    <t xml:space="preserve">Bol Bol (Küçük) + Coca-Cola (33 cl.) </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</si>
  <si>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</si>
  <si>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</si>
  <si>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</si>
  <si>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</si>
  <si>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</si>
  <si>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</si>
  <si>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</si>
  <si>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</si>
  <si>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</si>
  <si>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</si>
  <si>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</si>
  <si>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</si>
  <si>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Orta Boy Bol Bol Menü</t>
  </si>
  <si>
    <t xml:space="preserve">Orta Boy Bol Bol Pizza + Litrelik İçecek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</si>
  <si>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</si>
  <si>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</si>
  <si>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</si>
  <si>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</si>
  <si>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</si>
  <si>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</si>
  <si>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</si>
  <si>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</si>
  <si>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</si>
  <si>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</si>
  <si>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</si>
  <si>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69,99 TL</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</si>
  <si>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</si>
  <si>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</si>
  <si>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</si>
  <si>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</si>
  <si>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</si>
  <si>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</si>
  <si>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</si>
  <si>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</si>
  <si>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</si>
  <si>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</si>
  <si>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</si>
  <si>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</si>
  <si>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</si>
  <si>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</si>
  <si>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</si>
  <si>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</si>
  <si>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</si>
  <si>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</si>
  <si>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</si>
  <si>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</si>
  <si>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</si>
  <si>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</si>
  <si>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</si>
  <si>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</si>
  <si>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</si>
  <si>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</si>
  <si>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</si>
  <si>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</si>
  <si>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</si>
  <si>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</si>
  <si>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</si>
  <si>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</si>
  <si>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</si>
  <si>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</si>
  <si>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</si>
  <si>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</si>
  <si>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</si>
  <si>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</si>
  <si>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</si>
  <si>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</si>
  <si>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</si>
  <si>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</si>
  <si>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</si>
  <si>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</si>
  <si>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</si>
  <si>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</si>
  <si>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</si>
  <si>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</si>
  <si>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</si>
  <si>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</si>
  <si>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</si>
  <si>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</si>
  <si>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</si>
  <si>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</si>
  <si>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</si>
  <si>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</si>
  <si>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</si>
  <si>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</si>
  <si>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</si>
  <si>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</si>
  <si>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</si>
  <si>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</si>
  <si>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</si>
  <si>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</si>
  <si>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</si>
  <si>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</si>
  <si>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</si>
  <si>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</si>
  <si>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</si>
  <si>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</si>
  <si>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</si>
  <si>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</si>
  <si>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</si>
  <si>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</si>
  <si>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</si>
  <si>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</si>
  <si>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</si>
  <si>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</si>
  <si>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</si>
  <si>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</si>
  <si>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</si>
  <si>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</si>
  <si>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</si>
  <si>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</si>
  <si>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</si>
  <si>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</si>
  <si>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</si>
  <si>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</si>
  <si>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</si>
  <si>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</si>
  <si>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</si>
  <si>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</si>
  <si>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</si>
  <si>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</si>
  <si>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</si>
  <si>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</si>
  <si>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</si>
  <si>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</si>
  <si>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</si>
  <si>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</si>
  <si>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</si>
  <si>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</si>
  <si>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</si>
  <si>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</si>
  <si>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</si>
  <si>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</si>
  <si>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</si>
  <si>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</si>
  <si>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</si>
  <si>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</si>
  <si>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</si>
  <si>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</si>
  <si>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</si>
  <si>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</si>
  <si>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</si>
  <si>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</si>
  <si>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</si>
  <si>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</si>
  <si>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4x4 Peynirli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</si>
  <si>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</si>
  <si>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</si>
  <si>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</si>
  <si>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</si>
  <si>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</si>
  <si>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</si>
  <si>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</si>
  <si>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</si>
  <si>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</si>
  <si>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</si>
  <si>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</si>
  <si>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</si>
  <si>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</si>
  <si>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</si>
  <si>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</si>
  <si>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</si>
  <si>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</si>
  <si>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</si>
  <si>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5'li Çıtır Tavuk Topları</t>
  </si>
  <si>
    <t>Parmak Dilim Patates Kızartması (Orta)</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</si>
  <si>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</si>
  <si>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</si>
  <si>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</si>
  <si>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</si>
  <si>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</si>
  <si>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</si>
  <si>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</si>
  <si>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</si>
  <si>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</si>
  <si>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</si>
  <si>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</si>
  <si>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</si>
  <si>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</si>
  <si>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</si>
  <si>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Damla Soda (20 cl.)</t>
  </si>
  <si>
    <t>0,30 TL</t>
  </si>
  <si>
    <t>Sarımsaklı Sos</t>
  </si>
  <si>
    <t>Chicken C.C Burger Menü</t>
  </si>
  <si>
    <t xml:space="preserve">Chicken C.C Burger + Baharatlı Patates Kızartması + İçecek (20 cl.) </t>
  </si>
  <si>
    <t xml:space="preserve">Cheeseburger + Baharatlı Patates Kızartması + İçecek (20 cl.) </t>
  </si>
  <si>
    <t xml:space="preserve">Klasik Burger + Baharatlı Patates Kızartması + İçecek (20 cl.) </t>
  </si>
  <si>
    <t>Chicken Cheddar Burger Menü</t>
  </si>
  <si>
    <t xml:space="preserve">Chicken Cheddar Burger + Baharatlı Patates Kızartması + İçecek (20 cl.) </t>
  </si>
  <si>
    <t xml:space="preserve">Mushroom Burger + Baharatlı Patates Kızartması + İçecek (20 cl.) </t>
  </si>
  <si>
    <t>BBQ &amp; Cheddar Burger Menü</t>
  </si>
  <si>
    <t xml:space="preserve">BBQ &amp; Cheddar Burger + Baharatlı Patates Kızartması + İçecek (20 cl.) </t>
  </si>
  <si>
    <t>Samandağ Burger Menü</t>
  </si>
  <si>
    <t xml:space="preserve">Samandağ Burger + Baharatlı Patates Kızartması + İçecek (20 cl.) </t>
  </si>
  <si>
    <t>Western Burger Menü</t>
  </si>
  <si>
    <t xml:space="preserve">Western Burger + Baharatlı Patates Kızartması + İçecek (20 cl.) </t>
  </si>
  <si>
    <t>C.C Special Burger Menü</t>
  </si>
  <si>
    <t xml:space="preserve">C.C Special Burger + Baharatlı Patates Kızartması + İçecek (20 cl.) </t>
  </si>
  <si>
    <t>Double C.C Special Burger Menü</t>
  </si>
  <si>
    <t xml:space="preserve">Double C.C Special Burger + Baharatlı Patates Kızartması + İçecek (20 cl.) </t>
  </si>
  <si>
    <t xml:space="preserve">Chicken Mushroom Burger + Baharatlı Patates Kızartması + İçecek (20 cl.) </t>
  </si>
  <si>
    <t>Chicken Western Burger Menü</t>
  </si>
  <si>
    <t xml:space="preserve">Chicken Western Burger + Baharatlı Patates Kızartması + İçecek (20 cl.) </t>
  </si>
  <si>
    <t>C.C Chicken Special Burger Menü</t>
  </si>
  <si>
    <t xml:space="preserve">C.C Chicken Special Burger + Baharatlı Patates Kızartması + İçecek (20 cl.) </t>
  </si>
  <si>
    <t xml:space="preserve">Chicken Wrap + Baharatlı Patates Kızartması + İçecek (20 cl.) </t>
  </si>
  <si>
    <t>Mushroom Wrap Menü</t>
  </si>
  <si>
    <t xml:space="preserve">Mushroom Wrap + Baharatlı Patates Kızartması + İçecek (20 cl.) </t>
  </si>
  <si>
    <t>Kumru Burger Menü</t>
  </si>
  <si>
    <t xml:space="preserve">Kumru Burger + Baharatlı Patates Kızartması + İçecek (20 cl.) </t>
  </si>
  <si>
    <t xml:space="preserve">Kaşarlı Tost + Baharatlı Patates Kızartması + İçecek (20 cl.) </t>
  </si>
  <si>
    <t xml:space="preserve">Karışık Tost + Baharatlı Patates Kızartması + İçecek (20 cl.) </t>
  </si>
  <si>
    <t>C.C Special Tost Menü</t>
  </si>
  <si>
    <t xml:space="preserve">C.C Special Tost + Baharatlı Patates Kızartması + İçecek (20 cl.) </t>
  </si>
  <si>
    <t>Yumurtalı Karışık Tost Menü</t>
  </si>
  <si>
    <t xml:space="preserve">Yumurtalı Karışık Tost + Baharatlı Patates Kızartması + İçecek (20cl) </t>
  </si>
  <si>
    <t xml:space="preserve">120 gr. burger köftesi, göbek marul, domates, turşu, özel C.C sos </t>
  </si>
  <si>
    <t xml:space="preserve">120 gr. burger köftesi, cheddar peyniri, göbek marul, domates, turşu, özel C.C sos </t>
  </si>
  <si>
    <t xml:space="preserve">120 gr. burger köftesi, cheddar peyniri, özel soslu kremalı mantar, göbek marul, domates, turşu, özel C.C sos </t>
  </si>
  <si>
    <t>BBQ &amp; Cheddar Burger</t>
  </si>
  <si>
    <t xml:space="preserve">120 gr. burger köftesi, cheddar peyniri, barbekü sos, göbek marul, domates, turşu, özel C.C sos </t>
  </si>
  <si>
    <t>Samandağ Burger</t>
  </si>
  <si>
    <t xml:space="preserve">120 gr. burger köftesi, közlenmiş Samandağ biberi, cheddar peyniri, göbek marul, domates, turşu, özel C.C sos </t>
  </si>
  <si>
    <t>Western Burger</t>
  </si>
  <si>
    <t xml:space="preserve">120 gr. burger köftesi, balsamik sirkeli karamelize soğan, cheddar peyniri, göbek marul, domates, turşu, özel C.C sos </t>
  </si>
  <si>
    <t>C.C Special Burger</t>
  </si>
  <si>
    <t xml:space="preserve">120 gr. burger köftesi, özel soslu kremalı mantar, balsamik sirkeli karamelize soğan, cheddar peyniri, göbek marul, domates, turşu, özel C.C sos </t>
  </si>
  <si>
    <t>Double C.C Special Burger</t>
  </si>
  <si>
    <t xml:space="preserve">240 gr. burger köftesi, özel soslu kremalı mantar, balsamik sirkeli karamelize soğan, cheddar peyniri, göbek marul, domates, turşu, özel C.C sos </t>
  </si>
  <si>
    <t>Chicken C.C Burger</t>
  </si>
  <si>
    <t xml:space="preserve">Tavuk fileto, göbek marul, domates, turşu, özel C.C sos </t>
  </si>
  <si>
    <t>Chicken Cheddar Burger</t>
  </si>
  <si>
    <t xml:space="preserve">Tavuk fileto, cheddar peyniri, göbek marul, domates, turşu, özel C.C sos </t>
  </si>
  <si>
    <t>Chicken Mushroom Burger</t>
  </si>
  <si>
    <t xml:space="preserve">Tavuk fileto, özel soslu kremalı mantar, cheddar peyniri, göbek marul, domates, turşu, özel C.C sos </t>
  </si>
  <si>
    <t>Chicken Western Burger</t>
  </si>
  <si>
    <t xml:space="preserve">Tavuk fileto, balsamik sirkeli karamelize soğan, cheddar peyniri, göbek marul, domates, turşu, özel C.C sos </t>
  </si>
  <si>
    <t>C.C Chicken Special Burger</t>
  </si>
  <si>
    <t xml:space="preserve">Tavuk fileto, özel soslu kremalı mantar, balsamik sirkeli karamelize soğan, cheddar peyniri, göbek marul, domates, turşu, özel C.C sos </t>
  </si>
  <si>
    <t>Kumru Burger</t>
  </si>
  <si>
    <t xml:space="preserve">Sosis, dana sucuk, dana salam, kaşar peyniri, domates, özel C.C sos </t>
  </si>
  <si>
    <t xml:space="preserve">Kaşar peyniri, dana sucuk, özel C.C sos </t>
  </si>
  <si>
    <t>C.C Special Kaırşık Tost</t>
  </si>
  <si>
    <t xml:space="preserve">Yumurta, dana sosis, dana sucuk, dana salam, domates, kaşar peyniri, özel C.C sos </t>
  </si>
  <si>
    <t xml:space="preserve">Baharatlı tatlı biberle sotelenmiş tavuk fajita, kaşar peyniri, patates kızartması, domates, turşu, özel C.C sos </t>
  </si>
  <si>
    <t>Mushroom Wrap</t>
  </si>
  <si>
    <t xml:space="preserve">Baharatlı tatlı biberle sotelenmiş tavuk fajita, özel soslu kremalı mantar, kaşar peyniri, patates kızartması, domates, turşu, özel C.C sos </t>
  </si>
  <si>
    <t>Pepsi Max (20 cl.)</t>
  </si>
  <si>
    <t>Özel C.C Sos</t>
  </si>
  <si>
    <t>Acılı Sos</t>
  </si>
  <si>
    <t>Captain Burger Menü</t>
  </si>
  <si>
    <t xml:space="preserve">Captain Burger (200 gr. burger köftesi, kaptan sos, barbekü sos, salatalık turşusu, 2 adet cheddar peyniri, karamelize soğan, közlenmiş patlıcan, közlenmiş biber, domates, göbek marul) + Normal Boy Patates Kızartması + Ketçap + Mayonez + Sarımsaklı Myonez + Acılı Çeşnili Sos + Kutu İçecek </t>
  </si>
  <si>
    <t>Cheesy Chicken Burger Menü</t>
  </si>
  <si>
    <t xml:space="preserve">Cheesy Chicken Burger (150 gr. çıtır tavuk, kaptan sos, salatalık turşusu, parmesan peyniri, mozzarella peyniri, göbek marul, domates) + Normal Boy Patates Kızartması + Ketçap + Mayonez + Sarımsaklı Mayonez + Acılı Çeşnili Sos + Kutu İçecek </t>
  </si>
  <si>
    <t>Orta Boy (28 cm.) Pizza Menü 1</t>
  </si>
  <si>
    <t xml:space="preserve">Seçeceğiniz 1 Adet Orta Boy Pizza + Ketçap + Mayonez + Kaptan Pizza Baharatı + Kutu İçecek </t>
  </si>
  <si>
    <t>2-3 Kişilik Çatlayan Pizza Menü</t>
  </si>
  <si>
    <t xml:space="preserve">Seçeceğiniz 2 Adet Orta Boy Pizza + 250 gr. Kemikli-Kemiksiz Çıtır Tavuk + Jumbo Boy Patates Kızartması + Ketçap + Mayonez + Kaptan Pizza Baharatı + İçecek (1 L.) </t>
  </si>
  <si>
    <t xml:space="preserve">Kumru (Sosis, salam, sucuk, mozzarella peyniri, kaptan sos) + Normal Boy Patates Kızartması + Lahana + Salatalık Turşusu + Sarımsaklı Mayonez + Acılı Çeşni Sos + Kutu İçecek </t>
  </si>
  <si>
    <t>4-5 Kişilik Çatlayan Pizza Menü</t>
  </si>
  <si>
    <t xml:space="preserve">Seçeceğiniz 3 Adet Orta Boy Pizza + 500 gr. Kemikli-Kemiksiz Çıtır Tavuk + Jumbo Boy Patates Kızartması + Ketçap + Mayonez + Kaptan Pizza Baharatı + İçecek (1 L.) </t>
  </si>
  <si>
    <t>6-7 Kişilik Çatlayan Pizza Menü</t>
  </si>
  <si>
    <t xml:space="preserve">Seçeceğiniz 3 Adet Orta Boy Pizza + 1 kg. Kemikli-Kemiksiz Çıtır Tavuk + Jumbo Boy Patates Kızartması + Ketçap + Mayonez + Kaptan Pizza Baharatı + 2 Adet İçecek (1 L.) </t>
  </si>
  <si>
    <t>179,99 TL</t>
  </si>
  <si>
    <t>Büyük (34 cm.)-Orta (28 cm.) Pizza Menü</t>
  </si>
  <si>
    <t xml:space="preserve">Seçeceğiniz 1 Adet Büyük Boy Pizza + Seçeceğiniz 1 Adet Orta Boy Pizza + Kaptan Pizza Baharatı + Ketçap + Mayonez + İçecek (1 L.) </t>
  </si>
  <si>
    <t>Büyük Boy (34 cm.) Pizza Menü 1</t>
  </si>
  <si>
    <t xml:space="preserve">Seçeceğiniz 1 Adet Büyük Boy Pizza + Ketçap + Mayonez + Kaptan Pizza Baharatı + Kutu İçecek </t>
  </si>
  <si>
    <t>Büyük Boy (34 cm.) Pizza Menü 2</t>
  </si>
  <si>
    <t xml:space="preserve">Seçeceğiniz 2 Adet Büyük Boy Pizza + Ketçap + Mayonez + Kaptan Pizza Baharatı + İçecek (1 L.) </t>
  </si>
  <si>
    <t>Büyük Boy (34 cm.) Pizza Menü 3</t>
  </si>
  <si>
    <t xml:space="preserve">Seçeceğiniz 3 Adet Büyük Boy Pizza + Ketçap + Mayonez + Kaptan Pizza Baharatı + İçecek (1 L.) </t>
  </si>
  <si>
    <t>Büyük Boy (34 cm.) Pizza Menü 4</t>
  </si>
  <si>
    <t xml:space="preserve">Seçeceğiniz 4 Adet Büyük Boy Pizza + Ketçap + Mayonez + Kaptan Pizza Baharatı + 2 Adet İçecek (1 L.) </t>
  </si>
  <si>
    <t>184,99 TL</t>
  </si>
  <si>
    <t>Büyük Boy Pizza (34 cm.) Çıtırlı Menü</t>
  </si>
  <si>
    <t xml:space="preserve">Seçeceğiniz Büyük Boy Pizza + 250 gr. Kemikli-Kemiksiz Çıtır Tavuk + Büyük Boy Patates Kızartması + Ketçap + Mayonez + Kaptan Pizza Baharatı + İçecek (1 L.) </t>
  </si>
  <si>
    <t>Küçük (22 cm.)-Orta (28 cm.) Pizza Menü</t>
  </si>
  <si>
    <t xml:space="preserve">Seçeceğiniz 1 Adet Küçük Boy Pizza + Seçeceğiniz 1 Adet Orta Boy Pizza + Kaptan Pizza Baharatı + Ketçap + Mayonez + İçecek (1 L.) </t>
  </si>
  <si>
    <t>Küçük Boy (22 cm.) Pizza Menü 1</t>
  </si>
  <si>
    <t xml:space="preserve">Seçeceğiniz 1 Adet Küçük Boy Pizza + Ketçap + Mayonez + Kaptan Pizza Baharatı + Kutu İçecek </t>
  </si>
  <si>
    <t>Küçük Boy (22 cm.) Pizza Menü 2</t>
  </si>
  <si>
    <t xml:space="preserve">Seçeceğiniz 2 Adet Küçük Boy Pizza + Ketçap + Mayonez + Kaptan Pizza Baharatı + İçecek (1 L.) </t>
  </si>
  <si>
    <t>Küçük Boy (22 cm.) Pizza Menü 3</t>
  </si>
  <si>
    <t xml:space="preserve">Seçeceğiniz 3 Adet Küçük Boy Pizza + Ketçap + Mayonez + Kaptan Pizza Baharatı + İçecek (1 L.) </t>
  </si>
  <si>
    <t>Küçük Boy (22 cm.) Pizza Menü 4</t>
  </si>
  <si>
    <t xml:space="preserve">Seçeceğiniz 4 Adet Küçük Boy Pizza + Ketçap + Mayonez + Kaptan Pizza Baharatı + 2 Adet İçecek (1 L.) </t>
  </si>
  <si>
    <t>Muhteşem 3'lü Pizza Menü</t>
  </si>
  <si>
    <t xml:space="preserve">1 Adet Orta Boy Captain Pizza + 1 Adet Orta Boy Ispanaklı-Cevizli Pizza + 1 Adet Orta Boy Etli Pizza + Jumbo Boy Patates Kızartması + Kaptan Pizza Baharatı + Ketçap + Mayonez + İçecek (1 L.) </t>
  </si>
  <si>
    <t>Orta Boy (28 cm.) Pizza Menü 2</t>
  </si>
  <si>
    <t xml:space="preserve">Seçeceğiniz 2 Adet Orta Boy Pizza + Ketçap + Mayonez + Kaptan Pizza Baharatı + İçecek (1 L.) </t>
  </si>
  <si>
    <t>Orta Boy (28 cm.) Pizza Menü 3</t>
  </si>
  <si>
    <t xml:space="preserve">Seçeceğiniz 3 Adet Orta Boy Pizza + Ketçap + Mayonez + Kaptan Pizza Baharatı + İçecek (1 L.) </t>
  </si>
  <si>
    <t>Orta Boy (28 cm.) Pizza Menü 4</t>
  </si>
  <si>
    <t xml:space="preserve">Seçeceğiniz 4 Adet Orta Boy Pizza + Ketçap + Mayonez + Kaptan Pizza Baharatı + 2 Adet İçecek (1 L.) </t>
  </si>
  <si>
    <t>Orta Boy Captain Pizza &amp; Captain Kalzon Menü</t>
  </si>
  <si>
    <t xml:space="preserve">Orta Boy Captain Pizza + Captain Kalzon + Büyük Boy Patates Kızartması + Ketçap + Mayonez + Kaptan Pizza Baharatı + İçecek (1 L.) </t>
  </si>
  <si>
    <t>Orta Boy Pizza (28 cm.) Çıtırlı Menü</t>
  </si>
  <si>
    <t xml:space="preserve">Seçeceğiniz Orta Boy Pizza + 250 gr. Kemikli-Kemiksiz Çıtır Tavuk + Büyük Boy Patates Kızartması + Ketçap + Mayonez + Kaptan Pizza Baharatı + İçecek (1 L.) </t>
  </si>
  <si>
    <t>3 Kişilik Çatlayan Box</t>
  </si>
  <si>
    <t xml:space="preserve">3 Adet Cheesy Chicken Burger (Kaptan Hamburger ekmeğine; 150 gr. çıtır tavuk burger, kaptan sos, salatalık turşusu, parmesan peyniri, göbek marul, domates) + 1 Adet Jumbo Boy Patates Kızartması + 4 Adet Soğan Halkası + 6 Adet Hot Shots + 3 Adet Coleslaw Salata + Sarımsaklı Mayonez + Acılı Çeşni Sos + Ketçap + Mayonez + İçecek (1 L.) </t>
  </si>
  <si>
    <t>120,99 TL</t>
  </si>
  <si>
    <t>Akdeniz Burger Menü</t>
  </si>
  <si>
    <t xml:space="preserve">Akdeniz Burger (150 gr. burger köftesi, ranch sos, salatalık turşusu, domates, göbek marul, közlenmiş patlıcan, kırmızı soğan, roka, mozzarella peyniri) + Normal Boy Patates Kızartması + Ketçap + Mayonez + Sarımsaklı Mayonez + Acılı Çeşnili Sos + Kutu İçecek </t>
  </si>
  <si>
    <t>Bangkok Burger Menü (Az Acılı)</t>
  </si>
  <si>
    <t xml:space="preserve">Bangkok Burger (150 gr. burger köftesi, kaptan sos, ranch sos, jalapeno biberi, cheddar peyniri, karamelize soğan, közlenmiş kırmızıbiber, göbek marul) + Normal Boy Patates Kızartması + Ketçap + Mayonez + Sarımsaklı Myonez + Acılı Çeşnili Sos + Kutu İçecek </t>
  </si>
  <si>
    <t>Berlin Burger Menü</t>
  </si>
  <si>
    <t xml:space="preserve">Berlin Burger (100 gr. burger köftesi, kaptan sos, salatalık turşusu, cheddar peyniri, ızgara jambon, kırmızı soğan, domates, cheddar sos) + Normal Boy Patates Kızartması + Ketçap + Mayonez + Sarımsaklı Mayonez + Acılı Çeşnili Sos + Kutu İçecek </t>
  </si>
  <si>
    <t>Çekirdek Aile Burger Menü</t>
  </si>
  <si>
    <t xml:space="preserve">1 Adet Captain Burger (200 gr. burger köftesi, kaptan sos, barbekü sos, salatalık turşusu, 2 adet cheddar peyniri, karamelize soğan, közlenmiş patlıcan, közlenmiş biber, dilim domates, göbek marul) + 1 Adet Captain Chicken Burger (150 gr. ızgara tavuk burger, kaptan sos, ranch sos, salatalık turşusu, coleslaw) + 1 Adet Kıds Burger (100 gr. burger köftesi, kaptan sos, salatalık turşusu, dilim cehddar peyniri, karamelize soğan, dilim domates, göbek marul) 3 Adet Normal Boy Patates Kızartması + Sarımsaklı Mayonez + Acılı Çeşni Sos + Ketçap + Mayonez + 3 Adet Kutu İçecek </t>
  </si>
  <si>
    <t>Efsane Burger Menü (4 Kişilik)</t>
  </si>
  <si>
    <t xml:space="preserve">2 Adet Captain Burger (150 gr. burger köftesi, kaptan sos, barbekü sos, salatalık turşusu, 2 adet cheddar peyniri, karamelize soğan, közlenmiş patlıcan, közlenmiş biber, dilim domates, göbek marul) + 2 Adet Captain Chicken Burger (150 gr. ızgara tavuk burger, kaptan sos, ranch sos, salatalık turşusu, coleslaw) + 4 Adet Normal Boy Patates Kızartması + Sarımsaklı Mayonez + Acılı Çeşni Sos + Ketçap + Mayonez + 4 Adet Kutu İçecek </t>
  </si>
  <si>
    <t>Evde Kal Burger Menü (2 Kişilik)</t>
  </si>
  <si>
    <t xml:space="preserve">2 Adet Captain Burger (200 gr. burger köftesi, kaptan sos, barbekü sos, salatalık turşusu, 2 adet cheddar peyniri, karamelize soğan, közlenmiş patlıcan, közlenmiş biber, dilim domates, göbek marul) + 2 Adet Normal Boy Patates Kızartması + Sarımsaklı Mayonez + Ketçap + Mayonez + 2 Adet Kutu İçecek </t>
  </si>
  <si>
    <t>Hawaii Burger Menü</t>
  </si>
  <si>
    <t xml:space="preserve">Hawaii Burger (150 gr. burger köftesi, kaptan sos, barbekü sos, cheddar peyniri, karamelize soğan, ızgara ananas, mozzarella peyniri) + Normal Boy Patates Kızartması + Ketçap + Mayonez + Sarımsaklı Mayonez + Acılı Çeşnili Sos + Kutu İçecek </t>
  </si>
  <si>
    <t>Hong Kong Burger Menü</t>
  </si>
  <si>
    <t xml:space="preserve">Hong Kong Burger (300 gr. burger köftesi, kaptan sos, salatalık turşusu, 2 adet cheddar peyniri, karamelize soğan, domates, göbek marul, cheddar sos) + Normal Boy Patates Kızartması + Ketçap + Mayonez + Sarımsaklı Myonez + Acılı Çeşnili Sos + Kutu İçecek </t>
  </si>
  <si>
    <t>Indian Burger Menü</t>
  </si>
  <si>
    <t xml:space="preserve">Indian Burger (150 gr. burger köftesi, kaptan sos, köri sos, salatalık turşusu, cheddar peyniri, karamelize soğan, domates, göbek marul) + Normal Boy Patates Kızartması + Ketçap + Mayonez + Sarımsaklı Myonez + Acılı Çeşnili Sos + Kutu İçecek </t>
  </si>
  <si>
    <t>İstanbul Burger Menü</t>
  </si>
  <si>
    <t xml:space="preserve">İstanbul Burger (150 gr. burger köftesi, kaptan sos, salatalık turşusu, cheddar peyniri, 2 adet pastırma, karamelize soğan, domates, göbek marul) + Normal Boy Patates Kızartması + Ketçap + Mayonez + Sarımsaklı Mayonez + Acılı Çeşnili Sos + Kutu İçecek </t>
  </si>
  <si>
    <t>Kids Burger Menü</t>
  </si>
  <si>
    <t xml:space="preserve">Kids Burger (100 gr. burger köftesi, kaptan sos, salatalık turşusu, cheddar peyniri, karamelize soğan, domates, göbek marul) + Normal Boy Patates Kızartması + Ketçap + Mayonez + Sarımsaklı Mayonez + Acılı Çeşnili Sos + Kutu İçecek </t>
  </si>
  <si>
    <t>Lima Burger Menü (Az Acılı)</t>
  </si>
  <si>
    <t xml:space="preserve">Lima Burger (150 gr. burger köftesi, kaptan sos, chipotle sos, salatalık turşusu, cheddar peyniri, karamelize soğan, domates, göbek marul) + Normal Boy Patates Kızartması + Ketçap + Mayonez + Sarımsaklı Myonez + Acılı Çeşnili Sos + Kutu İçecek </t>
  </si>
  <si>
    <t>Liverpool Burger Menü</t>
  </si>
  <si>
    <t xml:space="preserve">Liverpool Burger (120 gr. dana bonfile parçaları, kaptan sos, salatalık turşusu, cheddar peyniri, ızgara mantar, kırmızı soğan, domates) + Normal Boy Patates Kızartması + Ketçap + Mayonez + Sarımsaklı Mayonez + Acılı Çeşnili Sos + Kutu İçecek </t>
  </si>
  <si>
    <t>London Burger Menü</t>
  </si>
  <si>
    <t xml:space="preserve">London Burger (100 gr. burger köftesi, kaptan sos, salatalık turşusu, cheddar peyniri, ızgara sosis, domates, cheddar sos) + Normal Boy Patates Kızartması + Ketçap + Mayonez + Sarımsaklı Mayonez + Acılı Çeşnili Sos + Kutu İçecek </t>
  </si>
  <si>
    <t>Madrid Burger Menü</t>
  </si>
  <si>
    <t xml:space="preserve">Madrid Burger (150 gr. burger köftesi, kaptan sos, salatalık turşusu, cheddar peyniri, parmesan peyniri, domates, göbek marul, mozzarella peyniri) + Normal Boy Patates Kızartması + Ketçap + Mayonez + Sarımsaklı Mayonez + Acılı Çeşnili Sos + Kutu İçecek </t>
  </si>
  <si>
    <t>Manila Burger Menü</t>
  </si>
  <si>
    <t xml:space="preserve">Manila Burger (150 gr. burger köftesi, buffalo sos, salatalık turşusu, cheddar peyniri, domates, göbek marul, karamelize soğan, közlenmiş patlıcan) + Normal Boy Patates Kızartması + Ketçap + Mayonez + Sarımsaklı Mayonez + Acılı Çeşnili Sos + Kutu İçecek </t>
  </si>
  <si>
    <t>Mexicano Burger Menü (Acılı)</t>
  </si>
  <si>
    <t xml:space="preserve">Mexicano Burger (150 gr. burger köftesi, taco sos, Mexicano sos, jalapeno biberi, cheddar peyniri, karamelize soğan, Meksika Fasulyesi, domates, göbek marul) + Normal Boy Patates Kızartması + Ketçap + Mayonez + Sarımsaklı Myonez + Acılı Çeşnili Sos + Kutu İçecek </t>
  </si>
  <si>
    <t>Milano Burger Menü</t>
  </si>
  <si>
    <t xml:space="preserve">Milano Burger (150 gr. burger köftesi, kaptan sos, pesto sos, salatalık turşusu, cheddar peyniri, kırmızı soğan, domates, göbek marul, mozzarella peyniri) + Normal Boy Patates Kızartması + Ketçap + Mayonez + Sarımsaklı Myonez + Acılı Çeşnili Sos + Kutu İçecek </t>
  </si>
  <si>
    <t>Moscow Burger Menü</t>
  </si>
  <si>
    <t xml:space="preserve">Moscow Burger (150 gr. burger köftesi, kaptan sos, salatalık turşusu, cheddar peyniri, karamelize soğan, domates, göbek marul, cheddar sos) + Normal Boy Patates Kızartması + Ketçap + Mayonez + Sarımsaklı Myonez + Acılı Çeşnili Sos + Kutu İçecek </t>
  </si>
  <si>
    <t>New York Burger Menü</t>
  </si>
  <si>
    <t xml:space="preserve">New York Burger (150 gr. burger köftesi, kaptan sos, New York sos, salatalık turşusu, füme et, cheddar peyniri, karamelize soğan, domates, göbek marul, cheddar sos) + Normal Boy Patates Kızartması + Ketçap + Mayonez + Sarımsaklı Myonez + Acılı Çeşnili Sos + Kutu İçecek </t>
  </si>
  <si>
    <t>2'li Öğrenci Burger Menü</t>
  </si>
  <si>
    <t xml:space="preserve">2 Adet Student Burger (Kaptan hamburger ekmeğine; 100 gr. burger köftesi, kaptan sos, salatalık turşusu, cheddar peyniri, domates, göbek maruls, cheddar sos) + 250 gr. Kemikli-Kemiksiz Çıtır Tavuk + 2 Adet Normal Boy Patates Kızartması + Sarımsaklı Mayonez + Acılı Çeşni Sos + Ketçap + Mayonez + 2 Adet Kutu İçecek </t>
  </si>
  <si>
    <t>4'lü Öğrenci Burger Menü</t>
  </si>
  <si>
    <t xml:space="preserve">4 Adet Student Burger (Kaptan hamburger ekmeğine; 100 gr. burger köftesi, kaptan sos, salatalık turşusu, cheddar peyniri, domates, göbek marul, cheddar sos) + 500 gr. Kemikli-Kemiksiz Çıtır Tavuk + 4 Adet Normal Boy Patates Kızartması + Sarımsaklı Mayonez + Acılı Çeşni Sos + Ketçap + Mayonez + 4 Adet Kutu İçecek </t>
  </si>
  <si>
    <t>170,99 TL</t>
  </si>
  <si>
    <t>Paris Burger Menü</t>
  </si>
  <si>
    <t xml:space="preserve">Paris Burger (150 gr. burger köftesi, kaptan sos, salatalık turşusu, cheddar peyniri, 50 gr. bonfile parçaları, kırmızı soğan, domates, göbek marul, cheddar sos) + Normal Boy Patates Kızartması + Ketçap + Mayonez + Sarımsaklı Mayonez + Acılı Çeşnili Sos + Kutu İçecek </t>
  </si>
  <si>
    <t>Stockholm Burger Menü</t>
  </si>
  <si>
    <t xml:space="preserve">Stockholm Burger (150 gr. burger köftesi, kaptan sos, soğan reçeli, cheddar peyniri, halka çıtır soğan) + Normal Boy Patates Kızartması + Ketçap + Mayonez + Sarımsaklı Mayonez + Acılı Çeşnili Sos + Kutu İçecek </t>
  </si>
  <si>
    <t>Student Burger Menü</t>
  </si>
  <si>
    <t xml:space="preserve">Student Burger (100 gr. burger köftesi, kaptan sos, salatalık turşusu, cheddar peyniri, domates, göbek marul, cheddar sos) + Normal Boy Patates Kızartması + Ketçap + Mayonez + Sarımsaklı Mayonez + Acılı Çeşnili Sos + Kutu İçecek </t>
  </si>
  <si>
    <t>2 Kişilik Çatlayan Box</t>
  </si>
  <si>
    <t xml:space="preserve">2 Adet Cheesy Chicken Burger (Kaptan Hamburger ekmeğine; 150 gr. çıtır tavuk burger, kaptan sos, salatalık turşusu, parmesan peyniri, göbek marul, domates) + 1 Adet Jumbo Boy Patates Kızartması + 4 Adet Soğan Halkası + 6 Adet Hot Shots + 2 Adet Coleslaw Salata + Sarımsaklı Mayonez + Acılı Çeşni Sos + Ketçap + Mayonez + İçecek (1 L.) </t>
  </si>
  <si>
    <t>Captain Chicken Burger Menü</t>
  </si>
  <si>
    <t xml:space="preserve">Captain Chicken Burger (150 gr. çıtır tavuk, kaptan sos, salatalık turşusu, cheddar peyniri, közlenmiş patlaıcan, karamelize soğan, domates, göbek marul, cheddar sos) + Normal Boy Patates Kızartması + Ketçap + Mayonez + Sarımsaklı Mayonez + Acılı Çeşnili Sos + Kutu İçecek </t>
  </si>
  <si>
    <t xml:space="preserve">Chicken Burger (150 gr. ızgara tavuk, kaptan sos, ranch sos, salatalık turşusu, coleslaw) + Normal Boy Patates Kızartması + Ketçap + Mayonez + Sarımsaklı Mayonez + Acılı Çeşnili Sos + Kutu İçecek </t>
  </si>
  <si>
    <t>Colorado Chicken Burger Menü</t>
  </si>
  <si>
    <t xml:space="preserve">Colorado Chicken Burger (150 gr. çıtır tavuk, kaptan sos, hot chili sos, jalapeno biberi, közlenmiş biber, göbek marul) + Normal Boy Patates Kızartması + Ketçap + Mayonez + Sarımsaklı Mayonez + Acılı Çeşnili Sos + Kutu İçecek </t>
  </si>
  <si>
    <t>Eko Tavuk Burger Menü (2 Kişilik)</t>
  </si>
  <si>
    <t xml:space="preserve">Seçeceğiniz 2 Adet Tavuk Burger + 2 Adet Normal Boy Patates Kızartması + Sarımsaklı Mayonez + Acılı Çeşni Sos + Ketçap + Mayonez + 2 Adet Kutu İçecek </t>
  </si>
  <si>
    <t>Eko Tavuk Burger Menü (4 Kişilik)</t>
  </si>
  <si>
    <t xml:space="preserve">Seçeceğiniz 4 Adet Tavuk Burger + 4 Adet Normal Boy Patates Kızartması + Sarımsaklı Mayonez + Acılı Çeşni Sos + Ketçap + Mayonez + 4 Adet Kutu İçecek </t>
  </si>
  <si>
    <t>Ekonomik Captain Chicken Burger Menü</t>
  </si>
  <si>
    <t xml:space="preserve">2 Adet Captain Chicken Burger (150 gr. çıtır ızgara tavuk burger, kaptan sos, salatalık turşusu, cheddar peyniri, közlenmiş patlıcan, karamelize soğan, domates, göbek marul, cheddar sos) + 1 Adet Jumbo Boy Patates Kızartması + 4 Adet Soğan Halkası + 6 Adet Hot Shots + Sarımsaklı Mayonez + Acılı Çeşni Sos + Ketçap + Mayonez + İçecek (1 L.) </t>
  </si>
  <si>
    <t>Grill Chicken Burger Menü</t>
  </si>
  <si>
    <t xml:space="preserve">Grill Chicken Burger (150 gr. ızgara tavuk, barbekü sos, salatalık turşusu, kırmızı soğan, domates, göbek marul, cheddar sos) + Normal Boy Patates Kızartması + Ketçap + Mayonez + Sarımsaklı Mayonez + Acılı Çeşnili Sos + Kutu İçecek </t>
  </si>
  <si>
    <t>Indian Chicken Burger Menü</t>
  </si>
  <si>
    <t xml:space="preserve">Indian Chicken Burger (150 gr. burger köftesi, kaptan sos, köri sos, salatalık turşu, kırmızı soğan, domates, göbek marul) + Normal Boy Patates Kızartması + Ketçap + Mayonez + Sarımsaklı Mayonez + Acılı Çeşnili Sos + Kutu İçecek </t>
  </si>
  <si>
    <t>Öğrenci Tavuk Burger Menü</t>
  </si>
  <si>
    <t xml:space="preserve">1 Adet Chicken Burger (Kaptan hamburger ekmeğine; 150 gr. ızgara tavuk köftesi, kaptan sos, ranch sos, salatalık turşusu, coleslaw) + 100 gr. Çıtır Tavuk + 1 Adet Normal Boy Patates Kızartması + Sarımsaklı Mayonez + Acılı Çeşni Sos + Ketçap + Mayonez + Kutu İçecek </t>
  </si>
  <si>
    <t>Captain Köfte Menü 1</t>
  </si>
  <si>
    <t xml:space="preserve">Kaptan Köfte (500 gr.) + Jumbo Boy Patates Kızartması + Izgara Tatlı Biber + Közlenmiş Domates + 2 Adet Soğanlı Mevsim Salata+ 2 Adet Tortilla Ekmeği + İçecek (1 L.) </t>
  </si>
  <si>
    <t>Captain Köfte Menü 2</t>
  </si>
  <si>
    <t xml:space="preserve">Kaptan Köfte (1 kg.) + Jumbo Boy Patates Kızartması + Izgara Tatlı Biber + Közlenmiş Domates + 4 Adet Soğanlı Mevsim Salata+ 4 Adet Tortilla Ekmeği + İçecek (1 L.) </t>
  </si>
  <si>
    <t>Çıtır Baget Menü (2 Adet)</t>
  </si>
  <si>
    <t xml:space="preserve">150 gr. 2 Adet Baget + 1 Adet Coleslaw Salata + Küçük Boy Patates Kızartması + Ketçap + Mayonez + Sarımsaklı Mayonez + Acı Çeşnili Sos + Kutu İçecek </t>
  </si>
  <si>
    <t>Çıtır İncik Menü (12 Adet)</t>
  </si>
  <si>
    <t xml:space="preserve">500 gr. 12 Adet Tavuk İncik + 3 Adet Coleslaw Salata + Büyük Boy Patates Kızartması + Ketçap + Mayonez + Sarımsaklı Mayonez + Acı Çeşnili Sos + İçecek (1 L.) </t>
  </si>
  <si>
    <t>Çıtır İncik Menü (4 Adet)</t>
  </si>
  <si>
    <t xml:space="preserve">140 gr. 4 Adet İncik + 1 Adet Coleslaw Salata + Küçük Boy Patates Kızartması + Ketçap + Mayonez + Sarımsaklı Mayonez + Acı Çeşnili Sos + Kutu İçecek </t>
  </si>
  <si>
    <t>Çıtır Kanat Menü (5 Adet)</t>
  </si>
  <si>
    <t xml:space="preserve">120 gr. 5 Adet Tavuk Kanat + 1 Adet Coleslaw Salata + Küçük Boy Patates Kızartması + Ketçap + Mayonez + Sarımsaklı Mayonez + Acı Çeşnili Sos + Kutu İçecek </t>
  </si>
  <si>
    <t>Çıtır Acılı Kanat Menü (12 Adet)</t>
  </si>
  <si>
    <t xml:space="preserve">280 gr. 12 Adet Acılı Tavuk Kanat + 2 Adet Coleslaw Salata + Büyük Boy Patates Kızartması + Ketçap + Mayonez + Sarımsaklı Mayonez + Acı Çeşnili Sos + İçecek (1 L.) </t>
  </si>
  <si>
    <t>Çıtır İncik Menü (8 Adet)</t>
  </si>
  <si>
    <t xml:space="preserve">280 gr. 8 Adet İncik + 2 Adet Coleslaw Salata + Küçük Boy Patates Kızartması + Ketçap + Mayonez + Sarımsaklı Mayonez + Acı Çeşnili Sos + Kutu İçecek </t>
  </si>
  <si>
    <t>2-3 Kişilik Çatlayan Box</t>
  </si>
  <si>
    <t xml:space="preserve">4 Adet Çıtır Tavuk Baget + 2 Adet Çıtır Tavuk İncik + 3 Adet Çıtır Acılı Tavuk Kanat + 2 Adet Çıtır Tavuk Bonfile + 6'lı Hot Shots + 1 Adet Jumbo Boy Patates Kızartması + 2 Adet Coleslaw Salata + Kaptan Sandviç Ekmeği + Sarımsaklı Mayonez + Acılı Çeşni Sos + Ketçap + Mayonez + İçecek (1 L.) </t>
  </si>
  <si>
    <t>Çıtır Acılı Kanat Menü (8 Adet)</t>
  </si>
  <si>
    <t xml:space="preserve">180 gr. 8 Adet Acılı Tavuk Kanat + 1 Adet Coleslaw Salata + Büyük Boy Patates Kızartması + Ketçap + Mayonez + Sarımsaklı Mayonez + Acı Çeşnili Sos + Kutu İçecek </t>
  </si>
  <si>
    <t>Çıtır Baget Menü (6 Adet)</t>
  </si>
  <si>
    <t xml:space="preserve">450 gr. 6 Adet Baget + 2 Adet Coleslaw Salata + Büyük Boy Patates Kızartması + Ketçap + Mayonez + Sarımsaklı Mayonez + Acı Çeşnili Sos + İçecek (1 L.) </t>
  </si>
  <si>
    <t>3-4 Kişilik Çatlayan Box</t>
  </si>
  <si>
    <t xml:space="preserve">6 Adet Çıtır Tavuk Baget + 4 Adet Çıtır Tavuk İncik + 5 Adet Çıtır Acılı Tavuk Kanat + 3 Adet Çıtır Tavuk Bonfile + 9'lu Hot Shots + 1 Adet Jumbo Boy Patates Kızartması + 3 Adet Coleslaw Salata + Kaptan Sandviç Ekmeği Sarımsaklı Mayonez + Acılı Çeşni Sos + Ketçap + Mayonez + İçecek (1 L.) </t>
  </si>
  <si>
    <t>92,99 TL</t>
  </si>
  <si>
    <t>Çıtır Baget Menü (3 Adet)</t>
  </si>
  <si>
    <t xml:space="preserve">225 gr. 3 Adet Baget + 1 Adet Coleslaw Salata + Küçük Boy Patates Kızartması + Ketçap + Mayonez + Sarımsaklı Mayonez + Acı Çeşnili Sos + Kutu İçecek </t>
  </si>
  <si>
    <t>Çıtır Acılı Kanat Menü (5 Adet)</t>
  </si>
  <si>
    <t xml:space="preserve">120 gr. 5 Adet Acılı Tavuk Kanat + 1 Adet Coleslaw Salata + Küçük Boy Patates Kızartması + Ketçap + Mayonez + Sarımsaklı Mayonez + Acı Çeşnili Sos + Kutu İçecek </t>
  </si>
  <si>
    <t>Çıtır Tavuk Bonfile Menü (3 Adet)</t>
  </si>
  <si>
    <t xml:space="preserve">110 gr. 3 Adet Tavuk Bonfile + 1 Adet Coleslaw Salata + Küçük Boy Patates Kızartması + Ketçap + Mayonez + Sarımsaklı Mayonez + Acı Çeşnili Sos + Kutu İçecek </t>
  </si>
  <si>
    <t>Çıtır Tavuk Bonfile Menü (6 Adet)</t>
  </si>
  <si>
    <t xml:space="preserve">220 gr. 6 Adet Tavuk Bonfile + 1 Adet Coleslaw Salata + Büyük Boy Patates Kızartması + Ketçap + Mayonez + Sarımsaklı Mayonez + Acı Çeşnili Sos + Kutu İçecek </t>
  </si>
  <si>
    <t>Çıtır Tavuk (Pişirilmiş) Menü 1</t>
  </si>
  <si>
    <t xml:space="preserve">500 gr. Kemikli &amp; Kemiksiz Çıtır Tavuk (Gramaj bilgisi ürünün çiğ halinin gramajıdır) + Ketçap + Mayonez + Sarımsaklı Mayonez + Acılı Çeşni Sos + İçecek (1 L.) </t>
  </si>
  <si>
    <t>Çıtır Tavuk (Pişirilmiş) Menü 2</t>
  </si>
  <si>
    <t xml:space="preserve">Kemikli &amp; Kemiksiz Çıtır Tavuk (1 kg.) (Gramaj bilgisi ürünün çiğ halinin gramajıdır) + Ketçap + Mayonez + Sarımsaklı Mayonez + Acılı Çeşni Sos + İçecek (1 L.) </t>
  </si>
  <si>
    <t>Çıtır Tavuk (Pişirilmiş) Menü 3</t>
  </si>
  <si>
    <t xml:space="preserve">Kemikli &amp; Kemiksiz Çıtır Tavuk (1.5 kg.) (Gramaj bilgisi ürünün çiğ halinin gramajıdır) + Ketçap + Mayonez + Sarımsaklı Mayonez + Acılı Çeşni Sos + İçecek (1 L.) </t>
  </si>
  <si>
    <t>Çıtır Tavuk (Pişirilmiş) Menü 4</t>
  </si>
  <si>
    <t xml:space="preserve">Kemikli &amp; Kemiksiz Çıtır Tavuk (2 kg.) (Gramaj bilgisi ürünün çiğ halinin gramajıdır) + Ketçap +Mayonez + Sarımsaklı Mayonez + Acılı Çeşni Sos + İçecek (1 L.) </t>
  </si>
  <si>
    <t>Çekirdek Aile Çıtır Tavuk (500 gr.) (Pişirilmiş) Menü</t>
  </si>
  <si>
    <t xml:space="preserve">Kemikli &amp; Kemiksiz Çıtır Tavuk (500 gr.) (Gramaj bilgisi ürünün çiğ halinin gramajıdır) + Jumbo Boy Patates Kızartması + Mozzarella Sticks (3 Adet) + Soğan Halkası (4 Adet) + 2 Adet Coleslaw Salata + Kaptan Sandviç Ekmeği + Ketçap + Mayonez + Sarımsaklı Mayonez + Acı Çeşnili Sos + İçecek (1 L.) </t>
  </si>
  <si>
    <t>Aile Boyu Çıtır Tavuk (1 kg.) (Pişirilmiş) Menü</t>
  </si>
  <si>
    <t xml:space="preserve">Kemikli &amp; Kemiksiz Çıtır Tavuk (1 kg.) (Gramaj bilgisi ürünün çiğ halinin gramajıdır) + Jumbo Boy Patates Kızartması + Mozzarella Sticks (4 Adet) + Soğan Halkası (8 Adet) + 3 Adet Coleslaw Salata + Kaptan Sandviç Ekmeği + Ketçap + Mayonez + Sarımsaklı Mayonez + Acı Çeşnili Sos + İçecek (1 L.) </t>
  </si>
  <si>
    <t>Misafir Var Çıtır Tavuk (2 kg.) (Pişirilmiş) Menü</t>
  </si>
  <si>
    <t xml:space="preserve">Kemikli &amp; Kemiksiz Çıtır Tavuk (2 kg.) (Gramaj bilgisi ürünün çiğ halinin gramajıdır) + 3 Adet Jumbo Boy Patates Kızartması + Mozzarella Sticks (8 Adet) + Soğan Halkası (16 Adet) + 6 Adet Coleslaw Salata + Kaptan Sandviç Ekmeği + Ketçap + Mayonez + Sarımsaklı Mayonez + Acı Çeşnili Sos + 2 Adet İçecek (1 L.) </t>
  </si>
  <si>
    <t>Etli Calzone Menü</t>
  </si>
  <si>
    <t xml:space="preserve">Etli Kalzon (Kaptan calzone hamuru, kaptan calzone sosu, mozzarella peyniri, yeşilbiber, dana kaburga) + Normal Boy Patates Kızartması + Lahana + Salatalık Turşusu + </t>
  </si>
  <si>
    <t xml:space="preserve">Sosisli Patso Sandviç (Kızarmış patates kızartması, jülyen sosis, domates, göbek marul, salatalık turşu, kaptan sos, cheddar sos) + Coleslaw Salata + Lahana + Salatalık Turşusu + Sarımsaklı Mayonez + Acılı Çeşni Sos + Ketçap + Mayonez + Kutu İçecek </t>
  </si>
  <si>
    <t>2 Kişilik Ekonomik Sandviç Menü 2</t>
  </si>
  <si>
    <t xml:space="preserve">2 Adet Buffalo Çıtır Tavuk Sandviç (Az Acılı) (120 gr. çıtır ızgara tavuk burger, salatalık turşusu, kıvırcık salata, buffalo sos) + 1 Adet Jumbo Boy Patates Kızartması + 4 Adet Soğan Halkası + 6 Adet Hot Shots + Lahana + Salatalık Turşusu + Sarımsaklı Mayonez + Acılı Çeşni Sos + Ketçap + Mayonez + İçecek (1 L.) </t>
  </si>
  <si>
    <t>Peynirli Calzone Menü</t>
  </si>
  <si>
    <t xml:space="preserve">Peynirli Calzone (Kaptan calzone hamuru, kaptan calzone sosu, mozzarella peyniri, tulum peynir, parmesan peyniri, beyaz peynir) + Normal Boy Patates Kızartması + Lahana + Salatalık Turşusu + Acılı Çeşni Sos + Ketçap + Mayonez + Kutu İçecek </t>
  </si>
  <si>
    <t>2 Kişilik Ekonomik Dürüm Menü 1</t>
  </si>
  <si>
    <t xml:space="preserve">2 Adet Çıtır Tavuk Dürüm (120 gr. çıtır tavuk, kaptan sos, mozzarella peyniri, salatalık turşusu, domates, kıvırcık salata, tortilla ekmek) + 1 Adet Jumbo Boy Patates Kızartması + 4 Adet Soğan Halkası + 6 Adet Hot Shots + Lahana + Salatalık Turşusu + Sarımsaklı Mayonez + Acılı Çeşni Sos + Ketçap + Mayonez + İçecek (1 L.) </t>
  </si>
  <si>
    <t>Kajun Soslu Tavuk Dürüm Menü</t>
  </si>
  <si>
    <t xml:space="preserve">Kajun Soslu Tavuk Dürüm (80 gr. marine tavuk, yeşilbiber, kırmızıbiber, mantar, mozzarella peyniri, kajun sos, tortilla ekmek) + Normal Boy Patates Kızartması + Lahana + Salatalık Turşusu + Acılı Çeşni Sos + Ketçap + Mayonez + Kutu İçecek </t>
  </si>
  <si>
    <t>Ton Balıklı Sandviç Menü</t>
  </si>
  <si>
    <t xml:space="preserve">Ton Balıklı Sandviç (160 gr. ızgara ton balığı, salatalık turşu, kırmızı soğan, mısır) + Normal Boy Patates Kızartması + Lahana + Salatalık Turşusu + Sarımsaklı Mayonez + Acılı Çeşni Sos + Ketçap + Mayonez + Kutu İçecek </t>
  </si>
  <si>
    <t xml:space="preserve">Ekmek Arası Izgara Köfte (120 gr. ızgara köfte, domates, göbek marul, salatalık turşu, kırmızı) + Normal Boy Patates Kızartması + Lahana + Salatalık Turşusu + Sarımsaklı Mayonez + Acılı Çeşni Sos + Ketçap + Kutu İçecek </t>
  </si>
  <si>
    <t>Sosisli Menü</t>
  </si>
  <si>
    <t xml:space="preserve">Sosisli (200 gr. ızgara dana füme sosis, kaptan sos) + Normal Boy Patates Kızartması + Lahana + Salatalık Turşusu + Sarımsaklı Mayonez + Acılı Çeşni Sos + Ketçap + Mayonez + Kutu İçecek </t>
  </si>
  <si>
    <t>Cafe de Paris Tavuk Dürüm Menü</t>
  </si>
  <si>
    <t xml:space="preserve">Cafe de Paris tavuk Dürüm (80 gr. marine tavuk, yeşilbiber, kırmızıbiber, mantar, cafe de Paris sos, mozzarella peyniri, tortilla ekmek) + Normal Boy Patates Kızartması + Lahana + Salatalık Turşusu + Acılı Çeşni Sos + Ketçap + Mayonez + Kutu İçecek </t>
  </si>
  <si>
    <t>Captain Çıtır Tavuk Sandviç Menü</t>
  </si>
  <si>
    <t xml:space="preserve">Captain Çıtır Tavuk Sandviç (120 gr. çıtır tavuk, kıvırcık salata, salatalık turşusu, kaptan sos) + Normal Boy Patates Kızartması + Lahana + Salatalık Turşusu + Sarımsaklı Mayonez + Acılı Çeşni Sos + Kutu İçecek </t>
  </si>
  <si>
    <t>Tavuklu Calzone Menü</t>
  </si>
  <si>
    <t xml:space="preserve">Tavuklu Calzone (Kaptan calzone hamuru, kaptan calzone sosu, mozzarella peyniri, tavuk, mantar, kırmızıbiber, yeşilbiber, kırmızı soğan, sarımsak) + Normal Boy Patates Kızartması + Lahana + Salatalık Turşusu + Acılı Çeşni Sos + Ketçap + Mayonez + Kutu İçecek </t>
  </si>
  <si>
    <t>Mexicano Dürüm Menü</t>
  </si>
  <si>
    <t xml:space="preserve">Mexicano Dürüm (80 gr. marine tavuk, yeşilbiber, kırmızıbiber, Meksika fasulyesi, jalapeno biberi, mozzarella peyniri, tortilla ekmek) + Normal Boy Patates Kızartması + Lahana + Salatalık Turşusu + Acılı Çeşni Sos + Ketçap + Mayonez + Kutu İçecek </t>
  </si>
  <si>
    <t>Buffalo Çıtır Tavuk Sandviç Menü (Az Acılı)</t>
  </si>
  <si>
    <t xml:space="preserve">Buffalo Çıtır Tavuk Sandviç (120 gr. çıtır tavuk, kıvırcık salata, salatalık turşusu, buffalo sos) + Normal Boy Patates Kızartması + Lahana + Salatalık Turşusu + Sarımsaklı Mayonez + Acılı Çeşni Sos + Kutu İçecek </t>
  </si>
  <si>
    <t>Arrabbiata Dana Bonfile Dürüm Menü</t>
  </si>
  <si>
    <t xml:space="preserve">Arrabbiata Dana Bonfile Dürüm (70 gr. dana bonfile dilimleri, yeşilbiber, kırmızıbiber, soğan, domates, arrabbiata sos, sarımsaklı mayonez, mozzarella peyniri, tortilla ekmek) + Normal Boy Patates Kızartması + Lahana + Salatalık Turşusu + Acılı Çeşni Sos + Ketçap + Mayonez + Kutu İçecek </t>
  </si>
  <si>
    <t>Izgara Tavuk Sandviç Menü</t>
  </si>
  <si>
    <t xml:space="preserve">Izgara Tavuk Sandviç (120 gr. ızgara tavuk, domates, göbek marul, salatalık turşu, kırmızı soğan, kaptan sos) + Normal Boy Patates Kızartması + Lahana + Salatalık Turşusu + Sarımsaklı Mayonez + Acılı Çeşni Sos + Ketçap + Mayonez + Kutu İçecek </t>
  </si>
  <si>
    <t>Çıtır Tavuk Dürüm Menü</t>
  </si>
  <si>
    <t xml:space="preserve">Çıtır Tavuk Dürüm (120 gr. çıtır tavuk, kaptan sos, mozzarella peyniri, salatalık turşusu, domates, kıvırcık salata, tortilla ekmek) + Normal Boy Patates Kızartması + Lahana + Salatalık Turşusu + Acılı Çeşni Sos + Ketçap + Mayonez + Kutu İçecek </t>
  </si>
  <si>
    <t>Karidesli Kalzon Menü</t>
  </si>
  <si>
    <t xml:space="preserve">Karidesli Calzone (Kaptan calzone hamuru, kaptan calzone sosu, mozzarella peyniri, karides, kırmızıbiber, yeşilbiber, kırmızı soğan, sarımsak) + Normal Boy Patates Kızartması + Lahana + Salatalık Turşusu + Acılı Çeşni Sos + Ketçap + Mayonez + Kutu İçecek </t>
  </si>
  <si>
    <t>Steak Sandviç Menü</t>
  </si>
  <si>
    <t xml:space="preserve">Steak Sandviç (80 gr. ızgara dana bonfile parçaları, yeşilbiber, kırmızıbiber, soğan, sarımsak, barbekü sos) + Normal Boy Patates Kızartması + Lahana + Salatalık Turşusu + Sarımsaklı Mayonez + Acılı Çeşni Sos + Ketçap + Mayonez + Kutu İçecek </t>
  </si>
  <si>
    <t>2 Kişilik Ekonomik Sandviç Menü 1</t>
  </si>
  <si>
    <t xml:space="preserve">2 Adet Captain Çıtır Tavuk Sandviç (120 gr. çıtır ızgara tavuk burger, kaptan sos, salatalık turşusu, kıvırcık salata) + 1 Adet Jumbo Boy Patates Kızartması + 4 Adet Soğan Halkası + 6 Adet Hot Shots + Lahana + Salatalık Turşusu + Sarımsaklı Mayonez + Acılı Çeşni Sos + Ketçap + Mayonez + İçecek (1 L.) </t>
  </si>
  <si>
    <t>Çıtır Buffalo Tavuk Dürüm Menü (Az Acılı)</t>
  </si>
  <si>
    <t xml:space="preserve">Çıtır Buffalo Tavuk Dürüm (120 gr. çıtır tavuk, buffalo sos, mozzarella peyniri, salatalık turşusu, domates, kıvırcık salata, tortilla ekmek) + Normal Boy Patates Kızartması + Lahana + Salatalık Turşusu + Acılı Çeşni Sos + Ketçap + Mayonez + Kutu İçecek </t>
  </si>
  <si>
    <t>Sosis-Salam Calzone Menü</t>
  </si>
  <si>
    <t xml:space="preserve">Sosis-Salam Calzone (Kaptan calzone hamuru, kaptan calzone sosu, mozzarella peyniri, sosis, salam, mantar) + Normal Boy Patates Kızartması + Lahana + Salatalık Turşusu + Acılı Çeşni Sos + Ketçap + Mayonez + Kutu İçecek </t>
  </si>
  <si>
    <t>Veggie Calzone Menü</t>
  </si>
  <si>
    <t xml:space="preserve">Vejetaryen Calzone (Kaptan calzone hamuru, kaptan calzone sosu, mozzarella peyniri, yeşilbiber, kırmızıbiber, havuç, ıspanak, kabak, beyaz lahana, kırmızı soğan, sarımsak) + Normal Boy Patates Kızartması + + Lahana + Salatalık Turşusu + Acılı Çeşni Sos + Ketçap + Mayonez + Kutu İçecek </t>
  </si>
  <si>
    <t>Captain Calzone Menü</t>
  </si>
  <si>
    <t xml:space="preserve">Captain Calzone (Kaptan calzone hamuru, kaptan calzone sosu, mozzarella peyniri, dana füme, dana pastırma, dana jambon, sucuk, sosis, salam, kırmızıbiber)+ Normal Boy Patates Kızartması + Lahana + Salatalık Turşusu + Acılı Çeşni Sos + Ketçap + Mayonez + Kutu İçecek </t>
  </si>
  <si>
    <t xml:space="preserve">Patso Sandviç (Kızarmış patates kızartması, domates, göbek marul, salatalık turşu, kaptan sos, cheddar sos) + Coleslaw Salata + Lahana + Salatalık Turşusu + Sarımsaklı Mayonez + Acılı Çeşni Sos + Ketçap + Mayonez + Kutu İçecek </t>
  </si>
  <si>
    <t>Scramble Sandviç Menü</t>
  </si>
  <si>
    <t xml:space="preserve">Scramble Sandviç (Çırpılmış yumurta, kaşar peyniri, göbek marul, dilim domates) + Normal Boy Patates Kızartması + Lahana + Salatalık Turşusu + Sarımsaklı Mayonez + Acılı Çeşni Sos + Ketçap + Mayonez + Kutu İçecek </t>
  </si>
  <si>
    <t>2 Kişilik Ekonomik Dürüm Menü 2</t>
  </si>
  <si>
    <t xml:space="preserve">2 Adet Çıtır Buffalo Tavuk Dürüm (120 gr. çıtır tavuk, buffalo sos, mozzarella peyniri, salatalık turşusu, domates, kıvırcık salata, tortilla ekmek) + 1 Adet Jumbo Boy Patates Kızartması + 4 Adet Soğan Halkası + 6 Adet Hot Shots + Lahana + Salatalık Turşusu + Sarımsaklı Mayonez + Acılı Çeşni Sos + Ketçap + Mayonez + İçecek (1 L.) </t>
  </si>
  <si>
    <t>Cafe de Paris Dana Bonfile Dürüm Menü</t>
  </si>
  <si>
    <t xml:space="preserve">Cafe de Paris Dana Bonfile Dürüm (70 gr. dana bonfile dilimleri, yeşilbiber, kırmızıbiber, mantar, cafe de Paris sos, mozzarella peyniri, tortilla ekmek) + Normal Boy Patates Kızartması + Lahana + Salatalık Turşusu + Acılı Çeşni Sos + Ketçap + Mayonez + Kutu İçecek </t>
  </si>
  <si>
    <t>Kudu Sandviç Menü</t>
  </si>
  <si>
    <t xml:space="preserve">Kudu Sandviç (120 gr. jülyen tavuk, kırmızıbiber, kırmızı soğan, domates, kaptan sos) + Normal Boy Patates Kızartması + Lahana + Salatalık Turşusu + Sarımsaklı Mayonez + Acılı Çeşni Sos + Kutu İçecek </t>
  </si>
  <si>
    <t>Grill Chicken Burger</t>
  </si>
  <si>
    <t xml:space="preserve">150 gr. ızgara tavuk, barbekü sos, salatalık turşusu, kırmızı soğan, domates, göbek marul, cheddar sos </t>
  </si>
  <si>
    <t>Cheesy Chicken Burger</t>
  </si>
  <si>
    <t xml:space="preserve">150 gr. çıtır tavuk, özel sos, salatalık turşusu, parmesan peyniri, mozzarella peyniri, göbek marul, domates </t>
  </si>
  <si>
    <t>Berlin Burger</t>
  </si>
  <si>
    <t xml:space="preserve">100 gr. burger köftesi, özel sos, salatalık turşusu, cheddar peyniri, ızgara jambon, kırmızı soğan, domates, cheddar sos </t>
  </si>
  <si>
    <t>İstanbul Burger</t>
  </si>
  <si>
    <t xml:space="preserve">150 gr. burger köftesi, özel sos, salatalık turşusu, cheddar peyniri, 2 adet pastırma, karamelize soğan, domates, göbek marul </t>
  </si>
  <si>
    <t>Madrid Burger</t>
  </si>
  <si>
    <t xml:space="preserve">150 gr. burger köftesi, özel sos, salatalık turşusu, cheddar peyniri, parmesan peyniri, domates, göbek marul, mozzarella peyniri </t>
  </si>
  <si>
    <t>Mexicano Burger (Acılı)</t>
  </si>
  <si>
    <t xml:space="preserve">150 gr. burger köftesi, taco sos, Mexicano sos, jalapeno biberi, cheddar peyniri, karamelize soğan, Meksika Fasulyesi, domates, göbek marul </t>
  </si>
  <si>
    <t>Captain Burger</t>
  </si>
  <si>
    <t xml:space="preserve">200 gr. burger köftesi, özel sos, barbekü sos, salatalık turşusu, 2 adet cheddar peyniri, karamelize soğan, közlenmiş patlıcan, közlenmiş biber, domates, göbek marul </t>
  </si>
  <si>
    <t>Student Burger</t>
  </si>
  <si>
    <t xml:space="preserve">100 gr. burger köftesi, özel sos, salatalık turşusu, cheddar peyniri, domates, göbek marul, cheddar sos </t>
  </si>
  <si>
    <t>Hawaii Burger</t>
  </si>
  <si>
    <t xml:space="preserve">150 gr. burger köftesi, özel sos, barbekü sos, cheddar peyniri, karamelize soğan, ızgara ananas, mozzarella peyniri </t>
  </si>
  <si>
    <t>Akdeniz Burger</t>
  </si>
  <si>
    <t xml:space="preserve">150 gr. burger köftesi, ranch sos, salatalık turşusu, domates, göbek marul, közlenmiş patlıcan, kırmızı soğan, roka, mozzarella peyniri </t>
  </si>
  <si>
    <t xml:space="preserve">150 gr. ızgara tavuk köftesi, özel sos, ranch sos, salatalık turşusu, coleslaw </t>
  </si>
  <si>
    <t>Paris Burger</t>
  </si>
  <si>
    <t xml:space="preserve">150 gr. burger köftesi, özel sos, salatalık turşusu, cheddar peyniri, 50 gr. bonfile parçaları, kırmızı soğan, domates, göbek marul, cheddar sos </t>
  </si>
  <si>
    <t>Hong Kong Burger</t>
  </si>
  <si>
    <t xml:space="preserve">300 gr. burger köftesi, özel sos, salatalık turşusu, 2 adet cheddar peyniri, karamelize soğan, domates, göbek marul, cheddar sos </t>
  </si>
  <si>
    <t>Colorado Chicken Burger</t>
  </si>
  <si>
    <t xml:space="preserve">150 gr. çıtır tavuk, özel sos, hot chili sos, jalapeno biberi, közlenmiş biber, göbek marul </t>
  </si>
  <si>
    <t>Moscow Burger</t>
  </si>
  <si>
    <t xml:space="preserve">150 gr. kaptan burger köftesi, özel sos, salatalık turşusu, cheddar peyniri, domates, göbek marul, cheddar sos </t>
  </si>
  <si>
    <t>Liverpool Burger</t>
  </si>
  <si>
    <t xml:space="preserve">120 gr. dana bonfile parçaları, özel sos, salatalık turşusu, cheddar peyniri, ızgara mantar, kırmızı soğan, domates </t>
  </si>
  <si>
    <t>New York Burger</t>
  </si>
  <si>
    <t xml:space="preserve">150 gr. burger köftesi, özel sos, New York sos, salatalık turşusu, füme et, cheddar peyniri, karamelize soğan, domates, göbek marul, cheddar sos </t>
  </si>
  <si>
    <t>Stockholm Burger</t>
  </si>
  <si>
    <t xml:space="preserve">150 gr. burger köftesi, özel sos, soğan reçeli, cheddar peyniri, halka çıtır soğan </t>
  </si>
  <si>
    <t>Captain Chicken Burger</t>
  </si>
  <si>
    <t xml:space="preserve">150 gr. çıtır tavuk, özel sos, salatalık turşusu, cheddar peyniri, közlenmiş patlaıcan, karamelize soğan, domates, göbek marul, cheddar sos </t>
  </si>
  <si>
    <t>London Burger</t>
  </si>
  <si>
    <t xml:space="preserve">100 gr. burger köftesi, özel sos, salatalık turşusu, cheddar peyniri, ızgara sosis, domates, cheddar sos </t>
  </si>
  <si>
    <t>Bangkok Burger</t>
  </si>
  <si>
    <t xml:space="preserve">150 gr. burger köftesi, özel sos, ranch sos, jalapeno biberi, cheddar peyniri, karamelize soğan, közlenmiş kırmızıbiber, göbek marul </t>
  </si>
  <si>
    <t>Manila Burger</t>
  </si>
  <si>
    <t xml:space="preserve">150 gr. burger köftesi, buffalo sos, salatalık turşusu, cheddar peyniri, domates, göbek marul, karamelize soğan, közlenmiş patlıcan </t>
  </si>
  <si>
    <t>Lima Burger</t>
  </si>
  <si>
    <t xml:space="preserve">150 gr. burger köftesi, özel sos, chipotle sos, salatalık turşusu, cheddar peyniri, karamelize soğan, domates, göbek marul </t>
  </si>
  <si>
    <t xml:space="preserve">100 gr. burger köftesi, özel sos, salatalık turşusu, cheddar peyniri, karamelize soğan, domates, göbek marul </t>
  </si>
  <si>
    <t>Indian Burger</t>
  </si>
  <si>
    <t xml:space="preserve">150 gr. burger köftesi, özel sos, köri sos, salatalık turşusu, cheddar peyniri, karamelize soğan, domates, göbek marul </t>
  </si>
  <si>
    <t>Milano Burger</t>
  </si>
  <si>
    <t xml:space="preserve">150 gr. burger köftesi, özel sos, pesto sos, salatalık turşusu, cheddar peyniri, kırmızı soğan, domates, göbek marul, mozzarella peyniri </t>
  </si>
  <si>
    <t>Indian Chicken Burger</t>
  </si>
  <si>
    <t xml:space="preserve">150 gr. çıtır tavuk, özel sos, köri sos, salatalık turşu, kırmızı soğan, domates, göbek marul </t>
  </si>
  <si>
    <t>Karidesli Pizza (Küçük)</t>
  </si>
  <si>
    <t xml:space="preserve">Özel pizza sos, mozzarella peyniri, karides, kırmızıbiber, yeşilbiber, sarımsak, ketçap, mayonez, özel pizza baharatı </t>
  </si>
  <si>
    <t>Captain Pizza (Küçük)</t>
  </si>
  <si>
    <t xml:space="preserve">Özel pizza sos, mozzarella peyniri, dana füme, pastırma, dana jambon, sucuk, sosis, salam, kırmızıbiber, ketçap, mayonez, özel pizza baharatı </t>
  </si>
  <si>
    <t>Sucuk Sever Pizza (Küçük)</t>
  </si>
  <si>
    <t xml:space="preserve">Özel pizza sos, mozzarella peyniri, sucuk, ketçap, mayonez, özel pizza baharatı </t>
  </si>
  <si>
    <t>Dana &amp; Hindi Füme Karışık Pizza (Küçük)</t>
  </si>
  <si>
    <t xml:space="preserve">Özel pizza sos, mozzarella peyniri, kırmızıbiber, dana füme, hindi füme, kırmızı soğan, ketçap, mayonez, özel pizza baharatı </t>
  </si>
  <si>
    <t>Ispanaklı Cevizli Pizza (Küçük)</t>
  </si>
  <si>
    <t xml:space="preserve">Özel pizza sos, mozzarella peyniri, ıspanak, ceviz, sote soğan, ketçap, mayonez, özel pizza baharatı </t>
  </si>
  <si>
    <t xml:space="preserve">Özel pizza sos, mozzarella peyniri, mantar, yeşilbiber, pastırma, ketçap, mayonez, özel pizza baharatı </t>
  </si>
  <si>
    <t>Hindi Füme Pizza (Küçük)</t>
  </si>
  <si>
    <t xml:space="preserve">Özel pizza sos, mozzarella peyniri, kırmızıbiber, hindi füme, kırmızı soğan, ketçap, mayonez, özel pizza baharatı </t>
  </si>
  <si>
    <t>Labneli &amp; Ballı &amp; Cevizli Pizza (Küçük)</t>
  </si>
  <si>
    <t xml:space="preserve">Özel pizza sos, mozzarella peyniri, labne peyniri, ceviz, bal, ketçap, mayonez, özel pizza baharatı </t>
  </si>
  <si>
    <t>Beş Peynirli Pizza (Küçük)</t>
  </si>
  <si>
    <t xml:space="preserve">Özel pizza sos, mozzarella peyniri, tulum peyniri, parmesan peyniri, beyaz peynir, cheddar peyniri, kekik, ketçap, mayonez, özel pizza baharatı </t>
  </si>
  <si>
    <t>Sosis Sever Pizza (Küçük)</t>
  </si>
  <si>
    <t xml:space="preserve">Özel pizza sos, mozzarella peyniri, sosis, mantar, ketçap, mayonez, özel pizza baharatı </t>
  </si>
  <si>
    <t xml:space="preserve">Özel pizza sos, mozzarella peyniri, dilim domates, ketçap, mayonez, özel pizza baharatı </t>
  </si>
  <si>
    <t>Mozzarella Sever Pizza (Küçük)</t>
  </si>
  <si>
    <t xml:space="preserve">Özel pizza sos, çift mozzarella peyniri, sosis, salam, mantar, ketçap, mayonez, özel pizza baharatı </t>
  </si>
  <si>
    <t>Dana Füme Pizza (Küçük)</t>
  </si>
  <si>
    <t xml:space="preserve">Özel pizza sos, mozzarella peyniri, kırmızıbiber, dana füme, kırmızı soğan, ketçap, mayonez, özel pizza baharatı </t>
  </si>
  <si>
    <t>Menemenli Pizza (Küçük)</t>
  </si>
  <si>
    <t xml:space="preserve">Özel pizza sos, mozzarella peyniri, menemen (soğan, yeşilbiber, domates, yumurta), ketçap, mayonez, özel pizza baharatı </t>
  </si>
  <si>
    <t>Ege Pizza (Küçük)</t>
  </si>
  <si>
    <t xml:space="preserve">Özel pizza sos, mozzarella peyniri, tulum peyniri, kırmızıbiber, yeşilzeytin, siyah zeytin, kekik, ketçap, mayonez, özel pizza baharatı </t>
  </si>
  <si>
    <t xml:space="preserve">Özel pizza sos, çift mozzarella peyniri, sosis, salam, sucuk, mantar, yeşilbiber, mısır, yeşilzeytin, siyah zeytin, ketçap, mayonez, özel pizza baharatı </t>
  </si>
  <si>
    <t>Mexicano Pizza (Acılı) (Küçük)</t>
  </si>
  <si>
    <t xml:space="preserve">Özel pizza sos, mozzarella peyniri, sucuk, mantar, acı kırmızıbiber, jalapeno biberi, Meksika fasulyesi, ketçap, mayonez, kaptan pizza baharatı </t>
  </si>
  <si>
    <t>Etli Pizza (Küçük)</t>
  </si>
  <si>
    <t xml:space="preserve">Özel pizza sos, mozzarella peyniri, yeşilbiber, parça dana kaburga, küp domates, ketçap, mayonez, özel pizza baharatı </t>
  </si>
  <si>
    <t>Barbekü Soslu Tavuk Pizza (Küçük)</t>
  </si>
  <si>
    <t xml:space="preserve">Özel pizza sos, mozzarella peyniri, tavuk, mantar, barbekü sos, ketçap, mayonez, özel pizza baharatı </t>
  </si>
  <si>
    <t>Ton Balıklı Pizza (Küçük)</t>
  </si>
  <si>
    <t xml:space="preserve">Özel pizza sos, mozzarella peyniri, mantar, ton balığı, mısır, kırmızı soğan, ketçap, mayonez, özel pizza baharatı </t>
  </si>
  <si>
    <t xml:space="preserve">Özel pizza sos, mozzarella peyniri, beyaz peyniri, siyah zeytin, küp domates, yeşilbiber, roka, ketçap, mayonez, özel pizza baharatı </t>
  </si>
  <si>
    <t>Köri Soslu Tavuk Pizza (Küçük)</t>
  </si>
  <si>
    <t xml:space="preserve">Özel pizza sos, mozzarella peyniri, tavuk, mantar, köri sos, ketçap, mayonez, özel pizza baharatı </t>
  </si>
  <si>
    <t xml:space="preserve">Özel pizza sos, mozzarella peyniri, tavuk, mantar, kırmızıbiber, yeşilbiber, kırmızı soğan, ketçap, mayonez, özel sos baharatı </t>
  </si>
  <si>
    <t xml:space="preserve">Özel pizza sos, mozzarella peyniri, ıspanak, yeşilbiber, kırmızıbiber, havuç, kabak, beyaz lahana, kırmızı soğan, sarımsak, ketçap, mayonez, özel pizza baharatı </t>
  </si>
  <si>
    <t>Dana Füme Pizza (Orta)</t>
  </si>
  <si>
    <t>Mexicano Pizza (Acılı) (Orta)</t>
  </si>
  <si>
    <t>Beş Peynirli Pizza (Orta)</t>
  </si>
  <si>
    <t>Sosis Sever Pizza (Orta)</t>
  </si>
  <si>
    <t>Hindi Füme Pizza (Orta)</t>
  </si>
  <si>
    <t>Menemenli Pizza (Orta)</t>
  </si>
  <si>
    <t xml:space="preserve">Özel pizza sos, mozzeralla peyniri, menemen (soğan, yeşilbiber, domates, yumurta), ketçap, mayonez, özel pizza baharatı </t>
  </si>
  <si>
    <t>Captain Pizza (Orta)</t>
  </si>
  <si>
    <t>Etli Pizza (Orta)</t>
  </si>
  <si>
    <t>Sucuk Sever Pizza (Orta)</t>
  </si>
  <si>
    <t>Mozzarella Sever Pizza (Orta)</t>
  </si>
  <si>
    <t xml:space="preserve">Özel pizza sos, mozzarella peyniri, beyaz peyniri, siyah zeytin, küp domates, yeşilbiber, roka, ketçap, mayonez, özel pizza baharatıroka, ketçap, mayonez, özel pizza baharatı </t>
  </si>
  <si>
    <t xml:space="preserve">Özel pizza sos, mozzeralla peyniri, mantar, ton balığı, mısır, kırmızı soğan, ketçap, mayonez, özel pizza baharatı </t>
  </si>
  <si>
    <t>Labneli &amp; Ballı &amp; Cevizli Pizza (Orta)</t>
  </si>
  <si>
    <t>Barbekü Soslu Tavuk Pizza (Orta)</t>
  </si>
  <si>
    <t>Ege Pizza (Orta)</t>
  </si>
  <si>
    <t>Ispanaklı Cevizli Pizza (Orta)</t>
  </si>
  <si>
    <t>Köri Soslu Tavuk Pizza (Orta)</t>
  </si>
  <si>
    <t>Dana &amp; Hindi Füme Karışık Pizza (Orta)</t>
  </si>
  <si>
    <t>Labneli &amp; Ballı &amp; Cevizli Pizza (Büyük)</t>
  </si>
  <si>
    <t>Ispanaklı Cevizli Pizza (Büyük)</t>
  </si>
  <si>
    <t>Sosis Sever Pizza (Büyük)</t>
  </si>
  <si>
    <t>Sucuk Sever Pizza (Büyük)</t>
  </si>
  <si>
    <t>Mozzarella Sever Pizza (Büyük)</t>
  </si>
  <si>
    <t>Köri Soslu Tavuk Pizza (Büyük)</t>
  </si>
  <si>
    <t>Dana Füme Pizza (Büyük)</t>
  </si>
  <si>
    <t xml:space="preserve">Özel pizza sos, mozzarella peyniri, kırmızıbiber, dana füme, kırmızı soğan, ketçap, mayonez, özel pizza baharatıı </t>
  </si>
  <si>
    <t>Captain Pizza (Büyük)</t>
  </si>
  <si>
    <t>Barbekü Soslu Tavuk Pizza (Büyük)</t>
  </si>
  <si>
    <t>Hindi Füme Pizza (Büyük)</t>
  </si>
  <si>
    <t>Etli Pizza (Büyük)</t>
  </si>
  <si>
    <t>Menemenli Pizza (Büyük)</t>
  </si>
  <si>
    <t>Ege Pizza (Büyük)</t>
  </si>
  <si>
    <t>Dana &amp; Hindi Füme Karışık Pizza (Büyük)</t>
  </si>
  <si>
    <t>Beş Peynirli Pizza (Büyük)</t>
  </si>
  <si>
    <t>Mexicano Pizza (Acılı) (Büyük)</t>
  </si>
  <si>
    <t>Captain Calzone</t>
  </si>
  <si>
    <t xml:space="preserve">Kaptan calzone hamuru, kaptan calzone sosu, mozzarella peyniri, dana füme, dana pastırma, dana jambon, sucuk, sosis, salam, kırmızıbiber </t>
  </si>
  <si>
    <t>Karidesli Calzone</t>
  </si>
  <si>
    <t xml:space="preserve">Kaptan calzone hamuru, kaptan calzone sosu, mozzarella peyniri, karides, kırmızıbiber, yeşilbiber, kırmızı soğan, sarımsak </t>
  </si>
  <si>
    <t>Sosis &amp; Salam Calzone</t>
  </si>
  <si>
    <t xml:space="preserve">Kaptan calzone hamuru, kaptan calzone sosu, mozzarella peyniri, sosis, salam, mantar </t>
  </si>
  <si>
    <t>Peynirli Calzone</t>
  </si>
  <si>
    <t xml:space="preserve">Kaptan calzone hamuru, kaptan calzone sosu, mozzarella peyniri, tulum peynir, parmesan peyniri, beyaz peynir </t>
  </si>
  <si>
    <t>Veggie Calzone</t>
  </si>
  <si>
    <t xml:space="preserve">Kaptan calzone hamuru, kaptan calzone sosu, mozzarella peyniri, yeşilbiber, kırmızıbiber, havuç, ıspanak, kabak, beyaz lahana, kırmızı soğan, sarımsak, sosis, salam, mantar </t>
  </si>
  <si>
    <t>Etli Calzone</t>
  </si>
  <si>
    <t xml:space="preserve">Kaptan calzone hamuru, kaptan calzone sosu, mozzarella peyniri, yeşilbiber, dana kaburga </t>
  </si>
  <si>
    <t>Tavuklu Calzone</t>
  </si>
  <si>
    <t xml:space="preserve">Kaptan calzone hamuru, kaptan calzone sosu, mozzarella peyniri, tavuk, mantar, kırmızıbiber, yeşilbiber, kırmızı soğan, sarımsak </t>
  </si>
  <si>
    <t>Karidesli Kremalı Fettuccine</t>
  </si>
  <si>
    <t xml:space="preserve">240 gr. fettuccine, 70 gr. karides, kırmızı soğan, yeşilbiber, kırmızıbiber, pesto sos </t>
  </si>
  <si>
    <t>Tavuklu Fettucine</t>
  </si>
  <si>
    <t xml:space="preserve">240 gr. fettuccine makarna, 70 gr. tavuk, mantar, krema </t>
  </si>
  <si>
    <t>Captain Pesto Fettuccine</t>
  </si>
  <si>
    <t xml:space="preserve">240 gr. fettuccine, 100 gr. ızgara tavuk, yeşilbiber, pesto sos </t>
  </si>
  <si>
    <t>Kap Cheese</t>
  </si>
  <si>
    <t xml:space="preserve">300 gr. bukle makarna, 100 gr. çıtır tavuk parçaları, mozzarella peyniri, cheddar peyniri. Ketçap, mayonez, acı sos ile </t>
  </si>
  <si>
    <t xml:space="preserve">240 gr. spagetti, 70 gr. dana kıyma, kırmızı soğan, havuç, kırmızıbiber, domates </t>
  </si>
  <si>
    <t>Bonfile Mantar Fettuccine</t>
  </si>
  <si>
    <t xml:space="preserve">240 gr. fettuccine makarna, 70 gr. bonfile parçaları, mantar, krema </t>
  </si>
  <si>
    <t>Sebzeli Soya Soslu Spaghetti</t>
  </si>
  <si>
    <t xml:space="preserve">240 gr. spagetti, havuç, kırmızı soğan, yeşilbiber, kırmızıbiber, çeri domates, ıspanak, beyaz lahana, soya sos </t>
  </si>
  <si>
    <t xml:space="preserve">150 gr. tavuk dilimleri, yeşilbiber, kırmızıbiber, kibrit patates kızartması, tereyağlı sos, süzme yoğurt. Mevsim salata ile </t>
  </si>
  <si>
    <t xml:space="preserve">180 gr. marine tavuk, yeşilbiber, kırmızıbiber, soğan, tereyağı, tortilla ekmek. Mevsim salata ile </t>
  </si>
  <si>
    <t>Beğendili Dana Bonfile</t>
  </si>
  <si>
    <t xml:space="preserve">160 gr. dana bonfile, patlıcan beğendi. Patates kızartması, mevsim salata ile </t>
  </si>
  <si>
    <t xml:space="preserve">180 gr. marine ızgara tavuk, patlıcan beğendi. Patates kızartması, mevsim salata ile </t>
  </si>
  <si>
    <t>Krema-Mantar Soslu Tavuk</t>
  </si>
  <si>
    <t xml:space="preserve">180 gr. marine tavuk, mantar, krema. 200 gr. köri soslu penne makarna, mevsim salata ile </t>
  </si>
  <si>
    <t>Ispanaklı Tavuk Tava</t>
  </si>
  <si>
    <t xml:space="preserve">160 gr. marine tavuk, ıspanak, mantar. Köri soslu makarna, mevsim salata ile </t>
  </si>
  <si>
    <t>Mexicano Soslu Tavuk (Acılı)</t>
  </si>
  <si>
    <t xml:space="preserve">180 gr. marine tavuk, mantar, 200 gr. pesto soslu penne makarna, yeşilbiber, kırmızıbiber, Mexicano sos, mantar. Mevsim salata ile </t>
  </si>
  <si>
    <t xml:space="preserve">200 gr. marine tavuk, cafe de Paris sos, 200 gr. pesto soslu penne. Makarna, mevsim salata ile </t>
  </si>
  <si>
    <t>Dana Bonfile Çökertme</t>
  </si>
  <si>
    <t xml:space="preserve">140 gr. dana bonfile dilimleri, yeşilbiber, kırmızıbiber, kibrit patates kızartması, tereyağlı sos, süzme yoğurt. Mevsim salata ile </t>
  </si>
  <si>
    <t>Captain Köfte</t>
  </si>
  <si>
    <t xml:space="preserve">150 gr. kaptan ızgara köfte. Mevsim salata, patates kızartması, tortilla ekmeği ile </t>
  </si>
  <si>
    <t>Captan Special Tava</t>
  </si>
  <si>
    <t xml:space="preserve">180 gr. marine tavuk, mantar, boncuk soğan, çeri domates, yeşilbiber, kırmızıbiber, demi glace sos </t>
  </si>
  <si>
    <t>Dana Bonfile Sac Kavurma</t>
  </si>
  <si>
    <t xml:space="preserve">160 gr. dana bonfile parçaları, yeşilbiber, kırmızıbiber, soğan, tereyağı, tortilla ekmek. Mevsim salata ile </t>
  </si>
  <si>
    <t xml:space="preserve">180 gr. marine tavuk, mantar, 200 gr. pesto soslu penne makarna, yeşilbiber, kırmızıbiber, kajun sos. Mevsim salata ile </t>
  </si>
  <si>
    <t>Captain Atom Tavuk (Acılı)</t>
  </si>
  <si>
    <t xml:space="preserve">180 gr. marine tavuk, yeşilbiber, kırmızıbiber, kırmızı atom biber,soğan. 200 gr. pesto soslu penne makarna, mevsim salata ile </t>
  </si>
  <si>
    <t>Dana Bonfile Steak</t>
  </si>
  <si>
    <t xml:space="preserve">180 gr. dana bonfile, mantarlı sos, yeşilbiber, domates. Patates kızartması ile </t>
  </si>
  <si>
    <t xml:space="preserve">180 gr. marine tavuk, mantar, yeşilbiber, kırmızıbiber, köri sos. 200 gr. pesto soslu penne makarna, mevsim salata ile </t>
  </si>
  <si>
    <t>Ay Soslu Tavuk Biftek</t>
  </si>
  <si>
    <t xml:space="preserve">200 gr. marine ızgara tavuk, ay sosu, patates kızartması, mevsim salata </t>
  </si>
  <si>
    <t xml:space="preserve">180 gr. marine tavuk, mantar, barbekü sos. 200 gr. pesto soslu penne makarna, mevsim salata ile </t>
  </si>
  <si>
    <t xml:space="preserve">180 gr. marine tavuk, yeşilbiber, kırmızıbiber, tereyağlı sos, patates kızartması, tortilla ekmek, sarımsaklı mayonez, kaptan sos, buffalo sos </t>
  </si>
  <si>
    <t>Dana Bonfile Fajita</t>
  </si>
  <si>
    <t xml:space="preserve">160 gr. dana bonfile dilimleri, yeşilbiber, kırmızıbiber, tereyağlı sos, patates kızartması, tortilla ekmek, sarımsaklı mayonez, kaptan sos, buffalo sos, mevsim salata </t>
  </si>
  <si>
    <t xml:space="preserve">Göbek marul, 160 gr. ton balığı, lolorosso, roka, kıvırcık marul, kırmızı soğan, yeşilzeytin, çeri domates, salatalık, salatalık turşusu, mısır, salata sos, kızartılmış tortilla ekmeği </t>
  </si>
  <si>
    <t>Captan Salata</t>
  </si>
  <si>
    <t xml:space="preserve">Dana jambon, salam, mozzarella peyniri, parmesan peyniri, ızgara mantar, göbek marul, kıvırcık salata, lolorosso,roka, salatalık, yeşilzeytin, çeri domates, kaptan sos, kızartılmış tortilla ekmeği </t>
  </si>
  <si>
    <t>Izgara Beef Salata</t>
  </si>
  <si>
    <t xml:space="preserve">70 gr. ızgara bonfile, göbek marul, lolorosso, roka, kıvırcık salata, kırmızı soğan, domates, salatalık, Meksika fasulyesi, havuç, mısır, salata sos, kızartılmış tortilla ekmeği </t>
  </si>
  <si>
    <t xml:space="preserve">120 gr. ızgara tavuk, göbek marul, lolorosso, yeşilzeytin, mısır, kırmızıbiber, çeri domates, parmesan peyniri, Sezar sos, kruton ekmek </t>
  </si>
  <si>
    <t>Patates Kızartması (Normal Boy)</t>
  </si>
  <si>
    <t>Çıtır Baget (1 Adet)</t>
  </si>
  <si>
    <t>Hot Shots (75 gr.)</t>
  </si>
  <si>
    <t>Çıtır Tavuk Parçaları (100 gr.)</t>
  </si>
  <si>
    <t>Çıtır Tavuk Bonfile (2 Adet)</t>
  </si>
  <si>
    <t>Patates Kızartması (Jumbo Boy)</t>
  </si>
  <si>
    <t>Çıtır Tavuk Kanat (4 Adet)</t>
  </si>
  <si>
    <t>Acılı Çıtır Tavuk Kanat (4 Adet)</t>
  </si>
  <si>
    <t>Eker Tavuk Göğsü (100 gr.)</t>
  </si>
  <si>
    <t>Kaptan Sos</t>
  </si>
  <si>
    <t>Acı Çeşni Sos</t>
  </si>
  <si>
    <t>Cheddar Cheese Sos</t>
  </si>
  <si>
    <t>Arrabbiata Sos</t>
  </si>
  <si>
    <t>Special Tombik Ekmek Arası Köfte Menü</t>
  </si>
  <si>
    <t xml:space="preserve">Special Tombik Ekmek Arası Köfte + Coca-Cola (20 cl.) </t>
  </si>
  <si>
    <t>Kebap Köfte</t>
  </si>
  <si>
    <t xml:space="preserve">Domates, biber, soğan, maydanoz </t>
  </si>
  <si>
    <t>Tombik Ekmek Arası Kaşarlı Köfte</t>
  </si>
  <si>
    <t xml:space="preserve">Kaşar peyniri, soğan, maydanoz </t>
  </si>
  <si>
    <t>Antakya Kaşarlı Köfte Dürüm</t>
  </si>
  <si>
    <t xml:space="preserve">Kaşar peyniri, maydanoz, mayonez, soğan, sos </t>
  </si>
  <si>
    <t xml:space="preserve">Maydanoz, mayonez, soğan, sos </t>
  </si>
  <si>
    <t>Duble Köfte Dürüm</t>
  </si>
  <si>
    <t xml:space="preserve">4 parça köfte, maydanoz, soğan, sos </t>
  </si>
  <si>
    <t>Pirinç Pilavı Üstü Et Döner</t>
  </si>
  <si>
    <t xml:space="preserve">Domates, soğan ile </t>
  </si>
  <si>
    <t>Torku No On (25 cl.)</t>
  </si>
  <si>
    <t>Seygibey Gazozu (25 cl.)</t>
  </si>
  <si>
    <t>Detox Suyu (20 cl.)</t>
  </si>
  <si>
    <t>Ordakal (25 cl.)</t>
  </si>
  <si>
    <t>Şerbet (20 cl.)</t>
  </si>
  <si>
    <t>Taze Sıkma Üzüm Suyu</t>
  </si>
  <si>
    <t xml:space="preserve">Elma, üzüm, nar </t>
  </si>
  <si>
    <t>92,50 TL</t>
  </si>
  <si>
    <t>Pizza Tostos</t>
  </si>
  <si>
    <t xml:space="preserve">Sucuk, kaşar peyniri, mantar, mısır, zeytin, özel sos </t>
  </si>
  <si>
    <t>Karışık Tostos</t>
  </si>
  <si>
    <t>Yengen Tostos</t>
  </si>
  <si>
    <t xml:space="preserve">Sucuk, kaşar peyniri, domates, turşu, özel sos </t>
  </si>
  <si>
    <t xml:space="preserve">Dana kavurma, kaşar peyniri, yumurta, özel sos </t>
  </si>
  <si>
    <t>Seçilmiş Menü (Pizza Tostos) - Şu anda mevcut değil.</t>
  </si>
  <si>
    <t xml:space="preserve">Pizza Tostos + Baharatlı Patates Kızartması + Coca-Cola (20 cl.) </t>
  </si>
  <si>
    <t>Vodafone Menüsü (Karışık Tostos) - Şu anda mevcut değil.</t>
  </si>
  <si>
    <t xml:space="preserve">Karışık Tostos + Baharatlı Patates Kızartması + İçecek (20 cl.) (Kampanya koşulları için restoranın Promosyonlar bölümüne göz atınız. İndirimli fiyat ürün sepete eklendikten sonra uygulanır.) </t>
  </si>
  <si>
    <t>Kaşarlı Tostos</t>
  </si>
  <si>
    <t>Sucuklu Tostos</t>
  </si>
  <si>
    <t>Mantarlı Tostos</t>
  </si>
  <si>
    <t xml:space="preserve">Mantar, kaşar peyniri </t>
  </si>
  <si>
    <t xml:space="preserve">Yumurta, kaşar peyniri </t>
  </si>
  <si>
    <t>Çift Kaşarlı Tostos</t>
  </si>
  <si>
    <t>Yumurtalı Tostos</t>
  </si>
  <si>
    <t>Nutellalı Tostos</t>
  </si>
  <si>
    <t xml:space="preserve">Muz, Nutella, fındık, fıstık </t>
  </si>
  <si>
    <t>Pastırmalı Tostos</t>
  </si>
  <si>
    <t xml:space="preserve">Pastırma, kaşar peyniri, özel sos </t>
  </si>
  <si>
    <t>Çift Karışık Tost</t>
  </si>
  <si>
    <t xml:space="preserve">Çift kaşar peyniri, sucuk, özel sos </t>
  </si>
  <si>
    <t>Kavurmalı Tostos</t>
  </si>
  <si>
    <t xml:space="preserve">Dana kavurma, kaşar peyniri, özel sos </t>
  </si>
  <si>
    <t xml:space="preserve">Kaşar peyniri, domates, salatalık, biber </t>
  </si>
  <si>
    <t xml:space="preserve">Ton balığı, domates, salatalık, biber, havuç, mayonez </t>
  </si>
  <si>
    <t xml:space="preserve">İsteğe göre acı, soğan </t>
  </si>
  <si>
    <t>Fuse Tea Şeftali (20 cl.)</t>
  </si>
  <si>
    <t>Cappy (1 L.)</t>
  </si>
  <si>
    <t>Seçilmiş Menü (Toy Atom Tost)</t>
  </si>
  <si>
    <t xml:space="preserve">Toy Atom Tost + Coca-Cola (33 cl.) </t>
  </si>
  <si>
    <t>Toy Atom Tost</t>
  </si>
  <si>
    <t xml:space="preserve">Kasap sucuk, kaşar peyniri, yumurta </t>
  </si>
  <si>
    <t>Özel Kasap Sucuklu Karıışık Tost</t>
  </si>
  <si>
    <t>Sade Özel Kasap Sucuklu Tost</t>
  </si>
  <si>
    <t>Özel Kasap Sucuklu Yumurtalı Tost</t>
  </si>
  <si>
    <t xml:space="preserve">İsteğe göre soğan, mayonez </t>
  </si>
  <si>
    <t xml:space="preserve">Marul, patates kızartması, turşu, sos, mayonez </t>
  </si>
  <si>
    <t xml:space="preserve">Marul, patates kızartması, turşu, sos, sarımsaklı mayonez </t>
  </si>
  <si>
    <t xml:space="preserve">Antakya Tavuk Döner Dürüm + Patates Kızartması + Ayran (30 cl.) </t>
  </si>
  <si>
    <t>İskenderum Tavuk Döner Dürüm</t>
  </si>
  <si>
    <t xml:space="preserve">Marul, patates kızartması, turşu, sos, mayonez, mayonez </t>
  </si>
  <si>
    <t xml:space="preserve">Salata, soğan piyazı ile </t>
  </si>
  <si>
    <t>Sarma Beyti Kebap - Şu anda mevcut değil.</t>
  </si>
  <si>
    <t xml:space="preserve">Lavaşa sarılı soslu yoğurtlu. Salata, soğan piyazı ile </t>
  </si>
  <si>
    <t xml:space="preserve">Salata, humus, soğan piyazı, közlenmiş domates, közlenmiş biber, 2 adet ekmek ile </t>
  </si>
  <si>
    <t>Tual Special Karışık Izgara</t>
  </si>
  <si>
    <t xml:space="preserve">1 şiş kıyma, 1 şiş kuşbaşı, 1 şiş tavuk, 1 şiş ciğer, 4 adet kanat. Humus, salata, soğan piyazı, közlenmiş domates, közlenmiş biber, 2 ekmek ile </t>
  </si>
  <si>
    <t xml:space="preserve">Közlenmiş domates, közlenmiş biber, salata, soğan, piyaz, ekmek ile </t>
  </si>
  <si>
    <t>İskender Kebap (Tavuk Dönerden) - Şu anda mevcut değil.</t>
  </si>
  <si>
    <t>İcimix Tavuk Döner Dürüm</t>
  </si>
  <si>
    <t>İskenderun Zurna Tavuk Döner Dürüm</t>
  </si>
  <si>
    <t>İcimix Zurna Tavuk Döner Dürüm</t>
  </si>
  <si>
    <t xml:space="preserve">Marul, patates kızartması, turşu, sos, soğan, mayonez </t>
  </si>
  <si>
    <t>Tereyağlı Humus - Şu anda mevcut değil.</t>
  </si>
  <si>
    <t>Şalgam Suyu (30 cl.) - Şu anda mevcut değil.</t>
  </si>
  <si>
    <t>Kemikli Tavuk Izgara (1 kg.)</t>
  </si>
  <si>
    <t xml:space="preserve">Sos, mayonez, turşu, patates kızartması </t>
  </si>
  <si>
    <t>Mega Antakya Et Döner (1,5 Kişilik)</t>
  </si>
  <si>
    <t xml:space="preserve">Et döner, tavuk döner, soğan, maydanoz, domates </t>
  </si>
  <si>
    <t>Karışık Antakya Dürüm</t>
  </si>
  <si>
    <t xml:space="preserve">Et döner, tavuk döner, sos, mayonez, turşu, patates kızartması </t>
  </si>
  <si>
    <t>Pepsi (1 L. )</t>
  </si>
  <si>
    <t xml:space="preserve">Patates kızartması, döner sosu, turşu, ketçap, mayonez </t>
  </si>
  <si>
    <t xml:space="preserve">150 gr. tavuk döner, patates kızartması, döner sosu, turşu, ketçap, mayonez </t>
  </si>
  <si>
    <t>Atom Turuncu</t>
  </si>
  <si>
    <t xml:space="preserve">120 gr. tavuk döner, patates kızartması, turşu, ketçap, mayonez, sos, sumak, marul, lahana, soğan, maydanoz </t>
  </si>
  <si>
    <t xml:space="preserve">100 gr. tavuk döner, soğan, maydanoz, sumak, sos </t>
  </si>
  <si>
    <t xml:space="preserve">100 gr. tavuk döner, marul, domates, kırmızılahana, mayonez, ketçap, döner sosu </t>
  </si>
  <si>
    <t>7'li Tavuk Döner Dürüm (80 gr.) Menü</t>
  </si>
  <si>
    <t xml:space="preserve">7 Adet Tavuk Döner Dürüm (80 gr.) </t>
  </si>
  <si>
    <t xml:space="preserve">Patates kızartması, turşu, ketçap, mayonez, özel sos ile </t>
  </si>
  <si>
    <t>Ketçap &amp; Mayonezli Tavuk Döner Dürüm</t>
  </si>
  <si>
    <t xml:space="preserve">100 gr. tavuk döner, soğan, maydanoz, sumak, domates sos, ketçap, mayonez </t>
  </si>
  <si>
    <t xml:space="preserve">İsteğe göre baharat </t>
  </si>
  <si>
    <t>Antakya Tavuk Döner Dürüm Menü 1</t>
  </si>
  <si>
    <t xml:space="preserve">Antakya Tavuk Döner Dürüm + Patates Kızartması + Pepsi (33 cl.) </t>
  </si>
  <si>
    <t xml:space="preserve">Göbek marul, patates kızartması, turşu, mayonez, sos </t>
  </si>
  <si>
    <t>Çocuk Et Döner Dürüm</t>
  </si>
  <si>
    <t>Antakya Et Döner Dürüm Menü 1</t>
  </si>
  <si>
    <t xml:space="preserve">Antakya Et Döner Dürüm + Patates Kızartması + Pepsi (33 cl.) </t>
  </si>
  <si>
    <t>Et İskender Menü 1</t>
  </si>
  <si>
    <t xml:space="preserve">İskender (Et Dönerden) + Salata + Pepsi (33 cl.) </t>
  </si>
  <si>
    <t>Et İskender Menü 2</t>
  </si>
  <si>
    <t xml:space="preserve">İskender (Et Dönerden) + Salata + Ayran (20 cl.) </t>
  </si>
  <si>
    <t>Antakya Et Döner Dürüm Menü 2</t>
  </si>
  <si>
    <t>Antakya Tavuk Döner Dürüm Menü 2</t>
  </si>
  <si>
    <t xml:space="preserve">Antakya Tavuk Döner Dürüm + Patates Kızartması + Ayran (20 cl.) </t>
  </si>
  <si>
    <t>Çocuk Et Döner Dürüm Menü</t>
  </si>
  <si>
    <t>Çocuk Tavuk Döner Dürüm Menü</t>
  </si>
  <si>
    <t>İskenderun Et Döner Dürüm Menü 1</t>
  </si>
  <si>
    <t xml:space="preserve">İskenderun Et Döner Dürüm + Patates Kızartması + Pepsi (33 cl.) </t>
  </si>
  <si>
    <t>İskenderun Et Döner Dürüm Menü 2</t>
  </si>
  <si>
    <t xml:space="preserve">İskenderun Et Döner Dürüm + Patates Kızartması + Ayran (20 cl.) </t>
  </si>
  <si>
    <t>İskenderun Tavuk Döner Dürüm Menü 1</t>
  </si>
  <si>
    <t xml:space="preserve">İskenderun Tavuk Döner Dürüm + Patates Kızartması + Pepsi (33 cl.) </t>
  </si>
  <si>
    <t>İskenderun Tavuk Döner Dürüm Menü 2</t>
  </si>
  <si>
    <t xml:space="preserve">İskenderun Tavuk Döner Dürüm + Patates Kızartması + Ayran (20 cl.) </t>
  </si>
  <si>
    <t xml:space="preserve">Hamburger + Patates Kızartması + Ayran (20 cl.) </t>
  </si>
  <si>
    <t>Tavuk Burger Menü 1</t>
  </si>
  <si>
    <t>Tavuk Burger Menü 2</t>
  </si>
  <si>
    <t xml:space="preserve">Tavuk Burger + Patates Kızartması + Ayran (20 cl.) </t>
  </si>
  <si>
    <t>Çocuk Tavuk Döner Dürüm</t>
  </si>
  <si>
    <t xml:space="preserve">Domates, patates kızartması </t>
  </si>
  <si>
    <t xml:space="preserve">Göbek marul, domates, turşu, mayonez </t>
  </si>
  <si>
    <t>Öğrenci Menüsü</t>
  </si>
  <si>
    <t xml:space="preserve">İskenderun Usulü Tavuk Döner Dürüm veya Antakya Usulü Tavuk Döner Dürüm + Patates Kızartması + Ayran (30 cl.) </t>
  </si>
  <si>
    <t>Seçilmiş Menü (Zurna Antakya Tavuk Döner Dürüm)</t>
  </si>
  <si>
    <t>19,68 TL</t>
  </si>
  <si>
    <t xml:space="preserve">Soğan, maydanoz, domates, özel sos, turşu </t>
  </si>
  <si>
    <t>Seçilmiş Menü (Antakya Usulü Et Döner Dürüm)</t>
  </si>
  <si>
    <t xml:space="preserve">Antakya Usulü Et Döner Dürüm + Coca-Cola (33 cl.) </t>
  </si>
  <si>
    <t xml:space="preserve">Tombik Tavuk Döner Dürüm + Patates Kızartması + Kutu İçecek </t>
  </si>
  <si>
    <t>Combo Menü (1 Kişilik)</t>
  </si>
  <si>
    <t xml:space="preserve">İskenderun Tavuk Döner Dürüm veya Antakya Usulü Tavuk Döner Dürüm + Patates Kızartması + Ayran (30 cl.) </t>
  </si>
  <si>
    <t>Combo Roket Tavuk Döner Dürüm Menü</t>
  </si>
  <si>
    <t xml:space="preserve">Tavuk Döner Dürüm (50 cm.) + Patates Kızartması + İçecek </t>
  </si>
  <si>
    <t>Arkadaşınla Gel Menü (2 Kişilik)</t>
  </si>
  <si>
    <t xml:space="preserve">2 Adet İskenderun Tavuk Döner Dürüm veya Antakya Usulü Tavuk Döner Dürüm + İçecek (1 L.) </t>
  </si>
  <si>
    <t xml:space="preserve">Tavuk Döner + Pirinç Pilavı + Salata + İçecek (1 L.) </t>
  </si>
  <si>
    <t xml:space="preserve">Tavuk Döner (500 gr.) (Pişirilmiş) + 2 Adet Ekmek + Salata + Patates Kızartması (200 gr.) + Ketçap + Mayonez </t>
  </si>
  <si>
    <t>Aile Menüsü (4 Kişilik)</t>
  </si>
  <si>
    <t xml:space="preserve">4 Adet İskenderun Tavuk Döner Dürüm veya Antakya Usulü Tavuk Döner Dürüm + İçecek (1 L.) </t>
  </si>
  <si>
    <t xml:space="preserve">Tavuk Döner (1 kg.) (Pişirilmiş) + 3 Adet Ekmek + Salata + Patates Kızartması (300 gr.) + Ketçap + Mayonez </t>
  </si>
  <si>
    <t>Roket Menü (5 Kişilik)</t>
  </si>
  <si>
    <t xml:space="preserve">5 Adet İskenderun Tavuk Döner Dürüm veya Antakya Usulü Tavuk Döner Dürüm + Patates Kızartması + İçecek (1 L.) </t>
  </si>
  <si>
    <t>Ali Usta Menü (10 Kişilik)</t>
  </si>
  <si>
    <t xml:space="preserve">Antakya Tavuk Döner Dürüm + İskenderun Tavuk Döner Dürüm + 2 Adet Patates Kızartması + Coca-Cola (2.5 L.) </t>
  </si>
  <si>
    <t xml:space="preserve">Özel sos, salata, soğan salatası, patates kızartması ile </t>
  </si>
  <si>
    <t xml:space="preserve">(100 gr.) Közlenmiş domates, biber, özel sos, tereyağı, süzme yoğurt ile </t>
  </si>
  <si>
    <t>Sarma Et Döner</t>
  </si>
  <si>
    <t xml:space="preserve">Kaşar peyniri, mayonez, tereyağı, özel sos. Süzme yoğurt ile </t>
  </si>
  <si>
    <t>Tombik Et Döner Dürüm</t>
  </si>
  <si>
    <t>Roket Et Döner Dürüm</t>
  </si>
  <si>
    <t>Combo Et Döner Dürüm</t>
  </si>
  <si>
    <t xml:space="preserve">Patates kızartması, mayonez, turşu, özel sos </t>
  </si>
  <si>
    <t>Duble Antakya Tavuk Döner Dürüm</t>
  </si>
  <si>
    <t>Duble İskenderun Tavuk Döner Dürüm</t>
  </si>
  <si>
    <t>Tavuk Döner (Çift Lavaş)</t>
  </si>
  <si>
    <t xml:space="preserve">Soğan, maydanoz, domates, turşu, özel sos </t>
  </si>
  <si>
    <t>Roket Tavuk Döner Dürüm</t>
  </si>
  <si>
    <t xml:space="preserve">300 gr. </t>
  </si>
  <si>
    <t xml:space="preserve">100 gr. </t>
  </si>
  <si>
    <t>Fanta (1 L.) - Şu anda mevcut değil.</t>
  </si>
  <si>
    <t>Fanta (2,5 L.) - Şu anda mevcut değil.</t>
  </si>
  <si>
    <t>Harbiye Kebap Dürüm (100 gr.)</t>
  </si>
  <si>
    <t xml:space="preserve">Domates, yeşillik, soğan. Kornişon turşu, biber turşusu, limon ile </t>
  </si>
  <si>
    <t>Karışık Izgara Et (1,5 Porsiyon)</t>
  </si>
  <si>
    <t xml:space="preserve">2 şiş kuşbaşı, 2 şiş kıyma, soğan piyazı, salata, közlenmiş biber, közlenmiş domates, limon, yağlı ekmek ile </t>
  </si>
  <si>
    <t>Seçilmiş Menü (Antakya Tavuk Döner Dürüm)</t>
  </si>
  <si>
    <t xml:space="preserve">Antakya Tavuk Döner Dürüm + Patates Kızartması + Coca-Cola (25 cl.) </t>
  </si>
  <si>
    <t>Seçilmiş Menü (Harbiye Usulü Tavuk Döner Dürüm - 100 gr.)</t>
  </si>
  <si>
    <t xml:space="preserve">Harbiye Usulü Tavuk Döner Dürüm (100 gr.) + Patates Kızartması + Coca-Cola (25 cl.) </t>
  </si>
  <si>
    <t xml:space="preserve">Zurna Tavuk Döner Dürüm (100 gr.) + Patates Kızartması + Ayran (30 cl.) (Kampanya koşulları için restoranın Promosyonlar bölümüne göz atınız. İndirimli fiyat ürün sepete eklendikten sonra uygulanır.) </t>
  </si>
  <si>
    <t xml:space="preserve">Salata, soğan piyazı, közlenmiş domates, közlenmiş biber, limon, yağlı ekmek ile </t>
  </si>
  <si>
    <t>Karışık Izgara Tavuk (1,5 Porsiyon)</t>
  </si>
  <si>
    <t xml:space="preserve">Tavuk kanat, tavuk incik, tavuk şiş. Salata, soğan piyazı, közlenmiş domates, közlenmiş biber, limon, yağlı ekmek ile </t>
  </si>
  <si>
    <t>Sade Tavuk Döner</t>
  </si>
  <si>
    <t xml:space="preserve">Patates kızartması, salata, limon ile </t>
  </si>
  <si>
    <t>Harbiye Usulü Tavuk Döner Dürüm (100 gr.)</t>
  </si>
  <si>
    <t xml:space="preserve">Patates kızartması, soğan piyazı, kornişon turşu, sos </t>
  </si>
  <si>
    <t>Tavuk Şiş Dürüm (200 gr.)</t>
  </si>
  <si>
    <t>Fanta (25 cl.)</t>
  </si>
  <si>
    <t>Maden Suyu (20 cl.)</t>
  </si>
  <si>
    <t>Tavuk Kelebek (1 kg.)</t>
  </si>
  <si>
    <t xml:space="preserve">Soğan piyazı, salata, közlenmiş biber, közlenmiş domates, limon ve yağlı ekmek ile </t>
  </si>
  <si>
    <t>Karışık Şiş (1 kg.)</t>
  </si>
  <si>
    <t xml:space="preserve">Kıyma, kuşbaşı, soğan piyazı, salata, közlenmiş biber, közlenmiş domates, limon ve yağlı ekmek ile </t>
  </si>
  <si>
    <t>Dana Kıyma (1 kg.)</t>
  </si>
  <si>
    <t xml:space="preserve">Maydanoz, soğan, acı, mayonez, sos </t>
  </si>
  <si>
    <t>Antakya Köfte (1,5 Kişilik)</t>
  </si>
  <si>
    <t xml:space="preserve">Soğan, acı, maydanoz, mayonez </t>
  </si>
  <si>
    <t>Pirzola Köfte Dürüm</t>
  </si>
  <si>
    <t>Antakya Köfte (2 Kişilik)</t>
  </si>
  <si>
    <t xml:space="preserve">Patates kızartması, kornişon turşu, mayonez, ketçap, özel sos, sarımsaklı mayonez </t>
  </si>
  <si>
    <t xml:space="preserve">Patates kızartması, kornişon turşu, ketçap, mayonez, özel sos, sarımsaklı mayonez </t>
  </si>
  <si>
    <t xml:space="preserve">Patates kızartması, turşu, sarımsaklı mayonez, ketçap, özel sos, kaşar peyniri </t>
  </si>
  <si>
    <t>Arabic Döner</t>
  </si>
  <si>
    <t xml:space="preserve">Patates kızartması, kornişon turşu, ketçap, mayonez, özel sos ile </t>
  </si>
  <si>
    <t xml:space="preserve">Patates kızartması, turşu, mayonez, ketçap, özel sos, kaşar peyniri, soslu ekmek </t>
  </si>
  <si>
    <t>Ulus Köfte Dürüm</t>
  </si>
  <si>
    <t xml:space="preserve">Köfte, maydanoz, soğan, mayonez, acı pul biber </t>
  </si>
  <si>
    <t>Ulus Köfte Dürüm (1.5 Kişilik)</t>
  </si>
  <si>
    <t xml:space="preserve">Çift köfte, maydanoz, soğan, mayonez, acı pul biber </t>
  </si>
  <si>
    <t>Ulus Veggie Dürüm</t>
  </si>
  <si>
    <t xml:space="preserve">Kaşar peyniri, maydanoz, soğan, mayonez, acı pul biber </t>
  </si>
  <si>
    <t xml:space="preserve">Turşu, ketçap, tuz, karabiber, ekmek ile </t>
  </si>
  <si>
    <t xml:space="preserve">Ekmek, karabiber, limon ile </t>
  </si>
  <si>
    <t xml:space="preserve">Marul, salatalık, domates, limon </t>
  </si>
  <si>
    <t>5,63 TL</t>
  </si>
  <si>
    <t>Seçilmiş Menü (Tavuk Sote) - Şu anda mevcut değil.</t>
  </si>
  <si>
    <t xml:space="preserve">Tavuk Sote + Coca-Cola (33 cl.) </t>
  </si>
  <si>
    <t>18,45 TL</t>
  </si>
  <si>
    <t>Vodafone Menüsü (Nohutlu Tavuklu Pilav)</t>
  </si>
  <si>
    <t xml:space="preserve">Nohutlu Tavuklu Pilav + Kutu İçecek (Kampanya koşulları için restoranın Promosyonlar bölümüne göz atınız. İndirimli fiyat ürün sepete eklendikten sonra uygulanır.) </t>
  </si>
  <si>
    <t>Tavuk Sote &amp; Nohutlu Pilav Menü</t>
  </si>
  <si>
    <t xml:space="preserve">Tavuklu Sote + Nohutlu Pilav (Pirinç Pilavı) + Turşu + Tuz + Karabiber + Ekmek + Ayran (20 cl.) </t>
  </si>
  <si>
    <t>29,06 TL</t>
  </si>
  <si>
    <t>Kuru Fasulye Menü</t>
  </si>
  <si>
    <t xml:space="preserve">Kuru Fasulye + Nohutlu Pilav (Pirinç Pilavı) + Yoğurt </t>
  </si>
  <si>
    <t xml:space="preserve">Kızartma İçli Köfte (3 Adet) + Salata </t>
  </si>
  <si>
    <t>17,06 TL</t>
  </si>
  <si>
    <t>Eker Yoğurt (150 gr.)</t>
  </si>
  <si>
    <t>3,94 TL</t>
  </si>
  <si>
    <t xml:space="preserve">Ekmek, ketçap, turşu, tuz ile </t>
  </si>
  <si>
    <t>10,69 TL</t>
  </si>
  <si>
    <t>Kuru Dolma - Şu anda mevcut değil.</t>
  </si>
  <si>
    <t xml:space="preserve">Turşu + Ekmek ile </t>
  </si>
  <si>
    <t>Sütlaç ((100 gr.))</t>
  </si>
  <si>
    <t>4,13 TL</t>
  </si>
  <si>
    <t>Çikolatalı Puding ((100 gr.))</t>
  </si>
  <si>
    <t>Kazandibi ((100 gr.))</t>
  </si>
  <si>
    <t>Coca-Cola (25 cl.) - Şu anda mevcut değil.</t>
  </si>
  <si>
    <t>4,69 TL</t>
  </si>
  <si>
    <t>3,38 TL</t>
  </si>
  <si>
    <t>2,44 TL</t>
  </si>
  <si>
    <t>Soğuk Sütlü Baklava (500 gr.)</t>
  </si>
  <si>
    <t>İri Fıstıklı Baklava (1 kg.)</t>
  </si>
  <si>
    <t>Antep Özel Baklava (500 gr.)</t>
  </si>
  <si>
    <t>Diyarbakır Fıstıklı Burma (500 gr.)</t>
  </si>
  <si>
    <t>İri Fıstıklı Baklava (500 gr.)</t>
  </si>
  <si>
    <t>Ramazan Pastası Cevizli (Kömbe) (500 gr.)</t>
  </si>
  <si>
    <t>Antep Özel Baklava (1 kg.)</t>
  </si>
  <si>
    <t>Diyarbakır Fıstıklı Burma (1 kg.)</t>
  </si>
  <si>
    <t>Soğuk Sütlü Baklava (1 kg.)</t>
  </si>
  <si>
    <t>Yedigün (1,5 L.)</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</si>
  <si>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</si>
  <si>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</si>
  <si>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</si>
  <si>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</si>
  <si>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</si>
  <si>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</si>
  <si>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</si>
  <si>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</si>
  <si>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</si>
  <si>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</si>
  <si>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</si>
  <si>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</si>
  <si>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</si>
  <si>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</si>
  <si>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Pro Gamer Menü</t>
  </si>
  <si>
    <t xml:space="preserve">Dürüm Et Döner (90 gr.) + Patates Kızartması (Büyük Boy) + Soğan Halkası (6'lı) + 1 L. İçecek </t>
  </si>
  <si>
    <t>Bi’Kase Dolusu Menü</t>
  </si>
  <si>
    <t xml:space="preserve">2 Adet Bi’Kase Tavuklu Salata + 2 Adet Ayran </t>
  </si>
  <si>
    <t>Süper 3'lü Menü</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</si>
  <si>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</si>
  <si>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</si>
  <si>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</si>
  <si>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</si>
  <si>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</si>
  <si>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</si>
  <si>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</si>
  <si>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</si>
  <si>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</si>
  <si>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</si>
  <si>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</si>
  <si>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</si>
  <si>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</si>
  <si>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</si>
  <si>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</si>
  <si>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</si>
  <si>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</si>
  <si>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</si>
  <si>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</si>
  <si>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</si>
  <si>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</si>
  <si>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</si>
  <si>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</si>
  <si>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</si>
  <si>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</si>
  <si>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</si>
  <si>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</si>
  <si>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</si>
  <si>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</si>
  <si>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</si>
  <si>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</si>
  <si>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</si>
  <si>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 xml:space="preserve">Köfte Ekmek + Patates Kızartması (Orta Boy) + Ayran (30 cl.) </t>
  </si>
  <si>
    <t>UD® Et İskender Menü</t>
  </si>
  <si>
    <t xml:space="preserve">UD® Et İskender + Kutu İçecek </t>
  </si>
  <si>
    <t>UD® Tavuk İskender Menü</t>
  </si>
  <si>
    <t xml:space="preserve">UD® Tavuk İskender + Kutu İçecek </t>
  </si>
  <si>
    <t>Ekmek Arası Et Döner Menü</t>
  </si>
  <si>
    <t xml:space="preserve">Ekmek Arası Et Döner + Patates Kızartması (Orta Boy) + Ayran (30 cl.) </t>
  </si>
  <si>
    <t>Dürüm Et Döner Menü</t>
  </si>
  <si>
    <t xml:space="preserve">Dürüm Et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</si>
  <si>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</si>
  <si>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</si>
  <si>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</si>
  <si>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</si>
  <si>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</si>
  <si>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</si>
  <si>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</si>
  <si>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</si>
  <si>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</si>
  <si>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</si>
  <si>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</si>
  <si>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</si>
  <si>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</si>
  <si>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</si>
  <si>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</si>
  <si>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</si>
  <si>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</si>
  <si>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</si>
  <si>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 xml:space="preserve">Domates, turşu </t>
  </si>
  <si>
    <t>Dürüm Et Döner</t>
  </si>
  <si>
    <t xml:space="preserve">Kibrit patates, turşu </t>
  </si>
  <si>
    <t>UD® Tavuk İskender</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</si>
  <si>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</si>
  <si>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</si>
  <si>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</si>
  <si>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</si>
  <si>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</si>
  <si>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</si>
  <si>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</si>
  <si>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</si>
  <si>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</si>
  <si>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</si>
  <si>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</si>
  <si>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</si>
  <si>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</si>
  <si>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</si>
  <si>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</si>
  <si>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</si>
  <si>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</si>
  <si>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</si>
  <si>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Künefe (Kaymaklı)</t>
  </si>
  <si>
    <t>Elmalı Soda</t>
  </si>
  <si>
    <t>Çilekli Soda</t>
  </si>
  <si>
    <t>Mandalinalı Soda</t>
  </si>
  <si>
    <t>Narlı Soda</t>
  </si>
  <si>
    <t>Karpuz &amp; Çilekli Soda</t>
  </si>
  <si>
    <t>Balsamik Salata Sosu</t>
  </si>
  <si>
    <t>Zeytinyağı + Limon Sos</t>
  </si>
  <si>
    <t xml:space="preserve">100 gr. tavuk döner, turşu, patates, özel sos, mayonez, ketçap </t>
  </si>
  <si>
    <t xml:space="preserve">140 gr. tavuk eti, patates kızartması, turşu, özel sos, mayonez, ketçap </t>
  </si>
  <si>
    <t>Mix Tavuk Döner (İskenderun Usulü)</t>
  </si>
  <si>
    <t xml:space="preserve">100 gr. tavuk döner, patates kızartması, turşu, marul, domates, soğan, özel sos, mayonez </t>
  </si>
  <si>
    <t>Uzman Burger</t>
  </si>
  <si>
    <t xml:space="preserve">160 gr. özel el yapımı dana eti, karamelize soğan, marul, domates, turşu, özel sos. Patates kızartması ile </t>
  </si>
  <si>
    <t xml:space="preserve">110 gr. büyük şiş kıyma, soğan zerzevat, pişmiş domates, özel sos </t>
  </si>
  <si>
    <t xml:space="preserve">110 gr. 2 büyük şiş kıyma. Zerzevat, pişmiş domates, pişmiş biber, salata ile </t>
  </si>
  <si>
    <t xml:space="preserve">110 gr. 2 büyük şiş kuşbaşı. Zerzevat, pişmiş domates, pişmiş biber, salata ile </t>
  </si>
  <si>
    <t xml:space="preserve">110 gr. büyük şiş kıyma, 110 gr. büyük şiş kuşbaşı. Zerzevat, pişmiş domates, pişmiş biber, salata ile </t>
  </si>
  <si>
    <t>Tavuk Şiş Kebap</t>
  </si>
  <si>
    <t xml:space="preserve">160 gr. 2 büyük şiş tavuk. Zerzevat, pişmiş domates, pişmiş biber, salata ile </t>
  </si>
  <si>
    <t>Ciğer Şiş Kebap</t>
  </si>
  <si>
    <t xml:space="preserve">3 şiş ciğer. Salata, soğan zerzevat, pişmiş domates &amp; biber ile </t>
  </si>
  <si>
    <t>Tavuk Kanat Kebap</t>
  </si>
  <si>
    <t xml:space="preserve">300-350 gr. ızgara kanat. Zerzevat, pişmiş domates, pişmiş biber, salata ile </t>
  </si>
  <si>
    <t>Tavuk Izgara But</t>
  </si>
  <si>
    <t xml:space="preserve">1 parça kemikli bütün but. Zerzevat, pişmiş domates, pişmiş biber, salata ile </t>
  </si>
  <si>
    <t>Çıtır Tavuk Burger</t>
  </si>
  <si>
    <t xml:space="preserve">200 gr.el yapımı çıtır tavuk, karamelize soğan, marul, domates, turşu, özel sos. Patates kızartması ile </t>
  </si>
  <si>
    <t>Çıtır Tavuk Cheeseburger</t>
  </si>
  <si>
    <t xml:space="preserve">200 gr. el yapımı çıtır tavuk, chedar peynir, karamelize soğan, marul, domates, turşu, özel sos. Patates kızartması ile </t>
  </si>
  <si>
    <t xml:space="preserve">160 gr. Özel kasap eti, sotelenmiş sarımsaklı mantar, cheddar peyniri, marul, demi glace sos. Patates kızartması ile </t>
  </si>
  <si>
    <t>Mexica Ateşi Burger</t>
  </si>
  <si>
    <t xml:space="preserve">160 gr. özel kasap eti, jalapeno biberi, marul, domates, karamelize soğan, hot chilli sos, özel sos. Patates kızartması ile </t>
  </si>
  <si>
    <t>Steak Burger</t>
  </si>
  <si>
    <t xml:space="preserve">220 gr. özel kasap eti, cheddar peyniri, kibrit patates, marul, domates, turşu, karamelize soğan, barbekü sos. Patates kızartması ile </t>
  </si>
  <si>
    <t>Special Çıtır Tavuk Burger</t>
  </si>
  <si>
    <t xml:space="preserve">El yapımı uzman 200 gr. but çıtır tavuk, karamelize soğan, marul, domates, turşu, özel sos. Patates kızartması ile </t>
  </si>
  <si>
    <t>Special Çıtır Tavuk Cheeseburger</t>
  </si>
  <si>
    <t xml:space="preserve">El yapımı uzman 200 gr. but çıtır tavuk, cheddar peyniri, karamilize soğan, marul, domates, turşu, özel sos. Patates kızartması ile </t>
  </si>
  <si>
    <t xml:space="preserve">160 gr. özel el yapımı dana eti, soğan halkası, karamelize soğan, marul, domates, turşu, özel sos. Patates kızartması ile </t>
  </si>
  <si>
    <t xml:space="preserve">160 gr. özel el yapımı dana eti, cheddar peyniri, karamelize soğan, marul, domates, turşu, özel sos. Patates kızartması ile </t>
  </si>
  <si>
    <t xml:space="preserve">Hazır tavuk burger eti , karamelize soğan, marul, domates, turşu, özel sos. Patates kızartması ile </t>
  </si>
  <si>
    <t xml:space="preserve">Tavuk burger eti , cheddar peyniri, karamelize soğan, marul, domates, turşu, özel sos. Patates kızartması ile </t>
  </si>
  <si>
    <t>Tombik Tavuk Döner</t>
  </si>
  <si>
    <t xml:space="preserve">Baget ekmeği, 140 gr. tavuk döner, patates kızartması, marul, domates, turşu, özel sos, mayonez, ketçap </t>
  </si>
  <si>
    <t>Uzman Pilav Üstü Tavuk Döner</t>
  </si>
  <si>
    <t xml:space="preserve">180 gr. tavuk döner, pilav, patates kızartması, turşu, az salata, Uzman sos </t>
  </si>
  <si>
    <t xml:space="preserve">100 gr. tavuk döner, patates kızartması, turşu, bolca kaşar peyniri, özel sos, mayonez </t>
  </si>
  <si>
    <t xml:space="preserve">100 gr. tavuk döner, patates kızartması, turşu, bolca cheddar peyniri, özel sos, mayonez </t>
  </si>
  <si>
    <t>Karışık Peynirli Tavuk Döner Dürüm</t>
  </si>
  <si>
    <t xml:space="preserve">100 gr. tavuk döner, patates kızartması, turşu, bolca kaşar ve cheddar peyniri, özel sos, mayonez </t>
  </si>
  <si>
    <t xml:space="preserve">100 gr. tavuk döner, patates kızartması, soğan zerzevat, özel sos </t>
  </si>
  <si>
    <t>Klasik Tavuk Döner</t>
  </si>
  <si>
    <t xml:space="preserve">180 gr. tavuk döner, turşu, salata, özel sos. Patetes kızartması ile </t>
  </si>
  <si>
    <t xml:space="preserve">250 gr. tavuk but parçaları, arpacık soğan, sarımsak, kabya biberi, özel sos, mantar, makarna, salata ile </t>
  </si>
  <si>
    <t>Lokumm Tavuk</t>
  </si>
  <si>
    <t xml:space="preserve">250 gr. tavuk bonfile, özel sos, soya sos, makarna, salata ile </t>
  </si>
  <si>
    <t xml:space="preserve">250 gr. avuk bonfile, özel şef doğrama kibrit patates, süzme yoğurt, domates sos </t>
  </si>
  <si>
    <t xml:space="preserve">250 gr. tavuk, köri sos, krema, mantar, soğan, sarımsak, makarna, salata ile </t>
  </si>
  <si>
    <t xml:space="preserve">110 gr. büyük şiş kuşbaşı, soğan zerzevat, pişmiş domates, özel sos </t>
  </si>
  <si>
    <t>Uzman Karışık Dürüm</t>
  </si>
  <si>
    <t xml:space="preserve">110 gr. büyük şiş kıyma, 110 gr büyük şiş kuşbaşı, zerzevat, pişmiş domates, özel sos </t>
  </si>
  <si>
    <t xml:space="preserve">160 gr. büyük şiş tavuk, soğan zerzevat, pişmiş domates, özel sos </t>
  </si>
  <si>
    <t xml:space="preserve">2 şiş ciğer, soğan zerzevat, özel sos </t>
  </si>
  <si>
    <t>Kızarmış Çıtır Kanat</t>
  </si>
  <si>
    <t xml:space="preserve">6 parça kanat, küçük boy patates kızartması, 5 adet soğan halkası, 2 adet mozzarella stick </t>
  </si>
  <si>
    <t>Çıtır Tavuk Topları</t>
  </si>
  <si>
    <t xml:space="preserve">12 adet çıtır tavuk topu, küçük boy patates kızartması, 5 adet soğan halkası, 2 adet mozzarella stick </t>
  </si>
  <si>
    <t>Çıtır Tavuk Parçaları</t>
  </si>
  <si>
    <t xml:space="preserve">3 parça tavuk bonfile, küçük boy patates kızartması, 5 adet soğan halkası, 2 adet mozzarella stick </t>
  </si>
  <si>
    <t>Karışık Çıtır Tavuklar</t>
  </si>
  <si>
    <t xml:space="preserve">2 adet tavuk kanat, 1 adet tavuk bonfile, 4 adet çıtır tavuk topu, küçük boy patates kızartması, 5 adet soğan halkası, 2 adet mozzarella stick </t>
  </si>
  <si>
    <t>Kemikli Çıtır Tavuk Parçaları</t>
  </si>
  <si>
    <t xml:space="preserve">3 adet kemikli tavuk, baget, kalça, kaburga. Küçük boy patates kızartması, 5 adet soğan halkası, 2 adet çubuk mozzarella </t>
  </si>
  <si>
    <t xml:space="preserve">Domates, biber, salatalık, soğan </t>
  </si>
  <si>
    <t xml:space="preserve">Tavuk, mevsim yeşillikleri </t>
  </si>
  <si>
    <t xml:space="preserve">Mevsim yeşillikleri, Sezar sos, tavuk </t>
  </si>
  <si>
    <t>Çubuk Mozzarella (2 Adet)</t>
  </si>
  <si>
    <t>Kemikli But Parçaları</t>
  </si>
  <si>
    <t xml:space="preserve">2 adet kemikli tavuk, baget, kalça veya kaburga </t>
  </si>
  <si>
    <t>Kremalı Mantarlı Patates</t>
  </si>
  <si>
    <t xml:space="preserve">2 adet çubuk mozzarella, 5 adet soğan halkası, küçük boy patates kızartması </t>
  </si>
  <si>
    <t>Colorado Özel Soslar</t>
  </si>
  <si>
    <t>Çıtır Kanat Parçaları (4 Adet)</t>
  </si>
  <si>
    <t>Çıtır Tavuk Topları (8 Adet)</t>
  </si>
  <si>
    <t>Soğan Halkası (5 Adet)</t>
  </si>
  <si>
    <t>XL Çıtır Tavuk Parçaları (2 Adet)</t>
  </si>
  <si>
    <t>Izgara Kuşbaşı (1 kg.)</t>
  </si>
  <si>
    <t xml:space="preserve">Büyük boy salata, büyük boy zerzevat, pişmiş biber, pişmiş domates, 4 adet ekmek ile </t>
  </si>
  <si>
    <t>Izgara Ciğer (1 kg.)</t>
  </si>
  <si>
    <t>Izgara Kıyma (1 kg.)</t>
  </si>
  <si>
    <t>Izgara Tavuk But (Kemiksiz) Menü</t>
  </si>
  <si>
    <t xml:space="preserve">Izgara Tavuk But (Kemiksiz) (Pilav, patates kızartması, salata) + İçecek </t>
  </si>
  <si>
    <t>Yoğurtlu &amp; Tereyağlı Beyti Tavuk Tantuni</t>
  </si>
  <si>
    <t>Uzunyalı Special Menü</t>
  </si>
  <si>
    <t xml:space="preserve">Uzunyalı Special (Tavuk şiş, kuzu kuşbaşı, kıyma, 3 adet kanat) + Mevsim Salata + Soğan Salatası + Közlenmiş Biber &amp; Domates + Yağlı Ekmek + Günün Mezesi + Ayran veya Şalgam </t>
  </si>
  <si>
    <t>Seçilmiş Menü (Tavuk Tantuni Dürüm)</t>
  </si>
  <si>
    <t xml:space="preserve">Tavuk Tantuni Dürüm + Coca-Cola (33 cl.) </t>
  </si>
  <si>
    <t>Seçilmiş Menü (Ekmek Arası Tavuk Tantuni)</t>
  </si>
  <si>
    <t xml:space="preserve">Ekmek Arası Tavuk Tantuni + Coca-Cola (33 cl.) </t>
  </si>
  <si>
    <t>3'lü Tavuk Şiş Dürüm Menü</t>
  </si>
  <si>
    <t xml:space="preserve">3 Adet Tavuk Şiş Dürüm + Coca-Cola (1 L.) </t>
  </si>
  <si>
    <t>4'lü Tavuk Şiş Dürüm Menü</t>
  </si>
  <si>
    <t xml:space="preserve">4 Adet Tavuk Şiş Dürüm + Coca-Cola (1 L.) </t>
  </si>
  <si>
    <t>4'lü Tavuk Tantuni Dürüm Menü</t>
  </si>
  <si>
    <t xml:space="preserve">4 Adet Tavuk Tantuni Dürüm + Coca-Cola (1 L.) </t>
  </si>
  <si>
    <t xml:space="preserve">Ekmek Arası Köfte + İçecek </t>
  </si>
  <si>
    <t>Hamburger (110 gr.) Menü</t>
  </si>
  <si>
    <t xml:space="preserve">Hamburger (110 gr.) + Patates Kızartması + İçecek </t>
  </si>
  <si>
    <t>Izgara Tavuk Göğüs Menü</t>
  </si>
  <si>
    <t xml:space="preserve">Izgara Tavuk Göğüs (Pilav, patates kızartması, salata) + İçecek </t>
  </si>
  <si>
    <t>Karışık Izgara Tavuk (1 kg.) Menü</t>
  </si>
  <si>
    <t xml:space="preserve">Karışık Tavuk (1 kg.) (Pişirilmiş) + Soğan Salatası + Mevsim Salata + Közlenmiş Domates &amp; Biber + Günün Mezesi + 2 Adet Ekmek + İçecek </t>
  </si>
  <si>
    <t>Kemiksiz Tavuk (1 kg.) Menü</t>
  </si>
  <si>
    <t xml:space="preserve">Tavuk But &amp; Tavuk Göğüs (1 kg.) (Közlenmiş domates, közlenmiş biber, soğan salatası, mevsim salata, 3 adet yağlı kebap ekmeği ile) + 2 Adet Ayran (30 cl.) </t>
  </si>
  <si>
    <t>Tavuk Kanat (1 kg.) Menü</t>
  </si>
  <si>
    <t xml:space="preserve">Tavuk Kanat (1 kg.) (Pişirilmiş) + Soğan Salatası + Mevsim Salata + Közlenmiş Domates &amp; Biber + Günün Mezesi + 2 Adet Ekmek + İçecek </t>
  </si>
  <si>
    <t>Tavuk Kelebek (1 kg.) Menü</t>
  </si>
  <si>
    <t xml:space="preserve">Tavuk Kelebek (1 kg.) (Pişirilmiş) + Soğan Salatası + Mevsim Salata + Közlenmiş Domates &amp; Biber + Günün Mezesi + 2 Adet Ekmek + İçecek </t>
  </si>
  <si>
    <t xml:space="preserve">Mercimek Çorbası </t>
  </si>
  <si>
    <t xml:space="preserve">Soğan salatası, mevsim salata, közlenmiş biber, közlenmiş domates, meze ile </t>
  </si>
  <si>
    <t xml:space="preserve">Soğan salatası, mevsim salata, közlenmiş biber, közlenmiş domates ile </t>
  </si>
  <si>
    <t>Kuzu Dalak Şiş Kebap</t>
  </si>
  <si>
    <t xml:space="preserve">Mevsim salata, soğan piyazı, közlenmiş biber, domates, günün mezesi ile </t>
  </si>
  <si>
    <t>Kuzu Yürek Şiş Kebap</t>
  </si>
  <si>
    <t>Kuzu Kuşbaşı Şiş</t>
  </si>
  <si>
    <t>Tavuk But (Kemiksiz)</t>
  </si>
  <si>
    <t xml:space="preserve">Salata, meze ile </t>
  </si>
  <si>
    <t>Karışık Izgara Tavuk (Kemikli)</t>
  </si>
  <si>
    <t xml:space="preserve">Mevsim salata, meze, soğan salatası, közlenmiş biber, közlenmiş domates, ekmek ile </t>
  </si>
  <si>
    <t>Izgara Tavuk (1 kg.) (Pişirilmiş)</t>
  </si>
  <si>
    <t xml:space="preserve">Mevsim Salata, soğan salatası, közlenmiş biber, közlenmiş domates, 2 adet ekmek ile </t>
  </si>
  <si>
    <t>Izgara Tavuk Kelebek (1 kg.) (Pişirilmiş)</t>
  </si>
  <si>
    <t>Yarım Ekmek Arası Et Tantuni</t>
  </si>
  <si>
    <t>Yoğurtlu &amp; Tereyağlı Beyti Et Tantuni</t>
  </si>
  <si>
    <t>Yarım Ekmek Arası Tavuk Tantuni</t>
  </si>
  <si>
    <t>Kıymalı Kuşbaşılı Dürüm</t>
  </si>
  <si>
    <t>Kuzu Dalak Dürüm</t>
  </si>
  <si>
    <t>Kuzu Yürek Şiş Dürüm</t>
  </si>
  <si>
    <t xml:space="preserve">Domates, yeşillik, ketçap, mayonez, isteğe göre soğan </t>
  </si>
  <si>
    <t>Kuzu Dalak</t>
  </si>
  <si>
    <t xml:space="preserve">Mevsim salata, soğan piyaz, közlenmiş domates, közlenmiş biber, günün mezesi ile </t>
  </si>
  <si>
    <t>Kuzu Yürek</t>
  </si>
  <si>
    <t>Karışık Kuzu Dalak &amp; Kuzu Yürek</t>
  </si>
  <si>
    <t>Yağlı Ekmek (Adet)</t>
  </si>
  <si>
    <t>Sütlü Dondurma (1 kg.) - Şu anda mevcut değil.</t>
  </si>
  <si>
    <t>Antep Fıstıklı Dondurma (1 kg.)</t>
  </si>
  <si>
    <t xml:space="preserve">Domates, yeşillik, soğan. Limon, yeşillik, turşu ile </t>
  </si>
  <si>
    <t>Kemiksiz Izgara Tavuk (700 gr.)</t>
  </si>
  <si>
    <t xml:space="preserve">Mevsim salata, humus, soğan piyazı, közlenmiş domates, közlenmiş biber, ekmek ile </t>
  </si>
  <si>
    <t>Urfa Kebap (200 gr.)</t>
  </si>
  <si>
    <t>Kuşbaşı Şiş (200 gr.)</t>
  </si>
  <si>
    <t>Ciğer Şiş (200 gr.)</t>
  </si>
  <si>
    <t>Kemikli Izgara Tavuk (700 gr.)</t>
  </si>
  <si>
    <t>Tavuk Kanat (700 gr.)</t>
  </si>
  <si>
    <t>Izgara Köfte (200 gr.)</t>
  </si>
  <si>
    <t>Izgara Sucuk (200 gr.)</t>
  </si>
  <si>
    <t>Duble Darışık Dürüm</t>
  </si>
  <si>
    <t xml:space="preserve">Adana kebap, kuşbaşı şiş, domates, yeşillik, soğan. Limon, yeşillik, turşu ile </t>
  </si>
  <si>
    <t>Adana Dürüm (120 gr.)</t>
  </si>
  <si>
    <t>Kuşbaşı Şiş Dürüm (120 gr.)</t>
  </si>
  <si>
    <t>Ciğer Şiş Dürüm (120 gr.)</t>
  </si>
  <si>
    <t>Tavuk Şiş Dürüm (120 gr.)</t>
  </si>
  <si>
    <t>Urfa Dürüm (120 gr.)</t>
  </si>
  <si>
    <t>Duble Ekmek Arası Köfte</t>
  </si>
  <si>
    <t>Duble Ekmek Arası Sucuk</t>
  </si>
  <si>
    <t xml:space="preserve">Mevsim salata, humus, soğan piyazı, 5 dilim ekmek ile </t>
  </si>
  <si>
    <t>Adana &amp; Kuşbaşı (1 kg.)</t>
  </si>
  <si>
    <t xml:space="preserve">Mevsim salata, humus, soğan piyazı, 2 adet ekmek ile </t>
  </si>
  <si>
    <t xml:space="preserve">Közlenmiş domates, közlenmiş biber ile </t>
  </si>
  <si>
    <t xml:space="preserve">Bulgur pilavı, maydanoz, közlenmiş biber, közlenmiş domates, limon, ekmek ile </t>
  </si>
  <si>
    <t xml:space="preserve">Pirinç pilavı, maydanoz, közlenmiş biber, közlenmiş domates, limon, ekmek ile </t>
  </si>
  <si>
    <t xml:space="preserve">Salatalık turşusu, biber turşusu ile </t>
  </si>
  <si>
    <t xml:space="preserve">Patates kızartması, turşu, özel sos, mayonez, isteğe göre ketçap </t>
  </si>
  <si>
    <t xml:space="preserve">Pirinç pilavı, patates kızartması, turşu, mevsim salatası, Rus salatası, mayonez, ketçap </t>
  </si>
  <si>
    <t xml:space="preserve">Hamburger köftesi, domates, kıvırcık marul, salatalık turşusu, isteğe göre ketçap, mayonez </t>
  </si>
  <si>
    <t xml:space="preserve">Maydanoz, soğan, domates. Közlenmiş domates, limon ile </t>
  </si>
  <si>
    <t>Fındık Lahmacun (1 kg.) (Pişirilmiş)</t>
  </si>
  <si>
    <t xml:space="preserve">(38-40 Adet) Yeşillik, limon </t>
  </si>
  <si>
    <t>Izgara Dana &amp; Koyun Kıyma (1 kg.) (Pişirilmiş)</t>
  </si>
  <si>
    <t xml:space="preserve">Soğan maydanoz, pişmiş domates, pişmiş biber, ekmek, limon </t>
  </si>
  <si>
    <t>Kemiksiz Tavuk Şiş Izgara (1 kg.) (Pişirilmiş)</t>
  </si>
  <si>
    <t xml:space="preserve">Pirinç pilavı, soğan, maydanoz piyazı, pişmiş domates, pişmiş biber, ekmek </t>
  </si>
  <si>
    <t>Izgara Kanat (1 kg.) (Pişirilmiş)</t>
  </si>
  <si>
    <t xml:space="preserve">Pirinç pilavı, soğan, maydanoz piyazı, pişmiş domates, pişmiş biber, ekmek, limon </t>
  </si>
  <si>
    <t>Belen Tava (1 kg.) (Pişirilmiş)</t>
  </si>
  <si>
    <t>Kıyma Kebap (1 kg.) (Pişirilmiş)</t>
  </si>
  <si>
    <t xml:space="preserve">Pirinç pilavı, soğan, maydanoz piyazı, pişmiş domates, pişmiş biber, özel soslu ekmek, limon </t>
  </si>
  <si>
    <t>Kuşbaşı Kebap (1 kg.) (Pişirilmiş)</t>
  </si>
  <si>
    <t>Izgara Ciğer Kebap (1 kg.) (Pişirilmiş)</t>
  </si>
  <si>
    <t>Karışık Izgara (1 kg.) (Pişirilmiş)</t>
  </si>
  <si>
    <t xml:space="preserve">Kıyma kebabı, kuşbaşı şiş, tavuk şiş, pirinç pilavı, soğan, maydanoz piyazı, pişmiş domates, pişmiş biber, özel soslu ekmek, limon </t>
  </si>
  <si>
    <t>Viyana Usulü Tavuk Şnitzel</t>
  </si>
  <si>
    <t xml:space="preserve">Özel baharatlar ile panelenmiş tavuk göğüs, eritilmiş kaşar peyniri, mantar, kremalı özel sos, ev yapımı patates kızartması </t>
  </si>
  <si>
    <t xml:space="preserve">Jülyen tavuk, renkli biberler, mantar, kerma, pesto sos, parmesan peyniri </t>
  </si>
  <si>
    <t>Vera Usulü Köri Soslu Tavuk</t>
  </si>
  <si>
    <t xml:space="preserve">Akdeniz yeşillikleri, mantar, renkli biberler, özel köri baharatı, krema, patates kızartması ile </t>
  </si>
  <si>
    <t xml:space="preserve">Akdeniz yeşillikleri, ızgara tavuk dilimleri, kruton ekmek, iceberg marul, Sezar sos, domates </t>
  </si>
  <si>
    <t xml:space="preserve">Akdeniz yeşillikleri, mantar, krema, parmesan peyniri, patates kızartması ile </t>
  </si>
  <si>
    <t>Seçilmiş Menü (Vera Burger)</t>
  </si>
  <si>
    <t xml:space="preserve">Vera Burger + Coca-Cola (33 cl.) </t>
  </si>
  <si>
    <t>Seçilmiş Menü (Vera Usulü Köri Soslu Tavuk)</t>
  </si>
  <si>
    <t xml:space="preserve">Vera Usulü Köri Soslu Tavuk + Coca-Cola (33 cl.) </t>
  </si>
  <si>
    <t>Vodafone Menüsü (Karışık Pizza)</t>
  </si>
  <si>
    <t xml:space="preserve">Karışık Pizza + Kutu İçecek (Kampanya koşulları için restoranın Promosyonlar bölümüne göz atınız. İndirimli fiyat ürün sepete eklendikten sonra uygulanır.) </t>
  </si>
  <si>
    <t>Vodafone Menüsü (Fettuccine Alfredo)</t>
  </si>
  <si>
    <t xml:space="preserve">Fettuccine Alfredo + Kutu İçecek (Kampanya koşulları için restoranın Promosyonlar bölümüne göz atınız. İndirimli fiyat ürün sepete eklendikten sonra uygulanır.) </t>
  </si>
  <si>
    <t xml:space="preserve">Köy yumurtası, kaşar peyniri </t>
  </si>
  <si>
    <t>Mantarlı Omlet</t>
  </si>
  <si>
    <t xml:space="preserve">Köy yumurtası, sucuk, kaşar peyniri </t>
  </si>
  <si>
    <t>Sahanda Tereyağlı Yumurta</t>
  </si>
  <si>
    <t xml:space="preserve">Köy yumurtası, sucuk </t>
  </si>
  <si>
    <t xml:space="preserve">Sucuk, kaşar peyniri. Ev yapımı patates kızartması ile </t>
  </si>
  <si>
    <t xml:space="preserve">Ev yapımı patates kızartması ile </t>
  </si>
  <si>
    <t xml:space="preserve">Yaprak şeklinde kesilmiş ızgara dana eti, domates, cheddar peyniri, pesto sos. Patates kızartması ile </t>
  </si>
  <si>
    <t>Chicken &amp; Cheese Sandviç</t>
  </si>
  <si>
    <t xml:space="preserve">İtalyan baharatları ile marine edilmiş tavuk, kaşar peyniri, domates, mantar, pesto sos. Patates kızartması ile </t>
  </si>
  <si>
    <t xml:space="preserve">Sucuk, salam, kaşar peyniri, domates, turşu, ketçap, mayonez. Ev yapımı patates kızartması ile </t>
  </si>
  <si>
    <t xml:space="preserve">Sucuk, salam, dana jambon, kaşar peyniri, ketçap, mayonez. Ev yapımı patates kızartması ile </t>
  </si>
  <si>
    <t xml:space="preserve">Ev yapımı patates kızartması, soğan halkası, sigara böreği, çıtır çiçek sosis, acı ve tatlı sos, paçanga böreği, çıtır tavuk, mozzarella sticks </t>
  </si>
  <si>
    <t xml:space="preserve">Özel baharatlarla harmanlanıp panelenmiş çıtır tavuk, patates kızartması </t>
  </si>
  <si>
    <t>Pastırmalı &amp; Kaşarlı Paçanga Böreği</t>
  </si>
  <si>
    <t>Çiçek Sosis Kızartma</t>
  </si>
  <si>
    <t>Peynirli Mantar Güveç</t>
  </si>
  <si>
    <t>Terbiyeli Tavuk Pirzola</t>
  </si>
  <si>
    <t xml:space="preserve">Közlenmiş soğan, domates ve biber, Akdeniz yeşillikleri, patates kızartması ile </t>
  </si>
  <si>
    <t>Kajun Baharatlı Tavuk</t>
  </si>
  <si>
    <t xml:space="preserve">Akdeniz yeşillikleri, mantar, kajun baharatı, krema, kaşar peyniri, patates kızartması ile </t>
  </si>
  <si>
    <t>Kekikli Izgara Tavuk</t>
  </si>
  <si>
    <t xml:space="preserve">Spesiyal kekikli sos ile dinlendirilmiş ızgara tavuk. Ev yapımı patates kızartması, Akdeniz yeşilliği ile </t>
  </si>
  <si>
    <t xml:space="preserve">Jülyen tavuk parçaları, renkli biberler, soğan, mantar, Meksika fasulyesi, acı sos. Ev yapımı patates kızartması, Akdeniz yeşilliği ile </t>
  </si>
  <si>
    <t xml:space="preserve">Jülyen doğranmış tavuk parçaları, renkli biber, soğan, mantar, mısır, çeri domates, soya sos. Ev yapımı patates kızartması, Akdeniz yeşilliği ile </t>
  </si>
  <si>
    <t xml:space="preserve">Fettucine yatağında ızgara tavuk, kaşar peyniri, kremalı mantar sos. Ev yapımı patates kızartması, Akdeniz yeşilliği ile </t>
  </si>
  <si>
    <t xml:space="preserve">Özel baharatlar ile panelenmiş tavuk göğüs. Ev yapımı patates kızartması, Akdeniz yeşilliği ile </t>
  </si>
  <si>
    <t xml:space="preserve">Akdeniz yeşillikleri, patates kızartması, közlenmiş soğan, domates ve biber ile </t>
  </si>
  <si>
    <t xml:space="preserve">Jülyen bonfile dilimleri, renkli biberler, soğan, tereyağı, domates sos </t>
  </si>
  <si>
    <t xml:space="preserve">Jülyen bonfile dilimleri, renkli biberler, tereyağı, domates sosu ile sotelenmiş yoğurtlu kibrit patates kızartması </t>
  </si>
  <si>
    <t>Beef Straganof</t>
  </si>
  <si>
    <t xml:space="preserve">Jülyen bonfile parçaları, soğan, mantar, kornişon turşu, demi glace sos, krema. Ev yapımı patates kızatması, Akdeniz yeşilliği ile </t>
  </si>
  <si>
    <t xml:space="preserve">Biber çeşitrleri, demi glace sosunda ızgara bonfile. Ev yapımı patates kızartması, Akdeniz yeşilliği ile </t>
  </si>
  <si>
    <t>Cafe de Paris Steak</t>
  </si>
  <si>
    <t xml:space="preserve">Izgara bonfle et, cafe de Paris sosu, ev yapımı patates kızartması, Akdeniz yeşilliği ile </t>
  </si>
  <si>
    <t xml:space="preserve">Jülyen bonfile parçacıkları, renkli biberler, Meksilan fasulyesi, mısır, acı sos. Ev yapımı patates kızartması, Akdeniz yeşilliği ile </t>
  </si>
  <si>
    <t>Diana Steak</t>
  </si>
  <si>
    <t xml:space="preserve">Izgara bonfile et, soğan, mantar, dana jambon, zeytin, Meksika fasulyesi, dana steak sos. Ev yapımı patates kızartması, Akdeniz yeşilliği ile </t>
  </si>
  <si>
    <t>Dana Bonfile (Dry Aged) - Şu anda mevcut değil.</t>
  </si>
  <si>
    <t>Dana Antrikot (Dry Aged)</t>
  </si>
  <si>
    <t>T-Bone Steak (Dry Aged)</t>
  </si>
  <si>
    <t xml:space="preserve">160 gr. ev yapımı dana hamburger köftesi, cheddar peyniri. Ev yapımı patates kızartması ile </t>
  </si>
  <si>
    <t>BBQ American Burger</t>
  </si>
  <si>
    <t xml:space="preserve">Özel bbq soslu dana füme, çıtır soğan, cheddar peyniri. Ev yapımı patates kızartması ile </t>
  </si>
  <si>
    <t>Vera Şelale Burger</t>
  </si>
  <si>
    <t xml:space="preserve">160 gr. ev yapımı dana hamburger köftesi, karamelize soğan, mantar sote, dana jambon, şefin özel sosu. Ev yapımı patates kızartması ile </t>
  </si>
  <si>
    <t xml:space="preserve">160 gr. ev yapımı dana hamburger köftesi. Ev yapımı patates kızartması ile </t>
  </si>
  <si>
    <t>Acılı Mexican Burger</t>
  </si>
  <si>
    <t xml:space="preserve">160 gr. ev yapımı dana hamburger köftesi, özel acı sosu, cheddar peyniri. Ev yapımı patates kızartması ile </t>
  </si>
  <si>
    <t>Lokum Burger</t>
  </si>
  <si>
    <t xml:space="preserve">Izgara bonfile, cheddar peyniri, mantar sote, karamelize soğan. Ev yapımı patates kızartması, dip sos ile </t>
  </si>
  <si>
    <t xml:space="preserve">Jülyen tavuk parçaları, renkli biberler, mantar, soğan, domates sosu, kaşarlı tortilla ekmeği. Ev yapımı patates kızartması, Akdeniz yeşilliği ile </t>
  </si>
  <si>
    <t xml:space="preserve">Jülyen bonfile parçaları, renkli biberler, mantar, soğan, domates sosu. Ev yapımı patates kızartması, Akdeniz yeşilliği ile </t>
  </si>
  <si>
    <t xml:space="preserve">Mevsim sebze sote, renkli biberler, mantar, soğan, domates sosu, kaşarlı tortilla ekmeği. Ev yapımı patates kızartması, Akdeniz yeşilliği ile </t>
  </si>
  <si>
    <t>Akdeniz Wrap</t>
  </si>
  <si>
    <t xml:space="preserve">Izgara köfte, kaşarlı peyniri, domates sosu, tortilla ekmeği. Ev yapımı patates kızartması, Akdeniz yeşilliği ile </t>
  </si>
  <si>
    <t>Acılı BBQ Soslu &amp; Tavuklu Pizza</t>
  </si>
  <si>
    <t xml:space="preserve">Bbq sos ile sotelenmiş tavuk parçaları, mozzarella peyniri, renkli biberler, jalapeno biberi, domates,, mantar </t>
  </si>
  <si>
    <t>Acılı BBQ Soslu &amp; Biftekli Pizza</t>
  </si>
  <si>
    <t xml:space="preserve">Bbq sos ile sotelenmiş biftek parçaları, mozzarella peyniri, renkli biberler, jalapeno biberi, domates, mantar </t>
  </si>
  <si>
    <t>Dört Peynirli Pizza</t>
  </si>
  <si>
    <t xml:space="preserve">Domates sosu, mozzarella peyniri, cheddar peyniri, rokfor peyniri, parmesan peyniri, isteğe göre cherry domates, roka </t>
  </si>
  <si>
    <t xml:space="preserve">Domates sosu, mozzarella peyniri, domates, fesleğen </t>
  </si>
  <si>
    <t xml:space="preserve">Spesiyal domates sos, mozzarella peyniri, domates, salam, sucuk, sosis, renkli biberler, zeytin, mantar, mısır, domates </t>
  </si>
  <si>
    <t>Sebzeli Pizza</t>
  </si>
  <si>
    <t xml:space="preserve">Spesiyal domates sos, mozzarella peyniri, renkli biberler, brokoli, enginar mısır siyah zeytin yeşil zeytin domates roka </t>
  </si>
  <si>
    <t xml:space="preserve">Spesiyal domates sos, mozzarella peyniri, renkli biberler, mısır, roka, parmesan peyniri </t>
  </si>
  <si>
    <t>Anadolu Pizza</t>
  </si>
  <si>
    <t xml:space="preserve">Spesiyal domates sos, mozzarella peyniri, kekik, renkli biberler, yeşilzeytin, siyah zeytin </t>
  </si>
  <si>
    <t>Beef Quesadilla</t>
  </si>
  <si>
    <t xml:space="preserve">Izgara dana fileto, cheddar peyniri, domates, tane mısır, renkli biberler, siyah zeytin, yeşil zeytin. Patates kızartması, Akdeniz yeşillikleri ile </t>
  </si>
  <si>
    <t>Chicken Quesadilla</t>
  </si>
  <si>
    <t xml:space="preserve">Izgara tavuk fileto, cheddar peyniri, domates, tane mısır, renkli biberler, siyah zeytin, yeşil zeytin. Patates kızartması, Akdeniz yeşillikleri ile </t>
  </si>
  <si>
    <t>Sebzeli Quesadilla</t>
  </si>
  <si>
    <t xml:space="preserve">Mozzarella peyniri, cheddar peyniri, domates, taze mısır, renkli biberler, siyah zeytin, yeşilzeytin. Ev yapımı patates kızartması, Akdeniz yeşilliği ile </t>
  </si>
  <si>
    <t>Penne All Arrabbiata</t>
  </si>
  <si>
    <t xml:space="preserve">Acılı domates sosu, siyah zeytin, yeşilzeytin, kurutulmuş domates, parmesan peyniri </t>
  </si>
  <si>
    <t>Biftekli Noodle</t>
  </si>
  <si>
    <t>Sebzeli Noodle</t>
  </si>
  <si>
    <t>Tavuklu Noodle</t>
  </si>
  <si>
    <t xml:space="preserve">Akdeniz yeşillikleri, ton balığı </t>
  </si>
  <si>
    <t xml:space="preserve">Izgara bonfile parçaları, Akdeniz yeşillikleri, roka, cherry domates, parmesan peyniri, balsamik sos </t>
  </si>
  <si>
    <t xml:space="preserve">Domates, salatalık, yeşilbiber, kırmızıbiber, maydanoz, nane, mevsiminde nar, ceviz, özel baharat, sos </t>
  </si>
  <si>
    <t xml:space="preserve">Roka, ceviz, tulum peyniri, çeri domates, nar ekşisi, sos, zeytinyağı ile </t>
  </si>
  <si>
    <t>Su (75 cl.)</t>
  </si>
  <si>
    <t>Viva Klasik Tavuk Döner Dürüm</t>
  </si>
  <si>
    <t xml:space="preserve">Patates kızartması, ketçap, mayonez, turşu, özel sos </t>
  </si>
  <si>
    <t xml:space="preserve">150 gr. patates kızartması, ketçap, mayonez, turşu </t>
  </si>
  <si>
    <t xml:space="preserve">Soğan, maydanoz, sumak, özel sos </t>
  </si>
  <si>
    <t xml:space="preserve">Domates, turşu, marul, ketçap, mayonez. Patates kızartması ile </t>
  </si>
  <si>
    <t xml:space="preserve">Salata, pirinç pilavı, mayonez, ketçap, turşu </t>
  </si>
  <si>
    <t xml:space="preserve">Kasap et, domates, turşu, marul, ketçap, mayonez. Patates kızartması ile </t>
  </si>
  <si>
    <t>El Yapımı Ayran (Büyük)</t>
  </si>
  <si>
    <t xml:space="preserve">Tavuk döner, marul, patates kızartması, turşu, sarımsak, mayonez, özel sos </t>
  </si>
  <si>
    <t>Diyet Tavuk Döner Dürüm</t>
  </si>
  <si>
    <t xml:space="preserve">Kepekli lavaş ekmeğine; tavuk döner, domates, maydanoz, marul, turşu </t>
  </si>
  <si>
    <t>Acılı Tavuk Döner Dürüm</t>
  </si>
  <si>
    <t xml:space="preserve">Tavuk döner, domates, turşu, maydanoz, özel sos, Meksika acı sos </t>
  </si>
  <si>
    <t>Kaşar Peynirli Tavuk Döner Dürüm</t>
  </si>
  <si>
    <t xml:space="preserve">Tavuk döner, patates kızartması, kaşar peyniri, domates, maydanoz, özel sos </t>
  </si>
  <si>
    <t xml:space="preserve">Yaprak et döner, çıtır pide parçaları, köy tereyağı, özel sos. Pirinç pilavı, süzme yoğurt ile </t>
  </si>
  <si>
    <t xml:space="preserve">Yaprak et döner, garnitür, özel sos ile </t>
  </si>
  <si>
    <t xml:space="preserve">Yaprak et döner, soğan, maydanoz, domates, özel sos </t>
  </si>
  <si>
    <t>Karışık Dürüm - Şu anda mevcut değil.</t>
  </si>
  <si>
    <t xml:space="preserve">Et döner, tavuk döner, domates, soğan, maydanoz, özel sos </t>
  </si>
  <si>
    <t>Zurna Et Döner Dürüm - Şu anda mevcut değil.</t>
  </si>
  <si>
    <t xml:space="preserve">Uzun lavaş ekmeğine; et döner, domates, maydanoz, turşu, sos </t>
  </si>
  <si>
    <t>Diyet Et Döner Dürüm - Şu anda mevcut değil.</t>
  </si>
  <si>
    <t xml:space="preserve">Kepekli lavaş ekmeğine; yaprak et döner, domates, maydanoz, marul </t>
  </si>
  <si>
    <t>Kaşar Peynirli Et Döner Dürüm - Şu anda mevcut değil.</t>
  </si>
  <si>
    <t xml:space="preserve">Kaşar peyniri, yaprak et döner, domates, maydanoz, özel sos </t>
  </si>
  <si>
    <t xml:space="preserve">Tavuk döner, çıtır pide parçaları, köy tereyağı, özel sos. Pirinç pilavı, süzme yoğurt ile </t>
  </si>
  <si>
    <t xml:space="preserve">Tavuk döner, özel sos, garnitür ile </t>
  </si>
  <si>
    <t>Classico Tavuk Döner Dürüm</t>
  </si>
  <si>
    <t xml:space="preserve">Tavuk döner, domates, turşu, maydanoz, özel sos </t>
  </si>
  <si>
    <t xml:space="preserve">Uzun lavaş ekmeğine; tavuk döner, domates, maydanoz, turşu, sos </t>
  </si>
  <si>
    <t>Crunchy Chicken Burger</t>
  </si>
  <si>
    <t xml:space="preserve">Özel panelenmiş çıtır tavuk göğüs, marul, turşu, kibrit patates kızartması, bbq sos, West sos. Parmak patates kızartması ile </t>
  </si>
  <si>
    <t>Seçilmiş Menü (Crunchy Chicken Burger)</t>
  </si>
  <si>
    <t xml:space="preserve">Crunchy Chicken Burger + Coca-Cola (33 cl.) </t>
  </si>
  <si>
    <t>Mad Double Burger</t>
  </si>
  <si>
    <t xml:space="preserve">Çift katlı 280 gr. dana eti, çift cheddar peyniri, karamelize soğan, marul, domates, turşu, West sos. Parmak patates kızartması ile </t>
  </si>
  <si>
    <t xml:space="preserve">140 gr. dana hamburger köftesi, marul, domates, turşu, karamelize soğan, West sos. Parmak patates kızartması ile </t>
  </si>
  <si>
    <t xml:space="preserve">150 gr. 5 adet dana köfte, mevsim salata, soğan salatası, parmak patates kızartması ile </t>
  </si>
  <si>
    <t>Vejeteryan Burger</t>
  </si>
  <si>
    <t xml:space="preserve">Burger ekmeğine; mozzarella peyniri, demi glace soslu sotelenmiş sarımsaklı mantar, domates, turşu, marul, mayonez. Parmak patates kızartması ile </t>
  </si>
  <si>
    <t>Busted Burger</t>
  </si>
  <si>
    <t xml:space="preserve">140 gr. dana eti, dana bacon, soğan halkası, cheddar peyniri, marul, domates, turşu, bbq sos, West sos. Parmak patates kızartması ile </t>
  </si>
  <si>
    <t>Spicy Fresh Burger</t>
  </si>
  <si>
    <t xml:space="preserve">140 gr. dana eti, taze soğan, jalepeno biberi, cheddar peyniri, marul, domates, özel acı sos, West sos. Parmak patates kızartması ile </t>
  </si>
  <si>
    <t>Şarküteri Burger</t>
  </si>
  <si>
    <t xml:space="preserve">140 gr. dana eti, dana jambon, dana bacon, dana pastırma, karamelize soğan, marul, domates, turşu, West sos. Parmak patates kızartması ile </t>
  </si>
  <si>
    <t>Mantarlı Chicken Burger</t>
  </si>
  <si>
    <t xml:space="preserve">Özel panelenmiş çıtır tavuk göğsü, sarımsaklı sotelenmiş mantar, mozarella peyniri, marul domates, turşu, mayonez </t>
  </si>
  <si>
    <t xml:space="preserve">Özel panelenmiş çıtır tavuk göğüs, marul, domates, turşu, mayonez. Parmak patates kızartması ile </t>
  </si>
  <si>
    <t>JR Burger</t>
  </si>
  <si>
    <t xml:space="preserve">100 gr. dana hamburger köftesi, marul, domates, turşu, West sos, karamelize soğan. Parmak patates kızartması ile </t>
  </si>
  <si>
    <t>Chicken &amp; Cheeseburger</t>
  </si>
  <si>
    <t xml:space="preserve">Özel panelenmiş çıtır tavuk göğüs, marul, domates, turşu, mayonez, mozzarella peyniri. Parmak patates kızartması ile </t>
  </si>
  <si>
    <t>West Mexicano Burger</t>
  </si>
  <si>
    <t xml:space="preserve">140 gr. dana hamburger köftesi, jalapeno biberi, karamelize soğan, marul, domates, acı sos, West sos. Parmak patates kızartması ile </t>
  </si>
  <si>
    <t xml:space="preserve">140 gr. dana hamburger köftesi, karamelize soğan, çift cheddar peyniri, marul, domates, turşu, West sos. Parmak patates kızartması ile </t>
  </si>
  <si>
    <t xml:space="preserve">140 gr. dana hamburger köftesi, közlenmiş biber, közlenmiş domates, karamelize soğan, marul, turşu, bbq sos. Parmak patates kızartması ile </t>
  </si>
  <si>
    <t xml:space="preserve">140 gr. dana hamburger köftesi, demi glace sos, sarımsaklı sotelenmiş mantar, marul, turşu, mayonez, cheddar peyniri. Parmak patates kızartması ile </t>
  </si>
  <si>
    <t>Crunchy Burger</t>
  </si>
  <si>
    <t xml:space="preserve">140 gr. dana hamburger köftesi, kibrit patates kızartması, soğan halkası, cheddar peyniri, marul, domates, turşu, bbq sos, West sos. Parmak patates kızartması ile </t>
  </si>
  <si>
    <t xml:space="preserve">140 gr. dana hamburger köftesi, mozzarella peyniri, roka, marul, domates, turşu, pesto sos. Parmak patates kızartması ile </t>
  </si>
  <si>
    <t>Mega Chicken Burger</t>
  </si>
  <si>
    <t xml:space="preserve">2 adet özel panelenmiş çıtır tavuk göğüs, marul, domates, turşu, cheddar peyniri, mayonez. Parmak patates kızartması ile </t>
  </si>
  <si>
    <t>Füme Bacon Burger</t>
  </si>
  <si>
    <t xml:space="preserve">140 gr. dana hamburger köftesi, dana bacon, karamelize soğan, cheddar peyniri, marul, domates, turşu, bbq sos. Parmak patates kızartması ile </t>
  </si>
  <si>
    <t>West Burger</t>
  </si>
  <si>
    <t xml:space="preserve">200 gr. dana hamburger köftesi içerisine; mozzarella peyniri &amp; cheddar peyniri, karamelize soğan, marul, turşu, domates, West sos. Parmak patates kızartması, kibrit patates kızartması, bbq sos ile </t>
  </si>
  <si>
    <t xml:space="preserve">120 gr. dana köfte, soğan, domates. Parmak patates kızartması ile </t>
  </si>
  <si>
    <t>West Mixed</t>
  </si>
  <si>
    <t xml:space="preserve">Mozzarella sticks, soğan halkası, parmak patates kızartması, elma dilim patates kızartması, chicken fingers, sosis kızartması </t>
  </si>
  <si>
    <t xml:space="preserve">Akdeniz yeşillikleri, mozzarella peyniri </t>
  </si>
  <si>
    <t xml:space="preserve">Yeşillik, çıtır tavuk </t>
  </si>
  <si>
    <t>Hellim Salata</t>
  </si>
  <si>
    <t xml:space="preserve">Yeşillik, hellim peyniri </t>
  </si>
  <si>
    <t xml:space="preserve">Yeşillik, ton balığı </t>
  </si>
  <si>
    <t xml:space="preserve">Patates kızartması, salata, ketçap, mayonez ile </t>
  </si>
  <si>
    <t>Zerzevatlı Tavuk Döner Dürüm</t>
  </si>
  <si>
    <t xml:space="preserve">Soğan, turşu, ketçap, mayonez, sos </t>
  </si>
  <si>
    <t xml:space="preserve">Tavuk Döner + Patates Kızartması + Pepsi (33 cl.) </t>
  </si>
  <si>
    <t xml:space="preserve">Tavuk Burger (Patates kızartması, göbek marul, domates, ketçap, mayonez) + Patates Kızartması + Pepsi (33 cl.) </t>
  </si>
  <si>
    <t>Tavuk Döner (Tabak)</t>
  </si>
  <si>
    <t xml:space="preserve">Kaşar peyniri, patates kızartması, ketçap, mayonez </t>
  </si>
  <si>
    <t xml:space="preserve">Chicken Burger (Burger köftesi, turşu, domates, ketçap, mayonez) + Patates Kızartması + 3 Adet Soğan Halkası + Pepsi (33 cl.) </t>
  </si>
  <si>
    <t xml:space="preserve">Küçük Boy Pizza + Patates Kızartması + Pepsi (33 cl.) </t>
  </si>
  <si>
    <t>2’li Küçük Boy Pizza Menü</t>
  </si>
  <si>
    <t xml:space="preserve">2’li Küçük Boy Pizza + Patates Kızartması + Pepsi (1 L.) </t>
  </si>
  <si>
    <t xml:space="preserve">Hamburger (Burger köftesi, turşu, domates, ketçap, mayonez) + Patates Kızartması + 3 Adet Soğan Halkası + Pepsi (33 cl.) </t>
  </si>
  <si>
    <t>Tekli Orta Boy Pizza Menü</t>
  </si>
  <si>
    <t xml:space="preserve">Orta Boy Pizza + Patates Kızartması + Pepsi (33 cl.) </t>
  </si>
  <si>
    <t>Dolu Dolu Pizza (Küçük Boy)</t>
  </si>
  <si>
    <t xml:space="preserve">Özel sos, pizza peyniri, dana sucuk, dana salam, kırmızıbiber, mantar, siyah zeytin, yeşilbiber, mısır </t>
  </si>
  <si>
    <t>My Chicken Pizza (Küçük Boy)</t>
  </si>
  <si>
    <t xml:space="preserve">Özel sos, pizza peyniri, mantar, çıtır tavuk parçaları, mısır, yeşilbiber </t>
  </si>
  <si>
    <t>Mexico Pizza (Küçük Boy)</t>
  </si>
  <si>
    <t xml:space="preserve">Özel pizza sosu, pizza peyniri, dana sucuk, kırmızıbiber, jalapeno biberi, mantar </t>
  </si>
  <si>
    <t>İki Kat Peynirli Pizza (Küçük Boy)</t>
  </si>
  <si>
    <t xml:space="preserve">Özel pizza sosu, 2 kat peynir, dana salam, piliç sosis, mantar, mısır </t>
  </si>
  <si>
    <t xml:space="preserve">Özel pizza sosu, pizza peyniri, ton balığı, soğan, mantar, mısır </t>
  </si>
  <si>
    <t>Etçi Pizza (Küçük Boy)</t>
  </si>
  <si>
    <t xml:space="preserve">Özel sos, pizza peyniri, dana sucuk, dana salam, piliç sosis </t>
  </si>
  <si>
    <t xml:space="preserve">Özel pizza sosu, pizza peyniri, mantar, yeşilbiber, siyah zeytin, mısır, domates </t>
  </si>
  <si>
    <t>Etçi Pizza (Orta Boy)</t>
  </si>
  <si>
    <t>Dolu Dolu Pizza (Orta Boy)</t>
  </si>
  <si>
    <t>Spesiyal Pizza (Orta Boy)</t>
  </si>
  <si>
    <t xml:space="preserve">Özel sos, pizza peyniri, siyah zeytin, yeşilzeytin, mısır, dana salam, dana sucuk, piliç sosis </t>
  </si>
  <si>
    <t>Mix Pizza (Orta Boy)</t>
  </si>
  <si>
    <t xml:space="preserve">Özel pizza sosu, pizza peyniri, dana sucuk, piliç sosis, dana salam, yeşilbiber, mantar </t>
  </si>
  <si>
    <t>İki Kat Peynirli Pizza (Orta Boy)</t>
  </si>
  <si>
    <t>My Chicken Pizza (Orta Boy)</t>
  </si>
  <si>
    <t xml:space="preserve">Özel pizza sosu, pizza peyniri, dana sucuk </t>
  </si>
  <si>
    <t>Mexico Pizza (Orta Boy)</t>
  </si>
  <si>
    <t>Mix Pizza (Büyük Boy)</t>
  </si>
  <si>
    <t>Spesiyal Pizza (Büyük Boy)</t>
  </si>
  <si>
    <t>Etçi Pizza (Büyük Boy)</t>
  </si>
  <si>
    <t>My Chicken Pizza (Büyük Boy)</t>
  </si>
  <si>
    <t>Mexico Pizza (Büyük Boy)</t>
  </si>
  <si>
    <t>Dolu Dolu Pizza (Büyük Boy)</t>
  </si>
  <si>
    <t>İki Kat Peynirli Pizza (Büyük Boy)</t>
  </si>
  <si>
    <t>Sebzeli Pizza (Jumbo Boy)</t>
  </si>
  <si>
    <t>Ton Balıklı Pizza (Jumbo Boy)</t>
  </si>
  <si>
    <t>My Chicken Pizza (Jumbo Boy)</t>
  </si>
  <si>
    <t>Mexico Pizza (Jumbo Boy)</t>
  </si>
  <si>
    <t>Sucuklu Pizza (Jumbo Boy)</t>
  </si>
  <si>
    <t>İki Kat Peynirli Pizza (Jumbo Boy)</t>
  </si>
  <si>
    <t>Mix Pizza (Jumbo Boy)</t>
  </si>
  <si>
    <t>Dolu Dolu Pizza (Jumbo Boy)</t>
  </si>
  <si>
    <t>Etçi Pizza (Jumbo Boy)</t>
  </si>
  <si>
    <t>Spesiyal Pizza (Jumbo Boy)</t>
  </si>
  <si>
    <t>Kemikli Karışık Tavuk</t>
  </si>
  <si>
    <t xml:space="preserve">Mevsim salata, soğan piyazı, acılı ezme, közlenmiş soğan, közlenmiş biber, 1 adet ekmek ile </t>
  </si>
  <si>
    <t>Izgara Kol Kanat</t>
  </si>
  <si>
    <t>Kemiksiz Tavuk Sarma</t>
  </si>
  <si>
    <t>Kıyma Şiş (2 Şiş)</t>
  </si>
  <si>
    <t xml:space="preserve">Mevsim salata, soğan piyazı, acılı ezme, közlenmiş domates, közlenmiş biber, 1 adet ekmek ile </t>
  </si>
  <si>
    <t>Kuşbaşı Kebap (2 Şiş)</t>
  </si>
  <si>
    <t>Ciğer Şiş (2 Şiş)</t>
  </si>
  <si>
    <t>Kemikli Karışık Izgara Tavuk (1 kg.)</t>
  </si>
  <si>
    <t xml:space="preserve">Mevsim salata, soğan piyazı, acılı ezme, közlenmiş soğan, közlenmiş biber, 2 adet ekmek ile </t>
  </si>
  <si>
    <t>Izgara Kol Kanat (1 kg.)</t>
  </si>
  <si>
    <t>Kemiksiz Tavuk Sarma (1 kg.)</t>
  </si>
  <si>
    <t xml:space="preserve">Muz, çilek, kivi, toz fındık, toz fıstık, çikolata sos (Mevsimine göre değişiklik gösterebilir.) </t>
  </si>
  <si>
    <t xml:space="preserve">Salam, sosis, sucuk, turşu, ketçap, mayonez </t>
  </si>
  <si>
    <t>Karışık Pizza (26 cm.)</t>
  </si>
  <si>
    <t xml:space="preserve">Sos, mozzarella peyniri, salam, sosis, sucuk, domates, biber, zeytin, mantar, mısıri. 2 adet ketçap, mayonez ile </t>
  </si>
  <si>
    <t>Süper Aile Menü</t>
  </si>
  <si>
    <t xml:space="preserve">2 Adet Seçeceğiniz Büyük Boy Pizza + Nugget (9 Adet) + Soğan Halkası (9 Adet) + Patates Kızartması + 6 Adet Ketçap + 6 Adet Mayonez + Pepsi (2,5 L.) </t>
  </si>
  <si>
    <t xml:space="preserve">Ekmek Arası Izgara Köfte + Patates Kızartması + Ayran (20 cl.) </t>
  </si>
  <si>
    <t>Tavuklu Sandviç Menü</t>
  </si>
  <si>
    <t xml:space="preserve">Tavuklu Sandviç + Patates Kızartması + Pepsi (20 cl.) </t>
  </si>
  <si>
    <t xml:space="preserve">2 Adet Hamburger + Patates Kızartması + Soğan Halkası (4 Adet) + Coca-Cola (1 L.) </t>
  </si>
  <si>
    <t>Avantaj Menü 1</t>
  </si>
  <si>
    <t xml:space="preserve">Seçeceğiniz Orta Boy Pizza + Nugget (2 Adet) + Soğan Halkası (2 Adet) + 2 Adet Ketçap + 2 Adet Mayonez + Pepsi (20 cl.) </t>
  </si>
  <si>
    <t>Avantaj Menü 2</t>
  </si>
  <si>
    <t xml:space="preserve">Seçeceğiniz Büyük Boy Pizza + Nugget (4 Adet) + Soğan Halkası (4 Adet) + 3 Adet Ketçap + 3 Adet Mayonez + Kutu İçecek </t>
  </si>
  <si>
    <t>Avantaj Menü 3</t>
  </si>
  <si>
    <t xml:space="preserve">2 Adet Orta Boy Pizza + Patates Kızartması + Nugget (6 Adet) + Soğan Halkası (6 Adet) + 4 Adet Ketçap + 4 Mayonez + İçecek (1 L.) </t>
  </si>
  <si>
    <t>Süper Avantaj Menü</t>
  </si>
  <si>
    <t xml:space="preserve">Seçeceğiniz Küçük Boy Pizza + Patates Kızartması + Pepsi (20 cl.) </t>
  </si>
  <si>
    <t xml:space="preserve">Domates, patates kızartması, salatalık ile </t>
  </si>
  <si>
    <t xml:space="preserve">Kaşar peyniri, sucuk. Domates, patates kızartması, salatalık ile </t>
  </si>
  <si>
    <t>Özel Tost</t>
  </si>
  <si>
    <t xml:space="preserve">Beyaz peynir, domates, zeytin, kekik. Salatalık, patates kızartması ile </t>
  </si>
  <si>
    <t xml:space="preserve">Kaşar peyniri, sucuk, domates, turşu, ketçap, mayonez. Salatalık, patates kızartması ile </t>
  </si>
  <si>
    <t>Sosis Tabağı</t>
  </si>
  <si>
    <t xml:space="preserve">Salatalık, domates söğüş ile </t>
  </si>
  <si>
    <t xml:space="preserve">2 adet soğan halkası, 2 adet nugget, 2 adet sosis, mozzarella sticks, 2 adet sigara böreği, parmak dilim patates kızartması. Ketçap, mayonez, yoğurt dip sos, special sos, acı sos ile </t>
  </si>
  <si>
    <t xml:space="preserve">Burger köftesi, domates, marul, turşu, ketçap, mayonez </t>
  </si>
  <si>
    <t xml:space="preserve">Burger köftesi, domates, marul, turşu, cheddar peyniri, ketçap, mayonez </t>
  </si>
  <si>
    <t xml:space="preserve">Tavuk burger köftesi, domates, marul, turşu, ketçap, mayonez </t>
  </si>
  <si>
    <t xml:space="preserve">Tavada tavuk, mantar, krema, yeşillik. Patates kızartması, salata ile </t>
  </si>
  <si>
    <t>Mexican Tavuk</t>
  </si>
  <si>
    <t xml:space="preserve">Tavuk, jalapeno biberi, mantar, acı sos, krema, patates kızartması, salata </t>
  </si>
  <si>
    <t xml:space="preserve">180 - 200 gr. panelenmiş tavuk, patates kızartması, salata </t>
  </si>
  <si>
    <t xml:space="preserve">Tavuk, mantar, soya sos, yeşillik. Salata, patates kızartması </t>
  </si>
  <si>
    <t>Çin Usulü Tavuk</t>
  </si>
  <si>
    <t xml:space="preserve">Tavuk, yeşilbiber, kırmızıbiber, havuç, mantar, soya sos, domates sos. Patates kızartması, salata ile </t>
  </si>
  <si>
    <t xml:space="preserve">180 - 200 gr. tavuk, yeşillik. Patates kızartması ile </t>
  </si>
  <si>
    <t xml:space="preserve">Tavuk, yeşilbiber, kırmızıbiber, krema, köri sos, yeşillik. Patates kızartması, salata ile </t>
  </si>
  <si>
    <t xml:space="preserve">Jülyen tavuk, biber, mantar, krema, köri baharatı, patates kızartması, salata ile </t>
  </si>
  <si>
    <t xml:space="preserve">180 - 200 gr. daha bonfile, salata, patates kızartması </t>
  </si>
  <si>
    <t>Meksican Bonfile</t>
  </si>
  <si>
    <t xml:space="preserve">180 - 200 gr. bonfile, mantar, jalapeno biberi, yeşilbiber, kırmızıbiber, krema, acı sos, patates kızartması, salata </t>
  </si>
  <si>
    <t xml:space="preserve">180 - 200 gr. köfte, patates kızartması, yeşillik </t>
  </si>
  <si>
    <t xml:space="preserve">Bonfile parçaları, biber, mantar, domates sos, Salata, patates kızartması ile </t>
  </si>
  <si>
    <t xml:space="preserve">Bonfile, mantar, krema, patates kızartması, yeşillik </t>
  </si>
  <si>
    <t>Ton Balıklı Pizza (18 cm.)</t>
  </si>
  <si>
    <t xml:space="preserve">Sos, mozzarella peyniri, ton balığı, mısır, domates. Ketçap, mayonez ile </t>
  </si>
  <si>
    <t>Beef Pizza (18 cm.)</t>
  </si>
  <si>
    <t xml:space="preserve">Bonfile parçaları, sos, mozzarella peyniri, mantar, biber. Ketçap, mayonez ile </t>
  </si>
  <si>
    <t>Sürklü Pizza (18 cm.)</t>
  </si>
  <si>
    <t xml:space="preserve">Sos, mozzarella peyniri, sucuk, domates, sürk. Ketçap, mayonez ile </t>
  </si>
  <si>
    <t>Mantar Rüyası Pizza (18 cm.)</t>
  </si>
  <si>
    <t xml:space="preserve">Mantar, domates sos, mozzarella peyniri. Ketçap, mayonez ile </t>
  </si>
  <si>
    <t>Akdeniz Çiftliği Pizza (18 cm.)</t>
  </si>
  <si>
    <t xml:space="preserve">Beyaz peynir, sos, mozzarella peyniri, zeytin, domates, biber. Ketçap, mayonez ile </t>
  </si>
  <si>
    <t>Margherita Pizza (18 cm.)</t>
  </si>
  <si>
    <t xml:space="preserve">Pizza sosu, mozzarella peyniri. Ketçap, mayonez ile </t>
  </si>
  <si>
    <t>Tavuklu Pizza (18 cm.)</t>
  </si>
  <si>
    <t xml:space="preserve">Sos, mozzarella peyniri, mısır, mantar, acı biber, tavuk. Ketçap, mayonez ile </t>
  </si>
  <si>
    <t>Türk Usulü Pizza (18 cm.)</t>
  </si>
  <si>
    <t xml:space="preserve">Sos, mozzarella peyniri, sucuk, acı biber, domates. Ketçap, mayonez ile </t>
  </si>
  <si>
    <t>Karışık Pizza (18 cm.)</t>
  </si>
  <si>
    <t xml:space="preserve">Sos, mozzarella peyniri, salam, sosis, sucuk, domates, biber, zeytin, mantar, mısır. Ketçap, mayonez ile </t>
  </si>
  <si>
    <t>Sebze Dünyası Pizza (18 cm.)</t>
  </si>
  <si>
    <t xml:space="preserve">Sos, mozzarella peyniri, biber, zeytin, domates, mantar, mısır. Ketçap, mayonez ile </t>
  </si>
  <si>
    <t>Özel Pizza (18 cm.)</t>
  </si>
  <si>
    <t xml:space="preserve">Sos, mozzarella peyniri, jambon, salam, sucuk, sosis. Ketçap, mayonez ile </t>
  </si>
  <si>
    <t>Mantar Rüyası Pizza (26 cm.)</t>
  </si>
  <si>
    <t xml:space="preserve">Mantar, domates sos, mozzarella peyniri. 2 adet ketçap, mayonez ile </t>
  </si>
  <si>
    <t>Özel Pizza (26 cm.)</t>
  </si>
  <si>
    <t xml:space="preserve">Sos, mozzarella peyniri, jambon, salam, sucuk, sosisi. 2 adet ketçap, mayonez ile </t>
  </si>
  <si>
    <t>Tavuklu Pizza (26 cm.)</t>
  </si>
  <si>
    <t xml:space="preserve">Sos, mozzarella peyniri, mısır, mantar, acı biber, tavuki. 2 adet ketçap, mayonez ile </t>
  </si>
  <si>
    <t>Beef Pizza (26 cm.)</t>
  </si>
  <si>
    <t xml:space="preserve">Bonfile parçaları, sos, mozzarella peyniri, mantar, biberi. 2 adet ketçap, mayonez ile </t>
  </si>
  <si>
    <t>Sebze Dünyası Pizza (26 cm.)</t>
  </si>
  <si>
    <t xml:space="preserve">Sos, mozzarella peyniri, biber, zeytin, domates, mantar, mısıri. 2 adet ketçap, mayonez ile </t>
  </si>
  <si>
    <t>Ton Balıklı Pizza (26 cm.)</t>
  </si>
  <si>
    <t xml:space="preserve">Sos, mozzarella peyniri, ton balığı, mısır, domatesi. 2 adet ketçap, mayonez ile </t>
  </si>
  <si>
    <t>Türk Usulü Pizza (26 cm.)</t>
  </si>
  <si>
    <t xml:space="preserve">Sos, mozzarella peyniri, sucuk, acı biber, domatesi. 2 adet ketçap, mayonez ile </t>
  </si>
  <si>
    <t>Sürklü Pizza (26 cm.)</t>
  </si>
  <si>
    <t xml:space="preserve">Sos, mozzarella peyniri, sucuk, domates, sürki. 2 adet ketçap, mayonez ile </t>
  </si>
  <si>
    <t>Margherita Pizza (26 cm.)</t>
  </si>
  <si>
    <t xml:space="preserve">Pizza sosu, mozzarella peynirii. 2 adet ketçap, mayonez ile </t>
  </si>
  <si>
    <t>Akdeniz Çiftliği Pizza (26 cm.)</t>
  </si>
  <si>
    <t xml:space="preserve">Beyaz peynir, sos, mozzarella peyniri, zeytin, domates, biberi. 2 adet ketçap, mayonez ile </t>
  </si>
  <si>
    <t>Beef Pizza (32 cm.)</t>
  </si>
  <si>
    <t xml:space="preserve">Bonfile parçaları, sos, mozzarella peyniri, mantar, biberi. 3 adet ketçap, mayonez ile </t>
  </si>
  <si>
    <t>Tavuklu Pizza (32 cm.)</t>
  </si>
  <si>
    <t xml:space="preserve">Sos, mozzarella peyniri, mısır, mantar, acı biber, tavuk. 3 adet ketçap, mayonez ile </t>
  </si>
  <si>
    <t>Karışık Pizza (32 cm.)</t>
  </si>
  <si>
    <t xml:space="preserve">Sos, mozzarella peyniri, salam, sosis, sucuk, domates, biber, zeytin, mantar, mısır. 3 adet ketçap, mayonez ile </t>
  </si>
  <si>
    <t>Akdeniz Çiftliği Pizza (32 cm.)</t>
  </si>
  <si>
    <t xml:space="preserve">Beyaz peynir, sos, mozzarella peyniri, zeytin, domates, biber. 3 adet ketçap, mayonez ile </t>
  </si>
  <si>
    <t>Özel Pizza (32 cm.)</t>
  </si>
  <si>
    <t xml:space="preserve">Sos, mozzarella peyniri, jambon, salam, sucuk, sosis. 3 adet ketçap, mayonez ile </t>
  </si>
  <si>
    <t>Mantar Rüyası Pizza (32 cm.)</t>
  </si>
  <si>
    <t xml:space="preserve">Mantar, domates sos, mozzarella peyniri. 3 adet ketçap, mayonez ile </t>
  </si>
  <si>
    <t>Margherita Pizza (32 cm.)</t>
  </si>
  <si>
    <t xml:space="preserve">Pizza sosu, mozzarella peyniri. 3 adet ketçap, mayonez ile </t>
  </si>
  <si>
    <t>Türk Usulü Pizza (32 cm.)</t>
  </si>
  <si>
    <t xml:space="preserve">Sos, mozzarella peyniri, sucuk, acı biber, domates. 3 adet ketçap, mayonez ile </t>
  </si>
  <si>
    <t>Sürklü Pizza (32 cm.)</t>
  </si>
  <si>
    <t xml:space="preserve">Sos, mozzarella peyniri, sucuk, domates, sürk. 3 adet ketçap, mayonez ile </t>
  </si>
  <si>
    <t>Sebze Dünyası Pizza (32 cm.)</t>
  </si>
  <si>
    <t xml:space="preserve">Sos, mozzarella peyniri, biber, zeytin, domates, mantar, mısır. 3 adet ketçap, mayonez ile </t>
  </si>
  <si>
    <t>Ton Balıklı Pizza (32 cm.)</t>
  </si>
  <si>
    <t xml:space="preserve">Sos, mozzarella peyniri, ton balığı, mısır, domates. 3 adet ketçap, mayonez ile </t>
  </si>
  <si>
    <t xml:space="preserve">Bolonez sos, makarna </t>
  </si>
  <si>
    <t xml:space="preserve">Krema, tavuk, mantar, makarna </t>
  </si>
  <si>
    <t>Fesleğenli Biftekli Penne</t>
  </si>
  <si>
    <t xml:space="preserve">Bonfile parçaları, krema, mantar, pesto sos, makarna </t>
  </si>
  <si>
    <t xml:space="preserve">Acı sos, domates sos, zeytin, makarna </t>
  </si>
  <si>
    <t xml:space="preserve">Domates sos, makarna </t>
  </si>
  <si>
    <t xml:space="preserve">Izgara tavuk, domates, marul, turşu, ketçap, mayonez </t>
  </si>
  <si>
    <t xml:space="preserve">Ton balığı, mısır, marul, domates, turşu </t>
  </si>
  <si>
    <t xml:space="preserve">Domates, marul, soğan, ketçap, mayonez, turşu. Soğan piyazı ile </t>
  </si>
  <si>
    <t xml:space="preserve">Ketçap, mayonez, domates, turşu, soğan </t>
  </si>
  <si>
    <t xml:space="preserve">Akdeniz yeşillikleri, beyaz peynir, zeytin, hardal sos </t>
  </si>
  <si>
    <t xml:space="preserve">Mevsim yeşillikleri, tavuk parçaları, hardal sos </t>
  </si>
  <si>
    <t xml:space="preserve">Mevsim yeşillikleri, ızgara hellim peyniri, hardal sos </t>
  </si>
  <si>
    <t xml:space="preserve">Mevsim yeşillikleri, ton balığı, mısır, hardal sos </t>
  </si>
  <si>
    <t>Çikolatalı Suflee</t>
  </si>
  <si>
    <t>Yoğurt Dip Sos (33 cl.)</t>
  </si>
  <si>
    <t>Special Sos (33 cl.)</t>
  </si>
  <si>
    <t>Acı Sos (33 cl.)</t>
  </si>
  <si>
    <t>Mega Karışık Antakya Döner Dürüm</t>
  </si>
  <si>
    <t xml:space="preserve">Et döner, tavuk döner, soğan, maydanoz, domates ile </t>
  </si>
  <si>
    <t>Antakya Et Döner</t>
  </si>
  <si>
    <t>Mega Antakya Et Döner</t>
  </si>
  <si>
    <t xml:space="preserve">Şişe </t>
  </si>
  <si>
    <t>Açık Yayık Ayranı</t>
  </si>
  <si>
    <t xml:space="preserve">Tek kullanımlık özel şişe </t>
  </si>
  <si>
    <t xml:space="preserve">Salam, sucuk, sosis, kaşar peyniri, çarliston biber, kapya biber, pizza sos </t>
  </si>
  <si>
    <t>Oruk (İçli Köfte)</t>
  </si>
  <si>
    <t xml:space="preserve">2 adet büyük boy ev yapımı oruk </t>
  </si>
  <si>
    <t xml:space="preserve">Lavaşa sarılı, yoğurtlu, soslu. 4 çeşit meze, soğan salatası, közlenmiş domates, biber, kebap ekmeği ile </t>
  </si>
  <si>
    <t xml:space="preserve">Arap mezesi. Rende domates, maydanoz, kimyon, biber salçası, zeytinyağı </t>
  </si>
  <si>
    <t>Seçilmiş Menü (Tavuklu Sandviç)</t>
  </si>
  <si>
    <t xml:space="preserve">Tavuklu Sandviç + Coca-Cola (33 cl.) </t>
  </si>
  <si>
    <t>Vodafone Menüsü (Oruk (İçli Köfte))</t>
  </si>
  <si>
    <t xml:space="preserve">Oruk (İçli Köfte) + Kutu İçecek (Kampanya koşulları için restoranın Promosyonlar bölümüne göz atınız. İndirimli fiyat ürün sepete eklendikten sonra uygulanır.) </t>
  </si>
  <si>
    <t>Yeşilçam Serpme Kahvaltı (2 Kişilik)</t>
  </si>
  <si>
    <t xml:space="preserve">Çilek reçeli, ceviz reçeli, peynir çeşitleri, söğüş tabağı, bal, tereyağı, zeytin salatası, zahter salatası, patates salatası, kızarmış peynir, kuru zahter, zeytinyağı, omlet, gözleme, sigara böreği, patates kızartması, siyah zeytin, Attun siyah zeytin, yeşilzeytin, yumurtalı ekmek, pankek, katıklı ekmek, haşlanmış yumurta </t>
  </si>
  <si>
    <t xml:space="preserve">Cara peyniri, beyaz peynir, sürme peynir, örgü peyniri, misket peyniri, ceviz reçeli, çilek reçeli, domates, salatalık, sigara böreği, haşlanmış yumurta </t>
  </si>
  <si>
    <t>Mix Omlet</t>
  </si>
  <si>
    <t xml:space="preserve">Biber, domates, kaşar peyniri, mantar, sucuk </t>
  </si>
  <si>
    <t>Bomba Tost</t>
  </si>
  <si>
    <t xml:space="preserve">Sandviç ekmeğine; kaşar peyniri, sucuk, yumurta, yeşilbiber, mevsim yeşillikleri, özel sos. Patates kızartması ile </t>
  </si>
  <si>
    <t xml:space="preserve">Sandviç ekmeğine; kaşar peyniri, sucuk, mevsim yeşillikleri, özel sos. Patates kızartması ile </t>
  </si>
  <si>
    <t>Yeşilçam Tost</t>
  </si>
  <si>
    <t xml:space="preserve">Sandviç ekmeğine; mantar, kaşar peyniri, sucuk, roast beef, turşu, hardal, ranch sos </t>
  </si>
  <si>
    <t xml:space="preserve">Sandviç ekmeğine; tavuk göğüs, mısır gevreği, mayonez, turşu, domates, mevsim yeşillikleri. Patates kızartması ile </t>
  </si>
  <si>
    <t xml:space="preserve">Sandviç ekmeğine; roast beef, salam, sosis, sucuk, mevsim yeşillikleri. Patates kızartması ile </t>
  </si>
  <si>
    <t>Yeşilçam Sandviç - Şu anda mevcut değil.</t>
  </si>
  <si>
    <t xml:space="preserve">Sandviç ekmeğine; roast beef, kaşar peyniri, mevsim yeşillikleri, turşu. Patates kızartması, kokteyl sos, ranch sos ile </t>
  </si>
  <si>
    <t xml:space="preserve">Sandviç ekmeğine; mevsim yeşillikleri, turşu, domates. Patates kızartması ile </t>
  </si>
  <si>
    <t xml:space="preserve">Kemikli dana et. 4 çeşit meze, soğan salatası, közlenmiş domates, biber, kebap ekmeği ile. 1 gün önceden sipariş edilmesi gerekmektedir, pişirme süresi 6 saattir. </t>
  </si>
  <si>
    <t>Çökertme Kebabı</t>
  </si>
  <si>
    <t xml:space="preserve">4 çeşit meze, soğan salatası, közlenmiş domates, biber, kebap ekmeği ile </t>
  </si>
  <si>
    <t>Haşlanmış Sebze</t>
  </si>
  <si>
    <t xml:space="preserve">Zeytinyağı ile marine edilmiş karnıbahar, brokoli, havuç, kabak, kapya biber, çarliston biber haşlama </t>
  </si>
  <si>
    <t>Adana Kebap - Şu anda mevcut değil.</t>
  </si>
  <si>
    <t xml:space="preserve">Adana kebap, kuşbaşı, köfte, tavuk kanat </t>
  </si>
  <si>
    <t>Kuzu Pirzola Beğendi</t>
  </si>
  <si>
    <t>Adana Dürüm (120 gr.) - Şu anda mevcut değil.</t>
  </si>
  <si>
    <t xml:space="preserve">120 gr. koyun eti, pişmiş domates, biber, yeşillik, abugannuş, acı ezme, turşu </t>
  </si>
  <si>
    <t xml:space="preserve">120 gr. kuzu kuşbaşı, pişmiş domates, biber, yeşillik, turşu, abugannuş, acı ezme </t>
  </si>
  <si>
    <t xml:space="preserve">120 gr. tavuk göğüs, pişmiş domates, biber, yeşillik, turşu, acı ezme, abugannuş </t>
  </si>
  <si>
    <t>Kırmızı Erik Soslu Tavuk But</t>
  </si>
  <si>
    <t>Fransız Tavuk Şnitzel</t>
  </si>
  <si>
    <t>Hint Usulü Köri Soslu Tavuk</t>
  </si>
  <si>
    <t>Güney Meksika Usulü Izgara Tavuk</t>
  </si>
  <si>
    <t>Izgara Fileto Çipura</t>
  </si>
  <si>
    <t xml:space="preserve">Patates kroket, soğan halkası, mevsim salata ile </t>
  </si>
  <si>
    <t>Izgara Norveç Somonu</t>
  </si>
  <si>
    <t>Izgara Fileto Levrek</t>
  </si>
  <si>
    <t xml:space="preserve">Patates kroket, soğan halkası, mevsim salata ile. Levrek fileto rulo olarak sarılıp, marine edilip, buharda pişirilmektedir. </t>
  </si>
  <si>
    <t>Izgara Mezgit</t>
  </si>
  <si>
    <t>Tereyağlı Jumbo Karides Tava</t>
  </si>
  <si>
    <t>Çıtır Mexican Burger</t>
  </si>
  <si>
    <t xml:space="preserve">Tavuk göğüs, mevsim yeşillikleri, domates, turşu, Mexican sos. Patates kızartması ile </t>
  </si>
  <si>
    <t xml:space="preserve">Dana kıyma, mevsim yeşillikleri, domates, turşu, mantar, krema, demi-glace sos, Patates kızartması ile </t>
  </si>
  <si>
    <t xml:space="preserve">Ketçap, mayonez, marul, domates, turşu </t>
  </si>
  <si>
    <t>Yeşilçam Burger</t>
  </si>
  <si>
    <t xml:space="preserve">Roast beef, burger köftesi, karamelize soğan, mantar, krema, demi-glace sos, mevsim yeşillikleri, domates, turşu, kokteyl sos, patates kızartması, Meksikan sos </t>
  </si>
  <si>
    <t>Mexican Big Burger</t>
  </si>
  <si>
    <t xml:space="preserve">Mevsim yeşillikleri, domates, turşu, Mexican sos </t>
  </si>
  <si>
    <t xml:space="preserve">Tavuk göğüs, mevsim yeşillikleri, domates, turşu, Mexican sos, kokteyl sos, patates kızartması, renç 550 </t>
  </si>
  <si>
    <t xml:space="preserve">Dana kıyma, kokteyl sos, kızarmış patates, hamburger ekmeği, mevsim yeşillikleri, domates, turşu </t>
  </si>
  <si>
    <t xml:space="preserve">Pizza sos, domates sos, domates, kaşar peyniri </t>
  </si>
  <si>
    <t>Türk Pizza (Büyük)</t>
  </si>
  <si>
    <t xml:space="preserve">Sucuk, soğan, turşu, biber, pizza sos, kaşar peyniri, pastırma </t>
  </si>
  <si>
    <t xml:space="preserve">Ton balığı, kaşar peyniri, kırmızı soğan, pizza sos </t>
  </si>
  <si>
    <t>Yeşilçam Pizza (Büyük)</t>
  </si>
  <si>
    <t xml:space="preserve">Pizza sos, kaşar peyniri, dana bonfile, kapya biber, roast beef </t>
  </si>
  <si>
    <t>Conpollo Pizza (Büyük)</t>
  </si>
  <si>
    <t xml:space="preserve">Tavuk göğüs, kaşar peyniri, kapya biber, çarliston biber, pizza sos, mantar </t>
  </si>
  <si>
    <t>Conpollo Pizza (Küçük)</t>
  </si>
  <si>
    <t>Yeşilçam Pizza (Küçük)</t>
  </si>
  <si>
    <t>Türk Pizza (Küçük)</t>
  </si>
  <si>
    <t xml:space="preserve">Tavuk göğüs eti, tagliatelle, mantar, krema, sarımsak, ada çayı, tuz, permasan peyniri, pesto sos, karabiber </t>
  </si>
  <si>
    <t xml:space="preserve">Penne makarna, kapya biiberi, çarliston biber, patlıcan, biber salçası, sarımsak, acı sos, permasan peyniri hardal, pesto sos </t>
  </si>
  <si>
    <t>Penne Conpollo</t>
  </si>
  <si>
    <t xml:space="preserve">Tavuk göğüs eti, biber salçası, kapya biber, krema, çarliston biber, hardal, pesto sos, permesan peyniri, sarımsak, tuz </t>
  </si>
  <si>
    <t>Mütebbel (Patlıcan Yoğurtlama)</t>
  </si>
  <si>
    <t xml:space="preserve">Cevizli biber, abagannuş, humus, zengin, süzme yoğurt </t>
  </si>
  <si>
    <t xml:space="preserve">Cara peyniri, beyaz peynir, sünme peyniri, örgü peyniri, miskep peyniri </t>
  </si>
  <si>
    <t xml:space="preserve">Domates, peynir çeşitleri, salatalık, biber </t>
  </si>
  <si>
    <t>Zahter Salatası</t>
  </si>
  <si>
    <t xml:space="preserve">Hellim peyniri, domates, salatalık, havuç sos, karnabahar sos, mısır, soya filizi, kereviz </t>
  </si>
  <si>
    <t xml:space="preserve">Domates, salatalık, biber, soğan </t>
  </si>
  <si>
    <t xml:space="preserve">Roka, kırmızı soğan, domates, nar ekşisi, zeytinyağı, limon </t>
  </si>
  <si>
    <t xml:space="preserve">Tavuk göğüs, mevsim yeşillikleri, domates, salatalık, parmesan peyniri, sezar sos, mısır, soya filizi, kereviz, kruton ekmek </t>
  </si>
  <si>
    <t xml:space="preserve">Ton balığı, domates, salatalık, havuç sos, karnabahar sos, mısır, soya filizi, kereviz </t>
  </si>
  <si>
    <t xml:space="preserve">Tavuk göğüs, mevsim yeşillikleri, domates, salatalık, karnabahar sos, mısır, kruton ekmek, soya filizi, havuç sos, kereviz </t>
  </si>
  <si>
    <t>Red Velvet Cake</t>
  </si>
  <si>
    <t>Portakallı Dondurma (3 Top)</t>
  </si>
  <si>
    <t>Brezilya Karamel Dondurma (3 Top)</t>
  </si>
  <si>
    <t>Vanilyalı Dondurma (3 Top)</t>
  </si>
  <si>
    <t>Karamelli Dondurma (3 Top)</t>
  </si>
  <si>
    <t>Çikolatalı Dondurma (3 Top)</t>
  </si>
  <si>
    <t>Muzlu Dondurma (3 Top)</t>
  </si>
  <si>
    <t>Limonlu Dondurma (3 Top)</t>
  </si>
  <si>
    <t>Yaban Mersinli Dondurma (3 Top)</t>
  </si>
  <si>
    <t>Vişneli Dondurma (3 Top)</t>
  </si>
  <si>
    <t>Oreolu Dondurma (3 Top)</t>
  </si>
  <si>
    <t>Ahududulu Dondurma (3 Top)</t>
  </si>
  <si>
    <t>Çilekli Dondurma (3 Top)</t>
  </si>
  <si>
    <t>Karışık Dondurma (3 Top)</t>
  </si>
  <si>
    <t>Kavunlu Dondurma (3 Top)</t>
  </si>
  <si>
    <t>Fesleğenli Ayran (50 cl.)</t>
  </si>
  <si>
    <t>Cacık Ayran (50 cl.)</t>
  </si>
  <si>
    <t>Naneli Ayran (50 cl.)</t>
  </si>
  <si>
    <t>Acılı Ayran (50 cl.)</t>
  </si>
  <si>
    <t>İnfuze Hibiskus Çayı</t>
  </si>
  <si>
    <t>Berry Hibiskus</t>
  </si>
  <si>
    <t>Limonlu İnfuze Yeşil Çay</t>
  </si>
  <si>
    <t xml:space="preserve">Marul, domates, turşu, patates kızartması, sos, sarımsaklı mayonez </t>
  </si>
  <si>
    <t xml:space="preserve">Tavuk döner, göbek marul, domates, turşu, patates kızartması, özel sos, sarımsaklı mayonez ile </t>
  </si>
  <si>
    <t xml:space="preserve">Patates kızartması, turşu, sarımsaklı sos, mayonez </t>
  </si>
  <si>
    <t xml:space="preserve">Tavuk göğüs, tavuk but. Mevsim salata, humus ile </t>
  </si>
  <si>
    <t xml:space="preserve">Maydanoz, domates, isteğe göre soğan </t>
  </si>
  <si>
    <t>Et Şiş</t>
  </si>
  <si>
    <t xml:space="preserve">Mevsim salata veya soğan salatası </t>
  </si>
  <si>
    <t xml:space="preserve">Izgara tavuk göğüs, tavuk but, tavuk kanat, mevsim salata, humus ile </t>
  </si>
  <si>
    <t xml:space="preserve">Mevsim salata, humus ile </t>
  </si>
  <si>
    <t>Kokoreç - Şu anda mevcut değil, ileri bir tarihe sipariş verilebilir.</t>
  </si>
  <si>
    <t xml:space="preserve">Mevsim salata, soğan salatası ile </t>
  </si>
  <si>
    <t>Karışık Izgara (1 kg.)</t>
  </si>
  <si>
    <t>Kemiksiz Tavuk Izgara (1 kg.)</t>
  </si>
  <si>
    <t xml:space="preserve">Pirinç pilavı, soğan salatası, közlenmiş domates, közlenmiş biber, ekmek ile </t>
  </si>
  <si>
    <t>Kaşarlı Arabik Tavuk Döner</t>
  </si>
  <si>
    <t xml:space="preserve">Kaşar peyniri, patates kızartması, kornişon turşu, sos, mayonez </t>
  </si>
  <si>
    <t>Arabic Tavuk Döner</t>
  </si>
  <si>
    <t xml:space="preserve">Sarımsaklı sos ile </t>
  </si>
  <si>
    <t xml:space="preserve">Domates, yeşillik, soğan, sos </t>
  </si>
  <si>
    <t xml:space="preserve">Domates, yeşillik, soğan, acı, sos </t>
  </si>
  <si>
    <t xml:space="preserve">Patates kızartması, turşu, yeşillik, mayonez, sos, acı </t>
  </si>
  <si>
    <t xml:space="preserve">Pirinç pilavı, salata, közlenmiş domates, közlenmiş biber, patates kızartması, ekmek ile </t>
  </si>
  <si>
    <t>Spesiyal Karışık Izgara</t>
  </si>
  <si>
    <t xml:space="preserve">Izgara et, ızgara tavuk, sosis, salam, sucuk, tavuk şiş, soğan halkası, pirinç pilavı, patates kızartması, salata ile </t>
  </si>
  <si>
    <t xml:space="preserve">Süzme yoğurt, pirinç pilavı, ekmek, domates, sos, tereyağı ile </t>
  </si>
  <si>
    <t xml:space="preserve">Sucuk, kaşar peyniri, domates, pul biber </t>
  </si>
  <si>
    <t>Kids Hot Dog Menü</t>
  </si>
  <si>
    <t xml:space="preserve">Kids Hot Dog + Patates Kızartması + Kutu İçecek </t>
  </si>
  <si>
    <t>Tavuk Nugget Menü</t>
  </si>
  <si>
    <t xml:space="preserve">Tavuk Nugget (8 Adet) + Patates Kızartması + Kutu İçecek </t>
  </si>
  <si>
    <t xml:space="preserve">Hamburger + Patates Kızartması + Soğan Halkası (3 Adet) + Kutu İçecek </t>
  </si>
  <si>
    <t xml:space="preserve">Chicken Burger + Patates Kızartması + Soğan Halkası (3 Adet) + Kutu İçecek </t>
  </si>
  <si>
    <t xml:space="preserve">Cheeseburger + Patates Kızartması + Soğan Halkası (3 Adet) + Kutu İçecek </t>
  </si>
  <si>
    <t xml:space="preserve">Big Burger + Patates Kızartması + Soğan Halkası (3 Adet) + Kutu İçecek </t>
  </si>
  <si>
    <t xml:space="preserve">Et Döner + Patates Kızartması + Soğan Halkası (3 Adet) + Kutu İçecek </t>
  </si>
  <si>
    <t xml:space="preserve">Tavuk Döner Dürüm + Patates Kızartması + Soğan Halkası (3 Adet) + Kutu İçecek </t>
  </si>
  <si>
    <t xml:space="preserve">Tavuk Şiş + Patates Kızartması + Soğan Halkası (3 Adet) + Kutu İçecek </t>
  </si>
  <si>
    <t xml:space="preserve">Sucuk, domates, pul biber </t>
  </si>
  <si>
    <t xml:space="preserve">Salam, domates, pul biber </t>
  </si>
  <si>
    <t xml:space="preserve">Kaşar peyniri, domates, pul biber </t>
  </si>
  <si>
    <t xml:space="preserve">Izgara tavuk bonfile, dana köfte, salam, sucuk, sosis, domates, marul, turşu, ketçap, mayonez, patates kızartması </t>
  </si>
  <si>
    <t xml:space="preserve">Salam, sucuk, sosis, marul, domates, ketçap, mayonez </t>
  </si>
  <si>
    <t>Çift Sosisli Sandviç</t>
  </si>
  <si>
    <t xml:space="preserve">Domates, marul, turşu, ketçap, mayonez, patates kızartması </t>
  </si>
  <si>
    <t xml:space="preserve">Tavuk parçaları, domates, marul, turşu, ketçap, mayonez, patates kızartması </t>
  </si>
  <si>
    <t xml:space="preserve">Dana eti köftesi, domates, marul, turşu, ketçap, mayonez, patates kızartması </t>
  </si>
  <si>
    <t xml:space="preserve">Salam, sucuk, sosis, kaşar peyniri, domates, marul, turşu, ketçap, mayonez, patates kızartması </t>
  </si>
  <si>
    <t xml:space="preserve">Ton balığı, domates, marul, turşu, ketçap, mayonez, patates kızartması </t>
  </si>
  <si>
    <t xml:space="preserve">Et döner, tavuk döner, sos, pirinç pilavı, patates kızartması, lavaş, salata, ekmek ile </t>
  </si>
  <si>
    <t xml:space="preserve">Et döner, tavuk döner, patates kızartması, sos, mayonez, turşu </t>
  </si>
  <si>
    <t xml:space="preserve">Patates kızartması, salata, lavaş ekmek ile </t>
  </si>
  <si>
    <t xml:space="preserve">Patates kızartması, kornişon turşu, mayonez, sos, kaşar peyniri, salata </t>
  </si>
  <si>
    <t xml:space="preserve">Pirinç pilavı, patates kızartması, lavaş, salata ile </t>
  </si>
  <si>
    <t>Chicken Deluxe</t>
  </si>
  <si>
    <t xml:space="preserve">Cheddar peyniri, pirinç pilavı, patates kızartması, lavaş, salata ile </t>
  </si>
  <si>
    <t xml:space="preserve">6 adet dana eti köftesi, pirinç pilavı, patates kızartması, salata, lavaş ekmeği ile </t>
  </si>
  <si>
    <t xml:space="preserve">3 adet dana eti köftesi, pirinç pilavı, patates kızartması, salata, lavaş ekmeği ile </t>
  </si>
  <si>
    <t xml:space="preserve">5 adet tavuk bonfile, pirinç pilavı, patates kızartması, salata, lavaş ekmeği ile </t>
  </si>
  <si>
    <t xml:space="preserve">Çift şiş, pirinç pilavı, patates kızartması, salata, lavaş ekmeği ile </t>
  </si>
  <si>
    <t>Tavuk Şiş (Yarım)</t>
  </si>
  <si>
    <t xml:space="preserve">Tek şiş, pirinç pilavı, patates kızartması, salata, lavaş ekmeği ile </t>
  </si>
  <si>
    <t xml:space="preserve">Domates, marul, turşu, ketçap, mayonez. Patates kızartması ile </t>
  </si>
  <si>
    <t>Tavuk Kroket (8 Adet)</t>
  </si>
  <si>
    <t>Mozzarella Sticks (8 Adet)</t>
  </si>
  <si>
    <t xml:space="preserve">Pirinç pilavı, salata, lavaş ekmeği ile </t>
  </si>
  <si>
    <t xml:space="preserve">Tavuk parçaları, kıvırcık marul, domates, salatalık, mısır, lahana, limon </t>
  </si>
  <si>
    <t xml:space="preserve">Ton balığı, kıvırcık marul, domates, salatalık, mısır, lahana, limon </t>
  </si>
  <si>
    <t xml:space="preserve">Kıvırcık marul, domates, salatalık, mısır, lahana, limon </t>
  </si>
  <si>
    <t xml:space="preserve">Kıvırcık marul, domates, salatalık, mısır, lahana, limon, kaşar peyniri </t>
  </si>
  <si>
    <t>Su (50 cl.) (Cam Şişe)</t>
  </si>
  <si>
    <t>Tepsi Kebabı (500 gr.) (3 Kişilik)</t>
  </si>
  <si>
    <t xml:space="preserve">Koyun veya dana eti, kırmızı tatlı kapya biber, maydanoz, sarımsak, domates salçası, üzerine domates, acı biber veya tatlı biber. 3 adet ekmek ile </t>
  </si>
  <si>
    <t>Lahmacun (Küçük)</t>
  </si>
  <si>
    <t>Lahmacun (750 gr. İçten)</t>
  </si>
  <si>
    <t>Lahmacun (Tam)</t>
  </si>
  <si>
    <t>Lahmacun (500 gr. İçten)</t>
  </si>
  <si>
    <t>Lahmacun (Yarım)</t>
  </si>
  <si>
    <t>Lahmacun (1 kg. İçten)</t>
  </si>
  <si>
    <t xml:space="preserve">Koyun veya dana eti, kırmızı tatlı kapya biber, maydanoz, sarımsak, domates salçası, üzerine domates, acı biber veya tatlı biber. 1 adet ekmek ile </t>
  </si>
  <si>
    <t>Tepsi Kebabı (600 gr.) (4 Kişilik)</t>
  </si>
  <si>
    <t>Tepsi Kebabı (1 kg.) (6 Kişilik)</t>
  </si>
  <si>
    <t xml:space="preserve">Koyun veya dana eti, kırmızı tatlı kapya biber, maydanoz, sarımsak, domates salçası, üzerine domates, acı biber veya tatlı biber. 6 adet ekmek ile </t>
  </si>
  <si>
    <t>Tepsi Kebabı (750 gr.) (4 Kişilik)</t>
  </si>
  <si>
    <t xml:space="preserve">Koyun veya dana eti, kırmızı tatlı kapya biber, maydanoz, sarımsak, domates salçası, üzerine domates, acı biber veya tatlı biber. 4 adet ekmek ile </t>
  </si>
  <si>
    <t>Tepsi Kebabı (400 gr.) (2 Kişilik)</t>
  </si>
  <si>
    <t xml:space="preserve">Koyun veya dana eti, kırmızı tatlı kapya biber, maydanoz, sarımsak, domates salçası, üzerine domates, acı biber veya tatlı biber. 2 adet ekmek ile </t>
  </si>
  <si>
    <t xml:space="preserve">Seçeceğiniz Tost + Taze Sıkma Portakal Suyu + Patates Kızartması </t>
  </si>
  <si>
    <t>Seçilmiş Menü (Antakya Tavuk Döner Dürüm) - Şu anda mevcut değil.</t>
  </si>
  <si>
    <t xml:space="preserve">Antakya Tavuk Döner Dürüm + Coca-Cola (33 cl.) </t>
  </si>
  <si>
    <t>Vodafone Menüsü (Seçeceğiniz Burger)</t>
  </si>
  <si>
    <t xml:space="preserve">Hamburger veya Tavuk Burger + Patates Kızartması + Kutu İçecek (Kampanya koşulları için restoranın Promosyonlar bölümüne göz atınız. İndirimli fiyat ürün sepete eklendikten sonra uygulanır.) </t>
  </si>
  <si>
    <t xml:space="preserve">Tavuk Döner Dürüm (Soğan, domates, maydanoz) + Patates Kızartması + Kutu İçecek </t>
  </si>
  <si>
    <t xml:space="preserve">Tavuk Döner Dürüm (Soğan, domates, maydanoz) + Patates Kızartması + Ayran (30 cl.) </t>
  </si>
  <si>
    <t xml:space="preserve">Salam, kaşar peyniri, domates, marul </t>
  </si>
  <si>
    <t xml:space="preserve">Hamburger köftesi, marul, domates, turşu, ketçap, mayonez </t>
  </si>
  <si>
    <t xml:space="preserve">Tavuk köftesi, marul, domates, turşu, ketçap, mayonez. Patates kızartması ile </t>
  </si>
  <si>
    <t xml:space="preserve">Hamburger köftesi, kaşar peyniri, marul, domates, turşu, ketçap, mayonez. Patates kızartması ile </t>
  </si>
  <si>
    <t>Ev Yapımı Patates Kızartması</t>
  </si>
  <si>
    <t>Fresh Patates Kızartması (Dondurulmuş)</t>
  </si>
  <si>
    <t xml:space="preserve">Mevsim yeşillikleri, domates, salatalık, salata sos </t>
  </si>
  <si>
    <t xml:space="preserve">Mevsim yeşillikleri, tavuk döner, domates, salatalık, salata sos </t>
  </si>
  <si>
    <t>Vodafone Menüsü (Mega Çiğ Köfte Dürüm (150 gr.))</t>
  </si>
  <si>
    <t xml:space="preserve">Mega Çiğ Köfte Dürüm (150 gr.) + Ayran (30 cl.) (Kampanya koşulları için restoranın Promosyonlar bölümüne göz atınız. İndirimli fiyat ürün sepete eklendikten sonra uygulanır.) </t>
  </si>
  <si>
    <t xml:space="preserve">Marul, domates, limon, nar ekşisi isteğe göre acı sos </t>
  </si>
  <si>
    <t xml:space="preserve">2 adet lavaş, 1/4 göbek marul, domates, limon, nar ekşisi, acı sos ile </t>
  </si>
  <si>
    <t>Doritos Çiğ Köfte Dürüm</t>
  </si>
  <si>
    <t xml:space="preserve">Marul, domates, Doritos, isteğe göre nar ekşisi </t>
  </si>
  <si>
    <t xml:space="preserve">Çiğ Köfte (600 gr.) + Coca-Cola (1 L.) </t>
  </si>
  <si>
    <t>İçli Köfte Menü - Şu anda mevcut değil.</t>
  </si>
  <si>
    <t xml:space="preserve">Kızartma İçli Köfte (4 Adet) + İçecek (1 L.) </t>
  </si>
  <si>
    <t xml:space="preserve">Çiğ Köfte (1 kg.) + 3 Adet Puding (100 gr.) + Pepsi (1 L.) </t>
  </si>
  <si>
    <t>Çiğ Köfte Dürüm (100 gr.) Menü</t>
  </si>
  <si>
    <t xml:space="preserve">Çiğ Köfte Dürüm (100 gr.) + Puding (100 gr.) + Ayran (27 cl.) </t>
  </si>
  <si>
    <t>3'lü Mega Çiğ Köfte Dürüm (150 gr.) Menü</t>
  </si>
  <si>
    <t xml:space="preserve">3 Adet Mega Çiğ Köfte Dürüm (150 gr.) + 3 Adet Sütlaç (100 gr.) + Pepsi (1 L.) </t>
  </si>
  <si>
    <t>Mega Çiğ Köfte Dürüm (150 gr.) Menü 1</t>
  </si>
  <si>
    <t xml:space="preserve">Mega Çiğ Köfte Dürüm (150 gr.) + Puding (100 gr.) + Kutu İçecek </t>
  </si>
  <si>
    <t>Çiğ Köfte (500 gr.) Menü</t>
  </si>
  <si>
    <t xml:space="preserve">Çiğ Köfte (500 gr.) + Sütlaç (100 gr.) + Puding (100 gr.) + Pepsi (1 L.) </t>
  </si>
  <si>
    <t>Mega Çiğ Köfte Dürüm (150 gr.) Menü 2</t>
  </si>
  <si>
    <t xml:space="preserve">Mega Çiğ Köfte Dürüm (150 gr.) + Kazandibi (100 gr.) + Kutu İçecek </t>
  </si>
  <si>
    <t>Doritos Mega Çiğ Köfte Dürüm</t>
  </si>
  <si>
    <t>Double Çiğ Köfte Dürüm (180 gr.)</t>
  </si>
  <si>
    <t xml:space="preserve">4 adet lavaş, göbek marul, domates, limon, nar ekşisi, acı sos ile </t>
  </si>
  <si>
    <t xml:space="preserve">8 adet lavaş, 1/2 göbek marul, domates, limon, nar ekşisi, isteğe göre acı sos </t>
  </si>
  <si>
    <t xml:space="preserve">10 adet lavaş, göbek marul, domates, limon, nar ekşisi, isteğe göre acı sos </t>
  </si>
  <si>
    <t>Çiğ Köfte (1 kg)</t>
  </si>
  <si>
    <t xml:space="preserve">4 adet lavaş, 2/4 göbek marul, domates, limon, nar ekşisi, acı sos ile </t>
  </si>
  <si>
    <t>Acı Sos (1 L.)</t>
  </si>
  <si>
    <t xml:space="preserve">Marul, domates, nar ekşisi, isteğe göre acı sos </t>
  </si>
  <si>
    <t xml:space="preserve">2 adet lavaş, 1/4 göbek marul, domates, limon, nar ekşisi, isteğe göre acı sos ile </t>
  </si>
  <si>
    <t>Seçilmiş Menü (Mega Çiğ Köfte Dürüm (160 gr.))</t>
  </si>
  <si>
    <t xml:space="preserve">Mega Çiğ Köfte Dürüm (160 gr.) + Coca-Cola (33 cl.) </t>
  </si>
  <si>
    <t>16,15 TL</t>
  </si>
  <si>
    <t xml:space="preserve">Marul, domates, doritos, nar ekşisi isteğe bağlı acı sos </t>
  </si>
  <si>
    <t xml:space="preserve">6 adet lavaş, 1/2 göbek marul, domates, limon, nar ekşisi, isteğe göre acı sos ile </t>
  </si>
  <si>
    <t>Vodafone Menüsü (Çiğ Köfte Dürüm (100 gr.))</t>
  </si>
  <si>
    <t xml:space="preserve">Çiğ Köfte Dürüm (100 gr.) + Coca-Cola (33 cl.) (Kampanya koşulları için restoranın Promosyonlar bölümüne göz atınız. İndirimli fiyat ürün sepete eklendikten sonra uygulanır.) </t>
  </si>
  <si>
    <t>Mega Çiğ Köfte Dürüm (160 gr.)</t>
  </si>
  <si>
    <t xml:space="preserve">4 adet lavaş, 1/2 göbek marul, domates, limon, nar ekşisi, isteğe göre acı sos ile </t>
  </si>
  <si>
    <t xml:space="preserve">8 adet lavaş, tam göbek marul, domates, limon, nar ekşisi, isteğe göre acı sos ile </t>
  </si>
  <si>
    <t xml:space="preserve">10 adet lavaş, tam göbek marul, domates, limon, nar ekşisi, isteğe göre acı sos ile </t>
  </si>
  <si>
    <t xml:space="preserve">Patates kızartması, mayonez, isteğe göre özel sos </t>
  </si>
  <si>
    <t xml:space="preserve">Zurna Tavuk Döner Dürüm + Patates Kızartması + Soğan Halkası (4 Adet) + Kutu İçecek </t>
  </si>
  <si>
    <t xml:space="preserve">Hamburger + Patates Kızartması + Soğan Halkası (4 Adet) + Tavuk Nugget (2 Adet) + Kutu İçecek </t>
  </si>
  <si>
    <t xml:space="preserve">Maydanoz, acı soğan, isteğe göre özel sos </t>
  </si>
  <si>
    <t xml:space="preserve">Hamburger + Küçük Boy Patates Kızartması + Coca-Cola (33 cl.) </t>
  </si>
  <si>
    <t>Sarı Lacivert Menü</t>
  </si>
  <si>
    <t xml:space="preserve">Tavuk Döner Dürüm + Patates Kızartması + 2 Adet Soğan Halkası + Kutu İçecek </t>
  </si>
  <si>
    <t>Siyah Beyaz Menü</t>
  </si>
  <si>
    <t xml:space="preserve">Hamburger + Patates Kızartması + 2 Adet Soğan Halkası + Kutu İçecek </t>
  </si>
  <si>
    <t xml:space="preserve">Maydanoz, acı soğan, isteğe göre özel sos ile </t>
  </si>
  <si>
    <t>Patron Döner Dürüm</t>
  </si>
  <si>
    <t xml:space="preserve">Tavuk döner, patates kızartması, kaşar peyniri, salata, mayonez </t>
  </si>
  <si>
    <t xml:space="preserve">Patates kızartması, soğan halkası ile </t>
  </si>
  <si>
    <t xml:space="preserve">Patates kızartması, salata, soğan halkası ile </t>
  </si>
  <si>
    <t xml:space="preserve">Domates, göbek marul, patates kızartması, ketçap, mayonez ile </t>
  </si>
  <si>
    <t xml:space="preserve">Patates kızartması, özel sos, ketçap, mayonez </t>
  </si>
  <si>
    <t xml:space="preserve">Göbek marul, domates, ketçap, mayonez, özel sos </t>
  </si>
  <si>
    <t xml:space="preserve">Tavuk, göbek marul, domates, ketçap, mayonez, özel sos </t>
  </si>
  <si>
    <t>Meyveli Soda (25 cl.)</t>
  </si>
  <si>
    <t>Soda (25 cl.)</t>
  </si>
  <si>
    <t>Poşet - Şu anda mevcut değil.</t>
  </si>
  <si>
    <t xml:space="preserve">100 gr. tavuk döner, patates kızartması, mayonez, özel sos </t>
  </si>
  <si>
    <t>Zurna Tavuk Döner Dürüm (120 gr.)</t>
  </si>
  <si>
    <t>Zurna Et Döner Dürüm (120 gr.)</t>
  </si>
  <si>
    <t xml:space="preserve">120 gr. et döner, maydanoz, acı, soğan, özel sos </t>
  </si>
  <si>
    <t xml:space="preserve">Zurna Tavuk Döner Dürüm (120 gr.) + Patates Kızartması + 4 Adet Soğan Halkası + Kutu İçecek </t>
  </si>
  <si>
    <t xml:space="preserve">100 gr. et döner, maydanoz, acı, soğan, özel sos </t>
  </si>
  <si>
    <t>Kaşarlı Zurna Et Döner Dürüm (120 gr.)</t>
  </si>
  <si>
    <t xml:space="preserve">120 gr. et döner, kaşar peyniri, maydanoz, acı, soğan, özel sos </t>
  </si>
  <si>
    <t>Kaşarlı Zurna Tavuk Döner Dürüm (120 gr.)</t>
  </si>
  <si>
    <t>Patron Döner Dürüm (100 gr.)</t>
  </si>
  <si>
    <t xml:space="preserve">100 gr. tavuk döner, patates kızartması, kaşar peyniri, salata, mayonez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</si>
</sst>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489"/>
  <sheetViews>
    <sheetView tabSelected="1" topLeftCell="G463"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99</v>
      </c>
      <c r="D4" t="s">
        <v>89</v>
      </c>
      <c r="E4" t="s">
        <v>89</v>
      </c>
      <c r="F4" t="s">
        <v>89</v>
      </c>
      <c r="G4" t="s">
        <v>90</v>
      </c>
      <c r="H4" t="s">
        <v>96</v>
      </c>
      <c r="I4" t="s">
        <v>100</v>
      </c>
      <c r="J4" t="s">
        <v>89</v>
      </c>
      <c r="K4" t="s">
        <v>89</v>
      </c>
      <c r="L4" t="s">
        <v>89</v>
      </c>
      <c r="M4" t="s">
        <v>89</v>
      </c>
      <c r="N4" t="s">
        <v>89</v>
      </c>
      <c r="O4">
        <v>3</v>
      </c>
      <c r="P4" t="s">
        <v>89</v>
      </c>
      <c r="Q4" t="s">
        <v>89</v>
      </c>
      <c r="R4" t="s">
        <v>93</v>
      </c>
    </row>
    <row r="5" spans="1:18" x14ac:dyDescent="0.25">
      <c r="B5" t="s">
        <v>101</v>
      </c>
      <c r="C5" t="s">
        <v>99</v>
      </c>
      <c r="D5" t="s">
        <v>89</v>
      </c>
      <c r="E5" t="s">
        <v>89</v>
      </c>
      <c r="F5" t="s">
        <v>89</v>
      </c>
      <c r="G5" t="s">
        <v>90</v>
      </c>
      <c r="H5" t="s">
        <v>96</v>
      </c>
      <c r="I5" t="s">
        <v>102</v>
      </c>
      <c r="J5" t="s">
        <v>89</v>
      </c>
      <c r="K5" t="s">
        <v>89</v>
      </c>
      <c r="L5" t="s">
        <v>89</v>
      </c>
      <c r="M5" t="s">
        <v>89</v>
      </c>
      <c r="N5" t="s">
        <v>89</v>
      </c>
      <c r="O5">
        <v>4</v>
      </c>
      <c r="P5" t="s">
        <v>89</v>
      </c>
      <c r="Q5" t="s">
        <v>89</v>
      </c>
      <c r="R5" t="s">
        <v>93</v>
      </c>
    </row>
    <row r="6" spans="1:18" x14ac:dyDescent="0.25">
      <c r="B6" t="s">
        <v>103</v>
      </c>
      <c r="C6" t="s">
        <v>99</v>
      </c>
      <c r="D6" t="s">
        <v>89</v>
      </c>
      <c r="E6" t="s">
        <v>89</v>
      </c>
      <c r="F6" t="s">
        <v>89</v>
      </c>
      <c r="G6" t="s">
        <v>90</v>
      </c>
      <c r="H6" t="s">
        <v>96</v>
      </c>
      <c r="I6" t="s">
        <v>104</v>
      </c>
      <c r="J6" t="s">
        <v>89</v>
      </c>
      <c r="K6" t="s">
        <v>89</v>
      </c>
      <c r="L6" t="s">
        <v>89</v>
      </c>
      <c r="M6" t="s">
        <v>89</v>
      </c>
      <c r="N6" t="s">
        <v>89</v>
      </c>
      <c r="O6">
        <v>5</v>
      </c>
      <c r="P6" t="s">
        <v>89</v>
      </c>
      <c r="Q6" t="s">
        <v>89</v>
      </c>
      <c r="R6" t="s">
        <v>93</v>
      </c>
    </row>
    <row r="7" spans="1:18" x14ac:dyDescent="0.25">
      <c r="B7" t="s">
        <v>105</v>
      </c>
      <c r="C7" t="s">
        <v>106</v>
      </c>
      <c r="D7" t="s">
        <v>89</v>
      </c>
      <c r="E7" t="s">
        <v>89</v>
      </c>
      <c r="F7" t="s">
        <v>89</v>
      </c>
      <c r="G7" t="s">
        <v>90</v>
      </c>
      <c r="H7" t="s">
        <v>107</v>
      </c>
      <c r="I7" t="s">
        <v>108</v>
      </c>
      <c r="J7" t="s">
        <v>89</v>
      </c>
      <c r="K7" t="s">
        <v>89</v>
      </c>
      <c r="L7" t="s">
        <v>89</v>
      </c>
      <c r="M7" t="s">
        <v>89</v>
      </c>
      <c r="N7" t="s">
        <v>89</v>
      </c>
      <c r="O7">
        <v>6</v>
      </c>
      <c r="P7" t="s">
        <v>89</v>
      </c>
      <c r="Q7" t="s">
        <v>89</v>
      </c>
      <c r="R7" t="s">
        <v>93</v>
      </c>
    </row>
    <row r="8" spans="1:18" x14ac:dyDescent="0.25">
      <c r="B8" t="s">
        <v>109</v>
      </c>
      <c r="C8" t="s">
        <v>110</v>
      </c>
      <c r="D8" t="s">
        <v>89</v>
      </c>
      <c r="E8" t="s">
        <v>89</v>
      </c>
      <c r="F8" t="s">
        <v>89</v>
      </c>
      <c r="G8" t="s">
        <v>90</v>
      </c>
      <c r="H8" t="s">
        <v>96</v>
      </c>
      <c r="I8" t="s">
        <v>104</v>
      </c>
      <c r="J8" t="s">
        <v>89</v>
      </c>
      <c r="K8" t="s">
        <v>89</v>
      </c>
      <c r="L8" t="s">
        <v>89</v>
      </c>
      <c r="M8" t="s">
        <v>89</v>
      </c>
      <c r="N8" t="s">
        <v>89</v>
      </c>
      <c r="O8">
        <v>7</v>
      </c>
      <c r="P8" t="s">
        <v>89</v>
      </c>
      <c r="Q8" t="s">
        <v>89</v>
      </c>
      <c r="R8" t="s">
        <v>93</v>
      </c>
    </row>
    <row r="9" spans="1:18" x14ac:dyDescent="0.25">
      <c r="B9" t="s">
        <v>111</v>
      </c>
      <c r="C9" t="s">
        <v>99</v>
      </c>
      <c r="D9" t="s">
        <v>89</v>
      </c>
      <c r="E9" t="s">
        <v>89</v>
      </c>
      <c r="F9" t="s">
        <v>89</v>
      </c>
      <c r="G9" t="s">
        <v>90</v>
      </c>
      <c r="H9" t="s">
        <v>96</v>
      </c>
      <c r="I9" t="s">
        <v>112</v>
      </c>
      <c r="J9" t="s">
        <v>89</v>
      </c>
      <c r="K9" t="s">
        <v>89</v>
      </c>
      <c r="L9" t="s">
        <v>89</v>
      </c>
      <c r="M9" t="s">
        <v>89</v>
      </c>
      <c r="N9" t="s">
        <v>89</v>
      </c>
      <c r="O9">
        <v>8</v>
      </c>
      <c r="P9" t="s">
        <v>89</v>
      </c>
      <c r="Q9" t="s">
        <v>89</v>
      </c>
      <c r="R9" t="s">
        <v>93</v>
      </c>
    </row>
    <row r="10" spans="1:18" x14ac:dyDescent="0.25">
      <c r="B10" t="s">
        <v>113</v>
      </c>
      <c r="C10" t="s">
        <v>95</v>
      </c>
      <c r="D10" t="s">
        <v>89</v>
      </c>
      <c r="E10" t="s">
        <v>89</v>
      </c>
      <c r="F10" t="s">
        <v>89</v>
      </c>
      <c r="G10" t="s">
        <v>90</v>
      </c>
      <c r="H10" t="s">
        <v>96</v>
      </c>
      <c r="I10" t="s">
        <v>102</v>
      </c>
      <c r="J10" t="s">
        <v>89</v>
      </c>
      <c r="K10" t="s">
        <v>89</v>
      </c>
      <c r="L10" t="s">
        <v>89</v>
      </c>
      <c r="M10" t="s">
        <v>89</v>
      </c>
      <c r="N10" t="s">
        <v>89</v>
      </c>
      <c r="O10">
        <v>9</v>
      </c>
      <c r="P10" t="s">
        <v>89</v>
      </c>
      <c r="Q10" t="s">
        <v>89</v>
      </c>
      <c r="R10" t="s">
        <v>93</v>
      </c>
    </row>
    <row r="11" spans="1:18" x14ac:dyDescent="0.25">
      <c r="B11" t="s">
        <v>114</v>
      </c>
      <c r="C11" t="s">
        <v>115</v>
      </c>
      <c r="D11" t="s">
        <v>89</v>
      </c>
      <c r="E11" t="s">
        <v>89</v>
      </c>
      <c r="F11" t="s">
        <v>89</v>
      </c>
      <c r="G11" t="s">
        <v>90</v>
      </c>
      <c r="H11" t="s">
        <v>96</v>
      </c>
      <c r="I11" t="s">
        <v>116</v>
      </c>
      <c r="J11" t="s">
        <v>89</v>
      </c>
      <c r="K11" t="s">
        <v>89</v>
      </c>
      <c r="L11" t="s">
        <v>89</v>
      </c>
      <c r="M11" t="s">
        <v>89</v>
      </c>
      <c r="N11" t="s">
        <v>89</v>
      </c>
      <c r="O11">
        <v>10</v>
      </c>
      <c r="P11" t="s">
        <v>89</v>
      </c>
      <c r="Q11" t="s">
        <v>89</v>
      </c>
      <c r="R11" t="s">
        <v>93</v>
      </c>
    </row>
    <row r="12" spans="1:18" x14ac:dyDescent="0.25">
      <c r="B12" t="s">
        <v>117</v>
      </c>
      <c r="C12" t="s">
        <v>115</v>
      </c>
      <c r="D12" t="s">
        <v>89</v>
      </c>
      <c r="E12" t="s">
        <v>89</v>
      </c>
      <c r="F12" t="s">
        <v>89</v>
      </c>
      <c r="G12" t="s">
        <v>90</v>
      </c>
      <c r="H12" t="s">
        <v>91</v>
      </c>
      <c r="I12" t="s">
        <v>112</v>
      </c>
      <c r="J12" t="s">
        <v>89</v>
      </c>
      <c r="K12" t="s">
        <v>89</v>
      </c>
      <c r="L12" t="s">
        <v>89</v>
      </c>
      <c r="M12" t="s">
        <v>89</v>
      </c>
      <c r="N12" t="s">
        <v>89</v>
      </c>
      <c r="O12">
        <v>11</v>
      </c>
      <c r="P12" t="s">
        <v>89</v>
      </c>
      <c r="Q12" t="s">
        <v>89</v>
      </c>
      <c r="R12" t="s">
        <v>93</v>
      </c>
    </row>
    <row r="13" spans="1:18" x14ac:dyDescent="0.25">
      <c r="B13" t="s">
        <v>118</v>
      </c>
      <c r="C13" t="s">
        <v>115</v>
      </c>
      <c r="D13" t="s">
        <v>89</v>
      </c>
      <c r="E13" t="s">
        <v>89</v>
      </c>
      <c r="F13" t="s">
        <v>89</v>
      </c>
      <c r="G13" t="s">
        <v>90</v>
      </c>
      <c r="H13" t="s">
        <v>96</v>
      </c>
      <c r="I13" t="s">
        <v>119</v>
      </c>
      <c r="J13" t="s">
        <v>89</v>
      </c>
      <c r="K13" t="s">
        <v>89</v>
      </c>
      <c r="L13" t="s">
        <v>89</v>
      </c>
      <c r="M13" t="s">
        <v>89</v>
      </c>
      <c r="N13" t="s">
        <v>89</v>
      </c>
      <c r="O13">
        <v>12</v>
      </c>
      <c r="P13" t="s">
        <v>89</v>
      </c>
      <c r="Q13" t="s">
        <v>89</v>
      </c>
      <c r="R13" t="s">
        <v>93</v>
      </c>
    </row>
    <row r="14" spans="1:18" x14ac:dyDescent="0.25">
      <c r="B14" t="s">
        <v>120</v>
      </c>
      <c r="C14" t="s">
        <v>115</v>
      </c>
      <c r="D14" t="s">
        <v>89</v>
      </c>
      <c r="E14" t="s">
        <v>89</v>
      </c>
      <c r="F14" t="s">
        <v>89</v>
      </c>
      <c r="G14" t="s">
        <v>90</v>
      </c>
      <c r="H14" t="s">
        <v>96</v>
      </c>
      <c r="I14" t="s">
        <v>121</v>
      </c>
      <c r="J14" t="s">
        <v>89</v>
      </c>
      <c r="K14" t="s">
        <v>89</v>
      </c>
      <c r="L14" t="s">
        <v>89</v>
      </c>
      <c r="M14" t="s">
        <v>89</v>
      </c>
      <c r="N14" t="s">
        <v>89</v>
      </c>
      <c r="O14">
        <v>13</v>
      </c>
      <c r="P14" t="s">
        <v>89</v>
      </c>
      <c r="Q14" t="s">
        <v>89</v>
      </c>
      <c r="R14" t="s">
        <v>93</v>
      </c>
    </row>
    <row r="15" spans="1:18" x14ac:dyDescent="0.25">
      <c r="B15" t="s">
        <v>122</v>
      </c>
      <c r="C15" t="s">
        <v>115</v>
      </c>
      <c r="D15" t="s">
        <v>89</v>
      </c>
      <c r="E15" t="s">
        <v>89</v>
      </c>
      <c r="F15" t="s">
        <v>89</v>
      </c>
      <c r="G15" t="s">
        <v>90</v>
      </c>
      <c r="H15" t="s">
        <v>96</v>
      </c>
      <c r="I15" t="s">
        <v>123</v>
      </c>
      <c r="J15" t="s">
        <v>89</v>
      </c>
      <c r="K15" t="s">
        <v>89</v>
      </c>
      <c r="L15" t="s">
        <v>89</v>
      </c>
      <c r="M15" t="s">
        <v>89</v>
      </c>
      <c r="N15" t="s">
        <v>89</v>
      </c>
      <c r="O15">
        <v>14</v>
      </c>
      <c r="P15" t="s">
        <v>89</v>
      </c>
      <c r="Q15" t="s">
        <v>89</v>
      </c>
      <c r="R15" t="s">
        <v>93</v>
      </c>
    </row>
    <row r="16" spans="1:18" x14ac:dyDescent="0.25">
      <c r="B16" t="s">
        <v>124</v>
      </c>
      <c r="C16" t="s">
        <v>115</v>
      </c>
      <c r="D16" t="s">
        <v>89</v>
      </c>
      <c r="E16" t="s">
        <v>89</v>
      </c>
      <c r="F16" t="s">
        <v>89</v>
      </c>
      <c r="G16" t="s">
        <v>90</v>
      </c>
      <c r="H16" t="s">
        <v>96</v>
      </c>
      <c r="I16" t="s">
        <v>125</v>
      </c>
      <c r="J16" t="s">
        <v>89</v>
      </c>
      <c r="K16" t="s">
        <v>89</v>
      </c>
      <c r="L16" t="s">
        <v>89</v>
      </c>
      <c r="M16" t="s">
        <v>89</v>
      </c>
      <c r="N16" t="s">
        <v>89</v>
      </c>
      <c r="O16">
        <v>15</v>
      </c>
      <c r="P16" t="s">
        <v>89</v>
      </c>
      <c r="Q16" t="s">
        <v>89</v>
      </c>
      <c r="R16" t="s">
        <v>93</v>
      </c>
    </row>
    <row r="17" spans="2:18" x14ac:dyDescent="0.25">
      <c r="B17" t="s">
        <v>126</v>
      </c>
      <c r="C17" t="s">
        <v>115</v>
      </c>
      <c r="D17" t="s">
        <v>89</v>
      </c>
      <c r="E17" t="s">
        <v>89</v>
      </c>
      <c r="F17" t="s">
        <v>89</v>
      </c>
      <c r="G17" t="s">
        <v>90</v>
      </c>
      <c r="H17" t="s">
        <v>91</v>
      </c>
      <c r="I17" t="s">
        <v>92</v>
      </c>
      <c r="J17" t="s">
        <v>89</v>
      </c>
      <c r="K17" t="s">
        <v>89</v>
      </c>
      <c r="L17" t="s">
        <v>89</v>
      </c>
      <c r="M17" t="s">
        <v>89</v>
      </c>
      <c r="N17" t="s">
        <v>89</v>
      </c>
      <c r="O17">
        <v>16</v>
      </c>
      <c r="P17" t="s">
        <v>89</v>
      </c>
      <c r="Q17" t="s">
        <v>89</v>
      </c>
      <c r="R17" t="s">
        <v>93</v>
      </c>
    </row>
    <row r="18" spans="2:18" x14ac:dyDescent="0.25">
      <c r="B18" t="s">
        <v>127</v>
      </c>
      <c r="C18" t="s">
        <v>115</v>
      </c>
      <c r="D18" t="s">
        <v>89</v>
      </c>
      <c r="E18" t="s">
        <v>89</v>
      </c>
      <c r="F18" t="s">
        <v>89</v>
      </c>
      <c r="G18" t="s">
        <v>90</v>
      </c>
      <c r="H18" t="s">
        <v>96</v>
      </c>
      <c r="I18" t="s">
        <v>121</v>
      </c>
      <c r="J18" t="s">
        <v>89</v>
      </c>
      <c r="K18" t="s">
        <v>89</v>
      </c>
      <c r="L18" t="s">
        <v>89</v>
      </c>
      <c r="M18" t="s">
        <v>89</v>
      </c>
      <c r="N18" t="s">
        <v>89</v>
      </c>
      <c r="O18">
        <v>17</v>
      </c>
      <c r="P18" t="s">
        <v>89</v>
      </c>
      <c r="Q18" t="s">
        <v>89</v>
      </c>
      <c r="R18" t="s">
        <v>93</v>
      </c>
    </row>
    <row r="19" spans="2:18" x14ac:dyDescent="0.25">
      <c r="B19" t="s">
        <v>128</v>
      </c>
      <c r="C19" t="s">
        <v>129</v>
      </c>
      <c r="D19" t="s">
        <v>89</v>
      </c>
      <c r="E19" t="s">
        <v>89</v>
      </c>
      <c r="F19" t="s">
        <v>89</v>
      </c>
      <c r="G19" t="s">
        <v>90</v>
      </c>
      <c r="H19" t="s">
        <v>107</v>
      </c>
      <c r="I19" t="s">
        <v>130</v>
      </c>
      <c r="J19" t="s">
        <v>89</v>
      </c>
      <c r="K19" t="s">
        <v>89</v>
      </c>
      <c r="L19" t="s">
        <v>89</v>
      </c>
      <c r="M19" t="s">
        <v>89</v>
      </c>
      <c r="N19" t="s">
        <v>89</v>
      </c>
      <c r="O19">
        <v>18</v>
      </c>
      <c r="P19" t="s">
        <v>89</v>
      </c>
      <c r="Q19" t="s">
        <v>89</v>
      </c>
      <c r="R19" t="s">
        <v>93</v>
      </c>
    </row>
    <row r="20" spans="2:18" x14ac:dyDescent="0.25">
      <c r="B20" t="s">
        <v>131</v>
      </c>
      <c r="C20" t="s">
        <v>132</v>
      </c>
      <c r="D20" t="s">
        <v>89</v>
      </c>
      <c r="E20" t="s">
        <v>89</v>
      </c>
      <c r="F20" t="s">
        <v>89</v>
      </c>
      <c r="G20" t="s">
        <v>90</v>
      </c>
      <c r="H20" t="s">
        <v>96</v>
      </c>
      <c r="I20" t="s">
        <v>125</v>
      </c>
      <c r="J20" t="s">
        <v>89</v>
      </c>
      <c r="K20" t="s">
        <v>89</v>
      </c>
      <c r="L20" t="s">
        <v>89</v>
      </c>
      <c r="M20" t="s">
        <v>89</v>
      </c>
      <c r="N20" t="s">
        <v>89</v>
      </c>
      <c r="O20">
        <v>19</v>
      </c>
      <c r="P20" t="s">
        <v>89</v>
      </c>
      <c r="Q20" t="s">
        <v>89</v>
      </c>
      <c r="R20" t="s">
        <v>93</v>
      </c>
    </row>
    <row r="21" spans="2:18" x14ac:dyDescent="0.25">
      <c r="B21" t="s">
        <v>133</v>
      </c>
      <c r="C21" t="s">
        <v>79</v>
      </c>
      <c r="D21" t="s">
        <v>89</v>
      </c>
      <c r="E21" t="s">
        <v>89</v>
      </c>
      <c r="F21" t="s">
        <v>89</v>
      </c>
      <c r="G21" t="s">
        <v>90</v>
      </c>
      <c r="H21" t="s">
        <v>96</v>
      </c>
      <c r="I21" t="s">
        <v>134</v>
      </c>
      <c r="J21" t="s">
        <v>89</v>
      </c>
      <c r="K21" t="s">
        <v>89</v>
      </c>
      <c r="L21" t="s">
        <v>89</v>
      </c>
      <c r="M21" t="s">
        <v>89</v>
      </c>
      <c r="N21" t="s">
        <v>89</v>
      </c>
      <c r="O21">
        <v>20</v>
      </c>
      <c r="P21" t="s">
        <v>89</v>
      </c>
      <c r="Q21" t="s">
        <v>89</v>
      </c>
      <c r="R21" t="s">
        <v>93</v>
      </c>
    </row>
    <row r="22" spans="2:18" x14ac:dyDescent="0.25">
      <c r="B22" t="s">
        <v>135</v>
      </c>
      <c r="C22" t="s">
        <v>99</v>
      </c>
      <c r="D22" t="s">
        <v>89</v>
      </c>
      <c r="E22" t="s">
        <v>89</v>
      </c>
      <c r="F22" t="s">
        <v>89</v>
      </c>
      <c r="G22" t="s">
        <v>90</v>
      </c>
      <c r="H22" t="s">
        <v>96</v>
      </c>
      <c r="I22" t="s">
        <v>134</v>
      </c>
      <c r="J22" t="s">
        <v>89</v>
      </c>
      <c r="K22" t="s">
        <v>89</v>
      </c>
      <c r="L22" t="s">
        <v>89</v>
      </c>
      <c r="M22" t="s">
        <v>89</v>
      </c>
      <c r="N22" t="s">
        <v>89</v>
      </c>
      <c r="O22">
        <v>21</v>
      </c>
      <c r="P22" t="s">
        <v>89</v>
      </c>
      <c r="Q22" t="s">
        <v>89</v>
      </c>
      <c r="R22" t="s">
        <v>93</v>
      </c>
    </row>
    <row r="23" spans="2:18" x14ac:dyDescent="0.25">
      <c r="B23" t="s">
        <v>136</v>
      </c>
      <c r="C23" t="s">
        <v>99</v>
      </c>
      <c r="D23" t="s">
        <v>89</v>
      </c>
      <c r="E23" t="s">
        <v>89</v>
      </c>
      <c r="F23" t="s">
        <v>89</v>
      </c>
      <c r="G23" t="s">
        <v>90</v>
      </c>
      <c r="H23" t="s">
        <v>96</v>
      </c>
      <c r="I23" t="s">
        <v>137</v>
      </c>
      <c r="J23" t="s">
        <v>89</v>
      </c>
      <c r="K23" t="s">
        <v>89</v>
      </c>
      <c r="L23" t="s">
        <v>89</v>
      </c>
      <c r="M23" t="s">
        <v>89</v>
      </c>
      <c r="N23" t="s">
        <v>89</v>
      </c>
      <c r="O23">
        <v>22</v>
      </c>
      <c r="P23" t="s">
        <v>89</v>
      </c>
      <c r="Q23" t="s">
        <v>89</v>
      </c>
      <c r="R23" t="s">
        <v>93</v>
      </c>
    </row>
    <row r="24" spans="2:18" x14ac:dyDescent="0.25">
      <c r="B24" t="s">
        <v>138</v>
      </c>
      <c r="C24" t="s">
        <v>139</v>
      </c>
      <c r="D24" t="s">
        <v>89</v>
      </c>
      <c r="E24" t="s">
        <v>89</v>
      </c>
      <c r="F24" t="s">
        <v>89</v>
      </c>
      <c r="G24" t="s">
        <v>90</v>
      </c>
      <c r="H24" t="s">
        <v>107</v>
      </c>
      <c r="I24" t="s">
        <v>140</v>
      </c>
      <c r="J24" t="s">
        <v>89</v>
      </c>
      <c r="K24" t="s">
        <v>89</v>
      </c>
      <c r="L24" t="s">
        <v>89</v>
      </c>
      <c r="M24" t="s">
        <v>89</v>
      </c>
      <c r="N24" t="s">
        <v>89</v>
      </c>
      <c r="O24">
        <v>23</v>
      </c>
      <c r="P24" t="s">
        <v>89</v>
      </c>
      <c r="Q24" t="s">
        <v>89</v>
      </c>
      <c r="R24" t="s">
        <v>93</v>
      </c>
    </row>
    <row r="25" spans="2:18" x14ac:dyDescent="0.25">
      <c r="B25" t="s">
        <v>141</v>
      </c>
      <c r="C25" t="s">
        <v>142</v>
      </c>
      <c r="D25" t="s">
        <v>89</v>
      </c>
      <c r="E25" t="s">
        <v>89</v>
      </c>
      <c r="F25" t="s">
        <v>89</v>
      </c>
      <c r="G25" t="s">
        <v>90</v>
      </c>
      <c r="H25" t="s">
        <v>96</v>
      </c>
      <c r="I25" t="s">
        <v>125</v>
      </c>
      <c r="J25" t="s">
        <v>89</v>
      </c>
      <c r="K25" t="s">
        <v>89</v>
      </c>
      <c r="L25" t="s">
        <v>89</v>
      </c>
      <c r="M25" t="s">
        <v>89</v>
      </c>
      <c r="N25" t="s">
        <v>89</v>
      </c>
      <c r="O25">
        <v>24</v>
      </c>
      <c r="P25" t="s">
        <v>89</v>
      </c>
      <c r="Q25" t="s">
        <v>89</v>
      </c>
      <c r="R25" t="s">
        <v>93</v>
      </c>
    </row>
    <row r="26" spans="2:18" x14ac:dyDescent="0.25">
      <c r="B26" t="s">
        <v>143</v>
      </c>
      <c r="C26" t="s">
        <v>99</v>
      </c>
      <c r="D26" t="s">
        <v>89</v>
      </c>
      <c r="E26" t="s">
        <v>89</v>
      </c>
      <c r="F26" t="s">
        <v>89</v>
      </c>
      <c r="G26" t="s">
        <v>90</v>
      </c>
      <c r="H26" t="s">
        <v>96</v>
      </c>
      <c r="I26" t="s">
        <v>144</v>
      </c>
      <c r="J26" t="s">
        <v>89</v>
      </c>
      <c r="K26" t="s">
        <v>89</v>
      </c>
      <c r="L26" t="s">
        <v>89</v>
      </c>
      <c r="M26" t="s">
        <v>89</v>
      </c>
      <c r="N26" t="s">
        <v>89</v>
      </c>
      <c r="O26">
        <v>25</v>
      </c>
      <c r="P26" t="s">
        <v>89</v>
      </c>
      <c r="Q26" t="s">
        <v>89</v>
      </c>
      <c r="R26" t="s">
        <v>93</v>
      </c>
    </row>
    <row r="27" spans="2:18" x14ac:dyDescent="0.25">
      <c r="B27" t="s">
        <v>145</v>
      </c>
      <c r="C27" t="s">
        <v>146</v>
      </c>
      <c r="D27" t="s">
        <v>89</v>
      </c>
      <c r="E27" t="s">
        <v>89</v>
      </c>
      <c r="F27" t="s">
        <v>89</v>
      </c>
      <c r="G27" t="s">
        <v>90</v>
      </c>
      <c r="H27" t="s">
        <v>96</v>
      </c>
      <c r="I27" t="s">
        <v>119</v>
      </c>
      <c r="J27" t="s">
        <v>89</v>
      </c>
      <c r="K27" t="s">
        <v>89</v>
      </c>
      <c r="L27" t="s">
        <v>89</v>
      </c>
      <c r="M27" t="s">
        <v>89</v>
      </c>
      <c r="N27" t="s">
        <v>89</v>
      </c>
      <c r="O27">
        <v>26</v>
      </c>
      <c r="P27" t="s">
        <v>89</v>
      </c>
      <c r="Q27" t="s">
        <v>89</v>
      </c>
      <c r="R27" t="s">
        <v>93</v>
      </c>
    </row>
    <row r="28" spans="2:18" x14ac:dyDescent="0.25">
      <c r="B28" t="s">
        <v>147</v>
      </c>
      <c r="C28" t="s">
        <v>146</v>
      </c>
      <c r="D28" t="s">
        <v>89</v>
      </c>
      <c r="E28" t="s">
        <v>89</v>
      </c>
      <c r="F28" t="s">
        <v>89</v>
      </c>
      <c r="G28" t="s">
        <v>90</v>
      </c>
      <c r="H28" t="s">
        <v>96</v>
      </c>
      <c r="I28" t="s">
        <v>148</v>
      </c>
      <c r="J28" t="s">
        <v>89</v>
      </c>
      <c r="K28" t="s">
        <v>89</v>
      </c>
      <c r="L28" t="s">
        <v>89</v>
      </c>
      <c r="M28" t="s">
        <v>89</v>
      </c>
      <c r="N28" t="s">
        <v>89</v>
      </c>
      <c r="O28">
        <v>27</v>
      </c>
      <c r="P28" t="s">
        <v>89</v>
      </c>
      <c r="Q28" t="s">
        <v>89</v>
      </c>
      <c r="R28" t="s">
        <v>93</v>
      </c>
    </row>
    <row r="29" spans="2:18" x14ac:dyDescent="0.25">
      <c r="B29" t="s">
        <v>149</v>
      </c>
      <c r="C29" t="s">
        <v>146</v>
      </c>
      <c r="D29" t="s">
        <v>89</v>
      </c>
      <c r="E29" t="s">
        <v>89</v>
      </c>
      <c r="F29" t="s">
        <v>89</v>
      </c>
      <c r="G29" t="s">
        <v>90</v>
      </c>
      <c r="H29" t="s">
        <v>96</v>
      </c>
      <c r="I29" t="s">
        <v>150</v>
      </c>
      <c r="J29" t="s">
        <v>89</v>
      </c>
      <c r="K29" t="s">
        <v>89</v>
      </c>
      <c r="L29" t="s">
        <v>89</v>
      </c>
      <c r="M29" t="s">
        <v>89</v>
      </c>
      <c r="N29" t="s">
        <v>89</v>
      </c>
      <c r="O29">
        <v>28</v>
      </c>
      <c r="P29" t="s">
        <v>89</v>
      </c>
      <c r="Q29" t="s">
        <v>89</v>
      </c>
      <c r="R29" t="s">
        <v>93</v>
      </c>
    </row>
    <row r="30" spans="2:18" x14ac:dyDescent="0.25">
      <c r="B30" t="s">
        <v>151</v>
      </c>
      <c r="C30" t="s">
        <v>146</v>
      </c>
      <c r="D30" t="s">
        <v>89</v>
      </c>
      <c r="E30" t="s">
        <v>89</v>
      </c>
      <c r="F30" t="s">
        <v>89</v>
      </c>
      <c r="G30" t="s">
        <v>90</v>
      </c>
      <c r="H30" t="s">
        <v>107</v>
      </c>
      <c r="I30" t="s">
        <v>130</v>
      </c>
      <c r="J30" t="s">
        <v>89</v>
      </c>
      <c r="K30" t="s">
        <v>89</v>
      </c>
      <c r="L30" t="s">
        <v>89</v>
      </c>
      <c r="M30" t="s">
        <v>89</v>
      </c>
      <c r="N30" t="s">
        <v>89</v>
      </c>
      <c r="O30">
        <v>29</v>
      </c>
      <c r="P30" t="s">
        <v>89</v>
      </c>
      <c r="Q30" t="s">
        <v>89</v>
      </c>
      <c r="R30" t="s">
        <v>93</v>
      </c>
    </row>
    <row r="31" spans="2:18" x14ac:dyDescent="0.25">
      <c r="B31" t="s">
        <v>152</v>
      </c>
      <c r="C31" t="s">
        <v>99</v>
      </c>
      <c r="D31" t="s">
        <v>89</v>
      </c>
      <c r="E31" t="s">
        <v>89</v>
      </c>
      <c r="F31" t="s">
        <v>89</v>
      </c>
      <c r="G31" t="s">
        <v>90</v>
      </c>
      <c r="H31" t="s">
        <v>96</v>
      </c>
      <c r="I31" t="s">
        <v>123</v>
      </c>
      <c r="J31" t="s">
        <v>89</v>
      </c>
      <c r="K31" t="s">
        <v>89</v>
      </c>
      <c r="L31" t="s">
        <v>89</v>
      </c>
      <c r="M31" t="s">
        <v>89</v>
      </c>
      <c r="N31" t="s">
        <v>89</v>
      </c>
      <c r="O31">
        <v>30</v>
      </c>
      <c r="P31" t="s">
        <v>89</v>
      </c>
      <c r="Q31" t="s">
        <v>89</v>
      </c>
      <c r="R31" t="s">
        <v>93</v>
      </c>
    </row>
    <row r="32" spans="2:18" x14ac:dyDescent="0.25">
      <c r="B32" t="s">
        <v>153</v>
      </c>
      <c r="C32" t="s">
        <v>154</v>
      </c>
      <c r="D32" t="s">
        <v>89</v>
      </c>
      <c r="E32" t="s">
        <v>89</v>
      </c>
      <c r="F32" t="s">
        <v>89</v>
      </c>
      <c r="G32" t="s">
        <v>90</v>
      </c>
      <c r="H32" t="s">
        <v>96</v>
      </c>
      <c r="I32" t="s">
        <v>102</v>
      </c>
      <c r="J32" t="s">
        <v>89</v>
      </c>
      <c r="K32" t="s">
        <v>89</v>
      </c>
      <c r="L32" t="s">
        <v>89</v>
      </c>
      <c r="M32" t="s">
        <v>89</v>
      </c>
      <c r="N32" t="s">
        <v>89</v>
      </c>
      <c r="O32">
        <v>31</v>
      </c>
      <c r="P32" t="s">
        <v>89</v>
      </c>
      <c r="Q32" t="s">
        <v>89</v>
      </c>
      <c r="R32" t="s">
        <v>93</v>
      </c>
    </row>
    <row r="33" spans="2:18" x14ac:dyDescent="0.25">
      <c r="B33" t="s">
        <v>155</v>
      </c>
      <c r="C33" t="s">
        <v>156</v>
      </c>
      <c r="D33" t="s">
        <v>89</v>
      </c>
      <c r="E33" t="s">
        <v>89</v>
      </c>
      <c r="F33" t="s">
        <v>89</v>
      </c>
      <c r="G33" t="s">
        <v>90</v>
      </c>
      <c r="H33" t="s">
        <v>107</v>
      </c>
      <c r="I33" t="s">
        <v>157</v>
      </c>
      <c r="J33" t="s">
        <v>89</v>
      </c>
      <c r="K33" t="s">
        <v>89</v>
      </c>
      <c r="L33" t="s">
        <v>89</v>
      </c>
      <c r="M33" t="s">
        <v>89</v>
      </c>
      <c r="N33" t="s">
        <v>89</v>
      </c>
      <c r="O33">
        <v>32</v>
      </c>
      <c r="P33" t="s">
        <v>89</v>
      </c>
      <c r="Q33" t="s">
        <v>89</v>
      </c>
      <c r="R33" t="s">
        <v>93</v>
      </c>
    </row>
    <row r="34" spans="2:18" x14ac:dyDescent="0.25">
      <c r="B34" t="s">
        <v>158</v>
      </c>
      <c r="C34" t="s">
        <v>95</v>
      </c>
      <c r="D34" t="s">
        <v>89</v>
      </c>
      <c r="E34" t="s">
        <v>89</v>
      </c>
      <c r="F34" t="s">
        <v>89</v>
      </c>
      <c r="G34" t="s">
        <v>90</v>
      </c>
      <c r="H34" t="s">
        <v>96</v>
      </c>
      <c r="I34" t="s">
        <v>159</v>
      </c>
      <c r="J34" t="s">
        <v>89</v>
      </c>
      <c r="K34" t="s">
        <v>89</v>
      </c>
      <c r="L34" t="s">
        <v>89</v>
      </c>
      <c r="M34" t="s">
        <v>89</v>
      </c>
      <c r="N34" t="s">
        <v>89</v>
      </c>
      <c r="O34">
        <v>33</v>
      </c>
      <c r="P34" t="s">
        <v>89</v>
      </c>
      <c r="Q34" t="s">
        <v>89</v>
      </c>
      <c r="R34" t="s">
        <v>93</v>
      </c>
    </row>
    <row r="35" spans="2:18" x14ac:dyDescent="0.25">
      <c r="B35" t="s">
        <v>160</v>
      </c>
      <c r="C35" t="s">
        <v>161</v>
      </c>
      <c r="D35" t="s">
        <v>89</v>
      </c>
      <c r="E35" t="s">
        <v>89</v>
      </c>
      <c r="F35" t="s">
        <v>89</v>
      </c>
      <c r="G35" t="s">
        <v>90</v>
      </c>
      <c r="H35" t="s">
        <v>96</v>
      </c>
      <c r="I35" t="s">
        <v>104</v>
      </c>
      <c r="J35" t="s">
        <v>89</v>
      </c>
      <c r="K35" t="s">
        <v>89</v>
      </c>
      <c r="L35" t="s">
        <v>89</v>
      </c>
      <c r="M35" t="s">
        <v>89</v>
      </c>
      <c r="N35" t="s">
        <v>89</v>
      </c>
      <c r="O35">
        <v>34</v>
      </c>
      <c r="P35" t="s">
        <v>89</v>
      </c>
      <c r="Q35" t="s">
        <v>89</v>
      </c>
      <c r="R35" t="s">
        <v>93</v>
      </c>
    </row>
    <row r="36" spans="2:18" x14ac:dyDescent="0.25">
      <c r="B36" t="s">
        <v>162</v>
      </c>
      <c r="C36" t="s">
        <v>99</v>
      </c>
      <c r="D36" t="s">
        <v>89</v>
      </c>
      <c r="E36" t="s">
        <v>89</v>
      </c>
      <c r="F36" t="s">
        <v>89</v>
      </c>
      <c r="G36" t="s">
        <v>90</v>
      </c>
      <c r="H36" t="s">
        <v>96</v>
      </c>
      <c r="I36" t="s">
        <v>102</v>
      </c>
      <c r="J36" t="s">
        <v>89</v>
      </c>
      <c r="K36" t="s">
        <v>89</v>
      </c>
      <c r="L36" t="s">
        <v>89</v>
      </c>
      <c r="M36" t="s">
        <v>89</v>
      </c>
      <c r="N36" t="s">
        <v>89</v>
      </c>
      <c r="O36">
        <v>35</v>
      </c>
      <c r="P36" t="s">
        <v>89</v>
      </c>
      <c r="Q36" t="s">
        <v>89</v>
      </c>
      <c r="R36" t="s">
        <v>93</v>
      </c>
    </row>
    <row r="37" spans="2:18" x14ac:dyDescent="0.25">
      <c r="B37" t="s">
        <v>163</v>
      </c>
      <c r="C37" t="s">
        <v>164</v>
      </c>
      <c r="D37" t="s">
        <v>89</v>
      </c>
      <c r="E37" t="s">
        <v>89</v>
      </c>
      <c r="F37" t="s">
        <v>89</v>
      </c>
      <c r="G37" t="s">
        <v>90</v>
      </c>
      <c r="H37" t="s">
        <v>107</v>
      </c>
      <c r="I37" t="s">
        <v>140</v>
      </c>
      <c r="J37" t="s">
        <v>89</v>
      </c>
      <c r="K37" t="s">
        <v>89</v>
      </c>
      <c r="L37" t="s">
        <v>89</v>
      </c>
      <c r="M37" t="s">
        <v>89</v>
      </c>
      <c r="N37" t="s">
        <v>89</v>
      </c>
      <c r="O37">
        <v>36</v>
      </c>
      <c r="P37" t="s">
        <v>89</v>
      </c>
      <c r="Q37" t="s">
        <v>89</v>
      </c>
      <c r="R37" t="s">
        <v>93</v>
      </c>
    </row>
    <row r="38" spans="2:18" x14ac:dyDescent="0.25">
      <c r="B38" t="s">
        <v>165</v>
      </c>
      <c r="C38" t="s">
        <v>110</v>
      </c>
      <c r="D38" t="s">
        <v>89</v>
      </c>
      <c r="E38" t="s">
        <v>89</v>
      </c>
      <c r="F38" t="s">
        <v>89</v>
      </c>
      <c r="G38" t="s">
        <v>90</v>
      </c>
      <c r="H38" t="s">
        <v>96</v>
      </c>
      <c r="I38" t="s">
        <v>134</v>
      </c>
      <c r="J38" t="s">
        <v>89</v>
      </c>
      <c r="K38" t="s">
        <v>89</v>
      </c>
      <c r="L38" t="s">
        <v>89</v>
      </c>
      <c r="M38" t="s">
        <v>89</v>
      </c>
      <c r="N38" t="s">
        <v>89</v>
      </c>
      <c r="O38">
        <v>37</v>
      </c>
      <c r="P38" t="s">
        <v>89</v>
      </c>
      <c r="Q38" t="s">
        <v>89</v>
      </c>
      <c r="R38" t="s">
        <v>93</v>
      </c>
    </row>
    <row r="39" spans="2:18" x14ac:dyDescent="0.25">
      <c r="B39" t="s">
        <v>166</v>
      </c>
      <c r="C39" t="s">
        <v>95</v>
      </c>
      <c r="D39" t="s">
        <v>89</v>
      </c>
      <c r="E39" t="s">
        <v>89</v>
      </c>
      <c r="F39" t="s">
        <v>89</v>
      </c>
      <c r="G39" t="s">
        <v>90</v>
      </c>
      <c r="H39" t="s">
        <v>91</v>
      </c>
      <c r="I39" t="s">
        <v>92</v>
      </c>
      <c r="J39" t="s">
        <v>89</v>
      </c>
      <c r="K39" t="s">
        <v>89</v>
      </c>
      <c r="L39" t="s">
        <v>89</v>
      </c>
      <c r="M39" t="s">
        <v>89</v>
      </c>
      <c r="N39" t="s">
        <v>89</v>
      </c>
      <c r="O39">
        <v>38</v>
      </c>
      <c r="P39" t="s">
        <v>89</v>
      </c>
      <c r="Q39" t="s">
        <v>89</v>
      </c>
      <c r="R39" t="s">
        <v>93</v>
      </c>
    </row>
    <row r="40" spans="2:18" x14ac:dyDescent="0.25">
      <c r="B40" t="s">
        <v>167</v>
      </c>
      <c r="C40" t="s">
        <v>142</v>
      </c>
      <c r="D40" t="s">
        <v>89</v>
      </c>
      <c r="E40" t="s">
        <v>89</v>
      </c>
      <c r="F40" t="s">
        <v>89</v>
      </c>
      <c r="G40" t="s">
        <v>90</v>
      </c>
      <c r="H40" t="s">
        <v>96</v>
      </c>
      <c r="I40" t="s">
        <v>102</v>
      </c>
      <c r="J40" t="s">
        <v>89</v>
      </c>
      <c r="K40" t="s">
        <v>89</v>
      </c>
      <c r="L40" t="s">
        <v>89</v>
      </c>
      <c r="M40" t="s">
        <v>89</v>
      </c>
      <c r="N40" t="s">
        <v>89</v>
      </c>
      <c r="O40">
        <v>39</v>
      </c>
      <c r="P40" t="s">
        <v>89</v>
      </c>
      <c r="Q40" t="s">
        <v>89</v>
      </c>
      <c r="R40" t="s">
        <v>93</v>
      </c>
    </row>
    <row r="41" spans="2:18" x14ac:dyDescent="0.25">
      <c r="B41" t="s">
        <v>168</v>
      </c>
      <c r="C41" t="s">
        <v>99</v>
      </c>
      <c r="D41" t="s">
        <v>89</v>
      </c>
      <c r="E41" t="s">
        <v>89</v>
      </c>
      <c r="F41" t="s">
        <v>89</v>
      </c>
      <c r="G41" t="s">
        <v>90</v>
      </c>
      <c r="H41" t="s">
        <v>96</v>
      </c>
      <c r="I41" t="s">
        <v>137</v>
      </c>
      <c r="J41" t="s">
        <v>89</v>
      </c>
      <c r="K41" t="s">
        <v>89</v>
      </c>
      <c r="L41" t="s">
        <v>89</v>
      </c>
      <c r="M41" t="s">
        <v>89</v>
      </c>
      <c r="N41" t="s">
        <v>89</v>
      </c>
      <c r="O41">
        <v>40</v>
      </c>
      <c r="P41" t="s">
        <v>89</v>
      </c>
      <c r="Q41" t="s">
        <v>89</v>
      </c>
      <c r="R41" t="s">
        <v>93</v>
      </c>
    </row>
    <row r="42" spans="2:18" x14ac:dyDescent="0.25">
      <c r="B42" t="s">
        <v>169</v>
      </c>
      <c r="C42" t="s">
        <v>170</v>
      </c>
      <c r="D42" t="s">
        <v>89</v>
      </c>
      <c r="E42" t="s">
        <v>89</v>
      </c>
      <c r="F42" t="s">
        <v>89</v>
      </c>
      <c r="G42" t="s">
        <v>90</v>
      </c>
      <c r="H42" t="s">
        <v>96</v>
      </c>
      <c r="I42" t="s">
        <v>171</v>
      </c>
      <c r="J42" t="s">
        <v>89</v>
      </c>
      <c r="K42" t="s">
        <v>89</v>
      </c>
      <c r="L42" t="s">
        <v>89</v>
      </c>
      <c r="M42" t="s">
        <v>89</v>
      </c>
      <c r="N42" t="s">
        <v>89</v>
      </c>
      <c r="O42">
        <v>41</v>
      </c>
      <c r="P42" t="s">
        <v>89</v>
      </c>
      <c r="Q42" t="s">
        <v>89</v>
      </c>
      <c r="R42" t="s">
        <v>93</v>
      </c>
    </row>
    <row r="43" spans="2:18" x14ac:dyDescent="0.25">
      <c r="B43" t="s">
        <v>172</v>
      </c>
      <c r="C43" t="s">
        <v>142</v>
      </c>
      <c r="D43" t="s">
        <v>89</v>
      </c>
      <c r="E43" t="s">
        <v>89</v>
      </c>
      <c r="F43" t="s">
        <v>89</v>
      </c>
      <c r="G43" t="s">
        <v>90</v>
      </c>
      <c r="H43" t="s">
        <v>96</v>
      </c>
      <c r="I43" t="s">
        <v>134</v>
      </c>
      <c r="J43" t="s">
        <v>89</v>
      </c>
      <c r="K43" t="s">
        <v>89</v>
      </c>
      <c r="L43" t="s">
        <v>89</v>
      </c>
      <c r="M43" t="s">
        <v>89</v>
      </c>
      <c r="N43" t="s">
        <v>89</v>
      </c>
      <c r="O43">
        <v>42</v>
      </c>
      <c r="P43" t="s">
        <v>89</v>
      </c>
      <c r="Q43" t="s">
        <v>89</v>
      </c>
      <c r="R43" t="s">
        <v>93</v>
      </c>
    </row>
    <row r="44" spans="2:18" x14ac:dyDescent="0.25">
      <c r="B44" t="s">
        <v>173</v>
      </c>
      <c r="C44" t="s">
        <v>99</v>
      </c>
      <c r="D44" t="s">
        <v>89</v>
      </c>
      <c r="E44" t="s">
        <v>89</v>
      </c>
      <c r="F44" t="s">
        <v>89</v>
      </c>
      <c r="G44" t="s">
        <v>90</v>
      </c>
      <c r="H44" t="s">
        <v>96</v>
      </c>
      <c r="I44" t="s">
        <v>174</v>
      </c>
      <c r="J44" t="s">
        <v>89</v>
      </c>
      <c r="K44" t="s">
        <v>89</v>
      </c>
      <c r="L44" t="s">
        <v>89</v>
      </c>
      <c r="M44" t="s">
        <v>89</v>
      </c>
      <c r="N44" t="s">
        <v>89</v>
      </c>
      <c r="O44">
        <v>43</v>
      </c>
      <c r="P44" t="s">
        <v>89</v>
      </c>
      <c r="Q44" t="s">
        <v>89</v>
      </c>
      <c r="R44" t="s">
        <v>93</v>
      </c>
    </row>
    <row r="45" spans="2:18" x14ac:dyDescent="0.25">
      <c r="B45" t="s">
        <v>175</v>
      </c>
      <c r="C45" t="s">
        <v>99</v>
      </c>
      <c r="D45" t="s">
        <v>89</v>
      </c>
      <c r="E45" t="s">
        <v>89</v>
      </c>
      <c r="F45" t="s">
        <v>89</v>
      </c>
      <c r="G45" t="s">
        <v>90</v>
      </c>
      <c r="H45" t="s">
        <v>107</v>
      </c>
      <c r="I45" t="s">
        <v>140</v>
      </c>
      <c r="J45" t="s">
        <v>89</v>
      </c>
      <c r="K45" t="s">
        <v>89</v>
      </c>
      <c r="L45" t="s">
        <v>89</v>
      </c>
      <c r="M45" t="s">
        <v>89</v>
      </c>
      <c r="N45" t="s">
        <v>89</v>
      </c>
      <c r="O45">
        <v>44</v>
      </c>
      <c r="P45" t="s">
        <v>89</v>
      </c>
      <c r="Q45" t="s">
        <v>89</v>
      </c>
      <c r="R45" t="s">
        <v>93</v>
      </c>
    </row>
    <row r="46" spans="2:18" x14ac:dyDescent="0.25">
      <c r="B46" t="s">
        <v>176</v>
      </c>
      <c r="C46" t="s">
        <v>95</v>
      </c>
      <c r="D46" t="s">
        <v>89</v>
      </c>
      <c r="E46" t="s">
        <v>89</v>
      </c>
      <c r="F46" t="s">
        <v>89</v>
      </c>
      <c r="G46" t="s">
        <v>90</v>
      </c>
      <c r="H46" t="s">
        <v>107</v>
      </c>
      <c r="I46" t="s">
        <v>177</v>
      </c>
      <c r="J46" t="s">
        <v>89</v>
      </c>
      <c r="K46" t="s">
        <v>89</v>
      </c>
      <c r="L46" t="s">
        <v>89</v>
      </c>
      <c r="M46" t="s">
        <v>89</v>
      </c>
      <c r="N46" t="s">
        <v>89</v>
      </c>
      <c r="O46">
        <v>45</v>
      </c>
      <c r="P46" t="s">
        <v>89</v>
      </c>
      <c r="Q46" t="s">
        <v>89</v>
      </c>
      <c r="R46" t="s">
        <v>93</v>
      </c>
    </row>
    <row r="47" spans="2:18" x14ac:dyDescent="0.25">
      <c r="B47" t="s">
        <v>178</v>
      </c>
      <c r="C47" t="s">
        <v>99</v>
      </c>
      <c r="D47" t="s">
        <v>89</v>
      </c>
      <c r="E47" t="s">
        <v>89</v>
      </c>
      <c r="F47" t="s">
        <v>89</v>
      </c>
      <c r="G47" t="s">
        <v>90</v>
      </c>
      <c r="H47" t="s">
        <v>107</v>
      </c>
      <c r="I47" t="s">
        <v>140</v>
      </c>
      <c r="J47" t="s">
        <v>89</v>
      </c>
      <c r="K47" t="s">
        <v>89</v>
      </c>
      <c r="L47" t="s">
        <v>89</v>
      </c>
      <c r="M47" t="s">
        <v>89</v>
      </c>
      <c r="N47" t="s">
        <v>89</v>
      </c>
      <c r="O47">
        <v>46</v>
      </c>
      <c r="P47" t="s">
        <v>89</v>
      </c>
      <c r="Q47" t="s">
        <v>89</v>
      </c>
      <c r="R47" t="s">
        <v>93</v>
      </c>
    </row>
    <row r="48" spans="2:18" x14ac:dyDescent="0.25">
      <c r="B48" t="s">
        <v>179</v>
      </c>
      <c r="C48" t="s">
        <v>142</v>
      </c>
      <c r="D48" t="s">
        <v>89</v>
      </c>
      <c r="E48" t="s">
        <v>89</v>
      </c>
      <c r="F48" t="s">
        <v>89</v>
      </c>
      <c r="G48" t="s">
        <v>90</v>
      </c>
      <c r="H48" t="s">
        <v>91</v>
      </c>
      <c r="I48" t="s">
        <v>180</v>
      </c>
      <c r="J48" t="s">
        <v>89</v>
      </c>
      <c r="K48" t="s">
        <v>89</v>
      </c>
      <c r="L48" t="s">
        <v>89</v>
      </c>
      <c r="M48" t="s">
        <v>89</v>
      </c>
      <c r="N48" t="s">
        <v>89</v>
      </c>
      <c r="O48">
        <v>47</v>
      </c>
      <c r="P48" t="s">
        <v>89</v>
      </c>
      <c r="Q48" t="s">
        <v>89</v>
      </c>
      <c r="R48" t="s">
        <v>93</v>
      </c>
    </row>
    <row r="49" spans="2:18" x14ac:dyDescent="0.25">
      <c r="B49" t="s">
        <v>181</v>
      </c>
      <c r="C49" t="s">
        <v>161</v>
      </c>
      <c r="D49" t="s">
        <v>89</v>
      </c>
      <c r="E49" t="s">
        <v>89</v>
      </c>
      <c r="F49" t="s">
        <v>89</v>
      </c>
      <c r="G49" t="s">
        <v>90</v>
      </c>
      <c r="H49" t="s">
        <v>91</v>
      </c>
      <c r="I49" t="s">
        <v>182</v>
      </c>
      <c r="J49" t="s">
        <v>89</v>
      </c>
      <c r="K49" t="s">
        <v>89</v>
      </c>
      <c r="L49" t="s">
        <v>89</v>
      </c>
      <c r="M49" t="s">
        <v>89</v>
      </c>
      <c r="N49" t="s">
        <v>89</v>
      </c>
      <c r="O49">
        <v>48</v>
      </c>
      <c r="P49" t="s">
        <v>89</v>
      </c>
      <c r="Q49" t="s">
        <v>89</v>
      </c>
      <c r="R49" t="s">
        <v>93</v>
      </c>
    </row>
    <row r="50" spans="2:18" x14ac:dyDescent="0.25">
      <c r="B50" t="s">
        <v>183</v>
      </c>
      <c r="C50" t="s">
        <v>95</v>
      </c>
      <c r="D50" t="s">
        <v>89</v>
      </c>
      <c r="E50" t="s">
        <v>89</v>
      </c>
      <c r="F50" t="s">
        <v>89</v>
      </c>
      <c r="G50" t="s">
        <v>90</v>
      </c>
      <c r="H50" t="s">
        <v>96</v>
      </c>
      <c r="I50" t="s">
        <v>137</v>
      </c>
      <c r="J50" t="s">
        <v>89</v>
      </c>
      <c r="K50" t="s">
        <v>89</v>
      </c>
      <c r="L50" t="s">
        <v>89</v>
      </c>
      <c r="M50" t="s">
        <v>89</v>
      </c>
      <c r="N50" t="s">
        <v>89</v>
      </c>
      <c r="O50">
        <v>49</v>
      </c>
      <c r="P50" t="s">
        <v>89</v>
      </c>
      <c r="Q50" t="s">
        <v>89</v>
      </c>
      <c r="R50" t="s">
        <v>93</v>
      </c>
    </row>
    <row r="51" spans="2:18" x14ac:dyDescent="0.25">
      <c r="B51" t="s">
        <v>184</v>
      </c>
      <c r="C51" t="s">
        <v>99</v>
      </c>
      <c r="D51" t="s">
        <v>89</v>
      </c>
      <c r="E51" t="s">
        <v>89</v>
      </c>
      <c r="F51" t="s">
        <v>89</v>
      </c>
      <c r="G51" t="s">
        <v>90</v>
      </c>
      <c r="H51" t="s">
        <v>96</v>
      </c>
      <c r="I51" t="s">
        <v>123</v>
      </c>
      <c r="J51" t="s">
        <v>89</v>
      </c>
      <c r="K51" t="s">
        <v>89</v>
      </c>
      <c r="L51" t="s">
        <v>89</v>
      </c>
      <c r="M51" t="s">
        <v>89</v>
      </c>
      <c r="N51" t="s">
        <v>89</v>
      </c>
      <c r="O51">
        <v>50</v>
      </c>
      <c r="P51" t="s">
        <v>89</v>
      </c>
      <c r="Q51" t="s">
        <v>89</v>
      </c>
      <c r="R51" t="s">
        <v>93</v>
      </c>
    </row>
    <row r="52" spans="2:18" x14ac:dyDescent="0.25">
      <c r="B52" t="s">
        <v>185</v>
      </c>
      <c r="C52" t="s">
        <v>95</v>
      </c>
      <c r="D52" t="s">
        <v>89</v>
      </c>
      <c r="E52" t="s">
        <v>89</v>
      </c>
      <c r="F52" t="s">
        <v>89</v>
      </c>
      <c r="G52" t="s">
        <v>90</v>
      </c>
      <c r="H52" t="s">
        <v>107</v>
      </c>
      <c r="I52" t="s">
        <v>186</v>
      </c>
      <c r="J52" t="s">
        <v>89</v>
      </c>
      <c r="K52" t="s">
        <v>89</v>
      </c>
      <c r="L52" t="s">
        <v>89</v>
      </c>
      <c r="M52" t="s">
        <v>89</v>
      </c>
      <c r="N52" t="s">
        <v>89</v>
      </c>
      <c r="O52">
        <v>51</v>
      </c>
      <c r="P52" t="s">
        <v>89</v>
      </c>
      <c r="Q52" t="s">
        <v>89</v>
      </c>
      <c r="R52" t="s">
        <v>93</v>
      </c>
    </row>
    <row r="53" spans="2:18" x14ac:dyDescent="0.25">
      <c r="B53" t="s">
        <v>187</v>
      </c>
      <c r="C53" t="s">
        <v>99</v>
      </c>
      <c r="D53" t="s">
        <v>89</v>
      </c>
      <c r="E53" t="s">
        <v>89</v>
      </c>
      <c r="F53" t="s">
        <v>89</v>
      </c>
      <c r="G53" t="s">
        <v>90</v>
      </c>
      <c r="H53" t="s">
        <v>96</v>
      </c>
      <c r="I53" t="s">
        <v>134</v>
      </c>
      <c r="J53" t="s">
        <v>89</v>
      </c>
      <c r="K53" t="s">
        <v>89</v>
      </c>
      <c r="L53" t="s">
        <v>89</v>
      </c>
      <c r="M53" t="s">
        <v>89</v>
      </c>
      <c r="N53" t="s">
        <v>89</v>
      </c>
      <c r="O53">
        <v>52</v>
      </c>
      <c r="P53" t="s">
        <v>89</v>
      </c>
      <c r="Q53" t="s">
        <v>89</v>
      </c>
      <c r="R53" t="s">
        <v>93</v>
      </c>
    </row>
    <row r="54" spans="2:18" x14ac:dyDescent="0.25">
      <c r="B54" t="s">
        <v>188</v>
      </c>
      <c r="C54" t="s">
        <v>95</v>
      </c>
      <c r="D54" t="s">
        <v>89</v>
      </c>
      <c r="E54" t="s">
        <v>89</v>
      </c>
      <c r="F54" t="s">
        <v>89</v>
      </c>
      <c r="G54" t="s">
        <v>90</v>
      </c>
      <c r="H54" t="s">
        <v>189</v>
      </c>
      <c r="I54" t="s">
        <v>190</v>
      </c>
      <c r="J54" t="s">
        <v>89</v>
      </c>
      <c r="K54" t="s">
        <v>89</v>
      </c>
      <c r="L54" t="s">
        <v>89</v>
      </c>
      <c r="M54" t="s">
        <v>89</v>
      </c>
      <c r="N54" t="s">
        <v>89</v>
      </c>
      <c r="O54">
        <v>53</v>
      </c>
      <c r="P54" t="s">
        <v>89</v>
      </c>
      <c r="Q54" t="s">
        <v>89</v>
      </c>
      <c r="R54" t="s">
        <v>93</v>
      </c>
    </row>
    <row r="55" spans="2:18" x14ac:dyDescent="0.25">
      <c r="B55" t="s">
        <v>191</v>
      </c>
      <c r="C55" t="s">
        <v>95</v>
      </c>
      <c r="D55" t="s">
        <v>89</v>
      </c>
      <c r="E55" t="s">
        <v>89</v>
      </c>
      <c r="F55" t="s">
        <v>89</v>
      </c>
      <c r="G55" t="s">
        <v>90</v>
      </c>
      <c r="H55" t="s">
        <v>91</v>
      </c>
      <c r="I55" t="s">
        <v>180</v>
      </c>
      <c r="J55" t="s">
        <v>89</v>
      </c>
      <c r="K55" t="s">
        <v>89</v>
      </c>
      <c r="L55" t="s">
        <v>89</v>
      </c>
      <c r="M55" t="s">
        <v>89</v>
      </c>
      <c r="N55" t="s">
        <v>89</v>
      </c>
      <c r="O55">
        <v>54</v>
      </c>
      <c r="P55" t="s">
        <v>89</v>
      </c>
      <c r="Q55" t="s">
        <v>89</v>
      </c>
      <c r="R55" t="s">
        <v>93</v>
      </c>
    </row>
    <row r="56" spans="2:18" x14ac:dyDescent="0.25">
      <c r="B56" t="s">
        <v>192</v>
      </c>
      <c r="C56" t="s">
        <v>95</v>
      </c>
      <c r="D56" t="s">
        <v>89</v>
      </c>
      <c r="E56" t="s">
        <v>89</v>
      </c>
      <c r="F56" t="s">
        <v>89</v>
      </c>
      <c r="G56" t="s">
        <v>90</v>
      </c>
      <c r="H56" t="s">
        <v>96</v>
      </c>
      <c r="I56" t="s">
        <v>171</v>
      </c>
      <c r="J56" t="s">
        <v>89</v>
      </c>
      <c r="K56" t="s">
        <v>89</v>
      </c>
      <c r="L56" t="s">
        <v>89</v>
      </c>
      <c r="M56" t="s">
        <v>89</v>
      </c>
      <c r="N56" t="s">
        <v>89</v>
      </c>
      <c r="O56">
        <v>55</v>
      </c>
      <c r="P56" t="s">
        <v>89</v>
      </c>
      <c r="Q56" t="s">
        <v>89</v>
      </c>
      <c r="R56" t="s">
        <v>93</v>
      </c>
    </row>
    <row r="57" spans="2:18" x14ac:dyDescent="0.25">
      <c r="B57" t="s">
        <v>193</v>
      </c>
      <c r="C57" t="s">
        <v>115</v>
      </c>
      <c r="D57" t="s">
        <v>89</v>
      </c>
      <c r="E57" t="s">
        <v>89</v>
      </c>
      <c r="F57" t="s">
        <v>89</v>
      </c>
      <c r="G57" t="s">
        <v>90</v>
      </c>
      <c r="H57" t="s">
        <v>107</v>
      </c>
      <c r="I57" t="s">
        <v>194</v>
      </c>
      <c r="J57" t="s">
        <v>89</v>
      </c>
      <c r="K57" t="s">
        <v>89</v>
      </c>
      <c r="L57" t="s">
        <v>89</v>
      </c>
      <c r="M57" t="s">
        <v>89</v>
      </c>
      <c r="N57" t="s">
        <v>89</v>
      </c>
      <c r="O57">
        <v>56</v>
      </c>
      <c r="P57" t="s">
        <v>89</v>
      </c>
      <c r="Q57" t="s">
        <v>89</v>
      </c>
      <c r="R57" t="s">
        <v>93</v>
      </c>
    </row>
    <row r="58" spans="2:18" x14ac:dyDescent="0.25">
      <c r="B58" t="s">
        <v>195</v>
      </c>
      <c r="C58" t="s">
        <v>110</v>
      </c>
      <c r="D58" t="s">
        <v>89</v>
      </c>
      <c r="E58" t="s">
        <v>89</v>
      </c>
      <c r="F58" t="s">
        <v>89</v>
      </c>
      <c r="G58" t="s">
        <v>90</v>
      </c>
      <c r="H58" t="s">
        <v>96</v>
      </c>
      <c r="I58" t="s">
        <v>104</v>
      </c>
      <c r="J58" t="s">
        <v>89</v>
      </c>
      <c r="K58" t="s">
        <v>89</v>
      </c>
      <c r="L58" t="s">
        <v>89</v>
      </c>
      <c r="M58" t="s">
        <v>89</v>
      </c>
      <c r="N58" t="s">
        <v>89</v>
      </c>
      <c r="O58">
        <v>57</v>
      </c>
      <c r="P58" t="s">
        <v>89</v>
      </c>
      <c r="Q58" t="s">
        <v>89</v>
      </c>
      <c r="R58" t="s">
        <v>93</v>
      </c>
    </row>
    <row r="59" spans="2:18" x14ac:dyDescent="0.25">
      <c r="B59" t="s">
        <v>196</v>
      </c>
      <c r="C59" t="s">
        <v>156</v>
      </c>
      <c r="D59" t="s">
        <v>89</v>
      </c>
      <c r="E59" t="s">
        <v>89</v>
      </c>
      <c r="F59" t="s">
        <v>89</v>
      </c>
      <c r="G59" t="s">
        <v>90</v>
      </c>
      <c r="H59" t="s">
        <v>96</v>
      </c>
      <c r="I59" t="s">
        <v>100</v>
      </c>
      <c r="J59" t="s">
        <v>89</v>
      </c>
      <c r="K59" t="s">
        <v>89</v>
      </c>
      <c r="L59" t="s">
        <v>89</v>
      </c>
      <c r="M59" t="s">
        <v>89</v>
      </c>
      <c r="N59" t="s">
        <v>89</v>
      </c>
      <c r="O59">
        <v>58</v>
      </c>
      <c r="P59" t="s">
        <v>89</v>
      </c>
      <c r="Q59" t="s">
        <v>89</v>
      </c>
      <c r="R59" t="s">
        <v>93</v>
      </c>
    </row>
    <row r="60" spans="2:18" x14ac:dyDescent="0.25">
      <c r="B60" t="s">
        <v>197</v>
      </c>
      <c r="C60" t="s">
        <v>99</v>
      </c>
      <c r="D60" t="s">
        <v>89</v>
      </c>
      <c r="E60" t="s">
        <v>89</v>
      </c>
      <c r="F60" t="s">
        <v>89</v>
      </c>
      <c r="G60" t="s">
        <v>90</v>
      </c>
      <c r="H60" t="s">
        <v>96</v>
      </c>
      <c r="I60" t="s">
        <v>123</v>
      </c>
      <c r="J60" t="s">
        <v>89</v>
      </c>
      <c r="K60" t="s">
        <v>89</v>
      </c>
      <c r="L60" t="s">
        <v>89</v>
      </c>
      <c r="M60" t="s">
        <v>89</v>
      </c>
      <c r="N60" t="s">
        <v>89</v>
      </c>
      <c r="O60">
        <v>59</v>
      </c>
      <c r="P60" t="s">
        <v>89</v>
      </c>
      <c r="Q60" t="s">
        <v>89</v>
      </c>
      <c r="R60" t="s">
        <v>93</v>
      </c>
    </row>
    <row r="61" spans="2:18" x14ac:dyDescent="0.25">
      <c r="B61" t="s">
        <v>198</v>
      </c>
      <c r="C61" t="s">
        <v>146</v>
      </c>
      <c r="D61" t="s">
        <v>89</v>
      </c>
      <c r="E61" t="s">
        <v>89</v>
      </c>
      <c r="F61" t="s">
        <v>89</v>
      </c>
      <c r="G61" t="s">
        <v>90</v>
      </c>
      <c r="H61" t="s">
        <v>96</v>
      </c>
      <c r="I61" t="s">
        <v>171</v>
      </c>
      <c r="J61" t="s">
        <v>89</v>
      </c>
      <c r="K61" t="s">
        <v>89</v>
      </c>
      <c r="L61" t="s">
        <v>89</v>
      </c>
      <c r="M61" t="s">
        <v>89</v>
      </c>
      <c r="N61" t="s">
        <v>89</v>
      </c>
      <c r="O61">
        <v>60</v>
      </c>
      <c r="P61" t="s">
        <v>89</v>
      </c>
      <c r="Q61" t="s">
        <v>89</v>
      </c>
      <c r="R61" t="s">
        <v>93</v>
      </c>
    </row>
    <row r="62" spans="2:18" x14ac:dyDescent="0.25">
      <c r="B62" t="s">
        <v>199</v>
      </c>
      <c r="C62" t="s">
        <v>95</v>
      </c>
      <c r="D62" t="s">
        <v>89</v>
      </c>
      <c r="E62" t="s">
        <v>89</v>
      </c>
      <c r="F62" t="s">
        <v>89</v>
      </c>
      <c r="G62" t="s">
        <v>90</v>
      </c>
      <c r="H62" t="s">
        <v>96</v>
      </c>
      <c r="I62" t="s">
        <v>171</v>
      </c>
      <c r="J62" t="s">
        <v>89</v>
      </c>
      <c r="K62" t="s">
        <v>89</v>
      </c>
      <c r="L62" t="s">
        <v>89</v>
      </c>
      <c r="M62" t="s">
        <v>89</v>
      </c>
      <c r="N62" t="s">
        <v>89</v>
      </c>
      <c r="O62">
        <v>61</v>
      </c>
      <c r="P62" t="s">
        <v>89</v>
      </c>
      <c r="Q62" t="s">
        <v>89</v>
      </c>
      <c r="R62" t="s">
        <v>93</v>
      </c>
    </row>
    <row r="63" spans="2:18" x14ac:dyDescent="0.25">
      <c r="B63" t="s">
        <v>200</v>
      </c>
      <c r="C63" t="s">
        <v>99</v>
      </c>
      <c r="D63" t="s">
        <v>89</v>
      </c>
      <c r="E63" t="s">
        <v>89</v>
      </c>
      <c r="F63" t="s">
        <v>89</v>
      </c>
      <c r="G63" t="s">
        <v>90</v>
      </c>
      <c r="H63" t="s">
        <v>201</v>
      </c>
      <c r="I63" t="s">
        <v>202</v>
      </c>
      <c r="J63" t="s">
        <v>89</v>
      </c>
      <c r="K63" t="s">
        <v>89</v>
      </c>
      <c r="L63" t="s">
        <v>89</v>
      </c>
      <c r="M63" t="s">
        <v>89</v>
      </c>
      <c r="N63" t="s">
        <v>89</v>
      </c>
      <c r="O63">
        <v>62</v>
      </c>
      <c r="P63" t="s">
        <v>89</v>
      </c>
      <c r="Q63" t="s">
        <v>89</v>
      </c>
      <c r="R63" t="s">
        <v>93</v>
      </c>
    </row>
    <row r="64" spans="2:18" x14ac:dyDescent="0.25">
      <c r="B64" t="s">
        <v>203</v>
      </c>
      <c r="C64" t="s">
        <v>99</v>
      </c>
      <c r="D64" t="s">
        <v>89</v>
      </c>
      <c r="E64" t="s">
        <v>89</v>
      </c>
      <c r="F64" t="s">
        <v>89</v>
      </c>
      <c r="G64" t="s">
        <v>90</v>
      </c>
      <c r="H64" t="s">
        <v>96</v>
      </c>
      <c r="I64" t="s">
        <v>123</v>
      </c>
      <c r="J64" t="s">
        <v>89</v>
      </c>
      <c r="K64" t="s">
        <v>89</v>
      </c>
      <c r="L64" t="s">
        <v>89</v>
      </c>
      <c r="M64" t="s">
        <v>89</v>
      </c>
      <c r="N64" t="s">
        <v>89</v>
      </c>
      <c r="O64">
        <v>63</v>
      </c>
      <c r="P64" t="s">
        <v>89</v>
      </c>
      <c r="Q64" t="s">
        <v>89</v>
      </c>
      <c r="R64" t="s">
        <v>93</v>
      </c>
    </row>
    <row r="65" spans="2:18" x14ac:dyDescent="0.25">
      <c r="B65" t="s">
        <v>204</v>
      </c>
      <c r="C65" t="s">
        <v>95</v>
      </c>
      <c r="D65" t="s">
        <v>89</v>
      </c>
      <c r="E65" t="s">
        <v>89</v>
      </c>
      <c r="F65" t="s">
        <v>89</v>
      </c>
      <c r="G65" t="s">
        <v>90</v>
      </c>
      <c r="H65" t="s">
        <v>189</v>
      </c>
      <c r="I65" t="s">
        <v>205</v>
      </c>
      <c r="J65" t="s">
        <v>89</v>
      </c>
      <c r="K65" t="s">
        <v>89</v>
      </c>
      <c r="L65" t="s">
        <v>89</v>
      </c>
      <c r="M65" t="s">
        <v>89</v>
      </c>
      <c r="N65" t="s">
        <v>89</v>
      </c>
      <c r="O65">
        <v>64</v>
      </c>
      <c r="P65" t="s">
        <v>89</v>
      </c>
      <c r="Q65" t="s">
        <v>89</v>
      </c>
      <c r="R65" t="s">
        <v>93</v>
      </c>
    </row>
    <row r="66" spans="2:18" x14ac:dyDescent="0.25">
      <c r="B66" t="s">
        <v>206</v>
      </c>
      <c r="C66" t="s">
        <v>156</v>
      </c>
      <c r="D66" t="s">
        <v>89</v>
      </c>
      <c r="E66" t="s">
        <v>89</v>
      </c>
      <c r="F66" t="s">
        <v>89</v>
      </c>
      <c r="G66" t="s">
        <v>90</v>
      </c>
      <c r="H66" t="s">
        <v>96</v>
      </c>
      <c r="I66" t="s">
        <v>123</v>
      </c>
      <c r="J66" t="s">
        <v>89</v>
      </c>
      <c r="K66" t="s">
        <v>89</v>
      </c>
      <c r="L66" t="s">
        <v>89</v>
      </c>
      <c r="M66" t="s">
        <v>89</v>
      </c>
      <c r="N66" t="s">
        <v>89</v>
      </c>
      <c r="O66">
        <v>66</v>
      </c>
      <c r="P66" t="s">
        <v>89</v>
      </c>
      <c r="Q66" t="s">
        <v>89</v>
      </c>
      <c r="R66" t="s">
        <v>93</v>
      </c>
    </row>
    <row r="67" spans="2:18" x14ac:dyDescent="0.25">
      <c r="B67" t="s">
        <v>207</v>
      </c>
      <c r="C67" t="s">
        <v>161</v>
      </c>
      <c r="D67" t="s">
        <v>89</v>
      </c>
      <c r="E67" t="s">
        <v>89</v>
      </c>
      <c r="F67" t="s">
        <v>89</v>
      </c>
      <c r="G67" t="s">
        <v>90</v>
      </c>
      <c r="H67" t="s">
        <v>96</v>
      </c>
      <c r="I67" t="s">
        <v>104</v>
      </c>
      <c r="J67" t="s">
        <v>89</v>
      </c>
      <c r="K67" t="s">
        <v>89</v>
      </c>
      <c r="L67" t="s">
        <v>89</v>
      </c>
      <c r="M67" t="s">
        <v>89</v>
      </c>
      <c r="N67" t="s">
        <v>89</v>
      </c>
      <c r="O67">
        <v>67</v>
      </c>
      <c r="P67" t="s">
        <v>89</v>
      </c>
      <c r="Q67" t="s">
        <v>89</v>
      </c>
      <c r="R67" t="s">
        <v>93</v>
      </c>
    </row>
    <row r="68" spans="2:18" x14ac:dyDescent="0.25">
      <c r="B68" t="s">
        <v>208</v>
      </c>
      <c r="C68" t="s">
        <v>79</v>
      </c>
      <c r="D68" t="s">
        <v>89</v>
      </c>
      <c r="E68" t="s">
        <v>89</v>
      </c>
      <c r="F68" t="s">
        <v>89</v>
      </c>
      <c r="G68" t="s">
        <v>90</v>
      </c>
      <c r="H68" t="s">
        <v>96</v>
      </c>
      <c r="I68" t="s">
        <v>134</v>
      </c>
      <c r="J68" t="s">
        <v>89</v>
      </c>
      <c r="K68" t="s">
        <v>89</v>
      </c>
      <c r="L68" t="s">
        <v>89</v>
      </c>
      <c r="M68" t="s">
        <v>89</v>
      </c>
      <c r="N68" t="s">
        <v>89</v>
      </c>
      <c r="O68">
        <v>68</v>
      </c>
      <c r="P68" t="s">
        <v>89</v>
      </c>
      <c r="Q68" t="s">
        <v>89</v>
      </c>
      <c r="R68" t="s">
        <v>93</v>
      </c>
    </row>
    <row r="69" spans="2:18" x14ac:dyDescent="0.25">
      <c r="B69" t="s">
        <v>209</v>
      </c>
      <c r="C69" t="s">
        <v>95</v>
      </c>
      <c r="D69" t="s">
        <v>89</v>
      </c>
      <c r="E69" t="s">
        <v>89</v>
      </c>
      <c r="F69" t="s">
        <v>89</v>
      </c>
      <c r="G69" t="s">
        <v>90</v>
      </c>
      <c r="H69" t="s">
        <v>96</v>
      </c>
      <c r="I69" t="s">
        <v>210</v>
      </c>
      <c r="J69" t="s">
        <v>89</v>
      </c>
      <c r="K69" t="s">
        <v>89</v>
      </c>
      <c r="L69" t="s">
        <v>89</v>
      </c>
      <c r="M69" t="s">
        <v>89</v>
      </c>
      <c r="N69" t="s">
        <v>89</v>
      </c>
      <c r="O69">
        <v>69</v>
      </c>
      <c r="P69" t="s">
        <v>89</v>
      </c>
      <c r="Q69" t="s">
        <v>89</v>
      </c>
      <c r="R69" t="s">
        <v>93</v>
      </c>
    </row>
    <row r="70" spans="2:18" x14ac:dyDescent="0.25">
      <c r="B70" t="s">
        <v>211</v>
      </c>
      <c r="C70" t="s">
        <v>95</v>
      </c>
      <c r="D70" t="s">
        <v>89</v>
      </c>
      <c r="E70" t="s">
        <v>89</v>
      </c>
      <c r="F70" t="s">
        <v>89</v>
      </c>
      <c r="G70" t="s">
        <v>90</v>
      </c>
      <c r="H70" t="s">
        <v>91</v>
      </c>
      <c r="I70" t="s">
        <v>92</v>
      </c>
      <c r="J70" t="s">
        <v>89</v>
      </c>
      <c r="K70" t="s">
        <v>89</v>
      </c>
      <c r="L70" t="s">
        <v>89</v>
      </c>
      <c r="M70" t="s">
        <v>89</v>
      </c>
      <c r="N70" t="s">
        <v>89</v>
      </c>
      <c r="O70">
        <v>70</v>
      </c>
      <c r="P70" t="s">
        <v>89</v>
      </c>
      <c r="Q70" t="s">
        <v>89</v>
      </c>
      <c r="R70" t="s">
        <v>93</v>
      </c>
    </row>
    <row r="71" spans="2:18" x14ac:dyDescent="0.25">
      <c r="B71" t="s">
        <v>212</v>
      </c>
      <c r="C71" t="s">
        <v>110</v>
      </c>
      <c r="D71" t="s">
        <v>89</v>
      </c>
      <c r="E71" t="s">
        <v>89</v>
      </c>
      <c r="F71" t="s">
        <v>89</v>
      </c>
      <c r="G71" t="s">
        <v>90</v>
      </c>
      <c r="H71" t="s">
        <v>96</v>
      </c>
      <c r="I71" t="s">
        <v>104</v>
      </c>
      <c r="J71" t="s">
        <v>89</v>
      </c>
      <c r="K71" t="s">
        <v>89</v>
      </c>
      <c r="L71" t="s">
        <v>89</v>
      </c>
      <c r="M71" t="s">
        <v>89</v>
      </c>
      <c r="N71" t="s">
        <v>89</v>
      </c>
      <c r="O71">
        <v>71</v>
      </c>
      <c r="P71" t="s">
        <v>89</v>
      </c>
      <c r="Q71" t="s">
        <v>89</v>
      </c>
      <c r="R71" t="s">
        <v>93</v>
      </c>
    </row>
    <row r="72" spans="2:18" x14ac:dyDescent="0.25">
      <c r="B72" t="s">
        <v>213</v>
      </c>
      <c r="C72" t="s">
        <v>214</v>
      </c>
      <c r="D72" t="s">
        <v>89</v>
      </c>
      <c r="E72" t="s">
        <v>89</v>
      </c>
      <c r="F72" t="s">
        <v>89</v>
      </c>
      <c r="G72" t="s">
        <v>90</v>
      </c>
      <c r="H72" t="s">
        <v>96</v>
      </c>
      <c r="I72" t="s">
        <v>215</v>
      </c>
      <c r="J72" t="s">
        <v>89</v>
      </c>
      <c r="K72" t="s">
        <v>89</v>
      </c>
      <c r="L72" t="s">
        <v>89</v>
      </c>
      <c r="M72" t="s">
        <v>89</v>
      </c>
      <c r="N72" t="s">
        <v>89</v>
      </c>
      <c r="O72">
        <v>72</v>
      </c>
      <c r="P72" t="s">
        <v>89</v>
      </c>
      <c r="Q72" t="s">
        <v>89</v>
      </c>
      <c r="R72" t="s">
        <v>93</v>
      </c>
    </row>
    <row r="73" spans="2:18" x14ac:dyDescent="0.25">
      <c r="B73" t="s">
        <v>216</v>
      </c>
      <c r="C73" t="s">
        <v>99</v>
      </c>
      <c r="D73" t="s">
        <v>89</v>
      </c>
      <c r="E73" t="s">
        <v>89</v>
      </c>
      <c r="F73" t="s">
        <v>89</v>
      </c>
      <c r="G73" t="s">
        <v>90</v>
      </c>
      <c r="H73" t="s">
        <v>91</v>
      </c>
      <c r="I73" t="s">
        <v>92</v>
      </c>
      <c r="J73" t="s">
        <v>89</v>
      </c>
      <c r="K73" t="s">
        <v>89</v>
      </c>
      <c r="L73" t="s">
        <v>89</v>
      </c>
      <c r="M73" t="s">
        <v>89</v>
      </c>
      <c r="N73" t="s">
        <v>89</v>
      </c>
      <c r="O73">
        <v>73</v>
      </c>
      <c r="P73" t="s">
        <v>89</v>
      </c>
      <c r="Q73" t="s">
        <v>89</v>
      </c>
      <c r="R73" t="s">
        <v>93</v>
      </c>
    </row>
    <row r="74" spans="2:18" x14ac:dyDescent="0.25">
      <c r="B74" t="s">
        <v>217</v>
      </c>
      <c r="C74" t="s">
        <v>79</v>
      </c>
      <c r="D74" t="s">
        <v>89</v>
      </c>
      <c r="E74" t="s">
        <v>89</v>
      </c>
      <c r="F74" t="s">
        <v>89</v>
      </c>
      <c r="G74" t="s">
        <v>90</v>
      </c>
      <c r="H74" t="s">
        <v>96</v>
      </c>
      <c r="I74" t="s">
        <v>134</v>
      </c>
      <c r="J74" t="s">
        <v>89</v>
      </c>
      <c r="K74" t="s">
        <v>89</v>
      </c>
      <c r="L74" t="s">
        <v>89</v>
      </c>
      <c r="M74" t="s">
        <v>89</v>
      </c>
      <c r="N74" t="s">
        <v>89</v>
      </c>
      <c r="O74">
        <v>74</v>
      </c>
      <c r="P74" t="s">
        <v>89</v>
      </c>
      <c r="Q74" t="s">
        <v>89</v>
      </c>
      <c r="R74" t="s">
        <v>93</v>
      </c>
    </row>
    <row r="75" spans="2:18" x14ac:dyDescent="0.25">
      <c r="B75" t="s">
        <v>218</v>
      </c>
      <c r="C75" t="s">
        <v>79</v>
      </c>
      <c r="D75" t="s">
        <v>89</v>
      </c>
      <c r="E75" t="s">
        <v>89</v>
      </c>
      <c r="F75" t="s">
        <v>89</v>
      </c>
      <c r="G75" t="s">
        <v>90</v>
      </c>
      <c r="H75" t="s">
        <v>91</v>
      </c>
      <c r="I75" t="s">
        <v>92</v>
      </c>
      <c r="J75" t="s">
        <v>89</v>
      </c>
      <c r="K75" t="s">
        <v>89</v>
      </c>
      <c r="L75" t="s">
        <v>89</v>
      </c>
      <c r="M75" t="s">
        <v>89</v>
      </c>
      <c r="N75" t="s">
        <v>89</v>
      </c>
      <c r="O75">
        <v>75</v>
      </c>
      <c r="P75" t="s">
        <v>89</v>
      </c>
      <c r="Q75" t="s">
        <v>89</v>
      </c>
      <c r="R75" t="s">
        <v>93</v>
      </c>
    </row>
    <row r="76" spans="2:18" x14ac:dyDescent="0.25">
      <c r="B76" t="s">
        <v>219</v>
      </c>
      <c r="C76" t="s">
        <v>79</v>
      </c>
      <c r="D76" t="s">
        <v>89</v>
      </c>
      <c r="E76" t="s">
        <v>89</v>
      </c>
      <c r="F76" t="s">
        <v>89</v>
      </c>
      <c r="G76" t="s">
        <v>90</v>
      </c>
      <c r="H76" t="s">
        <v>91</v>
      </c>
      <c r="I76" t="s">
        <v>92</v>
      </c>
      <c r="J76" t="s">
        <v>89</v>
      </c>
      <c r="K76" t="s">
        <v>89</v>
      </c>
      <c r="L76" t="s">
        <v>89</v>
      </c>
      <c r="M76" t="s">
        <v>89</v>
      </c>
      <c r="N76" t="s">
        <v>89</v>
      </c>
      <c r="O76">
        <v>76</v>
      </c>
      <c r="P76" t="s">
        <v>89</v>
      </c>
      <c r="Q76" t="s">
        <v>89</v>
      </c>
      <c r="R76" t="s">
        <v>93</v>
      </c>
    </row>
    <row r="77" spans="2:18" x14ac:dyDescent="0.25">
      <c r="B77" t="s">
        <v>220</v>
      </c>
      <c r="C77" t="s">
        <v>221</v>
      </c>
      <c r="D77" t="s">
        <v>89</v>
      </c>
      <c r="E77" t="s">
        <v>89</v>
      </c>
      <c r="F77" t="s">
        <v>89</v>
      </c>
      <c r="G77" t="s">
        <v>90</v>
      </c>
      <c r="H77" t="s">
        <v>96</v>
      </c>
      <c r="I77" t="s">
        <v>174</v>
      </c>
      <c r="J77" t="s">
        <v>89</v>
      </c>
      <c r="K77" t="s">
        <v>89</v>
      </c>
      <c r="L77" t="s">
        <v>89</v>
      </c>
      <c r="M77" t="s">
        <v>89</v>
      </c>
      <c r="N77" t="s">
        <v>89</v>
      </c>
      <c r="O77">
        <v>77</v>
      </c>
      <c r="P77" t="s">
        <v>89</v>
      </c>
      <c r="Q77" t="s">
        <v>89</v>
      </c>
      <c r="R77" t="s">
        <v>93</v>
      </c>
    </row>
    <row r="78" spans="2:18" x14ac:dyDescent="0.25">
      <c r="B78" t="s">
        <v>222</v>
      </c>
      <c r="C78" t="s">
        <v>221</v>
      </c>
      <c r="D78" t="s">
        <v>89</v>
      </c>
      <c r="E78" t="s">
        <v>89</v>
      </c>
      <c r="F78" t="s">
        <v>89</v>
      </c>
      <c r="G78" t="s">
        <v>90</v>
      </c>
      <c r="H78" t="s">
        <v>96</v>
      </c>
      <c r="I78" t="s">
        <v>123</v>
      </c>
      <c r="J78" t="s">
        <v>89</v>
      </c>
      <c r="K78" t="s">
        <v>89</v>
      </c>
      <c r="L78" t="s">
        <v>89</v>
      </c>
      <c r="M78" t="s">
        <v>89</v>
      </c>
      <c r="N78" t="s">
        <v>89</v>
      </c>
      <c r="O78">
        <v>78</v>
      </c>
      <c r="P78" t="s">
        <v>89</v>
      </c>
      <c r="Q78" t="s">
        <v>89</v>
      </c>
      <c r="R78" t="s">
        <v>93</v>
      </c>
    </row>
    <row r="79" spans="2:18" x14ac:dyDescent="0.25">
      <c r="B79" t="s">
        <v>223</v>
      </c>
      <c r="C79" t="s">
        <v>221</v>
      </c>
      <c r="D79" t="s">
        <v>89</v>
      </c>
      <c r="E79" t="s">
        <v>89</v>
      </c>
      <c r="F79" t="s">
        <v>89</v>
      </c>
      <c r="G79" t="s">
        <v>90</v>
      </c>
      <c r="H79" t="s">
        <v>107</v>
      </c>
      <c r="I79" t="s">
        <v>177</v>
      </c>
      <c r="J79" t="s">
        <v>89</v>
      </c>
      <c r="K79" t="s">
        <v>89</v>
      </c>
      <c r="L79" t="s">
        <v>89</v>
      </c>
      <c r="M79" t="s">
        <v>89</v>
      </c>
      <c r="N79" t="s">
        <v>89</v>
      </c>
      <c r="O79">
        <v>79</v>
      </c>
      <c r="P79" t="s">
        <v>89</v>
      </c>
      <c r="Q79" t="s">
        <v>89</v>
      </c>
      <c r="R79" t="s">
        <v>93</v>
      </c>
    </row>
    <row r="80" spans="2:18" x14ac:dyDescent="0.25">
      <c r="B80" t="s">
        <v>224</v>
      </c>
      <c r="C80" t="s">
        <v>221</v>
      </c>
      <c r="D80" t="s">
        <v>89</v>
      </c>
      <c r="E80" t="s">
        <v>89</v>
      </c>
      <c r="F80" t="s">
        <v>89</v>
      </c>
      <c r="G80" t="s">
        <v>90</v>
      </c>
      <c r="H80" t="s">
        <v>107</v>
      </c>
      <c r="I80" t="s">
        <v>225</v>
      </c>
      <c r="J80" t="s">
        <v>89</v>
      </c>
      <c r="K80" t="s">
        <v>89</v>
      </c>
      <c r="L80" t="s">
        <v>89</v>
      </c>
      <c r="M80" t="s">
        <v>89</v>
      </c>
      <c r="N80" t="s">
        <v>89</v>
      </c>
      <c r="O80">
        <v>80</v>
      </c>
      <c r="P80" t="s">
        <v>89</v>
      </c>
      <c r="Q80" t="s">
        <v>89</v>
      </c>
      <c r="R80" t="s">
        <v>93</v>
      </c>
    </row>
    <row r="81" spans="2:18" x14ac:dyDescent="0.25">
      <c r="B81" t="s">
        <v>226</v>
      </c>
      <c r="C81" t="s">
        <v>221</v>
      </c>
      <c r="D81" t="s">
        <v>89</v>
      </c>
      <c r="E81" t="s">
        <v>89</v>
      </c>
      <c r="F81" t="s">
        <v>89</v>
      </c>
      <c r="G81" t="s">
        <v>90</v>
      </c>
      <c r="H81" t="s">
        <v>201</v>
      </c>
      <c r="I81" t="s">
        <v>121</v>
      </c>
      <c r="J81" t="s">
        <v>89</v>
      </c>
      <c r="K81" t="s">
        <v>89</v>
      </c>
      <c r="L81" t="s">
        <v>89</v>
      </c>
      <c r="M81" t="s">
        <v>89</v>
      </c>
      <c r="N81" t="s">
        <v>89</v>
      </c>
      <c r="O81">
        <v>81</v>
      </c>
      <c r="P81" t="s">
        <v>89</v>
      </c>
      <c r="Q81" t="s">
        <v>89</v>
      </c>
      <c r="R81" t="s">
        <v>93</v>
      </c>
    </row>
    <row r="82" spans="2:18" x14ac:dyDescent="0.25">
      <c r="B82" t="s">
        <v>227</v>
      </c>
      <c r="C82" t="s">
        <v>99</v>
      </c>
      <c r="D82" t="s">
        <v>89</v>
      </c>
      <c r="E82" t="s">
        <v>89</v>
      </c>
      <c r="F82" t="s">
        <v>89</v>
      </c>
      <c r="G82" t="s">
        <v>90</v>
      </c>
      <c r="H82" t="s">
        <v>107</v>
      </c>
      <c r="I82" t="s">
        <v>186</v>
      </c>
      <c r="J82" t="s">
        <v>89</v>
      </c>
      <c r="K82" t="s">
        <v>89</v>
      </c>
      <c r="L82" t="s">
        <v>89</v>
      </c>
      <c r="M82" t="s">
        <v>89</v>
      </c>
      <c r="N82" t="s">
        <v>89</v>
      </c>
      <c r="O82">
        <v>82</v>
      </c>
      <c r="P82" t="s">
        <v>89</v>
      </c>
      <c r="Q82" t="s">
        <v>89</v>
      </c>
      <c r="R82" t="s">
        <v>93</v>
      </c>
    </row>
    <row r="83" spans="2:18" x14ac:dyDescent="0.25">
      <c r="B83" t="s">
        <v>228</v>
      </c>
      <c r="C83" t="s">
        <v>99</v>
      </c>
      <c r="D83" t="s">
        <v>89</v>
      </c>
      <c r="E83" t="s">
        <v>89</v>
      </c>
      <c r="F83" t="s">
        <v>89</v>
      </c>
      <c r="G83" t="s">
        <v>90</v>
      </c>
      <c r="H83" t="s">
        <v>91</v>
      </c>
      <c r="I83" t="s">
        <v>229</v>
      </c>
      <c r="J83" t="s">
        <v>89</v>
      </c>
      <c r="K83" t="s">
        <v>89</v>
      </c>
      <c r="L83" t="s">
        <v>89</v>
      </c>
      <c r="M83" t="s">
        <v>89</v>
      </c>
      <c r="N83" t="s">
        <v>89</v>
      </c>
      <c r="O83">
        <v>83</v>
      </c>
      <c r="P83" t="s">
        <v>89</v>
      </c>
      <c r="Q83" t="s">
        <v>89</v>
      </c>
      <c r="R83" t="s">
        <v>93</v>
      </c>
    </row>
    <row r="84" spans="2:18" x14ac:dyDescent="0.25">
      <c r="B84" t="s">
        <v>230</v>
      </c>
      <c r="C84" t="s">
        <v>99</v>
      </c>
      <c r="D84" t="s">
        <v>89</v>
      </c>
      <c r="E84" t="s">
        <v>89</v>
      </c>
      <c r="F84" t="s">
        <v>89</v>
      </c>
      <c r="G84" t="s">
        <v>90</v>
      </c>
      <c r="H84" t="s">
        <v>96</v>
      </c>
      <c r="I84" t="s">
        <v>231</v>
      </c>
      <c r="J84" t="s">
        <v>89</v>
      </c>
      <c r="K84" t="s">
        <v>89</v>
      </c>
      <c r="L84" t="s">
        <v>89</v>
      </c>
      <c r="M84" t="s">
        <v>89</v>
      </c>
      <c r="N84" t="s">
        <v>89</v>
      </c>
      <c r="O84">
        <v>84</v>
      </c>
      <c r="P84" t="s">
        <v>89</v>
      </c>
      <c r="Q84" t="s">
        <v>89</v>
      </c>
      <c r="R84" t="s">
        <v>93</v>
      </c>
    </row>
    <row r="85" spans="2:18" x14ac:dyDescent="0.25">
      <c r="B85" t="s">
        <v>232</v>
      </c>
      <c r="C85" t="s">
        <v>95</v>
      </c>
      <c r="D85" t="s">
        <v>89</v>
      </c>
      <c r="E85" t="s">
        <v>89</v>
      </c>
      <c r="F85" t="s">
        <v>89</v>
      </c>
      <c r="G85" t="s">
        <v>90</v>
      </c>
      <c r="H85" t="s">
        <v>96</v>
      </c>
      <c r="I85" t="s">
        <v>121</v>
      </c>
      <c r="J85" t="s">
        <v>89</v>
      </c>
      <c r="K85" t="s">
        <v>89</v>
      </c>
      <c r="L85" t="s">
        <v>89</v>
      </c>
      <c r="M85" t="s">
        <v>89</v>
      </c>
      <c r="N85" t="s">
        <v>89</v>
      </c>
      <c r="O85">
        <v>85</v>
      </c>
      <c r="P85" t="s">
        <v>89</v>
      </c>
      <c r="Q85" t="s">
        <v>89</v>
      </c>
      <c r="R85" t="s">
        <v>93</v>
      </c>
    </row>
    <row r="86" spans="2:18" x14ac:dyDescent="0.25">
      <c r="B86" t="s">
        <v>233</v>
      </c>
      <c r="C86" t="s">
        <v>99</v>
      </c>
      <c r="D86" t="s">
        <v>89</v>
      </c>
      <c r="E86" t="s">
        <v>89</v>
      </c>
      <c r="F86" t="s">
        <v>89</v>
      </c>
      <c r="G86" t="s">
        <v>90</v>
      </c>
      <c r="H86" t="s">
        <v>96</v>
      </c>
      <c r="I86" t="s">
        <v>134</v>
      </c>
      <c r="J86" t="s">
        <v>89</v>
      </c>
      <c r="K86" t="s">
        <v>89</v>
      </c>
      <c r="L86" t="s">
        <v>89</v>
      </c>
      <c r="M86" t="s">
        <v>89</v>
      </c>
      <c r="N86" t="s">
        <v>89</v>
      </c>
      <c r="O86">
        <v>86</v>
      </c>
      <c r="P86" t="s">
        <v>89</v>
      </c>
      <c r="Q86" t="s">
        <v>89</v>
      </c>
      <c r="R86" t="s">
        <v>93</v>
      </c>
    </row>
    <row r="87" spans="2:18" x14ac:dyDescent="0.25">
      <c r="B87" t="s">
        <v>234</v>
      </c>
      <c r="C87" t="s">
        <v>95</v>
      </c>
      <c r="D87" t="s">
        <v>89</v>
      </c>
      <c r="E87" t="s">
        <v>89</v>
      </c>
      <c r="F87" t="s">
        <v>89</v>
      </c>
      <c r="G87" t="s">
        <v>90</v>
      </c>
      <c r="H87" t="s">
        <v>96</v>
      </c>
      <c r="I87" t="s">
        <v>134</v>
      </c>
      <c r="J87" t="s">
        <v>89</v>
      </c>
      <c r="K87" t="s">
        <v>89</v>
      </c>
      <c r="L87" t="s">
        <v>89</v>
      </c>
      <c r="M87" t="s">
        <v>89</v>
      </c>
      <c r="N87" t="s">
        <v>89</v>
      </c>
      <c r="O87">
        <v>87</v>
      </c>
      <c r="P87" t="s">
        <v>89</v>
      </c>
      <c r="Q87" t="s">
        <v>89</v>
      </c>
      <c r="R87" t="s">
        <v>93</v>
      </c>
    </row>
    <row r="88" spans="2:18" x14ac:dyDescent="0.25">
      <c r="B88" t="s">
        <v>235</v>
      </c>
      <c r="C88" t="s">
        <v>156</v>
      </c>
      <c r="D88" t="s">
        <v>89</v>
      </c>
      <c r="E88" t="s">
        <v>89</v>
      </c>
      <c r="F88" t="s">
        <v>89</v>
      </c>
      <c r="G88" t="s">
        <v>90</v>
      </c>
      <c r="H88" t="s">
        <v>96</v>
      </c>
      <c r="I88" t="s">
        <v>123</v>
      </c>
      <c r="J88" t="s">
        <v>89</v>
      </c>
      <c r="K88" t="s">
        <v>89</v>
      </c>
      <c r="L88" t="s">
        <v>89</v>
      </c>
      <c r="M88" t="s">
        <v>89</v>
      </c>
      <c r="N88" t="s">
        <v>89</v>
      </c>
      <c r="O88">
        <v>88</v>
      </c>
      <c r="P88" t="s">
        <v>89</v>
      </c>
      <c r="Q88" t="s">
        <v>89</v>
      </c>
      <c r="R88" t="s">
        <v>93</v>
      </c>
    </row>
    <row r="89" spans="2:18" x14ac:dyDescent="0.25">
      <c r="B89" t="s">
        <v>236</v>
      </c>
      <c r="C89" t="s">
        <v>156</v>
      </c>
      <c r="D89" t="s">
        <v>89</v>
      </c>
      <c r="E89" t="s">
        <v>89</v>
      </c>
      <c r="F89" t="s">
        <v>89</v>
      </c>
      <c r="G89" t="s">
        <v>90</v>
      </c>
      <c r="H89" t="s">
        <v>107</v>
      </c>
      <c r="I89" t="s">
        <v>177</v>
      </c>
      <c r="J89" t="s">
        <v>89</v>
      </c>
      <c r="K89" t="s">
        <v>89</v>
      </c>
      <c r="L89" t="s">
        <v>89</v>
      </c>
      <c r="M89" t="s">
        <v>89</v>
      </c>
      <c r="N89" t="s">
        <v>89</v>
      </c>
      <c r="O89">
        <v>89</v>
      </c>
      <c r="P89" t="s">
        <v>89</v>
      </c>
      <c r="Q89" t="s">
        <v>89</v>
      </c>
      <c r="R89" t="s">
        <v>93</v>
      </c>
    </row>
    <row r="90" spans="2:18" x14ac:dyDescent="0.25">
      <c r="B90" t="s">
        <v>237</v>
      </c>
      <c r="C90" t="s">
        <v>99</v>
      </c>
      <c r="D90" t="s">
        <v>89</v>
      </c>
      <c r="E90" t="s">
        <v>89</v>
      </c>
      <c r="F90" t="s">
        <v>89</v>
      </c>
      <c r="G90" t="s">
        <v>90</v>
      </c>
      <c r="H90" t="s">
        <v>96</v>
      </c>
      <c r="I90" t="s">
        <v>102</v>
      </c>
      <c r="J90" t="s">
        <v>89</v>
      </c>
      <c r="K90" t="s">
        <v>89</v>
      </c>
      <c r="L90" t="s">
        <v>89</v>
      </c>
      <c r="M90" t="s">
        <v>89</v>
      </c>
      <c r="N90" t="s">
        <v>89</v>
      </c>
      <c r="O90">
        <v>90</v>
      </c>
      <c r="P90" t="s">
        <v>89</v>
      </c>
      <c r="Q90" t="s">
        <v>89</v>
      </c>
      <c r="R90" t="s">
        <v>93</v>
      </c>
    </row>
    <row r="91" spans="2:18" x14ac:dyDescent="0.25">
      <c r="B91" t="s">
        <v>238</v>
      </c>
      <c r="C91" t="s">
        <v>154</v>
      </c>
      <c r="D91" t="s">
        <v>89</v>
      </c>
      <c r="E91" t="s">
        <v>89</v>
      </c>
      <c r="F91" t="s">
        <v>89</v>
      </c>
      <c r="G91" t="s">
        <v>90</v>
      </c>
      <c r="H91" t="s">
        <v>107</v>
      </c>
      <c r="I91" t="s">
        <v>140</v>
      </c>
      <c r="J91" t="s">
        <v>89</v>
      </c>
      <c r="K91" t="s">
        <v>89</v>
      </c>
      <c r="L91" t="s">
        <v>89</v>
      </c>
      <c r="M91" t="s">
        <v>89</v>
      </c>
      <c r="N91" t="s">
        <v>89</v>
      </c>
      <c r="O91">
        <v>91</v>
      </c>
      <c r="P91" t="s">
        <v>89</v>
      </c>
      <c r="Q91" t="s">
        <v>89</v>
      </c>
      <c r="R91" t="s">
        <v>93</v>
      </c>
    </row>
    <row r="92" spans="2:18" x14ac:dyDescent="0.25">
      <c r="B92" t="s">
        <v>239</v>
      </c>
      <c r="C92" t="s">
        <v>99</v>
      </c>
      <c r="D92" t="s">
        <v>89</v>
      </c>
      <c r="E92" t="s">
        <v>89</v>
      </c>
      <c r="F92" t="s">
        <v>89</v>
      </c>
      <c r="G92" t="s">
        <v>90</v>
      </c>
      <c r="H92" t="s">
        <v>96</v>
      </c>
      <c r="I92" t="s">
        <v>174</v>
      </c>
      <c r="J92" t="s">
        <v>89</v>
      </c>
      <c r="K92" t="s">
        <v>89</v>
      </c>
      <c r="L92" t="s">
        <v>89</v>
      </c>
      <c r="M92" t="s">
        <v>89</v>
      </c>
      <c r="N92" t="s">
        <v>89</v>
      </c>
      <c r="O92">
        <v>92</v>
      </c>
      <c r="P92" t="s">
        <v>89</v>
      </c>
      <c r="Q92" t="s">
        <v>89</v>
      </c>
      <c r="R92" t="s">
        <v>93</v>
      </c>
    </row>
    <row r="93" spans="2:18" x14ac:dyDescent="0.25">
      <c r="B93" t="s">
        <v>240</v>
      </c>
      <c r="C93" t="s">
        <v>156</v>
      </c>
      <c r="D93" t="s">
        <v>89</v>
      </c>
      <c r="E93" t="s">
        <v>89</v>
      </c>
      <c r="F93" t="s">
        <v>89</v>
      </c>
      <c r="G93" t="s">
        <v>90</v>
      </c>
      <c r="H93" t="s">
        <v>107</v>
      </c>
      <c r="I93" t="s">
        <v>140</v>
      </c>
      <c r="J93" t="s">
        <v>89</v>
      </c>
      <c r="K93" t="s">
        <v>89</v>
      </c>
      <c r="L93" t="s">
        <v>89</v>
      </c>
      <c r="M93" t="s">
        <v>89</v>
      </c>
      <c r="N93" t="s">
        <v>89</v>
      </c>
      <c r="O93">
        <v>93</v>
      </c>
      <c r="P93" t="s">
        <v>89</v>
      </c>
      <c r="Q93" t="s">
        <v>89</v>
      </c>
      <c r="R93" t="s">
        <v>93</v>
      </c>
    </row>
    <row r="94" spans="2:18" x14ac:dyDescent="0.25">
      <c r="B94" t="s">
        <v>241</v>
      </c>
      <c r="C94" t="s">
        <v>161</v>
      </c>
      <c r="D94" t="s">
        <v>89</v>
      </c>
      <c r="E94" t="s">
        <v>89</v>
      </c>
      <c r="F94" t="s">
        <v>89</v>
      </c>
      <c r="G94" t="s">
        <v>90</v>
      </c>
      <c r="H94" t="s">
        <v>107</v>
      </c>
      <c r="I94" t="s">
        <v>186</v>
      </c>
      <c r="J94" t="s">
        <v>89</v>
      </c>
      <c r="K94" t="s">
        <v>89</v>
      </c>
      <c r="L94" t="s">
        <v>89</v>
      </c>
      <c r="M94" t="s">
        <v>89</v>
      </c>
      <c r="N94" t="s">
        <v>89</v>
      </c>
      <c r="O94">
        <v>94</v>
      </c>
      <c r="P94" t="s">
        <v>89</v>
      </c>
      <c r="Q94" t="s">
        <v>89</v>
      </c>
      <c r="R94" t="s">
        <v>93</v>
      </c>
    </row>
    <row r="95" spans="2:18" x14ac:dyDescent="0.25">
      <c r="B95" t="s">
        <v>242</v>
      </c>
      <c r="C95" t="s">
        <v>110</v>
      </c>
      <c r="D95" t="s">
        <v>89</v>
      </c>
      <c r="E95" t="s">
        <v>89</v>
      </c>
      <c r="F95" t="s">
        <v>89</v>
      </c>
      <c r="G95" t="s">
        <v>90</v>
      </c>
      <c r="H95" t="s">
        <v>189</v>
      </c>
      <c r="I95" t="s">
        <v>243</v>
      </c>
      <c r="J95" t="s">
        <v>89</v>
      </c>
      <c r="K95" t="s">
        <v>89</v>
      </c>
      <c r="L95" t="s">
        <v>89</v>
      </c>
      <c r="M95" t="s">
        <v>89</v>
      </c>
      <c r="N95" t="s">
        <v>89</v>
      </c>
      <c r="O95">
        <v>95</v>
      </c>
      <c r="P95" t="s">
        <v>89</v>
      </c>
      <c r="Q95" t="s">
        <v>89</v>
      </c>
      <c r="R95" t="s">
        <v>93</v>
      </c>
    </row>
    <row r="96" spans="2:18" x14ac:dyDescent="0.25">
      <c r="B96" t="s">
        <v>244</v>
      </c>
      <c r="C96" t="s">
        <v>106</v>
      </c>
      <c r="D96" t="s">
        <v>89</v>
      </c>
      <c r="E96" t="s">
        <v>89</v>
      </c>
      <c r="F96" t="s">
        <v>89</v>
      </c>
      <c r="G96" t="s">
        <v>90</v>
      </c>
      <c r="H96" t="s">
        <v>91</v>
      </c>
      <c r="I96" t="s">
        <v>92</v>
      </c>
      <c r="J96" t="s">
        <v>89</v>
      </c>
      <c r="K96" t="s">
        <v>89</v>
      </c>
      <c r="L96" t="s">
        <v>89</v>
      </c>
      <c r="M96" t="s">
        <v>89</v>
      </c>
      <c r="N96" t="s">
        <v>89</v>
      </c>
      <c r="O96">
        <v>96</v>
      </c>
      <c r="P96" t="s">
        <v>89</v>
      </c>
      <c r="Q96" t="s">
        <v>89</v>
      </c>
      <c r="R96" t="s">
        <v>93</v>
      </c>
    </row>
    <row r="97" spans="2:18" x14ac:dyDescent="0.25">
      <c r="B97" t="s">
        <v>245</v>
      </c>
      <c r="C97" t="s">
        <v>95</v>
      </c>
      <c r="D97" t="s">
        <v>89</v>
      </c>
      <c r="E97" t="s">
        <v>89</v>
      </c>
      <c r="F97" t="s">
        <v>89</v>
      </c>
      <c r="G97" t="s">
        <v>90</v>
      </c>
      <c r="H97" t="s">
        <v>96</v>
      </c>
      <c r="I97" t="s">
        <v>246</v>
      </c>
      <c r="J97" t="s">
        <v>89</v>
      </c>
      <c r="K97" t="s">
        <v>89</v>
      </c>
      <c r="L97" t="s">
        <v>89</v>
      </c>
      <c r="M97" t="s">
        <v>89</v>
      </c>
      <c r="N97" t="s">
        <v>89</v>
      </c>
      <c r="O97">
        <v>97</v>
      </c>
      <c r="P97" t="s">
        <v>89</v>
      </c>
      <c r="Q97" t="s">
        <v>89</v>
      </c>
      <c r="R97" t="s">
        <v>93</v>
      </c>
    </row>
    <row r="98" spans="2:18" x14ac:dyDescent="0.25">
      <c r="B98" t="s">
        <v>247</v>
      </c>
      <c r="C98" t="s">
        <v>95</v>
      </c>
      <c r="D98" t="s">
        <v>89</v>
      </c>
      <c r="E98" t="s">
        <v>89</v>
      </c>
      <c r="F98" t="s">
        <v>89</v>
      </c>
      <c r="G98" t="s">
        <v>90</v>
      </c>
      <c r="H98" t="s">
        <v>107</v>
      </c>
      <c r="I98" t="s">
        <v>248</v>
      </c>
      <c r="J98" t="s">
        <v>89</v>
      </c>
      <c r="K98" t="s">
        <v>89</v>
      </c>
      <c r="L98" t="s">
        <v>89</v>
      </c>
      <c r="M98" t="s">
        <v>89</v>
      </c>
      <c r="N98" t="s">
        <v>89</v>
      </c>
      <c r="O98">
        <v>98</v>
      </c>
      <c r="P98" t="s">
        <v>89</v>
      </c>
      <c r="Q98" t="s">
        <v>89</v>
      </c>
      <c r="R98" t="s">
        <v>93</v>
      </c>
    </row>
    <row r="99" spans="2:18" x14ac:dyDescent="0.25">
      <c r="B99" t="s">
        <v>249</v>
      </c>
      <c r="C99" t="s">
        <v>156</v>
      </c>
      <c r="D99" t="s">
        <v>89</v>
      </c>
      <c r="E99" t="s">
        <v>89</v>
      </c>
      <c r="F99" t="s">
        <v>89</v>
      </c>
      <c r="G99" t="s">
        <v>90</v>
      </c>
      <c r="H99" t="s">
        <v>96</v>
      </c>
      <c r="I99" t="s">
        <v>104</v>
      </c>
      <c r="J99" t="s">
        <v>89</v>
      </c>
      <c r="K99" t="s">
        <v>89</v>
      </c>
      <c r="L99" t="s">
        <v>89</v>
      </c>
      <c r="M99" t="s">
        <v>89</v>
      </c>
      <c r="N99" t="s">
        <v>89</v>
      </c>
      <c r="O99">
        <v>99</v>
      </c>
      <c r="P99" t="s">
        <v>89</v>
      </c>
      <c r="Q99" t="s">
        <v>89</v>
      </c>
      <c r="R99" t="s">
        <v>93</v>
      </c>
    </row>
    <row r="100" spans="2:18" x14ac:dyDescent="0.25">
      <c r="B100" t="s">
        <v>250</v>
      </c>
      <c r="C100" t="s">
        <v>161</v>
      </c>
      <c r="D100" t="s">
        <v>89</v>
      </c>
      <c r="E100" t="s">
        <v>89</v>
      </c>
      <c r="F100" t="s">
        <v>89</v>
      </c>
      <c r="G100" t="s">
        <v>90</v>
      </c>
      <c r="H100" t="s">
        <v>189</v>
      </c>
      <c r="I100" t="s">
        <v>190</v>
      </c>
      <c r="J100" t="s">
        <v>89</v>
      </c>
      <c r="K100" t="s">
        <v>89</v>
      </c>
      <c r="L100" t="s">
        <v>89</v>
      </c>
      <c r="M100" t="s">
        <v>89</v>
      </c>
      <c r="N100" t="s">
        <v>89</v>
      </c>
      <c r="O100">
        <v>100</v>
      </c>
      <c r="P100" t="s">
        <v>89</v>
      </c>
      <c r="Q100" t="s">
        <v>89</v>
      </c>
      <c r="R100" t="s">
        <v>93</v>
      </c>
    </row>
    <row r="101" spans="2:18" x14ac:dyDescent="0.25">
      <c r="B101" t="s">
        <v>251</v>
      </c>
      <c r="C101" t="s">
        <v>95</v>
      </c>
      <c r="D101" t="s">
        <v>89</v>
      </c>
      <c r="E101" t="s">
        <v>89</v>
      </c>
      <c r="F101" t="s">
        <v>89</v>
      </c>
      <c r="G101" t="s">
        <v>90</v>
      </c>
      <c r="H101" t="s">
        <v>96</v>
      </c>
      <c r="I101" t="s">
        <v>123</v>
      </c>
      <c r="J101" t="s">
        <v>89</v>
      </c>
      <c r="K101" t="s">
        <v>89</v>
      </c>
      <c r="L101" t="s">
        <v>89</v>
      </c>
      <c r="M101" t="s">
        <v>89</v>
      </c>
      <c r="N101" t="s">
        <v>89</v>
      </c>
      <c r="O101">
        <v>101</v>
      </c>
      <c r="P101" t="s">
        <v>89</v>
      </c>
      <c r="Q101" t="s">
        <v>89</v>
      </c>
      <c r="R101" t="s">
        <v>93</v>
      </c>
    </row>
    <row r="102" spans="2:18" x14ac:dyDescent="0.25">
      <c r="B102" t="s">
        <v>252</v>
      </c>
      <c r="C102" t="s">
        <v>95</v>
      </c>
      <c r="D102" t="s">
        <v>89</v>
      </c>
      <c r="E102" t="s">
        <v>89</v>
      </c>
      <c r="F102" t="s">
        <v>89</v>
      </c>
      <c r="G102" t="s">
        <v>90</v>
      </c>
      <c r="H102" t="s">
        <v>96</v>
      </c>
      <c r="I102" t="s">
        <v>102</v>
      </c>
      <c r="J102" t="s">
        <v>89</v>
      </c>
      <c r="K102" t="s">
        <v>89</v>
      </c>
      <c r="L102" t="s">
        <v>89</v>
      </c>
      <c r="M102" t="s">
        <v>89</v>
      </c>
      <c r="N102" t="s">
        <v>89</v>
      </c>
      <c r="O102">
        <v>102</v>
      </c>
      <c r="P102" t="s">
        <v>89</v>
      </c>
      <c r="Q102" t="s">
        <v>89</v>
      </c>
      <c r="R102" t="s">
        <v>93</v>
      </c>
    </row>
    <row r="103" spans="2:18" x14ac:dyDescent="0.25">
      <c r="B103" t="s">
        <v>253</v>
      </c>
      <c r="C103" t="s">
        <v>110</v>
      </c>
      <c r="D103" t="s">
        <v>89</v>
      </c>
      <c r="E103" t="s">
        <v>89</v>
      </c>
      <c r="F103" t="s">
        <v>89</v>
      </c>
      <c r="G103" t="s">
        <v>90</v>
      </c>
      <c r="H103" t="s">
        <v>96</v>
      </c>
      <c r="I103" t="s">
        <v>134</v>
      </c>
      <c r="J103" t="s">
        <v>89</v>
      </c>
      <c r="K103" t="s">
        <v>89</v>
      </c>
      <c r="L103" t="s">
        <v>89</v>
      </c>
      <c r="M103" t="s">
        <v>89</v>
      </c>
      <c r="N103" t="s">
        <v>89</v>
      </c>
      <c r="O103">
        <v>103</v>
      </c>
      <c r="P103" t="s">
        <v>89</v>
      </c>
      <c r="Q103" t="s">
        <v>89</v>
      </c>
      <c r="R103" t="s">
        <v>93</v>
      </c>
    </row>
    <row r="104" spans="2:18" x14ac:dyDescent="0.25">
      <c r="B104" t="s">
        <v>254</v>
      </c>
      <c r="C104" t="s">
        <v>255</v>
      </c>
      <c r="D104" t="s">
        <v>89</v>
      </c>
      <c r="E104" t="s">
        <v>89</v>
      </c>
      <c r="F104" t="s">
        <v>89</v>
      </c>
      <c r="G104" t="s">
        <v>90</v>
      </c>
      <c r="H104" t="s">
        <v>107</v>
      </c>
      <c r="I104" t="s">
        <v>256</v>
      </c>
      <c r="J104" t="s">
        <v>89</v>
      </c>
      <c r="K104" t="s">
        <v>89</v>
      </c>
      <c r="L104" t="s">
        <v>89</v>
      </c>
      <c r="M104" t="s">
        <v>89</v>
      </c>
      <c r="N104" t="s">
        <v>89</v>
      </c>
      <c r="O104">
        <v>104</v>
      </c>
      <c r="P104" t="s">
        <v>89</v>
      </c>
      <c r="Q104" t="s">
        <v>89</v>
      </c>
      <c r="R104" t="s">
        <v>93</v>
      </c>
    </row>
    <row r="105" spans="2:18" x14ac:dyDescent="0.25">
      <c r="B105" t="s">
        <v>257</v>
      </c>
      <c r="C105" t="s">
        <v>142</v>
      </c>
      <c r="D105" t="s">
        <v>89</v>
      </c>
      <c r="E105" t="s">
        <v>89</v>
      </c>
      <c r="F105" t="s">
        <v>89</v>
      </c>
      <c r="G105" t="s">
        <v>90</v>
      </c>
      <c r="H105" t="s">
        <v>107</v>
      </c>
      <c r="I105" t="s">
        <v>225</v>
      </c>
      <c r="J105" t="s">
        <v>89</v>
      </c>
      <c r="K105" t="s">
        <v>89</v>
      </c>
      <c r="L105" t="s">
        <v>89</v>
      </c>
      <c r="M105" t="s">
        <v>89</v>
      </c>
      <c r="N105" t="s">
        <v>89</v>
      </c>
      <c r="O105">
        <v>105</v>
      </c>
      <c r="P105" t="s">
        <v>89</v>
      </c>
      <c r="Q105" t="s">
        <v>89</v>
      </c>
      <c r="R105" t="s">
        <v>93</v>
      </c>
    </row>
    <row r="106" spans="2:18" x14ac:dyDescent="0.25">
      <c r="B106" t="s">
        <v>258</v>
      </c>
      <c r="C106" t="s">
        <v>161</v>
      </c>
      <c r="D106" t="s">
        <v>89</v>
      </c>
      <c r="E106" t="s">
        <v>89</v>
      </c>
      <c r="F106" t="s">
        <v>89</v>
      </c>
      <c r="G106" t="s">
        <v>90</v>
      </c>
      <c r="H106" t="s">
        <v>107</v>
      </c>
      <c r="I106" t="s">
        <v>108</v>
      </c>
      <c r="J106" t="s">
        <v>89</v>
      </c>
      <c r="K106" t="s">
        <v>89</v>
      </c>
      <c r="L106" t="s">
        <v>89</v>
      </c>
      <c r="M106" t="s">
        <v>89</v>
      </c>
      <c r="N106" t="s">
        <v>89</v>
      </c>
      <c r="O106">
        <v>106</v>
      </c>
      <c r="P106" t="s">
        <v>89</v>
      </c>
      <c r="Q106" t="s">
        <v>89</v>
      </c>
      <c r="R106" t="s">
        <v>93</v>
      </c>
    </row>
    <row r="107" spans="2:18" x14ac:dyDescent="0.25">
      <c r="B107" t="s">
        <v>259</v>
      </c>
      <c r="C107" t="s">
        <v>95</v>
      </c>
      <c r="D107" t="s">
        <v>89</v>
      </c>
      <c r="E107" t="s">
        <v>89</v>
      </c>
      <c r="F107" t="s">
        <v>89</v>
      </c>
      <c r="G107" t="s">
        <v>90</v>
      </c>
      <c r="H107" t="s">
        <v>107</v>
      </c>
      <c r="I107" t="s">
        <v>186</v>
      </c>
      <c r="J107" t="s">
        <v>89</v>
      </c>
      <c r="K107" t="s">
        <v>89</v>
      </c>
      <c r="L107" t="s">
        <v>89</v>
      </c>
      <c r="M107" t="s">
        <v>89</v>
      </c>
      <c r="N107" t="s">
        <v>89</v>
      </c>
      <c r="O107">
        <v>107</v>
      </c>
      <c r="P107" t="s">
        <v>89</v>
      </c>
      <c r="Q107" t="s">
        <v>89</v>
      </c>
      <c r="R107" t="s">
        <v>93</v>
      </c>
    </row>
    <row r="108" spans="2:18" x14ac:dyDescent="0.25">
      <c r="B108" t="s">
        <v>260</v>
      </c>
      <c r="C108" t="s">
        <v>99</v>
      </c>
      <c r="D108" t="s">
        <v>89</v>
      </c>
      <c r="E108" t="s">
        <v>89</v>
      </c>
      <c r="F108" t="s">
        <v>89</v>
      </c>
      <c r="G108" t="s">
        <v>90</v>
      </c>
      <c r="H108" t="s">
        <v>96</v>
      </c>
      <c r="I108" t="s">
        <v>137</v>
      </c>
      <c r="J108" t="s">
        <v>89</v>
      </c>
      <c r="K108" t="s">
        <v>89</v>
      </c>
      <c r="L108" t="s">
        <v>89</v>
      </c>
      <c r="M108" t="s">
        <v>89</v>
      </c>
      <c r="N108" t="s">
        <v>89</v>
      </c>
      <c r="O108">
        <v>108</v>
      </c>
      <c r="P108" t="s">
        <v>89</v>
      </c>
      <c r="Q108" t="s">
        <v>89</v>
      </c>
      <c r="R108" t="s">
        <v>93</v>
      </c>
    </row>
    <row r="109" spans="2:18" x14ac:dyDescent="0.25">
      <c r="B109" t="s">
        <v>261</v>
      </c>
      <c r="C109" t="s">
        <v>154</v>
      </c>
      <c r="D109" t="s">
        <v>89</v>
      </c>
      <c r="E109" t="s">
        <v>89</v>
      </c>
      <c r="F109" t="s">
        <v>89</v>
      </c>
      <c r="G109" t="s">
        <v>90</v>
      </c>
      <c r="H109" t="s">
        <v>91</v>
      </c>
      <c r="I109" t="s">
        <v>182</v>
      </c>
      <c r="J109" t="s">
        <v>89</v>
      </c>
      <c r="K109" t="s">
        <v>89</v>
      </c>
      <c r="L109" t="s">
        <v>89</v>
      </c>
      <c r="M109" t="s">
        <v>89</v>
      </c>
      <c r="N109" t="s">
        <v>89</v>
      </c>
      <c r="O109">
        <v>109</v>
      </c>
      <c r="P109" t="s">
        <v>89</v>
      </c>
      <c r="Q109" t="s">
        <v>89</v>
      </c>
      <c r="R109" t="s">
        <v>93</v>
      </c>
    </row>
    <row r="110" spans="2:18" x14ac:dyDescent="0.25">
      <c r="B110" t="s">
        <v>262</v>
      </c>
      <c r="C110" t="s">
        <v>146</v>
      </c>
      <c r="D110" t="s">
        <v>89</v>
      </c>
      <c r="E110" t="s">
        <v>89</v>
      </c>
      <c r="F110" t="s">
        <v>89</v>
      </c>
      <c r="G110" t="s">
        <v>90</v>
      </c>
      <c r="H110" t="s">
        <v>96</v>
      </c>
      <c r="I110" t="s">
        <v>125</v>
      </c>
      <c r="J110" t="s">
        <v>89</v>
      </c>
      <c r="K110" t="s">
        <v>89</v>
      </c>
      <c r="L110" t="s">
        <v>89</v>
      </c>
      <c r="M110" t="s">
        <v>89</v>
      </c>
      <c r="N110" t="s">
        <v>89</v>
      </c>
      <c r="O110">
        <v>110</v>
      </c>
      <c r="P110" t="s">
        <v>89</v>
      </c>
      <c r="Q110" t="s">
        <v>89</v>
      </c>
      <c r="R110" t="s">
        <v>93</v>
      </c>
    </row>
    <row r="111" spans="2:18" x14ac:dyDescent="0.25">
      <c r="B111" t="s">
        <v>263</v>
      </c>
      <c r="C111" t="s">
        <v>115</v>
      </c>
      <c r="D111" t="s">
        <v>89</v>
      </c>
      <c r="E111" t="s">
        <v>89</v>
      </c>
      <c r="F111" t="s">
        <v>89</v>
      </c>
      <c r="G111" t="s">
        <v>90</v>
      </c>
      <c r="H111" t="s">
        <v>96</v>
      </c>
      <c r="I111" t="s">
        <v>97</v>
      </c>
      <c r="J111" t="s">
        <v>89</v>
      </c>
      <c r="K111" t="s">
        <v>89</v>
      </c>
      <c r="L111" t="s">
        <v>89</v>
      </c>
      <c r="M111" t="s">
        <v>89</v>
      </c>
      <c r="N111" t="s">
        <v>89</v>
      </c>
      <c r="O111">
        <v>111</v>
      </c>
      <c r="P111" t="s">
        <v>89</v>
      </c>
      <c r="Q111" t="s">
        <v>89</v>
      </c>
      <c r="R111" t="s">
        <v>93</v>
      </c>
    </row>
    <row r="112" spans="2:18" x14ac:dyDescent="0.25">
      <c r="B112" t="s">
        <v>264</v>
      </c>
      <c r="C112" t="s">
        <v>115</v>
      </c>
      <c r="D112" t="s">
        <v>89</v>
      </c>
      <c r="E112" t="s">
        <v>89</v>
      </c>
      <c r="F112" t="s">
        <v>89</v>
      </c>
      <c r="G112" t="s">
        <v>90</v>
      </c>
      <c r="H112" t="s">
        <v>96</v>
      </c>
      <c r="I112" t="s">
        <v>121</v>
      </c>
      <c r="J112" t="s">
        <v>89</v>
      </c>
      <c r="K112" t="s">
        <v>89</v>
      </c>
      <c r="L112" t="s">
        <v>89</v>
      </c>
      <c r="M112" t="s">
        <v>89</v>
      </c>
      <c r="N112" t="s">
        <v>89</v>
      </c>
      <c r="O112">
        <v>112</v>
      </c>
      <c r="P112" t="s">
        <v>89</v>
      </c>
      <c r="Q112" t="s">
        <v>89</v>
      </c>
      <c r="R112" t="s">
        <v>93</v>
      </c>
    </row>
    <row r="113" spans="2:18" x14ac:dyDescent="0.25">
      <c r="B113" t="s">
        <v>265</v>
      </c>
      <c r="C113" t="s">
        <v>115</v>
      </c>
      <c r="D113" t="s">
        <v>89</v>
      </c>
      <c r="E113" t="s">
        <v>89</v>
      </c>
      <c r="F113" t="s">
        <v>89</v>
      </c>
      <c r="G113" t="s">
        <v>90</v>
      </c>
      <c r="H113" t="s">
        <v>96</v>
      </c>
      <c r="I113" t="s">
        <v>123</v>
      </c>
      <c r="J113" t="s">
        <v>89</v>
      </c>
      <c r="K113" t="s">
        <v>89</v>
      </c>
      <c r="L113" t="s">
        <v>89</v>
      </c>
      <c r="M113" t="s">
        <v>89</v>
      </c>
      <c r="N113" t="s">
        <v>89</v>
      </c>
      <c r="O113">
        <v>113</v>
      </c>
      <c r="P113" t="s">
        <v>89</v>
      </c>
      <c r="Q113" t="s">
        <v>89</v>
      </c>
      <c r="R113" t="s">
        <v>93</v>
      </c>
    </row>
    <row r="114" spans="2:18" x14ac:dyDescent="0.25">
      <c r="B114" t="s">
        <v>266</v>
      </c>
      <c r="C114" t="s">
        <v>115</v>
      </c>
      <c r="D114" t="s">
        <v>89</v>
      </c>
      <c r="E114" t="s">
        <v>89</v>
      </c>
      <c r="F114" t="s">
        <v>89</v>
      </c>
      <c r="G114" t="s">
        <v>90</v>
      </c>
      <c r="H114" t="s">
        <v>96</v>
      </c>
      <c r="I114" t="s">
        <v>123</v>
      </c>
      <c r="J114" t="s">
        <v>89</v>
      </c>
      <c r="K114" t="s">
        <v>89</v>
      </c>
      <c r="L114" t="s">
        <v>89</v>
      </c>
      <c r="M114" t="s">
        <v>89</v>
      </c>
      <c r="N114" t="s">
        <v>89</v>
      </c>
      <c r="O114">
        <v>114</v>
      </c>
      <c r="P114" t="s">
        <v>89</v>
      </c>
      <c r="Q114" t="s">
        <v>89</v>
      </c>
      <c r="R114" t="s">
        <v>93</v>
      </c>
    </row>
    <row r="115" spans="2:18" x14ac:dyDescent="0.25">
      <c r="B115" t="s">
        <v>267</v>
      </c>
      <c r="C115" t="s">
        <v>115</v>
      </c>
      <c r="D115" t="s">
        <v>89</v>
      </c>
      <c r="E115" t="s">
        <v>89</v>
      </c>
      <c r="F115" t="s">
        <v>89</v>
      </c>
      <c r="G115" t="s">
        <v>90</v>
      </c>
      <c r="H115" t="s">
        <v>96</v>
      </c>
      <c r="I115" t="s">
        <v>116</v>
      </c>
      <c r="J115" t="s">
        <v>89</v>
      </c>
      <c r="K115" t="s">
        <v>89</v>
      </c>
      <c r="L115" t="s">
        <v>89</v>
      </c>
      <c r="M115" t="s">
        <v>89</v>
      </c>
      <c r="N115" t="s">
        <v>89</v>
      </c>
      <c r="O115">
        <v>115</v>
      </c>
      <c r="P115" t="s">
        <v>89</v>
      </c>
      <c r="Q115" t="s">
        <v>89</v>
      </c>
      <c r="R115" t="s">
        <v>93</v>
      </c>
    </row>
    <row r="116" spans="2:18" x14ac:dyDescent="0.25">
      <c r="B116" t="s">
        <v>268</v>
      </c>
      <c r="C116" t="s">
        <v>115</v>
      </c>
      <c r="D116" t="s">
        <v>89</v>
      </c>
      <c r="E116" t="s">
        <v>89</v>
      </c>
      <c r="F116" t="s">
        <v>89</v>
      </c>
      <c r="G116" t="s">
        <v>90</v>
      </c>
      <c r="H116" t="s">
        <v>96</v>
      </c>
      <c r="I116" t="s">
        <v>104</v>
      </c>
      <c r="J116" t="s">
        <v>89</v>
      </c>
      <c r="K116" t="s">
        <v>89</v>
      </c>
      <c r="L116" t="s">
        <v>89</v>
      </c>
      <c r="M116" t="s">
        <v>89</v>
      </c>
      <c r="N116" t="s">
        <v>89</v>
      </c>
      <c r="O116">
        <v>116</v>
      </c>
      <c r="P116" t="s">
        <v>89</v>
      </c>
      <c r="Q116" t="s">
        <v>89</v>
      </c>
      <c r="R116" t="s">
        <v>93</v>
      </c>
    </row>
    <row r="117" spans="2:18" x14ac:dyDescent="0.25">
      <c r="B117" t="s">
        <v>269</v>
      </c>
      <c r="C117" t="s">
        <v>115</v>
      </c>
      <c r="D117" t="s">
        <v>89</v>
      </c>
      <c r="E117" t="s">
        <v>89</v>
      </c>
      <c r="F117" t="s">
        <v>89</v>
      </c>
      <c r="G117" t="s">
        <v>90</v>
      </c>
      <c r="H117" t="s">
        <v>96</v>
      </c>
      <c r="I117" t="s">
        <v>171</v>
      </c>
      <c r="J117" t="s">
        <v>89</v>
      </c>
      <c r="K117" t="s">
        <v>89</v>
      </c>
      <c r="L117" t="s">
        <v>89</v>
      </c>
      <c r="M117" t="s">
        <v>89</v>
      </c>
      <c r="N117" t="s">
        <v>89</v>
      </c>
      <c r="O117">
        <v>117</v>
      </c>
      <c r="P117" t="s">
        <v>89</v>
      </c>
      <c r="Q117" t="s">
        <v>89</v>
      </c>
      <c r="R117" t="s">
        <v>93</v>
      </c>
    </row>
    <row r="118" spans="2:18" x14ac:dyDescent="0.25">
      <c r="B118" t="s">
        <v>270</v>
      </c>
      <c r="C118" t="s">
        <v>115</v>
      </c>
      <c r="D118" t="s">
        <v>89</v>
      </c>
      <c r="E118" t="s">
        <v>89</v>
      </c>
      <c r="F118" t="s">
        <v>89</v>
      </c>
      <c r="G118" t="s">
        <v>90</v>
      </c>
      <c r="H118" t="s">
        <v>96</v>
      </c>
      <c r="I118" t="s">
        <v>137</v>
      </c>
      <c r="J118" t="s">
        <v>89</v>
      </c>
      <c r="K118" t="s">
        <v>89</v>
      </c>
      <c r="L118" t="s">
        <v>89</v>
      </c>
      <c r="M118" t="s">
        <v>89</v>
      </c>
      <c r="N118" t="s">
        <v>89</v>
      </c>
      <c r="O118">
        <v>118</v>
      </c>
      <c r="P118" t="s">
        <v>89</v>
      </c>
      <c r="Q118" t="s">
        <v>89</v>
      </c>
      <c r="R118" t="s">
        <v>93</v>
      </c>
    </row>
    <row r="119" spans="2:18" x14ac:dyDescent="0.25">
      <c r="B119" t="s">
        <v>271</v>
      </c>
      <c r="C119" t="s">
        <v>115</v>
      </c>
      <c r="D119" t="s">
        <v>89</v>
      </c>
      <c r="E119" t="s">
        <v>89</v>
      </c>
      <c r="F119" t="s">
        <v>89</v>
      </c>
      <c r="G119" t="s">
        <v>90</v>
      </c>
      <c r="H119" t="s">
        <v>189</v>
      </c>
      <c r="I119" t="s">
        <v>272</v>
      </c>
      <c r="J119" t="s">
        <v>89</v>
      </c>
      <c r="K119" t="s">
        <v>89</v>
      </c>
      <c r="L119" t="s">
        <v>89</v>
      </c>
      <c r="M119" t="s">
        <v>89</v>
      </c>
      <c r="N119" t="s">
        <v>89</v>
      </c>
      <c r="O119">
        <v>119</v>
      </c>
      <c r="P119" t="s">
        <v>89</v>
      </c>
      <c r="Q119" t="s">
        <v>89</v>
      </c>
      <c r="R119" t="s">
        <v>93</v>
      </c>
    </row>
    <row r="120" spans="2:18" x14ac:dyDescent="0.25">
      <c r="B120" t="s">
        <v>273</v>
      </c>
      <c r="C120" t="s">
        <v>115</v>
      </c>
      <c r="D120" t="s">
        <v>89</v>
      </c>
      <c r="E120" t="s">
        <v>89</v>
      </c>
      <c r="F120" t="s">
        <v>89</v>
      </c>
      <c r="G120" t="s">
        <v>90</v>
      </c>
      <c r="H120" t="s">
        <v>274</v>
      </c>
      <c r="I120" t="s">
        <v>275</v>
      </c>
      <c r="J120" t="s">
        <v>89</v>
      </c>
      <c r="K120" t="s">
        <v>89</v>
      </c>
      <c r="L120" t="s">
        <v>89</v>
      </c>
      <c r="M120" t="s">
        <v>89</v>
      </c>
      <c r="N120" t="s">
        <v>89</v>
      </c>
      <c r="O120">
        <v>120</v>
      </c>
      <c r="P120" t="s">
        <v>89</v>
      </c>
      <c r="Q120" t="s">
        <v>89</v>
      </c>
      <c r="R120" t="s">
        <v>93</v>
      </c>
    </row>
    <row r="121" spans="2:18" x14ac:dyDescent="0.25">
      <c r="B121" t="s">
        <v>276</v>
      </c>
      <c r="C121" t="s">
        <v>115</v>
      </c>
      <c r="D121" t="s">
        <v>89</v>
      </c>
      <c r="E121" t="s">
        <v>89</v>
      </c>
      <c r="F121" t="s">
        <v>89</v>
      </c>
      <c r="G121" t="s">
        <v>90</v>
      </c>
      <c r="H121" t="s">
        <v>91</v>
      </c>
      <c r="I121" t="s">
        <v>180</v>
      </c>
      <c r="J121" t="s">
        <v>89</v>
      </c>
      <c r="K121" t="s">
        <v>89</v>
      </c>
      <c r="L121" t="s">
        <v>89</v>
      </c>
      <c r="M121" t="s">
        <v>89</v>
      </c>
      <c r="N121" t="s">
        <v>89</v>
      </c>
      <c r="O121">
        <v>121</v>
      </c>
      <c r="P121" t="s">
        <v>89</v>
      </c>
      <c r="Q121" t="s">
        <v>89</v>
      </c>
      <c r="R121" t="s">
        <v>93</v>
      </c>
    </row>
    <row r="122" spans="2:18" x14ac:dyDescent="0.25">
      <c r="B122" t="s">
        <v>277</v>
      </c>
      <c r="C122" t="s">
        <v>115</v>
      </c>
      <c r="D122" t="s">
        <v>89</v>
      </c>
      <c r="E122" t="s">
        <v>89</v>
      </c>
      <c r="F122" t="s">
        <v>89</v>
      </c>
      <c r="G122" t="s">
        <v>90</v>
      </c>
      <c r="H122" t="s">
        <v>91</v>
      </c>
      <c r="I122" t="s">
        <v>278</v>
      </c>
      <c r="J122" t="s">
        <v>89</v>
      </c>
      <c r="K122" t="s">
        <v>89</v>
      </c>
      <c r="L122" t="s">
        <v>89</v>
      </c>
      <c r="M122" t="s">
        <v>89</v>
      </c>
      <c r="N122" t="s">
        <v>89</v>
      </c>
      <c r="O122">
        <v>122</v>
      </c>
      <c r="P122" t="s">
        <v>89</v>
      </c>
      <c r="Q122" t="s">
        <v>89</v>
      </c>
      <c r="R122" t="s">
        <v>93</v>
      </c>
    </row>
    <row r="123" spans="2:18" x14ac:dyDescent="0.25">
      <c r="B123" t="s">
        <v>279</v>
      </c>
      <c r="C123" t="s">
        <v>115</v>
      </c>
      <c r="D123" t="s">
        <v>89</v>
      </c>
      <c r="E123" t="s">
        <v>89</v>
      </c>
      <c r="F123" t="s">
        <v>89</v>
      </c>
      <c r="G123" t="s">
        <v>90</v>
      </c>
      <c r="H123" t="s">
        <v>91</v>
      </c>
      <c r="I123" t="s">
        <v>92</v>
      </c>
      <c r="J123" t="s">
        <v>89</v>
      </c>
      <c r="K123" t="s">
        <v>89</v>
      </c>
      <c r="L123" t="s">
        <v>89</v>
      </c>
      <c r="M123" t="s">
        <v>89</v>
      </c>
      <c r="N123" t="s">
        <v>89</v>
      </c>
      <c r="O123">
        <v>123</v>
      </c>
      <c r="P123" t="s">
        <v>89</v>
      </c>
      <c r="Q123" t="s">
        <v>89</v>
      </c>
      <c r="R123" t="s">
        <v>93</v>
      </c>
    </row>
    <row r="124" spans="2:18" x14ac:dyDescent="0.25">
      <c r="B124" t="s">
        <v>280</v>
      </c>
      <c r="C124" t="s">
        <v>115</v>
      </c>
      <c r="D124" t="s">
        <v>89</v>
      </c>
      <c r="E124" t="s">
        <v>89</v>
      </c>
      <c r="F124" t="s">
        <v>89</v>
      </c>
      <c r="G124" t="s">
        <v>90</v>
      </c>
      <c r="H124" t="s">
        <v>281</v>
      </c>
      <c r="I124" t="s">
        <v>282</v>
      </c>
      <c r="J124" t="s">
        <v>89</v>
      </c>
      <c r="K124" t="s">
        <v>89</v>
      </c>
      <c r="L124" t="s">
        <v>89</v>
      </c>
      <c r="M124" t="s">
        <v>89</v>
      </c>
      <c r="N124" t="s">
        <v>89</v>
      </c>
      <c r="O124">
        <v>124</v>
      </c>
      <c r="P124" t="s">
        <v>89</v>
      </c>
      <c r="Q124" t="s">
        <v>89</v>
      </c>
      <c r="R124" t="s">
        <v>93</v>
      </c>
    </row>
    <row r="125" spans="2:18" x14ac:dyDescent="0.25">
      <c r="B125" t="s">
        <v>283</v>
      </c>
      <c r="C125" t="s">
        <v>115</v>
      </c>
      <c r="D125" t="s">
        <v>89</v>
      </c>
      <c r="E125" t="s">
        <v>89</v>
      </c>
      <c r="F125" t="s">
        <v>89</v>
      </c>
      <c r="G125" t="s">
        <v>90</v>
      </c>
      <c r="H125" t="s">
        <v>107</v>
      </c>
      <c r="I125" t="s">
        <v>121</v>
      </c>
      <c r="J125" t="s">
        <v>89</v>
      </c>
      <c r="K125" t="s">
        <v>89</v>
      </c>
      <c r="L125" t="s">
        <v>89</v>
      </c>
      <c r="M125" t="s">
        <v>89</v>
      </c>
      <c r="N125" t="s">
        <v>89</v>
      </c>
      <c r="O125">
        <v>125</v>
      </c>
      <c r="P125" t="s">
        <v>89</v>
      </c>
      <c r="Q125" t="s">
        <v>89</v>
      </c>
      <c r="R125" t="s">
        <v>93</v>
      </c>
    </row>
    <row r="126" spans="2:18" x14ac:dyDescent="0.25">
      <c r="B126" t="s">
        <v>284</v>
      </c>
      <c r="C126" t="s">
        <v>115</v>
      </c>
      <c r="D126" t="s">
        <v>89</v>
      </c>
      <c r="E126" t="s">
        <v>89</v>
      </c>
      <c r="F126" t="s">
        <v>89</v>
      </c>
      <c r="G126" t="s">
        <v>90</v>
      </c>
      <c r="H126" t="s">
        <v>107</v>
      </c>
      <c r="I126" t="s">
        <v>285</v>
      </c>
      <c r="J126" t="s">
        <v>89</v>
      </c>
      <c r="K126" t="s">
        <v>89</v>
      </c>
      <c r="L126" t="s">
        <v>89</v>
      </c>
      <c r="M126" t="s">
        <v>89</v>
      </c>
      <c r="N126" t="s">
        <v>89</v>
      </c>
      <c r="O126">
        <v>126</v>
      </c>
      <c r="P126" t="s">
        <v>89</v>
      </c>
      <c r="Q126" t="s">
        <v>89</v>
      </c>
      <c r="R126" t="s">
        <v>93</v>
      </c>
    </row>
    <row r="127" spans="2:18" x14ac:dyDescent="0.25">
      <c r="B127" t="s">
        <v>286</v>
      </c>
      <c r="C127" t="s">
        <v>115</v>
      </c>
      <c r="D127" t="s">
        <v>89</v>
      </c>
      <c r="E127" t="s">
        <v>89</v>
      </c>
      <c r="F127" t="s">
        <v>89</v>
      </c>
      <c r="G127" t="s">
        <v>90</v>
      </c>
      <c r="H127" t="s">
        <v>107</v>
      </c>
      <c r="I127" t="s">
        <v>287</v>
      </c>
      <c r="J127" t="s">
        <v>89</v>
      </c>
      <c r="K127" t="s">
        <v>89</v>
      </c>
      <c r="L127" t="s">
        <v>89</v>
      </c>
      <c r="M127" t="s">
        <v>89</v>
      </c>
      <c r="N127" t="s">
        <v>89</v>
      </c>
      <c r="O127">
        <v>127</v>
      </c>
      <c r="P127" t="s">
        <v>89</v>
      </c>
      <c r="Q127" t="s">
        <v>89</v>
      </c>
      <c r="R127" t="s">
        <v>93</v>
      </c>
    </row>
    <row r="128" spans="2:18" x14ac:dyDescent="0.25">
      <c r="B128" t="s">
        <v>288</v>
      </c>
      <c r="C128" t="s">
        <v>115</v>
      </c>
      <c r="D128" t="s">
        <v>89</v>
      </c>
      <c r="E128" t="s">
        <v>89</v>
      </c>
      <c r="F128" t="s">
        <v>89</v>
      </c>
      <c r="G128" t="s">
        <v>90</v>
      </c>
      <c r="H128" t="s">
        <v>107</v>
      </c>
      <c r="I128" t="s">
        <v>248</v>
      </c>
      <c r="J128" t="s">
        <v>89</v>
      </c>
      <c r="K128" t="s">
        <v>89</v>
      </c>
      <c r="L128" t="s">
        <v>89</v>
      </c>
      <c r="M128" t="s">
        <v>89</v>
      </c>
      <c r="N128" t="s">
        <v>89</v>
      </c>
      <c r="O128">
        <v>128</v>
      </c>
      <c r="P128" t="s">
        <v>89</v>
      </c>
      <c r="Q128" t="s">
        <v>89</v>
      </c>
      <c r="R128" t="s">
        <v>93</v>
      </c>
    </row>
    <row r="129" spans="2:18" x14ac:dyDescent="0.25">
      <c r="B129" t="s">
        <v>289</v>
      </c>
      <c r="C129" t="s">
        <v>115</v>
      </c>
      <c r="D129" t="s">
        <v>89</v>
      </c>
      <c r="E129" t="s">
        <v>89</v>
      </c>
      <c r="F129" t="s">
        <v>89</v>
      </c>
      <c r="G129" t="s">
        <v>90</v>
      </c>
      <c r="H129" t="s">
        <v>107</v>
      </c>
      <c r="I129" t="s">
        <v>130</v>
      </c>
      <c r="J129" t="s">
        <v>89</v>
      </c>
      <c r="K129" t="s">
        <v>89</v>
      </c>
      <c r="L129" t="s">
        <v>89</v>
      </c>
      <c r="M129" t="s">
        <v>89</v>
      </c>
      <c r="N129" t="s">
        <v>89</v>
      </c>
      <c r="O129">
        <v>129</v>
      </c>
      <c r="P129" t="s">
        <v>89</v>
      </c>
      <c r="Q129" t="s">
        <v>89</v>
      </c>
      <c r="R129" t="s">
        <v>93</v>
      </c>
    </row>
    <row r="130" spans="2:18" x14ac:dyDescent="0.25">
      <c r="B130" t="s">
        <v>290</v>
      </c>
      <c r="C130" t="s">
        <v>115</v>
      </c>
      <c r="D130" t="s">
        <v>89</v>
      </c>
      <c r="E130" t="s">
        <v>89</v>
      </c>
      <c r="F130" t="s">
        <v>89</v>
      </c>
      <c r="G130" t="s">
        <v>90</v>
      </c>
      <c r="H130" t="s">
        <v>107</v>
      </c>
      <c r="I130" t="s">
        <v>108</v>
      </c>
      <c r="J130" t="s">
        <v>89</v>
      </c>
      <c r="K130" t="s">
        <v>89</v>
      </c>
      <c r="L130" t="s">
        <v>89</v>
      </c>
      <c r="M130" t="s">
        <v>89</v>
      </c>
      <c r="N130" t="s">
        <v>89</v>
      </c>
      <c r="O130">
        <v>130</v>
      </c>
      <c r="P130" t="s">
        <v>89</v>
      </c>
      <c r="Q130" t="s">
        <v>89</v>
      </c>
      <c r="R130" t="s">
        <v>93</v>
      </c>
    </row>
    <row r="131" spans="2:18" x14ac:dyDescent="0.25">
      <c r="B131" t="s">
        <v>291</v>
      </c>
      <c r="C131" t="s">
        <v>115</v>
      </c>
      <c r="D131" t="s">
        <v>89</v>
      </c>
      <c r="E131" t="s">
        <v>89</v>
      </c>
      <c r="F131" t="s">
        <v>89</v>
      </c>
      <c r="G131" t="s">
        <v>90</v>
      </c>
      <c r="H131" t="s">
        <v>107</v>
      </c>
      <c r="I131" t="s">
        <v>292</v>
      </c>
      <c r="J131" t="s">
        <v>89</v>
      </c>
      <c r="K131" t="s">
        <v>89</v>
      </c>
      <c r="L131" t="s">
        <v>89</v>
      </c>
      <c r="M131" t="s">
        <v>89</v>
      </c>
      <c r="N131" t="s">
        <v>89</v>
      </c>
      <c r="O131">
        <v>131</v>
      </c>
      <c r="P131" t="s">
        <v>89</v>
      </c>
      <c r="Q131" t="s">
        <v>89</v>
      </c>
      <c r="R131" t="s">
        <v>93</v>
      </c>
    </row>
    <row r="132" spans="2:18" x14ac:dyDescent="0.25">
      <c r="B132" t="s">
        <v>293</v>
      </c>
      <c r="C132" t="s">
        <v>115</v>
      </c>
      <c r="D132" t="s">
        <v>89</v>
      </c>
      <c r="E132" t="s">
        <v>89</v>
      </c>
      <c r="F132" t="s">
        <v>89</v>
      </c>
      <c r="G132" t="s">
        <v>90</v>
      </c>
      <c r="H132" t="s">
        <v>107</v>
      </c>
      <c r="I132" t="s">
        <v>108</v>
      </c>
      <c r="J132" t="s">
        <v>89</v>
      </c>
      <c r="K132" t="s">
        <v>89</v>
      </c>
      <c r="L132" t="s">
        <v>89</v>
      </c>
      <c r="M132" t="s">
        <v>89</v>
      </c>
      <c r="N132" t="s">
        <v>89</v>
      </c>
      <c r="O132">
        <v>132</v>
      </c>
      <c r="P132" t="s">
        <v>89</v>
      </c>
      <c r="Q132" t="s">
        <v>89</v>
      </c>
      <c r="R132" t="s">
        <v>93</v>
      </c>
    </row>
    <row r="133" spans="2:18" x14ac:dyDescent="0.25">
      <c r="B133" t="s">
        <v>294</v>
      </c>
      <c r="C133" t="s">
        <v>115</v>
      </c>
      <c r="D133" t="s">
        <v>89</v>
      </c>
      <c r="E133" t="s">
        <v>89</v>
      </c>
      <c r="F133" t="s">
        <v>89</v>
      </c>
      <c r="G133" t="s">
        <v>90</v>
      </c>
      <c r="H133" t="s">
        <v>107</v>
      </c>
      <c r="I133" t="s">
        <v>186</v>
      </c>
      <c r="J133" t="s">
        <v>89</v>
      </c>
      <c r="K133" t="s">
        <v>89</v>
      </c>
      <c r="L133" t="s">
        <v>89</v>
      </c>
      <c r="M133" t="s">
        <v>89</v>
      </c>
      <c r="N133" t="s">
        <v>89</v>
      </c>
      <c r="O133">
        <v>133</v>
      </c>
      <c r="P133" t="s">
        <v>89</v>
      </c>
      <c r="Q133" t="s">
        <v>89</v>
      </c>
      <c r="R133" t="s">
        <v>93</v>
      </c>
    </row>
    <row r="134" spans="2:18" x14ac:dyDescent="0.25">
      <c r="B134" t="s">
        <v>295</v>
      </c>
      <c r="C134" t="s">
        <v>99</v>
      </c>
      <c r="D134" t="s">
        <v>89</v>
      </c>
      <c r="E134" t="s">
        <v>89</v>
      </c>
      <c r="F134" t="s">
        <v>89</v>
      </c>
      <c r="G134" t="s">
        <v>90</v>
      </c>
      <c r="H134" t="s">
        <v>107</v>
      </c>
      <c r="I134" t="s">
        <v>108</v>
      </c>
      <c r="J134" t="s">
        <v>89</v>
      </c>
      <c r="K134" t="s">
        <v>89</v>
      </c>
      <c r="L134" t="s">
        <v>89</v>
      </c>
      <c r="M134" t="s">
        <v>89</v>
      </c>
      <c r="N134" t="s">
        <v>89</v>
      </c>
      <c r="O134">
        <v>134</v>
      </c>
      <c r="P134" t="s">
        <v>89</v>
      </c>
      <c r="Q134" t="s">
        <v>89</v>
      </c>
      <c r="R134" t="s">
        <v>93</v>
      </c>
    </row>
    <row r="135" spans="2:18" x14ac:dyDescent="0.25">
      <c r="B135" t="s">
        <v>296</v>
      </c>
      <c r="C135" t="s">
        <v>154</v>
      </c>
      <c r="D135" t="s">
        <v>89</v>
      </c>
      <c r="E135" t="s">
        <v>89</v>
      </c>
      <c r="F135" t="s">
        <v>89</v>
      </c>
      <c r="G135" t="s">
        <v>90</v>
      </c>
      <c r="H135" t="s">
        <v>107</v>
      </c>
      <c r="I135" t="s">
        <v>256</v>
      </c>
      <c r="J135" t="s">
        <v>89</v>
      </c>
      <c r="K135" t="s">
        <v>89</v>
      </c>
      <c r="L135" t="s">
        <v>89</v>
      </c>
      <c r="M135" t="s">
        <v>89</v>
      </c>
      <c r="N135" t="s">
        <v>89</v>
      </c>
      <c r="O135">
        <v>135</v>
      </c>
      <c r="P135" t="s">
        <v>89</v>
      </c>
      <c r="Q135" t="s">
        <v>89</v>
      </c>
      <c r="R135" t="s">
        <v>93</v>
      </c>
    </row>
    <row r="136" spans="2:18" x14ac:dyDescent="0.25">
      <c r="B136" t="s">
        <v>297</v>
      </c>
      <c r="C136" t="s">
        <v>146</v>
      </c>
      <c r="D136" t="s">
        <v>89</v>
      </c>
      <c r="E136" t="s">
        <v>89</v>
      </c>
      <c r="F136" t="s">
        <v>89</v>
      </c>
      <c r="G136" t="s">
        <v>90</v>
      </c>
      <c r="H136" t="s">
        <v>96</v>
      </c>
      <c r="I136" t="s">
        <v>100</v>
      </c>
      <c r="J136" t="s">
        <v>89</v>
      </c>
      <c r="K136" t="s">
        <v>89</v>
      </c>
      <c r="L136" t="s">
        <v>89</v>
      </c>
      <c r="M136" t="s">
        <v>89</v>
      </c>
      <c r="N136" t="s">
        <v>89</v>
      </c>
      <c r="O136">
        <v>136</v>
      </c>
      <c r="P136" t="s">
        <v>89</v>
      </c>
      <c r="Q136" t="s">
        <v>89</v>
      </c>
      <c r="R136" t="s">
        <v>93</v>
      </c>
    </row>
    <row r="137" spans="2:18" x14ac:dyDescent="0.25">
      <c r="B137" t="s">
        <v>298</v>
      </c>
      <c r="C137" t="s">
        <v>146</v>
      </c>
      <c r="D137" t="s">
        <v>89</v>
      </c>
      <c r="E137" t="s">
        <v>89</v>
      </c>
      <c r="F137" t="s">
        <v>89</v>
      </c>
      <c r="G137" t="s">
        <v>90</v>
      </c>
      <c r="H137" t="s">
        <v>96</v>
      </c>
      <c r="I137" t="s">
        <v>104</v>
      </c>
      <c r="J137" t="s">
        <v>89</v>
      </c>
      <c r="K137" t="s">
        <v>89</v>
      </c>
      <c r="L137" t="s">
        <v>89</v>
      </c>
      <c r="M137" t="s">
        <v>89</v>
      </c>
      <c r="N137" t="s">
        <v>89</v>
      </c>
      <c r="O137">
        <v>137</v>
      </c>
      <c r="P137" t="s">
        <v>89</v>
      </c>
      <c r="Q137" t="s">
        <v>89</v>
      </c>
      <c r="R137" t="s">
        <v>93</v>
      </c>
    </row>
    <row r="138" spans="2:18" x14ac:dyDescent="0.25">
      <c r="B138" t="s">
        <v>299</v>
      </c>
      <c r="C138" t="s">
        <v>146</v>
      </c>
      <c r="D138" t="s">
        <v>89</v>
      </c>
      <c r="E138" t="s">
        <v>89</v>
      </c>
      <c r="F138" t="s">
        <v>89</v>
      </c>
      <c r="G138" t="s">
        <v>90</v>
      </c>
      <c r="H138" t="s">
        <v>107</v>
      </c>
      <c r="I138" t="s">
        <v>300</v>
      </c>
      <c r="J138" t="s">
        <v>89</v>
      </c>
      <c r="K138" t="s">
        <v>89</v>
      </c>
      <c r="L138" t="s">
        <v>89</v>
      </c>
      <c r="M138" t="s">
        <v>89</v>
      </c>
      <c r="N138" t="s">
        <v>89</v>
      </c>
      <c r="O138">
        <v>138</v>
      </c>
      <c r="P138" t="s">
        <v>89</v>
      </c>
      <c r="Q138" t="s">
        <v>89</v>
      </c>
      <c r="R138" t="s">
        <v>93</v>
      </c>
    </row>
    <row r="139" spans="2:18" x14ac:dyDescent="0.25">
      <c r="B139" t="s">
        <v>301</v>
      </c>
      <c r="C139" t="s">
        <v>129</v>
      </c>
      <c r="D139" t="s">
        <v>89</v>
      </c>
      <c r="E139" t="s">
        <v>89</v>
      </c>
      <c r="F139" t="s">
        <v>89</v>
      </c>
      <c r="G139" t="s">
        <v>90</v>
      </c>
      <c r="H139" t="s">
        <v>107</v>
      </c>
      <c r="I139" t="s">
        <v>302</v>
      </c>
      <c r="J139" t="s">
        <v>89</v>
      </c>
      <c r="K139" t="s">
        <v>89</v>
      </c>
      <c r="L139" t="s">
        <v>89</v>
      </c>
      <c r="M139" t="s">
        <v>89</v>
      </c>
      <c r="N139" t="s">
        <v>89</v>
      </c>
      <c r="O139">
        <v>139</v>
      </c>
      <c r="P139" t="s">
        <v>89</v>
      </c>
      <c r="Q139" t="s">
        <v>89</v>
      </c>
      <c r="R139" t="s">
        <v>93</v>
      </c>
    </row>
    <row r="140" spans="2:18" x14ac:dyDescent="0.25">
      <c r="B140" t="s">
        <v>303</v>
      </c>
      <c r="C140" t="s">
        <v>95</v>
      </c>
      <c r="D140" t="s">
        <v>89</v>
      </c>
      <c r="E140" t="s">
        <v>89</v>
      </c>
      <c r="F140" t="s">
        <v>89</v>
      </c>
      <c r="G140" t="s">
        <v>90</v>
      </c>
      <c r="H140" t="s">
        <v>91</v>
      </c>
      <c r="I140" t="s">
        <v>304</v>
      </c>
      <c r="J140" t="s">
        <v>89</v>
      </c>
      <c r="K140" t="s">
        <v>89</v>
      </c>
      <c r="L140" t="s">
        <v>89</v>
      </c>
      <c r="M140" t="s">
        <v>89</v>
      </c>
      <c r="N140" t="s">
        <v>89</v>
      </c>
      <c r="O140">
        <v>140</v>
      </c>
      <c r="P140" t="s">
        <v>89</v>
      </c>
      <c r="Q140" t="s">
        <v>89</v>
      </c>
      <c r="R140" t="s">
        <v>93</v>
      </c>
    </row>
    <row r="141" spans="2:18" x14ac:dyDescent="0.25">
      <c r="B141" t="s">
        <v>305</v>
      </c>
      <c r="C141" t="s">
        <v>99</v>
      </c>
      <c r="D141" t="s">
        <v>89</v>
      </c>
      <c r="E141" t="s">
        <v>89</v>
      </c>
      <c r="F141" t="s">
        <v>89</v>
      </c>
      <c r="G141" t="s">
        <v>90</v>
      </c>
      <c r="H141" t="s">
        <v>96</v>
      </c>
      <c r="I141" t="s">
        <v>148</v>
      </c>
      <c r="J141" t="s">
        <v>89</v>
      </c>
      <c r="K141" t="s">
        <v>89</v>
      </c>
      <c r="L141" t="s">
        <v>89</v>
      </c>
      <c r="M141" t="s">
        <v>89</v>
      </c>
      <c r="N141" t="s">
        <v>89</v>
      </c>
      <c r="O141">
        <v>141</v>
      </c>
      <c r="P141" t="s">
        <v>89</v>
      </c>
      <c r="Q141" t="s">
        <v>89</v>
      </c>
      <c r="R141" t="s">
        <v>93</v>
      </c>
    </row>
    <row r="142" spans="2:18" x14ac:dyDescent="0.25">
      <c r="B142" t="s">
        <v>306</v>
      </c>
      <c r="C142" t="s">
        <v>129</v>
      </c>
      <c r="D142" t="s">
        <v>89</v>
      </c>
      <c r="E142" t="s">
        <v>89</v>
      </c>
      <c r="F142" t="s">
        <v>89</v>
      </c>
      <c r="G142" t="s">
        <v>90</v>
      </c>
      <c r="H142" t="s">
        <v>96</v>
      </c>
      <c r="I142" t="s">
        <v>123</v>
      </c>
      <c r="J142" t="s">
        <v>89</v>
      </c>
      <c r="K142" t="s">
        <v>89</v>
      </c>
      <c r="L142" t="s">
        <v>89</v>
      </c>
      <c r="M142" t="s">
        <v>89</v>
      </c>
      <c r="N142" t="s">
        <v>89</v>
      </c>
      <c r="O142">
        <v>142</v>
      </c>
      <c r="P142" t="s">
        <v>89</v>
      </c>
      <c r="Q142" t="s">
        <v>89</v>
      </c>
      <c r="R142" t="s">
        <v>93</v>
      </c>
    </row>
    <row r="143" spans="2:18" x14ac:dyDescent="0.25">
      <c r="B143" t="s">
        <v>307</v>
      </c>
      <c r="C143" t="s">
        <v>79</v>
      </c>
      <c r="D143" t="s">
        <v>89</v>
      </c>
      <c r="E143" t="s">
        <v>89</v>
      </c>
      <c r="F143" t="s">
        <v>89</v>
      </c>
      <c r="G143" t="s">
        <v>90</v>
      </c>
      <c r="H143" t="s">
        <v>96</v>
      </c>
      <c r="I143" t="s">
        <v>123</v>
      </c>
      <c r="J143" t="s">
        <v>89</v>
      </c>
      <c r="K143" t="s">
        <v>89</v>
      </c>
      <c r="L143" t="s">
        <v>89</v>
      </c>
      <c r="M143" t="s">
        <v>89</v>
      </c>
      <c r="N143" t="s">
        <v>89</v>
      </c>
      <c r="O143">
        <v>143</v>
      </c>
      <c r="P143" t="s">
        <v>89</v>
      </c>
      <c r="Q143" t="s">
        <v>89</v>
      </c>
      <c r="R143" t="s">
        <v>93</v>
      </c>
    </row>
    <row r="144" spans="2:18" x14ac:dyDescent="0.25">
      <c r="B144" t="s">
        <v>308</v>
      </c>
      <c r="C144" t="s">
        <v>95</v>
      </c>
      <c r="D144" t="s">
        <v>89</v>
      </c>
      <c r="E144" t="s">
        <v>89</v>
      </c>
      <c r="F144" t="s">
        <v>89</v>
      </c>
      <c r="G144" t="s">
        <v>90</v>
      </c>
      <c r="H144" t="s">
        <v>96</v>
      </c>
      <c r="I144" t="s">
        <v>134</v>
      </c>
      <c r="J144" t="s">
        <v>89</v>
      </c>
      <c r="K144" t="s">
        <v>89</v>
      </c>
      <c r="L144" t="s">
        <v>89</v>
      </c>
      <c r="M144" t="s">
        <v>89</v>
      </c>
      <c r="N144" t="s">
        <v>89</v>
      </c>
      <c r="O144">
        <v>144</v>
      </c>
      <c r="P144" t="s">
        <v>89</v>
      </c>
      <c r="Q144" t="s">
        <v>89</v>
      </c>
      <c r="R144" t="s">
        <v>93</v>
      </c>
    </row>
    <row r="145" spans="2:18" x14ac:dyDescent="0.25">
      <c r="B145" t="s">
        <v>309</v>
      </c>
      <c r="C145" t="s">
        <v>95</v>
      </c>
      <c r="D145" t="s">
        <v>89</v>
      </c>
      <c r="E145" t="s">
        <v>89</v>
      </c>
      <c r="F145" t="s">
        <v>89</v>
      </c>
      <c r="G145" t="s">
        <v>90</v>
      </c>
      <c r="H145" t="s">
        <v>96</v>
      </c>
      <c r="I145" t="s">
        <v>159</v>
      </c>
      <c r="J145" t="s">
        <v>89</v>
      </c>
      <c r="K145" t="s">
        <v>89</v>
      </c>
      <c r="L145" t="s">
        <v>89</v>
      </c>
      <c r="M145" t="s">
        <v>89</v>
      </c>
      <c r="N145" t="s">
        <v>89</v>
      </c>
      <c r="O145">
        <v>145</v>
      </c>
      <c r="P145" t="s">
        <v>89</v>
      </c>
      <c r="Q145" t="s">
        <v>89</v>
      </c>
      <c r="R145" t="s">
        <v>93</v>
      </c>
    </row>
    <row r="146" spans="2:18" x14ac:dyDescent="0.25">
      <c r="B146" t="s">
        <v>310</v>
      </c>
      <c r="C146" t="s">
        <v>154</v>
      </c>
      <c r="D146" t="s">
        <v>89</v>
      </c>
      <c r="E146" t="s">
        <v>89</v>
      </c>
      <c r="F146" t="s">
        <v>89</v>
      </c>
      <c r="G146" t="s">
        <v>90</v>
      </c>
      <c r="H146" t="s">
        <v>107</v>
      </c>
      <c r="I146" t="s">
        <v>130</v>
      </c>
      <c r="J146" t="s">
        <v>89</v>
      </c>
      <c r="K146" t="s">
        <v>89</v>
      </c>
      <c r="L146" t="s">
        <v>89</v>
      </c>
      <c r="M146" t="s">
        <v>89</v>
      </c>
      <c r="N146" t="s">
        <v>89</v>
      </c>
      <c r="O146">
        <v>146</v>
      </c>
      <c r="P146" t="s">
        <v>89</v>
      </c>
      <c r="Q146" t="s">
        <v>89</v>
      </c>
      <c r="R146" t="s">
        <v>93</v>
      </c>
    </row>
    <row r="147" spans="2:18" x14ac:dyDescent="0.25">
      <c r="B147" t="s">
        <v>311</v>
      </c>
      <c r="C147" t="s">
        <v>312</v>
      </c>
      <c r="D147" t="s">
        <v>89</v>
      </c>
      <c r="E147" t="s">
        <v>89</v>
      </c>
      <c r="F147" t="s">
        <v>89</v>
      </c>
      <c r="G147" t="s">
        <v>90</v>
      </c>
      <c r="H147" t="s">
        <v>96</v>
      </c>
      <c r="I147" t="s">
        <v>123</v>
      </c>
      <c r="J147" t="s">
        <v>89</v>
      </c>
      <c r="K147" t="s">
        <v>89</v>
      </c>
      <c r="L147" t="s">
        <v>89</v>
      </c>
      <c r="M147" t="s">
        <v>89</v>
      </c>
      <c r="N147" t="s">
        <v>89</v>
      </c>
      <c r="O147">
        <v>147</v>
      </c>
      <c r="P147" t="s">
        <v>89</v>
      </c>
      <c r="Q147" t="s">
        <v>89</v>
      </c>
      <c r="R147" t="s">
        <v>93</v>
      </c>
    </row>
    <row r="148" spans="2:18" x14ac:dyDescent="0.25">
      <c r="B148" t="s">
        <v>313</v>
      </c>
      <c r="C148" t="s">
        <v>312</v>
      </c>
      <c r="D148" t="s">
        <v>89</v>
      </c>
      <c r="E148" t="s">
        <v>89</v>
      </c>
      <c r="F148" t="s">
        <v>89</v>
      </c>
      <c r="G148" t="s">
        <v>90</v>
      </c>
      <c r="H148" t="s">
        <v>189</v>
      </c>
      <c r="I148" t="s">
        <v>314</v>
      </c>
      <c r="J148" t="s">
        <v>89</v>
      </c>
      <c r="K148" t="s">
        <v>89</v>
      </c>
      <c r="L148" t="s">
        <v>89</v>
      </c>
      <c r="M148" t="s">
        <v>89</v>
      </c>
      <c r="N148" t="s">
        <v>89</v>
      </c>
      <c r="O148">
        <v>148</v>
      </c>
      <c r="P148" t="s">
        <v>89</v>
      </c>
      <c r="Q148" t="s">
        <v>89</v>
      </c>
      <c r="R148" t="s">
        <v>93</v>
      </c>
    </row>
    <row r="149" spans="2:18" x14ac:dyDescent="0.25">
      <c r="B149" t="s">
        <v>315</v>
      </c>
      <c r="C149" t="s">
        <v>312</v>
      </c>
      <c r="D149" t="s">
        <v>89</v>
      </c>
      <c r="E149" t="s">
        <v>89</v>
      </c>
      <c r="F149" t="s">
        <v>89</v>
      </c>
      <c r="G149" t="s">
        <v>90</v>
      </c>
      <c r="H149" t="s">
        <v>91</v>
      </c>
      <c r="I149" t="s">
        <v>92</v>
      </c>
      <c r="J149" t="s">
        <v>89</v>
      </c>
      <c r="K149" t="s">
        <v>89</v>
      </c>
      <c r="L149" t="s">
        <v>89</v>
      </c>
      <c r="M149" t="s">
        <v>89</v>
      </c>
      <c r="N149" t="s">
        <v>89</v>
      </c>
      <c r="O149">
        <v>149</v>
      </c>
      <c r="P149" t="s">
        <v>89</v>
      </c>
      <c r="Q149" t="s">
        <v>89</v>
      </c>
      <c r="R149" t="s">
        <v>93</v>
      </c>
    </row>
    <row r="150" spans="2:18" x14ac:dyDescent="0.25">
      <c r="B150" t="s">
        <v>316</v>
      </c>
      <c r="C150" t="s">
        <v>312</v>
      </c>
      <c r="D150" t="s">
        <v>89</v>
      </c>
      <c r="E150" t="s">
        <v>89</v>
      </c>
      <c r="F150" t="s">
        <v>89</v>
      </c>
      <c r="G150" t="s">
        <v>90</v>
      </c>
      <c r="H150" t="s">
        <v>281</v>
      </c>
      <c r="I150" t="s">
        <v>282</v>
      </c>
      <c r="J150" t="s">
        <v>89</v>
      </c>
      <c r="K150" t="s">
        <v>89</v>
      </c>
      <c r="L150" t="s">
        <v>89</v>
      </c>
      <c r="M150" t="s">
        <v>89</v>
      </c>
      <c r="N150" t="s">
        <v>89</v>
      </c>
      <c r="O150">
        <v>150</v>
      </c>
      <c r="P150" t="s">
        <v>89</v>
      </c>
      <c r="Q150" t="s">
        <v>89</v>
      </c>
      <c r="R150" t="s">
        <v>93</v>
      </c>
    </row>
    <row r="151" spans="2:18" x14ac:dyDescent="0.25">
      <c r="B151" t="s">
        <v>317</v>
      </c>
      <c r="C151" t="s">
        <v>312</v>
      </c>
      <c r="D151" t="s">
        <v>89</v>
      </c>
      <c r="E151" t="s">
        <v>89</v>
      </c>
      <c r="F151" t="s">
        <v>89</v>
      </c>
      <c r="G151" t="s">
        <v>90</v>
      </c>
      <c r="H151" t="s">
        <v>107</v>
      </c>
      <c r="I151" t="s">
        <v>194</v>
      </c>
      <c r="J151" t="s">
        <v>89</v>
      </c>
      <c r="K151" t="s">
        <v>89</v>
      </c>
      <c r="L151" t="s">
        <v>89</v>
      </c>
      <c r="M151" t="s">
        <v>89</v>
      </c>
      <c r="N151" t="s">
        <v>89</v>
      </c>
      <c r="O151">
        <v>151</v>
      </c>
      <c r="P151" t="s">
        <v>89</v>
      </c>
      <c r="Q151" t="s">
        <v>89</v>
      </c>
      <c r="R151" t="s">
        <v>93</v>
      </c>
    </row>
    <row r="152" spans="2:18" x14ac:dyDescent="0.25">
      <c r="B152" t="s">
        <v>318</v>
      </c>
      <c r="C152" t="s">
        <v>312</v>
      </c>
      <c r="D152" t="s">
        <v>89</v>
      </c>
      <c r="E152" t="s">
        <v>89</v>
      </c>
      <c r="F152" t="s">
        <v>89</v>
      </c>
      <c r="G152" t="s">
        <v>90</v>
      </c>
      <c r="H152" t="s">
        <v>107</v>
      </c>
      <c r="I152" t="s">
        <v>186</v>
      </c>
      <c r="J152" t="s">
        <v>89</v>
      </c>
      <c r="K152" t="s">
        <v>89</v>
      </c>
      <c r="L152" t="s">
        <v>89</v>
      </c>
      <c r="M152" t="s">
        <v>89</v>
      </c>
      <c r="N152" t="s">
        <v>89</v>
      </c>
      <c r="O152">
        <v>152</v>
      </c>
      <c r="P152" t="s">
        <v>89</v>
      </c>
      <c r="Q152" t="s">
        <v>89</v>
      </c>
      <c r="R152" t="s">
        <v>93</v>
      </c>
    </row>
    <row r="153" spans="2:18" x14ac:dyDescent="0.25">
      <c r="B153" t="s">
        <v>319</v>
      </c>
      <c r="C153" t="s">
        <v>312</v>
      </c>
      <c r="D153" t="s">
        <v>89</v>
      </c>
      <c r="E153" t="s">
        <v>89</v>
      </c>
      <c r="F153" t="s">
        <v>89</v>
      </c>
      <c r="G153" t="s">
        <v>90</v>
      </c>
      <c r="H153" t="s">
        <v>201</v>
      </c>
      <c r="I153" t="s">
        <v>320</v>
      </c>
      <c r="J153" t="s">
        <v>89</v>
      </c>
      <c r="K153" t="s">
        <v>89</v>
      </c>
      <c r="L153" t="s">
        <v>89</v>
      </c>
      <c r="M153" t="s">
        <v>89</v>
      </c>
      <c r="N153" t="s">
        <v>89</v>
      </c>
      <c r="O153">
        <v>153</v>
      </c>
      <c r="P153" t="s">
        <v>89</v>
      </c>
      <c r="Q153" t="s">
        <v>89</v>
      </c>
      <c r="R153" t="s">
        <v>93</v>
      </c>
    </row>
    <row r="154" spans="2:18" x14ac:dyDescent="0.25">
      <c r="B154" t="s">
        <v>321</v>
      </c>
      <c r="C154" t="s">
        <v>156</v>
      </c>
      <c r="D154" t="s">
        <v>89</v>
      </c>
      <c r="E154" t="s">
        <v>89</v>
      </c>
      <c r="F154" t="s">
        <v>89</v>
      </c>
      <c r="G154" t="s">
        <v>90</v>
      </c>
      <c r="H154" t="s">
        <v>96</v>
      </c>
      <c r="I154" t="s">
        <v>100</v>
      </c>
      <c r="J154" t="s">
        <v>89</v>
      </c>
      <c r="K154" t="s">
        <v>89</v>
      </c>
      <c r="L154" t="s">
        <v>89</v>
      </c>
      <c r="M154" t="s">
        <v>89</v>
      </c>
      <c r="N154" t="s">
        <v>89</v>
      </c>
      <c r="O154">
        <v>154</v>
      </c>
      <c r="P154" t="s">
        <v>89</v>
      </c>
      <c r="Q154" t="s">
        <v>89</v>
      </c>
      <c r="R154" t="s">
        <v>93</v>
      </c>
    </row>
    <row r="155" spans="2:18" x14ac:dyDescent="0.25">
      <c r="B155" t="s">
        <v>322</v>
      </c>
      <c r="C155" t="s">
        <v>99</v>
      </c>
      <c r="D155" t="s">
        <v>89</v>
      </c>
      <c r="E155" t="s">
        <v>89</v>
      </c>
      <c r="F155" t="s">
        <v>89</v>
      </c>
      <c r="G155" t="s">
        <v>90</v>
      </c>
      <c r="H155" t="s">
        <v>107</v>
      </c>
      <c r="I155" t="s">
        <v>186</v>
      </c>
      <c r="J155" t="s">
        <v>89</v>
      </c>
      <c r="K155" t="s">
        <v>89</v>
      </c>
      <c r="L155" t="s">
        <v>89</v>
      </c>
      <c r="M155" t="s">
        <v>89</v>
      </c>
      <c r="N155" t="s">
        <v>89</v>
      </c>
      <c r="O155">
        <v>155</v>
      </c>
      <c r="P155" t="s">
        <v>89</v>
      </c>
      <c r="Q155" t="s">
        <v>89</v>
      </c>
      <c r="R155" t="s">
        <v>93</v>
      </c>
    </row>
    <row r="156" spans="2:18" x14ac:dyDescent="0.25">
      <c r="B156" t="s">
        <v>323</v>
      </c>
      <c r="C156" t="s">
        <v>99</v>
      </c>
      <c r="D156" t="s">
        <v>89</v>
      </c>
      <c r="E156" t="s">
        <v>89</v>
      </c>
      <c r="F156" t="s">
        <v>89</v>
      </c>
      <c r="G156" t="s">
        <v>90</v>
      </c>
      <c r="H156" t="s">
        <v>91</v>
      </c>
      <c r="I156" t="s">
        <v>324</v>
      </c>
      <c r="J156" t="s">
        <v>89</v>
      </c>
      <c r="K156" t="s">
        <v>89</v>
      </c>
      <c r="L156" t="s">
        <v>89</v>
      </c>
      <c r="M156" t="s">
        <v>89</v>
      </c>
      <c r="N156" t="s">
        <v>89</v>
      </c>
      <c r="O156">
        <v>156</v>
      </c>
      <c r="P156" t="s">
        <v>89</v>
      </c>
      <c r="Q156" t="s">
        <v>89</v>
      </c>
      <c r="R156" t="s">
        <v>93</v>
      </c>
    </row>
    <row r="157" spans="2:18" x14ac:dyDescent="0.25">
      <c r="B157" t="s">
        <v>325</v>
      </c>
      <c r="C157" t="s">
        <v>99</v>
      </c>
      <c r="D157" t="s">
        <v>89</v>
      </c>
      <c r="E157" t="s">
        <v>89</v>
      </c>
      <c r="F157" t="s">
        <v>89</v>
      </c>
      <c r="G157" t="s">
        <v>90</v>
      </c>
      <c r="H157" t="s">
        <v>189</v>
      </c>
      <c r="I157" t="s">
        <v>314</v>
      </c>
      <c r="J157" t="s">
        <v>89</v>
      </c>
      <c r="K157" t="s">
        <v>89</v>
      </c>
      <c r="L157" t="s">
        <v>89</v>
      </c>
      <c r="M157" t="s">
        <v>89</v>
      </c>
      <c r="N157" t="s">
        <v>89</v>
      </c>
      <c r="O157">
        <v>157</v>
      </c>
      <c r="P157" t="s">
        <v>89</v>
      </c>
      <c r="Q157" t="s">
        <v>89</v>
      </c>
      <c r="R157" t="s">
        <v>93</v>
      </c>
    </row>
    <row r="158" spans="2:18" x14ac:dyDescent="0.25">
      <c r="B158" t="s">
        <v>326</v>
      </c>
      <c r="C158" t="s">
        <v>99</v>
      </c>
      <c r="D158" t="s">
        <v>89</v>
      </c>
      <c r="E158" t="s">
        <v>89</v>
      </c>
      <c r="F158" t="s">
        <v>89</v>
      </c>
      <c r="G158" t="s">
        <v>90</v>
      </c>
      <c r="H158" t="s">
        <v>107</v>
      </c>
      <c r="I158" t="s">
        <v>108</v>
      </c>
      <c r="J158" t="s">
        <v>89</v>
      </c>
      <c r="K158" t="s">
        <v>89</v>
      </c>
      <c r="L158" t="s">
        <v>89</v>
      </c>
      <c r="M158" t="s">
        <v>89</v>
      </c>
      <c r="N158" t="s">
        <v>89</v>
      </c>
      <c r="O158">
        <v>158</v>
      </c>
      <c r="P158" t="s">
        <v>89</v>
      </c>
      <c r="Q158" t="s">
        <v>89</v>
      </c>
      <c r="R158" t="s">
        <v>93</v>
      </c>
    </row>
    <row r="159" spans="2:18" x14ac:dyDescent="0.25">
      <c r="B159" t="s">
        <v>327</v>
      </c>
      <c r="C159" t="s">
        <v>99</v>
      </c>
      <c r="D159" t="s">
        <v>89</v>
      </c>
      <c r="E159" t="s">
        <v>89</v>
      </c>
      <c r="F159" t="s">
        <v>89</v>
      </c>
      <c r="G159" t="s">
        <v>90</v>
      </c>
      <c r="H159" t="s">
        <v>274</v>
      </c>
      <c r="I159" t="s">
        <v>328</v>
      </c>
      <c r="J159" t="s">
        <v>89</v>
      </c>
      <c r="K159" t="s">
        <v>89</v>
      </c>
      <c r="L159" t="s">
        <v>89</v>
      </c>
      <c r="M159" t="s">
        <v>89</v>
      </c>
      <c r="N159" t="s">
        <v>89</v>
      </c>
      <c r="O159">
        <v>159</v>
      </c>
      <c r="P159" t="s">
        <v>89</v>
      </c>
      <c r="Q159" t="s">
        <v>89</v>
      </c>
      <c r="R159" t="s">
        <v>93</v>
      </c>
    </row>
    <row r="160" spans="2:18" x14ac:dyDescent="0.25">
      <c r="B160" t="s">
        <v>329</v>
      </c>
      <c r="C160" t="s">
        <v>99</v>
      </c>
      <c r="D160" t="s">
        <v>89</v>
      </c>
      <c r="E160" t="s">
        <v>89</v>
      </c>
      <c r="F160" t="s">
        <v>89</v>
      </c>
      <c r="G160" t="s">
        <v>90</v>
      </c>
      <c r="H160" t="s">
        <v>96</v>
      </c>
      <c r="I160" t="s">
        <v>102</v>
      </c>
      <c r="J160" t="s">
        <v>89</v>
      </c>
      <c r="K160" t="s">
        <v>89</v>
      </c>
      <c r="L160" t="s">
        <v>89</v>
      </c>
      <c r="M160" t="s">
        <v>89</v>
      </c>
      <c r="N160" t="s">
        <v>89</v>
      </c>
      <c r="O160">
        <v>160</v>
      </c>
      <c r="P160" t="s">
        <v>89</v>
      </c>
      <c r="Q160" t="s">
        <v>89</v>
      </c>
      <c r="R160" t="s">
        <v>93</v>
      </c>
    </row>
    <row r="161" spans="2:18" x14ac:dyDescent="0.25">
      <c r="B161" t="s">
        <v>330</v>
      </c>
      <c r="C161" t="s">
        <v>156</v>
      </c>
      <c r="D161" t="s">
        <v>89</v>
      </c>
      <c r="E161" t="s">
        <v>89</v>
      </c>
      <c r="F161" t="s">
        <v>89</v>
      </c>
      <c r="G161" t="s">
        <v>90</v>
      </c>
      <c r="H161" t="s">
        <v>96</v>
      </c>
      <c r="I161" t="s">
        <v>287</v>
      </c>
      <c r="J161" t="s">
        <v>89</v>
      </c>
      <c r="K161" t="s">
        <v>89</v>
      </c>
      <c r="L161" t="s">
        <v>89</v>
      </c>
      <c r="M161" t="s">
        <v>89</v>
      </c>
      <c r="N161" t="s">
        <v>89</v>
      </c>
      <c r="O161">
        <v>161</v>
      </c>
      <c r="P161" t="s">
        <v>89</v>
      </c>
      <c r="Q161" t="s">
        <v>89</v>
      </c>
      <c r="R161" t="s">
        <v>93</v>
      </c>
    </row>
    <row r="162" spans="2:18" x14ac:dyDescent="0.25">
      <c r="B162" t="s">
        <v>331</v>
      </c>
      <c r="C162" t="s">
        <v>95</v>
      </c>
      <c r="D162" t="s">
        <v>89</v>
      </c>
      <c r="E162" t="s">
        <v>89</v>
      </c>
      <c r="F162" t="s">
        <v>89</v>
      </c>
      <c r="G162" t="s">
        <v>90</v>
      </c>
      <c r="H162" t="s">
        <v>189</v>
      </c>
      <c r="I162" t="s">
        <v>272</v>
      </c>
      <c r="J162" t="s">
        <v>89</v>
      </c>
      <c r="K162" t="s">
        <v>89</v>
      </c>
      <c r="L162" t="s">
        <v>89</v>
      </c>
      <c r="M162" t="s">
        <v>89</v>
      </c>
      <c r="N162" t="s">
        <v>89</v>
      </c>
      <c r="O162">
        <v>162</v>
      </c>
      <c r="P162" t="s">
        <v>89</v>
      </c>
      <c r="Q162" t="s">
        <v>89</v>
      </c>
      <c r="R162" t="s">
        <v>93</v>
      </c>
    </row>
    <row r="163" spans="2:18" x14ac:dyDescent="0.25">
      <c r="B163" t="s">
        <v>332</v>
      </c>
      <c r="C163" t="s">
        <v>161</v>
      </c>
      <c r="D163" t="s">
        <v>89</v>
      </c>
      <c r="E163" t="s">
        <v>89</v>
      </c>
      <c r="F163" t="s">
        <v>89</v>
      </c>
      <c r="G163" t="s">
        <v>90</v>
      </c>
      <c r="H163" t="s">
        <v>91</v>
      </c>
      <c r="I163" t="s">
        <v>92</v>
      </c>
      <c r="J163" t="s">
        <v>89</v>
      </c>
      <c r="K163" t="s">
        <v>89</v>
      </c>
      <c r="L163" t="s">
        <v>89</v>
      </c>
      <c r="M163" t="s">
        <v>89</v>
      </c>
      <c r="N163" t="s">
        <v>89</v>
      </c>
      <c r="O163">
        <v>163</v>
      </c>
      <c r="P163" t="s">
        <v>89</v>
      </c>
      <c r="Q163" t="s">
        <v>89</v>
      </c>
      <c r="R163" t="s">
        <v>93</v>
      </c>
    </row>
    <row r="164" spans="2:18" x14ac:dyDescent="0.25">
      <c r="B164" t="s">
        <v>333</v>
      </c>
      <c r="C164" t="s">
        <v>115</v>
      </c>
      <c r="D164" t="s">
        <v>89</v>
      </c>
      <c r="E164" t="s">
        <v>89</v>
      </c>
      <c r="F164" t="s">
        <v>89</v>
      </c>
      <c r="G164" t="s">
        <v>90</v>
      </c>
      <c r="H164" t="s">
        <v>107</v>
      </c>
      <c r="I164" t="s">
        <v>186</v>
      </c>
      <c r="J164" t="s">
        <v>89</v>
      </c>
      <c r="K164" t="s">
        <v>89</v>
      </c>
      <c r="L164" t="s">
        <v>89</v>
      </c>
      <c r="M164" t="s">
        <v>89</v>
      </c>
      <c r="N164" t="s">
        <v>89</v>
      </c>
      <c r="O164">
        <v>164</v>
      </c>
      <c r="P164" t="s">
        <v>89</v>
      </c>
      <c r="Q164" t="s">
        <v>89</v>
      </c>
      <c r="R164" t="s">
        <v>93</v>
      </c>
    </row>
    <row r="165" spans="2:18" x14ac:dyDescent="0.25">
      <c r="B165" t="s">
        <v>334</v>
      </c>
      <c r="C165" t="s">
        <v>95</v>
      </c>
      <c r="D165" t="s">
        <v>89</v>
      </c>
      <c r="E165" t="s">
        <v>89</v>
      </c>
      <c r="F165" t="s">
        <v>89</v>
      </c>
      <c r="G165" t="s">
        <v>90</v>
      </c>
      <c r="H165" t="s">
        <v>107</v>
      </c>
      <c r="I165" t="s">
        <v>285</v>
      </c>
      <c r="J165" t="s">
        <v>89</v>
      </c>
      <c r="K165" t="s">
        <v>89</v>
      </c>
      <c r="L165" t="s">
        <v>89</v>
      </c>
      <c r="M165" t="s">
        <v>89</v>
      </c>
      <c r="N165" t="s">
        <v>89</v>
      </c>
      <c r="O165">
        <v>165</v>
      </c>
      <c r="P165" t="s">
        <v>89</v>
      </c>
      <c r="Q165" t="s">
        <v>89</v>
      </c>
      <c r="R165" t="s">
        <v>93</v>
      </c>
    </row>
    <row r="166" spans="2:18" x14ac:dyDescent="0.25">
      <c r="B166" t="s">
        <v>335</v>
      </c>
      <c r="C166" t="s">
        <v>95</v>
      </c>
      <c r="D166" t="s">
        <v>89</v>
      </c>
      <c r="E166" t="s">
        <v>89</v>
      </c>
      <c r="F166" t="s">
        <v>89</v>
      </c>
      <c r="G166" t="s">
        <v>90</v>
      </c>
      <c r="H166" t="s">
        <v>107</v>
      </c>
      <c r="I166" t="s">
        <v>336</v>
      </c>
      <c r="J166" t="s">
        <v>89</v>
      </c>
      <c r="K166" t="s">
        <v>89</v>
      </c>
      <c r="L166" t="s">
        <v>89</v>
      </c>
      <c r="M166" t="s">
        <v>89</v>
      </c>
      <c r="N166" t="s">
        <v>89</v>
      </c>
      <c r="O166">
        <v>166</v>
      </c>
      <c r="P166" t="s">
        <v>89</v>
      </c>
      <c r="Q166" t="s">
        <v>89</v>
      </c>
      <c r="R166" t="s">
        <v>93</v>
      </c>
    </row>
    <row r="167" spans="2:18" x14ac:dyDescent="0.25">
      <c r="B167" t="s">
        <v>337</v>
      </c>
      <c r="C167" t="s">
        <v>95</v>
      </c>
      <c r="D167" t="s">
        <v>89</v>
      </c>
      <c r="E167" t="s">
        <v>89</v>
      </c>
      <c r="F167" t="s">
        <v>89</v>
      </c>
      <c r="G167" t="s">
        <v>90</v>
      </c>
      <c r="H167" t="s">
        <v>107</v>
      </c>
      <c r="I167" t="s">
        <v>248</v>
      </c>
      <c r="J167" t="s">
        <v>89</v>
      </c>
      <c r="K167" t="s">
        <v>89</v>
      </c>
      <c r="L167" t="s">
        <v>89</v>
      </c>
      <c r="M167" t="s">
        <v>89</v>
      </c>
      <c r="N167" t="s">
        <v>89</v>
      </c>
      <c r="O167">
        <v>167</v>
      </c>
      <c r="P167" t="s">
        <v>89</v>
      </c>
      <c r="Q167" t="s">
        <v>89</v>
      </c>
      <c r="R167" t="s">
        <v>93</v>
      </c>
    </row>
    <row r="168" spans="2:18" x14ac:dyDescent="0.25">
      <c r="B168" t="s">
        <v>338</v>
      </c>
      <c r="C168" t="s">
        <v>95</v>
      </c>
      <c r="D168" t="s">
        <v>89</v>
      </c>
      <c r="E168" t="s">
        <v>89</v>
      </c>
      <c r="F168" t="s">
        <v>89</v>
      </c>
      <c r="G168" t="s">
        <v>90</v>
      </c>
      <c r="H168" t="s">
        <v>107</v>
      </c>
      <c r="I168" t="s">
        <v>300</v>
      </c>
      <c r="J168" t="s">
        <v>89</v>
      </c>
      <c r="K168" t="s">
        <v>89</v>
      </c>
      <c r="L168" t="s">
        <v>89</v>
      </c>
      <c r="M168" t="s">
        <v>89</v>
      </c>
      <c r="N168" t="s">
        <v>89</v>
      </c>
      <c r="O168">
        <v>168</v>
      </c>
      <c r="P168" t="s">
        <v>89</v>
      </c>
      <c r="Q168" t="s">
        <v>89</v>
      </c>
      <c r="R168" t="s">
        <v>93</v>
      </c>
    </row>
    <row r="169" spans="2:18" x14ac:dyDescent="0.25">
      <c r="B169" t="s">
        <v>339</v>
      </c>
      <c r="C169" t="s">
        <v>255</v>
      </c>
      <c r="D169" t="s">
        <v>89</v>
      </c>
      <c r="E169" t="s">
        <v>89</v>
      </c>
      <c r="F169" t="s">
        <v>89</v>
      </c>
      <c r="G169" t="s">
        <v>90</v>
      </c>
      <c r="H169" t="s">
        <v>189</v>
      </c>
      <c r="I169" t="s">
        <v>340</v>
      </c>
      <c r="J169" t="s">
        <v>89</v>
      </c>
      <c r="K169" t="s">
        <v>89</v>
      </c>
      <c r="L169" t="s">
        <v>89</v>
      </c>
      <c r="M169" t="s">
        <v>89</v>
      </c>
      <c r="N169" t="s">
        <v>89</v>
      </c>
      <c r="O169">
        <v>169</v>
      </c>
      <c r="P169" t="s">
        <v>89</v>
      </c>
      <c r="Q169" t="s">
        <v>89</v>
      </c>
      <c r="R169" t="s">
        <v>93</v>
      </c>
    </row>
    <row r="170" spans="2:18" x14ac:dyDescent="0.25">
      <c r="B170" t="s">
        <v>341</v>
      </c>
      <c r="C170" t="s">
        <v>99</v>
      </c>
      <c r="D170" t="s">
        <v>89</v>
      </c>
      <c r="E170" t="s">
        <v>89</v>
      </c>
      <c r="F170" t="s">
        <v>89</v>
      </c>
      <c r="G170" t="s">
        <v>90</v>
      </c>
      <c r="H170" t="s">
        <v>281</v>
      </c>
      <c r="I170" t="s">
        <v>282</v>
      </c>
      <c r="J170" t="s">
        <v>89</v>
      </c>
      <c r="K170" t="s">
        <v>89</v>
      </c>
      <c r="L170" t="s">
        <v>89</v>
      </c>
      <c r="M170" t="s">
        <v>89</v>
      </c>
      <c r="N170" t="s">
        <v>89</v>
      </c>
      <c r="O170">
        <v>170</v>
      </c>
      <c r="P170" t="s">
        <v>89</v>
      </c>
      <c r="Q170" t="s">
        <v>89</v>
      </c>
      <c r="R170" t="s">
        <v>93</v>
      </c>
    </row>
    <row r="171" spans="2:18" x14ac:dyDescent="0.25">
      <c r="B171" t="s">
        <v>342</v>
      </c>
      <c r="C171" t="s">
        <v>99</v>
      </c>
      <c r="D171" t="s">
        <v>89</v>
      </c>
      <c r="E171" t="s">
        <v>89</v>
      </c>
      <c r="F171" t="s">
        <v>89</v>
      </c>
      <c r="G171" t="s">
        <v>90</v>
      </c>
      <c r="H171" t="s">
        <v>107</v>
      </c>
      <c r="I171" t="s">
        <v>108</v>
      </c>
      <c r="J171" t="s">
        <v>89</v>
      </c>
      <c r="K171" t="s">
        <v>89</v>
      </c>
      <c r="L171" t="s">
        <v>89</v>
      </c>
      <c r="M171" t="s">
        <v>89</v>
      </c>
      <c r="N171" t="s">
        <v>89</v>
      </c>
      <c r="O171">
        <v>171</v>
      </c>
      <c r="P171" t="s">
        <v>89</v>
      </c>
      <c r="Q171" t="s">
        <v>89</v>
      </c>
      <c r="R171" t="s">
        <v>93</v>
      </c>
    </row>
    <row r="172" spans="2:18" x14ac:dyDescent="0.25">
      <c r="B172" t="s">
        <v>343</v>
      </c>
      <c r="C172" t="s">
        <v>99</v>
      </c>
      <c r="D172" t="s">
        <v>89</v>
      </c>
      <c r="E172" t="s">
        <v>89</v>
      </c>
      <c r="F172" t="s">
        <v>89</v>
      </c>
      <c r="G172" t="s">
        <v>90</v>
      </c>
      <c r="H172" t="s">
        <v>107</v>
      </c>
      <c r="I172" t="s">
        <v>186</v>
      </c>
      <c r="J172" t="s">
        <v>89</v>
      </c>
      <c r="K172" t="s">
        <v>89</v>
      </c>
      <c r="L172" t="s">
        <v>89</v>
      </c>
      <c r="M172" t="s">
        <v>89</v>
      </c>
      <c r="N172" t="s">
        <v>89</v>
      </c>
      <c r="O172">
        <v>172</v>
      </c>
      <c r="P172" t="s">
        <v>89</v>
      </c>
      <c r="Q172" t="s">
        <v>89</v>
      </c>
      <c r="R172" t="s">
        <v>93</v>
      </c>
    </row>
    <row r="173" spans="2:18" x14ac:dyDescent="0.25">
      <c r="B173" t="s">
        <v>344</v>
      </c>
      <c r="C173" t="s">
        <v>99</v>
      </c>
      <c r="D173" t="s">
        <v>89</v>
      </c>
      <c r="E173" t="s">
        <v>89</v>
      </c>
      <c r="F173" t="s">
        <v>89</v>
      </c>
      <c r="G173" t="s">
        <v>90</v>
      </c>
      <c r="H173" t="s">
        <v>107</v>
      </c>
      <c r="I173" t="s">
        <v>108</v>
      </c>
      <c r="J173" t="s">
        <v>89</v>
      </c>
      <c r="K173" t="s">
        <v>89</v>
      </c>
      <c r="L173" t="s">
        <v>89</v>
      </c>
      <c r="M173" t="s">
        <v>89</v>
      </c>
      <c r="N173" t="s">
        <v>89</v>
      </c>
      <c r="O173">
        <v>173</v>
      </c>
      <c r="P173" t="s">
        <v>89</v>
      </c>
      <c r="Q173" t="s">
        <v>89</v>
      </c>
      <c r="R173" t="s">
        <v>93</v>
      </c>
    </row>
    <row r="174" spans="2:18" x14ac:dyDescent="0.25">
      <c r="B174" t="s">
        <v>345</v>
      </c>
      <c r="C174" t="s">
        <v>139</v>
      </c>
      <c r="D174" t="s">
        <v>89</v>
      </c>
      <c r="E174" t="s">
        <v>89</v>
      </c>
      <c r="F174" t="s">
        <v>89</v>
      </c>
      <c r="G174" t="s">
        <v>90</v>
      </c>
      <c r="H174" t="s">
        <v>96</v>
      </c>
      <c r="I174" t="s">
        <v>125</v>
      </c>
      <c r="J174" t="s">
        <v>89</v>
      </c>
      <c r="K174" t="s">
        <v>89</v>
      </c>
      <c r="L174" t="s">
        <v>89</v>
      </c>
      <c r="M174" t="s">
        <v>89</v>
      </c>
      <c r="N174" t="s">
        <v>89</v>
      </c>
      <c r="O174">
        <v>174</v>
      </c>
      <c r="P174" t="s">
        <v>89</v>
      </c>
      <c r="Q174" t="s">
        <v>89</v>
      </c>
      <c r="R174" t="s">
        <v>93</v>
      </c>
    </row>
    <row r="175" spans="2:18" x14ac:dyDescent="0.25">
      <c r="B175" t="s">
        <v>346</v>
      </c>
      <c r="C175" t="s">
        <v>347</v>
      </c>
      <c r="D175" t="s">
        <v>89</v>
      </c>
      <c r="E175" t="s">
        <v>89</v>
      </c>
      <c r="F175" t="s">
        <v>89</v>
      </c>
      <c r="G175" t="s">
        <v>90</v>
      </c>
      <c r="H175" t="s">
        <v>96</v>
      </c>
      <c r="I175" t="s">
        <v>104</v>
      </c>
      <c r="J175" t="s">
        <v>89</v>
      </c>
      <c r="K175" t="s">
        <v>89</v>
      </c>
      <c r="L175" t="s">
        <v>89</v>
      </c>
      <c r="M175" t="s">
        <v>89</v>
      </c>
      <c r="N175" t="s">
        <v>89</v>
      </c>
      <c r="O175">
        <v>175</v>
      </c>
      <c r="P175" t="s">
        <v>89</v>
      </c>
      <c r="Q175" t="s">
        <v>89</v>
      </c>
      <c r="R175" t="s">
        <v>93</v>
      </c>
    </row>
    <row r="176" spans="2:18" x14ac:dyDescent="0.25">
      <c r="B176" t="s">
        <v>348</v>
      </c>
      <c r="C176" t="s">
        <v>142</v>
      </c>
      <c r="D176" t="s">
        <v>89</v>
      </c>
      <c r="E176" t="s">
        <v>89</v>
      </c>
      <c r="F176" t="s">
        <v>89</v>
      </c>
      <c r="G176" t="s">
        <v>90</v>
      </c>
      <c r="H176" t="s">
        <v>96</v>
      </c>
      <c r="I176" t="s">
        <v>159</v>
      </c>
      <c r="J176" t="s">
        <v>89</v>
      </c>
      <c r="K176" t="s">
        <v>89</v>
      </c>
      <c r="L176" t="s">
        <v>89</v>
      </c>
      <c r="M176" t="s">
        <v>89</v>
      </c>
      <c r="N176" t="s">
        <v>89</v>
      </c>
      <c r="O176">
        <v>176</v>
      </c>
      <c r="P176" t="s">
        <v>89</v>
      </c>
      <c r="Q176" t="s">
        <v>89</v>
      </c>
      <c r="R176" t="s">
        <v>93</v>
      </c>
    </row>
    <row r="177" spans="2:18" x14ac:dyDescent="0.25">
      <c r="B177" t="s">
        <v>349</v>
      </c>
      <c r="C177" t="s">
        <v>99</v>
      </c>
      <c r="D177" t="s">
        <v>89</v>
      </c>
      <c r="E177" t="s">
        <v>89</v>
      </c>
      <c r="F177" t="s">
        <v>89</v>
      </c>
      <c r="G177" t="s">
        <v>90</v>
      </c>
      <c r="H177" t="s">
        <v>96</v>
      </c>
      <c r="I177" t="s">
        <v>350</v>
      </c>
      <c r="J177" t="s">
        <v>89</v>
      </c>
      <c r="K177" t="s">
        <v>89</v>
      </c>
      <c r="L177" t="s">
        <v>89</v>
      </c>
      <c r="M177" t="s">
        <v>89</v>
      </c>
      <c r="N177" t="s">
        <v>89</v>
      </c>
      <c r="O177">
        <v>177</v>
      </c>
      <c r="P177" t="s">
        <v>89</v>
      </c>
      <c r="Q177" t="s">
        <v>89</v>
      </c>
      <c r="R177" t="s">
        <v>93</v>
      </c>
    </row>
    <row r="178" spans="2:18" x14ac:dyDescent="0.25">
      <c r="B178" t="s">
        <v>351</v>
      </c>
      <c r="C178" t="s">
        <v>129</v>
      </c>
      <c r="D178" t="s">
        <v>89</v>
      </c>
      <c r="E178" t="s">
        <v>89</v>
      </c>
      <c r="F178" t="s">
        <v>89</v>
      </c>
      <c r="G178" t="s">
        <v>90</v>
      </c>
      <c r="H178" t="s">
        <v>107</v>
      </c>
      <c r="I178" t="s">
        <v>336</v>
      </c>
      <c r="J178" t="s">
        <v>89</v>
      </c>
      <c r="K178" t="s">
        <v>89</v>
      </c>
      <c r="L178" t="s">
        <v>89</v>
      </c>
      <c r="M178" t="s">
        <v>89</v>
      </c>
      <c r="N178" t="s">
        <v>89</v>
      </c>
      <c r="O178">
        <v>178</v>
      </c>
      <c r="P178" t="s">
        <v>89</v>
      </c>
      <c r="Q178" t="s">
        <v>89</v>
      </c>
      <c r="R178" t="s">
        <v>93</v>
      </c>
    </row>
    <row r="179" spans="2:18" x14ac:dyDescent="0.25">
      <c r="B179" t="s">
        <v>352</v>
      </c>
      <c r="C179" t="s">
        <v>146</v>
      </c>
      <c r="D179" t="s">
        <v>89</v>
      </c>
      <c r="E179" t="s">
        <v>89</v>
      </c>
      <c r="F179" t="s">
        <v>89</v>
      </c>
      <c r="G179" t="s">
        <v>90</v>
      </c>
      <c r="H179" t="s">
        <v>96</v>
      </c>
      <c r="I179" t="s">
        <v>125</v>
      </c>
      <c r="J179" t="s">
        <v>89</v>
      </c>
      <c r="K179" t="s">
        <v>89</v>
      </c>
      <c r="L179" t="s">
        <v>89</v>
      </c>
      <c r="M179" t="s">
        <v>89</v>
      </c>
      <c r="N179" t="s">
        <v>89</v>
      </c>
      <c r="O179">
        <v>179</v>
      </c>
      <c r="P179" t="s">
        <v>89</v>
      </c>
      <c r="Q179" t="s">
        <v>89</v>
      </c>
      <c r="R179" t="s">
        <v>93</v>
      </c>
    </row>
    <row r="180" spans="2:18" x14ac:dyDescent="0.25">
      <c r="B180" t="s">
        <v>353</v>
      </c>
      <c r="C180" t="s">
        <v>95</v>
      </c>
      <c r="D180" t="s">
        <v>89</v>
      </c>
      <c r="E180" t="s">
        <v>89</v>
      </c>
      <c r="F180" t="s">
        <v>89</v>
      </c>
      <c r="G180" t="s">
        <v>90</v>
      </c>
      <c r="H180" t="s">
        <v>107</v>
      </c>
      <c r="I180" t="s">
        <v>186</v>
      </c>
      <c r="J180" t="s">
        <v>89</v>
      </c>
      <c r="K180" t="s">
        <v>89</v>
      </c>
      <c r="L180" t="s">
        <v>89</v>
      </c>
      <c r="M180" t="s">
        <v>89</v>
      </c>
      <c r="N180" t="s">
        <v>89</v>
      </c>
      <c r="O180">
        <v>180</v>
      </c>
      <c r="P180" t="s">
        <v>89</v>
      </c>
      <c r="Q180" t="s">
        <v>89</v>
      </c>
      <c r="R180" t="s">
        <v>93</v>
      </c>
    </row>
    <row r="181" spans="2:18" x14ac:dyDescent="0.25">
      <c r="B181" t="s">
        <v>354</v>
      </c>
      <c r="C181" t="s">
        <v>99</v>
      </c>
      <c r="D181" t="s">
        <v>89</v>
      </c>
      <c r="E181" t="s">
        <v>89</v>
      </c>
      <c r="F181" t="s">
        <v>89</v>
      </c>
      <c r="G181" t="s">
        <v>90</v>
      </c>
      <c r="H181" t="s">
        <v>107</v>
      </c>
      <c r="I181" t="s">
        <v>186</v>
      </c>
      <c r="J181" t="s">
        <v>89</v>
      </c>
      <c r="K181" t="s">
        <v>89</v>
      </c>
      <c r="L181" t="s">
        <v>89</v>
      </c>
      <c r="M181" t="s">
        <v>89</v>
      </c>
      <c r="N181" t="s">
        <v>89</v>
      </c>
      <c r="O181">
        <v>181</v>
      </c>
      <c r="P181" t="s">
        <v>89</v>
      </c>
      <c r="Q181" t="s">
        <v>89</v>
      </c>
      <c r="R181" t="s">
        <v>93</v>
      </c>
    </row>
    <row r="182" spans="2:18" x14ac:dyDescent="0.25">
      <c r="B182" t="s">
        <v>355</v>
      </c>
      <c r="C182" t="s">
        <v>146</v>
      </c>
      <c r="D182" t="s">
        <v>89</v>
      </c>
      <c r="E182" t="s">
        <v>89</v>
      </c>
      <c r="F182" t="s">
        <v>89</v>
      </c>
      <c r="G182" t="s">
        <v>90</v>
      </c>
      <c r="H182" t="s">
        <v>96</v>
      </c>
      <c r="I182" t="s">
        <v>123</v>
      </c>
      <c r="J182" t="s">
        <v>89</v>
      </c>
      <c r="K182" t="s">
        <v>89</v>
      </c>
      <c r="L182" t="s">
        <v>89</v>
      </c>
      <c r="M182" t="s">
        <v>89</v>
      </c>
      <c r="N182" t="s">
        <v>89</v>
      </c>
      <c r="O182">
        <v>182</v>
      </c>
      <c r="P182" t="s">
        <v>89</v>
      </c>
      <c r="Q182" t="s">
        <v>89</v>
      </c>
      <c r="R182" t="s">
        <v>93</v>
      </c>
    </row>
    <row r="183" spans="2:18" x14ac:dyDescent="0.25">
      <c r="B183" t="s">
        <v>356</v>
      </c>
      <c r="C183" t="s">
        <v>146</v>
      </c>
      <c r="D183" t="s">
        <v>89</v>
      </c>
      <c r="E183" t="s">
        <v>89</v>
      </c>
      <c r="F183" t="s">
        <v>89</v>
      </c>
      <c r="G183" t="s">
        <v>90</v>
      </c>
      <c r="H183" t="s">
        <v>107</v>
      </c>
      <c r="I183" t="s">
        <v>186</v>
      </c>
      <c r="J183" t="s">
        <v>89</v>
      </c>
      <c r="K183" t="s">
        <v>89</v>
      </c>
      <c r="L183" t="s">
        <v>89</v>
      </c>
      <c r="M183" t="s">
        <v>89</v>
      </c>
      <c r="N183" t="s">
        <v>89</v>
      </c>
      <c r="O183">
        <v>183</v>
      </c>
      <c r="P183" t="s">
        <v>89</v>
      </c>
      <c r="Q183" t="s">
        <v>89</v>
      </c>
      <c r="R183" t="s">
        <v>93</v>
      </c>
    </row>
    <row r="184" spans="2:18" x14ac:dyDescent="0.25">
      <c r="B184" t="s">
        <v>357</v>
      </c>
      <c r="C184" t="s">
        <v>95</v>
      </c>
      <c r="D184" t="s">
        <v>89</v>
      </c>
      <c r="E184" t="s">
        <v>89</v>
      </c>
      <c r="F184" t="s">
        <v>89</v>
      </c>
      <c r="G184" t="s">
        <v>90</v>
      </c>
      <c r="H184" t="s">
        <v>107</v>
      </c>
      <c r="I184" t="s">
        <v>302</v>
      </c>
      <c r="J184" t="s">
        <v>89</v>
      </c>
      <c r="K184" t="s">
        <v>89</v>
      </c>
      <c r="L184" t="s">
        <v>89</v>
      </c>
      <c r="M184" t="s">
        <v>89</v>
      </c>
      <c r="N184" t="s">
        <v>89</v>
      </c>
      <c r="O184">
        <v>184</v>
      </c>
      <c r="P184" t="s">
        <v>89</v>
      </c>
      <c r="Q184" t="s">
        <v>89</v>
      </c>
      <c r="R184" t="s">
        <v>93</v>
      </c>
    </row>
    <row r="185" spans="2:18" x14ac:dyDescent="0.25">
      <c r="B185" t="s">
        <v>358</v>
      </c>
      <c r="C185" t="s">
        <v>99</v>
      </c>
      <c r="D185" t="s">
        <v>89</v>
      </c>
      <c r="E185" t="s">
        <v>89</v>
      </c>
      <c r="F185" t="s">
        <v>89</v>
      </c>
      <c r="G185" t="s">
        <v>90</v>
      </c>
      <c r="H185" t="s">
        <v>91</v>
      </c>
      <c r="I185" t="s">
        <v>324</v>
      </c>
      <c r="J185" t="s">
        <v>89</v>
      </c>
      <c r="K185" t="s">
        <v>89</v>
      </c>
      <c r="L185" t="s">
        <v>89</v>
      </c>
      <c r="M185" t="s">
        <v>89</v>
      </c>
      <c r="N185" t="s">
        <v>89</v>
      </c>
      <c r="O185">
        <v>185</v>
      </c>
      <c r="P185" t="s">
        <v>89</v>
      </c>
      <c r="Q185" t="s">
        <v>89</v>
      </c>
      <c r="R185" t="s">
        <v>93</v>
      </c>
    </row>
    <row r="186" spans="2:18" x14ac:dyDescent="0.25">
      <c r="B186" t="s">
        <v>359</v>
      </c>
      <c r="C186" t="s">
        <v>142</v>
      </c>
      <c r="D186" t="s">
        <v>89</v>
      </c>
      <c r="E186" t="s">
        <v>89</v>
      </c>
      <c r="F186" t="s">
        <v>89</v>
      </c>
      <c r="G186" t="s">
        <v>90</v>
      </c>
      <c r="H186" t="s">
        <v>107</v>
      </c>
      <c r="I186" t="s">
        <v>177</v>
      </c>
      <c r="J186" t="s">
        <v>89</v>
      </c>
      <c r="K186" t="s">
        <v>89</v>
      </c>
      <c r="L186" t="s">
        <v>89</v>
      </c>
      <c r="M186" t="s">
        <v>89</v>
      </c>
      <c r="N186" t="s">
        <v>89</v>
      </c>
      <c r="O186">
        <v>186</v>
      </c>
      <c r="P186" t="s">
        <v>89</v>
      </c>
      <c r="Q186" t="s">
        <v>89</v>
      </c>
      <c r="R186" t="s">
        <v>93</v>
      </c>
    </row>
    <row r="187" spans="2:18" x14ac:dyDescent="0.25">
      <c r="B187" t="s">
        <v>360</v>
      </c>
      <c r="C187" t="s">
        <v>99</v>
      </c>
      <c r="D187" t="s">
        <v>89</v>
      </c>
      <c r="E187" t="s">
        <v>89</v>
      </c>
      <c r="F187" t="s">
        <v>89</v>
      </c>
      <c r="G187" t="s">
        <v>90</v>
      </c>
      <c r="H187" t="s">
        <v>96</v>
      </c>
      <c r="I187" t="s">
        <v>116</v>
      </c>
      <c r="J187" t="s">
        <v>89</v>
      </c>
      <c r="K187" t="s">
        <v>89</v>
      </c>
      <c r="L187" t="s">
        <v>89</v>
      </c>
      <c r="M187" t="s">
        <v>89</v>
      </c>
      <c r="N187" t="s">
        <v>89</v>
      </c>
      <c r="O187">
        <v>187</v>
      </c>
      <c r="P187" t="s">
        <v>89</v>
      </c>
      <c r="Q187" t="s">
        <v>89</v>
      </c>
      <c r="R187" t="s">
        <v>93</v>
      </c>
    </row>
    <row r="188" spans="2:18" x14ac:dyDescent="0.25">
      <c r="B188" t="s">
        <v>361</v>
      </c>
      <c r="C188" t="s">
        <v>156</v>
      </c>
      <c r="D188" t="s">
        <v>89</v>
      </c>
      <c r="E188" t="s">
        <v>89</v>
      </c>
      <c r="F188" t="s">
        <v>89</v>
      </c>
      <c r="G188" t="s">
        <v>90</v>
      </c>
      <c r="H188" t="s">
        <v>189</v>
      </c>
      <c r="I188" t="s">
        <v>340</v>
      </c>
      <c r="J188" t="s">
        <v>89</v>
      </c>
      <c r="K188" t="s">
        <v>89</v>
      </c>
      <c r="L188" t="s">
        <v>89</v>
      </c>
      <c r="M188" t="s">
        <v>89</v>
      </c>
      <c r="N188" t="s">
        <v>89</v>
      </c>
      <c r="O188">
        <v>188</v>
      </c>
      <c r="P188" t="s">
        <v>89</v>
      </c>
      <c r="Q188" t="s">
        <v>89</v>
      </c>
      <c r="R188" t="s">
        <v>93</v>
      </c>
    </row>
    <row r="189" spans="2:18" x14ac:dyDescent="0.25">
      <c r="B189" t="s">
        <v>362</v>
      </c>
      <c r="C189" t="s">
        <v>99</v>
      </c>
      <c r="D189" t="s">
        <v>89</v>
      </c>
      <c r="E189" t="s">
        <v>89</v>
      </c>
      <c r="F189" t="s">
        <v>89</v>
      </c>
      <c r="G189" t="s">
        <v>90</v>
      </c>
      <c r="H189" t="s">
        <v>107</v>
      </c>
      <c r="I189" t="s">
        <v>186</v>
      </c>
      <c r="J189" t="s">
        <v>89</v>
      </c>
      <c r="K189" t="s">
        <v>89</v>
      </c>
      <c r="L189" t="s">
        <v>89</v>
      </c>
      <c r="M189" t="s">
        <v>89</v>
      </c>
      <c r="N189" t="s">
        <v>89</v>
      </c>
      <c r="O189">
        <v>189</v>
      </c>
      <c r="P189" t="s">
        <v>89</v>
      </c>
      <c r="Q189" t="s">
        <v>89</v>
      </c>
      <c r="R189" t="s">
        <v>93</v>
      </c>
    </row>
    <row r="190" spans="2:18" x14ac:dyDescent="0.25">
      <c r="B190" t="s">
        <v>363</v>
      </c>
      <c r="C190" t="s">
        <v>170</v>
      </c>
      <c r="D190" t="s">
        <v>89</v>
      </c>
      <c r="E190" t="s">
        <v>89</v>
      </c>
      <c r="F190" t="s">
        <v>89</v>
      </c>
      <c r="G190" t="s">
        <v>90</v>
      </c>
      <c r="H190" t="s">
        <v>96</v>
      </c>
      <c r="I190" t="s">
        <v>100</v>
      </c>
      <c r="J190" t="s">
        <v>89</v>
      </c>
      <c r="K190" t="s">
        <v>89</v>
      </c>
      <c r="L190" t="s">
        <v>89</v>
      </c>
      <c r="M190" t="s">
        <v>89</v>
      </c>
      <c r="N190" t="s">
        <v>89</v>
      </c>
      <c r="O190">
        <v>190</v>
      </c>
      <c r="P190" t="s">
        <v>89</v>
      </c>
      <c r="Q190" t="s">
        <v>89</v>
      </c>
      <c r="R190" t="s">
        <v>93</v>
      </c>
    </row>
    <row r="191" spans="2:18" x14ac:dyDescent="0.25">
      <c r="B191" t="s">
        <v>364</v>
      </c>
      <c r="C191" t="s">
        <v>170</v>
      </c>
      <c r="D191" t="s">
        <v>89</v>
      </c>
      <c r="E191" t="s">
        <v>89</v>
      </c>
      <c r="F191" t="s">
        <v>89</v>
      </c>
      <c r="G191" t="s">
        <v>90</v>
      </c>
      <c r="H191" t="s">
        <v>96</v>
      </c>
      <c r="I191" t="s">
        <v>137</v>
      </c>
      <c r="J191" t="s">
        <v>89</v>
      </c>
      <c r="K191" t="s">
        <v>89</v>
      </c>
      <c r="L191" t="s">
        <v>89</v>
      </c>
      <c r="M191" t="s">
        <v>89</v>
      </c>
      <c r="N191" t="s">
        <v>89</v>
      </c>
      <c r="O191">
        <v>191</v>
      </c>
      <c r="P191" t="s">
        <v>89</v>
      </c>
      <c r="Q191" t="s">
        <v>89</v>
      </c>
      <c r="R191" t="s">
        <v>93</v>
      </c>
    </row>
    <row r="192" spans="2:18" x14ac:dyDescent="0.25">
      <c r="B192" t="s">
        <v>365</v>
      </c>
      <c r="C192" t="s">
        <v>347</v>
      </c>
      <c r="D192" t="s">
        <v>89</v>
      </c>
      <c r="E192" t="s">
        <v>89</v>
      </c>
      <c r="F192" t="s">
        <v>89</v>
      </c>
      <c r="G192" t="s">
        <v>90</v>
      </c>
      <c r="H192" t="s">
        <v>96</v>
      </c>
      <c r="I192" t="s">
        <v>125</v>
      </c>
      <c r="J192" t="s">
        <v>89</v>
      </c>
      <c r="K192" t="s">
        <v>89</v>
      </c>
      <c r="L192" t="s">
        <v>89</v>
      </c>
      <c r="M192" t="s">
        <v>89</v>
      </c>
      <c r="N192" t="s">
        <v>89</v>
      </c>
      <c r="O192">
        <v>192</v>
      </c>
      <c r="P192" t="s">
        <v>89</v>
      </c>
      <c r="Q192" t="s">
        <v>89</v>
      </c>
      <c r="R192" t="s">
        <v>93</v>
      </c>
    </row>
    <row r="193" spans="2:18" x14ac:dyDescent="0.25">
      <c r="B193" t="s">
        <v>366</v>
      </c>
      <c r="C193" t="s">
        <v>95</v>
      </c>
      <c r="D193" t="s">
        <v>89</v>
      </c>
      <c r="E193" t="s">
        <v>89</v>
      </c>
      <c r="F193" t="s">
        <v>89</v>
      </c>
      <c r="G193" t="s">
        <v>90</v>
      </c>
      <c r="H193" t="s">
        <v>107</v>
      </c>
      <c r="I193" t="s">
        <v>194</v>
      </c>
      <c r="J193" t="s">
        <v>89</v>
      </c>
      <c r="K193" t="s">
        <v>89</v>
      </c>
      <c r="L193" t="s">
        <v>89</v>
      </c>
      <c r="M193" t="s">
        <v>89</v>
      </c>
      <c r="N193" t="s">
        <v>89</v>
      </c>
      <c r="O193">
        <v>193</v>
      </c>
      <c r="P193" t="s">
        <v>89</v>
      </c>
      <c r="Q193" t="s">
        <v>89</v>
      </c>
      <c r="R193" t="s">
        <v>93</v>
      </c>
    </row>
    <row r="194" spans="2:18" x14ac:dyDescent="0.25">
      <c r="B194" t="s">
        <v>367</v>
      </c>
      <c r="C194" t="s">
        <v>368</v>
      </c>
      <c r="D194" t="s">
        <v>89</v>
      </c>
      <c r="E194" t="s">
        <v>89</v>
      </c>
      <c r="F194" t="s">
        <v>89</v>
      </c>
      <c r="G194" t="s">
        <v>90</v>
      </c>
      <c r="H194" t="s">
        <v>96</v>
      </c>
      <c r="I194" t="s">
        <v>123</v>
      </c>
      <c r="J194" t="s">
        <v>89</v>
      </c>
      <c r="K194" t="s">
        <v>89</v>
      </c>
      <c r="L194" t="s">
        <v>89</v>
      </c>
      <c r="M194" t="s">
        <v>89</v>
      </c>
      <c r="N194" t="s">
        <v>89</v>
      </c>
      <c r="O194">
        <v>194</v>
      </c>
      <c r="P194" t="s">
        <v>89</v>
      </c>
      <c r="Q194" t="s">
        <v>89</v>
      </c>
      <c r="R194" t="s">
        <v>93</v>
      </c>
    </row>
    <row r="195" spans="2:18" x14ac:dyDescent="0.25">
      <c r="B195" t="s">
        <v>369</v>
      </c>
      <c r="C195" t="s">
        <v>95</v>
      </c>
      <c r="D195" t="s">
        <v>89</v>
      </c>
      <c r="E195" t="s">
        <v>89</v>
      </c>
      <c r="F195" t="s">
        <v>89</v>
      </c>
      <c r="G195" t="s">
        <v>90</v>
      </c>
      <c r="H195" t="s">
        <v>107</v>
      </c>
      <c r="I195" t="s">
        <v>157</v>
      </c>
      <c r="J195" t="s">
        <v>89</v>
      </c>
      <c r="K195" t="s">
        <v>89</v>
      </c>
      <c r="L195" t="s">
        <v>89</v>
      </c>
      <c r="M195" t="s">
        <v>89</v>
      </c>
      <c r="N195" t="s">
        <v>89</v>
      </c>
      <c r="O195">
        <v>195</v>
      </c>
      <c r="P195" t="s">
        <v>89</v>
      </c>
      <c r="Q195" t="s">
        <v>89</v>
      </c>
      <c r="R195" t="s">
        <v>93</v>
      </c>
    </row>
    <row r="196" spans="2:18" x14ac:dyDescent="0.25">
      <c r="B196" t="s">
        <v>370</v>
      </c>
      <c r="C196" t="s">
        <v>170</v>
      </c>
      <c r="D196" t="s">
        <v>89</v>
      </c>
      <c r="E196" t="s">
        <v>89</v>
      </c>
      <c r="F196" t="s">
        <v>89</v>
      </c>
      <c r="G196" t="s">
        <v>90</v>
      </c>
      <c r="H196" t="s">
        <v>91</v>
      </c>
      <c r="I196" t="s">
        <v>324</v>
      </c>
      <c r="J196" t="s">
        <v>89</v>
      </c>
      <c r="K196" t="s">
        <v>89</v>
      </c>
      <c r="L196" t="s">
        <v>89</v>
      </c>
      <c r="M196" t="s">
        <v>89</v>
      </c>
      <c r="N196" t="s">
        <v>89</v>
      </c>
      <c r="O196">
        <v>196</v>
      </c>
      <c r="P196" t="s">
        <v>89</v>
      </c>
      <c r="Q196" t="s">
        <v>89</v>
      </c>
      <c r="R196" t="s">
        <v>93</v>
      </c>
    </row>
    <row r="197" spans="2:18" x14ac:dyDescent="0.25">
      <c r="B197" t="s">
        <v>371</v>
      </c>
      <c r="C197" t="s">
        <v>146</v>
      </c>
      <c r="D197" t="s">
        <v>89</v>
      </c>
      <c r="E197" t="s">
        <v>89</v>
      </c>
      <c r="F197" t="s">
        <v>89</v>
      </c>
      <c r="G197" t="s">
        <v>90</v>
      </c>
      <c r="H197" t="s">
        <v>107</v>
      </c>
      <c r="I197" t="s">
        <v>186</v>
      </c>
      <c r="J197" t="s">
        <v>89</v>
      </c>
      <c r="K197" t="s">
        <v>89</v>
      </c>
      <c r="L197" t="s">
        <v>89</v>
      </c>
      <c r="M197" t="s">
        <v>89</v>
      </c>
      <c r="N197" t="s">
        <v>89</v>
      </c>
      <c r="O197">
        <v>197</v>
      </c>
      <c r="P197" t="s">
        <v>89</v>
      </c>
      <c r="Q197" t="s">
        <v>89</v>
      </c>
      <c r="R197" t="s">
        <v>93</v>
      </c>
    </row>
    <row r="198" spans="2:18" x14ac:dyDescent="0.25">
      <c r="B198" t="s">
        <v>372</v>
      </c>
      <c r="C198" t="s">
        <v>146</v>
      </c>
      <c r="D198" t="s">
        <v>89</v>
      </c>
      <c r="E198" t="s">
        <v>89</v>
      </c>
      <c r="F198" t="s">
        <v>89</v>
      </c>
      <c r="G198" t="s">
        <v>90</v>
      </c>
      <c r="H198" t="s">
        <v>91</v>
      </c>
      <c r="I198" t="s">
        <v>182</v>
      </c>
      <c r="J198" t="s">
        <v>89</v>
      </c>
      <c r="K198" t="s">
        <v>89</v>
      </c>
      <c r="L198" t="s">
        <v>89</v>
      </c>
      <c r="M198" t="s">
        <v>89</v>
      </c>
      <c r="N198" t="s">
        <v>89</v>
      </c>
      <c r="O198">
        <v>198</v>
      </c>
      <c r="P198" t="s">
        <v>89</v>
      </c>
      <c r="Q198" t="s">
        <v>89</v>
      </c>
      <c r="R198" t="s">
        <v>93</v>
      </c>
    </row>
    <row r="199" spans="2:18" x14ac:dyDescent="0.25">
      <c r="B199" t="s">
        <v>373</v>
      </c>
      <c r="C199" t="s">
        <v>99</v>
      </c>
      <c r="D199" t="s">
        <v>89</v>
      </c>
      <c r="E199" t="s">
        <v>89</v>
      </c>
      <c r="F199" t="s">
        <v>89</v>
      </c>
      <c r="G199" t="s">
        <v>90</v>
      </c>
      <c r="H199" t="s">
        <v>96</v>
      </c>
      <c r="I199" t="s">
        <v>144</v>
      </c>
      <c r="J199" t="s">
        <v>89</v>
      </c>
      <c r="K199" t="s">
        <v>89</v>
      </c>
      <c r="L199" t="s">
        <v>89</v>
      </c>
      <c r="M199" t="s">
        <v>89</v>
      </c>
      <c r="N199" t="s">
        <v>89</v>
      </c>
      <c r="O199">
        <v>199</v>
      </c>
      <c r="P199" t="s">
        <v>89</v>
      </c>
      <c r="Q199" t="s">
        <v>89</v>
      </c>
      <c r="R199" t="s">
        <v>93</v>
      </c>
    </row>
    <row r="200" spans="2:18" x14ac:dyDescent="0.25">
      <c r="B200" t="s">
        <v>374</v>
      </c>
      <c r="C200" t="s">
        <v>95</v>
      </c>
      <c r="D200" t="s">
        <v>89</v>
      </c>
      <c r="E200" t="s">
        <v>89</v>
      </c>
      <c r="F200" t="s">
        <v>89</v>
      </c>
      <c r="G200" t="s">
        <v>90</v>
      </c>
      <c r="H200" t="s">
        <v>91</v>
      </c>
      <c r="I200" t="s">
        <v>112</v>
      </c>
      <c r="J200" t="s">
        <v>89</v>
      </c>
      <c r="K200" t="s">
        <v>89</v>
      </c>
      <c r="L200" t="s">
        <v>89</v>
      </c>
      <c r="M200" t="s">
        <v>89</v>
      </c>
      <c r="N200" t="s">
        <v>89</v>
      </c>
      <c r="O200">
        <v>200</v>
      </c>
      <c r="P200" t="s">
        <v>89</v>
      </c>
      <c r="Q200" t="s">
        <v>89</v>
      </c>
      <c r="R200" t="s">
        <v>93</v>
      </c>
    </row>
    <row r="201" spans="2:18" x14ac:dyDescent="0.25">
      <c r="B201" t="s">
        <v>375</v>
      </c>
      <c r="C201" t="s">
        <v>99</v>
      </c>
      <c r="D201" t="s">
        <v>89</v>
      </c>
      <c r="E201" t="s">
        <v>89</v>
      </c>
      <c r="F201" t="s">
        <v>89</v>
      </c>
      <c r="G201" t="s">
        <v>90</v>
      </c>
      <c r="H201" t="s">
        <v>96</v>
      </c>
      <c r="I201" t="s">
        <v>150</v>
      </c>
      <c r="J201" t="s">
        <v>89</v>
      </c>
      <c r="K201" t="s">
        <v>89</v>
      </c>
      <c r="L201" t="s">
        <v>89</v>
      </c>
      <c r="M201" t="s">
        <v>89</v>
      </c>
      <c r="N201" t="s">
        <v>89</v>
      </c>
      <c r="O201">
        <v>201</v>
      </c>
      <c r="P201" t="s">
        <v>89</v>
      </c>
      <c r="Q201" t="s">
        <v>89</v>
      </c>
      <c r="R201" t="s">
        <v>93</v>
      </c>
    </row>
    <row r="202" spans="2:18" x14ac:dyDescent="0.25">
      <c r="B202" t="s">
        <v>376</v>
      </c>
      <c r="C202" t="s">
        <v>129</v>
      </c>
      <c r="D202" t="s">
        <v>89</v>
      </c>
      <c r="E202" t="s">
        <v>89</v>
      </c>
      <c r="F202" t="s">
        <v>89</v>
      </c>
      <c r="G202" t="s">
        <v>90</v>
      </c>
      <c r="H202" t="s">
        <v>107</v>
      </c>
      <c r="I202" t="s">
        <v>108</v>
      </c>
      <c r="J202" t="s">
        <v>89</v>
      </c>
      <c r="K202" t="s">
        <v>89</v>
      </c>
      <c r="L202" t="s">
        <v>89</v>
      </c>
      <c r="M202" t="s">
        <v>89</v>
      </c>
      <c r="N202" t="s">
        <v>89</v>
      </c>
      <c r="O202">
        <v>202</v>
      </c>
      <c r="P202" t="s">
        <v>89</v>
      </c>
      <c r="Q202" t="s">
        <v>89</v>
      </c>
      <c r="R202" t="s">
        <v>93</v>
      </c>
    </row>
    <row r="203" spans="2:18" x14ac:dyDescent="0.25">
      <c r="B203" t="s">
        <v>377</v>
      </c>
      <c r="C203" t="s">
        <v>146</v>
      </c>
      <c r="D203" t="s">
        <v>89</v>
      </c>
      <c r="E203" t="s">
        <v>89</v>
      </c>
      <c r="F203" t="s">
        <v>89</v>
      </c>
      <c r="G203" t="s">
        <v>90</v>
      </c>
      <c r="H203" t="s">
        <v>96</v>
      </c>
      <c r="I203" t="s">
        <v>350</v>
      </c>
      <c r="J203" t="s">
        <v>89</v>
      </c>
      <c r="K203" t="s">
        <v>89</v>
      </c>
      <c r="L203" t="s">
        <v>89</v>
      </c>
      <c r="M203" t="s">
        <v>89</v>
      </c>
      <c r="N203" t="s">
        <v>89</v>
      </c>
      <c r="O203">
        <v>203</v>
      </c>
      <c r="P203" t="s">
        <v>89</v>
      </c>
      <c r="Q203" t="s">
        <v>89</v>
      </c>
      <c r="R203" t="s">
        <v>93</v>
      </c>
    </row>
    <row r="204" spans="2:18" x14ac:dyDescent="0.25">
      <c r="B204" t="s">
        <v>378</v>
      </c>
      <c r="C204" t="s">
        <v>115</v>
      </c>
      <c r="D204" t="s">
        <v>89</v>
      </c>
      <c r="E204" t="s">
        <v>89</v>
      </c>
      <c r="F204" t="s">
        <v>89</v>
      </c>
      <c r="G204" t="s">
        <v>90</v>
      </c>
      <c r="H204" t="s">
        <v>91</v>
      </c>
      <c r="I204" t="s">
        <v>278</v>
      </c>
      <c r="J204" t="s">
        <v>89</v>
      </c>
      <c r="K204" t="s">
        <v>89</v>
      </c>
      <c r="L204" t="s">
        <v>89</v>
      </c>
      <c r="M204" t="s">
        <v>89</v>
      </c>
      <c r="N204" t="s">
        <v>89</v>
      </c>
      <c r="O204">
        <v>204</v>
      </c>
      <c r="P204" t="s">
        <v>89</v>
      </c>
      <c r="Q204" t="s">
        <v>89</v>
      </c>
      <c r="R204" t="s">
        <v>93</v>
      </c>
    </row>
    <row r="205" spans="2:18" x14ac:dyDescent="0.25">
      <c r="B205" t="s">
        <v>379</v>
      </c>
      <c r="C205" t="s">
        <v>115</v>
      </c>
      <c r="D205" t="s">
        <v>89</v>
      </c>
      <c r="E205" t="s">
        <v>89</v>
      </c>
      <c r="F205" t="s">
        <v>89</v>
      </c>
      <c r="G205" t="s">
        <v>90</v>
      </c>
      <c r="H205" t="s">
        <v>281</v>
      </c>
      <c r="I205" t="s">
        <v>282</v>
      </c>
      <c r="J205" t="s">
        <v>89</v>
      </c>
      <c r="K205" t="s">
        <v>89</v>
      </c>
      <c r="L205" t="s">
        <v>89</v>
      </c>
      <c r="M205" t="s">
        <v>89</v>
      </c>
      <c r="N205" t="s">
        <v>89</v>
      </c>
      <c r="O205">
        <v>205</v>
      </c>
      <c r="P205" t="s">
        <v>89</v>
      </c>
      <c r="Q205" t="s">
        <v>89</v>
      </c>
      <c r="R205" t="s">
        <v>93</v>
      </c>
    </row>
    <row r="206" spans="2:18" x14ac:dyDescent="0.25">
      <c r="B206" t="s">
        <v>380</v>
      </c>
      <c r="C206" t="s">
        <v>156</v>
      </c>
      <c r="D206" t="s">
        <v>89</v>
      </c>
      <c r="E206" t="s">
        <v>89</v>
      </c>
      <c r="F206" t="s">
        <v>89</v>
      </c>
      <c r="G206" t="s">
        <v>90</v>
      </c>
      <c r="H206" t="s">
        <v>96</v>
      </c>
      <c r="I206" t="s">
        <v>381</v>
      </c>
      <c r="J206" t="s">
        <v>89</v>
      </c>
      <c r="K206" t="s">
        <v>89</v>
      </c>
      <c r="L206" t="s">
        <v>89</v>
      </c>
      <c r="M206" t="s">
        <v>89</v>
      </c>
      <c r="N206" t="s">
        <v>89</v>
      </c>
      <c r="O206">
        <v>206</v>
      </c>
      <c r="P206" t="s">
        <v>89</v>
      </c>
      <c r="Q206" t="s">
        <v>89</v>
      </c>
      <c r="R206" t="s">
        <v>93</v>
      </c>
    </row>
    <row r="207" spans="2:18" x14ac:dyDescent="0.25">
      <c r="B207" t="s">
        <v>382</v>
      </c>
      <c r="C207" t="s">
        <v>132</v>
      </c>
      <c r="D207" t="s">
        <v>89</v>
      </c>
      <c r="E207" t="s">
        <v>89</v>
      </c>
      <c r="F207" t="s">
        <v>89</v>
      </c>
      <c r="G207" t="s">
        <v>90</v>
      </c>
      <c r="H207" t="s">
        <v>96</v>
      </c>
      <c r="I207" t="s">
        <v>134</v>
      </c>
      <c r="J207" t="s">
        <v>89</v>
      </c>
      <c r="K207" t="s">
        <v>89</v>
      </c>
      <c r="L207" t="s">
        <v>89</v>
      </c>
      <c r="M207" t="s">
        <v>89</v>
      </c>
      <c r="N207" t="s">
        <v>89</v>
      </c>
      <c r="O207">
        <v>207</v>
      </c>
      <c r="P207" t="s">
        <v>89</v>
      </c>
      <c r="Q207" t="s">
        <v>89</v>
      </c>
      <c r="R207" t="s">
        <v>93</v>
      </c>
    </row>
    <row r="208" spans="2:18" x14ac:dyDescent="0.25">
      <c r="B208" t="s">
        <v>383</v>
      </c>
      <c r="C208" t="s">
        <v>146</v>
      </c>
      <c r="D208" t="s">
        <v>89</v>
      </c>
      <c r="E208" t="s">
        <v>89</v>
      </c>
      <c r="F208" t="s">
        <v>89</v>
      </c>
      <c r="G208" t="s">
        <v>90</v>
      </c>
      <c r="H208" t="s">
        <v>96</v>
      </c>
      <c r="I208" t="s">
        <v>116</v>
      </c>
      <c r="J208" t="s">
        <v>89</v>
      </c>
      <c r="K208" t="s">
        <v>89</v>
      </c>
      <c r="L208" t="s">
        <v>89</v>
      </c>
      <c r="M208" t="s">
        <v>89</v>
      </c>
      <c r="N208" t="s">
        <v>89</v>
      </c>
      <c r="O208">
        <v>208</v>
      </c>
      <c r="P208" t="s">
        <v>89</v>
      </c>
      <c r="Q208" t="s">
        <v>89</v>
      </c>
      <c r="R208" t="s">
        <v>93</v>
      </c>
    </row>
    <row r="209" spans="2:18" x14ac:dyDescent="0.25">
      <c r="B209" t="s">
        <v>384</v>
      </c>
      <c r="C209" t="s">
        <v>95</v>
      </c>
      <c r="D209" t="s">
        <v>89</v>
      </c>
      <c r="E209" t="s">
        <v>89</v>
      </c>
      <c r="F209" t="s">
        <v>89</v>
      </c>
      <c r="G209" t="s">
        <v>90</v>
      </c>
      <c r="H209" t="s">
        <v>96</v>
      </c>
      <c r="I209" t="s">
        <v>116</v>
      </c>
      <c r="J209" t="s">
        <v>89</v>
      </c>
      <c r="K209" t="s">
        <v>89</v>
      </c>
      <c r="L209" t="s">
        <v>89</v>
      </c>
      <c r="M209" t="s">
        <v>89</v>
      </c>
      <c r="N209" t="s">
        <v>89</v>
      </c>
      <c r="O209">
        <v>209</v>
      </c>
      <c r="P209" t="s">
        <v>89</v>
      </c>
      <c r="Q209" t="s">
        <v>89</v>
      </c>
      <c r="R209" t="s">
        <v>93</v>
      </c>
    </row>
    <row r="210" spans="2:18" x14ac:dyDescent="0.25">
      <c r="B210" t="s">
        <v>385</v>
      </c>
      <c r="C210" t="s">
        <v>146</v>
      </c>
      <c r="D210" t="s">
        <v>89</v>
      </c>
      <c r="E210" t="s">
        <v>89</v>
      </c>
      <c r="F210" t="s">
        <v>89</v>
      </c>
      <c r="G210" t="s">
        <v>90</v>
      </c>
      <c r="H210" t="s">
        <v>96</v>
      </c>
      <c r="I210" t="s">
        <v>119</v>
      </c>
      <c r="J210" t="s">
        <v>89</v>
      </c>
      <c r="K210" t="s">
        <v>89</v>
      </c>
      <c r="L210" t="s">
        <v>89</v>
      </c>
      <c r="M210" t="s">
        <v>89</v>
      </c>
      <c r="N210" t="s">
        <v>89</v>
      </c>
      <c r="O210">
        <v>210</v>
      </c>
      <c r="P210" t="s">
        <v>89</v>
      </c>
      <c r="Q210" t="s">
        <v>89</v>
      </c>
      <c r="R210" t="s">
        <v>93</v>
      </c>
    </row>
    <row r="211" spans="2:18" x14ac:dyDescent="0.25">
      <c r="B211" t="s">
        <v>386</v>
      </c>
      <c r="C211" t="s">
        <v>95</v>
      </c>
      <c r="D211" t="s">
        <v>89</v>
      </c>
      <c r="E211" t="s">
        <v>89</v>
      </c>
      <c r="F211" t="s">
        <v>89</v>
      </c>
      <c r="G211" t="s">
        <v>90</v>
      </c>
      <c r="H211" t="s">
        <v>107</v>
      </c>
      <c r="I211" t="s">
        <v>130</v>
      </c>
      <c r="J211" t="s">
        <v>89</v>
      </c>
      <c r="K211" t="s">
        <v>89</v>
      </c>
      <c r="L211" t="s">
        <v>89</v>
      </c>
      <c r="M211" t="s">
        <v>89</v>
      </c>
      <c r="N211" t="s">
        <v>89</v>
      </c>
      <c r="O211">
        <v>211</v>
      </c>
      <c r="P211" t="s">
        <v>89</v>
      </c>
      <c r="Q211" t="s">
        <v>89</v>
      </c>
      <c r="R211" t="s">
        <v>93</v>
      </c>
    </row>
    <row r="212" spans="2:18" x14ac:dyDescent="0.25">
      <c r="B212" t="s">
        <v>387</v>
      </c>
      <c r="C212" t="s">
        <v>95</v>
      </c>
      <c r="D212" t="s">
        <v>89</v>
      </c>
      <c r="E212" t="s">
        <v>89</v>
      </c>
      <c r="F212" t="s">
        <v>89</v>
      </c>
      <c r="G212" t="s">
        <v>90</v>
      </c>
      <c r="H212" t="s">
        <v>91</v>
      </c>
      <c r="I212" t="s">
        <v>182</v>
      </c>
      <c r="J212" t="s">
        <v>89</v>
      </c>
      <c r="K212" t="s">
        <v>89</v>
      </c>
      <c r="L212" t="s">
        <v>89</v>
      </c>
      <c r="M212" t="s">
        <v>89</v>
      </c>
      <c r="N212" t="s">
        <v>89</v>
      </c>
      <c r="O212">
        <v>212</v>
      </c>
      <c r="P212" t="s">
        <v>89</v>
      </c>
      <c r="Q212" t="s">
        <v>89</v>
      </c>
      <c r="R212" t="s">
        <v>93</v>
      </c>
    </row>
    <row r="213" spans="2:18" x14ac:dyDescent="0.25">
      <c r="B213" t="s">
        <v>388</v>
      </c>
      <c r="C213" t="s">
        <v>95</v>
      </c>
      <c r="D213" t="s">
        <v>89</v>
      </c>
      <c r="E213" t="s">
        <v>89</v>
      </c>
      <c r="F213" t="s">
        <v>89</v>
      </c>
      <c r="G213" t="s">
        <v>90</v>
      </c>
      <c r="H213" t="s">
        <v>189</v>
      </c>
      <c r="I213" t="s">
        <v>243</v>
      </c>
      <c r="J213" t="s">
        <v>89</v>
      </c>
      <c r="K213" t="s">
        <v>89</v>
      </c>
      <c r="L213" t="s">
        <v>89</v>
      </c>
      <c r="M213" t="s">
        <v>89</v>
      </c>
      <c r="N213" t="s">
        <v>89</v>
      </c>
      <c r="O213">
        <v>213</v>
      </c>
      <c r="P213" t="s">
        <v>89</v>
      </c>
      <c r="Q213" t="s">
        <v>89</v>
      </c>
      <c r="R213" t="s">
        <v>93</v>
      </c>
    </row>
    <row r="214" spans="2:18" x14ac:dyDescent="0.25">
      <c r="B214" t="s">
        <v>389</v>
      </c>
      <c r="C214" t="s">
        <v>95</v>
      </c>
      <c r="D214" t="s">
        <v>89</v>
      </c>
      <c r="E214" t="s">
        <v>89</v>
      </c>
      <c r="F214" t="s">
        <v>89</v>
      </c>
      <c r="G214" t="s">
        <v>90</v>
      </c>
      <c r="H214" t="s">
        <v>96</v>
      </c>
      <c r="I214" t="s">
        <v>104</v>
      </c>
      <c r="J214" t="s">
        <v>89</v>
      </c>
      <c r="K214" t="s">
        <v>89</v>
      </c>
      <c r="L214" t="s">
        <v>89</v>
      </c>
      <c r="M214" t="s">
        <v>89</v>
      </c>
      <c r="N214" t="s">
        <v>89</v>
      </c>
      <c r="O214">
        <v>214</v>
      </c>
      <c r="P214" t="s">
        <v>89</v>
      </c>
      <c r="Q214" t="s">
        <v>89</v>
      </c>
      <c r="R214" t="s">
        <v>93</v>
      </c>
    </row>
    <row r="215" spans="2:18" x14ac:dyDescent="0.25">
      <c r="B215" t="s">
        <v>390</v>
      </c>
      <c r="C215" t="s">
        <v>95</v>
      </c>
      <c r="D215" t="s">
        <v>89</v>
      </c>
      <c r="E215" t="s">
        <v>89</v>
      </c>
      <c r="F215" t="s">
        <v>89</v>
      </c>
      <c r="G215" t="s">
        <v>90</v>
      </c>
      <c r="H215" t="s">
        <v>96</v>
      </c>
      <c r="I215" t="s">
        <v>231</v>
      </c>
      <c r="J215" t="s">
        <v>89</v>
      </c>
      <c r="K215" t="s">
        <v>89</v>
      </c>
      <c r="L215" t="s">
        <v>89</v>
      </c>
      <c r="M215" t="s">
        <v>89</v>
      </c>
      <c r="N215" t="s">
        <v>89</v>
      </c>
      <c r="O215">
        <v>215</v>
      </c>
      <c r="P215" t="s">
        <v>89</v>
      </c>
      <c r="Q215" t="s">
        <v>89</v>
      </c>
      <c r="R215" t="s">
        <v>93</v>
      </c>
    </row>
    <row r="216" spans="2:18" x14ac:dyDescent="0.25">
      <c r="B216" t="s">
        <v>391</v>
      </c>
      <c r="C216" t="s">
        <v>156</v>
      </c>
      <c r="D216" t="s">
        <v>89</v>
      </c>
      <c r="E216" t="s">
        <v>89</v>
      </c>
      <c r="F216" t="s">
        <v>89</v>
      </c>
      <c r="G216" t="s">
        <v>90</v>
      </c>
      <c r="H216" t="s">
        <v>96</v>
      </c>
      <c r="I216" t="s">
        <v>102</v>
      </c>
      <c r="J216" t="s">
        <v>89</v>
      </c>
      <c r="K216" t="s">
        <v>89</v>
      </c>
      <c r="L216" t="s">
        <v>89</v>
      </c>
      <c r="M216" t="s">
        <v>89</v>
      </c>
      <c r="N216" t="s">
        <v>89</v>
      </c>
      <c r="O216">
        <v>216</v>
      </c>
      <c r="P216" t="s">
        <v>89</v>
      </c>
      <c r="Q216" t="s">
        <v>89</v>
      </c>
      <c r="R216" t="s">
        <v>93</v>
      </c>
    </row>
    <row r="217" spans="2:18" x14ac:dyDescent="0.25">
      <c r="B217" t="s">
        <v>392</v>
      </c>
      <c r="C217" t="s">
        <v>156</v>
      </c>
      <c r="D217" t="s">
        <v>89</v>
      </c>
      <c r="E217" t="s">
        <v>89</v>
      </c>
      <c r="F217" t="s">
        <v>89</v>
      </c>
      <c r="G217" t="s">
        <v>90</v>
      </c>
      <c r="H217" t="s">
        <v>96</v>
      </c>
      <c r="I217" t="s">
        <v>393</v>
      </c>
      <c r="J217" t="s">
        <v>89</v>
      </c>
      <c r="K217" t="s">
        <v>89</v>
      </c>
      <c r="L217" t="s">
        <v>89</v>
      </c>
      <c r="M217" t="s">
        <v>89</v>
      </c>
      <c r="N217" t="s">
        <v>89</v>
      </c>
      <c r="O217">
        <v>217</v>
      </c>
      <c r="P217" t="s">
        <v>89</v>
      </c>
      <c r="Q217" t="s">
        <v>89</v>
      </c>
      <c r="R217" t="s">
        <v>93</v>
      </c>
    </row>
    <row r="218" spans="2:18" x14ac:dyDescent="0.25">
      <c r="B218" t="s">
        <v>394</v>
      </c>
      <c r="C218" t="s">
        <v>99</v>
      </c>
      <c r="D218" t="s">
        <v>89</v>
      </c>
      <c r="E218" t="s">
        <v>89</v>
      </c>
      <c r="F218" t="s">
        <v>89</v>
      </c>
      <c r="G218" t="s">
        <v>90</v>
      </c>
      <c r="H218" t="s">
        <v>96</v>
      </c>
      <c r="I218" t="s">
        <v>137</v>
      </c>
      <c r="J218" t="s">
        <v>89</v>
      </c>
      <c r="K218" t="s">
        <v>89</v>
      </c>
      <c r="L218" t="s">
        <v>89</v>
      </c>
      <c r="M218" t="s">
        <v>89</v>
      </c>
      <c r="N218" t="s">
        <v>89</v>
      </c>
      <c r="O218">
        <v>218</v>
      </c>
      <c r="P218" t="s">
        <v>89</v>
      </c>
      <c r="Q218" t="s">
        <v>89</v>
      </c>
      <c r="R218" t="s">
        <v>93</v>
      </c>
    </row>
    <row r="219" spans="2:18" x14ac:dyDescent="0.25">
      <c r="B219" t="s">
        <v>395</v>
      </c>
      <c r="C219" t="s">
        <v>156</v>
      </c>
      <c r="D219" t="s">
        <v>89</v>
      </c>
      <c r="E219" t="s">
        <v>89</v>
      </c>
      <c r="F219" t="s">
        <v>89</v>
      </c>
      <c r="G219" t="s">
        <v>90</v>
      </c>
      <c r="H219" t="s">
        <v>96</v>
      </c>
      <c r="I219" t="s">
        <v>121</v>
      </c>
      <c r="J219" t="s">
        <v>89</v>
      </c>
      <c r="K219" t="s">
        <v>89</v>
      </c>
      <c r="L219" t="s">
        <v>89</v>
      </c>
      <c r="M219" t="s">
        <v>89</v>
      </c>
      <c r="N219" t="s">
        <v>89</v>
      </c>
      <c r="O219">
        <v>219</v>
      </c>
      <c r="P219" t="s">
        <v>89</v>
      </c>
      <c r="Q219" t="s">
        <v>89</v>
      </c>
      <c r="R219" t="s">
        <v>93</v>
      </c>
    </row>
    <row r="220" spans="2:18" x14ac:dyDescent="0.25">
      <c r="B220" t="s">
        <v>396</v>
      </c>
      <c r="C220" t="s">
        <v>154</v>
      </c>
      <c r="D220" t="s">
        <v>89</v>
      </c>
      <c r="E220" t="s">
        <v>89</v>
      </c>
      <c r="F220" t="s">
        <v>89</v>
      </c>
      <c r="G220" t="s">
        <v>90</v>
      </c>
      <c r="H220" t="s">
        <v>96</v>
      </c>
      <c r="I220" t="s">
        <v>134</v>
      </c>
      <c r="J220" t="s">
        <v>89</v>
      </c>
      <c r="K220" t="s">
        <v>89</v>
      </c>
      <c r="L220" t="s">
        <v>89</v>
      </c>
      <c r="M220" t="s">
        <v>89</v>
      </c>
      <c r="N220" t="s">
        <v>89</v>
      </c>
      <c r="O220">
        <v>220</v>
      </c>
      <c r="P220" t="s">
        <v>89</v>
      </c>
      <c r="Q220" t="s">
        <v>89</v>
      </c>
      <c r="R220" t="s">
        <v>93</v>
      </c>
    </row>
    <row r="221" spans="2:18" x14ac:dyDescent="0.25">
      <c r="B221" t="s">
        <v>397</v>
      </c>
      <c r="C221" t="s">
        <v>129</v>
      </c>
      <c r="D221" t="s">
        <v>89</v>
      </c>
      <c r="E221" t="s">
        <v>89</v>
      </c>
      <c r="F221" t="s">
        <v>89</v>
      </c>
      <c r="G221" t="s">
        <v>90</v>
      </c>
      <c r="H221" t="s">
        <v>96</v>
      </c>
      <c r="I221" t="s">
        <v>171</v>
      </c>
      <c r="J221" t="s">
        <v>89</v>
      </c>
      <c r="K221" t="s">
        <v>89</v>
      </c>
      <c r="L221" t="s">
        <v>89</v>
      </c>
      <c r="M221" t="s">
        <v>89</v>
      </c>
      <c r="N221" t="s">
        <v>89</v>
      </c>
      <c r="O221">
        <v>221</v>
      </c>
      <c r="P221" t="s">
        <v>89</v>
      </c>
      <c r="Q221" t="s">
        <v>89</v>
      </c>
      <c r="R221" t="s">
        <v>93</v>
      </c>
    </row>
    <row r="222" spans="2:18" x14ac:dyDescent="0.25">
      <c r="B222" t="s">
        <v>398</v>
      </c>
      <c r="C222" t="s">
        <v>399</v>
      </c>
      <c r="D222" t="s">
        <v>89</v>
      </c>
      <c r="E222" t="s">
        <v>89</v>
      </c>
      <c r="F222" t="s">
        <v>89</v>
      </c>
      <c r="G222" t="s">
        <v>90</v>
      </c>
      <c r="H222" t="s">
        <v>96</v>
      </c>
      <c r="I222" t="s">
        <v>171</v>
      </c>
      <c r="J222" t="s">
        <v>89</v>
      </c>
      <c r="K222" t="s">
        <v>89</v>
      </c>
      <c r="L222" t="s">
        <v>89</v>
      </c>
      <c r="M222" t="s">
        <v>89</v>
      </c>
      <c r="N222" t="s">
        <v>89</v>
      </c>
      <c r="O222">
        <v>222</v>
      </c>
      <c r="P222" t="s">
        <v>89</v>
      </c>
      <c r="Q222" t="s">
        <v>89</v>
      </c>
      <c r="R222" t="s">
        <v>93</v>
      </c>
    </row>
    <row r="223" spans="2:18" x14ac:dyDescent="0.25">
      <c r="B223" t="s">
        <v>400</v>
      </c>
      <c r="C223" t="s">
        <v>399</v>
      </c>
      <c r="D223" t="s">
        <v>89</v>
      </c>
      <c r="E223" t="s">
        <v>89</v>
      </c>
      <c r="F223" t="s">
        <v>89</v>
      </c>
      <c r="G223" t="s">
        <v>90</v>
      </c>
      <c r="H223" t="s">
        <v>91</v>
      </c>
      <c r="I223" t="s">
        <v>278</v>
      </c>
      <c r="J223" t="s">
        <v>89</v>
      </c>
      <c r="K223" t="s">
        <v>89</v>
      </c>
      <c r="L223" t="s">
        <v>89</v>
      </c>
      <c r="M223" t="s">
        <v>89</v>
      </c>
      <c r="N223" t="s">
        <v>89</v>
      </c>
      <c r="O223">
        <v>223</v>
      </c>
      <c r="P223" t="s">
        <v>89</v>
      </c>
      <c r="Q223" t="s">
        <v>89</v>
      </c>
      <c r="R223" t="s">
        <v>93</v>
      </c>
    </row>
    <row r="224" spans="2:18" x14ac:dyDescent="0.25">
      <c r="B224" t="s">
        <v>401</v>
      </c>
      <c r="C224" t="s">
        <v>399</v>
      </c>
      <c r="D224" t="s">
        <v>89</v>
      </c>
      <c r="E224" t="s">
        <v>89</v>
      </c>
      <c r="F224" t="s">
        <v>89</v>
      </c>
      <c r="G224" t="s">
        <v>90</v>
      </c>
      <c r="H224" t="s">
        <v>107</v>
      </c>
      <c r="I224" t="s">
        <v>402</v>
      </c>
      <c r="J224" t="s">
        <v>89</v>
      </c>
      <c r="K224" t="s">
        <v>89</v>
      </c>
      <c r="L224" t="s">
        <v>89</v>
      </c>
      <c r="M224" t="s">
        <v>89</v>
      </c>
      <c r="N224" t="s">
        <v>89</v>
      </c>
      <c r="O224">
        <v>224</v>
      </c>
      <c r="P224" t="s">
        <v>89</v>
      </c>
      <c r="Q224" t="s">
        <v>89</v>
      </c>
      <c r="R224" t="s">
        <v>93</v>
      </c>
    </row>
    <row r="225" spans="2:18" x14ac:dyDescent="0.25">
      <c r="B225" t="s">
        <v>403</v>
      </c>
      <c r="C225" t="s">
        <v>399</v>
      </c>
      <c r="D225" t="s">
        <v>89</v>
      </c>
      <c r="E225" t="s">
        <v>89</v>
      </c>
      <c r="F225" t="s">
        <v>89</v>
      </c>
      <c r="G225" t="s">
        <v>90</v>
      </c>
      <c r="H225" t="s">
        <v>404</v>
      </c>
      <c r="I225" t="s">
        <v>405</v>
      </c>
      <c r="J225" t="s">
        <v>89</v>
      </c>
      <c r="K225" t="s">
        <v>89</v>
      </c>
      <c r="L225" t="s">
        <v>89</v>
      </c>
      <c r="M225" t="s">
        <v>89</v>
      </c>
      <c r="N225" t="s">
        <v>89</v>
      </c>
      <c r="O225">
        <v>225</v>
      </c>
      <c r="P225" t="s">
        <v>89</v>
      </c>
      <c r="Q225" t="s">
        <v>89</v>
      </c>
      <c r="R225" t="s">
        <v>93</v>
      </c>
    </row>
    <row r="226" spans="2:18" x14ac:dyDescent="0.25">
      <c r="B226" t="s">
        <v>406</v>
      </c>
      <c r="C226" t="s">
        <v>146</v>
      </c>
      <c r="D226" t="s">
        <v>89</v>
      </c>
      <c r="E226" t="s">
        <v>89</v>
      </c>
      <c r="F226" t="s">
        <v>89</v>
      </c>
      <c r="G226" t="s">
        <v>90</v>
      </c>
      <c r="H226" t="s">
        <v>107</v>
      </c>
      <c r="I226" t="s">
        <v>186</v>
      </c>
      <c r="J226" t="s">
        <v>89</v>
      </c>
      <c r="K226" t="s">
        <v>89</v>
      </c>
      <c r="L226" t="s">
        <v>89</v>
      </c>
      <c r="M226" t="s">
        <v>89</v>
      </c>
      <c r="N226" t="s">
        <v>89</v>
      </c>
      <c r="O226">
        <v>226</v>
      </c>
      <c r="P226" t="s">
        <v>89</v>
      </c>
      <c r="Q226" t="s">
        <v>89</v>
      </c>
      <c r="R226" t="s">
        <v>93</v>
      </c>
    </row>
    <row r="227" spans="2:18" x14ac:dyDescent="0.25">
      <c r="B227" t="s">
        <v>407</v>
      </c>
      <c r="C227" t="s">
        <v>146</v>
      </c>
      <c r="D227" t="s">
        <v>89</v>
      </c>
      <c r="E227" t="s">
        <v>89</v>
      </c>
      <c r="F227" t="s">
        <v>89</v>
      </c>
      <c r="G227" t="s">
        <v>90</v>
      </c>
      <c r="H227" t="s">
        <v>91</v>
      </c>
      <c r="I227" t="s">
        <v>92</v>
      </c>
      <c r="J227" t="s">
        <v>89</v>
      </c>
      <c r="K227" t="s">
        <v>89</v>
      </c>
      <c r="L227" t="s">
        <v>89</v>
      </c>
      <c r="M227" t="s">
        <v>89</v>
      </c>
      <c r="N227" t="s">
        <v>89</v>
      </c>
      <c r="O227">
        <v>227</v>
      </c>
      <c r="P227" t="s">
        <v>89</v>
      </c>
      <c r="Q227" t="s">
        <v>89</v>
      </c>
      <c r="R227" t="s">
        <v>93</v>
      </c>
    </row>
    <row r="228" spans="2:18" x14ac:dyDescent="0.25">
      <c r="B228" t="s">
        <v>408</v>
      </c>
      <c r="C228" t="s">
        <v>142</v>
      </c>
      <c r="D228" t="s">
        <v>89</v>
      </c>
      <c r="E228" t="s">
        <v>89</v>
      </c>
      <c r="F228" t="s">
        <v>89</v>
      </c>
      <c r="G228" t="s">
        <v>90</v>
      </c>
      <c r="H228" t="s">
        <v>96</v>
      </c>
      <c r="I228" t="s">
        <v>100</v>
      </c>
      <c r="J228" t="s">
        <v>89</v>
      </c>
      <c r="K228" t="s">
        <v>89</v>
      </c>
      <c r="L228" t="s">
        <v>89</v>
      </c>
      <c r="M228" t="s">
        <v>89</v>
      </c>
      <c r="N228" t="s">
        <v>89</v>
      </c>
      <c r="O228">
        <v>228</v>
      </c>
      <c r="P228" t="s">
        <v>89</v>
      </c>
      <c r="Q228" t="s">
        <v>89</v>
      </c>
      <c r="R228" t="s">
        <v>93</v>
      </c>
    </row>
    <row r="229" spans="2:18" x14ac:dyDescent="0.25">
      <c r="B229" t="s">
        <v>409</v>
      </c>
      <c r="C229" t="s">
        <v>95</v>
      </c>
      <c r="D229" t="s">
        <v>89</v>
      </c>
      <c r="E229" t="s">
        <v>89</v>
      </c>
      <c r="F229" t="s">
        <v>89</v>
      </c>
      <c r="G229" t="s">
        <v>90</v>
      </c>
      <c r="H229" t="s">
        <v>107</v>
      </c>
      <c r="I229" t="s">
        <v>402</v>
      </c>
      <c r="J229" t="s">
        <v>89</v>
      </c>
      <c r="K229" t="s">
        <v>89</v>
      </c>
      <c r="L229" t="s">
        <v>89</v>
      </c>
      <c r="M229" t="s">
        <v>89</v>
      </c>
      <c r="N229" t="s">
        <v>89</v>
      </c>
      <c r="O229">
        <v>229</v>
      </c>
      <c r="P229" t="s">
        <v>89</v>
      </c>
      <c r="Q229" t="s">
        <v>89</v>
      </c>
      <c r="R229" t="s">
        <v>93</v>
      </c>
    </row>
    <row r="230" spans="2:18" x14ac:dyDescent="0.25">
      <c r="B230" t="s">
        <v>410</v>
      </c>
      <c r="C230" t="s">
        <v>95</v>
      </c>
      <c r="D230" t="s">
        <v>89</v>
      </c>
      <c r="E230" t="s">
        <v>89</v>
      </c>
      <c r="F230" t="s">
        <v>89</v>
      </c>
      <c r="G230" t="s">
        <v>90</v>
      </c>
      <c r="H230" t="s">
        <v>107</v>
      </c>
      <c r="I230" t="s">
        <v>411</v>
      </c>
      <c r="J230" t="s">
        <v>89</v>
      </c>
      <c r="K230" t="s">
        <v>89</v>
      </c>
      <c r="L230" t="s">
        <v>89</v>
      </c>
      <c r="M230" t="s">
        <v>89</v>
      </c>
      <c r="N230" t="s">
        <v>89</v>
      </c>
      <c r="O230">
        <v>230</v>
      </c>
      <c r="P230" t="s">
        <v>89</v>
      </c>
      <c r="Q230" t="s">
        <v>89</v>
      </c>
      <c r="R230" t="s">
        <v>93</v>
      </c>
    </row>
    <row r="231" spans="2:18" x14ac:dyDescent="0.25">
      <c r="B231" t="s">
        <v>412</v>
      </c>
      <c r="C231" t="s">
        <v>154</v>
      </c>
      <c r="D231" t="s">
        <v>89</v>
      </c>
      <c r="E231" t="s">
        <v>89</v>
      </c>
      <c r="F231" t="s">
        <v>89</v>
      </c>
      <c r="G231" t="s">
        <v>90</v>
      </c>
      <c r="H231" t="s">
        <v>107</v>
      </c>
      <c r="I231" t="s">
        <v>140</v>
      </c>
      <c r="J231" t="s">
        <v>89</v>
      </c>
      <c r="K231" t="s">
        <v>89</v>
      </c>
      <c r="L231" t="s">
        <v>89</v>
      </c>
      <c r="M231" t="s">
        <v>89</v>
      </c>
      <c r="N231" t="s">
        <v>89</v>
      </c>
      <c r="O231">
        <v>231</v>
      </c>
      <c r="P231" t="s">
        <v>89</v>
      </c>
      <c r="Q231" t="s">
        <v>89</v>
      </c>
      <c r="R231" t="s">
        <v>93</v>
      </c>
    </row>
    <row r="232" spans="2:18" x14ac:dyDescent="0.25">
      <c r="B232" t="s">
        <v>413</v>
      </c>
      <c r="C232" t="s">
        <v>142</v>
      </c>
      <c r="D232" t="s">
        <v>89</v>
      </c>
      <c r="E232" t="s">
        <v>89</v>
      </c>
      <c r="F232" t="s">
        <v>89</v>
      </c>
      <c r="G232" t="s">
        <v>90</v>
      </c>
      <c r="H232" t="s">
        <v>96</v>
      </c>
      <c r="I232" t="s">
        <v>123</v>
      </c>
      <c r="J232" t="s">
        <v>89</v>
      </c>
      <c r="K232" t="s">
        <v>89</v>
      </c>
      <c r="L232" t="s">
        <v>89</v>
      </c>
      <c r="M232" t="s">
        <v>89</v>
      </c>
      <c r="N232" t="s">
        <v>89</v>
      </c>
      <c r="O232">
        <v>232</v>
      </c>
      <c r="P232" t="s">
        <v>89</v>
      </c>
      <c r="Q232" t="s">
        <v>89</v>
      </c>
      <c r="R232" t="s">
        <v>93</v>
      </c>
    </row>
    <row r="233" spans="2:18" x14ac:dyDescent="0.25">
      <c r="B233" t="s">
        <v>414</v>
      </c>
      <c r="C233" t="s">
        <v>99</v>
      </c>
      <c r="D233" t="s">
        <v>89</v>
      </c>
      <c r="E233" t="s">
        <v>89</v>
      </c>
      <c r="F233" t="s">
        <v>89</v>
      </c>
      <c r="G233" t="s">
        <v>90</v>
      </c>
      <c r="H233" t="s">
        <v>107</v>
      </c>
      <c r="I233" t="s">
        <v>248</v>
      </c>
      <c r="J233" t="s">
        <v>89</v>
      </c>
      <c r="K233" t="s">
        <v>89</v>
      </c>
      <c r="L233" t="s">
        <v>89</v>
      </c>
      <c r="M233" t="s">
        <v>89</v>
      </c>
      <c r="N233" t="s">
        <v>89</v>
      </c>
      <c r="O233">
        <v>233</v>
      </c>
      <c r="P233" t="s">
        <v>89</v>
      </c>
      <c r="Q233" t="s">
        <v>89</v>
      </c>
      <c r="R233" t="s">
        <v>93</v>
      </c>
    </row>
    <row r="234" spans="2:18" x14ac:dyDescent="0.25">
      <c r="B234" t="s">
        <v>415</v>
      </c>
      <c r="C234" t="s">
        <v>170</v>
      </c>
      <c r="D234" t="s">
        <v>89</v>
      </c>
      <c r="E234" t="s">
        <v>89</v>
      </c>
      <c r="F234" t="s">
        <v>89</v>
      </c>
      <c r="G234" t="s">
        <v>90</v>
      </c>
      <c r="H234" t="s">
        <v>91</v>
      </c>
      <c r="I234" t="s">
        <v>180</v>
      </c>
      <c r="J234" t="s">
        <v>89</v>
      </c>
      <c r="K234" t="s">
        <v>89</v>
      </c>
      <c r="L234" t="s">
        <v>89</v>
      </c>
      <c r="M234" t="s">
        <v>89</v>
      </c>
      <c r="N234" t="s">
        <v>89</v>
      </c>
      <c r="O234">
        <v>234</v>
      </c>
      <c r="P234" t="s">
        <v>89</v>
      </c>
      <c r="Q234" t="s">
        <v>89</v>
      </c>
      <c r="R234" t="s">
        <v>93</v>
      </c>
    </row>
    <row r="235" spans="2:18" x14ac:dyDescent="0.25">
      <c r="B235" t="s">
        <v>416</v>
      </c>
      <c r="C235" t="s">
        <v>95</v>
      </c>
      <c r="D235" t="s">
        <v>89</v>
      </c>
      <c r="E235" t="s">
        <v>89</v>
      </c>
      <c r="F235" t="s">
        <v>89</v>
      </c>
      <c r="G235" t="s">
        <v>90</v>
      </c>
      <c r="H235" t="s">
        <v>107</v>
      </c>
      <c r="I235" t="s">
        <v>130</v>
      </c>
      <c r="J235" t="s">
        <v>89</v>
      </c>
      <c r="K235" t="s">
        <v>89</v>
      </c>
      <c r="L235" t="s">
        <v>89</v>
      </c>
      <c r="M235" t="s">
        <v>89</v>
      </c>
      <c r="N235" t="s">
        <v>89</v>
      </c>
      <c r="O235">
        <v>235</v>
      </c>
      <c r="P235" t="s">
        <v>89</v>
      </c>
      <c r="Q235" t="s">
        <v>89</v>
      </c>
      <c r="R235" t="s">
        <v>93</v>
      </c>
    </row>
    <row r="236" spans="2:18" x14ac:dyDescent="0.25">
      <c r="B236" t="s">
        <v>417</v>
      </c>
      <c r="C236" t="s">
        <v>115</v>
      </c>
      <c r="D236" t="s">
        <v>89</v>
      </c>
      <c r="E236" t="s">
        <v>89</v>
      </c>
      <c r="F236" t="s">
        <v>89</v>
      </c>
      <c r="G236" t="s">
        <v>90</v>
      </c>
      <c r="H236" t="s">
        <v>107</v>
      </c>
      <c r="I236" t="s">
        <v>177</v>
      </c>
      <c r="J236" t="s">
        <v>89</v>
      </c>
      <c r="K236" t="s">
        <v>89</v>
      </c>
      <c r="L236" t="s">
        <v>89</v>
      </c>
      <c r="M236" t="s">
        <v>89</v>
      </c>
      <c r="N236" t="s">
        <v>89</v>
      </c>
      <c r="O236">
        <v>236</v>
      </c>
      <c r="P236" t="s">
        <v>89</v>
      </c>
      <c r="Q236" t="s">
        <v>89</v>
      </c>
      <c r="R236" t="s">
        <v>93</v>
      </c>
    </row>
    <row r="237" spans="2:18" x14ac:dyDescent="0.25">
      <c r="B237" t="s">
        <v>418</v>
      </c>
      <c r="C237" t="s">
        <v>419</v>
      </c>
      <c r="D237" t="s">
        <v>89</v>
      </c>
      <c r="E237" t="s">
        <v>89</v>
      </c>
      <c r="F237" t="s">
        <v>89</v>
      </c>
      <c r="G237" t="s">
        <v>90</v>
      </c>
      <c r="H237" t="s">
        <v>107</v>
      </c>
      <c r="I237" t="s">
        <v>186</v>
      </c>
      <c r="J237" t="s">
        <v>89</v>
      </c>
      <c r="K237" t="s">
        <v>89</v>
      </c>
      <c r="L237" t="s">
        <v>89</v>
      </c>
      <c r="M237" t="s">
        <v>89</v>
      </c>
      <c r="N237" t="s">
        <v>89</v>
      </c>
      <c r="O237">
        <v>237</v>
      </c>
      <c r="P237" t="s">
        <v>89</v>
      </c>
      <c r="Q237" t="s">
        <v>89</v>
      </c>
      <c r="R237" t="s">
        <v>93</v>
      </c>
    </row>
    <row r="238" spans="2:18" x14ac:dyDescent="0.25">
      <c r="B238" t="s">
        <v>420</v>
      </c>
      <c r="C238" t="s">
        <v>99</v>
      </c>
      <c r="D238" t="s">
        <v>89</v>
      </c>
      <c r="E238" t="s">
        <v>89</v>
      </c>
      <c r="F238" t="s">
        <v>89</v>
      </c>
      <c r="G238" t="s">
        <v>90</v>
      </c>
      <c r="H238" t="s">
        <v>107</v>
      </c>
      <c r="I238" t="s">
        <v>194</v>
      </c>
      <c r="J238" t="s">
        <v>89</v>
      </c>
      <c r="K238" t="s">
        <v>89</v>
      </c>
      <c r="L238" t="s">
        <v>89</v>
      </c>
      <c r="M238" t="s">
        <v>89</v>
      </c>
      <c r="N238" t="s">
        <v>89</v>
      </c>
      <c r="O238">
        <v>238</v>
      </c>
      <c r="P238" t="s">
        <v>89</v>
      </c>
      <c r="Q238" t="s">
        <v>89</v>
      </c>
      <c r="R238" t="s">
        <v>93</v>
      </c>
    </row>
    <row r="239" spans="2:18" x14ac:dyDescent="0.25">
      <c r="B239" t="s">
        <v>421</v>
      </c>
      <c r="C239" t="s">
        <v>142</v>
      </c>
      <c r="D239" t="s">
        <v>89</v>
      </c>
      <c r="E239" t="s">
        <v>89</v>
      </c>
      <c r="F239" t="s">
        <v>89</v>
      </c>
      <c r="G239" t="s">
        <v>90</v>
      </c>
      <c r="H239" t="s">
        <v>96</v>
      </c>
      <c r="I239" t="s">
        <v>134</v>
      </c>
      <c r="J239" t="s">
        <v>89</v>
      </c>
      <c r="K239" t="s">
        <v>89</v>
      </c>
      <c r="L239" t="s">
        <v>89</v>
      </c>
      <c r="M239" t="s">
        <v>89</v>
      </c>
      <c r="N239" t="s">
        <v>89</v>
      </c>
      <c r="O239">
        <v>239</v>
      </c>
      <c r="P239" t="s">
        <v>89</v>
      </c>
      <c r="Q239" t="s">
        <v>89</v>
      </c>
      <c r="R239" t="s">
        <v>93</v>
      </c>
    </row>
    <row r="240" spans="2:18" x14ac:dyDescent="0.25">
      <c r="B240" t="s">
        <v>422</v>
      </c>
      <c r="C240" t="s">
        <v>99</v>
      </c>
      <c r="D240" t="s">
        <v>89</v>
      </c>
      <c r="E240" t="s">
        <v>89</v>
      </c>
      <c r="F240" t="s">
        <v>89</v>
      </c>
      <c r="G240" t="s">
        <v>90</v>
      </c>
      <c r="H240" t="s">
        <v>107</v>
      </c>
      <c r="I240" t="s">
        <v>186</v>
      </c>
      <c r="J240" t="s">
        <v>89</v>
      </c>
      <c r="K240" t="s">
        <v>89</v>
      </c>
      <c r="L240" t="s">
        <v>89</v>
      </c>
      <c r="M240" t="s">
        <v>89</v>
      </c>
      <c r="N240" t="s">
        <v>89</v>
      </c>
      <c r="O240">
        <v>240</v>
      </c>
      <c r="P240" t="s">
        <v>89</v>
      </c>
      <c r="Q240" t="s">
        <v>89</v>
      </c>
      <c r="R240" t="s">
        <v>93</v>
      </c>
    </row>
    <row r="241" spans="2:18" x14ac:dyDescent="0.25">
      <c r="B241" t="s">
        <v>423</v>
      </c>
      <c r="C241" t="s">
        <v>146</v>
      </c>
      <c r="D241" t="s">
        <v>89</v>
      </c>
      <c r="E241" t="s">
        <v>89</v>
      </c>
      <c r="F241" t="s">
        <v>89</v>
      </c>
      <c r="G241" t="s">
        <v>90</v>
      </c>
      <c r="H241" t="s">
        <v>107</v>
      </c>
      <c r="I241" t="s">
        <v>130</v>
      </c>
      <c r="J241" t="s">
        <v>89</v>
      </c>
      <c r="K241" t="s">
        <v>89</v>
      </c>
      <c r="L241" t="s">
        <v>89</v>
      </c>
      <c r="M241" t="s">
        <v>89</v>
      </c>
      <c r="N241" t="s">
        <v>89</v>
      </c>
      <c r="O241">
        <v>241</v>
      </c>
      <c r="P241" t="s">
        <v>89</v>
      </c>
      <c r="Q241" t="s">
        <v>89</v>
      </c>
      <c r="R241" t="s">
        <v>93</v>
      </c>
    </row>
    <row r="242" spans="2:18" x14ac:dyDescent="0.25">
      <c r="B242" t="s">
        <v>424</v>
      </c>
      <c r="C242" t="s">
        <v>110</v>
      </c>
      <c r="D242" t="s">
        <v>89</v>
      </c>
      <c r="E242" t="s">
        <v>89</v>
      </c>
      <c r="F242" t="s">
        <v>89</v>
      </c>
      <c r="G242" t="s">
        <v>90</v>
      </c>
      <c r="H242" t="s">
        <v>107</v>
      </c>
      <c r="I242" t="s">
        <v>186</v>
      </c>
      <c r="J242" t="s">
        <v>89</v>
      </c>
      <c r="K242" t="s">
        <v>89</v>
      </c>
      <c r="L242" t="s">
        <v>89</v>
      </c>
      <c r="M242" t="s">
        <v>89</v>
      </c>
      <c r="N242" t="s">
        <v>89</v>
      </c>
      <c r="O242">
        <v>242</v>
      </c>
      <c r="P242" t="s">
        <v>89</v>
      </c>
      <c r="Q242" t="s">
        <v>89</v>
      </c>
      <c r="R242" t="s">
        <v>93</v>
      </c>
    </row>
    <row r="243" spans="2:18" x14ac:dyDescent="0.25">
      <c r="B243" t="s">
        <v>425</v>
      </c>
      <c r="C243" t="s">
        <v>95</v>
      </c>
      <c r="D243" t="s">
        <v>89</v>
      </c>
      <c r="E243" t="s">
        <v>89</v>
      </c>
      <c r="F243" t="s">
        <v>89</v>
      </c>
      <c r="G243" t="s">
        <v>90</v>
      </c>
      <c r="H243" t="s">
        <v>96</v>
      </c>
      <c r="I243" t="s">
        <v>287</v>
      </c>
      <c r="J243" t="s">
        <v>89</v>
      </c>
      <c r="K243" t="s">
        <v>89</v>
      </c>
      <c r="L243" t="s">
        <v>89</v>
      </c>
      <c r="M243" t="s">
        <v>89</v>
      </c>
      <c r="N243" t="s">
        <v>89</v>
      </c>
      <c r="O243">
        <v>243</v>
      </c>
      <c r="P243" t="s">
        <v>89</v>
      </c>
      <c r="Q243" t="s">
        <v>89</v>
      </c>
      <c r="R243" t="s">
        <v>93</v>
      </c>
    </row>
    <row r="244" spans="2:18" x14ac:dyDescent="0.25">
      <c r="B244" t="s">
        <v>426</v>
      </c>
      <c r="C244" t="s">
        <v>255</v>
      </c>
      <c r="D244" t="s">
        <v>89</v>
      </c>
      <c r="E244" t="s">
        <v>89</v>
      </c>
      <c r="F244" t="s">
        <v>89</v>
      </c>
      <c r="G244" t="s">
        <v>90</v>
      </c>
      <c r="H244" t="s">
        <v>96</v>
      </c>
      <c r="I244" t="s">
        <v>150</v>
      </c>
      <c r="J244" t="s">
        <v>89</v>
      </c>
      <c r="K244" t="s">
        <v>89</v>
      </c>
      <c r="L244" t="s">
        <v>89</v>
      </c>
      <c r="M244" t="s">
        <v>89</v>
      </c>
      <c r="N244" t="s">
        <v>89</v>
      </c>
      <c r="O244">
        <v>244</v>
      </c>
      <c r="P244" t="s">
        <v>89</v>
      </c>
      <c r="Q244" t="s">
        <v>89</v>
      </c>
      <c r="R244" t="s">
        <v>93</v>
      </c>
    </row>
    <row r="245" spans="2:18" x14ac:dyDescent="0.25">
      <c r="B245" t="s">
        <v>427</v>
      </c>
      <c r="C245" t="s">
        <v>428</v>
      </c>
      <c r="D245" t="s">
        <v>89</v>
      </c>
      <c r="E245" t="s">
        <v>89</v>
      </c>
      <c r="F245" t="s">
        <v>89</v>
      </c>
      <c r="G245" t="s">
        <v>90</v>
      </c>
      <c r="H245" t="s">
        <v>96</v>
      </c>
      <c r="I245" t="s">
        <v>102</v>
      </c>
      <c r="J245" t="s">
        <v>89</v>
      </c>
      <c r="K245" t="s">
        <v>89</v>
      </c>
      <c r="L245" t="s">
        <v>89</v>
      </c>
      <c r="M245" t="s">
        <v>89</v>
      </c>
      <c r="N245" t="s">
        <v>89</v>
      </c>
      <c r="O245">
        <v>245</v>
      </c>
      <c r="P245" t="s">
        <v>89</v>
      </c>
      <c r="Q245" t="s">
        <v>89</v>
      </c>
      <c r="R245" t="s">
        <v>93</v>
      </c>
    </row>
    <row r="246" spans="2:18" x14ac:dyDescent="0.25">
      <c r="B246" t="s">
        <v>429</v>
      </c>
      <c r="C246" t="s">
        <v>428</v>
      </c>
      <c r="D246" t="s">
        <v>89</v>
      </c>
      <c r="E246" t="s">
        <v>89</v>
      </c>
      <c r="F246" t="s">
        <v>89</v>
      </c>
      <c r="G246" t="s">
        <v>90</v>
      </c>
      <c r="H246" t="s">
        <v>107</v>
      </c>
      <c r="I246" t="s">
        <v>177</v>
      </c>
      <c r="J246" t="s">
        <v>89</v>
      </c>
      <c r="K246" t="s">
        <v>89</v>
      </c>
      <c r="L246" t="s">
        <v>89</v>
      </c>
      <c r="M246" t="s">
        <v>89</v>
      </c>
      <c r="N246" t="s">
        <v>89</v>
      </c>
      <c r="O246">
        <v>246</v>
      </c>
      <c r="P246" t="s">
        <v>89</v>
      </c>
      <c r="Q246" t="s">
        <v>89</v>
      </c>
      <c r="R246" t="s">
        <v>93</v>
      </c>
    </row>
    <row r="247" spans="2:18" x14ac:dyDescent="0.25">
      <c r="B247" t="s">
        <v>430</v>
      </c>
      <c r="C247" t="s">
        <v>146</v>
      </c>
      <c r="D247" t="s">
        <v>89</v>
      </c>
      <c r="E247" t="s">
        <v>89</v>
      </c>
      <c r="F247" t="s">
        <v>89</v>
      </c>
      <c r="G247" t="s">
        <v>90</v>
      </c>
      <c r="H247" t="s">
        <v>107</v>
      </c>
      <c r="I247" t="s">
        <v>225</v>
      </c>
      <c r="J247" t="s">
        <v>89</v>
      </c>
      <c r="K247" t="s">
        <v>89</v>
      </c>
      <c r="L247" t="s">
        <v>89</v>
      </c>
      <c r="M247" t="s">
        <v>89</v>
      </c>
      <c r="N247" t="s">
        <v>89</v>
      </c>
      <c r="O247">
        <v>247</v>
      </c>
      <c r="P247" t="s">
        <v>89</v>
      </c>
      <c r="Q247" t="s">
        <v>89</v>
      </c>
      <c r="R247" t="s">
        <v>93</v>
      </c>
    </row>
    <row r="248" spans="2:18" x14ac:dyDescent="0.25">
      <c r="B248" t="s">
        <v>431</v>
      </c>
      <c r="C248" t="s">
        <v>156</v>
      </c>
      <c r="D248" t="s">
        <v>89</v>
      </c>
      <c r="E248" t="s">
        <v>89</v>
      </c>
      <c r="F248" t="s">
        <v>89</v>
      </c>
      <c r="G248" t="s">
        <v>90</v>
      </c>
      <c r="H248" t="s">
        <v>96</v>
      </c>
      <c r="I248" t="s">
        <v>100</v>
      </c>
      <c r="J248" t="s">
        <v>89</v>
      </c>
      <c r="K248" t="s">
        <v>89</v>
      </c>
      <c r="L248" t="s">
        <v>89</v>
      </c>
      <c r="M248" t="s">
        <v>89</v>
      </c>
      <c r="N248" t="s">
        <v>89</v>
      </c>
      <c r="O248">
        <v>248</v>
      </c>
      <c r="P248" t="s">
        <v>89</v>
      </c>
      <c r="Q248" t="s">
        <v>89</v>
      </c>
      <c r="R248" t="s">
        <v>93</v>
      </c>
    </row>
    <row r="249" spans="2:18" x14ac:dyDescent="0.25">
      <c r="B249" t="s">
        <v>432</v>
      </c>
      <c r="C249" t="s">
        <v>99</v>
      </c>
      <c r="D249" t="s">
        <v>89</v>
      </c>
      <c r="E249" t="s">
        <v>89</v>
      </c>
      <c r="F249" t="s">
        <v>89</v>
      </c>
      <c r="G249" t="s">
        <v>90</v>
      </c>
      <c r="H249" t="s">
        <v>107</v>
      </c>
      <c r="I249" t="s">
        <v>140</v>
      </c>
      <c r="J249" t="s">
        <v>89</v>
      </c>
      <c r="K249" t="s">
        <v>89</v>
      </c>
      <c r="L249" t="s">
        <v>89</v>
      </c>
      <c r="M249" t="s">
        <v>89</v>
      </c>
      <c r="N249" t="s">
        <v>89</v>
      </c>
      <c r="O249">
        <v>249</v>
      </c>
      <c r="P249" t="s">
        <v>89</v>
      </c>
      <c r="Q249" t="s">
        <v>89</v>
      </c>
      <c r="R249" t="s">
        <v>93</v>
      </c>
    </row>
    <row r="250" spans="2:18" x14ac:dyDescent="0.25">
      <c r="B250" t="s">
        <v>433</v>
      </c>
      <c r="C250" t="s">
        <v>99</v>
      </c>
      <c r="D250" t="s">
        <v>89</v>
      </c>
      <c r="E250" t="s">
        <v>89</v>
      </c>
      <c r="F250" t="s">
        <v>89</v>
      </c>
      <c r="G250" t="s">
        <v>90</v>
      </c>
      <c r="H250" t="s">
        <v>107</v>
      </c>
      <c r="I250" t="s">
        <v>186</v>
      </c>
      <c r="J250" t="s">
        <v>89</v>
      </c>
      <c r="K250" t="s">
        <v>89</v>
      </c>
      <c r="L250" t="s">
        <v>89</v>
      </c>
      <c r="M250" t="s">
        <v>89</v>
      </c>
      <c r="N250" t="s">
        <v>89</v>
      </c>
      <c r="O250">
        <v>250</v>
      </c>
      <c r="P250" t="s">
        <v>89</v>
      </c>
      <c r="Q250" t="s">
        <v>89</v>
      </c>
      <c r="R250" t="s">
        <v>93</v>
      </c>
    </row>
    <row r="251" spans="2:18" x14ac:dyDescent="0.25">
      <c r="B251" t="s">
        <v>434</v>
      </c>
      <c r="C251" t="s">
        <v>156</v>
      </c>
      <c r="D251" t="s">
        <v>89</v>
      </c>
      <c r="E251" t="s">
        <v>89</v>
      </c>
      <c r="F251" t="s">
        <v>89</v>
      </c>
      <c r="G251" t="s">
        <v>90</v>
      </c>
      <c r="H251" t="s">
        <v>96</v>
      </c>
      <c r="I251" t="s">
        <v>159</v>
      </c>
      <c r="J251" t="s">
        <v>89</v>
      </c>
      <c r="K251" t="s">
        <v>89</v>
      </c>
      <c r="L251" t="s">
        <v>89</v>
      </c>
      <c r="M251" t="s">
        <v>89</v>
      </c>
      <c r="N251" t="s">
        <v>89</v>
      </c>
      <c r="O251">
        <v>251</v>
      </c>
      <c r="P251" t="s">
        <v>89</v>
      </c>
      <c r="Q251" t="s">
        <v>89</v>
      </c>
      <c r="R251" t="s">
        <v>93</v>
      </c>
    </row>
    <row r="252" spans="2:18" x14ac:dyDescent="0.25">
      <c r="B252" t="s">
        <v>435</v>
      </c>
      <c r="C252" t="s">
        <v>99</v>
      </c>
      <c r="D252" t="s">
        <v>89</v>
      </c>
      <c r="E252" t="s">
        <v>89</v>
      </c>
      <c r="F252" t="s">
        <v>89</v>
      </c>
      <c r="G252" t="s">
        <v>90</v>
      </c>
      <c r="H252" t="s">
        <v>96</v>
      </c>
      <c r="I252" t="s">
        <v>123</v>
      </c>
      <c r="J252" t="s">
        <v>89</v>
      </c>
      <c r="K252" t="s">
        <v>89</v>
      </c>
      <c r="L252" t="s">
        <v>89</v>
      </c>
      <c r="M252" t="s">
        <v>89</v>
      </c>
      <c r="N252" t="s">
        <v>89</v>
      </c>
      <c r="O252">
        <v>252</v>
      </c>
      <c r="P252" t="s">
        <v>89</v>
      </c>
      <c r="Q252" t="s">
        <v>89</v>
      </c>
      <c r="R252" t="s">
        <v>93</v>
      </c>
    </row>
    <row r="253" spans="2:18" x14ac:dyDescent="0.25">
      <c r="B253" t="s">
        <v>436</v>
      </c>
      <c r="C253" t="s">
        <v>99</v>
      </c>
      <c r="D253" t="s">
        <v>89</v>
      </c>
      <c r="E253" t="s">
        <v>89</v>
      </c>
      <c r="F253" t="s">
        <v>89</v>
      </c>
      <c r="G253" t="s">
        <v>90</v>
      </c>
      <c r="H253" t="s">
        <v>96</v>
      </c>
      <c r="I253" t="s">
        <v>104</v>
      </c>
      <c r="J253" t="s">
        <v>89</v>
      </c>
      <c r="K253" t="s">
        <v>89</v>
      </c>
      <c r="L253" t="s">
        <v>89</v>
      </c>
      <c r="M253" t="s">
        <v>89</v>
      </c>
      <c r="N253" t="s">
        <v>89</v>
      </c>
      <c r="O253">
        <v>253</v>
      </c>
      <c r="P253" t="s">
        <v>89</v>
      </c>
      <c r="Q253" t="s">
        <v>89</v>
      </c>
      <c r="R253" t="s">
        <v>93</v>
      </c>
    </row>
    <row r="254" spans="2:18" x14ac:dyDescent="0.25">
      <c r="B254" t="s">
        <v>437</v>
      </c>
      <c r="C254" t="s">
        <v>146</v>
      </c>
      <c r="D254" t="s">
        <v>89</v>
      </c>
      <c r="E254" t="s">
        <v>89</v>
      </c>
      <c r="F254" t="s">
        <v>89</v>
      </c>
      <c r="G254" t="s">
        <v>90</v>
      </c>
      <c r="H254" t="s">
        <v>96</v>
      </c>
      <c r="I254" t="s">
        <v>123</v>
      </c>
      <c r="J254" t="s">
        <v>89</v>
      </c>
      <c r="K254" t="s">
        <v>89</v>
      </c>
      <c r="L254" t="s">
        <v>89</v>
      </c>
      <c r="M254" t="s">
        <v>89</v>
      </c>
      <c r="N254" t="s">
        <v>89</v>
      </c>
      <c r="O254">
        <v>254</v>
      </c>
      <c r="P254" t="s">
        <v>89</v>
      </c>
      <c r="Q254" t="s">
        <v>89</v>
      </c>
      <c r="R254" t="s">
        <v>93</v>
      </c>
    </row>
    <row r="255" spans="2:18" x14ac:dyDescent="0.25">
      <c r="B255" t="s">
        <v>438</v>
      </c>
      <c r="C255" t="s">
        <v>142</v>
      </c>
      <c r="D255" t="s">
        <v>89</v>
      </c>
      <c r="E255" t="s">
        <v>89</v>
      </c>
      <c r="F255" t="s">
        <v>89</v>
      </c>
      <c r="G255" t="s">
        <v>90</v>
      </c>
      <c r="H255" t="s">
        <v>107</v>
      </c>
      <c r="I255" t="s">
        <v>186</v>
      </c>
      <c r="J255" t="s">
        <v>89</v>
      </c>
      <c r="K255" t="s">
        <v>89</v>
      </c>
      <c r="L255" t="s">
        <v>89</v>
      </c>
      <c r="M255" t="s">
        <v>89</v>
      </c>
      <c r="N255" t="s">
        <v>89</v>
      </c>
      <c r="O255">
        <v>255</v>
      </c>
      <c r="P255" t="s">
        <v>89</v>
      </c>
      <c r="Q255" t="s">
        <v>89</v>
      </c>
      <c r="R255" t="s">
        <v>93</v>
      </c>
    </row>
    <row r="256" spans="2:18" x14ac:dyDescent="0.25">
      <c r="B256" t="s">
        <v>439</v>
      </c>
      <c r="C256" t="s">
        <v>95</v>
      </c>
      <c r="D256" t="s">
        <v>89</v>
      </c>
      <c r="E256" t="s">
        <v>89</v>
      </c>
      <c r="F256" t="s">
        <v>89</v>
      </c>
      <c r="G256" t="s">
        <v>90</v>
      </c>
      <c r="H256" t="s">
        <v>107</v>
      </c>
      <c r="I256" t="s">
        <v>194</v>
      </c>
      <c r="J256" t="s">
        <v>89</v>
      </c>
      <c r="K256" t="s">
        <v>89</v>
      </c>
      <c r="L256" t="s">
        <v>89</v>
      </c>
      <c r="M256" t="s">
        <v>89</v>
      </c>
      <c r="N256" t="s">
        <v>89</v>
      </c>
      <c r="O256">
        <v>256</v>
      </c>
      <c r="P256" t="s">
        <v>89</v>
      </c>
      <c r="Q256" t="s">
        <v>89</v>
      </c>
      <c r="R256" t="s">
        <v>93</v>
      </c>
    </row>
    <row r="257" spans="2:18" x14ac:dyDescent="0.25">
      <c r="B257" t="s">
        <v>440</v>
      </c>
      <c r="C257" t="s">
        <v>95</v>
      </c>
      <c r="D257" t="s">
        <v>89</v>
      </c>
      <c r="E257" t="s">
        <v>89</v>
      </c>
      <c r="F257" t="s">
        <v>89</v>
      </c>
      <c r="G257" t="s">
        <v>90</v>
      </c>
      <c r="H257" t="s">
        <v>96</v>
      </c>
      <c r="I257" t="s">
        <v>104</v>
      </c>
      <c r="J257" t="s">
        <v>89</v>
      </c>
      <c r="K257" t="s">
        <v>89</v>
      </c>
      <c r="L257" t="s">
        <v>89</v>
      </c>
      <c r="M257" t="s">
        <v>89</v>
      </c>
      <c r="N257" t="s">
        <v>89</v>
      </c>
      <c r="O257">
        <v>257</v>
      </c>
      <c r="P257" t="s">
        <v>89</v>
      </c>
      <c r="Q257" t="s">
        <v>89</v>
      </c>
      <c r="R257" t="s">
        <v>93</v>
      </c>
    </row>
    <row r="258" spans="2:18" x14ac:dyDescent="0.25">
      <c r="B258" t="s">
        <v>441</v>
      </c>
      <c r="C258" t="s">
        <v>95</v>
      </c>
      <c r="D258" t="s">
        <v>89</v>
      </c>
      <c r="E258" t="s">
        <v>89</v>
      </c>
      <c r="F258" t="s">
        <v>89</v>
      </c>
      <c r="G258" t="s">
        <v>90</v>
      </c>
      <c r="H258" t="s">
        <v>96</v>
      </c>
      <c r="I258" t="s">
        <v>104</v>
      </c>
      <c r="J258" t="s">
        <v>89</v>
      </c>
      <c r="K258" t="s">
        <v>89</v>
      </c>
      <c r="L258" t="s">
        <v>89</v>
      </c>
      <c r="M258" t="s">
        <v>89</v>
      </c>
      <c r="N258" t="s">
        <v>89</v>
      </c>
      <c r="O258">
        <v>258</v>
      </c>
      <c r="P258" t="s">
        <v>89</v>
      </c>
      <c r="Q258" t="s">
        <v>89</v>
      </c>
      <c r="R258" t="s">
        <v>93</v>
      </c>
    </row>
    <row r="259" spans="2:18" x14ac:dyDescent="0.25">
      <c r="B259" t="s">
        <v>442</v>
      </c>
      <c r="C259" t="s">
        <v>95</v>
      </c>
      <c r="D259" t="s">
        <v>89</v>
      </c>
      <c r="E259" t="s">
        <v>89</v>
      </c>
      <c r="F259" t="s">
        <v>89</v>
      </c>
      <c r="G259" t="s">
        <v>90</v>
      </c>
      <c r="H259" t="s">
        <v>96</v>
      </c>
      <c r="I259" t="s">
        <v>121</v>
      </c>
      <c r="J259" t="s">
        <v>89</v>
      </c>
      <c r="K259" t="s">
        <v>89</v>
      </c>
      <c r="L259" t="s">
        <v>89</v>
      </c>
      <c r="M259" t="s">
        <v>89</v>
      </c>
      <c r="N259" t="s">
        <v>89</v>
      </c>
      <c r="O259">
        <v>259</v>
      </c>
      <c r="P259" t="s">
        <v>89</v>
      </c>
      <c r="Q259" t="s">
        <v>89</v>
      </c>
      <c r="R259" t="s">
        <v>93</v>
      </c>
    </row>
    <row r="260" spans="2:18" x14ac:dyDescent="0.25">
      <c r="B260" t="s">
        <v>443</v>
      </c>
      <c r="C260" t="s">
        <v>95</v>
      </c>
      <c r="D260" t="s">
        <v>89</v>
      </c>
      <c r="E260" t="s">
        <v>89</v>
      </c>
      <c r="F260" t="s">
        <v>89</v>
      </c>
      <c r="G260" t="s">
        <v>90</v>
      </c>
      <c r="H260" t="s">
        <v>107</v>
      </c>
      <c r="I260" t="s">
        <v>186</v>
      </c>
      <c r="J260" t="s">
        <v>89</v>
      </c>
      <c r="K260" t="s">
        <v>89</v>
      </c>
      <c r="L260" t="s">
        <v>89</v>
      </c>
      <c r="M260" t="s">
        <v>89</v>
      </c>
      <c r="N260" t="s">
        <v>89</v>
      </c>
      <c r="O260">
        <v>260</v>
      </c>
      <c r="P260" t="s">
        <v>89</v>
      </c>
      <c r="Q260" t="s">
        <v>89</v>
      </c>
      <c r="R260" t="s">
        <v>93</v>
      </c>
    </row>
    <row r="261" spans="2:18" x14ac:dyDescent="0.25">
      <c r="B261" t="s">
        <v>444</v>
      </c>
      <c r="C261" t="s">
        <v>95</v>
      </c>
      <c r="D261" t="s">
        <v>89</v>
      </c>
      <c r="E261" t="s">
        <v>89</v>
      </c>
      <c r="F261" t="s">
        <v>89</v>
      </c>
      <c r="G261" t="s">
        <v>90</v>
      </c>
      <c r="H261" t="s">
        <v>201</v>
      </c>
      <c r="I261" t="s">
        <v>445</v>
      </c>
      <c r="J261" t="s">
        <v>89</v>
      </c>
      <c r="K261" t="s">
        <v>89</v>
      </c>
      <c r="L261" t="s">
        <v>89</v>
      </c>
      <c r="M261" t="s">
        <v>89</v>
      </c>
      <c r="N261" t="s">
        <v>89</v>
      </c>
      <c r="O261">
        <v>261</v>
      </c>
      <c r="P261" t="s">
        <v>89</v>
      </c>
      <c r="Q261" t="s">
        <v>89</v>
      </c>
      <c r="R261" t="s">
        <v>93</v>
      </c>
    </row>
    <row r="262" spans="2:18" x14ac:dyDescent="0.25">
      <c r="B262" t="s">
        <v>446</v>
      </c>
      <c r="C262" t="s">
        <v>95</v>
      </c>
      <c r="D262" t="s">
        <v>89</v>
      </c>
      <c r="E262" t="s">
        <v>89</v>
      </c>
      <c r="F262" t="s">
        <v>89</v>
      </c>
      <c r="G262" t="s">
        <v>90</v>
      </c>
      <c r="H262" t="s">
        <v>189</v>
      </c>
      <c r="I262" t="s">
        <v>272</v>
      </c>
      <c r="J262" t="s">
        <v>89</v>
      </c>
      <c r="K262" t="s">
        <v>89</v>
      </c>
      <c r="L262" t="s">
        <v>89</v>
      </c>
      <c r="M262" t="s">
        <v>89</v>
      </c>
      <c r="N262" t="s">
        <v>89</v>
      </c>
      <c r="O262">
        <v>262</v>
      </c>
      <c r="P262" t="s">
        <v>89</v>
      </c>
      <c r="Q262" t="s">
        <v>89</v>
      </c>
      <c r="R262" t="s">
        <v>93</v>
      </c>
    </row>
    <row r="263" spans="2:18" x14ac:dyDescent="0.25">
      <c r="B263" t="s">
        <v>447</v>
      </c>
      <c r="C263" t="s">
        <v>95</v>
      </c>
      <c r="D263" t="s">
        <v>89</v>
      </c>
      <c r="E263" t="s">
        <v>89</v>
      </c>
      <c r="F263" t="s">
        <v>89</v>
      </c>
      <c r="G263" t="s">
        <v>90</v>
      </c>
      <c r="H263" t="s">
        <v>107</v>
      </c>
      <c r="I263" t="s">
        <v>130</v>
      </c>
      <c r="J263" t="s">
        <v>89</v>
      </c>
      <c r="K263" t="s">
        <v>89</v>
      </c>
      <c r="L263" t="s">
        <v>89</v>
      </c>
      <c r="M263" t="s">
        <v>89</v>
      </c>
      <c r="N263" t="s">
        <v>89</v>
      </c>
      <c r="O263">
        <v>263</v>
      </c>
      <c r="P263" t="s">
        <v>89</v>
      </c>
      <c r="Q263" t="s">
        <v>89</v>
      </c>
      <c r="R263" t="s">
        <v>93</v>
      </c>
    </row>
    <row r="264" spans="2:18" x14ac:dyDescent="0.25">
      <c r="B264" t="s">
        <v>448</v>
      </c>
      <c r="C264" t="s">
        <v>99</v>
      </c>
      <c r="D264" t="s">
        <v>89</v>
      </c>
      <c r="E264" t="s">
        <v>89</v>
      </c>
      <c r="F264" t="s">
        <v>89</v>
      </c>
      <c r="G264" t="s">
        <v>90</v>
      </c>
      <c r="H264" t="s">
        <v>96</v>
      </c>
      <c r="I264" t="s">
        <v>123</v>
      </c>
      <c r="J264" t="s">
        <v>89</v>
      </c>
      <c r="K264" t="s">
        <v>89</v>
      </c>
      <c r="L264" t="s">
        <v>89</v>
      </c>
      <c r="M264" t="s">
        <v>89</v>
      </c>
      <c r="N264" t="s">
        <v>89</v>
      </c>
      <c r="O264">
        <v>264</v>
      </c>
      <c r="P264" t="s">
        <v>89</v>
      </c>
      <c r="Q264" t="s">
        <v>89</v>
      </c>
      <c r="R264" t="s">
        <v>93</v>
      </c>
    </row>
    <row r="265" spans="2:18" x14ac:dyDescent="0.25">
      <c r="B265" t="s">
        <v>449</v>
      </c>
      <c r="C265" t="s">
        <v>99</v>
      </c>
      <c r="D265" t="s">
        <v>89</v>
      </c>
      <c r="E265" t="s">
        <v>89</v>
      </c>
      <c r="F265" t="s">
        <v>89</v>
      </c>
      <c r="G265" t="s">
        <v>90</v>
      </c>
      <c r="H265" t="s">
        <v>91</v>
      </c>
      <c r="I265" t="s">
        <v>92</v>
      </c>
      <c r="J265" t="s">
        <v>89</v>
      </c>
      <c r="K265" t="s">
        <v>89</v>
      </c>
      <c r="L265" t="s">
        <v>89</v>
      </c>
      <c r="M265" t="s">
        <v>89</v>
      </c>
      <c r="N265" t="s">
        <v>89</v>
      </c>
      <c r="O265">
        <v>265</v>
      </c>
      <c r="P265" t="s">
        <v>89</v>
      </c>
      <c r="Q265" t="s">
        <v>89</v>
      </c>
      <c r="R265" t="s">
        <v>93</v>
      </c>
    </row>
    <row r="266" spans="2:18" x14ac:dyDescent="0.25">
      <c r="B266" t="s">
        <v>450</v>
      </c>
      <c r="C266" t="s">
        <v>95</v>
      </c>
      <c r="D266" t="s">
        <v>89</v>
      </c>
      <c r="E266" t="s">
        <v>89</v>
      </c>
      <c r="F266" t="s">
        <v>89</v>
      </c>
      <c r="G266" t="s">
        <v>90</v>
      </c>
      <c r="H266" t="s">
        <v>96</v>
      </c>
      <c r="I266" t="s">
        <v>97</v>
      </c>
      <c r="J266" t="s">
        <v>89</v>
      </c>
      <c r="K266" t="s">
        <v>89</v>
      </c>
      <c r="L266" t="s">
        <v>89</v>
      </c>
      <c r="M266" t="s">
        <v>89</v>
      </c>
      <c r="N266" t="s">
        <v>89</v>
      </c>
      <c r="O266">
        <v>266</v>
      </c>
      <c r="P266" t="s">
        <v>89</v>
      </c>
      <c r="Q266" t="s">
        <v>89</v>
      </c>
      <c r="R266" t="s">
        <v>93</v>
      </c>
    </row>
    <row r="267" spans="2:18" x14ac:dyDescent="0.25">
      <c r="B267" t="s">
        <v>451</v>
      </c>
      <c r="C267" t="s">
        <v>452</v>
      </c>
      <c r="D267" t="s">
        <v>89</v>
      </c>
      <c r="E267" t="s">
        <v>89</v>
      </c>
      <c r="F267" t="s">
        <v>89</v>
      </c>
      <c r="G267" t="s">
        <v>90</v>
      </c>
      <c r="H267" t="s">
        <v>107</v>
      </c>
      <c r="I267" t="s">
        <v>177</v>
      </c>
      <c r="J267" t="s">
        <v>89</v>
      </c>
      <c r="K267" t="s">
        <v>89</v>
      </c>
      <c r="L267" t="s">
        <v>89</v>
      </c>
      <c r="M267" t="s">
        <v>89</v>
      </c>
      <c r="N267" t="s">
        <v>89</v>
      </c>
      <c r="O267">
        <v>267</v>
      </c>
      <c r="P267" t="s">
        <v>89</v>
      </c>
      <c r="Q267" t="s">
        <v>89</v>
      </c>
      <c r="R267" t="s">
        <v>93</v>
      </c>
    </row>
    <row r="268" spans="2:18" x14ac:dyDescent="0.25">
      <c r="B268" t="s">
        <v>453</v>
      </c>
      <c r="C268" t="s">
        <v>115</v>
      </c>
      <c r="D268" t="s">
        <v>89</v>
      </c>
      <c r="E268" t="s">
        <v>89</v>
      </c>
      <c r="F268" t="s">
        <v>89</v>
      </c>
      <c r="G268" t="s">
        <v>90</v>
      </c>
      <c r="H268" t="s">
        <v>91</v>
      </c>
      <c r="I268" t="s">
        <v>304</v>
      </c>
      <c r="J268" t="s">
        <v>89</v>
      </c>
      <c r="K268" t="s">
        <v>89</v>
      </c>
      <c r="L268" t="s">
        <v>89</v>
      </c>
      <c r="M268" t="s">
        <v>89</v>
      </c>
      <c r="N268" t="s">
        <v>89</v>
      </c>
      <c r="O268">
        <v>268</v>
      </c>
      <c r="P268" t="s">
        <v>89</v>
      </c>
      <c r="Q268" t="s">
        <v>89</v>
      </c>
      <c r="R268" t="s">
        <v>93</v>
      </c>
    </row>
    <row r="269" spans="2:18" x14ac:dyDescent="0.25">
      <c r="B269" t="s">
        <v>454</v>
      </c>
      <c r="C269" t="s">
        <v>115</v>
      </c>
      <c r="D269" t="s">
        <v>89</v>
      </c>
      <c r="E269" t="s">
        <v>89</v>
      </c>
      <c r="F269" t="s">
        <v>89</v>
      </c>
      <c r="G269" t="s">
        <v>90</v>
      </c>
      <c r="H269" t="s">
        <v>107</v>
      </c>
      <c r="I269" t="s">
        <v>300</v>
      </c>
      <c r="J269" t="s">
        <v>89</v>
      </c>
      <c r="K269" t="s">
        <v>89</v>
      </c>
      <c r="L269" t="s">
        <v>89</v>
      </c>
      <c r="M269" t="s">
        <v>89</v>
      </c>
      <c r="N269" t="s">
        <v>89</v>
      </c>
      <c r="O269">
        <v>269</v>
      </c>
      <c r="P269" t="s">
        <v>89</v>
      </c>
      <c r="Q269" t="s">
        <v>89</v>
      </c>
      <c r="R269" t="s">
        <v>93</v>
      </c>
    </row>
    <row r="270" spans="2:18" x14ac:dyDescent="0.25">
      <c r="B270" t="s">
        <v>455</v>
      </c>
      <c r="C270" t="s">
        <v>99</v>
      </c>
      <c r="D270" t="s">
        <v>89</v>
      </c>
      <c r="E270" t="s">
        <v>89</v>
      </c>
      <c r="F270" t="s">
        <v>89</v>
      </c>
      <c r="G270" t="s">
        <v>90</v>
      </c>
      <c r="H270" t="s">
        <v>107</v>
      </c>
      <c r="I270" t="s">
        <v>302</v>
      </c>
      <c r="J270" t="s">
        <v>89</v>
      </c>
      <c r="K270" t="s">
        <v>89</v>
      </c>
      <c r="L270" t="s">
        <v>89</v>
      </c>
      <c r="M270" t="s">
        <v>89</v>
      </c>
      <c r="N270" t="s">
        <v>89</v>
      </c>
      <c r="O270">
        <v>270</v>
      </c>
      <c r="P270" t="s">
        <v>89</v>
      </c>
      <c r="Q270" t="s">
        <v>89</v>
      </c>
      <c r="R270" t="s">
        <v>93</v>
      </c>
    </row>
    <row r="271" spans="2:18" x14ac:dyDescent="0.25">
      <c r="B271" t="s">
        <v>456</v>
      </c>
      <c r="C271" t="s">
        <v>99</v>
      </c>
      <c r="D271" t="s">
        <v>89</v>
      </c>
      <c r="E271" t="s">
        <v>89</v>
      </c>
      <c r="F271" t="s">
        <v>89</v>
      </c>
      <c r="G271" t="s">
        <v>90</v>
      </c>
      <c r="H271" t="s">
        <v>107</v>
      </c>
      <c r="I271" t="s">
        <v>177</v>
      </c>
      <c r="J271" t="s">
        <v>89</v>
      </c>
      <c r="K271" t="s">
        <v>89</v>
      </c>
      <c r="L271" t="s">
        <v>89</v>
      </c>
      <c r="M271" t="s">
        <v>89</v>
      </c>
      <c r="N271" t="s">
        <v>89</v>
      </c>
      <c r="O271">
        <v>271</v>
      </c>
      <c r="P271" t="s">
        <v>89</v>
      </c>
      <c r="Q271" t="s">
        <v>89</v>
      </c>
      <c r="R271" t="s">
        <v>93</v>
      </c>
    </row>
    <row r="272" spans="2:18" x14ac:dyDescent="0.25">
      <c r="B272" t="s">
        <v>457</v>
      </c>
      <c r="C272" t="s">
        <v>99</v>
      </c>
      <c r="D272" t="s">
        <v>89</v>
      </c>
      <c r="E272" t="s">
        <v>89</v>
      </c>
      <c r="F272" t="s">
        <v>89</v>
      </c>
      <c r="G272" t="s">
        <v>90</v>
      </c>
      <c r="H272" t="s">
        <v>107</v>
      </c>
      <c r="I272" t="s">
        <v>140</v>
      </c>
      <c r="J272" t="s">
        <v>89</v>
      </c>
      <c r="K272" t="s">
        <v>89</v>
      </c>
      <c r="L272" t="s">
        <v>89</v>
      </c>
      <c r="M272" t="s">
        <v>89</v>
      </c>
      <c r="N272" t="s">
        <v>89</v>
      </c>
      <c r="O272">
        <v>272</v>
      </c>
      <c r="P272" t="s">
        <v>89</v>
      </c>
      <c r="Q272" t="s">
        <v>89</v>
      </c>
      <c r="R272" t="s">
        <v>93</v>
      </c>
    </row>
    <row r="273" spans="2:18" x14ac:dyDescent="0.25">
      <c r="B273" t="s">
        <v>458</v>
      </c>
      <c r="C273" t="s">
        <v>95</v>
      </c>
      <c r="D273" t="s">
        <v>89</v>
      </c>
      <c r="E273" t="s">
        <v>89</v>
      </c>
      <c r="F273" t="s">
        <v>89</v>
      </c>
      <c r="G273" t="s">
        <v>90</v>
      </c>
      <c r="H273" t="s">
        <v>96</v>
      </c>
      <c r="I273" t="s">
        <v>134</v>
      </c>
      <c r="J273" t="s">
        <v>89</v>
      </c>
      <c r="K273" t="s">
        <v>89</v>
      </c>
      <c r="L273" t="s">
        <v>89</v>
      </c>
      <c r="M273" t="s">
        <v>89</v>
      </c>
      <c r="N273" t="s">
        <v>89</v>
      </c>
      <c r="O273">
        <v>273</v>
      </c>
      <c r="P273" t="s">
        <v>89</v>
      </c>
      <c r="Q273" t="s">
        <v>89</v>
      </c>
      <c r="R273" t="s">
        <v>93</v>
      </c>
    </row>
    <row r="274" spans="2:18" x14ac:dyDescent="0.25">
      <c r="B274" t="s">
        <v>459</v>
      </c>
      <c r="C274" t="s">
        <v>460</v>
      </c>
      <c r="D274" t="s">
        <v>89</v>
      </c>
      <c r="E274" t="s">
        <v>89</v>
      </c>
      <c r="F274" t="s">
        <v>89</v>
      </c>
      <c r="G274" t="s">
        <v>90</v>
      </c>
      <c r="H274" t="s">
        <v>96</v>
      </c>
      <c r="I274" t="s">
        <v>100</v>
      </c>
      <c r="J274" t="s">
        <v>89</v>
      </c>
      <c r="K274" t="s">
        <v>89</v>
      </c>
      <c r="L274" t="s">
        <v>89</v>
      </c>
      <c r="M274" t="s">
        <v>89</v>
      </c>
      <c r="N274" t="s">
        <v>89</v>
      </c>
      <c r="O274">
        <v>274</v>
      </c>
      <c r="P274" t="s">
        <v>89</v>
      </c>
      <c r="Q274" t="s">
        <v>89</v>
      </c>
      <c r="R274" t="s">
        <v>93</v>
      </c>
    </row>
    <row r="275" spans="2:18" x14ac:dyDescent="0.25">
      <c r="B275" t="s">
        <v>461</v>
      </c>
      <c r="C275" t="s">
        <v>460</v>
      </c>
      <c r="D275" t="s">
        <v>89</v>
      </c>
      <c r="E275" t="s">
        <v>89</v>
      </c>
      <c r="F275" t="s">
        <v>89</v>
      </c>
      <c r="G275" t="s">
        <v>90</v>
      </c>
      <c r="H275" t="s">
        <v>96</v>
      </c>
      <c r="I275" t="s">
        <v>462</v>
      </c>
      <c r="J275" t="s">
        <v>89</v>
      </c>
      <c r="K275" t="s">
        <v>89</v>
      </c>
      <c r="L275" t="s">
        <v>89</v>
      </c>
      <c r="M275" t="s">
        <v>89</v>
      </c>
      <c r="N275" t="s">
        <v>89</v>
      </c>
      <c r="O275">
        <v>275</v>
      </c>
      <c r="P275" t="s">
        <v>89</v>
      </c>
      <c r="Q275" t="s">
        <v>89</v>
      </c>
      <c r="R275" t="s">
        <v>93</v>
      </c>
    </row>
    <row r="276" spans="2:18" x14ac:dyDescent="0.25">
      <c r="B276" t="s">
        <v>463</v>
      </c>
      <c r="C276" t="s">
        <v>460</v>
      </c>
      <c r="D276" t="s">
        <v>89</v>
      </c>
      <c r="E276" t="s">
        <v>89</v>
      </c>
      <c r="F276" t="s">
        <v>89</v>
      </c>
      <c r="G276" t="s">
        <v>90</v>
      </c>
      <c r="H276" t="s">
        <v>96</v>
      </c>
      <c r="I276" t="s">
        <v>464</v>
      </c>
      <c r="J276" t="s">
        <v>89</v>
      </c>
      <c r="K276" t="s">
        <v>89</v>
      </c>
      <c r="L276" t="s">
        <v>89</v>
      </c>
      <c r="M276" t="s">
        <v>89</v>
      </c>
      <c r="N276" t="s">
        <v>89</v>
      </c>
      <c r="O276">
        <v>276</v>
      </c>
      <c r="P276" t="s">
        <v>89</v>
      </c>
      <c r="Q276" t="s">
        <v>89</v>
      </c>
      <c r="R276" t="s">
        <v>93</v>
      </c>
    </row>
    <row r="277" spans="2:18" x14ac:dyDescent="0.25">
      <c r="B277" t="s">
        <v>465</v>
      </c>
      <c r="C277" t="s">
        <v>460</v>
      </c>
      <c r="D277" t="s">
        <v>89</v>
      </c>
      <c r="E277" t="s">
        <v>89</v>
      </c>
      <c r="F277" t="s">
        <v>89</v>
      </c>
      <c r="G277" t="s">
        <v>90</v>
      </c>
      <c r="H277" t="s">
        <v>96</v>
      </c>
      <c r="I277" t="s">
        <v>134</v>
      </c>
      <c r="J277" t="s">
        <v>89</v>
      </c>
      <c r="K277" t="s">
        <v>89</v>
      </c>
      <c r="L277" t="s">
        <v>89</v>
      </c>
      <c r="M277" t="s">
        <v>89</v>
      </c>
      <c r="N277" t="s">
        <v>89</v>
      </c>
      <c r="O277">
        <v>277</v>
      </c>
      <c r="P277" t="s">
        <v>89</v>
      </c>
      <c r="Q277" t="s">
        <v>89</v>
      </c>
      <c r="R277" t="s">
        <v>93</v>
      </c>
    </row>
    <row r="278" spans="2:18" x14ac:dyDescent="0.25">
      <c r="B278" t="s">
        <v>466</v>
      </c>
      <c r="C278" t="s">
        <v>460</v>
      </c>
      <c r="D278" t="s">
        <v>89</v>
      </c>
      <c r="E278" t="s">
        <v>89</v>
      </c>
      <c r="F278" t="s">
        <v>89</v>
      </c>
      <c r="G278" t="s">
        <v>90</v>
      </c>
      <c r="H278" t="s">
        <v>91</v>
      </c>
      <c r="I278" t="s">
        <v>180</v>
      </c>
      <c r="J278" t="s">
        <v>89</v>
      </c>
      <c r="K278" t="s">
        <v>89</v>
      </c>
      <c r="L278" t="s">
        <v>89</v>
      </c>
      <c r="M278" t="s">
        <v>89</v>
      </c>
      <c r="N278" t="s">
        <v>89</v>
      </c>
      <c r="O278">
        <v>278</v>
      </c>
      <c r="P278" t="s">
        <v>89</v>
      </c>
      <c r="Q278" t="s">
        <v>89</v>
      </c>
      <c r="R278" t="s">
        <v>93</v>
      </c>
    </row>
    <row r="279" spans="2:18" x14ac:dyDescent="0.25">
      <c r="B279" t="s">
        <v>467</v>
      </c>
      <c r="C279" t="s">
        <v>460</v>
      </c>
      <c r="D279" t="s">
        <v>89</v>
      </c>
      <c r="E279" t="s">
        <v>89</v>
      </c>
      <c r="F279" t="s">
        <v>89</v>
      </c>
      <c r="G279" t="s">
        <v>90</v>
      </c>
      <c r="H279" t="s">
        <v>91</v>
      </c>
      <c r="I279" t="s">
        <v>92</v>
      </c>
      <c r="J279" t="s">
        <v>89</v>
      </c>
      <c r="K279" t="s">
        <v>89</v>
      </c>
      <c r="L279" t="s">
        <v>89</v>
      </c>
      <c r="M279" t="s">
        <v>89</v>
      </c>
      <c r="N279" t="s">
        <v>89</v>
      </c>
      <c r="O279">
        <v>279</v>
      </c>
      <c r="P279" t="s">
        <v>89</v>
      </c>
      <c r="Q279" t="s">
        <v>89</v>
      </c>
      <c r="R279" t="s">
        <v>93</v>
      </c>
    </row>
    <row r="280" spans="2:18" x14ac:dyDescent="0.25">
      <c r="B280" t="s">
        <v>468</v>
      </c>
      <c r="C280" t="s">
        <v>460</v>
      </c>
      <c r="D280" t="s">
        <v>89</v>
      </c>
      <c r="E280" t="s">
        <v>89</v>
      </c>
      <c r="F280" t="s">
        <v>89</v>
      </c>
      <c r="G280" t="s">
        <v>90</v>
      </c>
      <c r="H280" t="s">
        <v>281</v>
      </c>
      <c r="I280" t="s">
        <v>469</v>
      </c>
      <c r="J280" t="s">
        <v>89</v>
      </c>
      <c r="K280" t="s">
        <v>89</v>
      </c>
      <c r="L280" t="s">
        <v>89</v>
      </c>
      <c r="M280" t="s">
        <v>89</v>
      </c>
      <c r="N280" t="s">
        <v>89</v>
      </c>
      <c r="O280">
        <v>280</v>
      </c>
      <c r="P280" t="s">
        <v>89</v>
      </c>
      <c r="Q280" t="s">
        <v>89</v>
      </c>
      <c r="R280" t="s">
        <v>93</v>
      </c>
    </row>
    <row r="281" spans="2:18" x14ac:dyDescent="0.25">
      <c r="B281" t="s">
        <v>470</v>
      </c>
      <c r="C281" t="s">
        <v>460</v>
      </c>
      <c r="D281" t="s">
        <v>89</v>
      </c>
      <c r="E281" t="s">
        <v>89</v>
      </c>
      <c r="F281" t="s">
        <v>89</v>
      </c>
      <c r="G281" t="s">
        <v>90</v>
      </c>
      <c r="H281" t="s">
        <v>107</v>
      </c>
      <c r="I281" t="s">
        <v>248</v>
      </c>
      <c r="J281" t="s">
        <v>89</v>
      </c>
      <c r="K281" t="s">
        <v>89</v>
      </c>
      <c r="L281" t="s">
        <v>89</v>
      </c>
      <c r="M281" t="s">
        <v>89</v>
      </c>
      <c r="N281" t="s">
        <v>89</v>
      </c>
      <c r="O281">
        <v>281</v>
      </c>
      <c r="P281" t="s">
        <v>89</v>
      </c>
      <c r="Q281" t="s">
        <v>89</v>
      </c>
      <c r="R281" t="s">
        <v>93</v>
      </c>
    </row>
    <row r="282" spans="2:18" x14ac:dyDescent="0.25">
      <c r="B282" t="s">
        <v>471</v>
      </c>
      <c r="C282" t="s">
        <v>460</v>
      </c>
      <c r="D282" t="s">
        <v>89</v>
      </c>
      <c r="E282" t="s">
        <v>89</v>
      </c>
      <c r="F282" t="s">
        <v>89</v>
      </c>
      <c r="G282" t="s">
        <v>90</v>
      </c>
      <c r="H282" t="s">
        <v>107</v>
      </c>
      <c r="I282" t="s">
        <v>108</v>
      </c>
      <c r="J282" t="s">
        <v>89</v>
      </c>
      <c r="K282" t="s">
        <v>89</v>
      </c>
      <c r="L282" t="s">
        <v>89</v>
      </c>
      <c r="M282" t="s">
        <v>89</v>
      </c>
      <c r="N282" t="s">
        <v>89</v>
      </c>
      <c r="O282">
        <v>282</v>
      </c>
      <c r="P282" t="s">
        <v>89</v>
      </c>
      <c r="Q282" t="s">
        <v>89</v>
      </c>
      <c r="R282" t="s">
        <v>93</v>
      </c>
    </row>
    <row r="283" spans="2:18" x14ac:dyDescent="0.25">
      <c r="B283" t="s">
        <v>472</v>
      </c>
      <c r="C283" t="s">
        <v>460</v>
      </c>
      <c r="D283" t="s">
        <v>89</v>
      </c>
      <c r="E283" t="s">
        <v>89</v>
      </c>
      <c r="F283" t="s">
        <v>89</v>
      </c>
      <c r="G283" t="s">
        <v>90</v>
      </c>
      <c r="H283" t="s">
        <v>107</v>
      </c>
      <c r="I283" t="s">
        <v>186</v>
      </c>
      <c r="J283" t="s">
        <v>89</v>
      </c>
      <c r="K283" t="s">
        <v>89</v>
      </c>
      <c r="L283" t="s">
        <v>89</v>
      </c>
      <c r="M283" t="s">
        <v>89</v>
      </c>
      <c r="N283" t="s">
        <v>89</v>
      </c>
      <c r="O283">
        <v>283</v>
      </c>
      <c r="P283" t="s">
        <v>89</v>
      </c>
      <c r="Q283" t="s">
        <v>89</v>
      </c>
      <c r="R283" t="s">
        <v>93</v>
      </c>
    </row>
    <row r="284" spans="2:18" x14ac:dyDescent="0.25">
      <c r="B284" t="s">
        <v>473</v>
      </c>
      <c r="C284" t="s">
        <v>460</v>
      </c>
      <c r="D284" t="s">
        <v>89</v>
      </c>
      <c r="E284" t="s">
        <v>89</v>
      </c>
      <c r="F284" t="s">
        <v>89</v>
      </c>
      <c r="G284" t="s">
        <v>90</v>
      </c>
      <c r="H284" t="s">
        <v>201</v>
      </c>
      <c r="I284" t="s">
        <v>320</v>
      </c>
      <c r="J284" t="s">
        <v>89</v>
      </c>
      <c r="K284" t="s">
        <v>89</v>
      </c>
      <c r="L284" t="s">
        <v>89</v>
      </c>
      <c r="M284" t="s">
        <v>89</v>
      </c>
      <c r="N284" t="s">
        <v>89</v>
      </c>
      <c r="O284">
        <v>284</v>
      </c>
      <c r="P284" t="s">
        <v>89</v>
      </c>
      <c r="Q284" t="s">
        <v>89</v>
      </c>
      <c r="R284" t="s">
        <v>93</v>
      </c>
    </row>
    <row r="285" spans="2:18" x14ac:dyDescent="0.25">
      <c r="B285" t="s">
        <v>474</v>
      </c>
      <c r="C285" t="s">
        <v>475</v>
      </c>
      <c r="D285" t="s">
        <v>89</v>
      </c>
      <c r="E285" t="s">
        <v>89</v>
      </c>
      <c r="F285" t="s">
        <v>89</v>
      </c>
      <c r="G285" t="s">
        <v>90</v>
      </c>
      <c r="H285" t="s">
        <v>281</v>
      </c>
      <c r="I285" t="s">
        <v>282</v>
      </c>
      <c r="J285" t="s">
        <v>89</v>
      </c>
      <c r="K285" t="s">
        <v>89</v>
      </c>
      <c r="L285" t="s">
        <v>89</v>
      </c>
      <c r="M285" t="s">
        <v>89</v>
      </c>
      <c r="N285" t="s">
        <v>89</v>
      </c>
      <c r="O285">
        <v>285</v>
      </c>
      <c r="P285" t="s">
        <v>89</v>
      </c>
      <c r="Q285" t="s">
        <v>89</v>
      </c>
      <c r="R285" t="s">
        <v>93</v>
      </c>
    </row>
    <row r="286" spans="2:18" x14ac:dyDescent="0.25">
      <c r="B286" t="s">
        <v>476</v>
      </c>
      <c r="C286" t="s">
        <v>156</v>
      </c>
      <c r="D286" t="s">
        <v>89</v>
      </c>
      <c r="E286" t="s">
        <v>89</v>
      </c>
      <c r="F286" t="s">
        <v>89</v>
      </c>
      <c r="G286" t="s">
        <v>90</v>
      </c>
      <c r="H286" t="s">
        <v>96</v>
      </c>
      <c r="I286" t="s">
        <v>100</v>
      </c>
      <c r="J286" t="s">
        <v>89</v>
      </c>
      <c r="K286" t="s">
        <v>89</v>
      </c>
      <c r="L286" t="s">
        <v>89</v>
      </c>
      <c r="M286" t="s">
        <v>89</v>
      </c>
      <c r="N286" t="s">
        <v>89</v>
      </c>
      <c r="O286">
        <v>286</v>
      </c>
      <c r="P286" t="s">
        <v>89</v>
      </c>
      <c r="Q286" t="s">
        <v>89</v>
      </c>
      <c r="R286" t="s">
        <v>93</v>
      </c>
    </row>
    <row r="287" spans="2:18" x14ac:dyDescent="0.25">
      <c r="B287" t="s">
        <v>477</v>
      </c>
      <c r="C287" t="s">
        <v>156</v>
      </c>
      <c r="D287" t="s">
        <v>89</v>
      </c>
      <c r="E287" t="s">
        <v>89</v>
      </c>
      <c r="F287" t="s">
        <v>89</v>
      </c>
      <c r="G287" t="s">
        <v>90</v>
      </c>
      <c r="H287" t="s">
        <v>96</v>
      </c>
      <c r="I287" t="s">
        <v>123</v>
      </c>
      <c r="J287" t="s">
        <v>89</v>
      </c>
      <c r="K287" t="s">
        <v>89</v>
      </c>
      <c r="L287" t="s">
        <v>89</v>
      </c>
      <c r="M287" t="s">
        <v>89</v>
      </c>
      <c r="N287" t="s">
        <v>89</v>
      </c>
      <c r="O287">
        <v>287</v>
      </c>
      <c r="P287" t="s">
        <v>89</v>
      </c>
      <c r="Q287" t="s">
        <v>89</v>
      </c>
      <c r="R287" t="s">
        <v>93</v>
      </c>
    </row>
    <row r="288" spans="2:18" x14ac:dyDescent="0.25">
      <c r="B288" t="s">
        <v>478</v>
      </c>
      <c r="C288" t="s">
        <v>156</v>
      </c>
      <c r="D288" t="s">
        <v>89</v>
      </c>
      <c r="E288" t="s">
        <v>89</v>
      </c>
      <c r="F288" t="s">
        <v>89</v>
      </c>
      <c r="G288" t="s">
        <v>90</v>
      </c>
      <c r="H288" t="s">
        <v>96</v>
      </c>
      <c r="I288" t="s">
        <v>123</v>
      </c>
      <c r="J288" t="s">
        <v>89</v>
      </c>
      <c r="K288" t="s">
        <v>89</v>
      </c>
      <c r="L288" t="s">
        <v>89</v>
      </c>
      <c r="M288" t="s">
        <v>89</v>
      </c>
      <c r="N288" t="s">
        <v>89</v>
      </c>
      <c r="O288">
        <v>288</v>
      </c>
      <c r="P288" t="s">
        <v>89</v>
      </c>
      <c r="Q288" t="s">
        <v>89</v>
      </c>
      <c r="R288" t="s">
        <v>93</v>
      </c>
    </row>
    <row r="289" spans="2:18" x14ac:dyDescent="0.25">
      <c r="B289" t="s">
        <v>479</v>
      </c>
      <c r="C289" t="s">
        <v>156</v>
      </c>
      <c r="D289" t="s">
        <v>89</v>
      </c>
      <c r="E289" t="s">
        <v>89</v>
      </c>
      <c r="F289" t="s">
        <v>89</v>
      </c>
      <c r="G289" t="s">
        <v>90</v>
      </c>
      <c r="H289" t="s">
        <v>91</v>
      </c>
      <c r="I289" t="s">
        <v>112</v>
      </c>
      <c r="J289" t="s">
        <v>89</v>
      </c>
      <c r="K289" t="s">
        <v>89</v>
      </c>
      <c r="L289" t="s">
        <v>89</v>
      </c>
      <c r="M289" t="s">
        <v>89</v>
      </c>
      <c r="N289" t="s">
        <v>89</v>
      </c>
      <c r="O289">
        <v>289</v>
      </c>
      <c r="P289" t="s">
        <v>89</v>
      </c>
      <c r="Q289" t="s">
        <v>89</v>
      </c>
      <c r="R289" t="s">
        <v>93</v>
      </c>
    </row>
    <row r="290" spans="2:18" x14ac:dyDescent="0.25">
      <c r="B290" t="s">
        <v>480</v>
      </c>
      <c r="C290" t="s">
        <v>156</v>
      </c>
      <c r="D290" t="s">
        <v>89</v>
      </c>
      <c r="E290" t="s">
        <v>89</v>
      </c>
      <c r="F290" t="s">
        <v>89</v>
      </c>
      <c r="G290" t="s">
        <v>90</v>
      </c>
      <c r="H290" t="s">
        <v>96</v>
      </c>
      <c r="I290" t="s">
        <v>123</v>
      </c>
      <c r="J290" t="s">
        <v>89</v>
      </c>
      <c r="K290" t="s">
        <v>89</v>
      </c>
      <c r="L290" t="s">
        <v>89</v>
      </c>
      <c r="M290" t="s">
        <v>89</v>
      </c>
      <c r="N290" t="s">
        <v>89</v>
      </c>
      <c r="O290">
        <v>290</v>
      </c>
      <c r="P290" t="s">
        <v>89</v>
      </c>
      <c r="Q290" t="s">
        <v>89</v>
      </c>
      <c r="R290" t="s">
        <v>93</v>
      </c>
    </row>
    <row r="291" spans="2:18" x14ac:dyDescent="0.25">
      <c r="B291" t="s">
        <v>481</v>
      </c>
      <c r="C291" t="s">
        <v>99</v>
      </c>
      <c r="D291" t="s">
        <v>89</v>
      </c>
      <c r="E291" t="s">
        <v>89</v>
      </c>
      <c r="F291" t="s">
        <v>89</v>
      </c>
      <c r="G291" t="s">
        <v>90</v>
      </c>
      <c r="H291" t="s">
        <v>96</v>
      </c>
      <c r="I291" t="s">
        <v>159</v>
      </c>
      <c r="J291" t="s">
        <v>89</v>
      </c>
      <c r="K291" t="s">
        <v>89</v>
      </c>
      <c r="L291" t="s">
        <v>89</v>
      </c>
      <c r="M291" t="s">
        <v>89</v>
      </c>
      <c r="N291" t="s">
        <v>89</v>
      </c>
      <c r="O291">
        <v>291</v>
      </c>
      <c r="P291" t="s">
        <v>89</v>
      </c>
      <c r="Q291" t="s">
        <v>89</v>
      </c>
      <c r="R291" t="s">
        <v>93</v>
      </c>
    </row>
    <row r="292" spans="2:18" x14ac:dyDescent="0.25">
      <c r="B292" t="s">
        <v>482</v>
      </c>
      <c r="C292" t="s">
        <v>146</v>
      </c>
      <c r="D292" t="s">
        <v>89</v>
      </c>
      <c r="E292" t="s">
        <v>89</v>
      </c>
      <c r="F292" t="s">
        <v>89</v>
      </c>
      <c r="G292" t="s">
        <v>90</v>
      </c>
      <c r="H292" t="s">
        <v>96</v>
      </c>
      <c r="I292" t="s">
        <v>137</v>
      </c>
      <c r="J292" t="s">
        <v>89</v>
      </c>
      <c r="K292" t="s">
        <v>89</v>
      </c>
      <c r="L292" t="s">
        <v>89</v>
      </c>
      <c r="M292" t="s">
        <v>89</v>
      </c>
      <c r="N292" t="s">
        <v>89</v>
      </c>
      <c r="O292">
        <v>292</v>
      </c>
      <c r="P292" t="s">
        <v>89</v>
      </c>
      <c r="Q292" t="s">
        <v>89</v>
      </c>
      <c r="R292" t="s">
        <v>93</v>
      </c>
    </row>
    <row r="293" spans="2:18" x14ac:dyDescent="0.25">
      <c r="B293" t="s">
        <v>483</v>
      </c>
      <c r="C293" t="s">
        <v>95</v>
      </c>
      <c r="D293" t="s">
        <v>89</v>
      </c>
      <c r="E293" t="s">
        <v>89</v>
      </c>
      <c r="F293" t="s">
        <v>89</v>
      </c>
      <c r="G293" t="s">
        <v>90</v>
      </c>
      <c r="H293" t="s">
        <v>107</v>
      </c>
      <c r="I293" t="s">
        <v>186</v>
      </c>
      <c r="J293" t="s">
        <v>89</v>
      </c>
      <c r="K293" t="s">
        <v>89</v>
      </c>
      <c r="L293" t="s">
        <v>89</v>
      </c>
      <c r="M293" t="s">
        <v>89</v>
      </c>
      <c r="N293" t="s">
        <v>89</v>
      </c>
      <c r="O293">
        <v>293</v>
      </c>
      <c r="P293" t="s">
        <v>89</v>
      </c>
      <c r="Q293" t="s">
        <v>89</v>
      </c>
      <c r="R293" t="s">
        <v>93</v>
      </c>
    </row>
    <row r="294" spans="2:18" x14ac:dyDescent="0.25">
      <c r="B294" t="s">
        <v>484</v>
      </c>
      <c r="C294" t="s">
        <v>142</v>
      </c>
      <c r="D294" t="s">
        <v>89</v>
      </c>
      <c r="E294" t="s">
        <v>89</v>
      </c>
      <c r="F294" t="s">
        <v>89</v>
      </c>
      <c r="G294" t="s">
        <v>90</v>
      </c>
      <c r="H294" t="s">
        <v>107</v>
      </c>
      <c r="I294" t="s">
        <v>186</v>
      </c>
      <c r="J294" t="s">
        <v>89</v>
      </c>
      <c r="K294" t="s">
        <v>89</v>
      </c>
      <c r="L294" t="s">
        <v>89</v>
      </c>
      <c r="M294" t="s">
        <v>89</v>
      </c>
      <c r="N294" t="s">
        <v>89</v>
      </c>
      <c r="O294">
        <v>294</v>
      </c>
      <c r="P294" t="s">
        <v>89</v>
      </c>
      <c r="Q294" t="s">
        <v>89</v>
      </c>
      <c r="R294" t="s">
        <v>93</v>
      </c>
    </row>
    <row r="295" spans="2:18" x14ac:dyDescent="0.25">
      <c r="B295" t="s">
        <v>485</v>
      </c>
      <c r="C295" t="s">
        <v>146</v>
      </c>
      <c r="D295" t="s">
        <v>89</v>
      </c>
      <c r="E295" t="s">
        <v>89</v>
      </c>
      <c r="F295" t="s">
        <v>89</v>
      </c>
      <c r="G295" t="s">
        <v>90</v>
      </c>
      <c r="H295" t="s">
        <v>107</v>
      </c>
      <c r="I295" t="s">
        <v>177</v>
      </c>
      <c r="J295" t="s">
        <v>89</v>
      </c>
      <c r="K295" t="s">
        <v>89</v>
      </c>
      <c r="L295" t="s">
        <v>89</v>
      </c>
      <c r="M295" t="s">
        <v>89</v>
      </c>
      <c r="N295" t="s">
        <v>89</v>
      </c>
      <c r="O295">
        <v>295</v>
      </c>
      <c r="P295" t="s">
        <v>89</v>
      </c>
      <c r="Q295" t="s">
        <v>89</v>
      </c>
      <c r="R295" t="s">
        <v>93</v>
      </c>
    </row>
    <row r="296" spans="2:18" x14ac:dyDescent="0.25">
      <c r="B296" t="s">
        <v>486</v>
      </c>
      <c r="C296" t="s">
        <v>99</v>
      </c>
      <c r="D296" t="s">
        <v>89</v>
      </c>
      <c r="E296" t="s">
        <v>89</v>
      </c>
      <c r="F296" t="s">
        <v>89</v>
      </c>
      <c r="G296" t="s">
        <v>90</v>
      </c>
      <c r="H296" t="s">
        <v>107</v>
      </c>
      <c r="I296" t="s">
        <v>108</v>
      </c>
      <c r="J296" t="s">
        <v>89</v>
      </c>
      <c r="K296" t="s">
        <v>89</v>
      </c>
      <c r="L296" t="s">
        <v>89</v>
      </c>
      <c r="M296" t="s">
        <v>89</v>
      </c>
      <c r="N296" t="s">
        <v>89</v>
      </c>
      <c r="O296">
        <v>296</v>
      </c>
      <c r="P296" t="s">
        <v>89</v>
      </c>
      <c r="Q296" t="s">
        <v>89</v>
      </c>
      <c r="R296" t="s">
        <v>93</v>
      </c>
    </row>
    <row r="297" spans="2:18" x14ac:dyDescent="0.25">
      <c r="B297" t="s">
        <v>487</v>
      </c>
      <c r="C297" t="s">
        <v>161</v>
      </c>
      <c r="D297" t="s">
        <v>89</v>
      </c>
      <c r="E297" t="s">
        <v>89</v>
      </c>
      <c r="F297" t="s">
        <v>89</v>
      </c>
      <c r="G297" t="s">
        <v>90</v>
      </c>
      <c r="H297" t="s">
        <v>281</v>
      </c>
      <c r="I297" t="s">
        <v>469</v>
      </c>
      <c r="J297" t="s">
        <v>89</v>
      </c>
      <c r="K297" t="s">
        <v>89</v>
      </c>
      <c r="L297" t="s">
        <v>89</v>
      </c>
      <c r="M297" t="s">
        <v>89</v>
      </c>
      <c r="N297" t="s">
        <v>89</v>
      </c>
      <c r="O297">
        <v>297</v>
      </c>
      <c r="P297" t="s">
        <v>89</v>
      </c>
      <c r="Q297" t="s">
        <v>89</v>
      </c>
      <c r="R297" t="s">
        <v>93</v>
      </c>
    </row>
    <row r="298" spans="2:18" x14ac:dyDescent="0.25">
      <c r="B298" t="s">
        <v>488</v>
      </c>
      <c r="C298" t="s">
        <v>214</v>
      </c>
      <c r="D298" t="s">
        <v>89</v>
      </c>
      <c r="E298" t="s">
        <v>89</v>
      </c>
      <c r="F298" t="s">
        <v>89</v>
      </c>
      <c r="G298" t="s">
        <v>90</v>
      </c>
      <c r="H298" t="s">
        <v>96</v>
      </c>
      <c r="I298" t="s">
        <v>123</v>
      </c>
      <c r="J298" t="s">
        <v>89</v>
      </c>
      <c r="K298" t="s">
        <v>89</v>
      </c>
      <c r="L298" t="s">
        <v>89</v>
      </c>
      <c r="M298" t="s">
        <v>89</v>
      </c>
      <c r="N298" t="s">
        <v>89</v>
      </c>
      <c r="O298">
        <v>298</v>
      </c>
      <c r="P298" t="s">
        <v>89</v>
      </c>
      <c r="Q298" t="s">
        <v>89</v>
      </c>
      <c r="R298" t="s">
        <v>93</v>
      </c>
    </row>
    <row r="299" spans="2:18" x14ac:dyDescent="0.25">
      <c r="B299" t="s">
        <v>489</v>
      </c>
      <c r="C299" t="s">
        <v>99</v>
      </c>
      <c r="D299" t="s">
        <v>89</v>
      </c>
      <c r="E299" t="s">
        <v>89</v>
      </c>
      <c r="F299" t="s">
        <v>89</v>
      </c>
      <c r="G299" t="s">
        <v>90</v>
      </c>
      <c r="H299" t="s">
        <v>107</v>
      </c>
      <c r="I299" t="s">
        <v>186</v>
      </c>
      <c r="J299" t="s">
        <v>89</v>
      </c>
      <c r="K299" t="s">
        <v>89</v>
      </c>
      <c r="L299" t="s">
        <v>89</v>
      </c>
      <c r="M299" t="s">
        <v>89</v>
      </c>
      <c r="N299" t="s">
        <v>89</v>
      </c>
      <c r="O299">
        <v>299</v>
      </c>
      <c r="P299" t="s">
        <v>89</v>
      </c>
      <c r="Q299" t="s">
        <v>89</v>
      </c>
      <c r="R299" t="s">
        <v>93</v>
      </c>
    </row>
    <row r="300" spans="2:18" x14ac:dyDescent="0.25">
      <c r="B300" t="s">
        <v>490</v>
      </c>
      <c r="C300" t="s">
        <v>170</v>
      </c>
      <c r="D300" t="s">
        <v>89</v>
      </c>
      <c r="E300" t="s">
        <v>89</v>
      </c>
      <c r="F300" t="s">
        <v>89</v>
      </c>
      <c r="G300" t="s">
        <v>90</v>
      </c>
      <c r="H300" t="s">
        <v>107</v>
      </c>
      <c r="I300" t="s">
        <v>256</v>
      </c>
      <c r="J300" t="s">
        <v>89</v>
      </c>
      <c r="K300" t="s">
        <v>89</v>
      </c>
      <c r="L300" t="s">
        <v>89</v>
      </c>
      <c r="M300" t="s">
        <v>89</v>
      </c>
      <c r="N300" t="s">
        <v>89</v>
      </c>
      <c r="O300">
        <v>300</v>
      </c>
      <c r="P300" t="s">
        <v>89</v>
      </c>
      <c r="Q300" t="s">
        <v>89</v>
      </c>
      <c r="R300" t="s">
        <v>93</v>
      </c>
    </row>
    <row r="301" spans="2:18" x14ac:dyDescent="0.25">
      <c r="B301" t="s">
        <v>491</v>
      </c>
      <c r="C301" t="s">
        <v>139</v>
      </c>
      <c r="D301" t="s">
        <v>89</v>
      </c>
      <c r="E301" t="s">
        <v>89</v>
      </c>
      <c r="F301" t="s">
        <v>89</v>
      </c>
      <c r="G301" t="s">
        <v>90</v>
      </c>
      <c r="H301" t="s">
        <v>91</v>
      </c>
      <c r="I301" t="s">
        <v>180</v>
      </c>
      <c r="J301" t="s">
        <v>89</v>
      </c>
      <c r="K301" t="s">
        <v>89</v>
      </c>
      <c r="L301" t="s">
        <v>89</v>
      </c>
      <c r="M301" t="s">
        <v>89</v>
      </c>
      <c r="N301" t="s">
        <v>89</v>
      </c>
      <c r="O301">
        <v>301</v>
      </c>
      <c r="P301" t="s">
        <v>89</v>
      </c>
      <c r="Q301" t="s">
        <v>89</v>
      </c>
      <c r="R301" t="s">
        <v>93</v>
      </c>
    </row>
    <row r="302" spans="2:18" x14ac:dyDescent="0.25">
      <c r="B302" t="s">
        <v>492</v>
      </c>
      <c r="C302" t="s">
        <v>95</v>
      </c>
      <c r="D302" t="s">
        <v>89</v>
      </c>
      <c r="E302" t="s">
        <v>89</v>
      </c>
      <c r="F302" t="s">
        <v>89</v>
      </c>
      <c r="G302" t="s">
        <v>90</v>
      </c>
      <c r="H302" t="s">
        <v>96</v>
      </c>
      <c r="I302" t="s">
        <v>215</v>
      </c>
      <c r="J302" t="s">
        <v>89</v>
      </c>
      <c r="K302" t="s">
        <v>89</v>
      </c>
      <c r="L302" t="s">
        <v>89</v>
      </c>
      <c r="M302" t="s">
        <v>89</v>
      </c>
      <c r="N302" t="s">
        <v>89</v>
      </c>
      <c r="O302">
        <v>302</v>
      </c>
      <c r="P302" t="s">
        <v>89</v>
      </c>
      <c r="Q302" t="s">
        <v>89</v>
      </c>
      <c r="R302" t="s">
        <v>93</v>
      </c>
    </row>
    <row r="303" spans="2:18" x14ac:dyDescent="0.25">
      <c r="B303" t="s">
        <v>493</v>
      </c>
      <c r="C303" t="s">
        <v>110</v>
      </c>
      <c r="D303" t="s">
        <v>89</v>
      </c>
      <c r="E303" t="s">
        <v>89</v>
      </c>
      <c r="F303" t="s">
        <v>89</v>
      </c>
      <c r="G303" t="s">
        <v>90</v>
      </c>
      <c r="H303" t="s">
        <v>96</v>
      </c>
      <c r="I303" t="s">
        <v>134</v>
      </c>
      <c r="J303" t="s">
        <v>89</v>
      </c>
      <c r="K303" t="s">
        <v>89</v>
      </c>
      <c r="L303" t="s">
        <v>89</v>
      </c>
      <c r="M303" t="s">
        <v>89</v>
      </c>
      <c r="N303" t="s">
        <v>89</v>
      </c>
      <c r="O303">
        <v>303</v>
      </c>
      <c r="P303" t="s">
        <v>89</v>
      </c>
      <c r="Q303" t="s">
        <v>89</v>
      </c>
      <c r="R303" t="s">
        <v>93</v>
      </c>
    </row>
    <row r="304" spans="2:18" x14ac:dyDescent="0.25">
      <c r="B304" t="s">
        <v>494</v>
      </c>
      <c r="C304" t="s">
        <v>95</v>
      </c>
      <c r="D304" t="s">
        <v>89</v>
      </c>
      <c r="E304" t="s">
        <v>89</v>
      </c>
      <c r="F304" t="s">
        <v>89</v>
      </c>
      <c r="G304" t="s">
        <v>90</v>
      </c>
      <c r="H304" t="s">
        <v>107</v>
      </c>
      <c r="I304" t="s">
        <v>140</v>
      </c>
      <c r="J304" t="s">
        <v>89</v>
      </c>
      <c r="K304" t="s">
        <v>89</v>
      </c>
      <c r="L304" t="s">
        <v>89</v>
      </c>
      <c r="M304" t="s">
        <v>89</v>
      </c>
      <c r="N304" t="s">
        <v>89</v>
      </c>
      <c r="O304">
        <v>304</v>
      </c>
      <c r="P304" t="s">
        <v>89</v>
      </c>
      <c r="Q304" t="s">
        <v>89</v>
      </c>
      <c r="R304" t="s">
        <v>93</v>
      </c>
    </row>
    <row r="305" spans="2:18" x14ac:dyDescent="0.25">
      <c r="B305" t="s">
        <v>495</v>
      </c>
      <c r="C305" t="s">
        <v>99</v>
      </c>
      <c r="D305" t="s">
        <v>89</v>
      </c>
      <c r="E305" t="s">
        <v>89</v>
      </c>
      <c r="F305" t="s">
        <v>89</v>
      </c>
      <c r="G305" t="s">
        <v>90</v>
      </c>
      <c r="H305" t="s">
        <v>107</v>
      </c>
      <c r="I305" t="s">
        <v>292</v>
      </c>
      <c r="J305" t="s">
        <v>89</v>
      </c>
      <c r="K305" t="s">
        <v>89</v>
      </c>
      <c r="L305" t="s">
        <v>89</v>
      </c>
      <c r="M305" t="s">
        <v>89</v>
      </c>
      <c r="N305" t="s">
        <v>89</v>
      </c>
      <c r="O305">
        <v>305</v>
      </c>
      <c r="P305" t="s">
        <v>89</v>
      </c>
      <c r="Q305" t="s">
        <v>89</v>
      </c>
      <c r="R305" t="s">
        <v>93</v>
      </c>
    </row>
    <row r="306" spans="2:18" x14ac:dyDescent="0.25">
      <c r="B306" t="s">
        <v>496</v>
      </c>
      <c r="C306" t="s">
        <v>110</v>
      </c>
      <c r="D306" t="s">
        <v>89</v>
      </c>
      <c r="E306" t="s">
        <v>89</v>
      </c>
      <c r="F306" t="s">
        <v>89</v>
      </c>
      <c r="G306" t="s">
        <v>90</v>
      </c>
      <c r="H306" t="s">
        <v>96</v>
      </c>
      <c r="I306" t="s">
        <v>150</v>
      </c>
      <c r="J306" t="s">
        <v>89</v>
      </c>
      <c r="K306" t="s">
        <v>89</v>
      </c>
      <c r="L306" t="s">
        <v>89</v>
      </c>
      <c r="M306" t="s">
        <v>89</v>
      </c>
      <c r="N306" t="s">
        <v>89</v>
      </c>
      <c r="O306">
        <v>306</v>
      </c>
      <c r="P306" t="s">
        <v>89</v>
      </c>
      <c r="Q306" t="s">
        <v>89</v>
      </c>
      <c r="R306" t="s">
        <v>93</v>
      </c>
    </row>
    <row r="307" spans="2:18" x14ac:dyDescent="0.25">
      <c r="B307" t="s">
        <v>497</v>
      </c>
      <c r="C307" t="s">
        <v>475</v>
      </c>
      <c r="D307" t="s">
        <v>89</v>
      </c>
      <c r="E307" t="s">
        <v>89</v>
      </c>
      <c r="F307" t="s">
        <v>89</v>
      </c>
      <c r="G307" t="s">
        <v>90</v>
      </c>
      <c r="H307" t="s">
        <v>281</v>
      </c>
      <c r="I307" t="s">
        <v>282</v>
      </c>
      <c r="J307" t="s">
        <v>89</v>
      </c>
      <c r="K307" t="s">
        <v>89</v>
      </c>
      <c r="L307" t="s">
        <v>89</v>
      </c>
      <c r="M307" t="s">
        <v>89</v>
      </c>
      <c r="N307" t="s">
        <v>89</v>
      </c>
      <c r="O307">
        <v>307</v>
      </c>
      <c r="P307" t="s">
        <v>89</v>
      </c>
      <c r="Q307" t="s">
        <v>89</v>
      </c>
      <c r="R307" t="s">
        <v>93</v>
      </c>
    </row>
    <row r="308" spans="2:18" x14ac:dyDescent="0.25">
      <c r="B308" t="s">
        <v>498</v>
      </c>
      <c r="C308" t="s">
        <v>475</v>
      </c>
      <c r="D308" t="s">
        <v>89</v>
      </c>
      <c r="E308" t="s">
        <v>89</v>
      </c>
      <c r="F308" t="s">
        <v>89</v>
      </c>
      <c r="G308" t="s">
        <v>90</v>
      </c>
      <c r="H308" t="s">
        <v>107</v>
      </c>
      <c r="I308" t="s">
        <v>186</v>
      </c>
      <c r="J308" t="s">
        <v>89</v>
      </c>
      <c r="K308" t="s">
        <v>89</v>
      </c>
      <c r="L308" t="s">
        <v>89</v>
      </c>
      <c r="M308" t="s">
        <v>89</v>
      </c>
      <c r="N308" t="s">
        <v>89</v>
      </c>
      <c r="O308">
        <v>308</v>
      </c>
      <c r="P308" t="s">
        <v>89</v>
      </c>
      <c r="Q308" t="s">
        <v>89</v>
      </c>
      <c r="R308" t="s">
        <v>93</v>
      </c>
    </row>
    <row r="309" spans="2:18" x14ac:dyDescent="0.25">
      <c r="B309" t="s">
        <v>499</v>
      </c>
      <c r="C309" t="s">
        <v>110</v>
      </c>
      <c r="D309" t="s">
        <v>89</v>
      </c>
      <c r="E309" t="s">
        <v>89</v>
      </c>
      <c r="F309" t="s">
        <v>89</v>
      </c>
      <c r="G309" t="s">
        <v>90</v>
      </c>
      <c r="H309" t="s">
        <v>96</v>
      </c>
      <c r="I309" t="s">
        <v>287</v>
      </c>
      <c r="J309" t="s">
        <v>89</v>
      </c>
      <c r="K309" t="s">
        <v>89</v>
      </c>
      <c r="L309" t="s">
        <v>89</v>
      </c>
      <c r="M309" t="s">
        <v>89</v>
      </c>
      <c r="N309" t="s">
        <v>89</v>
      </c>
      <c r="O309">
        <v>309</v>
      </c>
      <c r="P309" t="s">
        <v>89</v>
      </c>
      <c r="Q309" t="s">
        <v>89</v>
      </c>
      <c r="R309" t="s">
        <v>93</v>
      </c>
    </row>
    <row r="310" spans="2:18" x14ac:dyDescent="0.25">
      <c r="B310" t="s">
        <v>500</v>
      </c>
      <c r="C310" t="s">
        <v>161</v>
      </c>
      <c r="D310" t="s">
        <v>89</v>
      </c>
      <c r="E310" t="s">
        <v>89</v>
      </c>
      <c r="F310" t="s">
        <v>89</v>
      </c>
      <c r="G310" t="s">
        <v>90</v>
      </c>
      <c r="H310" t="s">
        <v>107</v>
      </c>
      <c r="I310" t="s">
        <v>411</v>
      </c>
      <c r="J310" t="s">
        <v>89</v>
      </c>
      <c r="K310" t="s">
        <v>89</v>
      </c>
      <c r="L310" t="s">
        <v>89</v>
      </c>
      <c r="M310" t="s">
        <v>89</v>
      </c>
      <c r="N310" t="s">
        <v>89</v>
      </c>
      <c r="O310">
        <v>310</v>
      </c>
      <c r="P310" t="s">
        <v>89</v>
      </c>
      <c r="Q310" t="s">
        <v>89</v>
      </c>
      <c r="R310" t="s">
        <v>93</v>
      </c>
    </row>
    <row r="311" spans="2:18" x14ac:dyDescent="0.25">
      <c r="B311" t="s">
        <v>501</v>
      </c>
      <c r="C311" t="s">
        <v>161</v>
      </c>
      <c r="D311" t="s">
        <v>89</v>
      </c>
      <c r="E311" t="s">
        <v>89</v>
      </c>
      <c r="F311" t="s">
        <v>89</v>
      </c>
      <c r="G311" t="s">
        <v>90</v>
      </c>
      <c r="H311" t="s">
        <v>96</v>
      </c>
      <c r="I311" t="s">
        <v>123</v>
      </c>
      <c r="J311" t="s">
        <v>89</v>
      </c>
      <c r="K311" t="s">
        <v>89</v>
      </c>
      <c r="L311" t="s">
        <v>89</v>
      </c>
      <c r="M311" t="s">
        <v>89</v>
      </c>
      <c r="N311" t="s">
        <v>89</v>
      </c>
      <c r="O311">
        <v>311</v>
      </c>
      <c r="P311" t="s">
        <v>89</v>
      </c>
      <c r="Q311" t="s">
        <v>89</v>
      </c>
      <c r="R311" t="s">
        <v>93</v>
      </c>
    </row>
    <row r="312" spans="2:18" x14ac:dyDescent="0.25">
      <c r="B312" t="s">
        <v>502</v>
      </c>
      <c r="C312" t="s">
        <v>146</v>
      </c>
      <c r="D312" t="s">
        <v>89</v>
      </c>
      <c r="E312" t="s">
        <v>89</v>
      </c>
      <c r="F312" t="s">
        <v>89</v>
      </c>
      <c r="G312" t="s">
        <v>90</v>
      </c>
      <c r="H312" t="s">
        <v>96</v>
      </c>
      <c r="I312" t="s">
        <v>150</v>
      </c>
      <c r="J312" t="s">
        <v>89</v>
      </c>
      <c r="K312" t="s">
        <v>89</v>
      </c>
      <c r="L312" t="s">
        <v>89</v>
      </c>
      <c r="M312" t="s">
        <v>89</v>
      </c>
      <c r="N312" t="s">
        <v>89</v>
      </c>
      <c r="O312">
        <v>312</v>
      </c>
      <c r="P312" t="s">
        <v>89</v>
      </c>
      <c r="Q312" t="s">
        <v>89</v>
      </c>
      <c r="R312" t="s">
        <v>93</v>
      </c>
    </row>
    <row r="313" spans="2:18" x14ac:dyDescent="0.25">
      <c r="B313" t="s">
        <v>503</v>
      </c>
      <c r="C313" t="s">
        <v>99</v>
      </c>
      <c r="D313" t="s">
        <v>89</v>
      </c>
      <c r="E313" t="s">
        <v>89</v>
      </c>
      <c r="F313" t="s">
        <v>89</v>
      </c>
      <c r="G313" t="s">
        <v>90</v>
      </c>
      <c r="H313" t="s">
        <v>107</v>
      </c>
      <c r="I313" t="s">
        <v>186</v>
      </c>
      <c r="J313" t="s">
        <v>89</v>
      </c>
      <c r="K313" t="s">
        <v>89</v>
      </c>
      <c r="L313" t="s">
        <v>89</v>
      </c>
      <c r="M313" t="s">
        <v>89</v>
      </c>
      <c r="N313" t="s">
        <v>89</v>
      </c>
      <c r="O313">
        <v>313</v>
      </c>
      <c r="P313" t="s">
        <v>89</v>
      </c>
      <c r="Q313" t="s">
        <v>89</v>
      </c>
      <c r="R313" t="s">
        <v>93</v>
      </c>
    </row>
    <row r="314" spans="2:18" x14ac:dyDescent="0.25">
      <c r="B314" t="s">
        <v>504</v>
      </c>
      <c r="C314" t="s">
        <v>139</v>
      </c>
      <c r="D314" t="s">
        <v>89</v>
      </c>
      <c r="E314" t="s">
        <v>89</v>
      </c>
      <c r="F314" t="s">
        <v>89</v>
      </c>
      <c r="G314" t="s">
        <v>90</v>
      </c>
      <c r="H314" t="s">
        <v>96</v>
      </c>
      <c r="I314" t="s">
        <v>505</v>
      </c>
      <c r="J314" t="s">
        <v>89</v>
      </c>
      <c r="K314" t="s">
        <v>89</v>
      </c>
      <c r="L314" t="s">
        <v>89</v>
      </c>
      <c r="M314" t="s">
        <v>89</v>
      </c>
      <c r="N314" t="s">
        <v>89</v>
      </c>
      <c r="O314">
        <v>314</v>
      </c>
      <c r="P314" t="s">
        <v>89</v>
      </c>
      <c r="Q314" t="s">
        <v>89</v>
      </c>
      <c r="R314" t="s">
        <v>93</v>
      </c>
    </row>
    <row r="315" spans="2:18" x14ac:dyDescent="0.25">
      <c r="B315" t="s">
        <v>506</v>
      </c>
      <c r="C315" t="s">
        <v>161</v>
      </c>
      <c r="D315" t="s">
        <v>89</v>
      </c>
      <c r="E315" t="s">
        <v>89</v>
      </c>
      <c r="F315" t="s">
        <v>89</v>
      </c>
      <c r="G315" t="s">
        <v>90</v>
      </c>
      <c r="H315" t="s">
        <v>107</v>
      </c>
      <c r="I315" t="s">
        <v>186</v>
      </c>
      <c r="J315" t="s">
        <v>89</v>
      </c>
      <c r="K315" t="s">
        <v>89</v>
      </c>
      <c r="L315" t="s">
        <v>89</v>
      </c>
      <c r="M315" t="s">
        <v>89</v>
      </c>
      <c r="N315" t="s">
        <v>89</v>
      </c>
      <c r="O315">
        <v>315</v>
      </c>
      <c r="P315" t="s">
        <v>89</v>
      </c>
      <c r="Q315" t="s">
        <v>89</v>
      </c>
      <c r="R315" t="s">
        <v>93</v>
      </c>
    </row>
    <row r="316" spans="2:18" x14ac:dyDescent="0.25">
      <c r="B316" t="s">
        <v>507</v>
      </c>
      <c r="C316" t="s">
        <v>99</v>
      </c>
      <c r="D316" t="s">
        <v>89</v>
      </c>
      <c r="E316" t="s">
        <v>89</v>
      </c>
      <c r="F316" t="s">
        <v>89</v>
      </c>
      <c r="G316" t="s">
        <v>90</v>
      </c>
      <c r="H316" t="s">
        <v>96</v>
      </c>
      <c r="I316" t="s">
        <v>123</v>
      </c>
      <c r="J316" t="s">
        <v>89</v>
      </c>
      <c r="K316" t="s">
        <v>89</v>
      </c>
      <c r="L316" t="s">
        <v>89</v>
      </c>
      <c r="M316" t="s">
        <v>89</v>
      </c>
      <c r="N316" t="s">
        <v>89</v>
      </c>
      <c r="O316">
        <v>316</v>
      </c>
      <c r="P316" t="s">
        <v>89</v>
      </c>
      <c r="Q316" t="s">
        <v>89</v>
      </c>
      <c r="R316" t="s">
        <v>93</v>
      </c>
    </row>
    <row r="317" spans="2:18" x14ac:dyDescent="0.25">
      <c r="B317" t="s">
        <v>508</v>
      </c>
      <c r="C317" t="s">
        <v>161</v>
      </c>
      <c r="D317" t="s">
        <v>89</v>
      </c>
      <c r="E317" t="s">
        <v>89</v>
      </c>
      <c r="F317" t="s">
        <v>89</v>
      </c>
      <c r="G317" t="s">
        <v>90</v>
      </c>
      <c r="H317" t="s">
        <v>91</v>
      </c>
      <c r="I317" t="s">
        <v>112</v>
      </c>
      <c r="J317" t="s">
        <v>89</v>
      </c>
      <c r="K317" t="s">
        <v>89</v>
      </c>
      <c r="L317" t="s">
        <v>89</v>
      </c>
      <c r="M317" t="s">
        <v>89</v>
      </c>
      <c r="N317" t="s">
        <v>89</v>
      </c>
      <c r="O317">
        <v>317</v>
      </c>
      <c r="P317" t="s">
        <v>89</v>
      </c>
      <c r="Q317" t="s">
        <v>89</v>
      </c>
      <c r="R317" t="s">
        <v>93</v>
      </c>
    </row>
    <row r="318" spans="2:18" x14ac:dyDescent="0.25">
      <c r="B318" t="s">
        <v>509</v>
      </c>
      <c r="C318" t="s">
        <v>132</v>
      </c>
      <c r="D318" t="s">
        <v>89</v>
      </c>
      <c r="E318" t="s">
        <v>89</v>
      </c>
      <c r="F318" t="s">
        <v>89</v>
      </c>
      <c r="G318" t="s">
        <v>90</v>
      </c>
      <c r="H318" t="s">
        <v>107</v>
      </c>
      <c r="I318" t="s">
        <v>177</v>
      </c>
      <c r="J318" t="s">
        <v>89</v>
      </c>
      <c r="K318" t="s">
        <v>89</v>
      </c>
      <c r="L318" t="s">
        <v>89</v>
      </c>
      <c r="M318" t="s">
        <v>89</v>
      </c>
      <c r="N318" t="s">
        <v>89</v>
      </c>
      <c r="O318">
        <v>318</v>
      </c>
      <c r="P318" t="s">
        <v>89</v>
      </c>
      <c r="Q318" t="s">
        <v>89</v>
      </c>
      <c r="R318" t="s">
        <v>93</v>
      </c>
    </row>
    <row r="319" spans="2:18" x14ac:dyDescent="0.25">
      <c r="B319" t="s">
        <v>510</v>
      </c>
      <c r="C319" t="s">
        <v>475</v>
      </c>
      <c r="D319" t="s">
        <v>89</v>
      </c>
      <c r="E319" t="s">
        <v>89</v>
      </c>
      <c r="F319" t="s">
        <v>89</v>
      </c>
      <c r="G319" t="s">
        <v>90</v>
      </c>
      <c r="H319" t="s">
        <v>96</v>
      </c>
      <c r="I319" t="s">
        <v>104</v>
      </c>
      <c r="J319" t="s">
        <v>89</v>
      </c>
      <c r="K319" t="s">
        <v>89</v>
      </c>
      <c r="L319" t="s">
        <v>89</v>
      </c>
      <c r="M319" t="s">
        <v>89</v>
      </c>
      <c r="N319" t="s">
        <v>89</v>
      </c>
      <c r="O319">
        <v>319</v>
      </c>
      <c r="P319" t="s">
        <v>89</v>
      </c>
      <c r="Q319" t="s">
        <v>89</v>
      </c>
      <c r="R319" t="s">
        <v>93</v>
      </c>
    </row>
    <row r="320" spans="2:18" x14ac:dyDescent="0.25">
      <c r="B320" t="s">
        <v>511</v>
      </c>
      <c r="C320" t="s">
        <v>99</v>
      </c>
      <c r="D320" t="s">
        <v>89</v>
      </c>
      <c r="E320" t="s">
        <v>89</v>
      </c>
      <c r="F320" t="s">
        <v>89</v>
      </c>
      <c r="G320" t="s">
        <v>90</v>
      </c>
      <c r="H320" t="s">
        <v>107</v>
      </c>
      <c r="I320" t="s">
        <v>292</v>
      </c>
      <c r="J320" t="s">
        <v>89</v>
      </c>
      <c r="K320" t="s">
        <v>89</v>
      </c>
      <c r="L320" t="s">
        <v>89</v>
      </c>
      <c r="M320" t="s">
        <v>89</v>
      </c>
      <c r="N320" t="s">
        <v>89</v>
      </c>
      <c r="O320">
        <v>320</v>
      </c>
      <c r="P320" t="s">
        <v>89</v>
      </c>
      <c r="Q320" t="s">
        <v>89</v>
      </c>
      <c r="R320" t="s">
        <v>93</v>
      </c>
    </row>
    <row r="321" spans="2:18" x14ac:dyDescent="0.25">
      <c r="B321" t="s">
        <v>512</v>
      </c>
      <c r="C321" t="s">
        <v>154</v>
      </c>
      <c r="D321" t="s">
        <v>89</v>
      </c>
      <c r="E321" t="s">
        <v>89</v>
      </c>
      <c r="F321" t="s">
        <v>89</v>
      </c>
      <c r="G321" t="s">
        <v>90</v>
      </c>
      <c r="H321" t="s">
        <v>107</v>
      </c>
      <c r="I321" t="s">
        <v>513</v>
      </c>
      <c r="J321" t="s">
        <v>89</v>
      </c>
      <c r="K321" t="s">
        <v>89</v>
      </c>
      <c r="L321" t="s">
        <v>89</v>
      </c>
      <c r="M321" t="s">
        <v>89</v>
      </c>
      <c r="N321" t="s">
        <v>89</v>
      </c>
      <c r="O321">
        <v>321</v>
      </c>
      <c r="P321" t="s">
        <v>89</v>
      </c>
      <c r="Q321" t="s">
        <v>89</v>
      </c>
      <c r="R321" t="s">
        <v>93</v>
      </c>
    </row>
    <row r="322" spans="2:18" x14ac:dyDescent="0.25">
      <c r="B322" t="s">
        <v>514</v>
      </c>
      <c r="C322" t="s">
        <v>515</v>
      </c>
      <c r="D322" t="s">
        <v>89</v>
      </c>
      <c r="E322" t="s">
        <v>89</v>
      </c>
      <c r="F322" t="s">
        <v>89</v>
      </c>
      <c r="G322" t="s">
        <v>90</v>
      </c>
      <c r="H322" t="s">
        <v>96</v>
      </c>
      <c r="I322" t="s">
        <v>174</v>
      </c>
      <c r="J322" t="s">
        <v>89</v>
      </c>
      <c r="K322" t="s">
        <v>89</v>
      </c>
      <c r="L322" t="s">
        <v>89</v>
      </c>
      <c r="M322" t="s">
        <v>89</v>
      </c>
      <c r="N322" t="s">
        <v>89</v>
      </c>
      <c r="O322">
        <v>322</v>
      </c>
      <c r="P322" t="s">
        <v>89</v>
      </c>
      <c r="Q322" t="s">
        <v>89</v>
      </c>
      <c r="R322" t="s">
        <v>93</v>
      </c>
    </row>
    <row r="323" spans="2:18" x14ac:dyDescent="0.25">
      <c r="B323" t="s">
        <v>516</v>
      </c>
      <c r="C323" t="s">
        <v>515</v>
      </c>
      <c r="D323" t="s">
        <v>89</v>
      </c>
      <c r="E323" t="s">
        <v>89</v>
      </c>
      <c r="F323" t="s">
        <v>89</v>
      </c>
      <c r="G323" t="s">
        <v>90</v>
      </c>
      <c r="H323" t="s">
        <v>107</v>
      </c>
      <c r="I323" t="s">
        <v>177</v>
      </c>
      <c r="J323" t="s">
        <v>89</v>
      </c>
      <c r="K323" t="s">
        <v>89</v>
      </c>
      <c r="L323" t="s">
        <v>89</v>
      </c>
      <c r="M323" t="s">
        <v>89</v>
      </c>
      <c r="N323" t="s">
        <v>89</v>
      </c>
      <c r="O323">
        <v>323</v>
      </c>
      <c r="P323" t="s">
        <v>89</v>
      </c>
      <c r="Q323" t="s">
        <v>89</v>
      </c>
      <c r="R323" t="s">
        <v>93</v>
      </c>
    </row>
    <row r="324" spans="2:18" x14ac:dyDescent="0.25">
      <c r="B324" t="s">
        <v>517</v>
      </c>
      <c r="C324" t="s">
        <v>146</v>
      </c>
      <c r="D324" t="s">
        <v>89</v>
      </c>
      <c r="E324" t="s">
        <v>89</v>
      </c>
      <c r="F324" t="s">
        <v>89</v>
      </c>
      <c r="G324" t="s">
        <v>90</v>
      </c>
      <c r="H324" t="s">
        <v>96</v>
      </c>
      <c r="I324" t="s">
        <v>123</v>
      </c>
      <c r="J324" t="s">
        <v>89</v>
      </c>
      <c r="K324" t="s">
        <v>89</v>
      </c>
      <c r="L324" t="s">
        <v>89</v>
      </c>
      <c r="M324" t="s">
        <v>89</v>
      </c>
      <c r="N324" t="s">
        <v>89</v>
      </c>
      <c r="O324">
        <v>324</v>
      </c>
      <c r="P324" t="s">
        <v>89</v>
      </c>
      <c r="Q324" t="s">
        <v>89</v>
      </c>
      <c r="R324" t="s">
        <v>93</v>
      </c>
    </row>
    <row r="325" spans="2:18" x14ac:dyDescent="0.25">
      <c r="B325" t="s">
        <v>518</v>
      </c>
      <c r="C325" t="s">
        <v>146</v>
      </c>
      <c r="D325" t="s">
        <v>89</v>
      </c>
      <c r="E325" t="s">
        <v>89</v>
      </c>
      <c r="F325" t="s">
        <v>89</v>
      </c>
      <c r="G325" t="s">
        <v>90</v>
      </c>
      <c r="H325" t="s">
        <v>96</v>
      </c>
      <c r="I325" t="s">
        <v>100</v>
      </c>
      <c r="J325" t="s">
        <v>89</v>
      </c>
      <c r="K325" t="s">
        <v>89</v>
      </c>
      <c r="L325" t="s">
        <v>89</v>
      </c>
      <c r="M325" t="s">
        <v>89</v>
      </c>
      <c r="N325" t="s">
        <v>89</v>
      </c>
      <c r="O325">
        <v>325</v>
      </c>
      <c r="P325" t="s">
        <v>89</v>
      </c>
      <c r="Q325" t="s">
        <v>89</v>
      </c>
      <c r="R325" t="s">
        <v>93</v>
      </c>
    </row>
    <row r="326" spans="2:18" x14ac:dyDescent="0.25">
      <c r="B326" t="s">
        <v>519</v>
      </c>
      <c r="C326" t="s">
        <v>99</v>
      </c>
      <c r="D326" t="s">
        <v>89</v>
      </c>
      <c r="E326" t="s">
        <v>89</v>
      </c>
      <c r="F326" t="s">
        <v>89</v>
      </c>
      <c r="G326" t="s">
        <v>90</v>
      </c>
      <c r="H326" t="s">
        <v>96</v>
      </c>
      <c r="I326" t="s">
        <v>104</v>
      </c>
      <c r="J326" t="s">
        <v>89</v>
      </c>
      <c r="K326" t="s">
        <v>89</v>
      </c>
      <c r="L326" t="s">
        <v>89</v>
      </c>
      <c r="M326" t="s">
        <v>89</v>
      </c>
      <c r="N326" t="s">
        <v>89</v>
      </c>
      <c r="O326">
        <v>326</v>
      </c>
      <c r="P326" t="s">
        <v>89</v>
      </c>
      <c r="Q326" t="s">
        <v>89</v>
      </c>
      <c r="R326" t="s">
        <v>93</v>
      </c>
    </row>
    <row r="327" spans="2:18" x14ac:dyDescent="0.25">
      <c r="B327" t="s">
        <v>520</v>
      </c>
      <c r="C327" t="s">
        <v>142</v>
      </c>
      <c r="D327" t="s">
        <v>89</v>
      </c>
      <c r="E327" t="s">
        <v>89</v>
      </c>
      <c r="F327" t="s">
        <v>89</v>
      </c>
      <c r="G327" t="s">
        <v>90</v>
      </c>
      <c r="H327" t="s">
        <v>91</v>
      </c>
      <c r="I327" t="s">
        <v>92</v>
      </c>
      <c r="J327" t="s">
        <v>89</v>
      </c>
      <c r="K327" t="s">
        <v>89</v>
      </c>
      <c r="L327" t="s">
        <v>89</v>
      </c>
      <c r="M327" t="s">
        <v>89</v>
      </c>
      <c r="N327" t="s">
        <v>89</v>
      </c>
      <c r="O327">
        <v>327</v>
      </c>
      <c r="P327" t="s">
        <v>89</v>
      </c>
      <c r="Q327" t="s">
        <v>89</v>
      </c>
      <c r="R327" t="s">
        <v>93</v>
      </c>
    </row>
    <row r="328" spans="2:18" x14ac:dyDescent="0.25">
      <c r="B328" t="s">
        <v>521</v>
      </c>
      <c r="C328" t="s">
        <v>156</v>
      </c>
      <c r="D328" t="s">
        <v>89</v>
      </c>
      <c r="E328" t="s">
        <v>89</v>
      </c>
      <c r="F328" t="s">
        <v>89</v>
      </c>
      <c r="G328" t="s">
        <v>90</v>
      </c>
      <c r="H328" t="s">
        <v>96</v>
      </c>
      <c r="I328" t="s">
        <v>522</v>
      </c>
      <c r="J328" t="s">
        <v>89</v>
      </c>
      <c r="K328" t="s">
        <v>89</v>
      </c>
      <c r="L328" t="s">
        <v>89</v>
      </c>
      <c r="M328" t="s">
        <v>89</v>
      </c>
      <c r="N328" t="s">
        <v>89</v>
      </c>
      <c r="O328">
        <v>328</v>
      </c>
      <c r="P328" t="s">
        <v>89</v>
      </c>
      <c r="Q328" t="s">
        <v>89</v>
      </c>
      <c r="R328" t="s">
        <v>93</v>
      </c>
    </row>
    <row r="329" spans="2:18" x14ac:dyDescent="0.25">
      <c r="B329" t="s">
        <v>523</v>
      </c>
      <c r="C329" t="s">
        <v>115</v>
      </c>
      <c r="D329" t="s">
        <v>89</v>
      </c>
      <c r="E329" t="s">
        <v>89</v>
      </c>
      <c r="F329" t="s">
        <v>89</v>
      </c>
      <c r="G329" t="s">
        <v>90</v>
      </c>
      <c r="H329" t="s">
        <v>189</v>
      </c>
      <c r="I329" t="s">
        <v>340</v>
      </c>
      <c r="J329" t="s">
        <v>89</v>
      </c>
      <c r="K329" t="s">
        <v>89</v>
      </c>
      <c r="L329" t="s">
        <v>89</v>
      </c>
      <c r="M329" t="s">
        <v>89</v>
      </c>
      <c r="N329" t="s">
        <v>89</v>
      </c>
      <c r="O329">
        <v>329</v>
      </c>
      <c r="P329" t="s">
        <v>89</v>
      </c>
      <c r="Q329" t="s">
        <v>89</v>
      </c>
      <c r="R329" t="s">
        <v>93</v>
      </c>
    </row>
    <row r="330" spans="2:18" x14ac:dyDescent="0.25">
      <c r="B330" t="s">
        <v>524</v>
      </c>
      <c r="C330" t="s">
        <v>475</v>
      </c>
      <c r="D330" t="s">
        <v>89</v>
      </c>
      <c r="E330" t="s">
        <v>89</v>
      </c>
      <c r="F330" t="s">
        <v>89</v>
      </c>
      <c r="G330" t="s">
        <v>90</v>
      </c>
      <c r="H330" t="s">
        <v>91</v>
      </c>
      <c r="I330" t="s">
        <v>92</v>
      </c>
      <c r="J330" t="s">
        <v>89</v>
      </c>
      <c r="K330" t="s">
        <v>89</v>
      </c>
      <c r="L330" t="s">
        <v>89</v>
      </c>
      <c r="M330" t="s">
        <v>89</v>
      </c>
      <c r="N330" t="s">
        <v>89</v>
      </c>
      <c r="O330">
        <v>330</v>
      </c>
      <c r="P330" t="s">
        <v>89</v>
      </c>
      <c r="Q330" t="s">
        <v>89</v>
      </c>
      <c r="R330" t="s">
        <v>93</v>
      </c>
    </row>
    <row r="331" spans="2:18" x14ac:dyDescent="0.25">
      <c r="B331" t="s">
        <v>525</v>
      </c>
      <c r="C331" t="s">
        <v>95</v>
      </c>
      <c r="D331" t="s">
        <v>89</v>
      </c>
      <c r="E331" t="s">
        <v>89</v>
      </c>
      <c r="F331" t="s">
        <v>89</v>
      </c>
      <c r="G331" t="s">
        <v>90</v>
      </c>
      <c r="H331" t="s">
        <v>96</v>
      </c>
      <c r="I331" t="s">
        <v>123</v>
      </c>
      <c r="J331" t="s">
        <v>89</v>
      </c>
      <c r="K331" t="s">
        <v>89</v>
      </c>
      <c r="L331" t="s">
        <v>89</v>
      </c>
      <c r="M331" t="s">
        <v>89</v>
      </c>
      <c r="N331" t="s">
        <v>89</v>
      </c>
      <c r="O331">
        <v>331</v>
      </c>
      <c r="P331" t="s">
        <v>89</v>
      </c>
      <c r="Q331" t="s">
        <v>89</v>
      </c>
      <c r="R331" t="s">
        <v>93</v>
      </c>
    </row>
    <row r="332" spans="2:18" x14ac:dyDescent="0.25">
      <c r="B332" t="s">
        <v>526</v>
      </c>
      <c r="C332" t="s">
        <v>154</v>
      </c>
      <c r="D332" t="s">
        <v>89</v>
      </c>
      <c r="E332" t="s">
        <v>89</v>
      </c>
      <c r="F332" t="s">
        <v>89</v>
      </c>
      <c r="G332" t="s">
        <v>90</v>
      </c>
      <c r="H332" t="s">
        <v>96</v>
      </c>
      <c r="I332" t="s">
        <v>100</v>
      </c>
      <c r="J332" t="s">
        <v>89</v>
      </c>
      <c r="K332" t="s">
        <v>89</v>
      </c>
      <c r="L332" t="s">
        <v>89</v>
      </c>
      <c r="M332" t="s">
        <v>89</v>
      </c>
      <c r="N332" t="s">
        <v>89</v>
      </c>
      <c r="O332">
        <v>332</v>
      </c>
      <c r="P332" t="s">
        <v>89</v>
      </c>
      <c r="Q332" t="s">
        <v>89</v>
      </c>
      <c r="R332" t="s">
        <v>93</v>
      </c>
    </row>
    <row r="333" spans="2:18" x14ac:dyDescent="0.25">
      <c r="B333" t="s">
        <v>527</v>
      </c>
      <c r="C333" t="s">
        <v>154</v>
      </c>
      <c r="D333" t="s">
        <v>89</v>
      </c>
      <c r="E333" t="s">
        <v>89</v>
      </c>
      <c r="F333" t="s">
        <v>89</v>
      </c>
      <c r="G333" t="s">
        <v>90</v>
      </c>
      <c r="H333" t="s">
        <v>107</v>
      </c>
      <c r="I333" t="s">
        <v>140</v>
      </c>
      <c r="J333" t="s">
        <v>89</v>
      </c>
      <c r="K333" t="s">
        <v>89</v>
      </c>
      <c r="L333" t="s">
        <v>89</v>
      </c>
      <c r="M333" t="s">
        <v>89</v>
      </c>
      <c r="N333" t="s">
        <v>89</v>
      </c>
      <c r="O333">
        <v>333</v>
      </c>
      <c r="P333" t="s">
        <v>89</v>
      </c>
      <c r="Q333" t="s">
        <v>89</v>
      </c>
      <c r="R333" t="s">
        <v>93</v>
      </c>
    </row>
    <row r="334" spans="2:18" x14ac:dyDescent="0.25">
      <c r="B334" t="s">
        <v>528</v>
      </c>
      <c r="C334" t="s">
        <v>99</v>
      </c>
      <c r="D334" t="s">
        <v>89</v>
      </c>
      <c r="E334" t="s">
        <v>89</v>
      </c>
      <c r="F334" t="s">
        <v>89</v>
      </c>
      <c r="G334" t="s">
        <v>90</v>
      </c>
      <c r="H334" t="s">
        <v>107</v>
      </c>
      <c r="I334" t="s">
        <v>177</v>
      </c>
      <c r="J334" t="s">
        <v>89</v>
      </c>
      <c r="K334" t="s">
        <v>89</v>
      </c>
      <c r="L334" t="s">
        <v>89</v>
      </c>
      <c r="M334" t="s">
        <v>89</v>
      </c>
      <c r="N334" t="s">
        <v>89</v>
      </c>
      <c r="O334">
        <v>334</v>
      </c>
      <c r="P334" t="s">
        <v>89</v>
      </c>
      <c r="Q334" t="s">
        <v>89</v>
      </c>
      <c r="R334" t="s">
        <v>93</v>
      </c>
    </row>
    <row r="335" spans="2:18" x14ac:dyDescent="0.25">
      <c r="B335" t="s">
        <v>529</v>
      </c>
      <c r="C335" t="s">
        <v>142</v>
      </c>
      <c r="D335" t="s">
        <v>89</v>
      </c>
      <c r="E335" t="s">
        <v>89</v>
      </c>
      <c r="F335" t="s">
        <v>89</v>
      </c>
      <c r="G335" t="s">
        <v>90</v>
      </c>
      <c r="H335" t="s">
        <v>189</v>
      </c>
      <c r="I335" t="s">
        <v>340</v>
      </c>
      <c r="J335" t="s">
        <v>89</v>
      </c>
      <c r="K335" t="s">
        <v>89</v>
      </c>
      <c r="L335" t="s">
        <v>89</v>
      </c>
      <c r="M335" t="s">
        <v>89</v>
      </c>
      <c r="N335" t="s">
        <v>89</v>
      </c>
      <c r="O335">
        <v>335</v>
      </c>
      <c r="P335" t="s">
        <v>89</v>
      </c>
      <c r="Q335" t="s">
        <v>89</v>
      </c>
      <c r="R335" t="s">
        <v>93</v>
      </c>
    </row>
    <row r="336" spans="2:18" x14ac:dyDescent="0.25">
      <c r="B336" t="s">
        <v>530</v>
      </c>
      <c r="C336" t="s">
        <v>154</v>
      </c>
      <c r="D336" t="s">
        <v>89</v>
      </c>
      <c r="E336" t="s">
        <v>89</v>
      </c>
      <c r="F336" t="s">
        <v>89</v>
      </c>
      <c r="G336" t="s">
        <v>90</v>
      </c>
      <c r="H336" t="s">
        <v>107</v>
      </c>
      <c r="I336" t="s">
        <v>513</v>
      </c>
      <c r="J336" t="s">
        <v>89</v>
      </c>
      <c r="K336" t="s">
        <v>89</v>
      </c>
      <c r="L336" t="s">
        <v>89</v>
      </c>
      <c r="M336" t="s">
        <v>89</v>
      </c>
      <c r="N336" t="s">
        <v>89</v>
      </c>
      <c r="O336">
        <v>336</v>
      </c>
      <c r="P336" t="s">
        <v>89</v>
      </c>
      <c r="Q336" t="s">
        <v>89</v>
      </c>
      <c r="R336" t="s">
        <v>93</v>
      </c>
    </row>
    <row r="337" spans="2:18" x14ac:dyDescent="0.25">
      <c r="B337" t="s">
        <v>531</v>
      </c>
      <c r="C337" t="s">
        <v>99</v>
      </c>
      <c r="D337" t="s">
        <v>89</v>
      </c>
      <c r="E337" t="s">
        <v>89</v>
      </c>
      <c r="F337" t="s">
        <v>89</v>
      </c>
      <c r="G337" t="s">
        <v>90</v>
      </c>
      <c r="H337" t="s">
        <v>96</v>
      </c>
      <c r="I337" t="s">
        <v>134</v>
      </c>
      <c r="J337" t="s">
        <v>89</v>
      </c>
      <c r="K337" t="s">
        <v>89</v>
      </c>
      <c r="L337" t="s">
        <v>89</v>
      </c>
      <c r="M337" t="s">
        <v>89</v>
      </c>
      <c r="N337" t="s">
        <v>89</v>
      </c>
      <c r="O337">
        <v>337</v>
      </c>
      <c r="P337" t="s">
        <v>89</v>
      </c>
      <c r="Q337" t="s">
        <v>89</v>
      </c>
      <c r="R337" t="s">
        <v>93</v>
      </c>
    </row>
    <row r="338" spans="2:18" x14ac:dyDescent="0.25">
      <c r="B338" t="s">
        <v>532</v>
      </c>
      <c r="C338" t="s">
        <v>95</v>
      </c>
      <c r="D338" t="s">
        <v>89</v>
      </c>
      <c r="E338" t="s">
        <v>89</v>
      </c>
      <c r="F338" t="s">
        <v>89</v>
      </c>
      <c r="G338" t="s">
        <v>90</v>
      </c>
      <c r="H338" t="s">
        <v>107</v>
      </c>
      <c r="I338" t="s">
        <v>533</v>
      </c>
      <c r="J338" t="s">
        <v>89</v>
      </c>
      <c r="K338" t="s">
        <v>89</v>
      </c>
      <c r="L338" t="s">
        <v>89</v>
      </c>
      <c r="M338" t="s">
        <v>89</v>
      </c>
      <c r="N338" t="s">
        <v>89</v>
      </c>
      <c r="O338">
        <v>338</v>
      </c>
      <c r="P338" t="s">
        <v>89</v>
      </c>
      <c r="Q338" t="s">
        <v>89</v>
      </c>
      <c r="R338" t="s">
        <v>93</v>
      </c>
    </row>
    <row r="339" spans="2:18" x14ac:dyDescent="0.25">
      <c r="B339" t="s">
        <v>534</v>
      </c>
      <c r="C339" t="s">
        <v>535</v>
      </c>
      <c r="D339" t="s">
        <v>89</v>
      </c>
      <c r="E339" t="s">
        <v>89</v>
      </c>
      <c r="F339" t="s">
        <v>89</v>
      </c>
      <c r="G339" t="s">
        <v>90</v>
      </c>
      <c r="H339" t="s">
        <v>96</v>
      </c>
      <c r="I339" t="s">
        <v>137</v>
      </c>
      <c r="J339" t="s">
        <v>89</v>
      </c>
      <c r="K339" t="s">
        <v>89</v>
      </c>
      <c r="L339" t="s">
        <v>89</v>
      </c>
      <c r="M339" t="s">
        <v>89</v>
      </c>
      <c r="N339" t="s">
        <v>89</v>
      </c>
      <c r="O339">
        <v>339</v>
      </c>
      <c r="P339" t="s">
        <v>89</v>
      </c>
      <c r="Q339" t="s">
        <v>89</v>
      </c>
      <c r="R339" t="s">
        <v>93</v>
      </c>
    </row>
    <row r="340" spans="2:18" x14ac:dyDescent="0.25">
      <c r="B340" t="s">
        <v>536</v>
      </c>
      <c r="C340" t="s">
        <v>99</v>
      </c>
      <c r="D340" t="s">
        <v>89</v>
      </c>
      <c r="E340" t="s">
        <v>89</v>
      </c>
      <c r="F340" t="s">
        <v>89</v>
      </c>
      <c r="G340" t="s">
        <v>90</v>
      </c>
      <c r="H340" t="s">
        <v>96</v>
      </c>
      <c r="I340" t="s">
        <v>123</v>
      </c>
      <c r="J340" t="s">
        <v>89</v>
      </c>
      <c r="K340" t="s">
        <v>89</v>
      </c>
      <c r="L340" t="s">
        <v>89</v>
      </c>
      <c r="M340" t="s">
        <v>89</v>
      </c>
      <c r="N340" t="s">
        <v>89</v>
      </c>
      <c r="O340">
        <v>340</v>
      </c>
      <c r="P340" t="s">
        <v>89</v>
      </c>
      <c r="Q340" t="s">
        <v>89</v>
      </c>
      <c r="R340" t="s">
        <v>93</v>
      </c>
    </row>
    <row r="341" spans="2:18" x14ac:dyDescent="0.25">
      <c r="B341" t="s">
        <v>537</v>
      </c>
      <c r="C341" t="s">
        <v>170</v>
      </c>
      <c r="D341" t="s">
        <v>89</v>
      </c>
      <c r="E341" t="s">
        <v>89</v>
      </c>
      <c r="F341" t="s">
        <v>89</v>
      </c>
      <c r="G341" t="s">
        <v>90</v>
      </c>
      <c r="H341" t="s">
        <v>107</v>
      </c>
      <c r="I341" t="s">
        <v>130</v>
      </c>
      <c r="J341" t="s">
        <v>89</v>
      </c>
      <c r="K341" t="s">
        <v>89</v>
      </c>
      <c r="L341" t="s">
        <v>89</v>
      </c>
      <c r="M341" t="s">
        <v>89</v>
      </c>
      <c r="N341" t="s">
        <v>89</v>
      </c>
      <c r="O341">
        <v>341</v>
      </c>
      <c r="P341" t="s">
        <v>89</v>
      </c>
      <c r="Q341" t="s">
        <v>89</v>
      </c>
      <c r="R341" t="s">
        <v>93</v>
      </c>
    </row>
    <row r="342" spans="2:18" x14ac:dyDescent="0.25">
      <c r="B342" t="s">
        <v>538</v>
      </c>
      <c r="C342" t="s">
        <v>95</v>
      </c>
      <c r="D342" t="s">
        <v>89</v>
      </c>
      <c r="E342" t="s">
        <v>89</v>
      </c>
      <c r="F342" t="s">
        <v>89</v>
      </c>
      <c r="G342" t="s">
        <v>90</v>
      </c>
      <c r="H342" t="s">
        <v>96</v>
      </c>
      <c r="I342" t="s">
        <v>150</v>
      </c>
      <c r="J342" t="s">
        <v>89</v>
      </c>
      <c r="K342" t="s">
        <v>89</v>
      </c>
      <c r="L342" t="s">
        <v>89</v>
      </c>
      <c r="M342" t="s">
        <v>89</v>
      </c>
      <c r="N342" t="s">
        <v>89</v>
      </c>
      <c r="O342">
        <v>342</v>
      </c>
      <c r="P342" t="s">
        <v>89</v>
      </c>
      <c r="Q342" t="s">
        <v>89</v>
      </c>
      <c r="R342" t="s">
        <v>93</v>
      </c>
    </row>
    <row r="343" spans="2:18" x14ac:dyDescent="0.25">
      <c r="B343" t="s">
        <v>539</v>
      </c>
      <c r="C343" t="s">
        <v>99</v>
      </c>
      <c r="D343" t="s">
        <v>89</v>
      </c>
      <c r="E343" t="s">
        <v>89</v>
      </c>
      <c r="F343" t="s">
        <v>89</v>
      </c>
      <c r="G343" t="s">
        <v>90</v>
      </c>
      <c r="H343" t="s">
        <v>107</v>
      </c>
      <c r="I343" t="s">
        <v>336</v>
      </c>
      <c r="J343" t="s">
        <v>89</v>
      </c>
      <c r="K343" t="s">
        <v>89</v>
      </c>
      <c r="L343" t="s">
        <v>89</v>
      </c>
      <c r="M343" t="s">
        <v>89</v>
      </c>
      <c r="N343" t="s">
        <v>89</v>
      </c>
      <c r="O343">
        <v>343</v>
      </c>
      <c r="P343" t="s">
        <v>89</v>
      </c>
      <c r="Q343" t="s">
        <v>89</v>
      </c>
      <c r="R343" t="s">
        <v>93</v>
      </c>
    </row>
    <row r="344" spans="2:18" x14ac:dyDescent="0.25">
      <c r="B344" t="s">
        <v>540</v>
      </c>
      <c r="C344" t="s">
        <v>154</v>
      </c>
      <c r="D344" t="s">
        <v>89</v>
      </c>
      <c r="E344" t="s">
        <v>89</v>
      </c>
      <c r="F344" t="s">
        <v>89</v>
      </c>
      <c r="G344" t="s">
        <v>90</v>
      </c>
      <c r="H344" t="s">
        <v>91</v>
      </c>
      <c r="I344" t="s">
        <v>92</v>
      </c>
      <c r="J344" t="s">
        <v>89</v>
      </c>
      <c r="K344" t="s">
        <v>89</v>
      </c>
      <c r="L344" t="s">
        <v>89</v>
      </c>
      <c r="M344" t="s">
        <v>89</v>
      </c>
      <c r="N344" t="s">
        <v>89</v>
      </c>
      <c r="O344">
        <v>344</v>
      </c>
      <c r="P344" t="s">
        <v>89</v>
      </c>
      <c r="Q344" t="s">
        <v>89</v>
      </c>
      <c r="R344" t="s">
        <v>93</v>
      </c>
    </row>
    <row r="345" spans="2:18" x14ac:dyDescent="0.25">
      <c r="B345" t="s">
        <v>541</v>
      </c>
      <c r="C345" t="s">
        <v>79</v>
      </c>
      <c r="D345" t="s">
        <v>89</v>
      </c>
      <c r="E345" t="s">
        <v>89</v>
      </c>
      <c r="F345" t="s">
        <v>89</v>
      </c>
      <c r="G345" t="s">
        <v>90</v>
      </c>
      <c r="H345" t="s">
        <v>96</v>
      </c>
      <c r="I345" t="s">
        <v>123</v>
      </c>
      <c r="J345" t="s">
        <v>89</v>
      </c>
      <c r="K345" t="s">
        <v>89</v>
      </c>
      <c r="L345" t="s">
        <v>89</v>
      </c>
      <c r="M345" t="s">
        <v>89</v>
      </c>
      <c r="N345" t="s">
        <v>89</v>
      </c>
      <c r="O345">
        <v>345</v>
      </c>
      <c r="P345" t="s">
        <v>89</v>
      </c>
      <c r="Q345" t="s">
        <v>89</v>
      </c>
      <c r="R345" t="s">
        <v>93</v>
      </c>
    </row>
    <row r="346" spans="2:18" x14ac:dyDescent="0.25">
      <c r="B346" t="s">
        <v>542</v>
      </c>
      <c r="C346" t="s">
        <v>79</v>
      </c>
      <c r="D346" t="s">
        <v>89</v>
      </c>
      <c r="E346" t="s">
        <v>89</v>
      </c>
      <c r="F346" t="s">
        <v>89</v>
      </c>
      <c r="G346" t="s">
        <v>90</v>
      </c>
      <c r="H346" t="s">
        <v>96</v>
      </c>
      <c r="I346" t="s">
        <v>125</v>
      </c>
      <c r="J346" t="s">
        <v>89</v>
      </c>
      <c r="K346" t="s">
        <v>89</v>
      </c>
      <c r="L346" t="s">
        <v>89</v>
      </c>
      <c r="M346" t="s">
        <v>89</v>
      </c>
      <c r="N346" t="s">
        <v>89</v>
      </c>
      <c r="O346">
        <v>346</v>
      </c>
      <c r="P346" t="s">
        <v>89</v>
      </c>
      <c r="Q346" t="s">
        <v>89</v>
      </c>
      <c r="R346" t="s">
        <v>93</v>
      </c>
    </row>
    <row r="347" spans="2:18" x14ac:dyDescent="0.25">
      <c r="B347" t="s">
        <v>543</v>
      </c>
      <c r="C347" t="s">
        <v>79</v>
      </c>
      <c r="D347" t="s">
        <v>89</v>
      </c>
      <c r="E347" t="s">
        <v>89</v>
      </c>
      <c r="F347" t="s">
        <v>89</v>
      </c>
      <c r="G347" t="s">
        <v>90</v>
      </c>
      <c r="H347" t="s">
        <v>107</v>
      </c>
      <c r="I347" t="s">
        <v>186</v>
      </c>
      <c r="J347" t="s">
        <v>89</v>
      </c>
      <c r="K347" t="s">
        <v>89</v>
      </c>
      <c r="L347" t="s">
        <v>89</v>
      </c>
      <c r="M347" t="s">
        <v>89</v>
      </c>
      <c r="N347" t="s">
        <v>89</v>
      </c>
      <c r="O347">
        <v>347</v>
      </c>
      <c r="P347" t="s">
        <v>89</v>
      </c>
      <c r="Q347" t="s">
        <v>89</v>
      </c>
      <c r="R347" t="s">
        <v>93</v>
      </c>
    </row>
    <row r="348" spans="2:18" x14ac:dyDescent="0.25">
      <c r="B348" t="s">
        <v>544</v>
      </c>
      <c r="C348" t="s">
        <v>99</v>
      </c>
      <c r="D348" t="s">
        <v>89</v>
      </c>
      <c r="E348" t="s">
        <v>89</v>
      </c>
      <c r="F348" t="s">
        <v>89</v>
      </c>
      <c r="G348" t="s">
        <v>90</v>
      </c>
      <c r="H348" t="s">
        <v>96</v>
      </c>
      <c r="I348" t="s">
        <v>123</v>
      </c>
      <c r="J348" t="s">
        <v>89</v>
      </c>
      <c r="K348" t="s">
        <v>89</v>
      </c>
      <c r="L348" t="s">
        <v>89</v>
      </c>
      <c r="M348" t="s">
        <v>89</v>
      </c>
      <c r="N348" t="s">
        <v>89</v>
      </c>
      <c r="O348">
        <v>348</v>
      </c>
      <c r="P348" t="s">
        <v>89</v>
      </c>
      <c r="Q348" t="s">
        <v>89</v>
      </c>
      <c r="R348" t="s">
        <v>93</v>
      </c>
    </row>
    <row r="349" spans="2:18" x14ac:dyDescent="0.25">
      <c r="B349" t="s">
        <v>545</v>
      </c>
      <c r="C349" t="s">
        <v>99</v>
      </c>
      <c r="D349" t="s">
        <v>89</v>
      </c>
      <c r="E349" t="s">
        <v>89</v>
      </c>
      <c r="F349" t="s">
        <v>89</v>
      </c>
      <c r="G349" t="s">
        <v>90</v>
      </c>
      <c r="H349" t="s">
        <v>201</v>
      </c>
      <c r="I349" t="s">
        <v>445</v>
      </c>
      <c r="J349" t="s">
        <v>89</v>
      </c>
      <c r="K349" t="s">
        <v>89</v>
      </c>
      <c r="L349" t="s">
        <v>89</v>
      </c>
      <c r="M349" t="s">
        <v>89</v>
      </c>
      <c r="N349" t="s">
        <v>89</v>
      </c>
      <c r="O349">
        <v>349</v>
      </c>
      <c r="P349" t="s">
        <v>89</v>
      </c>
      <c r="Q349" t="s">
        <v>89</v>
      </c>
      <c r="R349" t="s">
        <v>93</v>
      </c>
    </row>
    <row r="350" spans="2:18" x14ac:dyDescent="0.25">
      <c r="B350" t="s">
        <v>546</v>
      </c>
      <c r="C350" t="s">
        <v>156</v>
      </c>
      <c r="D350" t="s">
        <v>89</v>
      </c>
      <c r="E350" t="s">
        <v>89</v>
      </c>
      <c r="F350" t="s">
        <v>89</v>
      </c>
      <c r="G350" t="s">
        <v>90</v>
      </c>
      <c r="H350" t="s">
        <v>96</v>
      </c>
      <c r="I350" t="s">
        <v>100</v>
      </c>
      <c r="J350" t="s">
        <v>89</v>
      </c>
      <c r="K350" t="s">
        <v>89</v>
      </c>
      <c r="L350" t="s">
        <v>89</v>
      </c>
      <c r="M350" t="s">
        <v>89</v>
      </c>
      <c r="N350" t="s">
        <v>89</v>
      </c>
      <c r="O350">
        <v>350</v>
      </c>
      <c r="P350" t="s">
        <v>89</v>
      </c>
      <c r="Q350" t="s">
        <v>89</v>
      </c>
      <c r="R350" t="s">
        <v>93</v>
      </c>
    </row>
    <row r="351" spans="2:18" x14ac:dyDescent="0.25">
      <c r="B351" t="s">
        <v>547</v>
      </c>
      <c r="C351" t="s">
        <v>156</v>
      </c>
      <c r="D351" t="s">
        <v>89</v>
      </c>
      <c r="E351" t="s">
        <v>89</v>
      </c>
      <c r="F351" t="s">
        <v>89</v>
      </c>
      <c r="G351" t="s">
        <v>90</v>
      </c>
      <c r="H351" t="s">
        <v>96</v>
      </c>
      <c r="I351" t="s">
        <v>123</v>
      </c>
      <c r="J351" t="s">
        <v>89</v>
      </c>
      <c r="K351" t="s">
        <v>89</v>
      </c>
      <c r="L351" t="s">
        <v>89</v>
      </c>
      <c r="M351" t="s">
        <v>89</v>
      </c>
      <c r="N351" t="s">
        <v>89</v>
      </c>
      <c r="O351">
        <v>351</v>
      </c>
      <c r="P351" t="s">
        <v>89</v>
      </c>
      <c r="Q351" t="s">
        <v>89</v>
      </c>
      <c r="R351" t="s">
        <v>93</v>
      </c>
    </row>
    <row r="352" spans="2:18" x14ac:dyDescent="0.25">
      <c r="B352" t="s">
        <v>548</v>
      </c>
      <c r="C352" t="s">
        <v>142</v>
      </c>
      <c r="D352" t="s">
        <v>89</v>
      </c>
      <c r="E352" t="s">
        <v>89</v>
      </c>
      <c r="F352" t="s">
        <v>89</v>
      </c>
      <c r="G352" t="s">
        <v>90</v>
      </c>
      <c r="H352" t="s">
        <v>96</v>
      </c>
      <c r="I352" t="s">
        <v>123</v>
      </c>
      <c r="J352" t="s">
        <v>89</v>
      </c>
      <c r="K352" t="s">
        <v>89</v>
      </c>
      <c r="L352" t="s">
        <v>89</v>
      </c>
      <c r="M352" t="s">
        <v>89</v>
      </c>
      <c r="N352" t="s">
        <v>89</v>
      </c>
      <c r="O352">
        <v>352</v>
      </c>
      <c r="P352" t="s">
        <v>89</v>
      </c>
      <c r="Q352" t="s">
        <v>89</v>
      </c>
      <c r="R352" t="s">
        <v>93</v>
      </c>
    </row>
    <row r="353" spans="2:18" x14ac:dyDescent="0.25">
      <c r="B353" t="s">
        <v>549</v>
      </c>
      <c r="C353" t="s">
        <v>139</v>
      </c>
      <c r="D353" t="s">
        <v>89</v>
      </c>
      <c r="E353" t="s">
        <v>89</v>
      </c>
      <c r="F353" t="s">
        <v>89</v>
      </c>
      <c r="G353" t="s">
        <v>90</v>
      </c>
      <c r="H353" t="s">
        <v>96</v>
      </c>
      <c r="I353" t="s">
        <v>104</v>
      </c>
      <c r="J353" t="s">
        <v>89</v>
      </c>
      <c r="K353" t="s">
        <v>89</v>
      </c>
      <c r="L353" t="s">
        <v>89</v>
      </c>
      <c r="M353" t="s">
        <v>89</v>
      </c>
      <c r="N353" t="s">
        <v>89</v>
      </c>
      <c r="O353">
        <v>353</v>
      </c>
      <c r="P353" t="s">
        <v>89</v>
      </c>
      <c r="Q353" t="s">
        <v>89</v>
      </c>
      <c r="R353" t="s">
        <v>93</v>
      </c>
    </row>
    <row r="354" spans="2:18" x14ac:dyDescent="0.25">
      <c r="B354" t="s">
        <v>550</v>
      </c>
      <c r="C354" t="s">
        <v>106</v>
      </c>
      <c r="D354" t="s">
        <v>89</v>
      </c>
      <c r="E354" t="s">
        <v>89</v>
      </c>
      <c r="F354" t="s">
        <v>89</v>
      </c>
      <c r="G354" t="s">
        <v>90</v>
      </c>
      <c r="H354" t="s">
        <v>96</v>
      </c>
      <c r="I354" t="s">
        <v>104</v>
      </c>
      <c r="J354" t="s">
        <v>89</v>
      </c>
      <c r="K354" t="s">
        <v>89</v>
      </c>
      <c r="L354" t="s">
        <v>89</v>
      </c>
      <c r="M354" t="s">
        <v>89</v>
      </c>
      <c r="N354" t="s">
        <v>89</v>
      </c>
      <c r="O354">
        <v>354</v>
      </c>
      <c r="P354" t="s">
        <v>89</v>
      </c>
      <c r="Q354" t="s">
        <v>89</v>
      </c>
      <c r="R354" t="s">
        <v>93</v>
      </c>
    </row>
    <row r="355" spans="2:18" x14ac:dyDescent="0.25">
      <c r="B355" t="s">
        <v>551</v>
      </c>
      <c r="C355" t="s">
        <v>95</v>
      </c>
      <c r="D355" t="s">
        <v>89</v>
      </c>
      <c r="E355" t="s">
        <v>89</v>
      </c>
      <c r="F355" t="s">
        <v>89</v>
      </c>
      <c r="G355" t="s">
        <v>90</v>
      </c>
      <c r="H355" t="s">
        <v>96</v>
      </c>
      <c r="I355" t="s">
        <v>125</v>
      </c>
      <c r="J355" t="s">
        <v>89</v>
      </c>
      <c r="K355" t="s">
        <v>89</v>
      </c>
      <c r="L355" t="s">
        <v>89</v>
      </c>
      <c r="M355" t="s">
        <v>89</v>
      </c>
      <c r="N355" t="s">
        <v>89</v>
      </c>
      <c r="O355">
        <v>355</v>
      </c>
      <c r="P355" t="s">
        <v>89</v>
      </c>
      <c r="Q355" t="s">
        <v>89</v>
      </c>
      <c r="R355" t="s">
        <v>93</v>
      </c>
    </row>
    <row r="356" spans="2:18" x14ac:dyDescent="0.25">
      <c r="B356" t="s">
        <v>552</v>
      </c>
      <c r="C356" t="s">
        <v>95</v>
      </c>
      <c r="D356" t="s">
        <v>89</v>
      </c>
      <c r="E356" t="s">
        <v>89</v>
      </c>
      <c r="F356" t="s">
        <v>89</v>
      </c>
      <c r="G356" t="s">
        <v>90</v>
      </c>
      <c r="H356" t="s">
        <v>107</v>
      </c>
      <c r="I356" t="s">
        <v>402</v>
      </c>
      <c r="J356" t="s">
        <v>89</v>
      </c>
      <c r="K356" t="s">
        <v>89</v>
      </c>
      <c r="L356" t="s">
        <v>89</v>
      </c>
      <c r="M356" t="s">
        <v>89</v>
      </c>
      <c r="N356" t="s">
        <v>89</v>
      </c>
      <c r="O356">
        <v>356</v>
      </c>
      <c r="P356" t="s">
        <v>89</v>
      </c>
      <c r="Q356" t="s">
        <v>89</v>
      </c>
      <c r="R356" t="s">
        <v>93</v>
      </c>
    </row>
    <row r="357" spans="2:18" x14ac:dyDescent="0.25">
      <c r="B357" t="s">
        <v>553</v>
      </c>
      <c r="C357" t="s">
        <v>156</v>
      </c>
      <c r="D357" t="s">
        <v>89</v>
      </c>
      <c r="E357" t="s">
        <v>89</v>
      </c>
      <c r="F357" t="s">
        <v>89</v>
      </c>
      <c r="G357" t="s">
        <v>90</v>
      </c>
      <c r="H357" t="s">
        <v>107</v>
      </c>
      <c r="I357" t="s">
        <v>140</v>
      </c>
      <c r="J357" t="s">
        <v>89</v>
      </c>
      <c r="K357" t="s">
        <v>89</v>
      </c>
      <c r="L357" t="s">
        <v>89</v>
      </c>
      <c r="M357" t="s">
        <v>89</v>
      </c>
      <c r="N357" t="s">
        <v>89</v>
      </c>
      <c r="O357">
        <v>357</v>
      </c>
      <c r="P357" t="s">
        <v>89</v>
      </c>
      <c r="Q357" t="s">
        <v>89</v>
      </c>
      <c r="R357" t="s">
        <v>93</v>
      </c>
    </row>
    <row r="358" spans="2:18" x14ac:dyDescent="0.25">
      <c r="B358" t="s">
        <v>554</v>
      </c>
      <c r="C358" t="s">
        <v>555</v>
      </c>
      <c r="D358" t="s">
        <v>89</v>
      </c>
      <c r="E358" t="s">
        <v>89</v>
      </c>
      <c r="F358" t="s">
        <v>89</v>
      </c>
      <c r="G358" t="s">
        <v>90</v>
      </c>
      <c r="H358" t="s">
        <v>96</v>
      </c>
      <c r="I358" t="s">
        <v>125</v>
      </c>
      <c r="J358" t="s">
        <v>89</v>
      </c>
      <c r="K358" t="s">
        <v>89</v>
      </c>
      <c r="L358" t="s">
        <v>89</v>
      </c>
      <c r="M358" t="s">
        <v>89</v>
      </c>
      <c r="N358" t="s">
        <v>89</v>
      </c>
      <c r="O358">
        <v>358</v>
      </c>
      <c r="P358" t="s">
        <v>89</v>
      </c>
      <c r="Q358" t="s">
        <v>89</v>
      </c>
      <c r="R358" t="s">
        <v>93</v>
      </c>
    </row>
    <row r="359" spans="2:18" x14ac:dyDescent="0.25">
      <c r="B359" t="s">
        <v>556</v>
      </c>
      <c r="C359" t="s">
        <v>555</v>
      </c>
      <c r="D359" t="s">
        <v>89</v>
      </c>
      <c r="E359" t="s">
        <v>89</v>
      </c>
      <c r="F359" t="s">
        <v>89</v>
      </c>
      <c r="G359" t="s">
        <v>90</v>
      </c>
      <c r="H359" t="s">
        <v>96</v>
      </c>
      <c r="I359" t="s">
        <v>171</v>
      </c>
      <c r="J359" t="s">
        <v>89</v>
      </c>
      <c r="K359" t="s">
        <v>89</v>
      </c>
      <c r="L359" t="s">
        <v>89</v>
      </c>
      <c r="M359" t="s">
        <v>89</v>
      </c>
      <c r="N359" t="s">
        <v>89</v>
      </c>
      <c r="O359">
        <v>359</v>
      </c>
      <c r="P359" t="s">
        <v>89</v>
      </c>
      <c r="Q359" t="s">
        <v>89</v>
      </c>
      <c r="R359" t="s">
        <v>93</v>
      </c>
    </row>
    <row r="360" spans="2:18" x14ac:dyDescent="0.25">
      <c r="B360" t="s">
        <v>557</v>
      </c>
      <c r="C360" t="s">
        <v>555</v>
      </c>
      <c r="D360" t="s">
        <v>89</v>
      </c>
      <c r="E360" t="s">
        <v>89</v>
      </c>
      <c r="F360" t="s">
        <v>89</v>
      </c>
      <c r="G360" t="s">
        <v>90</v>
      </c>
      <c r="H360" t="s">
        <v>96</v>
      </c>
      <c r="I360" t="s">
        <v>134</v>
      </c>
      <c r="J360" t="s">
        <v>89</v>
      </c>
      <c r="K360" t="s">
        <v>89</v>
      </c>
      <c r="L360" t="s">
        <v>89</v>
      </c>
      <c r="M360" t="s">
        <v>89</v>
      </c>
      <c r="N360" t="s">
        <v>89</v>
      </c>
      <c r="O360">
        <v>360</v>
      </c>
      <c r="P360" t="s">
        <v>89</v>
      </c>
      <c r="Q360" t="s">
        <v>89</v>
      </c>
      <c r="R360" t="s">
        <v>93</v>
      </c>
    </row>
    <row r="361" spans="2:18" x14ac:dyDescent="0.25">
      <c r="B361" t="s">
        <v>558</v>
      </c>
      <c r="C361" t="s">
        <v>555</v>
      </c>
      <c r="D361" t="s">
        <v>89</v>
      </c>
      <c r="E361" t="s">
        <v>89</v>
      </c>
      <c r="F361" t="s">
        <v>89</v>
      </c>
      <c r="G361" t="s">
        <v>90</v>
      </c>
      <c r="H361" t="s">
        <v>281</v>
      </c>
      <c r="I361" t="s">
        <v>469</v>
      </c>
      <c r="J361" t="s">
        <v>89</v>
      </c>
      <c r="K361" t="s">
        <v>89</v>
      </c>
      <c r="L361" t="s">
        <v>89</v>
      </c>
      <c r="M361" t="s">
        <v>89</v>
      </c>
      <c r="N361" t="s">
        <v>89</v>
      </c>
      <c r="O361">
        <v>361</v>
      </c>
      <c r="P361" t="s">
        <v>89</v>
      </c>
      <c r="Q361" t="s">
        <v>89</v>
      </c>
      <c r="R361" t="s">
        <v>93</v>
      </c>
    </row>
    <row r="362" spans="2:18" x14ac:dyDescent="0.25">
      <c r="B362" t="s">
        <v>559</v>
      </c>
      <c r="C362" t="s">
        <v>555</v>
      </c>
      <c r="D362" t="s">
        <v>89</v>
      </c>
      <c r="E362" t="s">
        <v>89</v>
      </c>
      <c r="F362" t="s">
        <v>89</v>
      </c>
      <c r="G362" t="s">
        <v>90</v>
      </c>
      <c r="H362" t="s">
        <v>107</v>
      </c>
      <c r="I362" t="s">
        <v>140</v>
      </c>
      <c r="J362" t="s">
        <v>89</v>
      </c>
      <c r="K362" t="s">
        <v>89</v>
      </c>
      <c r="L362" t="s">
        <v>89</v>
      </c>
      <c r="M362" t="s">
        <v>89</v>
      </c>
      <c r="N362" t="s">
        <v>89</v>
      </c>
      <c r="O362">
        <v>362</v>
      </c>
      <c r="P362" t="s">
        <v>89</v>
      </c>
      <c r="Q362" t="s">
        <v>89</v>
      </c>
      <c r="R362" t="s">
        <v>93</v>
      </c>
    </row>
    <row r="363" spans="2:18" x14ac:dyDescent="0.25">
      <c r="B363" t="s">
        <v>560</v>
      </c>
      <c r="C363" t="s">
        <v>142</v>
      </c>
      <c r="D363" t="s">
        <v>89</v>
      </c>
      <c r="E363" t="s">
        <v>89</v>
      </c>
      <c r="F363" t="s">
        <v>89</v>
      </c>
      <c r="G363" t="s">
        <v>90</v>
      </c>
      <c r="H363" t="s">
        <v>96</v>
      </c>
      <c r="I363" t="s">
        <v>561</v>
      </c>
      <c r="J363" t="s">
        <v>89</v>
      </c>
      <c r="K363" t="s">
        <v>89</v>
      </c>
      <c r="L363" t="s">
        <v>89</v>
      </c>
      <c r="M363" t="s">
        <v>89</v>
      </c>
      <c r="N363" t="s">
        <v>89</v>
      </c>
      <c r="O363">
        <v>363</v>
      </c>
      <c r="P363" t="s">
        <v>89</v>
      </c>
      <c r="Q363" t="s">
        <v>89</v>
      </c>
      <c r="R363" t="s">
        <v>93</v>
      </c>
    </row>
    <row r="364" spans="2:18" x14ac:dyDescent="0.25">
      <c r="B364" t="s">
        <v>562</v>
      </c>
      <c r="C364" t="s">
        <v>79</v>
      </c>
      <c r="D364" t="s">
        <v>89</v>
      </c>
      <c r="E364" t="s">
        <v>89</v>
      </c>
      <c r="F364" t="s">
        <v>89</v>
      </c>
      <c r="G364" t="s">
        <v>90</v>
      </c>
      <c r="H364" t="s">
        <v>107</v>
      </c>
      <c r="I364" t="s">
        <v>177</v>
      </c>
      <c r="J364" t="s">
        <v>89</v>
      </c>
      <c r="K364" t="s">
        <v>89</v>
      </c>
      <c r="L364" t="s">
        <v>89</v>
      </c>
      <c r="M364" t="s">
        <v>89</v>
      </c>
      <c r="N364" t="s">
        <v>89</v>
      </c>
      <c r="O364">
        <v>364</v>
      </c>
      <c r="P364" t="s">
        <v>89</v>
      </c>
      <c r="Q364" t="s">
        <v>89</v>
      </c>
      <c r="R364" t="s">
        <v>93</v>
      </c>
    </row>
    <row r="365" spans="2:18" x14ac:dyDescent="0.25">
      <c r="B365" t="s">
        <v>563</v>
      </c>
      <c r="C365" t="s">
        <v>99</v>
      </c>
      <c r="D365" t="s">
        <v>89</v>
      </c>
      <c r="E365" t="s">
        <v>89</v>
      </c>
      <c r="F365" t="s">
        <v>89</v>
      </c>
      <c r="G365" t="s">
        <v>90</v>
      </c>
      <c r="H365" t="s">
        <v>96</v>
      </c>
      <c r="I365" t="s">
        <v>102</v>
      </c>
      <c r="J365" t="s">
        <v>89</v>
      </c>
      <c r="K365" t="s">
        <v>89</v>
      </c>
      <c r="L365" t="s">
        <v>89</v>
      </c>
      <c r="M365" t="s">
        <v>89</v>
      </c>
      <c r="N365" t="s">
        <v>89</v>
      </c>
      <c r="O365">
        <v>365</v>
      </c>
      <c r="P365" t="s">
        <v>89</v>
      </c>
      <c r="Q365" t="s">
        <v>89</v>
      </c>
      <c r="R365" t="s">
        <v>93</v>
      </c>
    </row>
    <row r="366" spans="2:18" x14ac:dyDescent="0.25">
      <c r="B366" t="s">
        <v>564</v>
      </c>
      <c r="C366" t="s">
        <v>142</v>
      </c>
      <c r="D366" t="s">
        <v>89</v>
      </c>
      <c r="E366" t="s">
        <v>89</v>
      </c>
      <c r="F366" t="s">
        <v>89</v>
      </c>
      <c r="G366" t="s">
        <v>90</v>
      </c>
      <c r="H366" t="s">
        <v>96</v>
      </c>
      <c r="I366" t="s">
        <v>123</v>
      </c>
      <c r="J366" t="s">
        <v>89</v>
      </c>
      <c r="K366" t="s">
        <v>89</v>
      </c>
      <c r="L366" t="s">
        <v>89</v>
      </c>
      <c r="M366" t="s">
        <v>89</v>
      </c>
      <c r="N366" t="s">
        <v>89</v>
      </c>
      <c r="O366">
        <v>366</v>
      </c>
      <c r="P366" t="s">
        <v>89</v>
      </c>
      <c r="Q366" t="s">
        <v>89</v>
      </c>
      <c r="R366" t="s">
        <v>93</v>
      </c>
    </row>
    <row r="367" spans="2:18" x14ac:dyDescent="0.25">
      <c r="B367" t="s">
        <v>565</v>
      </c>
      <c r="C367" t="s">
        <v>99</v>
      </c>
      <c r="D367" t="s">
        <v>89</v>
      </c>
      <c r="E367" t="s">
        <v>89</v>
      </c>
      <c r="F367" t="s">
        <v>89</v>
      </c>
      <c r="G367" t="s">
        <v>90</v>
      </c>
      <c r="H367" t="s">
        <v>96</v>
      </c>
      <c r="I367" t="s">
        <v>104</v>
      </c>
      <c r="J367" t="s">
        <v>89</v>
      </c>
      <c r="K367" t="s">
        <v>89</v>
      </c>
      <c r="L367" t="s">
        <v>89</v>
      </c>
      <c r="M367" t="s">
        <v>89</v>
      </c>
      <c r="N367" t="s">
        <v>89</v>
      </c>
      <c r="O367">
        <v>367</v>
      </c>
      <c r="P367" t="s">
        <v>89</v>
      </c>
      <c r="Q367" t="s">
        <v>89</v>
      </c>
      <c r="R367" t="s">
        <v>93</v>
      </c>
    </row>
    <row r="368" spans="2:18" x14ac:dyDescent="0.25">
      <c r="B368" t="s">
        <v>566</v>
      </c>
      <c r="C368" t="s">
        <v>95</v>
      </c>
      <c r="D368" t="s">
        <v>89</v>
      </c>
      <c r="E368" t="s">
        <v>89</v>
      </c>
      <c r="F368" t="s">
        <v>89</v>
      </c>
      <c r="G368" t="s">
        <v>90</v>
      </c>
      <c r="H368" t="s">
        <v>189</v>
      </c>
      <c r="I368" t="s">
        <v>340</v>
      </c>
      <c r="J368" t="s">
        <v>89</v>
      </c>
      <c r="K368" t="s">
        <v>89</v>
      </c>
      <c r="L368" t="s">
        <v>89</v>
      </c>
      <c r="M368" t="s">
        <v>89</v>
      </c>
      <c r="N368" t="s">
        <v>89</v>
      </c>
      <c r="O368">
        <v>368</v>
      </c>
      <c r="P368" t="s">
        <v>89</v>
      </c>
      <c r="Q368" t="s">
        <v>89</v>
      </c>
      <c r="R368" t="s">
        <v>93</v>
      </c>
    </row>
    <row r="369" spans="2:18" x14ac:dyDescent="0.25">
      <c r="B369" t="s">
        <v>567</v>
      </c>
      <c r="C369" t="s">
        <v>146</v>
      </c>
      <c r="D369" t="s">
        <v>89</v>
      </c>
      <c r="E369" t="s">
        <v>89</v>
      </c>
      <c r="F369" t="s">
        <v>89</v>
      </c>
      <c r="G369" t="s">
        <v>90</v>
      </c>
      <c r="H369" t="s">
        <v>96</v>
      </c>
      <c r="I369" t="s">
        <v>102</v>
      </c>
      <c r="J369" t="s">
        <v>89</v>
      </c>
      <c r="K369" t="s">
        <v>89</v>
      </c>
      <c r="L369" t="s">
        <v>89</v>
      </c>
      <c r="M369" t="s">
        <v>89</v>
      </c>
      <c r="N369" t="s">
        <v>89</v>
      </c>
      <c r="O369">
        <v>369</v>
      </c>
      <c r="P369" t="s">
        <v>89</v>
      </c>
      <c r="Q369" t="s">
        <v>89</v>
      </c>
      <c r="R369" t="s">
        <v>93</v>
      </c>
    </row>
    <row r="370" spans="2:18" x14ac:dyDescent="0.25">
      <c r="B370" t="s">
        <v>568</v>
      </c>
      <c r="C370" t="s">
        <v>569</v>
      </c>
      <c r="D370" t="s">
        <v>89</v>
      </c>
      <c r="E370" t="s">
        <v>89</v>
      </c>
      <c r="F370" t="s">
        <v>89</v>
      </c>
      <c r="G370" t="s">
        <v>90</v>
      </c>
      <c r="H370" t="s">
        <v>96</v>
      </c>
      <c r="I370" t="s">
        <v>123</v>
      </c>
      <c r="J370" t="s">
        <v>89</v>
      </c>
      <c r="K370" t="s">
        <v>89</v>
      </c>
      <c r="L370" t="s">
        <v>89</v>
      </c>
      <c r="M370" t="s">
        <v>89</v>
      </c>
      <c r="N370" t="s">
        <v>89</v>
      </c>
      <c r="O370">
        <v>370</v>
      </c>
      <c r="P370" t="s">
        <v>89</v>
      </c>
      <c r="Q370" t="s">
        <v>89</v>
      </c>
      <c r="R370" t="s">
        <v>93</v>
      </c>
    </row>
    <row r="371" spans="2:18" x14ac:dyDescent="0.25">
      <c r="B371" t="s">
        <v>570</v>
      </c>
      <c r="C371" t="s">
        <v>569</v>
      </c>
      <c r="D371" t="s">
        <v>89</v>
      </c>
      <c r="E371" t="s">
        <v>89</v>
      </c>
      <c r="F371" t="s">
        <v>89</v>
      </c>
      <c r="G371" t="s">
        <v>90</v>
      </c>
      <c r="H371" t="s">
        <v>107</v>
      </c>
      <c r="I371" t="s">
        <v>186</v>
      </c>
      <c r="J371" t="s">
        <v>89</v>
      </c>
      <c r="K371" t="s">
        <v>89</v>
      </c>
      <c r="L371" t="s">
        <v>89</v>
      </c>
      <c r="M371" t="s">
        <v>89</v>
      </c>
      <c r="N371" t="s">
        <v>89</v>
      </c>
      <c r="O371">
        <v>371</v>
      </c>
      <c r="P371" t="s">
        <v>89</v>
      </c>
      <c r="Q371" t="s">
        <v>89</v>
      </c>
      <c r="R371" t="s">
        <v>93</v>
      </c>
    </row>
    <row r="372" spans="2:18" x14ac:dyDescent="0.25">
      <c r="B372" t="s">
        <v>571</v>
      </c>
      <c r="C372" t="s">
        <v>95</v>
      </c>
      <c r="D372" t="s">
        <v>89</v>
      </c>
      <c r="E372" t="s">
        <v>89</v>
      </c>
      <c r="F372" t="s">
        <v>89</v>
      </c>
      <c r="G372" t="s">
        <v>90</v>
      </c>
      <c r="H372" t="s">
        <v>96</v>
      </c>
      <c r="I372" t="s">
        <v>134</v>
      </c>
      <c r="J372" t="s">
        <v>89</v>
      </c>
      <c r="K372" t="s">
        <v>89</v>
      </c>
      <c r="L372" t="s">
        <v>89</v>
      </c>
      <c r="M372" t="s">
        <v>89</v>
      </c>
      <c r="N372" t="s">
        <v>89</v>
      </c>
      <c r="O372">
        <v>372</v>
      </c>
      <c r="P372" t="s">
        <v>89</v>
      </c>
      <c r="Q372" t="s">
        <v>89</v>
      </c>
      <c r="R372" t="s">
        <v>93</v>
      </c>
    </row>
    <row r="373" spans="2:18" x14ac:dyDescent="0.25">
      <c r="B373" t="s">
        <v>572</v>
      </c>
      <c r="C373" t="s">
        <v>419</v>
      </c>
      <c r="D373" t="s">
        <v>89</v>
      </c>
      <c r="E373" t="s">
        <v>89</v>
      </c>
      <c r="F373" t="s">
        <v>89</v>
      </c>
      <c r="G373" t="s">
        <v>90</v>
      </c>
      <c r="H373" t="s">
        <v>96</v>
      </c>
      <c r="I373" t="s">
        <v>104</v>
      </c>
      <c r="J373" t="s">
        <v>89</v>
      </c>
      <c r="K373" t="s">
        <v>89</v>
      </c>
      <c r="L373" t="s">
        <v>89</v>
      </c>
      <c r="M373" t="s">
        <v>89</v>
      </c>
      <c r="N373" t="s">
        <v>89</v>
      </c>
      <c r="O373">
        <v>373</v>
      </c>
      <c r="P373" t="s">
        <v>89</v>
      </c>
      <c r="Q373" t="s">
        <v>89</v>
      </c>
      <c r="R373" t="s">
        <v>93</v>
      </c>
    </row>
    <row r="374" spans="2:18" x14ac:dyDescent="0.25">
      <c r="B374" t="s">
        <v>573</v>
      </c>
      <c r="C374" t="s">
        <v>161</v>
      </c>
      <c r="D374" t="s">
        <v>89</v>
      </c>
      <c r="E374" t="s">
        <v>89</v>
      </c>
      <c r="F374" t="s">
        <v>89</v>
      </c>
      <c r="G374" t="s">
        <v>90</v>
      </c>
      <c r="H374" t="s">
        <v>281</v>
      </c>
      <c r="I374" t="s">
        <v>282</v>
      </c>
      <c r="J374" t="s">
        <v>89</v>
      </c>
      <c r="K374" t="s">
        <v>89</v>
      </c>
      <c r="L374" t="s">
        <v>89</v>
      </c>
      <c r="M374" t="s">
        <v>89</v>
      </c>
      <c r="N374" t="s">
        <v>89</v>
      </c>
      <c r="O374">
        <v>374</v>
      </c>
      <c r="P374" t="s">
        <v>89</v>
      </c>
      <c r="Q374" t="s">
        <v>89</v>
      </c>
      <c r="R374" t="s">
        <v>93</v>
      </c>
    </row>
    <row r="375" spans="2:18" x14ac:dyDescent="0.25">
      <c r="B375" t="s">
        <v>574</v>
      </c>
      <c r="C375" t="s">
        <v>161</v>
      </c>
      <c r="D375" t="s">
        <v>89</v>
      </c>
      <c r="E375" t="s">
        <v>89</v>
      </c>
      <c r="F375" t="s">
        <v>89</v>
      </c>
      <c r="G375" t="s">
        <v>90</v>
      </c>
      <c r="H375" t="s">
        <v>107</v>
      </c>
      <c r="I375" t="s">
        <v>140</v>
      </c>
      <c r="J375" t="s">
        <v>89</v>
      </c>
      <c r="K375" t="s">
        <v>89</v>
      </c>
      <c r="L375" t="s">
        <v>89</v>
      </c>
      <c r="M375" t="s">
        <v>89</v>
      </c>
      <c r="N375" t="s">
        <v>89</v>
      </c>
      <c r="O375">
        <v>375</v>
      </c>
      <c r="P375" t="s">
        <v>89</v>
      </c>
      <c r="Q375" t="s">
        <v>89</v>
      </c>
      <c r="R375" t="s">
        <v>93</v>
      </c>
    </row>
    <row r="376" spans="2:18" x14ac:dyDescent="0.25">
      <c r="B376" t="s">
        <v>575</v>
      </c>
      <c r="C376" t="s">
        <v>161</v>
      </c>
      <c r="D376" t="s">
        <v>89</v>
      </c>
      <c r="E376" t="s">
        <v>89</v>
      </c>
      <c r="F376" t="s">
        <v>89</v>
      </c>
      <c r="G376" t="s">
        <v>90</v>
      </c>
      <c r="H376" t="s">
        <v>96</v>
      </c>
      <c r="I376" t="s">
        <v>119</v>
      </c>
      <c r="J376" t="s">
        <v>89</v>
      </c>
      <c r="K376" t="s">
        <v>89</v>
      </c>
      <c r="L376" t="s">
        <v>89</v>
      </c>
      <c r="M376" t="s">
        <v>89</v>
      </c>
      <c r="N376" t="s">
        <v>89</v>
      </c>
      <c r="O376">
        <v>376</v>
      </c>
      <c r="P376" t="s">
        <v>89</v>
      </c>
      <c r="Q376" t="s">
        <v>89</v>
      </c>
      <c r="R376" t="s">
        <v>93</v>
      </c>
    </row>
    <row r="377" spans="2:18" x14ac:dyDescent="0.25">
      <c r="B377" t="s">
        <v>576</v>
      </c>
      <c r="C377" t="s">
        <v>161</v>
      </c>
      <c r="D377" t="s">
        <v>89</v>
      </c>
      <c r="E377" t="s">
        <v>89</v>
      </c>
      <c r="F377" t="s">
        <v>89</v>
      </c>
      <c r="G377" t="s">
        <v>90</v>
      </c>
      <c r="H377" t="s">
        <v>107</v>
      </c>
      <c r="I377" t="s">
        <v>108</v>
      </c>
      <c r="J377" t="s">
        <v>89</v>
      </c>
      <c r="K377" t="s">
        <v>89</v>
      </c>
      <c r="L377" t="s">
        <v>89</v>
      </c>
      <c r="M377" t="s">
        <v>89</v>
      </c>
      <c r="N377" t="s">
        <v>89</v>
      </c>
      <c r="O377">
        <v>377</v>
      </c>
      <c r="P377" t="s">
        <v>89</v>
      </c>
      <c r="Q377" t="s">
        <v>89</v>
      </c>
      <c r="R377" t="s">
        <v>93</v>
      </c>
    </row>
    <row r="378" spans="2:18" x14ac:dyDescent="0.25">
      <c r="B378" t="s">
        <v>577</v>
      </c>
      <c r="C378" t="s">
        <v>161</v>
      </c>
      <c r="D378" t="s">
        <v>89</v>
      </c>
      <c r="E378" t="s">
        <v>89</v>
      </c>
      <c r="F378" t="s">
        <v>89</v>
      </c>
      <c r="G378" t="s">
        <v>90</v>
      </c>
      <c r="H378" t="s">
        <v>96</v>
      </c>
      <c r="I378" t="s">
        <v>123</v>
      </c>
      <c r="J378" t="s">
        <v>89</v>
      </c>
      <c r="K378" t="s">
        <v>89</v>
      </c>
      <c r="L378" t="s">
        <v>89</v>
      </c>
      <c r="M378" t="s">
        <v>89</v>
      </c>
      <c r="N378" t="s">
        <v>89</v>
      </c>
      <c r="O378">
        <v>378</v>
      </c>
      <c r="P378" t="s">
        <v>89</v>
      </c>
      <c r="Q378" t="s">
        <v>89</v>
      </c>
      <c r="R378" t="s">
        <v>93</v>
      </c>
    </row>
    <row r="379" spans="2:18" x14ac:dyDescent="0.25">
      <c r="B379" t="s">
        <v>578</v>
      </c>
      <c r="C379" t="s">
        <v>579</v>
      </c>
      <c r="D379" t="s">
        <v>89</v>
      </c>
      <c r="E379" t="s">
        <v>89</v>
      </c>
      <c r="F379" t="s">
        <v>89</v>
      </c>
      <c r="G379" t="s">
        <v>90</v>
      </c>
      <c r="H379" t="s">
        <v>96</v>
      </c>
      <c r="I379" t="s">
        <v>174</v>
      </c>
      <c r="J379" t="s">
        <v>89</v>
      </c>
      <c r="K379" t="s">
        <v>89</v>
      </c>
      <c r="L379" t="s">
        <v>89</v>
      </c>
      <c r="M379" t="s">
        <v>89</v>
      </c>
      <c r="N379" t="s">
        <v>89</v>
      </c>
      <c r="O379">
        <v>379</v>
      </c>
      <c r="P379" t="s">
        <v>89</v>
      </c>
      <c r="Q379" t="s">
        <v>89</v>
      </c>
      <c r="R379" t="s">
        <v>93</v>
      </c>
    </row>
    <row r="380" spans="2:18" x14ac:dyDescent="0.25">
      <c r="B380" t="s">
        <v>580</v>
      </c>
      <c r="C380" t="s">
        <v>579</v>
      </c>
      <c r="D380" t="s">
        <v>89</v>
      </c>
      <c r="E380" t="s">
        <v>89</v>
      </c>
      <c r="F380" t="s">
        <v>89</v>
      </c>
      <c r="G380" t="s">
        <v>90</v>
      </c>
      <c r="H380" t="s">
        <v>96</v>
      </c>
      <c r="I380" t="s">
        <v>123</v>
      </c>
      <c r="J380" t="s">
        <v>89</v>
      </c>
      <c r="K380" t="s">
        <v>89</v>
      </c>
      <c r="L380" t="s">
        <v>89</v>
      </c>
      <c r="M380" t="s">
        <v>89</v>
      </c>
      <c r="N380" t="s">
        <v>89</v>
      </c>
      <c r="O380">
        <v>380</v>
      </c>
      <c r="P380" t="s">
        <v>89</v>
      </c>
      <c r="Q380" t="s">
        <v>89</v>
      </c>
      <c r="R380" t="s">
        <v>93</v>
      </c>
    </row>
    <row r="381" spans="2:18" x14ac:dyDescent="0.25">
      <c r="B381" t="s">
        <v>581</v>
      </c>
      <c r="C381" t="s">
        <v>579</v>
      </c>
      <c r="D381" t="s">
        <v>89</v>
      </c>
      <c r="E381" t="s">
        <v>89</v>
      </c>
      <c r="F381" t="s">
        <v>89</v>
      </c>
      <c r="G381" t="s">
        <v>90</v>
      </c>
      <c r="H381" t="s">
        <v>107</v>
      </c>
      <c r="I381" t="s">
        <v>177</v>
      </c>
      <c r="J381" t="s">
        <v>89</v>
      </c>
      <c r="K381" t="s">
        <v>89</v>
      </c>
      <c r="L381" t="s">
        <v>89</v>
      </c>
      <c r="M381" t="s">
        <v>89</v>
      </c>
      <c r="N381" t="s">
        <v>89</v>
      </c>
      <c r="O381">
        <v>381</v>
      </c>
      <c r="P381" t="s">
        <v>89</v>
      </c>
      <c r="Q381" t="s">
        <v>89</v>
      </c>
      <c r="R381" t="s">
        <v>93</v>
      </c>
    </row>
    <row r="382" spans="2:18" x14ac:dyDescent="0.25">
      <c r="B382" t="s">
        <v>582</v>
      </c>
      <c r="C382" t="s">
        <v>579</v>
      </c>
      <c r="D382" t="s">
        <v>89</v>
      </c>
      <c r="E382" t="s">
        <v>89</v>
      </c>
      <c r="F382" t="s">
        <v>89</v>
      </c>
      <c r="G382" t="s">
        <v>90</v>
      </c>
      <c r="H382" t="s">
        <v>107</v>
      </c>
      <c r="I382" t="s">
        <v>225</v>
      </c>
      <c r="J382" t="s">
        <v>89</v>
      </c>
      <c r="K382" t="s">
        <v>89</v>
      </c>
      <c r="L382" t="s">
        <v>89</v>
      </c>
      <c r="M382" t="s">
        <v>89</v>
      </c>
      <c r="N382" t="s">
        <v>89</v>
      </c>
      <c r="O382">
        <v>382</v>
      </c>
      <c r="P382" t="s">
        <v>89</v>
      </c>
      <c r="Q382" t="s">
        <v>89</v>
      </c>
      <c r="R382" t="s">
        <v>93</v>
      </c>
    </row>
    <row r="383" spans="2:18" x14ac:dyDescent="0.25">
      <c r="B383" t="s">
        <v>583</v>
      </c>
      <c r="C383" t="s">
        <v>142</v>
      </c>
      <c r="D383" t="s">
        <v>89</v>
      </c>
      <c r="E383" t="s">
        <v>89</v>
      </c>
      <c r="F383" t="s">
        <v>89</v>
      </c>
      <c r="G383" t="s">
        <v>90</v>
      </c>
      <c r="H383" t="s">
        <v>96</v>
      </c>
      <c r="I383" t="s">
        <v>584</v>
      </c>
      <c r="J383" t="s">
        <v>89</v>
      </c>
      <c r="K383" t="s">
        <v>89</v>
      </c>
      <c r="L383" t="s">
        <v>89</v>
      </c>
      <c r="M383" t="s">
        <v>89</v>
      </c>
      <c r="N383" t="s">
        <v>89</v>
      </c>
      <c r="O383">
        <v>383</v>
      </c>
      <c r="P383" t="s">
        <v>89</v>
      </c>
      <c r="Q383" t="s">
        <v>89</v>
      </c>
      <c r="R383" t="s">
        <v>93</v>
      </c>
    </row>
    <row r="384" spans="2:18" x14ac:dyDescent="0.25">
      <c r="B384" t="s">
        <v>585</v>
      </c>
      <c r="C384" t="s">
        <v>146</v>
      </c>
      <c r="D384" t="s">
        <v>89</v>
      </c>
      <c r="E384" t="s">
        <v>89</v>
      </c>
      <c r="F384" t="s">
        <v>89</v>
      </c>
      <c r="G384" t="s">
        <v>90</v>
      </c>
      <c r="H384" t="s">
        <v>96</v>
      </c>
      <c r="I384" t="s">
        <v>123</v>
      </c>
      <c r="J384" t="s">
        <v>89</v>
      </c>
      <c r="K384" t="s">
        <v>89</v>
      </c>
      <c r="L384" t="s">
        <v>89</v>
      </c>
      <c r="M384" t="s">
        <v>89</v>
      </c>
      <c r="N384" t="s">
        <v>89</v>
      </c>
      <c r="O384">
        <v>384</v>
      </c>
      <c r="P384" t="s">
        <v>89</v>
      </c>
      <c r="Q384" t="s">
        <v>89</v>
      </c>
      <c r="R384" t="s">
        <v>93</v>
      </c>
    </row>
    <row r="385" spans="2:18" x14ac:dyDescent="0.25">
      <c r="B385" t="s">
        <v>586</v>
      </c>
      <c r="C385" t="s">
        <v>156</v>
      </c>
      <c r="D385" t="s">
        <v>89</v>
      </c>
      <c r="E385" t="s">
        <v>89</v>
      </c>
      <c r="F385" t="s">
        <v>89</v>
      </c>
      <c r="G385" t="s">
        <v>90</v>
      </c>
      <c r="H385" t="s">
        <v>96</v>
      </c>
      <c r="I385" t="s">
        <v>134</v>
      </c>
      <c r="J385" t="s">
        <v>89</v>
      </c>
      <c r="K385" t="s">
        <v>89</v>
      </c>
      <c r="L385" t="s">
        <v>89</v>
      </c>
      <c r="M385" t="s">
        <v>89</v>
      </c>
      <c r="N385" t="s">
        <v>89</v>
      </c>
      <c r="O385">
        <v>385</v>
      </c>
      <c r="P385" t="s">
        <v>89</v>
      </c>
      <c r="Q385" t="s">
        <v>89</v>
      </c>
      <c r="R385" t="s">
        <v>93</v>
      </c>
    </row>
    <row r="386" spans="2:18" x14ac:dyDescent="0.25">
      <c r="B386" t="s">
        <v>587</v>
      </c>
      <c r="C386" t="s">
        <v>535</v>
      </c>
      <c r="D386" t="s">
        <v>89</v>
      </c>
      <c r="E386" t="s">
        <v>89</v>
      </c>
      <c r="F386" t="s">
        <v>89</v>
      </c>
      <c r="G386" t="s">
        <v>90</v>
      </c>
      <c r="H386" t="s">
        <v>91</v>
      </c>
      <c r="I386" t="s">
        <v>92</v>
      </c>
      <c r="J386" t="s">
        <v>89</v>
      </c>
      <c r="K386" t="s">
        <v>89</v>
      </c>
      <c r="L386" t="s">
        <v>89</v>
      </c>
      <c r="M386" t="s">
        <v>89</v>
      </c>
      <c r="N386" t="s">
        <v>89</v>
      </c>
      <c r="O386">
        <v>386</v>
      </c>
      <c r="P386" t="s">
        <v>89</v>
      </c>
      <c r="Q386" t="s">
        <v>89</v>
      </c>
      <c r="R386" t="s">
        <v>93</v>
      </c>
    </row>
    <row r="387" spans="2:18" x14ac:dyDescent="0.25">
      <c r="B387" t="s">
        <v>588</v>
      </c>
      <c r="C387" t="s">
        <v>146</v>
      </c>
      <c r="D387" t="s">
        <v>89</v>
      </c>
      <c r="E387" t="s">
        <v>89</v>
      </c>
      <c r="F387" t="s">
        <v>89</v>
      </c>
      <c r="G387" t="s">
        <v>90</v>
      </c>
      <c r="H387" t="s">
        <v>96</v>
      </c>
      <c r="I387" t="s">
        <v>159</v>
      </c>
      <c r="J387" t="s">
        <v>89</v>
      </c>
      <c r="K387" t="s">
        <v>89</v>
      </c>
      <c r="L387" t="s">
        <v>89</v>
      </c>
      <c r="M387" t="s">
        <v>89</v>
      </c>
      <c r="N387" t="s">
        <v>89</v>
      </c>
      <c r="O387">
        <v>387</v>
      </c>
      <c r="P387" t="s">
        <v>89</v>
      </c>
      <c r="Q387" t="s">
        <v>89</v>
      </c>
      <c r="R387" t="s">
        <v>93</v>
      </c>
    </row>
    <row r="388" spans="2:18" x14ac:dyDescent="0.25">
      <c r="B388" t="s">
        <v>589</v>
      </c>
      <c r="C388" t="s">
        <v>142</v>
      </c>
      <c r="D388" t="s">
        <v>89</v>
      </c>
      <c r="E388" t="s">
        <v>89</v>
      </c>
      <c r="F388" t="s">
        <v>89</v>
      </c>
      <c r="G388" t="s">
        <v>90</v>
      </c>
      <c r="H388" t="s">
        <v>107</v>
      </c>
      <c r="I388" t="s">
        <v>533</v>
      </c>
      <c r="J388" t="s">
        <v>89</v>
      </c>
      <c r="K388" t="s">
        <v>89</v>
      </c>
      <c r="L388" t="s">
        <v>89</v>
      </c>
      <c r="M388" t="s">
        <v>89</v>
      </c>
      <c r="N388" t="s">
        <v>89</v>
      </c>
      <c r="O388">
        <v>388</v>
      </c>
      <c r="P388" t="s">
        <v>89</v>
      </c>
      <c r="Q388" t="s">
        <v>89</v>
      </c>
      <c r="R388" t="s">
        <v>93</v>
      </c>
    </row>
    <row r="389" spans="2:18" x14ac:dyDescent="0.25">
      <c r="B389" t="s">
        <v>590</v>
      </c>
      <c r="C389" t="s">
        <v>79</v>
      </c>
      <c r="D389" t="s">
        <v>89</v>
      </c>
      <c r="E389" t="s">
        <v>89</v>
      </c>
      <c r="F389" t="s">
        <v>89</v>
      </c>
      <c r="G389" t="s">
        <v>90</v>
      </c>
      <c r="H389" t="s">
        <v>107</v>
      </c>
      <c r="I389" t="s">
        <v>256</v>
      </c>
      <c r="J389" t="s">
        <v>89</v>
      </c>
      <c r="K389" t="s">
        <v>89</v>
      </c>
      <c r="L389" t="s">
        <v>89</v>
      </c>
      <c r="M389" t="s">
        <v>89</v>
      </c>
      <c r="N389" t="s">
        <v>89</v>
      </c>
      <c r="O389">
        <v>389</v>
      </c>
      <c r="P389" t="s">
        <v>89</v>
      </c>
      <c r="Q389" t="s">
        <v>89</v>
      </c>
      <c r="R389" t="s">
        <v>93</v>
      </c>
    </row>
    <row r="390" spans="2:18" x14ac:dyDescent="0.25">
      <c r="B390" t="s">
        <v>591</v>
      </c>
      <c r="C390" t="s">
        <v>110</v>
      </c>
      <c r="D390" t="s">
        <v>89</v>
      </c>
      <c r="E390" t="s">
        <v>89</v>
      </c>
      <c r="F390" t="s">
        <v>89</v>
      </c>
      <c r="G390" t="s">
        <v>90</v>
      </c>
      <c r="H390" t="s">
        <v>189</v>
      </c>
      <c r="I390" t="s">
        <v>340</v>
      </c>
      <c r="J390" t="s">
        <v>89</v>
      </c>
      <c r="K390" t="s">
        <v>89</v>
      </c>
      <c r="L390" t="s">
        <v>89</v>
      </c>
      <c r="M390" t="s">
        <v>89</v>
      </c>
      <c r="N390" t="s">
        <v>89</v>
      </c>
      <c r="O390">
        <v>390</v>
      </c>
      <c r="P390" t="s">
        <v>89</v>
      </c>
      <c r="Q390" t="s">
        <v>89</v>
      </c>
      <c r="R390" t="s">
        <v>93</v>
      </c>
    </row>
    <row r="391" spans="2:18" x14ac:dyDescent="0.25">
      <c r="B391" t="s">
        <v>592</v>
      </c>
      <c r="C391" t="s">
        <v>142</v>
      </c>
      <c r="D391" t="s">
        <v>89</v>
      </c>
      <c r="E391" t="s">
        <v>89</v>
      </c>
      <c r="F391" t="s">
        <v>89</v>
      </c>
      <c r="G391" t="s">
        <v>90</v>
      </c>
      <c r="H391" t="s">
        <v>91</v>
      </c>
      <c r="I391" t="s">
        <v>92</v>
      </c>
      <c r="J391" t="s">
        <v>89</v>
      </c>
      <c r="K391" t="s">
        <v>89</v>
      </c>
      <c r="L391" t="s">
        <v>89</v>
      </c>
      <c r="M391" t="s">
        <v>89</v>
      </c>
      <c r="N391" t="s">
        <v>89</v>
      </c>
      <c r="O391">
        <v>391</v>
      </c>
      <c r="P391" t="s">
        <v>89</v>
      </c>
      <c r="Q391" t="s">
        <v>89</v>
      </c>
      <c r="R391" t="s">
        <v>93</v>
      </c>
    </row>
    <row r="392" spans="2:18" x14ac:dyDescent="0.25">
      <c r="B392" t="s">
        <v>593</v>
      </c>
      <c r="C392" t="s">
        <v>255</v>
      </c>
      <c r="D392" t="s">
        <v>89</v>
      </c>
      <c r="E392" t="s">
        <v>89</v>
      </c>
      <c r="F392" t="s">
        <v>89</v>
      </c>
      <c r="G392" t="s">
        <v>90</v>
      </c>
      <c r="H392" t="s">
        <v>189</v>
      </c>
      <c r="I392" t="s">
        <v>594</v>
      </c>
      <c r="J392" t="s">
        <v>89</v>
      </c>
      <c r="K392" t="s">
        <v>89</v>
      </c>
      <c r="L392" t="s">
        <v>89</v>
      </c>
      <c r="M392" t="s">
        <v>89</v>
      </c>
      <c r="N392" t="s">
        <v>89</v>
      </c>
      <c r="O392">
        <v>392</v>
      </c>
      <c r="P392" t="s">
        <v>89</v>
      </c>
      <c r="Q392" t="s">
        <v>89</v>
      </c>
      <c r="R392" t="s">
        <v>93</v>
      </c>
    </row>
    <row r="393" spans="2:18" x14ac:dyDescent="0.25">
      <c r="B393" t="s">
        <v>595</v>
      </c>
      <c r="C393" t="s">
        <v>255</v>
      </c>
      <c r="D393" t="s">
        <v>89</v>
      </c>
      <c r="E393" t="s">
        <v>89</v>
      </c>
      <c r="F393" t="s">
        <v>89</v>
      </c>
      <c r="G393" t="s">
        <v>90</v>
      </c>
      <c r="H393" t="s">
        <v>107</v>
      </c>
      <c r="I393" t="s">
        <v>140</v>
      </c>
      <c r="J393" t="s">
        <v>89</v>
      </c>
      <c r="K393" t="s">
        <v>89</v>
      </c>
      <c r="L393" t="s">
        <v>89</v>
      </c>
      <c r="M393" t="s">
        <v>89</v>
      </c>
      <c r="N393" t="s">
        <v>89</v>
      </c>
      <c r="O393">
        <v>393</v>
      </c>
      <c r="P393" t="s">
        <v>89</v>
      </c>
      <c r="Q393" t="s">
        <v>89</v>
      </c>
      <c r="R393" t="s">
        <v>93</v>
      </c>
    </row>
    <row r="394" spans="2:18" x14ac:dyDescent="0.25">
      <c r="B394" t="s">
        <v>596</v>
      </c>
      <c r="C394" t="s">
        <v>146</v>
      </c>
      <c r="D394" t="s">
        <v>89</v>
      </c>
      <c r="E394" t="s">
        <v>89</v>
      </c>
      <c r="F394" t="s">
        <v>89</v>
      </c>
      <c r="G394" t="s">
        <v>90</v>
      </c>
      <c r="H394" t="s">
        <v>107</v>
      </c>
      <c r="I394" t="s">
        <v>177</v>
      </c>
      <c r="J394" t="s">
        <v>89</v>
      </c>
      <c r="K394" t="s">
        <v>89</v>
      </c>
      <c r="L394" t="s">
        <v>89</v>
      </c>
      <c r="M394" t="s">
        <v>89</v>
      </c>
      <c r="N394" t="s">
        <v>89</v>
      </c>
      <c r="O394">
        <v>394</v>
      </c>
      <c r="P394" t="s">
        <v>89</v>
      </c>
      <c r="Q394" t="s">
        <v>89</v>
      </c>
      <c r="R394" t="s">
        <v>93</v>
      </c>
    </row>
    <row r="395" spans="2:18" x14ac:dyDescent="0.25">
      <c r="B395" t="s">
        <v>597</v>
      </c>
      <c r="C395" t="s">
        <v>95</v>
      </c>
      <c r="D395" t="s">
        <v>89</v>
      </c>
      <c r="E395" t="s">
        <v>89</v>
      </c>
      <c r="F395" t="s">
        <v>89</v>
      </c>
      <c r="G395" t="s">
        <v>90</v>
      </c>
      <c r="H395" t="s">
        <v>107</v>
      </c>
      <c r="I395" t="s">
        <v>533</v>
      </c>
      <c r="J395" t="s">
        <v>89</v>
      </c>
      <c r="K395" t="s">
        <v>89</v>
      </c>
      <c r="L395" t="s">
        <v>89</v>
      </c>
      <c r="M395" t="s">
        <v>89</v>
      </c>
      <c r="N395" t="s">
        <v>89</v>
      </c>
      <c r="O395">
        <v>395</v>
      </c>
      <c r="P395" t="s">
        <v>89</v>
      </c>
      <c r="Q395" t="s">
        <v>89</v>
      </c>
      <c r="R395" t="s">
        <v>93</v>
      </c>
    </row>
    <row r="396" spans="2:18" x14ac:dyDescent="0.25">
      <c r="B396" t="s">
        <v>598</v>
      </c>
      <c r="C396" t="s">
        <v>146</v>
      </c>
      <c r="D396" t="s">
        <v>89</v>
      </c>
      <c r="E396" t="s">
        <v>89</v>
      </c>
      <c r="F396" t="s">
        <v>89</v>
      </c>
      <c r="G396" t="s">
        <v>90</v>
      </c>
      <c r="H396" t="s">
        <v>96</v>
      </c>
      <c r="I396" t="s">
        <v>505</v>
      </c>
      <c r="J396" t="s">
        <v>89</v>
      </c>
      <c r="K396" t="s">
        <v>89</v>
      </c>
      <c r="L396" t="s">
        <v>89</v>
      </c>
      <c r="M396" t="s">
        <v>89</v>
      </c>
      <c r="N396" t="s">
        <v>89</v>
      </c>
      <c r="O396">
        <v>396</v>
      </c>
      <c r="P396" t="s">
        <v>89</v>
      </c>
      <c r="Q396" t="s">
        <v>89</v>
      </c>
      <c r="R396" t="s">
        <v>93</v>
      </c>
    </row>
    <row r="397" spans="2:18" x14ac:dyDescent="0.25">
      <c r="B397" t="s">
        <v>599</v>
      </c>
      <c r="C397" t="s">
        <v>95</v>
      </c>
      <c r="D397" t="s">
        <v>89</v>
      </c>
      <c r="E397" t="s">
        <v>89</v>
      </c>
      <c r="F397" t="s">
        <v>89</v>
      </c>
      <c r="G397" t="s">
        <v>90</v>
      </c>
      <c r="H397" t="s">
        <v>107</v>
      </c>
      <c r="I397" t="s">
        <v>186</v>
      </c>
      <c r="J397" t="s">
        <v>89</v>
      </c>
      <c r="K397" t="s">
        <v>89</v>
      </c>
      <c r="L397" t="s">
        <v>89</v>
      </c>
      <c r="M397" t="s">
        <v>89</v>
      </c>
      <c r="N397" t="s">
        <v>89</v>
      </c>
      <c r="O397">
        <v>397</v>
      </c>
      <c r="P397" t="s">
        <v>89</v>
      </c>
      <c r="Q397" t="s">
        <v>89</v>
      </c>
      <c r="R397" t="s">
        <v>93</v>
      </c>
    </row>
    <row r="398" spans="2:18" x14ac:dyDescent="0.25">
      <c r="B398" t="s">
        <v>600</v>
      </c>
      <c r="C398" t="s">
        <v>99</v>
      </c>
      <c r="D398" t="s">
        <v>89</v>
      </c>
      <c r="E398" t="s">
        <v>89</v>
      </c>
      <c r="F398" t="s">
        <v>89</v>
      </c>
      <c r="G398" t="s">
        <v>90</v>
      </c>
      <c r="H398" t="s">
        <v>91</v>
      </c>
      <c r="I398" t="s">
        <v>92</v>
      </c>
      <c r="J398" t="s">
        <v>89</v>
      </c>
      <c r="K398" t="s">
        <v>89</v>
      </c>
      <c r="L398" t="s">
        <v>89</v>
      </c>
      <c r="M398" t="s">
        <v>89</v>
      </c>
      <c r="N398" t="s">
        <v>89</v>
      </c>
      <c r="O398">
        <v>398</v>
      </c>
      <c r="P398" t="s">
        <v>89</v>
      </c>
      <c r="Q398" t="s">
        <v>89</v>
      </c>
      <c r="R398" t="s">
        <v>93</v>
      </c>
    </row>
    <row r="399" spans="2:18" x14ac:dyDescent="0.25">
      <c r="B399" t="s">
        <v>601</v>
      </c>
      <c r="C399" t="s">
        <v>99</v>
      </c>
      <c r="D399" t="s">
        <v>89</v>
      </c>
      <c r="E399" t="s">
        <v>89</v>
      </c>
      <c r="F399" t="s">
        <v>89</v>
      </c>
      <c r="G399" t="s">
        <v>90</v>
      </c>
      <c r="H399" t="s">
        <v>107</v>
      </c>
      <c r="I399" t="s">
        <v>302</v>
      </c>
      <c r="J399" t="s">
        <v>89</v>
      </c>
      <c r="K399" t="s">
        <v>89</v>
      </c>
      <c r="L399" t="s">
        <v>89</v>
      </c>
      <c r="M399" t="s">
        <v>89</v>
      </c>
      <c r="N399" t="s">
        <v>89</v>
      </c>
      <c r="O399">
        <v>399</v>
      </c>
      <c r="P399" t="s">
        <v>89</v>
      </c>
      <c r="Q399" t="s">
        <v>89</v>
      </c>
      <c r="R399" t="s">
        <v>93</v>
      </c>
    </row>
    <row r="400" spans="2:18" x14ac:dyDescent="0.25">
      <c r="B400" t="s">
        <v>602</v>
      </c>
      <c r="C400" t="s">
        <v>95</v>
      </c>
      <c r="D400" t="s">
        <v>89</v>
      </c>
      <c r="E400" t="s">
        <v>89</v>
      </c>
      <c r="F400" t="s">
        <v>89</v>
      </c>
      <c r="G400" t="s">
        <v>90</v>
      </c>
      <c r="H400" t="s">
        <v>96</v>
      </c>
      <c r="I400" t="s">
        <v>137</v>
      </c>
      <c r="J400" t="s">
        <v>89</v>
      </c>
      <c r="K400" t="s">
        <v>89</v>
      </c>
      <c r="L400" t="s">
        <v>89</v>
      </c>
      <c r="M400" t="s">
        <v>89</v>
      </c>
      <c r="N400" t="s">
        <v>89</v>
      </c>
      <c r="O400">
        <v>400</v>
      </c>
      <c r="P400" t="s">
        <v>89</v>
      </c>
      <c r="Q400" t="s">
        <v>89</v>
      </c>
      <c r="R400" t="s">
        <v>93</v>
      </c>
    </row>
    <row r="401" spans="2:18" x14ac:dyDescent="0.25">
      <c r="B401" t="s">
        <v>603</v>
      </c>
      <c r="C401" t="s">
        <v>110</v>
      </c>
      <c r="D401" t="s">
        <v>89</v>
      </c>
      <c r="E401" t="s">
        <v>89</v>
      </c>
      <c r="F401" t="s">
        <v>89</v>
      </c>
      <c r="G401" t="s">
        <v>90</v>
      </c>
      <c r="H401" t="s">
        <v>107</v>
      </c>
      <c r="I401" t="s">
        <v>140</v>
      </c>
      <c r="J401" t="s">
        <v>89</v>
      </c>
      <c r="K401" t="s">
        <v>89</v>
      </c>
      <c r="L401" t="s">
        <v>89</v>
      </c>
      <c r="M401" t="s">
        <v>89</v>
      </c>
      <c r="N401" t="s">
        <v>89</v>
      </c>
      <c r="O401">
        <v>401</v>
      </c>
      <c r="P401" t="s">
        <v>89</v>
      </c>
      <c r="Q401" t="s">
        <v>89</v>
      </c>
      <c r="R401" t="s">
        <v>93</v>
      </c>
    </row>
    <row r="402" spans="2:18" x14ac:dyDescent="0.25">
      <c r="B402" t="s">
        <v>604</v>
      </c>
      <c r="C402" t="s">
        <v>129</v>
      </c>
      <c r="D402" t="s">
        <v>89</v>
      </c>
      <c r="E402" t="s">
        <v>89</v>
      </c>
      <c r="F402" t="s">
        <v>89</v>
      </c>
      <c r="G402" t="s">
        <v>90</v>
      </c>
      <c r="H402" t="s">
        <v>91</v>
      </c>
      <c r="I402" t="s">
        <v>180</v>
      </c>
      <c r="J402" t="s">
        <v>89</v>
      </c>
      <c r="K402" t="s">
        <v>89</v>
      </c>
      <c r="L402" t="s">
        <v>89</v>
      </c>
      <c r="M402" t="s">
        <v>89</v>
      </c>
      <c r="N402" t="s">
        <v>89</v>
      </c>
      <c r="O402">
        <v>402</v>
      </c>
      <c r="P402" t="s">
        <v>89</v>
      </c>
      <c r="Q402" t="s">
        <v>89</v>
      </c>
      <c r="R402" t="s">
        <v>93</v>
      </c>
    </row>
    <row r="403" spans="2:18" x14ac:dyDescent="0.25">
      <c r="B403" t="s">
        <v>605</v>
      </c>
      <c r="C403" t="s">
        <v>99</v>
      </c>
      <c r="D403" t="s">
        <v>89</v>
      </c>
      <c r="E403" t="s">
        <v>89</v>
      </c>
      <c r="F403" t="s">
        <v>89</v>
      </c>
      <c r="G403" t="s">
        <v>90</v>
      </c>
      <c r="H403" t="s">
        <v>96</v>
      </c>
      <c r="I403" t="s">
        <v>104</v>
      </c>
      <c r="J403" t="s">
        <v>89</v>
      </c>
      <c r="K403" t="s">
        <v>89</v>
      </c>
      <c r="L403" t="s">
        <v>89</v>
      </c>
      <c r="M403" t="s">
        <v>89</v>
      </c>
      <c r="N403" t="s">
        <v>89</v>
      </c>
      <c r="O403">
        <v>403</v>
      </c>
      <c r="P403" t="s">
        <v>89</v>
      </c>
      <c r="Q403" t="s">
        <v>89</v>
      </c>
      <c r="R403" t="s">
        <v>93</v>
      </c>
    </row>
    <row r="404" spans="2:18" x14ac:dyDescent="0.25">
      <c r="B404" t="s">
        <v>606</v>
      </c>
      <c r="C404" t="s">
        <v>99</v>
      </c>
      <c r="D404" t="s">
        <v>89</v>
      </c>
      <c r="E404" t="s">
        <v>89</v>
      </c>
      <c r="F404" t="s">
        <v>89</v>
      </c>
      <c r="G404" t="s">
        <v>90</v>
      </c>
      <c r="H404" t="s">
        <v>91</v>
      </c>
      <c r="I404" t="s">
        <v>112</v>
      </c>
      <c r="J404" t="s">
        <v>89</v>
      </c>
      <c r="K404" t="s">
        <v>89</v>
      </c>
      <c r="L404" t="s">
        <v>89</v>
      </c>
      <c r="M404" t="s">
        <v>89</v>
      </c>
      <c r="N404" t="s">
        <v>89</v>
      </c>
      <c r="O404">
        <v>404</v>
      </c>
      <c r="P404" t="s">
        <v>89</v>
      </c>
      <c r="Q404" t="s">
        <v>89</v>
      </c>
      <c r="R404" t="s">
        <v>93</v>
      </c>
    </row>
    <row r="405" spans="2:18" x14ac:dyDescent="0.25">
      <c r="B405" t="s">
        <v>607</v>
      </c>
      <c r="C405" t="s">
        <v>170</v>
      </c>
      <c r="D405" t="s">
        <v>89</v>
      </c>
      <c r="E405" t="s">
        <v>89</v>
      </c>
      <c r="F405" t="s">
        <v>89</v>
      </c>
      <c r="G405" t="s">
        <v>90</v>
      </c>
      <c r="H405" t="s">
        <v>107</v>
      </c>
      <c r="I405" t="s">
        <v>533</v>
      </c>
      <c r="J405" t="s">
        <v>89</v>
      </c>
      <c r="K405" t="s">
        <v>89</v>
      </c>
      <c r="L405" t="s">
        <v>89</v>
      </c>
      <c r="M405" t="s">
        <v>89</v>
      </c>
      <c r="N405" t="s">
        <v>89</v>
      </c>
      <c r="O405">
        <v>405</v>
      </c>
      <c r="P405" t="s">
        <v>89</v>
      </c>
      <c r="Q405" t="s">
        <v>89</v>
      </c>
      <c r="R405" t="s">
        <v>93</v>
      </c>
    </row>
    <row r="406" spans="2:18" x14ac:dyDescent="0.25">
      <c r="B406" t="s">
        <v>608</v>
      </c>
      <c r="C406" t="s">
        <v>146</v>
      </c>
      <c r="D406" t="s">
        <v>89</v>
      </c>
      <c r="E406" t="s">
        <v>89</v>
      </c>
      <c r="F406" t="s">
        <v>89</v>
      </c>
      <c r="G406" t="s">
        <v>90</v>
      </c>
      <c r="H406" t="s">
        <v>96</v>
      </c>
      <c r="I406" t="s">
        <v>100</v>
      </c>
      <c r="J406" t="s">
        <v>89</v>
      </c>
      <c r="K406" t="s">
        <v>89</v>
      </c>
      <c r="L406" t="s">
        <v>89</v>
      </c>
      <c r="M406" t="s">
        <v>89</v>
      </c>
      <c r="N406" t="s">
        <v>89</v>
      </c>
      <c r="O406">
        <v>406</v>
      </c>
      <c r="P406" t="s">
        <v>89</v>
      </c>
      <c r="Q406" t="s">
        <v>89</v>
      </c>
      <c r="R406" t="s">
        <v>93</v>
      </c>
    </row>
    <row r="407" spans="2:18" x14ac:dyDescent="0.25">
      <c r="B407" t="s">
        <v>609</v>
      </c>
      <c r="C407" t="s">
        <v>79</v>
      </c>
      <c r="D407" t="s">
        <v>89</v>
      </c>
      <c r="E407" t="s">
        <v>89</v>
      </c>
      <c r="F407" t="s">
        <v>89</v>
      </c>
      <c r="G407" t="s">
        <v>90</v>
      </c>
      <c r="H407" t="s">
        <v>107</v>
      </c>
      <c r="I407" t="s">
        <v>177</v>
      </c>
      <c r="J407" t="s">
        <v>89</v>
      </c>
      <c r="K407" t="s">
        <v>89</v>
      </c>
      <c r="L407" t="s">
        <v>89</v>
      </c>
      <c r="M407" t="s">
        <v>89</v>
      </c>
      <c r="N407" t="s">
        <v>89</v>
      </c>
      <c r="O407">
        <v>407</v>
      </c>
      <c r="P407" t="s">
        <v>89</v>
      </c>
      <c r="Q407" t="s">
        <v>89</v>
      </c>
      <c r="R407" t="s">
        <v>93</v>
      </c>
    </row>
    <row r="408" spans="2:18" x14ac:dyDescent="0.25">
      <c r="B408" t="s">
        <v>610</v>
      </c>
      <c r="C408" t="s">
        <v>79</v>
      </c>
      <c r="D408" t="s">
        <v>89</v>
      </c>
      <c r="E408" t="s">
        <v>89</v>
      </c>
      <c r="F408" t="s">
        <v>89</v>
      </c>
      <c r="G408" t="s">
        <v>90</v>
      </c>
      <c r="H408" t="s">
        <v>107</v>
      </c>
      <c r="I408" t="s">
        <v>140</v>
      </c>
      <c r="J408" t="s">
        <v>89</v>
      </c>
      <c r="K408" t="s">
        <v>89</v>
      </c>
      <c r="L408" t="s">
        <v>89</v>
      </c>
      <c r="M408" t="s">
        <v>89</v>
      </c>
      <c r="N408" t="s">
        <v>89</v>
      </c>
      <c r="O408">
        <v>408</v>
      </c>
      <c r="P408" t="s">
        <v>89</v>
      </c>
      <c r="Q408" t="s">
        <v>89</v>
      </c>
      <c r="R408" t="s">
        <v>93</v>
      </c>
    </row>
    <row r="409" spans="2:18" x14ac:dyDescent="0.25">
      <c r="B409" t="s">
        <v>611</v>
      </c>
      <c r="C409" t="s">
        <v>156</v>
      </c>
      <c r="D409" t="s">
        <v>89</v>
      </c>
      <c r="E409" t="s">
        <v>89</v>
      </c>
      <c r="F409" t="s">
        <v>89</v>
      </c>
      <c r="G409" t="s">
        <v>90</v>
      </c>
      <c r="H409" t="s">
        <v>96</v>
      </c>
      <c r="I409" t="s">
        <v>159</v>
      </c>
      <c r="J409" t="s">
        <v>89</v>
      </c>
      <c r="K409" t="s">
        <v>89</v>
      </c>
      <c r="L409" t="s">
        <v>89</v>
      </c>
      <c r="M409" t="s">
        <v>89</v>
      </c>
      <c r="N409" t="s">
        <v>89</v>
      </c>
      <c r="O409">
        <v>409</v>
      </c>
      <c r="P409" t="s">
        <v>89</v>
      </c>
      <c r="Q409" t="s">
        <v>89</v>
      </c>
      <c r="R409" t="s">
        <v>93</v>
      </c>
    </row>
    <row r="410" spans="2:18" x14ac:dyDescent="0.25">
      <c r="B410" t="s">
        <v>612</v>
      </c>
      <c r="C410" t="s">
        <v>110</v>
      </c>
      <c r="D410" t="s">
        <v>89</v>
      </c>
      <c r="E410" t="s">
        <v>89</v>
      </c>
      <c r="F410" t="s">
        <v>89</v>
      </c>
      <c r="G410" t="s">
        <v>90</v>
      </c>
      <c r="H410" t="s">
        <v>107</v>
      </c>
      <c r="I410" t="s">
        <v>186</v>
      </c>
      <c r="J410" t="s">
        <v>89</v>
      </c>
      <c r="K410" t="s">
        <v>89</v>
      </c>
      <c r="L410" t="s">
        <v>89</v>
      </c>
      <c r="M410" t="s">
        <v>89</v>
      </c>
      <c r="N410" t="s">
        <v>89</v>
      </c>
      <c r="O410">
        <v>410</v>
      </c>
      <c r="P410" t="s">
        <v>89</v>
      </c>
      <c r="Q410" t="s">
        <v>89</v>
      </c>
      <c r="R410" t="s">
        <v>93</v>
      </c>
    </row>
    <row r="411" spans="2:18" x14ac:dyDescent="0.25">
      <c r="B411" t="s">
        <v>613</v>
      </c>
      <c r="C411" t="s">
        <v>99</v>
      </c>
      <c r="D411" t="s">
        <v>89</v>
      </c>
      <c r="E411" t="s">
        <v>89</v>
      </c>
      <c r="F411" t="s">
        <v>89</v>
      </c>
      <c r="G411" t="s">
        <v>90</v>
      </c>
      <c r="H411" t="s">
        <v>96</v>
      </c>
      <c r="I411" t="s">
        <v>119</v>
      </c>
      <c r="J411" t="s">
        <v>89</v>
      </c>
      <c r="K411" t="s">
        <v>89</v>
      </c>
      <c r="L411" t="s">
        <v>89</v>
      </c>
      <c r="M411" t="s">
        <v>89</v>
      </c>
      <c r="N411" t="s">
        <v>89</v>
      </c>
      <c r="O411">
        <v>411</v>
      </c>
      <c r="P411" t="s">
        <v>89</v>
      </c>
      <c r="Q411" t="s">
        <v>89</v>
      </c>
      <c r="R411" t="s">
        <v>93</v>
      </c>
    </row>
    <row r="412" spans="2:18" x14ac:dyDescent="0.25">
      <c r="B412" t="s">
        <v>614</v>
      </c>
      <c r="C412" t="s">
        <v>110</v>
      </c>
      <c r="D412" t="s">
        <v>89</v>
      </c>
      <c r="E412" t="s">
        <v>89</v>
      </c>
      <c r="F412" t="s">
        <v>89</v>
      </c>
      <c r="G412" t="s">
        <v>90</v>
      </c>
      <c r="H412" t="s">
        <v>91</v>
      </c>
      <c r="I412" t="s">
        <v>92</v>
      </c>
      <c r="J412" t="s">
        <v>89</v>
      </c>
      <c r="K412" t="s">
        <v>89</v>
      </c>
      <c r="L412" t="s">
        <v>89</v>
      </c>
      <c r="M412" t="s">
        <v>89</v>
      </c>
      <c r="N412" t="s">
        <v>89</v>
      </c>
      <c r="O412">
        <v>412</v>
      </c>
      <c r="P412" t="s">
        <v>89</v>
      </c>
      <c r="Q412" t="s">
        <v>89</v>
      </c>
      <c r="R412" t="s">
        <v>93</v>
      </c>
    </row>
    <row r="413" spans="2:18" x14ac:dyDescent="0.25">
      <c r="B413" t="s">
        <v>615</v>
      </c>
      <c r="C413" t="s">
        <v>99</v>
      </c>
      <c r="D413" t="s">
        <v>89</v>
      </c>
      <c r="E413" t="s">
        <v>89</v>
      </c>
      <c r="F413" t="s">
        <v>89</v>
      </c>
      <c r="G413" t="s">
        <v>90</v>
      </c>
      <c r="H413" t="s">
        <v>96</v>
      </c>
      <c r="I413" t="s">
        <v>102</v>
      </c>
      <c r="J413" t="s">
        <v>89</v>
      </c>
      <c r="K413" t="s">
        <v>89</v>
      </c>
      <c r="L413" t="s">
        <v>89</v>
      </c>
      <c r="M413" t="s">
        <v>89</v>
      </c>
      <c r="N413" t="s">
        <v>89</v>
      </c>
      <c r="O413">
        <v>413</v>
      </c>
      <c r="P413" t="s">
        <v>89</v>
      </c>
      <c r="Q413" t="s">
        <v>89</v>
      </c>
      <c r="R413" t="s">
        <v>93</v>
      </c>
    </row>
    <row r="414" spans="2:18" x14ac:dyDescent="0.25">
      <c r="B414" t="s">
        <v>616</v>
      </c>
      <c r="C414" t="s">
        <v>99</v>
      </c>
      <c r="D414" t="s">
        <v>89</v>
      </c>
      <c r="E414" t="s">
        <v>89</v>
      </c>
      <c r="F414" t="s">
        <v>89</v>
      </c>
      <c r="G414" t="s">
        <v>90</v>
      </c>
      <c r="H414" t="s">
        <v>107</v>
      </c>
      <c r="I414" t="s">
        <v>130</v>
      </c>
      <c r="J414" t="s">
        <v>89</v>
      </c>
      <c r="K414" t="s">
        <v>89</v>
      </c>
      <c r="L414" t="s">
        <v>89</v>
      </c>
      <c r="M414" t="s">
        <v>89</v>
      </c>
      <c r="N414" t="s">
        <v>89</v>
      </c>
      <c r="O414">
        <v>414</v>
      </c>
      <c r="P414" t="s">
        <v>89</v>
      </c>
      <c r="Q414" t="s">
        <v>89</v>
      </c>
      <c r="R414" t="s">
        <v>93</v>
      </c>
    </row>
    <row r="415" spans="2:18" x14ac:dyDescent="0.25">
      <c r="B415" t="s">
        <v>617</v>
      </c>
      <c r="C415" t="s">
        <v>115</v>
      </c>
      <c r="D415" t="s">
        <v>89</v>
      </c>
      <c r="E415" t="s">
        <v>89</v>
      </c>
      <c r="F415" t="s">
        <v>89</v>
      </c>
      <c r="G415" t="s">
        <v>90</v>
      </c>
      <c r="H415" t="s">
        <v>107</v>
      </c>
      <c r="I415" t="s">
        <v>177</v>
      </c>
      <c r="J415" t="s">
        <v>89</v>
      </c>
      <c r="K415" t="s">
        <v>89</v>
      </c>
      <c r="L415" t="s">
        <v>89</v>
      </c>
      <c r="M415" t="s">
        <v>89</v>
      </c>
      <c r="N415" t="s">
        <v>89</v>
      </c>
      <c r="O415">
        <v>415</v>
      </c>
      <c r="P415" t="s">
        <v>89</v>
      </c>
      <c r="Q415" t="s">
        <v>89</v>
      </c>
      <c r="R415" t="s">
        <v>93</v>
      </c>
    </row>
    <row r="416" spans="2:18" x14ac:dyDescent="0.25">
      <c r="B416" t="s">
        <v>618</v>
      </c>
      <c r="C416" t="s">
        <v>619</v>
      </c>
      <c r="D416" t="s">
        <v>89</v>
      </c>
      <c r="E416" t="s">
        <v>89</v>
      </c>
      <c r="F416" t="s">
        <v>89</v>
      </c>
      <c r="G416" t="s">
        <v>90</v>
      </c>
      <c r="H416" t="s">
        <v>96</v>
      </c>
      <c r="I416" t="s">
        <v>174</v>
      </c>
      <c r="J416" t="s">
        <v>89</v>
      </c>
      <c r="K416" t="s">
        <v>89</v>
      </c>
      <c r="L416" t="s">
        <v>89</v>
      </c>
      <c r="M416" t="s">
        <v>89</v>
      </c>
      <c r="N416" t="s">
        <v>89</v>
      </c>
      <c r="O416">
        <v>416</v>
      </c>
      <c r="P416" t="s">
        <v>89</v>
      </c>
      <c r="Q416" t="s">
        <v>89</v>
      </c>
      <c r="R416" t="s">
        <v>93</v>
      </c>
    </row>
    <row r="417" spans="2:18" x14ac:dyDescent="0.25">
      <c r="B417" t="s">
        <v>620</v>
      </c>
      <c r="C417" t="s">
        <v>619</v>
      </c>
      <c r="D417" t="s">
        <v>89</v>
      </c>
      <c r="E417" t="s">
        <v>89</v>
      </c>
      <c r="F417" t="s">
        <v>89</v>
      </c>
      <c r="G417" t="s">
        <v>90</v>
      </c>
      <c r="H417" t="s">
        <v>96</v>
      </c>
      <c r="I417" t="s">
        <v>102</v>
      </c>
      <c r="J417" t="s">
        <v>89</v>
      </c>
      <c r="K417" t="s">
        <v>89</v>
      </c>
      <c r="L417" t="s">
        <v>89</v>
      </c>
      <c r="M417" t="s">
        <v>89</v>
      </c>
      <c r="N417" t="s">
        <v>89</v>
      </c>
      <c r="O417">
        <v>417</v>
      </c>
      <c r="P417" t="s">
        <v>89</v>
      </c>
      <c r="Q417" t="s">
        <v>89</v>
      </c>
      <c r="R417" t="s">
        <v>93</v>
      </c>
    </row>
    <row r="418" spans="2:18" x14ac:dyDescent="0.25">
      <c r="B418" t="s">
        <v>621</v>
      </c>
      <c r="C418" t="s">
        <v>619</v>
      </c>
      <c r="D418" t="s">
        <v>89</v>
      </c>
      <c r="E418" t="s">
        <v>89</v>
      </c>
      <c r="F418" t="s">
        <v>89</v>
      </c>
      <c r="G418" t="s">
        <v>90</v>
      </c>
      <c r="H418" t="s">
        <v>107</v>
      </c>
      <c r="I418" t="s">
        <v>513</v>
      </c>
      <c r="J418" t="s">
        <v>89</v>
      </c>
      <c r="K418" t="s">
        <v>89</v>
      </c>
      <c r="L418" t="s">
        <v>89</v>
      </c>
      <c r="M418" t="s">
        <v>89</v>
      </c>
      <c r="N418" t="s">
        <v>89</v>
      </c>
      <c r="O418">
        <v>418</v>
      </c>
      <c r="P418" t="s">
        <v>89</v>
      </c>
      <c r="Q418" t="s">
        <v>89</v>
      </c>
      <c r="R418" t="s">
        <v>93</v>
      </c>
    </row>
    <row r="419" spans="2:18" x14ac:dyDescent="0.25">
      <c r="B419" t="s">
        <v>622</v>
      </c>
      <c r="C419" t="s">
        <v>619</v>
      </c>
      <c r="D419" t="s">
        <v>89</v>
      </c>
      <c r="E419" t="s">
        <v>89</v>
      </c>
      <c r="F419" t="s">
        <v>89</v>
      </c>
      <c r="G419" t="s">
        <v>90</v>
      </c>
      <c r="H419" t="s">
        <v>107</v>
      </c>
      <c r="I419" t="s">
        <v>177</v>
      </c>
      <c r="J419" t="s">
        <v>89</v>
      </c>
      <c r="K419" t="s">
        <v>89</v>
      </c>
      <c r="L419" t="s">
        <v>89</v>
      </c>
      <c r="M419" t="s">
        <v>89</v>
      </c>
      <c r="N419" t="s">
        <v>89</v>
      </c>
      <c r="O419">
        <v>419</v>
      </c>
      <c r="P419" t="s">
        <v>89</v>
      </c>
      <c r="Q419" t="s">
        <v>89</v>
      </c>
      <c r="R419" t="s">
        <v>93</v>
      </c>
    </row>
    <row r="420" spans="2:18" x14ac:dyDescent="0.25">
      <c r="B420" t="s">
        <v>623</v>
      </c>
      <c r="C420" t="s">
        <v>619</v>
      </c>
      <c r="D420" t="s">
        <v>89</v>
      </c>
      <c r="E420" t="s">
        <v>89</v>
      </c>
      <c r="F420" t="s">
        <v>89</v>
      </c>
      <c r="G420" t="s">
        <v>90</v>
      </c>
      <c r="H420" t="s">
        <v>107</v>
      </c>
      <c r="I420" t="s">
        <v>225</v>
      </c>
      <c r="J420" t="s">
        <v>89</v>
      </c>
      <c r="K420" t="s">
        <v>89</v>
      </c>
      <c r="L420" t="s">
        <v>89</v>
      </c>
      <c r="M420" t="s">
        <v>89</v>
      </c>
      <c r="N420" t="s">
        <v>89</v>
      </c>
      <c r="O420">
        <v>420</v>
      </c>
      <c r="P420" t="s">
        <v>89</v>
      </c>
      <c r="Q420" t="s">
        <v>89</v>
      </c>
      <c r="R420" t="s">
        <v>93</v>
      </c>
    </row>
    <row r="421" spans="2:18" x14ac:dyDescent="0.25">
      <c r="B421" t="s">
        <v>624</v>
      </c>
      <c r="C421" t="s">
        <v>142</v>
      </c>
      <c r="D421" t="s">
        <v>89</v>
      </c>
      <c r="E421" t="s">
        <v>89</v>
      </c>
      <c r="F421" t="s">
        <v>89</v>
      </c>
      <c r="G421" t="s">
        <v>90</v>
      </c>
      <c r="H421" t="s">
        <v>96</v>
      </c>
      <c r="I421" t="s">
        <v>522</v>
      </c>
      <c r="J421" t="s">
        <v>89</v>
      </c>
      <c r="K421" t="s">
        <v>89</v>
      </c>
      <c r="L421" t="s">
        <v>89</v>
      </c>
      <c r="M421" t="s">
        <v>89</v>
      </c>
      <c r="N421" t="s">
        <v>89</v>
      </c>
      <c r="O421">
        <v>421</v>
      </c>
      <c r="P421" t="s">
        <v>89</v>
      </c>
      <c r="Q421" t="s">
        <v>89</v>
      </c>
      <c r="R421" t="s">
        <v>93</v>
      </c>
    </row>
    <row r="422" spans="2:18" x14ac:dyDescent="0.25">
      <c r="B422" t="s">
        <v>625</v>
      </c>
      <c r="C422" t="s">
        <v>99</v>
      </c>
      <c r="D422" t="s">
        <v>89</v>
      </c>
      <c r="E422" t="s">
        <v>89</v>
      </c>
      <c r="F422" t="s">
        <v>89</v>
      </c>
      <c r="G422" t="s">
        <v>90</v>
      </c>
      <c r="H422" t="s">
        <v>91</v>
      </c>
      <c r="I422" t="s">
        <v>92</v>
      </c>
      <c r="J422" t="s">
        <v>89</v>
      </c>
      <c r="K422" t="s">
        <v>89</v>
      </c>
      <c r="L422" t="s">
        <v>89</v>
      </c>
      <c r="M422" t="s">
        <v>89</v>
      </c>
      <c r="N422" t="s">
        <v>89</v>
      </c>
      <c r="O422">
        <v>422</v>
      </c>
      <c r="P422" t="s">
        <v>89</v>
      </c>
      <c r="Q422" t="s">
        <v>89</v>
      </c>
      <c r="R422" t="s">
        <v>93</v>
      </c>
    </row>
    <row r="423" spans="2:18" x14ac:dyDescent="0.25">
      <c r="B423" t="s">
        <v>626</v>
      </c>
      <c r="C423" t="s">
        <v>627</v>
      </c>
      <c r="D423" t="s">
        <v>89</v>
      </c>
      <c r="E423" t="s">
        <v>89</v>
      </c>
      <c r="F423" t="s">
        <v>89</v>
      </c>
      <c r="G423" t="s">
        <v>90</v>
      </c>
      <c r="H423" t="s">
        <v>107</v>
      </c>
      <c r="I423" t="s">
        <v>225</v>
      </c>
      <c r="J423" t="s">
        <v>89</v>
      </c>
      <c r="K423" t="s">
        <v>89</v>
      </c>
      <c r="L423" t="s">
        <v>89</v>
      </c>
      <c r="M423" t="s">
        <v>89</v>
      </c>
      <c r="N423" t="s">
        <v>89</v>
      </c>
      <c r="O423">
        <v>423</v>
      </c>
      <c r="P423" t="s">
        <v>89</v>
      </c>
      <c r="Q423" t="s">
        <v>89</v>
      </c>
      <c r="R423" t="s">
        <v>93</v>
      </c>
    </row>
    <row r="424" spans="2:18" x14ac:dyDescent="0.25">
      <c r="B424" t="s">
        <v>628</v>
      </c>
      <c r="C424" t="s">
        <v>347</v>
      </c>
      <c r="D424" t="s">
        <v>89</v>
      </c>
      <c r="E424" t="s">
        <v>89</v>
      </c>
      <c r="F424" t="s">
        <v>89</v>
      </c>
      <c r="G424" t="s">
        <v>90</v>
      </c>
      <c r="H424" t="s">
        <v>107</v>
      </c>
      <c r="I424" t="s">
        <v>140</v>
      </c>
      <c r="J424" t="s">
        <v>89</v>
      </c>
      <c r="K424" t="s">
        <v>89</v>
      </c>
      <c r="L424" t="s">
        <v>89</v>
      </c>
      <c r="M424" t="s">
        <v>89</v>
      </c>
      <c r="N424" t="s">
        <v>89</v>
      </c>
      <c r="O424">
        <v>424</v>
      </c>
      <c r="P424" t="s">
        <v>89</v>
      </c>
      <c r="Q424" t="s">
        <v>89</v>
      </c>
      <c r="R424" t="s">
        <v>93</v>
      </c>
    </row>
    <row r="425" spans="2:18" x14ac:dyDescent="0.25">
      <c r="B425" t="s">
        <v>629</v>
      </c>
      <c r="C425" t="s">
        <v>146</v>
      </c>
      <c r="D425" t="s">
        <v>89</v>
      </c>
      <c r="E425" t="s">
        <v>89</v>
      </c>
      <c r="F425" t="s">
        <v>89</v>
      </c>
      <c r="G425" t="s">
        <v>90</v>
      </c>
      <c r="H425" t="s">
        <v>96</v>
      </c>
      <c r="I425" t="s">
        <v>246</v>
      </c>
      <c r="J425" t="s">
        <v>89</v>
      </c>
      <c r="K425" t="s">
        <v>89</v>
      </c>
      <c r="L425" t="s">
        <v>89</v>
      </c>
      <c r="M425" t="s">
        <v>89</v>
      </c>
      <c r="N425" t="s">
        <v>89</v>
      </c>
      <c r="O425">
        <v>425</v>
      </c>
      <c r="P425" t="s">
        <v>89</v>
      </c>
      <c r="Q425" t="s">
        <v>89</v>
      </c>
      <c r="R425" t="s">
        <v>93</v>
      </c>
    </row>
    <row r="426" spans="2:18" x14ac:dyDescent="0.25">
      <c r="B426" t="s">
        <v>630</v>
      </c>
      <c r="C426" t="s">
        <v>99</v>
      </c>
      <c r="D426" t="s">
        <v>89</v>
      </c>
      <c r="E426" t="s">
        <v>89</v>
      </c>
      <c r="F426" t="s">
        <v>89</v>
      </c>
      <c r="G426" t="s">
        <v>90</v>
      </c>
      <c r="H426" t="s">
        <v>107</v>
      </c>
      <c r="I426" t="s">
        <v>287</v>
      </c>
      <c r="J426" t="s">
        <v>89</v>
      </c>
      <c r="K426" t="s">
        <v>89</v>
      </c>
      <c r="L426" t="s">
        <v>89</v>
      </c>
      <c r="M426" t="s">
        <v>89</v>
      </c>
      <c r="N426" t="s">
        <v>89</v>
      </c>
      <c r="O426">
        <v>426</v>
      </c>
      <c r="P426" t="s">
        <v>89</v>
      </c>
      <c r="Q426" t="s">
        <v>89</v>
      </c>
      <c r="R426" t="s">
        <v>93</v>
      </c>
    </row>
    <row r="427" spans="2:18" x14ac:dyDescent="0.25">
      <c r="B427" t="s">
        <v>631</v>
      </c>
      <c r="C427" t="s">
        <v>110</v>
      </c>
      <c r="D427" t="s">
        <v>89</v>
      </c>
      <c r="E427" t="s">
        <v>89</v>
      </c>
      <c r="F427" t="s">
        <v>89</v>
      </c>
      <c r="G427" t="s">
        <v>90</v>
      </c>
      <c r="H427" t="s">
        <v>91</v>
      </c>
      <c r="I427" t="s">
        <v>92</v>
      </c>
      <c r="J427" t="s">
        <v>89</v>
      </c>
      <c r="K427" t="s">
        <v>89</v>
      </c>
      <c r="L427" t="s">
        <v>89</v>
      </c>
      <c r="M427" t="s">
        <v>89</v>
      </c>
      <c r="N427" t="s">
        <v>89</v>
      </c>
      <c r="O427">
        <v>427</v>
      </c>
      <c r="P427" t="s">
        <v>89</v>
      </c>
      <c r="Q427" t="s">
        <v>89</v>
      </c>
      <c r="R427" t="s">
        <v>93</v>
      </c>
    </row>
    <row r="428" spans="2:18" x14ac:dyDescent="0.25">
      <c r="B428" t="s">
        <v>632</v>
      </c>
      <c r="C428" t="s">
        <v>139</v>
      </c>
      <c r="D428" t="s">
        <v>89</v>
      </c>
      <c r="E428" t="s">
        <v>89</v>
      </c>
      <c r="F428" t="s">
        <v>89</v>
      </c>
      <c r="G428" t="s">
        <v>90</v>
      </c>
      <c r="H428" t="s">
        <v>96</v>
      </c>
      <c r="I428" t="s">
        <v>159</v>
      </c>
      <c r="J428" t="s">
        <v>89</v>
      </c>
      <c r="K428" t="s">
        <v>89</v>
      </c>
      <c r="L428" t="s">
        <v>89</v>
      </c>
      <c r="M428" t="s">
        <v>89</v>
      </c>
      <c r="N428" t="s">
        <v>89</v>
      </c>
      <c r="O428">
        <v>428</v>
      </c>
      <c r="P428" t="s">
        <v>89</v>
      </c>
      <c r="Q428" t="s">
        <v>89</v>
      </c>
      <c r="R428" t="s">
        <v>93</v>
      </c>
    </row>
    <row r="429" spans="2:18" x14ac:dyDescent="0.25">
      <c r="B429" t="s">
        <v>633</v>
      </c>
      <c r="C429" t="s">
        <v>132</v>
      </c>
      <c r="D429" t="s">
        <v>89</v>
      </c>
      <c r="E429" t="s">
        <v>89</v>
      </c>
      <c r="F429" t="s">
        <v>89</v>
      </c>
      <c r="G429" t="s">
        <v>90</v>
      </c>
      <c r="H429" t="s">
        <v>107</v>
      </c>
      <c r="I429" t="s">
        <v>140</v>
      </c>
      <c r="J429" t="s">
        <v>89</v>
      </c>
      <c r="K429" t="s">
        <v>89</v>
      </c>
      <c r="L429" t="s">
        <v>89</v>
      </c>
      <c r="M429" t="s">
        <v>89</v>
      </c>
      <c r="N429" t="s">
        <v>89</v>
      </c>
      <c r="O429">
        <v>429</v>
      </c>
      <c r="P429" t="s">
        <v>89</v>
      </c>
      <c r="Q429" t="s">
        <v>89</v>
      </c>
      <c r="R429" t="s">
        <v>93</v>
      </c>
    </row>
    <row r="430" spans="2:18" x14ac:dyDescent="0.25">
      <c r="B430" t="s">
        <v>634</v>
      </c>
      <c r="C430" t="s">
        <v>95</v>
      </c>
      <c r="D430" t="s">
        <v>89</v>
      </c>
      <c r="E430" t="s">
        <v>89</v>
      </c>
      <c r="F430" t="s">
        <v>89</v>
      </c>
      <c r="G430" t="s">
        <v>90</v>
      </c>
      <c r="H430" t="s">
        <v>96</v>
      </c>
      <c r="I430" t="s">
        <v>116</v>
      </c>
      <c r="J430" t="s">
        <v>89</v>
      </c>
      <c r="K430" t="s">
        <v>89</v>
      </c>
      <c r="L430" t="s">
        <v>89</v>
      </c>
      <c r="M430" t="s">
        <v>89</v>
      </c>
      <c r="N430" t="s">
        <v>89</v>
      </c>
      <c r="O430">
        <v>430</v>
      </c>
      <c r="P430" t="s">
        <v>89</v>
      </c>
      <c r="Q430" t="s">
        <v>89</v>
      </c>
      <c r="R430" t="s">
        <v>93</v>
      </c>
    </row>
    <row r="431" spans="2:18" x14ac:dyDescent="0.25">
      <c r="B431" t="s">
        <v>635</v>
      </c>
      <c r="C431" t="s">
        <v>99</v>
      </c>
      <c r="D431" t="s">
        <v>89</v>
      </c>
      <c r="E431" t="s">
        <v>89</v>
      </c>
      <c r="F431" t="s">
        <v>89</v>
      </c>
      <c r="G431" t="s">
        <v>90</v>
      </c>
      <c r="H431" t="s">
        <v>107</v>
      </c>
      <c r="I431" t="s">
        <v>130</v>
      </c>
      <c r="J431" t="s">
        <v>89</v>
      </c>
      <c r="K431" t="s">
        <v>89</v>
      </c>
      <c r="L431" t="s">
        <v>89</v>
      </c>
      <c r="M431" t="s">
        <v>89</v>
      </c>
      <c r="N431" t="s">
        <v>89</v>
      </c>
      <c r="O431">
        <v>431</v>
      </c>
      <c r="P431" t="s">
        <v>89</v>
      </c>
      <c r="Q431" t="s">
        <v>89</v>
      </c>
      <c r="R431" t="s">
        <v>93</v>
      </c>
    </row>
    <row r="432" spans="2:18" x14ac:dyDescent="0.25">
      <c r="B432" t="s">
        <v>636</v>
      </c>
      <c r="C432" t="s">
        <v>99</v>
      </c>
      <c r="D432" t="s">
        <v>89</v>
      </c>
      <c r="E432" t="s">
        <v>89</v>
      </c>
      <c r="F432" t="s">
        <v>89</v>
      </c>
      <c r="G432" t="s">
        <v>90</v>
      </c>
      <c r="H432" t="s">
        <v>107</v>
      </c>
      <c r="I432" t="s">
        <v>300</v>
      </c>
      <c r="J432" t="s">
        <v>89</v>
      </c>
      <c r="K432" t="s">
        <v>89</v>
      </c>
      <c r="L432" t="s">
        <v>89</v>
      </c>
      <c r="M432" t="s">
        <v>89</v>
      </c>
      <c r="N432" t="s">
        <v>89</v>
      </c>
      <c r="O432">
        <v>432</v>
      </c>
      <c r="P432" t="s">
        <v>89</v>
      </c>
      <c r="Q432" t="s">
        <v>89</v>
      </c>
      <c r="R432" t="s">
        <v>93</v>
      </c>
    </row>
    <row r="433" spans="2:18" x14ac:dyDescent="0.25">
      <c r="B433" t="s">
        <v>637</v>
      </c>
      <c r="C433" t="s">
        <v>99</v>
      </c>
      <c r="D433" t="s">
        <v>89</v>
      </c>
      <c r="E433" t="s">
        <v>89</v>
      </c>
      <c r="F433" t="s">
        <v>89</v>
      </c>
      <c r="G433" t="s">
        <v>90</v>
      </c>
      <c r="H433" t="s">
        <v>96</v>
      </c>
      <c r="I433" t="s">
        <v>123</v>
      </c>
      <c r="J433" t="s">
        <v>89</v>
      </c>
      <c r="K433" t="s">
        <v>89</v>
      </c>
      <c r="L433" t="s">
        <v>89</v>
      </c>
      <c r="M433" t="s">
        <v>89</v>
      </c>
      <c r="N433" t="s">
        <v>89</v>
      </c>
      <c r="O433">
        <v>433</v>
      </c>
      <c r="P433" t="s">
        <v>89</v>
      </c>
      <c r="Q433" t="s">
        <v>89</v>
      </c>
      <c r="R433" t="s">
        <v>93</v>
      </c>
    </row>
    <row r="434" spans="2:18" x14ac:dyDescent="0.25">
      <c r="B434" t="s">
        <v>638</v>
      </c>
      <c r="C434" t="s">
        <v>156</v>
      </c>
      <c r="D434" t="s">
        <v>89</v>
      </c>
      <c r="E434" t="s">
        <v>89</v>
      </c>
      <c r="F434" t="s">
        <v>89</v>
      </c>
      <c r="G434" t="s">
        <v>90</v>
      </c>
      <c r="H434" t="s">
        <v>96</v>
      </c>
      <c r="I434" t="s">
        <v>100</v>
      </c>
      <c r="J434" t="s">
        <v>89</v>
      </c>
      <c r="K434" t="s">
        <v>89</v>
      </c>
      <c r="L434" t="s">
        <v>89</v>
      </c>
      <c r="M434" t="s">
        <v>89</v>
      </c>
      <c r="N434" t="s">
        <v>89</v>
      </c>
      <c r="O434">
        <v>434</v>
      </c>
      <c r="P434" t="s">
        <v>89</v>
      </c>
      <c r="Q434" t="s">
        <v>89</v>
      </c>
      <c r="R434" t="s">
        <v>93</v>
      </c>
    </row>
    <row r="435" spans="2:18" x14ac:dyDescent="0.25">
      <c r="B435" t="s">
        <v>639</v>
      </c>
      <c r="C435" t="s">
        <v>156</v>
      </c>
      <c r="D435" t="s">
        <v>89</v>
      </c>
      <c r="E435" t="s">
        <v>89</v>
      </c>
      <c r="F435" t="s">
        <v>89</v>
      </c>
      <c r="G435" t="s">
        <v>90</v>
      </c>
      <c r="H435" t="s">
        <v>96</v>
      </c>
      <c r="I435" t="s">
        <v>119</v>
      </c>
      <c r="J435" t="s">
        <v>89</v>
      </c>
      <c r="K435" t="s">
        <v>89</v>
      </c>
      <c r="L435" t="s">
        <v>89</v>
      </c>
      <c r="M435" t="s">
        <v>89</v>
      </c>
      <c r="N435" t="s">
        <v>89</v>
      </c>
      <c r="O435">
        <v>435</v>
      </c>
      <c r="P435" t="s">
        <v>89</v>
      </c>
      <c r="Q435" t="s">
        <v>89</v>
      </c>
      <c r="R435" t="s">
        <v>93</v>
      </c>
    </row>
    <row r="436" spans="2:18" x14ac:dyDescent="0.25">
      <c r="B436" t="s">
        <v>640</v>
      </c>
      <c r="C436" t="s">
        <v>161</v>
      </c>
      <c r="D436" t="s">
        <v>89</v>
      </c>
      <c r="E436" t="s">
        <v>89</v>
      </c>
      <c r="F436" t="s">
        <v>89</v>
      </c>
      <c r="G436" t="s">
        <v>90</v>
      </c>
      <c r="H436" t="s">
        <v>96</v>
      </c>
      <c r="I436" t="s">
        <v>104</v>
      </c>
      <c r="J436" t="s">
        <v>89</v>
      </c>
      <c r="K436" t="s">
        <v>89</v>
      </c>
      <c r="L436" t="s">
        <v>89</v>
      </c>
      <c r="M436" t="s">
        <v>89</v>
      </c>
      <c r="N436" t="s">
        <v>89</v>
      </c>
      <c r="O436">
        <v>436</v>
      </c>
      <c r="P436" t="s">
        <v>89</v>
      </c>
      <c r="Q436" t="s">
        <v>89</v>
      </c>
      <c r="R436" t="s">
        <v>93</v>
      </c>
    </row>
    <row r="437" spans="2:18" x14ac:dyDescent="0.25">
      <c r="B437" t="s">
        <v>641</v>
      </c>
      <c r="C437" t="s">
        <v>142</v>
      </c>
      <c r="D437" t="s">
        <v>89</v>
      </c>
      <c r="E437" t="s">
        <v>89</v>
      </c>
      <c r="F437" t="s">
        <v>89</v>
      </c>
      <c r="G437" t="s">
        <v>90</v>
      </c>
      <c r="H437" t="s">
        <v>96</v>
      </c>
      <c r="I437" t="s">
        <v>100</v>
      </c>
      <c r="J437" t="s">
        <v>89</v>
      </c>
      <c r="K437" t="s">
        <v>89</v>
      </c>
      <c r="L437" t="s">
        <v>89</v>
      </c>
      <c r="M437" t="s">
        <v>89</v>
      </c>
      <c r="N437" t="s">
        <v>89</v>
      </c>
      <c r="O437">
        <v>437</v>
      </c>
      <c r="P437" t="s">
        <v>89</v>
      </c>
      <c r="Q437" t="s">
        <v>89</v>
      </c>
      <c r="R437" t="s">
        <v>93</v>
      </c>
    </row>
    <row r="438" spans="2:18" x14ac:dyDescent="0.25">
      <c r="B438" t="s">
        <v>642</v>
      </c>
      <c r="C438" t="s">
        <v>99</v>
      </c>
      <c r="D438" t="s">
        <v>89</v>
      </c>
      <c r="E438" t="s">
        <v>89</v>
      </c>
      <c r="F438" t="s">
        <v>89</v>
      </c>
      <c r="G438" t="s">
        <v>90</v>
      </c>
      <c r="H438" t="s">
        <v>107</v>
      </c>
      <c r="I438" t="s">
        <v>533</v>
      </c>
      <c r="J438" t="s">
        <v>89</v>
      </c>
      <c r="K438" t="s">
        <v>89</v>
      </c>
      <c r="L438" t="s">
        <v>89</v>
      </c>
      <c r="M438" t="s">
        <v>89</v>
      </c>
      <c r="N438" t="s">
        <v>89</v>
      </c>
      <c r="O438">
        <v>438</v>
      </c>
      <c r="P438" t="s">
        <v>89</v>
      </c>
      <c r="Q438" t="s">
        <v>89</v>
      </c>
      <c r="R438" t="s">
        <v>93</v>
      </c>
    </row>
    <row r="439" spans="2:18" x14ac:dyDescent="0.25">
      <c r="B439" t="s">
        <v>643</v>
      </c>
      <c r="C439" t="s">
        <v>255</v>
      </c>
      <c r="D439" t="s">
        <v>89</v>
      </c>
      <c r="E439" t="s">
        <v>89</v>
      </c>
      <c r="F439" t="s">
        <v>89</v>
      </c>
      <c r="G439" t="s">
        <v>90</v>
      </c>
      <c r="H439" t="s">
        <v>189</v>
      </c>
      <c r="I439" t="s">
        <v>243</v>
      </c>
      <c r="J439" t="s">
        <v>89</v>
      </c>
      <c r="K439" t="s">
        <v>89</v>
      </c>
      <c r="L439" t="s">
        <v>89</v>
      </c>
      <c r="M439" t="s">
        <v>89</v>
      </c>
      <c r="N439" t="s">
        <v>89</v>
      </c>
      <c r="O439">
        <v>439</v>
      </c>
      <c r="P439" t="s">
        <v>89</v>
      </c>
      <c r="Q439" t="s">
        <v>89</v>
      </c>
      <c r="R439" t="s">
        <v>93</v>
      </c>
    </row>
    <row r="440" spans="2:18" x14ac:dyDescent="0.25">
      <c r="B440" t="s">
        <v>644</v>
      </c>
      <c r="C440" t="s">
        <v>170</v>
      </c>
      <c r="D440" t="s">
        <v>89</v>
      </c>
      <c r="E440" t="s">
        <v>89</v>
      </c>
      <c r="F440" t="s">
        <v>89</v>
      </c>
      <c r="G440" t="s">
        <v>90</v>
      </c>
      <c r="H440" t="s">
        <v>96</v>
      </c>
      <c r="I440" t="s">
        <v>350</v>
      </c>
      <c r="J440" t="s">
        <v>89</v>
      </c>
      <c r="K440" t="s">
        <v>89</v>
      </c>
      <c r="L440" t="s">
        <v>89</v>
      </c>
      <c r="M440" t="s">
        <v>89</v>
      </c>
      <c r="N440" t="s">
        <v>89</v>
      </c>
      <c r="O440">
        <v>440</v>
      </c>
      <c r="P440" t="s">
        <v>89</v>
      </c>
      <c r="Q440" t="s">
        <v>89</v>
      </c>
      <c r="R440" t="s">
        <v>93</v>
      </c>
    </row>
    <row r="441" spans="2:18" x14ac:dyDescent="0.25">
      <c r="B441" t="s">
        <v>645</v>
      </c>
      <c r="C441" t="s">
        <v>170</v>
      </c>
      <c r="D441" t="s">
        <v>89</v>
      </c>
      <c r="E441" t="s">
        <v>89</v>
      </c>
      <c r="F441" t="s">
        <v>89</v>
      </c>
      <c r="G441" t="s">
        <v>90</v>
      </c>
      <c r="H441" t="s">
        <v>96</v>
      </c>
      <c r="I441" t="s">
        <v>171</v>
      </c>
      <c r="J441" t="s">
        <v>89</v>
      </c>
      <c r="K441" t="s">
        <v>89</v>
      </c>
      <c r="L441" t="s">
        <v>89</v>
      </c>
      <c r="M441" t="s">
        <v>89</v>
      </c>
      <c r="N441" t="s">
        <v>89</v>
      </c>
      <c r="O441">
        <v>441</v>
      </c>
      <c r="P441" t="s">
        <v>89</v>
      </c>
      <c r="Q441" t="s">
        <v>89</v>
      </c>
      <c r="R441" t="s">
        <v>93</v>
      </c>
    </row>
    <row r="442" spans="2:18" x14ac:dyDescent="0.25">
      <c r="B442" t="s">
        <v>646</v>
      </c>
      <c r="C442" t="s">
        <v>99</v>
      </c>
      <c r="D442" t="s">
        <v>89</v>
      </c>
      <c r="E442" t="s">
        <v>89</v>
      </c>
      <c r="F442" t="s">
        <v>89</v>
      </c>
      <c r="G442" t="s">
        <v>90</v>
      </c>
      <c r="H442" t="s">
        <v>107</v>
      </c>
      <c r="I442" t="s">
        <v>140</v>
      </c>
      <c r="J442" t="s">
        <v>89</v>
      </c>
      <c r="K442" t="s">
        <v>89</v>
      </c>
      <c r="L442" t="s">
        <v>89</v>
      </c>
      <c r="M442" t="s">
        <v>89</v>
      </c>
      <c r="N442" t="s">
        <v>89</v>
      </c>
      <c r="O442">
        <v>442</v>
      </c>
      <c r="P442" t="s">
        <v>89</v>
      </c>
      <c r="Q442" t="s">
        <v>89</v>
      </c>
      <c r="R442" t="s">
        <v>93</v>
      </c>
    </row>
    <row r="443" spans="2:18" x14ac:dyDescent="0.25">
      <c r="B443" t="s">
        <v>647</v>
      </c>
      <c r="C443" t="s">
        <v>156</v>
      </c>
      <c r="D443" t="s">
        <v>89</v>
      </c>
      <c r="E443" t="s">
        <v>89</v>
      </c>
      <c r="F443" t="s">
        <v>89</v>
      </c>
      <c r="G443" t="s">
        <v>90</v>
      </c>
      <c r="H443" t="s">
        <v>96</v>
      </c>
      <c r="I443" t="s">
        <v>102</v>
      </c>
      <c r="J443" t="s">
        <v>89</v>
      </c>
      <c r="K443" t="s">
        <v>89</v>
      </c>
      <c r="L443" t="s">
        <v>89</v>
      </c>
      <c r="M443" t="s">
        <v>89</v>
      </c>
      <c r="N443" t="s">
        <v>89</v>
      </c>
      <c r="O443">
        <v>443</v>
      </c>
      <c r="P443" t="s">
        <v>89</v>
      </c>
      <c r="Q443" t="s">
        <v>89</v>
      </c>
      <c r="R443" t="s">
        <v>93</v>
      </c>
    </row>
    <row r="444" spans="2:18" x14ac:dyDescent="0.25">
      <c r="B444" t="s">
        <v>648</v>
      </c>
      <c r="C444" t="s">
        <v>214</v>
      </c>
      <c r="D444" t="s">
        <v>89</v>
      </c>
      <c r="E444" t="s">
        <v>89</v>
      </c>
      <c r="F444" t="s">
        <v>89</v>
      </c>
      <c r="G444" t="s">
        <v>90</v>
      </c>
      <c r="H444" t="s">
        <v>107</v>
      </c>
      <c r="I444" t="s">
        <v>140</v>
      </c>
      <c r="J444" t="s">
        <v>89</v>
      </c>
      <c r="K444" t="s">
        <v>89</v>
      </c>
      <c r="L444" t="s">
        <v>89</v>
      </c>
      <c r="M444" t="s">
        <v>89</v>
      </c>
      <c r="N444" t="s">
        <v>89</v>
      </c>
      <c r="O444">
        <v>444</v>
      </c>
      <c r="P444" t="s">
        <v>89</v>
      </c>
      <c r="Q444" t="s">
        <v>89</v>
      </c>
      <c r="R444" t="s">
        <v>93</v>
      </c>
    </row>
    <row r="445" spans="2:18" x14ac:dyDescent="0.25">
      <c r="B445" t="s">
        <v>649</v>
      </c>
      <c r="C445" t="s">
        <v>650</v>
      </c>
      <c r="D445" t="s">
        <v>89</v>
      </c>
      <c r="E445" t="s">
        <v>89</v>
      </c>
      <c r="F445" t="s">
        <v>89</v>
      </c>
      <c r="G445" t="s">
        <v>90</v>
      </c>
      <c r="H445" t="s">
        <v>96</v>
      </c>
      <c r="I445" t="s">
        <v>174</v>
      </c>
      <c r="J445" t="s">
        <v>89</v>
      </c>
      <c r="K445" t="s">
        <v>89</v>
      </c>
      <c r="L445" t="s">
        <v>89</v>
      </c>
      <c r="M445" t="s">
        <v>89</v>
      </c>
      <c r="N445" t="s">
        <v>89</v>
      </c>
      <c r="O445">
        <v>445</v>
      </c>
      <c r="P445" t="s">
        <v>89</v>
      </c>
      <c r="Q445" t="s">
        <v>89</v>
      </c>
      <c r="R445" t="s">
        <v>93</v>
      </c>
    </row>
    <row r="446" spans="2:18" x14ac:dyDescent="0.25">
      <c r="B446" t="s">
        <v>651</v>
      </c>
      <c r="C446" t="s">
        <v>650</v>
      </c>
      <c r="D446" t="s">
        <v>89</v>
      </c>
      <c r="E446" t="s">
        <v>89</v>
      </c>
      <c r="F446" t="s">
        <v>89</v>
      </c>
      <c r="G446" t="s">
        <v>90</v>
      </c>
      <c r="H446" t="s">
        <v>107</v>
      </c>
      <c r="I446" t="s">
        <v>225</v>
      </c>
      <c r="J446" t="s">
        <v>89</v>
      </c>
      <c r="K446" t="s">
        <v>89</v>
      </c>
      <c r="L446" t="s">
        <v>89</v>
      </c>
      <c r="M446" t="s">
        <v>89</v>
      </c>
      <c r="N446" t="s">
        <v>89</v>
      </c>
      <c r="O446">
        <v>446</v>
      </c>
      <c r="P446" t="s">
        <v>89</v>
      </c>
      <c r="Q446" t="s">
        <v>89</v>
      </c>
      <c r="R446" t="s">
        <v>93</v>
      </c>
    </row>
    <row r="447" spans="2:18" x14ac:dyDescent="0.25">
      <c r="B447" t="s">
        <v>652</v>
      </c>
      <c r="C447" t="s">
        <v>653</v>
      </c>
      <c r="D447" t="s">
        <v>89</v>
      </c>
      <c r="E447" t="s">
        <v>89</v>
      </c>
      <c r="F447" t="s">
        <v>89</v>
      </c>
      <c r="G447" t="s">
        <v>90</v>
      </c>
      <c r="H447" t="s">
        <v>107</v>
      </c>
      <c r="I447" t="s">
        <v>140</v>
      </c>
      <c r="J447" t="s">
        <v>89</v>
      </c>
      <c r="K447" t="s">
        <v>89</v>
      </c>
      <c r="L447" t="s">
        <v>89</v>
      </c>
      <c r="M447" t="s">
        <v>89</v>
      </c>
      <c r="N447" t="s">
        <v>89</v>
      </c>
      <c r="O447">
        <v>447</v>
      </c>
      <c r="P447" t="s">
        <v>89</v>
      </c>
      <c r="Q447" t="s">
        <v>89</v>
      </c>
      <c r="R447" t="s">
        <v>93</v>
      </c>
    </row>
    <row r="448" spans="2:18" x14ac:dyDescent="0.25">
      <c r="B448" t="s">
        <v>654</v>
      </c>
      <c r="C448" t="s">
        <v>79</v>
      </c>
      <c r="D448" t="s">
        <v>89</v>
      </c>
      <c r="E448" t="s">
        <v>89</v>
      </c>
      <c r="F448" t="s">
        <v>89</v>
      </c>
      <c r="G448" t="s">
        <v>90</v>
      </c>
      <c r="H448" t="s">
        <v>96</v>
      </c>
      <c r="I448" t="s">
        <v>104</v>
      </c>
      <c r="J448" t="s">
        <v>89</v>
      </c>
      <c r="K448" t="s">
        <v>89</v>
      </c>
      <c r="L448" t="s">
        <v>89</v>
      </c>
      <c r="M448" t="s">
        <v>89</v>
      </c>
      <c r="N448" t="s">
        <v>89</v>
      </c>
      <c r="O448">
        <v>448</v>
      </c>
      <c r="P448" t="s">
        <v>89</v>
      </c>
      <c r="Q448" t="s">
        <v>89</v>
      </c>
      <c r="R448" t="s">
        <v>93</v>
      </c>
    </row>
    <row r="449" spans="2:18" x14ac:dyDescent="0.25">
      <c r="B449" t="s">
        <v>655</v>
      </c>
      <c r="C449" t="s">
        <v>161</v>
      </c>
      <c r="D449" t="s">
        <v>89</v>
      </c>
      <c r="E449" t="s">
        <v>89</v>
      </c>
      <c r="F449" t="s">
        <v>89</v>
      </c>
      <c r="G449" t="s">
        <v>90</v>
      </c>
      <c r="H449" t="s">
        <v>107</v>
      </c>
      <c r="I449" t="s">
        <v>108</v>
      </c>
      <c r="J449" t="s">
        <v>89</v>
      </c>
      <c r="K449" t="s">
        <v>89</v>
      </c>
      <c r="L449" t="s">
        <v>89</v>
      </c>
      <c r="M449" t="s">
        <v>89</v>
      </c>
      <c r="N449" t="s">
        <v>89</v>
      </c>
      <c r="O449">
        <v>449</v>
      </c>
      <c r="P449" t="s">
        <v>89</v>
      </c>
      <c r="Q449" t="s">
        <v>89</v>
      </c>
      <c r="R449" t="s">
        <v>93</v>
      </c>
    </row>
    <row r="450" spans="2:18" x14ac:dyDescent="0.25">
      <c r="B450" t="s">
        <v>656</v>
      </c>
      <c r="C450" t="s">
        <v>156</v>
      </c>
      <c r="D450" t="s">
        <v>89</v>
      </c>
      <c r="E450" t="s">
        <v>89</v>
      </c>
      <c r="F450" t="s">
        <v>89</v>
      </c>
      <c r="G450" t="s">
        <v>90</v>
      </c>
      <c r="H450" t="s">
        <v>96</v>
      </c>
      <c r="I450" t="s">
        <v>123</v>
      </c>
      <c r="J450" t="s">
        <v>89</v>
      </c>
      <c r="K450" t="s">
        <v>89</v>
      </c>
      <c r="L450" t="s">
        <v>89</v>
      </c>
      <c r="M450" t="s">
        <v>89</v>
      </c>
      <c r="N450" t="s">
        <v>89</v>
      </c>
      <c r="O450">
        <v>450</v>
      </c>
      <c r="P450" t="s">
        <v>89</v>
      </c>
      <c r="Q450" t="s">
        <v>89</v>
      </c>
      <c r="R450" t="s">
        <v>93</v>
      </c>
    </row>
    <row r="451" spans="2:18" x14ac:dyDescent="0.25">
      <c r="B451" t="s">
        <v>657</v>
      </c>
      <c r="C451" t="s">
        <v>99</v>
      </c>
      <c r="D451" t="s">
        <v>89</v>
      </c>
      <c r="E451" t="s">
        <v>89</v>
      </c>
      <c r="F451" t="s">
        <v>89</v>
      </c>
      <c r="G451" t="s">
        <v>90</v>
      </c>
      <c r="H451" t="s">
        <v>281</v>
      </c>
      <c r="I451" t="s">
        <v>469</v>
      </c>
      <c r="J451" t="s">
        <v>89</v>
      </c>
      <c r="K451" t="s">
        <v>89</v>
      </c>
      <c r="L451" t="s">
        <v>89</v>
      </c>
      <c r="M451" t="s">
        <v>89</v>
      </c>
      <c r="N451" t="s">
        <v>89</v>
      </c>
      <c r="O451">
        <v>451</v>
      </c>
      <c r="P451" t="s">
        <v>89</v>
      </c>
      <c r="Q451" t="s">
        <v>89</v>
      </c>
      <c r="R451" t="s">
        <v>93</v>
      </c>
    </row>
    <row r="452" spans="2:18" x14ac:dyDescent="0.25">
      <c r="B452" t="s">
        <v>658</v>
      </c>
      <c r="C452" t="s">
        <v>142</v>
      </c>
      <c r="D452" t="s">
        <v>89</v>
      </c>
      <c r="E452" t="s">
        <v>89</v>
      </c>
      <c r="F452" t="s">
        <v>89</v>
      </c>
      <c r="G452" t="s">
        <v>90</v>
      </c>
      <c r="H452" t="s">
        <v>96</v>
      </c>
      <c r="I452" t="s">
        <v>134</v>
      </c>
      <c r="J452" t="s">
        <v>89</v>
      </c>
      <c r="K452" t="s">
        <v>89</v>
      </c>
      <c r="L452" t="s">
        <v>89</v>
      </c>
      <c r="M452" t="s">
        <v>89</v>
      </c>
      <c r="N452" t="s">
        <v>89</v>
      </c>
      <c r="O452">
        <v>452</v>
      </c>
      <c r="P452" t="s">
        <v>89</v>
      </c>
      <c r="Q452" t="s">
        <v>89</v>
      </c>
      <c r="R452" t="s">
        <v>93</v>
      </c>
    </row>
    <row r="453" spans="2:18" x14ac:dyDescent="0.25">
      <c r="B453" t="s">
        <v>659</v>
      </c>
      <c r="C453" t="s">
        <v>142</v>
      </c>
      <c r="D453" t="s">
        <v>89</v>
      </c>
      <c r="E453" t="s">
        <v>89</v>
      </c>
      <c r="F453" t="s">
        <v>89</v>
      </c>
      <c r="G453" t="s">
        <v>90</v>
      </c>
      <c r="H453" t="s">
        <v>96</v>
      </c>
      <c r="I453" t="s">
        <v>100</v>
      </c>
      <c r="J453" t="s">
        <v>89</v>
      </c>
      <c r="K453" t="s">
        <v>89</v>
      </c>
      <c r="L453" t="s">
        <v>89</v>
      </c>
      <c r="M453" t="s">
        <v>89</v>
      </c>
      <c r="N453" t="s">
        <v>89</v>
      </c>
      <c r="O453">
        <v>453</v>
      </c>
      <c r="P453" t="s">
        <v>89</v>
      </c>
      <c r="Q453" t="s">
        <v>89</v>
      </c>
      <c r="R453" t="s">
        <v>93</v>
      </c>
    </row>
    <row r="454" spans="2:18" x14ac:dyDescent="0.25">
      <c r="B454" t="s">
        <v>660</v>
      </c>
      <c r="C454" t="s">
        <v>99</v>
      </c>
      <c r="D454" t="s">
        <v>89</v>
      </c>
      <c r="E454" t="s">
        <v>89</v>
      </c>
      <c r="F454" t="s">
        <v>89</v>
      </c>
      <c r="G454" t="s">
        <v>90</v>
      </c>
      <c r="H454" t="s">
        <v>107</v>
      </c>
      <c r="I454" t="s">
        <v>108</v>
      </c>
      <c r="J454" t="s">
        <v>89</v>
      </c>
      <c r="K454" t="s">
        <v>89</v>
      </c>
      <c r="L454" t="s">
        <v>89</v>
      </c>
      <c r="M454" t="s">
        <v>89</v>
      </c>
      <c r="N454" t="s">
        <v>89</v>
      </c>
      <c r="O454">
        <v>454</v>
      </c>
      <c r="P454" t="s">
        <v>89</v>
      </c>
      <c r="Q454" t="s">
        <v>89</v>
      </c>
      <c r="R454" t="s">
        <v>93</v>
      </c>
    </row>
    <row r="455" spans="2:18" x14ac:dyDescent="0.25">
      <c r="B455" t="s">
        <v>661</v>
      </c>
      <c r="C455" t="s">
        <v>99</v>
      </c>
      <c r="D455" t="s">
        <v>89</v>
      </c>
      <c r="E455" t="s">
        <v>89</v>
      </c>
      <c r="F455" t="s">
        <v>89</v>
      </c>
      <c r="G455" t="s">
        <v>90</v>
      </c>
      <c r="H455" t="s">
        <v>107</v>
      </c>
      <c r="I455" t="s">
        <v>186</v>
      </c>
      <c r="J455" t="s">
        <v>89</v>
      </c>
      <c r="K455" t="s">
        <v>89</v>
      </c>
      <c r="L455" t="s">
        <v>89</v>
      </c>
      <c r="M455" t="s">
        <v>89</v>
      </c>
      <c r="N455" t="s">
        <v>89</v>
      </c>
      <c r="O455">
        <v>455</v>
      </c>
      <c r="P455" t="s">
        <v>89</v>
      </c>
      <c r="Q455" t="s">
        <v>89</v>
      </c>
      <c r="R455" t="s">
        <v>93</v>
      </c>
    </row>
    <row r="456" spans="2:18" x14ac:dyDescent="0.25">
      <c r="B456" t="s">
        <v>662</v>
      </c>
      <c r="C456" t="s">
        <v>99</v>
      </c>
      <c r="D456" t="s">
        <v>89</v>
      </c>
      <c r="E456" t="s">
        <v>89</v>
      </c>
      <c r="F456" t="s">
        <v>89</v>
      </c>
      <c r="G456" t="s">
        <v>90</v>
      </c>
      <c r="H456" t="s">
        <v>91</v>
      </c>
      <c r="I456" t="s">
        <v>92</v>
      </c>
      <c r="J456" t="s">
        <v>89</v>
      </c>
      <c r="K456" t="s">
        <v>89</v>
      </c>
      <c r="L456" t="s">
        <v>89</v>
      </c>
      <c r="M456" t="s">
        <v>89</v>
      </c>
      <c r="N456" t="s">
        <v>89</v>
      </c>
      <c r="O456">
        <v>456</v>
      </c>
      <c r="P456" t="s">
        <v>89</v>
      </c>
      <c r="Q456" t="s">
        <v>89</v>
      </c>
      <c r="R456" t="s">
        <v>93</v>
      </c>
    </row>
    <row r="457" spans="2:18" x14ac:dyDescent="0.25">
      <c r="B457" t="s">
        <v>663</v>
      </c>
      <c r="C457" t="s">
        <v>99</v>
      </c>
      <c r="D457" t="s">
        <v>89</v>
      </c>
      <c r="E457" t="s">
        <v>89</v>
      </c>
      <c r="F457" t="s">
        <v>89</v>
      </c>
      <c r="G457" t="s">
        <v>90</v>
      </c>
      <c r="H457" t="s">
        <v>107</v>
      </c>
      <c r="I457" t="s">
        <v>300</v>
      </c>
      <c r="J457" t="s">
        <v>89</v>
      </c>
      <c r="K457" t="s">
        <v>89</v>
      </c>
      <c r="L457" t="s">
        <v>89</v>
      </c>
      <c r="M457" t="s">
        <v>89</v>
      </c>
      <c r="N457" t="s">
        <v>89</v>
      </c>
      <c r="O457">
        <v>457</v>
      </c>
      <c r="P457" t="s">
        <v>89</v>
      </c>
      <c r="Q457" t="s">
        <v>89</v>
      </c>
      <c r="R457" t="s">
        <v>93</v>
      </c>
    </row>
    <row r="458" spans="2:18" x14ac:dyDescent="0.25">
      <c r="B458" t="s">
        <v>664</v>
      </c>
      <c r="C458" t="s">
        <v>99</v>
      </c>
      <c r="D458" t="s">
        <v>89</v>
      </c>
      <c r="E458" t="s">
        <v>89</v>
      </c>
      <c r="F458" t="s">
        <v>89</v>
      </c>
      <c r="G458" t="s">
        <v>90</v>
      </c>
      <c r="H458" t="s">
        <v>107</v>
      </c>
      <c r="I458" t="s">
        <v>108</v>
      </c>
      <c r="J458" t="s">
        <v>89</v>
      </c>
      <c r="K458" t="s">
        <v>89</v>
      </c>
      <c r="L458" t="s">
        <v>89</v>
      </c>
      <c r="M458" t="s">
        <v>89</v>
      </c>
      <c r="N458" t="s">
        <v>89</v>
      </c>
      <c r="O458">
        <v>458</v>
      </c>
      <c r="P458" t="s">
        <v>89</v>
      </c>
      <c r="Q458" t="s">
        <v>89</v>
      </c>
      <c r="R458" t="s">
        <v>93</v>
      </c>
    </row>
    <row r="459" spans="2:18" x14ac:dyDescent="0.25">
      <c r="B459" t="s">
        <v>665</v>
      </c>
      <c r="C459" t="s">
        <v>95</v>
      </c>
      <c r="D459" t="s">
        <v>89</v>
      </c>
      <c r="E459" t="s">
        <v>89</v>
      </c>
      <c r="F459" t="s">
        <v>89</v>
      </c>
      <c r="G459" t="s">
        <v>90</v>
      </c>
      <c r="H459" t="s">
        <v>96</v>
      </c>
      <c r="I459" t="s">
        <v>123</v>
      </c>
      <c r="J459" t="s">
        <v>89</v>
      </c>
      <c r="K459" t="s">
        <v>89</v>
      </c>
      <c r="L459" t="s">
        <v>89</v>
      </c>
      <c r="M459" t="s">
        <v>89</v>
      </c>
      <c r="N459" t="s">
        <v>89</v>
      </c>
      <c r="O459">
        <v>459</v>
      </c>
      <c r="P459" t="s">
        <v>89</v>
      </c>
      <c r="Q459" t="s">
        <v>89</v>
      </c>
      <c r="R459" t="s">
        <v>93</v>
      </c>
    </row>
    <row r="460" spans="2:18" x14ac:dyDescent="0.25">
      <c r="B460" t="s">
        <v>666</v>
      </c>
      <c r="C460" t="s">
        <v>156</v>
      </c>
      <c r="D460" t="s">
        <v>89</v>
      </c>
      <c r="E460" t="s">
        <v>89</v>
      </c>
      <c r="F460" t="s">
        <v>89</v>
      </c>
      <c r="G460" t="s">
        <v>90</v>
      </c>
      <c r="H460" t="s">
        <v>96</v>
      </c>
      <c r="I460" t="s">
        <v>522</v>
      </c>
      <c r="J460" t="s">
        <v>89</v>
      </c>
      <c r="K460" t="s">
        <v>89</v>
      </c>
      <c r="L460" t="s">
        <v>89</v>
      </c>
      <c r="M460" t="s">
        <v>89</v>
      </c>
      <c r="N460" t="s">
        <v>89</v>
      </c>
      <c r="O460">
        <v>460</v>
      </c>
      <c r="P460" t="s">
        <v>89</v>
      </c>
      <c r="Q460" t="s">
        <v>89</v>
      </c>
      <c r="R460" t="s">
        <v>93</v>
      </c>
    </row>
    <row r="461" spans="2:18" x14ac:dyDescent="0.25">
      <c r="B461" t="s">
        <v>667</v>
      </c>
      <c r="C461" t="s">
        <v>99</v>
      </c>
      <c r="D461" t="s">
        <v>89</v>
      </c>
      <c r="E461" t="s">
        <v>89</v>
      </c>
      <c r="F461" t="s">
        <v>89</v>
      </c>
      <c r="G461" t="s">
        <v>90</v>
      </c>
      <c r="H461" t="s">
        <v>96</v>
      </c>
      <c r="I461" t="s">
        <v>171</v>
      </c>
      <c r="J461" t="s">
        <v>89</v>
      </c>
      <c r="K461" t="s">
        <v>89</v>
      </c>
      <c r="L461" t="s">
        <v>89</v>
      </c>
      <c r="M461" t="s">
        <v>89</v>
      </c>
      <c r="N461" t="s">
        <v>89</v>
      </c>
      <c r="O461">
        <v>461</v>
      </c>
      <c r="P461" t="s">
        <v>89</v>
      </c>
      <c r="Q461" t="s">
        <v>89</v>
      </c>
      <c r="R461" t="s">
        <v>93</v>
      </c>
    </row>
    <row r="462" spans="2:18" x14ac:dyDescent="0.25">
      <c r="B462" t="s">
        <v>668</v>
      </c>
      <c r="C462" t="s">
        <v>156</v>
      </c>
      <c r="D462" t="s">
        <v>89</v>
      </c>
      <c r="E462" t="s">
        <v>89</v>
      </c>
      <c r="F462" t="s">
        <v>89</v>
      </c>
      <c r="G462" t="s">
        <v>90</v>
      </c>
      <c r="H462" t="s">
        <v>96</v>
      </c>
      <c r="I462" t="s">
        <v>137</v>
      </c>
      <c r="J462" t="s">
        <v>89</v>
      </c>
      <c r="K462" t="s">
        <v>89</v>
      </c>
      <c r="L462" t="s">
        <v>89</v>
      </c>
      <c r="M462" t="s">
        <v>89</v>
      </c>
      <c r="N462" t="s">
        <v>89</v>
      </c>
      <c r="O462">
        <v>462</v>
      </c>
      <c r="P462" t="s">
        <v>89</v>
      </c>
      <c r="Q462" t="s">
        <v>89</v>
      </c>
      <c r="R462" t="s">
        <v>93</v>
      </c>
    </row>
    <row r="463" spans="2:18" x14ac:dyDescent="0.25">
      <c r="B463" t="s">
        <v>669</v>
      </c>
      <c r="C463" t="s">
        <v>419</v>
      </c>
      <c r="D463" t="s">
        <v>89</v>
      </c>
      <c r="E463" t="s">
        <v>89</v>
      </c>
      <c r="F463" t="s">
        <v>89</v>
      </c>
      <c r="G463" t="s">
        <v>90</v>
      </c>
      <c r="H463" t="s">
        <v>107</v>
      </c>
      <c r="I463" t="s">
        <v>256</v>
      </c>
      <c r="J463" t="s">
        <v>89</v>
      </c>
      <c r="K463" t="s">
        <v>89</v>
      </c>
      <c r="L463" t="s">
        <v>89</v>
      </c>
      <c r="M463" t="s">
        <v>89</v>
      </c>
      <c r="N463" t="s">
        <v>89</v>
      </c>
      <c r="O463">
        <v>463</v>
      </c>
      <c r="P463" t="s">
        <v>89</v>
      </c>
      <c r="Q463" t="s">
        <v>89</v>
      </c>
      <c r="R463" t="s">
        <v>93</v>
      </c>
    </row>
    <row r="464" spans="2:18" x14ac:dyDescent="0.25">
      <c r="B464" t="s">
        <v>670</v>
      </c>
      <c r="C464" t="s">
        <v>146</v>
      </c>
      <c r="D464" t="s">
        <v>89</v>
      </c>
      <c r="E464" t="s">
        <v>89</v>
      </c>
      <c r="F464" t="s">
        <v>89</v>
      </c>
      <c r="G464" t="s">
        <v>90</v>
      </c>
      <c r="H464" t="s">
        <v>96</v>
      </c>
      <c r="I464" t="s">
        <v>121</v>
      </c>
      <c r="J464" t="s">
        <v>89</v>
      </c>
      <c r="K464" t="s">
        <v>89</v>
      </c>
      <c r="L464" t="s">
        <v>89</v>
      </c>
      <c r="M464" t="s">
        <v>89</v>
      </c>
      <c r="N464" t="s">
        <v>89</v>
      </c>
      <c r="O464">
        <v>464</v>
      </c>
      <c r="P464" t="s">
        <v>89</v>
      </c>
      <c r="Q464" t="s">
        <v>89</v>
      </c>
      <c r="R464" t="s">
        <v>93</v>
      </c>
    </row>
    <row r="465" spans="2:18" x14ac:dyDescent="0.25">
      <c r="B465" t="s">
        <v>671</v>
      </c>
      <c r="C465" t="s">
        <v>672</v>
      </c>
      <c r="D465" t="s">
        <v>89</v>
      </c>
      <c r="E465" t="s">
        <v>89</v>
      </c>
      <c r="F465" t="s">
        <v>89</v>
      </c>
      <c r="G465" t="s">
        <v>90</v>
      </c>
      <c r="H465" t="s">
        <v>107</v>
      </c>
      <c r="I465" t="s">
        <v>225</v>
      </c>
      <c r="J465" t="s">
        <v>89</v>
      </c>
      <c r="K465" t="s">
        <v>89</v>
      </c>
      <c r="L465" t="s">
        <v>89</v>
      </c>
      <c r="M465" t="s">
        <v>89</v>
      </c>
      <c r="N465" t="s">
        <v>89</v>
      </c>
      <c r="O465">
        <v>465</v>
      </c>
      <c r="P465" t="s">
        <v>89</v>
      </c>
      <c r="Q465" t="s">
        <v>89</v>
      </c>
      <c r="R465" t="s">
        <v>93</v>
      </c>
    </row>
    <row r="466" spans="2:18" x14ac:dyDescent="0.25">
      <c r="B466" t="s">
        <v>673</v>
      </c>
      <c r="C466" t="s">
        <v>99</v>
      </c>
      <c r="D466" t="s">
        <v>89</v>
      </c>
      <c r="E466" t="s">
        <v>89</v>
      </c>
      <c r="F466" t="s">
        <v>89</v>
      </c>
      <c r="G466" t="s">
        <v>90</v>
      </c>
      <c r="H466" t="s">
        <v>96</v>
      </c>
      <c r="I466" t="s">
        <v>171</v>
      </c>
      <c r="J466" t="s">
        <v>89</v>
      </c>
      <c r="K466" t="s">
        <v>89</v>
      </c>
      <c r="L466" t="s">
        <v>89</v>
      </c>
      <c r="M466" t="s">
        <v>89</v>
      </c>
      <c r="N466" t="s">
        <v>89</v>
      </c>
      <c r="O466">
        <v>466</v>
      </c>
      <c r="P466" t="s">
        <v>89</v>
      </c>
      <c r="Q466" t="s">
        <v>89</v>
      </c>
      <c r="R466" t="s">
        <v>93</v>
      </c>
    </row>
    <row r="467" spans="2:18" x14ac:dyDescent="0.25">
      <c r="B467" t="s">
        <v>674</v>
      </c>
      <c r="C467" t="s">
        <v>106</v>
      </c>
      <c r="D467" t="s">
        <v>89</v>
      </c>
      <c r="E467" t="s">
        <v>89</v>
      </c>
      <c r="F467" t="s">
        <v>89</v>
      </c>
      <c r="G467" t="s">
        <v>90</v>
      </c>
      <c r="H467" t="s">
        <v>107</v>
      </c>
      <c r="I467" t="s">
        <v>186</v>
      </c>
      <c r="J467" t="s">
        <v>89</v>
      </c>
      <c r="K467" t="s">
        <v>89</v>
      </c>
      <c r="L467" t="s">
        <v>89</v>
      </c>
      <c r="M467" t="s">
        <v>89</v>
      </c>
      <c r="N467" t="s">
        <v>89</v>
      </c>
      <c r="O467">
        <v>467</v>
      </c>
      <c r="P467" t="s">
        <v>89</v>
      </c>
      <c r="Q467" t="s">
        <v>89</v>
      </c>
      <c r="R467" t="s">
        <v>93</v>
      </c>
    </row>
    <row r="468" spans="2:18" x14ac:dyDescent="0.25">
      <c r="B468" t="s">
        <v>675</v>
      </c>
      <c r="C468" t="s">
        <v>164</v>
      </c>
      <c r="D468" t="s">
        <v>89</v>
      </c>
      <c r="E468" t="s">
        <v>89</v>
      </c>
      <c r="F468" t="s">
        <v>89</v>
      </c>
      <c r="G468" t="s">
        <v>90</v>
      </c>
      <c r="H468" t="s">
        <v>96</v>
      </c>
      <c r="I468" t="s">
        <v>123</v>
      </c>
      <c r="J468" t="s">
        <v>89</v>
      </c>
      <c r="K468" t="s">
        <v>89</v>
      </c>
      <c r="L468" t="s">
        <v>89</v>
      </c>
      <c r="M468" t="s">
        <v>89</v>
      </c>
      <c r="N468" t="s">
        <v>89</v>
      </c>
      <c r="O468">
        <v>468</v>
      </c>
      <c r="P468" t="s">
        <v>89</v>
      </c>
      <c r="Q468" t="s">
        <v>89</v>
      </c>
      <c r="R468" t="s">
        <v>93</v>
      </c>
    </row>
    <row r="469" spans="2:18" x14ac:dyDescent="0.25">
      <c r="B469" t="s">
        <v>676</v>
      </c>
      <c r="C469" t="s">
        <v>95</v>
      </c>
      <c r="D469" t="s">
        <v>89</v>
      </c>
      <c r="E469" t="s">
        <v>89</v>
      </c>
      <c r="F469" t="s">
        <v>89</v>
      </c>
      <c r="G469" t="s">
        <v>90</v>
      </c>
      <c r="H469" t="s">
        <v>107</v>
      </c>
      <c r="I469" t="s">
        <v>194</v>
      </c>
      <c r="J469" t="s">
        <v>89</v>
      </c>
      <c r="K469" t="s">
        <v>89</v>
      </c>
      <c r="L469" t="s">
        <v>89</v>
      </c>
      <c r="M469" t="s">
        <v>89</v>
      </c>
      <c r="N469" t="s">
        <v>89</v>
      </c>
      <c r="O469">
        <v>469</v>
      </c>
      <c r="P469" t="s">
        <v>89</v>
      </c>
      <c r="Q469" t="s">
        <v>89</v>
      </c>
      <c r="R469" t="s">
        <v>93</v>
      </c>
    </row>
    <row r="470" spans="2:18" x14ac:dyDescent="0.25">
      <c r="B470" t="s">
        <v>677</v>
      </c>
      <c r="C470" t="s">
        <v>99</v>
      </c>
      <c r="D470" t="s">
        <v>89</v>
      </c>
      <c r="E470" t="s">
        <v>89</v>
      </c>
      <c r="F470" t="s">
        <v>89</v>
      </c>
      <c r="G470" t="s">
        <v>90</v>
      </c>
      <c r="H470" t="s">
        <v>96</v>
      </c>
      <c r="I470" t="s">
        <v>97</v>
      </c>
      <c r="J470" t="s">
        <v>89</v>
      </c>
      <c r="K470" t="s">
        <v>89</v>
      </c>
      <c r="L470" t="s">
        <v>89</v>
      </c>
      <c r="M470" t="s">
        <v>89</v>
      </c>
      <c r="N470" t="s">
        <v>89</v>
      </c>
      <c r="O470">
        <v>470</v>
      </c>
      <c r="P470" t="s">
        <v>89</v>
      </c>
      <c r="Q470" t="s">
        <v>89</v>
      </c>
      <c r="R470" t="s">
        <v>93</v>
      </c>
    </row>
    <row r="471" spans="2:18" x14ac:dyDescent="0.25">
      <c r="B471" t="s">
        <v>678</v>
      </c>
      <c r="C471" t="s">
        <v>110</v>
      </c>
      <c r="D471" t="s">
        <v>89</v>
      </c>
      <c r="E471" t="s">
        <v>89</v>
      </c>
      <c r="F471" t="s">
        <v>89</v>
      </c>
      <c r="G471" t="s">
        <v>90</v>
      </c>
      <c r="H471" t="s">
        <v>107</v>
      </c>
      <c r="I471" t="s">
        <v>225</v>
      </c>
      <c r="J471" t="s">
        <v>89</v>
      </c>
      <c r="K471" t="s">
        <v>89</v>
      </c>
      <c r="L471" t="s">
        <v>89</v>
      </c>
      <c r="M471" t="s">
        <v>89</v>
      </c>
      <c r="N471" t="s">
        <v>89</v>
      </c>
      <c r="O471">
        <v>471</v>
      </c>
      <c r="P471" t="s">
        <v>89</v>
      </c>
      <c r="Q471" t="s">
        <v>89</v>
      </c>
      <c r="R471" t="s">
        <v>93</v>
      </c>
    </row>
    <row r="472" spans="2:18" x14ac:dyDescent="0.25">
      <c r="B472" t="s">
        <v>679</v>
      </c>
      <c r="C472" t="s">
        <v>99</v>
      </c>
      <c r="D472" t="s">
        <v>89</v>
      </c>
      <c r="E472" t="s">
        <v>89</v>
      </c>
      <c r="F472" t="s">
        <v>89</v>
      </c>
      <c r="G472" t="s">
        <v>90</v>
      </c>
      <c r="H472" t="s">
        <v>91</v>
      </c>
      <c r="I472" t="s">
        <v>92</v>
      </c>
      <c r="J472" t="s">
        <v>89</v>
      </c>
      <c r="K472" t="s">
        <v>89</v>
      </c>
      <c r="L472" t="s">
        <v>89</v>
      </c>
      <c r="M472" t="s">
        <v>89</v>
      </c>
      <c r="N472" t="s">
        <v>89</v>
      </c>
      <c r="O472">
        <v>472</v>
      </c>
      <c r="P472" t="s">
        <v>89</v>
      </c>
      <c r="Q472" t="s">
        <v>89</v>
      </c>
      <c r="R472" t="s">
        <v>93</v>
      </c>
    </row>
    <row r="473" spans="2:18" x14ac:dyDescent="0.25">
      <c r="B473" t="s">
        <v>680</v>
      </c>
      <c r="C473" t="s">
        <v>99</v>
      </c>
      <c r="D473" t="s">
        <v>89</v>
      </c>
      <c r="E473" t="s">
        <v>89</v>
      </c>
      <c r="F473" t="s">
        <v>89</v>
      </c>
      <c r="G473" t="s">
        <v>90</v>
      </c>
      <c r="H473" t="s">
        <v>107</v>
      </c>
      <c r="I473" t="s">
        <v>186</v>
      </c>
      <c r="J473" t="s">
        <v>89</v>
      </c>
      <c r="K473" t="s">
        <v>89</v>
      </c>
      <c r="L473" t="s">
        <v>89</v>
      </c>
      <c r="M473" t="s">
        <v>89</v>
      </c>
      <c r="N473" t="s">
        <v>89</v>
      </c>
      <c r="O473">
        <v>473</v>
      </c>
      <c r="P473" t="s">
        <v>89</v>
      </c>
      <c r="Q473" t="s">
        <v>89</v>
      </c>
      <c r="R473" t="s">
        <v>93</v>
      </c>
    </row>
    <row r="474" spans="2:18" x14ac:dyDescent="0.25">
      <c r="B474" t="s">
        <v>681</v>
      </c>
      <c r="C474" t="s">
        <v>79</v>
      </c>
      <c r="D474" t="s">
        <v>89</v>
      </c>
      <c r="E474" t="s">
        <v>89</v>
      </c>
      <c r="F474" t="s">
        <v>89</v>
      </c>
      <c r="G474" t="s">
        <v>90</v>
      </c>
      <c r="H474" t="s">
        <v>91</v>
      </c>
      <c r="I474" t="s">
        <v>92</v>
      </c>
      <c r="J474" t="s">
        <v>89</v>
      </c>
      <c r="K474" t="s">
        <v>89</v>
      </c>
      <c r="L474" t="s">
        <v>89</v>
      </c>
      <c r="M474" t="s">
        <v>89</v>
      </c>
      <c r="N474" t="s">
        <v>89</v>
      </c>
      <c r="O474">
        <v>474</v>
      </c>
      <c r="P474" t="s">
        <v>89</v>
      </c>
      <c r="Q474" t="s">
        <v>89</v>
      </c>
      <c r="R474" t="s">
        <v>93</v>
      </c>
    </row>
    <row r="475" spans="2:18" x14ac:dyDescent="0.25">
      <c r="B475" t="s">
        <v>682</v>
      </c>
      <c r="C475" t="s">
        <v>99</v>
      </c>
      <c r="D475" t="s">
        <v>89</v>
      </c>
      <c r="E475" t="s">
        <v>89</v>
      </c>
      <c r="F475" t="s">
        <v>89</v>
      </c>
      <c r="G475" t="s">
        <v>90</v>
      </c>
      <c r="H475" t="s">
        <v>96</v>
      </c>
      <c r="I475" t="s">
        <v>171</v>
      </c>
      <c r="J475" t="s">
        <v>89</v>
      </c>
      <c r="K475" t="s">
        <v>89</v>
      </c>
      <c r="L475" t="s">
        <v>89</v>
      </c>
      <c r="M475" t="s">
        <v>89</v>
      </c>
      <c r="N475" t="s">
        <v>89</v>
      </c>
      <c r="O475">
        <v>475</v>
      </c>
      <c r="P475" t="s">
        <v>89</v>
      </c>
      <c r="Q475" t="s">
        <v>89</v>
      </c>
      <c r="R475" t="s">
        <v>93</v>
      </c>
    </row>
    <row r="476" spans="2:18" x14ac:dyDescent="0.25">
      <c r="B476" t="s">
        <v>683</v>
      </c>
      <c r="C476" t="s">
        <v>161</v>
      </c>
      <c r="D476" t="s">
        <v>89</v>
      </c>
      <c r="E476" t="s">
        <v>89</v>
      </c>
      <c r="F476" t="s">
        <v>89</v>
      </c>
      <c r="G476" t="s">
        <v>90</v>
      </c>
      <c r="H476" t="s">
        <v>274</v>
      </c>
      <c r="I476" t="s">
        <v>275</v>
      </c>
      <c r="J476" t="s">
        <v>89</v>
      </c>
      <c r="K476" t="s">
        <v>89</v>
      </c>
      <c r="L476" t="s">
        <v>89</v>
      </c>
      <c r="M476" t="s">
        <v>89</v>
      </c>
      <c r="N476" t="s">
        <v>89</v>
      </c>
      <c r="O476">
        <v>476</v>
      </c>
      <c r="P476" t="s">
        <v>89</v>
      </c>
      <c r="Q476" t="s">
        <v>89</v>
      </c>
      <c r="R476" t="s">
        <v>93</v>
      </c>
    </row>
    <row r="477" spans="2:18" x14ac:dyDescent="0.25">
      <c r="B477" t="s">
        <v>684</v>
      </c>
      <c r="C477" t="s">
        <v>214</v>
      </c>
      <c r="D477" t="s">
        <v>89</v>
      </c>
      <c r="E477" t="s">
        <v>89</v>
      </c>
      <c r="F477" t="s">
        <v>89</v>
      </c>
      <c r="G477" t="s">
        <v>90</v>
      </c>
      <c r="H477" t="s">
        <v>107</v>
      </c>
      <c r="I477" t="s">
        <v>108</v>
      </c>
      <c r="J477" t="s">
        <v>89</v>
      </c>
      <c r="K477" t="s">
        <v>89</v>
      </c>
      <c r="L477" t="s">
        <v>89</v>
      </c>
      <c r="M477" t="s">
        <v>89</v>
      </c>
      <c r="N477" t="s">
        <v>89</v>
      </c>
      <c r="O477">
        <v>477</v>
      </c>
      <c r="P477" t="s">
        <v>89</v>
      </c>
      <c r="Q477" t="s">
        <v>89</v>
      </c>
      <c r="R477" t="s">
        <v>93</v>
      </c>
    </row>
    <row r="478" spans="2:18" x14ac:dyDescent="0.25">
      <c r="B478" t="s">
        <v>685</v>
      </c>
      <c r="C478" t="s">
        <v>161</v>
      </c>
      <c r="D478" t="s">
        <v>89</v>
      </c>
      <c r="E478" t="s">
        <v>89</v>
      </c>
      <c r="F478" t="s">
        <v>89</v>
      </c>
      <c r="G478" t="s">
        <v>90</v>
      </c>
      <c r="H478" t="s">
        <v>107</v>
      </c>
      <c r="I478" t="s">
        <v>292</v>
      </c>
      <c r="J478" t="s">
        <v>89</v>
      </c>
      <c r="K478" t="s">
        <v>89</v>
      </c>
      <c r="L478" t="s">
        <v>89</v>
      </c>
      <c r="M478" t="s">
        <v>89</v>
      </c>
      <c r="N478" t="s">
        <v>89</v>
      </c>
      <c r="O478">
        <v>478</v>
      </c>
      <c r="P478" t="s">
        <v>89</v>
      </c>
      <c r="Q478" t="s">
        <v>89</v>
      </c>
      <c r="R478" t="s">
        <v>93</v>
      </c>
    </row>
    <row r="479" spans="2:18" x14ac:dyDescent="0.25">
      <c r="B479" t="s">
        <v>686</v>
      </c>
      <c r="C479" t="s">
        <v>99</v>
      </c>
      <c r="D479" t="s">
        <v>89</v>
      </c>
      <c r="E479" t="s">
        <v>89</v>
      </c>
      <c r="F479" t="s">
        <v>89</v>
      </c>
      <c r="G479" t="s">
        <v>90</v>
      </c>
      <c r="H479" t="s">
        <v>107</v>
      </c>
      <c r="I479" t="s">
        <v>108</v>
      </c>
      <c r="J479" t="s">
        <v>89</v>
      </c>
      <c r="K479" t="s">
        <v>89</v>
      </c>
      <c r="L479" t="s">
        <v>89</v>
      </c>
      <c r="M479" t="s">
        <v>89</v>
      </c>
      <c r="N479" t="s">
        <v>89</v>
      </c>
      <c r="O479">
        <v>479</v>
      </c>
      <c r="P479" t="s">
        <v>89</v>
      </c>
      <c r="Q479" t="s">
        <v>89</v>
      </c>
      <c r="R479" t="s">
        <v>93</v>
      </c>
    </row>
    <row r="480" spans="2:18" x14ac:dyDescent="0.25">
      <c r="B480" t="s">
        <v>687</v>
      </c>
      <c r="C480" t="s">
        <v>110</v>
      </c>
      <c r="D480" t="s">
        <v>89</v>
      </c>
      <c r="E480" t="s">
        <v>89</v>
      </c>
      <c r="F480" t="s">
        <v>89</v>
      </c>
      <c r="G480" t="s">
        <v>90</v>
      </c>
      <c r="H480" t="s">
        <v>91</v>
      </c>
      <c r="I480" t="s">
        <v>112</v>
      </c>
      <c r="J480" t="s">
        <v>89</v>
      </c>
      <c r="K480" t="s">
        <v>89</v>
      </c>
      <c r="L480" t="s">
        <v>89</v>
      </c>
      <c r="M480" t="s">
        <v>89</v>
      </c>
      <c r="N480" t="s">
        <v>89</v>
      </c>
      <c r="O480">
        <v>480</v>
      </c>
      <c r="P480" t="s">
        <v>89</v>
      </c>
      <c r="Q480" t="s">
        <v>89</v>
      </c>
      <c r="R480" t="s">
        <v>93</v>
      </c>
    </row>
    <row r="481" spans="2:18" x14ac:dyDescent="0.25">
      <c r="B481" t="s">
        <v>688</v>
      </c>
      <c r="C481" t="s">
        <v>99</v>
      </c>
      <c r="D481" t="s">
        <v>89</v>
      </c>
      <c r="E481" t="s">
        <v>89</v>
      </c>
      <c r="F481" t="s">
        <v>89</v>
      </c>
      <c r="G481" t="s">
        <v>90</v>
      </c>
      <c r="H481" t="s">
        <v>107</v>
      </c>
      <c r="I481" t="s">
        <v>186</v>
      </c>
      <c r="J481" t="s">
        <v>89</v>
      </c>
      <c r="K481" t="s">
        <v>89</v>
      </c>
      <c r="L481" t="s">
        <v>89</v>
      </c>
      <c r="M481" t="s">
        <v>89</v>
      </c>
      <c r="N481" t="s">
        <v>89</v>
      </c>
      <c r="O481">
        <v>481</v>
      </c>
      <c r="P481" t="s">
        <v>89</v>
      </c>
      <c r="Q481" t="s">
        <v>89</v>
      </c>
      <c r="R481" t="s">
        <v>93</v>
      </c>
    </row>
    <row r="482" spans="2:18" x14ac:dyDescent="0.25">
      <c r="B482" t="s">
        <v>689</v>
      </c>
      <c r="C482" t="s">
        <v>99</v>
      </c>
      <c r="D482" t="s">
        <v>89</v>
      </c>
      <c r="E482" t="s">
        <v>89</v>
      </c>
      <c r="F482" t="s">
        <v>89</v>
      </c>
      <c r="G482" t="s">
        <v>90</v>
      </c>
      <c r="H482" t="s">
        <v>96</v>
      </c>
      <c r="I482" t="s">
        <v>102</v>
      </c>
      <c r="J482" t="s">
        <v>89</v>
      </c>
      <c r="K482" t="s">
        <v>89</v>
      </c>
      <c r="L482" t="s">
        <v>89</v>
      </c>
      <c r="M482" t="s">
        <v>89</v>
      </c>
      <c r="N482" t="s">
        <v>89</v>
      </c>
      <c r="O482">
        <v>482</v>
      </c>
      <c r="P482" t="s">
        <v>89</v>
      </c>
      <c r="Q482" t="s">
        <v>89</v>
      </c>
      <c r="R482" t="s">
        <v>93</v>
      </c>
    </row>
    <row r="483" spans="2:18" x14ac:dyDescent="0.25">
      <c r="B483" t="s">
        <v>690</v>
      </c>
      <c r="C483" t="s">
        <v>99</v>
      </c>
      <c r="D483" t="s">
        <v>89</v>
      </c>
      <c r="E483" t="s">
        <v>89</v>
      </c>
      <c r="F483" t="s">
        <v>89</v>
      </c>
      <c r="G483" t="s">
        <v>90</v>
      </c>
      <c r="H483" t="s">
        <v>91</v>
      </c>
      <c r="I483" t="s">
        <v>112</v>
      </c>
      <c r="J483" t="s">
        <v>89</v>
      </c>
      <c r="K483" t="s">
        <v>89</v>
      </c>
      <c r="L483" t="s">
        <v>89</v>
      </c>
      <c r="M483" t="s">
        <v>89</v>
      </c>
      <c r="N483" t="s">
        <v>89</v>
      </c>
      <c r="O483">
        <v>483</v>
      </c>
      <c r="P483" t="s">
        <v>89</v>
      </c>
      <c r="Q483" t="s">
        <v>89</v>
      </c>
      <c r="R483" t="s">
        <v>93</v>
      </c>
    </row>
    <row r="484" spans="2:18" x14ac:dyDescent="0.25">
      <c r="B484" t="s">
        <v>691</v>
      </c>
      <c r="C484" t="s">
        <v>139</v>
      </c>
      <c r="D484" t="s">
        <v>89</v>
      </c>
      <c r="E484" t="s">
        <v>89</v>
      </c>
      <c r="F484" t="s">
        <v>89</v>
      </c>
      <c r="G484" t="s">
        <v>90</v>
      </c>
      <c r="H484" t="s">
        <v>96</v>
      </c>
      <c r="I484" t="s">
        <v>174</v>
      </c>
      <c r="J484" t="s">
        <v>89</v>
      </c>
      <c r="K484" t="s">
        <v>89</v>
      </c>
      <c r="L484" t="s">
        <v>89</v>
      </c>
      <c r="M484" t="s">
        <v>89</v>
      </c>
      <c r="N484" t="s">
        <v>89</v>
      </c>
      <c r="O484">
        <v>484</v>
      </c>
      <c r="P484" t="s">
        <v>89</v>
      </c>
      <c r="Q484" t="s">
        <v>89</v>
      </c>
      <c r="R484" t="s">
        <v>93</v>
      </c>
    </row>
    <row r="485" spans="2:18" x14ac:dyDescent="0.25">
      <c r="B485" t="s">
        <v>692</v>
      </c>
      <c r="C485" t="s">
        <v>110</v>
      </c>
      <c r="D485" t="s">
        <v>89</v>
      </c>
      <c r="E485" t="s">
        <v>89</v>
      </c>
      <c r="F485" t="s">
        <v>89</v>
      </c>
      <c r="G485" t="s">
        <v>90</v>
      </c>
      <c r="H485" t="s">
        <v>107</v>
      </c>
      <c r="I485" t="s">
        <v>248</v>
      </c>
      <c r="J485" t="s">
        <v>89</v>
      </c>
      <c r="K485" t="s">
        <v>89</v>
      </c>
      <c r="L485" t="s">
        <v>89</v>
      </c>
      <c r="M485" t="s">
        <v>89</v>
      </c>
      <c r="N485" t="s">
        <v>89</v>
      </c>
      <c r="O485">
        <v>485</v>
      </c>
      <c r="P485" t="s">
        <v>89</v>
      </c>
      <c r="Q485" t="s">
        <v>89</v>
      </c>
      <c r="R485" t="s">
        <v>93</v>
      </c>
    </row>
    <row r="486" spans="2:18" x14ac:dyDescent="0.25">
      <c r="B486" t="s">
        <v>693</v>
      </c>
      <c r="C486" t="s">
        <v>115</v>
      </c>
      <c r="D486" t="s">
        <v>89</v>
      </c>
      <c r="E486" t="s">
        <v>89</v>
      </c>
      <c r="F486" t="s">
        <v>89</v>
      </c>
      <c r="G486" t="s">
        <v>90</v>
      </c>
      <c r="H486" t="s">
        <v>107</v>
      </c>
      <c r="I486" t="s">
        <v>177</v>
      </c>
      <c r="J486" t="s">
        <v>89</v>
      </c>
      <c r="K486" t="s">
        <v>89</v>
      </c>
      <c r="L486" t="s">
        <v>89</v>
      </c>
      <c r="M486" t="s">
        <v>89</v>
      </c>
      <c r="N486" t="s">
        <v>89</v>
      </c>
      <c r="O486">
        <v>486</v>
      </c>
      <c r="P486" t="s">
        <v>89</v>
      </c>
      <c r="Q486" t="s">
        <v>89</v>
      </c>
      <c r="R486" t="s">
        <v>93</v>
      </c>
    </row>
    <row r="487" spans="2:18" x14ac:dyDescent="0.25">
      <c r="B487" t="s">
        <v>694</v>
      </c>
      <c r="C487" t="s">
        <v>115</v>
      </c>
      <c r="D487" t="s">
        <v>89</v>
      </c>
      <c r="E487" t="s">
        <v>89</v>
      </c>
      <c r="F487" t="s">
        <v>89</v>
      </c>
      <c r="G487" t="s">
        <v>90</v>
      </c>
      <c r="H487" t="s">
        <v>107</v>
      </c>
      <c r="I487" t="s">
        <v>292</v>
      </c>
      <c r="J487" t="s">
        <v>89</v>
      </c>
      <c r="K487" t="s">
        <v>89</v>
      </c>
      <c r="L487" t="s">
        <v>89</v>
      </c>
      <c r="M487" t="s">
        <v>89</v>
      </c>
      <c r="N487" t="s">
        <v>89</v>
      </c>
      <c r="O487">
        <v>487</v>
      </c>
      <c r="P487" t="s">
        <v>89</v>
      </c>
      <c r="Q487" t="s">
        <v>89</v>
      </c>
      <c r="R487" t="s">
        <v>93</v>
      </c>
    </row>
    <row r="488" spans="2:18" x14ac:dyDescent="0.25">
      <c r="B488" t="s">
        <v>695</v>
      </c>
      <c r="C488" t="s">
        <v>142</v>
      </c>
      <c r="D488" t="s">
        <v>89</v>
      </c>
      <c r="E488" t="s">
        <v>89</v>
      </c>
      <c r="F488" t="s">
        <v>89</v>
      </c>
      <c r="G488" t="s">
        <v>90</v>
      </c>
      <c r="H488" t="s">
        <v>96</v>
      </c>
      <c r="I488" t="s">
        <v>123</v>
      </c>
      <c r="J488" t="s">
        <v>89</v>
      </c>
      <c r="K488" t="s">
        <v>89</v>
      </c>
      <c r="L488" t="s">
        <v>89</v>
      </c>
      <c r="M488" t="s">
        <v>89</v>
      </c>
      <c r="N488" t="s">
        <v>89</v>
      </c>
      <c r="O488">
        <v>488</v>
      </c>
      <c r="P488" t="s">
        <v>89</v>
      </c>
      <c r="Q488" t="s">
        <v>89</v>
      </c>
      <c r="R488" t="s">
        <v>93</v>
      </c>
    </row>
    <row r="489" spans="2:18" x14ac:dyDescent="0.25">
      <c r="B489" t="s">
        <v>696</v>
      </c>
      <c r="C489" t="s">
        <v>99</v>
      </c>
      <c r="D489" t="s">
        <v>89</v>
      </c>
      <c r="E489" t="s">
        <v>89</v>
      </c>
      <c r="F489" t="s">
        <v>89</v>
      </c>
      <c r="G489" t="s">
        <v>90</v>
      </c>
      <c r="H489" t="s">
        <v>96</v>
      </c>
      <c r="I489" t="s">
        <v>150</v>
      </c>
      <c r="J489" t="s">
        <v>89</v>
      </c>
      <c r="K489" t="s">
        <v>89</v>
      </c>
      <c r="L489" t="s">
        <v>89</v>
      </c>
      <c r="M489" t="s">
        <v>89</v>
      </c>
      <c r="N489" t="s">
        <v>89</v>
      </c>
      <c r="O489">
        <v>489</v>
      </c>
      <c r="P489" t="s">
        <v>89</v>
      </c>
      <c r="Q489" t="s">
        <v>89</v>
      </c>
      <c r="R489"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492"/>
  <sheetViews>
    <sheetView workbookViewId="0">
      <selection activeCell="A4" sqref="A4:AJ492"/>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pans="1:38" x14ac:dyDescent="0.25">
      <c r="A5" s="2"/>
      <c r="B5" s="2" t="s">
        <v>89</v>
      </c>
      <c r="C5" s="2" t="s">
        <v>89</v>
      </c>
      <c r="D5" s="2" t="s">
        <v>89</v>
      </c>
      <c r="E5" s="2" t="s">
        <v>89</v>
      </c>
      <c r="F5" s="2" t="s">
        <v>89</v>
      </c>
      <c r="G5" s="2" t="s">
        <v>89</v>
      </c>
      <c r="H5" s="2" t="s">
        <v>89</v>
      </c>
      <c r="I5" s="2" t="s">
        <v>89</v>
      </c>
      <c r="J5" s="2" t="s">
        <v>89</v>
      </c>
      <c r="K5" s="2" t="s">
        <v>89</v>
      </c>
      <c r="L5" s="2" t="s">
        <v>697</v>
      </c>
      <c r="M5" s="2" t="s">
        <v>89</v>
      </c>
      <c r="N5" s="2" t="s">
        <v>89</v>
      </c>
      <c r="O5" s="2" t="s">
        <v>89</v>
      </c>
      <c r="P5" s="2" t="s">
        <v>89</v>
      </c>
      <c r="Q5" s="2" t="s">
        <v>89</v>
      </c>
      <c r="R5" s="2" t="s">
        <v>89</v>
      </c>
      <c r="S5" s="2" t="s">
        <v>89</v>
      </c>
      <c r="T5" s="2" t="s">
        <v>89</v>
      </c>
      <c r="U5" s="2" t="s">
        <v>89</v>
      </c>
      <c r="V5" s="2" t="s">
        <v>89</v>
      </c>
      <c r="W5" s="2" t="s">
        <v>90</v>
      </c>
      <c r="X5" s="2" t="s">
        <v>89</v>
      </c>
      <c r="Y5" s="2" t="s">
        <v>91</v>
      </c>
      <c r="Z5" s="2" t="s">
        <v>92</v>
      </c>
      <c r="AA5" s="2" t="s">
        <v>89</v>
      </c>
      <c r="AB5" s="2" t="s">
        <v>89</v>
      </c>
      <c r="AC5" s="2" t="s">
        <v>89</v>
      </c>
      <c r="AD5" s="2" t="s">
        <v>89</v>
      </c>
      <c r="AE5" s="2" t="str">
        <f>HYPERLINK("file:///C:/rest_photo/1991 Tarihi Ortaköy Kumpircisi, Defne (Sümerler Mah.).jpg","1991 Tarihi Ortaköy Kumpircisi, Defne (Sümerler Mah.)")</f>
        <v>1991 Tarihi Ortaköy Kumpircisi, Defne (Sümerler Mah.)</v>
      </c>
      <c r="AF5" s="2" t="s">
        <v>698</v>
      </c>
      <c r="AG5" s="2" t="s">
        <v>88</v>
      </c>
      <c r="AH5" s="2" t="s">
        <v>89</v>
      </c>
      <c r="AI5" s="2" t="s">
        <v>89</v>
      </c>
      <c r="AJ5" s="2" t="s">
        <v>93</v>
      </c>
      <c r="AK5" s="2"/>
      <c r="AL5" s="2"/>
    </row>
    <row r="6" spans="1:38" x14ac:dyDescent="0.25">
      <c r="A6" s="2"/>
      <c r="B6" s="2" t="s">
        <v>89</v>
      </c>
      <c r="C6" s="2" t="s">
        <v>89</v>
      </c>
      <c r="D6" s="2" t="s">
        <v>89</v>
      </c>
      <c r="E6" s="2" t="s">
        <v>89</v>
      </c>
      <c r="F6" s="2" t="s">
        <v>89</v>
      </c>
      <c r="G6" s="2" t="s">
        <v>89</v>
      </c>
      <c r="H6" s="2" t="s">
        <v>89</v>
      </c>
      <c r="I6" s="2" t="s">
        <v>89</v>
      </c>
      <c r="J6" s="2" t="s">
        <v>89</v>
      </c>
      <c r="K6" s="2" t="s">
        <v>89</v>
      </c>
      <c r="L6" s="2" t="s">
        <v>699</v>
      </c>
      <c r="M6" s="2" t="s">
        <v>89</v>
      </c>
      <c r="N6" s="2" t="s">
        <v>89</v>
      </c>
      <c r="O6" s="2" t="s">
        <v>89</v>
      </c>
      <c r="P6" s="2" t="s">
        <v>89</v>
      </c>
      <c r="Q6" s="2" t="s">
        <v>89</v>
      </c>
      <c r="R6" s="2" t="s">
        <v>89</v>
      </c>
      <c r="S6" s="2" t="s">
        <v>89</v>
      </c>
      <c r="T6" s="2" t="s">
        <v>89</v>
      </c>
      <c r="U6" s="2" t="s">
        <v>89</v>
      </c>
      <c r="V6" s="2" t="s">
        <v>89</v>
      </c>
      <c r="W6" s="2" t="s">
        <v>90</v>
      </c>
      <c r="X6" s="2" t="s">
        <v>89</v>
      </c>
      <c r="Y6" s="2" t="s">
        <v>96</v>
      </c>
      <c r="Z6" s="2" t="s">
        <v>97</v>
      </c>
      <c r="AA6" s="2" t="s">
        <v>89</v>
      </c>
      <c r="AB6" s="2" t="s">
        <v>89</v>
      </c>
      <c r="AC6" s="2" t="s">
        <v>89</v>
      </c>
      <c r="AD6" s="2" t="s">
        <v>89</v>
      </c>
      <c r="AE6" s="2" t="str">
        <f>HYPERLINK("file:///C:/rest_photo/2001 Döner &amp; Kebap, Antakya (Aksaray Mah.).jpg","2001 Döner &amp; Kebap, Antakya (Aksaray Mah.)")</f>
        <v>2001 Döner &amp; Kebap, Antakya (Aksaray Mah.)</v>
      </c>
      <c r="AF6" s="2" t="s">
        <v>700</v>
      </c>
      <c r="AG6" s="2" t="s">
        <v>95</v>
      </c>
      <c r="AH6" s="2" t="s">
        <v>89</v>
      </c>
      <c r="AI6" s="2" t="s">
        <v>89</v>
      </c>
      <c r="AJ6" s="2" t="s">
        <v>93</v>
      </c>
      <c r="AK6" s="2"/>
      <c r="AL6" s="2"/>
    </row>
    <row r="7" spans="1:38" x14ac:dyDescent="0.25">
      <c r="B7" t="s">
        <v>89</v>
      </c>
      <c r="C7" t="s">
        <v>89</v>
      </c>
      <c r="D7" t="s">
        <v>89</v>
      </c>
      <c r="E7" t="s">
        <v>89</v>
      </c>
      <c r="F7" t="s">
        <v>89</v>
      </c>
      <c r="G7" t="s">
        <v>89</v>
      </c>
      <c r="H7" t="s">
        <v>89</v>
      </c>
      <c r="I7" t="s">
        <v>89</v>
      </c>
      <c r="J7" t="s">
        <v>89</v>
      </c>
      <c r="K7" t="s">
        <v>89</v>
      </c>
      <c r="L7" t="s">
        <v>699</v>
      </c>
      <c r="M7" t="s">
        <v>89</v>
      </c>
      <c r="N7" t="s">
        <v>89</v>
      </c>
      <c r="O7" t="s">
        <v>89</v>
      </c>
      <c r="P7" t="s">
        <v>89</v>
      </c>
      <c r="Q7" t="s">
        <v>89</v>
      </c>
      <c r="R7" t="s">
        <v>89</v>
      </c>
      <c r="S7" t="s">
        <v>89</v>
      </c>
      <c r="T7" t="s">
        <v>89</v>
      </c>
      <c r="U7" t="s">
        <v>89</v>
      </c>
      <c r="V7" t="s">
        <v>89</v>
      </c>
      <c r="W7" t="s">
        <v>90</v>
      </c>
      <c r="X7" t="s">
        <v>89</v>
      </c>
      <c r="Y7" t="s">
        <v>96</v>
      </c>
      <c r="Z7" t="s">
        <v>100</v>
      </c>
      <c r="AA7" t="s">
        <v>89</v>
      </c>
      <c r="AB7" t="s">
        <v>89</v>
      </c>
      <c r="AC7" t="s">
        <v>89</v>
      </c>
      <c r="AD7" t="s">
        <v>89</v>
      </c>
      <c r="AE7" t="str">
        <f>HYPERLINK("file:///C:/rest_photo/2001 Döner &amp; Kebap, Antakya (Cebrail Mah.).jpg","2001 Döner &amp; Kebap, Antakya (Cebrail Mah.)")</f>
        <v>2001 Döner &amp; Kebap, Antakya (Cebrail Mah.)</v>
      </c>
      <c r="AF7" t="s">
        <v>700</v>
      </c>
      <c r="AG7" t="s">
        <v>99</v>
      </c>
      <c r="AH7" t="s">
        <v>89</v>
      </c>
      <c r="AI7" t="s">
        <v>89</v>
      </c>
      <c r="AJ7" t="s">
        <v>93</v>
      </c>
    </row>
    <row r="8" spans="1:38" x14ac:dyDescent="0.25">
      <c r="B8" t="s">
        <v>89</v>
      </c>
      <c r="C8" t="s">
        <v>89</v>
      </c>
      <c r="D8" t="s">
        <v>89</v>
      </c>
      <c r="E8" t="s">
        <v>89</v>
      </c>
      <c r="F8" t="s">
        <v>89</v>
      </c>
      <c r="G8" t="s">
        <v>89</v>
      </c>
      <c r="H8" t="s">
        <v>89</v>
      </c>
      <c r="I8" t="s">
        <v>89</v>
      </c>
      <c r="J8" t="s">
        <v>89</v>
      </c>
      <c r="K8" t="s">
        <v>89</v>
      </c>
      <c r="L8" t="s">
        <v>699</v>
      </c>
      <c r="M8" t="s">
        <v>89</v>
      </c>
      <c r="N8" t="s">
        <v>89</v>
      </c>
      <c r="O8" t="s">
        <v>89</v>
      </c>
      <c r="P8" t="s">
        <v>89</v>
      </c>
      <c r="Q8" t="s">
        <v>89</v>
      </c>
      <c r="R8" t="s">
        <v>89</v>
      </c>
      <c r="S8" t="s">
        <v>89</v>
      </c>
      <c r="T8" t="s">
        <v>89</v>
      </c>
      <c r="U8" t="s">
        <v>89</v>
      </c>
      <c r="V8" t="s">
        <v>89</v>
      </c>
      <c r="W8" t="s">
        <v>90</v>
      </c>
      <c r="X8" t="s">
        <v>89</v>
      </c>
      <c r="Y8" t="s">
        <v>96</v>
      </c>
      <c r="Z8" t="s">
        <v>102</v>
      </c>
      <c r="AA8" t="s">
        <v>89</v>
      </c>
      <c r="AB8" t="s">
        <v>89</v>
      </c>
      <c r="AC8" t="s">
        <v>89</v>
      </c>
      <c r="AD8" t="s">
        <v>89</v>
      </c>
      <c r="AE8" t="str">
        <f>HYPERLINK("file:///C:/rest_photo/2001 Döner &amp; Kebap, Antakya (Haraparası Mah.).jpg","2001 Döner &amp; Kebap, Antakya (Haraparası Mah.)")</f>
        <v>2001 Döner &amp; Kebap, Antakya (Haraparası Mah.)</v>
      </c>
      <c r="AF8" t="s">
        <v>700</v>
      </c>
      <c r="AG8" t="s">
        <v>99</v>
      </c>
      <c r="AH8" t="s">
        <v>89</v>
      </c>
      <c r="AI8" t="s">
        <v>89</v>
      </c>
      <c r="AJ8" t="s">
        <v>93</v>
      </c>
    </row>
    <row r="9" spans="1:38" x14ac:dyDescent="0.25">
      <c r="B9" t="s">
        <v>89</v>
      </c>
      <c r="C9" t="s">
        <v>89</v>
      </c>
      <c r="D9" t="s">
        <v>89</v>
      </c>
      <c r="E9" t="s">
        <v>89</v>
      </c>
      <c r="F9" t="s">
        <v>89</v>
      </c>
      <c r="G9" t="s">
        <v>89</v>
      </c>
      <c r="H9" t="s">
        <v>89</v>
      </c>
      <c r="I9" t="s">
        <v>89</v>
      </c>
      <c r="J9" t="s">
        <v>89</v>
      </c>
      <c r="K9" t="s">
        <v>89</v>
      </c>
      <c r="L9" t="s">
        <v>701</v>
      </c>
      <c r="M9" t="s">
        <v>89</v>
      </c>
      <c r="N9" t="s">
        <v>89</v>
      </c>
      <c r="O9" t="s">
        <v>89</v>
      </c>
      <c r="P9" t="s">
        <v>89</v>
      </c>
      <c r="Q9" t="s">
        <v>89</v>
      </c>
      <c r="R9" t="s">
        <v>89</v>
      </c>
      <c r="S9" t="s">
        <v>89</v>
      </c>
      <c r="T9" t="s">
        <v>89</v>
      </c>
      <c r="U9" t="s">
        <v>89</v>
      </c>
      <c r="V9" t="s">
        <v>89</v>
      </c>
      <c r="W9" t="s">
        <v>90</v>
      </c>
      <c r="X9" t="s">
        <v>89</v>
      </c>
      <c r="Y9" t="s">
        <v>96</v>
      </c>
      <c r="Z9" t="s">
        <v>104</v>
      </c>
      <c r="AA9" t="s">
        <v>89</v>
      </c>
      <c r="AB9" t="s">
        <v>89</v>
      </c>
      <c r="AC9" t="s">
        <v>89</v>
      </c>
      <c r="AD9" t="s">
        <v>89</v>
      </c>
      <c r="AE9" t="str">
        <f>HYPERLINK("file:///C:/rest_photo/Abella Cafe &amp; Restaurant, Antakya (Serinyol Mah.).jpg","Abella Cafe &amp; Restaurant, Antakya (Serinyol Mah.)")</f>
        <v>Abella Cafe &amp; Restaurant, Antakya (Serinyol Mah.)</v>
      </c>
      <c r="AF9" t="s">
        <v>702</v>
      </c>
      <c r="AG9" t="s">
        <v>99</v>
      </c>
      <c r="AH9" t="s">
        <v>89</v>
      </c>
      <c r="AI9" t="s">
        <v>89</v>
      </c>
      <c r="AJ9" t="s">
        <v>93</v>
      </c>
    </row>
    <row r="10" spans="1:38" x14ac:dyDescent="0.25">
      <c r="B10" t="s">
        <v>89</v>
      </c>
      <c r="C10" t="s">
        <v>89</v>
      </c>
      <c r="D10" t="s">
        <v>89</v>
      </c>
      <c r="E10" t="s">
        <v>89</v>
      </c>
      <c r="F10" t="s">
        <v>89</v>
      </c>
      <c r="G10" t="s">
        <v>89</v>
      </c>
      <c r="H10" t="s">
        <v>89</v>
      </c>
      <c r="I10" t="s">
        <v>89</v>
      </c>
      <c r="J10" t="s">
        <v>89</v>
      </c>
      <c r="K10" t="s">
        <v>89</v>
      </c>
      <c r="L10" t="s">
        <v>703</v>
      </c>
      <c r="M10" t="s">
        <v>89</v>
      </c>
      <c r="N10" t="s">
        <v>89</v>
      </c>
      <c r="O10" t="s">
        <v>89</v>
      </c>
      <c r="P10" t="s">
        <v>89</v>
      </c>
      <c r="Q10" t="s">
        <v>89</v>
      </c>
      <c r="R10" t="s">
        <v>89</v>
      </c>
      <c r="S10" t="s">
        <v>89</v>
      </c>
      <c r="T10" t="s">
        <v>89</v>
      </c>
      <c r="U10" t="s">
        <v>89</v>
      </c>
      <c r="V10" t="s">
        <v>89</v>
      </c>
      <c r="W10" t="s">
        <v>90</v>
      </c>
      <c r="X10" t="s">
        <v>89</v>
      </c>
      <c r="Y10" t="s">
        <v>107</v>
      </c>
      <c r="Z10" t="s">
        <v>108</v>
      </c>
      <c r="AA10" t="s">
        <v>89</v>
      </c>
      <c r="AB10" t="s">
        <v>89</v>
      </c>
      <c r="AC10" t="s">
        <v>89</v>
      </c>
      <c r="AD10" t="s">
        <v>89</v>
      </c>
      <c r="AE10" t="str">
        <f>HYPERLINK("file:///C:/rest_photo/Acı Tantuni, İskenderun (Mustafa Kemal Mah.).jpg","Acı Tantuni, İskenderun (Mustafa Kemal Mah.)")</f>
        <v>Acı Tantuni, İskenderun (Mustafa Kemal Mah.)</v>
      </c>
      <c r="AF10" t="s">
        <v>702</v>
      </c>
      <c r="AG10" t="s">
        <v>106</v>
      </c>
      <c r="AH10" t="s">
        <v>89</v>
      </c>
      <c r="AI10" t="s">
        <v>89</v>
      </c>
      <c r="AJ10" t="s">
        <v>93</v>
      </c>
    </row>
    <row r="11" spans="1:38" x14ac:dyDescent="0.25">
      <c r="B11" t="s">
        <v>89</v>
      </c>
      <c r="C11" t="s">
        <v>89</v>
      </c>
      <c r="D11" t="s">
        <v>89</v>
      </c>
      <c r="E11" t="s">
        <v>89</v>
      </c>
      <c r="F11" t="s">
        <v>89</v>
      </c>
      <c r="G11" t="s">
        <v>89</v>
      </c>
      <c r="H11" t="s">
        <v>89</v>
      </c>
      <c r="I11" t="s">
        <v>89</v>
      </c>
      <c r="J11" t="s">
        <v>89</v>
      </c>
      <c r="K11" t="s">
        <v>89</v>
      </c>
      <c r="L11" t="s">
        <v>704</v>
      </c>
      <c r="M11" t="s">
        <v>89</v>
      </c>
      <c r="N11" t="s">
        <v>89</v>
      </c>
      <c r="O11" t="s">
        <v>89</v>
      </c>
      <c r="P11" t="s">
        <v>89</v>
      </c>
      <c r="Q11" t="s">
        <v>89</v>
      </c>
      <c r="R11" t="s">
        <v>89</v>
      </c>
      <c r="S11" t="s">
        <v>89</v>
      </c>
      <c r="T11" t="s">
        <v>89</v>
      </c>
      <c r="U11" t="s">
        <v>89</v>
      </c>
      <c r="V11" t="s">
        <v>89</v>
      </c>
      <c r="W11" t="s">
        <v>90</v>
      </c>
      <c r="X11" t="s">
        <v>89</v>
      </c>
      <c r="Y11" t="s">
        <v>96</v>
      </c>
      <c r="Z11" t="s">
        <v>104</v>
      </c>
      <c r="AA11" t="s">
        <v>89</v>
      </c>
      <c r="AB11" t="s">
        <v>89</v>
      </c>
      <c r="AC11" t="s">
        <v>89</v>
      </c>
      <c r="AD11" t="s">
        <v>89</v>
      </c>
      <c r="AE11" t="str">
        <f>HYPERLINK("file:///C:/rest_photo/Açelya Cafe, Antakya (Serinyol Mah.).jpg","Açelya Cafe, Antakya (Serinyol Mah.)")</f>
        <v>Açelya Cafe, Antakya (Serinyol Mah.)</v>
      </c>
      <c r="AF11" t="s">
        <v>700</v>
      </c>
      <c r="AG11" t="s">
        <v>110</v>
      </c>
      <c r="AH11" t="s">
        <v>89</v>
      </c>
      <c r="AI11" t="s">
        <v>89</v>
      </c>
      <c r="AJ11" t="s">
        <v>93</v>
      </c>
    </row>
    <row r="12" spans="1:38" x14ac:dyDescent="0.25">
      <c r="B12" t="s">
        <v>89</v>
      </c>
      <c r="C12" t="s">
        <v>89</v>
      </c>
      <c r="D12" t="s">
        <v>89</v>
      </c>
      <c r="E12" t="s">
        <v>89</v>
      </c>
      <c r="F12" t="s">
        <v>89</v>
      </c>
      <c r="G12" t="s">
        <v>89</v>
      </c>
      <c r="H12" t="s">
        <v>89</v>
      </c>
      <c r="I12" t="s">
        <v>89</v>
      </c>
      <c r="J12" t="s">
        <v>89</v>
      </c>
      <c r="K12" t="s">
        <v>89</v>
      </c>
      <c r="L12" t="s">
        <v>705</v>
      </c>
      <c r="M12" t="s">
        <v>89</v>
      </c>
      <c r="N12" t="s">
        <v>89</v>
      </c>
      <c r="O12" t="s">
        <v>89</v>
      </c>
      <c r="P12" t="s">
        <v>89</v>
      </c>
      <c r="Q12" t="s">
        <v>89</v>
      </c>
      <c r="R12" t="s">
        <v>89</v>
      </c>
      <c r="S12" t="s">
        <v>89</v>
      </c>
      <c r="T12" t="s">
        <v>89</v>
      </c>
      <c r="U12" t="s">
        <v>89</v>
      </c>
      <c r="V12" t="s">
        <v>89</v>
      </c>
      <c r="W12" t="s">
        <v>90</v>
      </c>
      <c r="X12" t="s">
        <v>89</v>
      </c>
      <c r="Y12" t="s">
        <v>96</v>
      </c>
      <c r="Z12" t="s">
        <v>112</v>
      </c>
      <c r="AA12" t="s">
        <v>89</v>
      </c>
      <c r="AB12" t="s">
        <v>89</v>
      </c>
      <c r="AC12" t="s">
        <v>89</v>
      </c>
      <c r="AD12" t="s">
        <v>89</v>
      </c>
      <c r="AE12" t="str">
        <f>HYPERLINK("file:///C:/rest_photo/Ada Döner, Antakya (Armutlu Mah.).jpg","Ada Döner, Antakya (Armutlu Mah.)")</f>
        <v>Ada Döner, Antakya (Armutlu Mah.)</v>
      </c>
      <c r="AF12" t="s">
        <v>700</v>
      </c>
      <c r="AG12" t="s">
        <v>99</v>
      </c>
      <c r="AH12" t="s">
        <v>89</v>
      </c>
      <c r="AI12" t="s">
        <v>89</v>
      </c>
      <c r="AJ12" t="s">
        <v>93</v>
      </c>
    </row>
    <row r="13" spans="1:38" x14ac:dyDescent="0.25">
      <c r="B13" t="s">
        <v>89</v>
      </c>
      <c r="C13" t="s">
        <v>89</v>
      </c>
      <c r="D13" t="s">
        <v>89</v>
      </c>
      <c r="E13" t="s">
        <v>89</v>
      </c>
      <c r="F13" t="s">
        <v>89</v>
      </c>
      <c r="G13" t="s">
        <v>89</v>
      </c>
      <c r="H13" t="s">
        <v>89</v>
      </c>
      <c r="I13" t="s">
        <v>89</v>
      </c>
      <c r="J13" t="s">
        <v>89</v>
      </c>
      <c r="K13" t="s">
        <v>89</v>
      </c>
      <c r="L13" t="s">
        <v>706</v>
      </c>
      <c r="M13" t="s">
        <v>89</v>
      </c>
      <c r="N13" t="s">
        <v>89</v>
      </c>
      <c r="O13" t="s">
        <v>89</v>
      </c>
      <c r="P13" t="s">
        <v>89</v>
      </c>
      <c r="Q13" t="s">
        <v>89</v>
      </c>
      <c r="R13" t="s">
        <v>89</v>
      </c>
      <c r="S13" t="s">
        <v>89</v>
      </c>
      <c r="T13" t="s">
        <v>89</v>
      </c>
      <c r="U13" t="s">
        <v>89</v>
      </c>
      <c r="V13" t="s">
        <v>89</v>
      </c>
      <c r="W13" t="s">
        <v>90</v>
      </c>
      <c r="X13" t="s">
        <v>89</v>
      </c>
      <c r="Y13" t="s">
        <v>96</v>
      </c>
      <c r="Z13" t="s">
        <v>102</v>
      </c>
      <c r="AA13" t="s">
        <v>89</v>
      </c>
      <c r="AB13" t="s">
        <v>89</v>
      </c>
      <c r="AC13" t="s">
        <v>89</v>
      </c>
      <c r="AD13" t="s">
        <v>89</v>
      </c>
      <c r="AE13" t="str">
        <f>HYPERLINK("file:///C:/rest_photo/Adana Dürüm Send, Antakya (Haraparası Mah.).jpg","Adana Dürüm Send, Antakya (Haraparası Mah.)")</f>
        <v>Adana Dürüm Send, Antakya (Haraparası Mah.)</v>
      </c>
      <c r="AF13" t="s">
        <v>700</v>
      </c>
      <c r="AG13" t="s">
        <v>95</v>
      </c>
      <c r="AH13" t="s">
        <v>89</v>
      </c>
      <c r="AI13" t="s">
        <v>89</v>
      </c>
      <c r="AJ13" t="s">
        <v>93</v>
      </c>
    </row>
    <row r="14" spans="1:38" x14ac:dyDescent="0.25">
      <c r="B14" t="s">
        <v>89</v>
      </c>
      <c r="C14" t="s">
        <v>89</v>
      </c>
      <c r="D14" t="s">
        <v>89</v>
      </c>
      <c r="E14" t="s">
        <v>89</v>
      </c>
      <c r="F14" t="s">
        <v>89</v>
      </c>
      <c r="G14" t="s">
        <v>89</v>
      </c>
      <c r="H14" t="s">
        <v>89</v>
      </c>
      <c r="I14" t="s">
        <v>89</v>
      </c>
      <c r="J14" t="s">
        <v>89</v>
      </c>
      <c r="K14" t="s">
        <v>89</v>
      </c>
      <c r="L14" t="s">
        <v>707</v>
      </c>
      <c r="M14" t="s">
        <v>89</v>
      </c>
      <c r="N14" t="s">
        <v>89</v>
      </c>
      <c r="O14" t="s">
        <v>89</v>
      </c>
      <c r="P14" t="s">
        <v>89</v>
      </c>
      <c r="Q14" t="s">
        <v>89</v>
      </c>
      <c r="R14" t="s">
        <v>89</v>
      </c>
      <c r="S14" t="s">
        <v>89</v>
      </c>
      <c r="T14" t="s">
        <v>89</v>
      </c>
      <c r="U14" t="s">
        <v>89</v>
      </c>
      <c r="V14" t="s">
        <v>89</v>
      </c>
      <c r="W14" t="s">
        <v>90</v>
      </c>
      <c r="X14" t="s">
        <v>89</v>
      </c>
      <c r="Y14" t="s">
        <v>96</v>
      </c>
      <c r="Z14" t="s">
        <v>116</v>
      </c>
      <c r="AA14" t="s">
        <v>89</v>
      </c>
      <c r="AB14" t="s">
        <v>89</v>
      </c>
      <c r="AC14" t="s">
        <v>89</v>
      </c>
      <c r="AD14" t="s">
        <v>89</v>
      </c>
      <c r="AE14" t="str">
        <f>HYPERLINK("file:///C:/rest_photo/Adıyaman Çiğköfte Noktası, Antakya (Saraykent Mah.).jpg","Adıyaman Çiğköfte Noktası, Antakya (Saraykent Mah.)")</f>
        <v>Adıyaman Çiğköfte Noktası, Antakya (Saraykent Mah.)</v>
      </c>
      <c r="AF14" t="s">
        <v>81</v>
      </c>
      <c r="AG14" t="s">
        <v>115</v>
      </c>
      <c r="AH14" t="s">
        <v>89</v>
      </c>
      <c r="AI14" t="s">
        <v>89</v>
      </c>
      <c r="AJ14" t="s">
        <v>93</v>
      </c>
    </row>
    <row r="15" spans="1:38" x14ac:dyDescent="0.25">
      <c r="B15" t="s">
        <v>89</v>
      </c>
      <c r="C15" t="s">
        <v>89</v>
      </c>
      <c r="D15" t="s">
        <v>89</v>
      </c>
      <c r="E15" t="s">
        <v>89</v>
      </c>
      <c r="F15" t="s">
        <v>89</v>
      </c>
      <c r="G15" t="s">
        <v>89</v>
      </c>
      <c r="H15" t="s">
        <v>89</v>
      </c>
      <c r="I15" t="s">
        <v>89</v>
      </c>
      <c r="J15" t="s">
        <v>89</v>
      </c>
      <c r="K15" t="s">
        <v>89</v>
      </c>
      <c r="L15" t="s">
        <v>708</v>
      </c>
      <c r="M15" t="s">
        <v>89</v>
      </c>
      <c r="N15" t="s">
        <v>89</v>
      </c>
      <c r="O15" t="s">
        <v>89</v>
      </c>
      <c r="P15" t="s">
        <v>89</v>
      </c>
      <c r="Q15" t="s">
        <v>89</v>
      </c>
      <c r="R15" t="s">
        <v>89</v>
      </c>
      <c r="S15" t="s">
        <v>89</v>
      </c>
      <c r="T15" t="s">
        <v>89</v>
      </c>
      <c r="U15" t="s">
        <v>89</v>
      </c>
      <c r="V15" t="s">
        <v>89</v>
      </c>
      <c r="W15" t="s">
        <v>90</v>
      </c>
      <c r="X15" t="s">
        <v>89</v>
      </c>
      <c r="Y15" t="s">
        <v>91</v>
      </c>
      <c r="Z15" t="s">
        <v>112</v>
      </c>
      <c r="AA15" t="s">
        <v>89</v>
      </c>
      <c r="AB15" t="s">
        <v>89</v>
      </c>
      <c r="AC15" t="s">
        <v>89</v>
      </c>
      <c r="AD15" t="s">
        <v>89</v>
      </c>
      <c r="AE15" t="str">
        <f>HYPERLINK("file:///C:/rest_photo/Adıyamanlı Çiğ Köfteci Ali Baba, Defne (Armutlu Mah.).jpg","Adıyamanlı Çiğ Köfteci Ali Baba, Defne (Armutlu Mah.)")</f>
        <v>Adıyamanlı Çiğ Köfteci Ali Baba, Defne (Armutlu Mah.)</v>
      </c>
      <c r="AF15" t="s">
        <v>700</v>
      </c>
      <c r="AG15" t="s">
        <v>115</v>
      </c>
      <c r="AH15" t="s">
        <v>89</v>
      </c>
      <c r="AI15" t="s">
        <v>89</v>
      </c>
      <c r="AJ15" t="s">
        <v>93</v>
      </c>
    </row>
    <row r="16" spans="1:38" x14ac:dyDescent="0.25">
      <c r="B16" t="s">
        <v>89</v>
      </c>
      <c r="C16" t="s">
        <v>89</v>
      </c>
      <c r="D16" t="s">
        <v>89</v>
      </c>
      <c r="E16" t="s">
        <v>89</v>
      </c>
      <c r="F16" t="s">
        <v>89</v>
      </c>
      <c r="G16" t="s">
        <v>89</v>
      </c>
      <c r="H16" t="s">
        <v>89</v>
      </c>
      <c r="I16" t="s">
        <v>89</v>
      </c>
      <c r="J16" t="s">
        <v>89</v>
      </c>
      <c r="K16" t="s">
        <v>89</v>
      </c>
      <c r="L16" t="s">
        <v>709</v>
      </c>
      <c r="M16" t="s">
        <v>89</v>
      </c>
      <c r="N16" t="s">
        <v>89</v>
      </c>
      <c r="O16" t="s">
        <v>89</v>
      </c>
      <c r="P16" t="s">
        <v>89</v>
      </c>
      <c r="Q16" t="s">
        <v>89</v>
      </c>
      <c r="R16" t="s">
        <v>89</v>
      </c>
      <c r="S16" t="s">
        <v>89</v>
      </c>
      <c r="T16" t="s">
        <v>89</v>
      </c>
      <c r="U16" t="s">
        <v>89</v>
      </c>
      <c r="V16" t="s">
        <v>89</v>
      </c>
      <c r="W16" t="s">
        <v>90</v>
      </c>
      <c r="X16" t="s">
        <v>89</v>
      </c>
      <c r="Y16" t="s">
        <v>96</v>
      </c>
      <c r="Z16" t="s">
        <v>119</v>
      </c>
      <c r="AA16" t="s">
        <v>89</v>
      </c>
      <c r="AB16" t="s">
        <v>89</v>
      </c>
      <c r="AC16" t="s">
        <v>89</v>
      </c>
      <c r="AD16" t="s">
        <v>89</v>
      </c>
      <c r="AE16" t="str">
        <f>HYPERLINK("file:///C:/rest_photo/Adıyaman Subaşı Çiğ Köfte, Antakya (Akevler Mah.).jpg","Adıyaman Subaşı Çiğ Köfte, Antakya (Akevler Mah.)")</f>
        <v>Adıyaman Subaşı Çiğ Köfte, Antakya (Akevler Mah.)</v>
      </c>
      <c r="AF16" t="s">
        <v>81</v>
      </c>
      <c r="AG16" t="s">
        <v>115</v>
      </c>
      <c r="AH16" t="s">
        <v>89</v>
      </c>
      <c r="AI16" t="s">
        <v>89</v>
      </c>
      <c r="AJ16" t="s">
        <v>93</v>
      </c>
    </row>
    <row r="17" spans="2:36" x14ac:dyDescent="0.25">
      <c r="B17" t="s">
        <v>89</v>
      </c>
      <c r="C17" t="s">
        <v>89</v>
      </c>
      <c r="D17" t="s">
        <v>89</v>
      </c>
      <c r="E17" t="s">
        <v>89</v>
      </c>
      <c r="F17" t="s">
        <v>89</v>
      </c>
      <c r="G17" t="s">
        <v>89</v>
      </c>
      <c r="H17" t="s">
        <v>89</v>
      </c>
      <c r="I17" t="s">
        <v>89</v>
      </c>
      <c r="J17" t="s">
        <v>89</v>
      </c>
      <c r="K17" t="s">
        <v>89</v>
      </c>
      <c r="L17" t="s">
        <v>709</v>
      </c>
      <c r="M17" t="s">
        <v>89</v>
      </c>
      <c r="N17" t="s">
        <v>89</v>
      </c>
      <c r="O17" t="s">
        <v>89</v>
      </c>
      <c r="P17" t="s">
        <v>89</v>
      </c>
      <c r="Q17" t="s">
        <v>89</v>
      </c>
      <c r="R17" t="s">
        <v>89</v>
      </c>
      <c r="S17" t="s">
        <v>89</v>
      </c>
      <c r="T17" t="s">
        <v>89</v>
      </c>
      <c r="U17" t="s">
        <v>89</v>
      </c>
      <c r="V17" t="s">
        <v>89</v>
      </c>
      <c r="W17" t="s">
        <v>90</v>
      </c>
      <c r="X17" t="s">
        <v>89</v>
      </c>
      <c r="Y17" t="s">
        <v>96</v>
      </c>
      <c r="Z17" t="s">
        <v>121</v>
      </c>
      <c r="AA17" t="s">
        <v>89</v>
      </c>
      <c r="AB17" t="s">
        <v>89</v>
      </c>
      <c r="AC17" t="s">
        <v>89</v>
      </c>
      <c r="AD17" t="s">
        <v>89</v>
      </c>
      <c r="AE17" t="str">
        <f>HYPERLINK("file:///C:/rest_photo/Adıyaman Subaşı Çiğ Köfte, Antakya (Cumhuriyet Mah.)...jpg","Adıyaman Subaşı Çiğ Köfte, Antakya (Cumhuriyet Mah.)..")</f>
        <v>Adıyaman Subaşı Çiğ Köfte, Antakya (Cumhuriyet Mah.)..</v>
      </c>
      <c r="AF17" t="s">
        <v>700</v>
      </c>
      <c r="AG17" t="s">
        <v>115</v>
      </c>
      <c r="AH17" t="s">
        <v>89</v>
      </c>
      <c r="AI17" t="s">
        <v>89</v>
      </c>
      <c r="AJ17" t="s">
        <v>93</v>
      </c>
    </row>
    <row r="18" spans="2:36" x14ac:dyDescent="0.25">
      <c r="B18" t="s">
        <v>89</v>
      </c>
      <c r="C18" t="s">
        <v>89</v>
      </c>
      <c r="D18" t="s">
        <v>89</v>
      </c>
      <c r="E18" t="s">
        <v>89</v>
      </c>
      <c r="F18" t="s">
        <v>89</v>
      </c>
      <c r="G18" t="s">
        <v>89</v>
      </c>
      <c r="H18" t="s">
        <v>89</v>
      </c>
      <c r="I18" t="s">
        <v>89</v>
      </c>
      <c r="J18" t="s">
        <v>89</v>
      </c>
      <c r="K18" t="s">
        <v>89</v>
      </c>
      <c r="L18" t="s">
        <v>709</v>
      </c>
      <c r="M18" t="s">
        <v>89</v>
      </c>
      <c r="N18" t="s">
        <v>89</v>
      </c>
      <c r="O18" t="s">
        <v>89</v>
      </c>
      <c r="P18" t="s">
        <v>89</v>
      </c>
      <c r="Q18" t="s">
        <v>89</v>
      </c>
      <c r="R18" t="s">
        <v>89</v>
      </c>
      <c r="S18" t="s">
        <v>89</v>
      </c>
      <c r="T18" t="s">
        <v>89</v>
      </c>
      <c r="U18" t="s">
        <v>89</v>
      </c>
      <c r="V18" t="s">
        <v>89</v>
      </c>
      <c r="W18" t="s">
        <v>90</v>
      </c>
      <c r="X18" t="s">
        <v>89</v>
      </c>
      <c r="Y18" t="s">
        <v>96</v>
      </c>
      <c r="Z18" t="s">
        <v>123</v>
      </c>
      <c r="AA18" t="s">
        <v>89</v>
      </c>
      <c r="AB18" t="s">
        <v>89</v>
      </c>
      <c r="AC18" t="s">
        <v>89</v>
      </c>
      <c r="AD18" t="s">
        <v>89</v>
      </c>
      <c r="AE18" t="str">
        <f>HYPERLINK("file:///C:/rest_photo/Adıyaman Subaşı Çiğ Köfte, Antakya (General Şükrü Kanatlı Mah.).jpg","Adıyaman Subaşı Çiğ Köfte, Antakya (General Şükrü Kanatlı Mah.)")</f>
        <v>Adıyaman Subaşı Çiğ Köfte, Antakya (General Şükrü Kanatlı Mah.)</v>
      </c>
      <c r="AF18" t="s">
        <v>700</v>
      </c>
      <c r="AG18" t="s">
        <v>115</v>
      </c>
      <c r="AH18" t="s">
        <v>89</v>
      </c>
      <c r="AI18" t="s">
        <v>89</v>
      </c>
      <c r="AJ18" t="s">
        <v>93</v>
      </c>
    </row>
    <row r="19" spans="2:36" x14ac:dyDescent="0.25">
      <c r="B19" t="s">
        <v>89</v>
      </c>
      <c r="C19" t="s">
        <v>89</v>
      </c>
      <c r="D19" t="s">
        <v>89</v>
      </c>
      <c r="E19" t="s">
        <v>89</v>
      </c>
      <c r="F19" t="s">
        <v>89</v>
      </c>
      <c r="G19" t="s">
        <v>89</v>
      </c>
      <c r="H19" t="s">
        <v>89</v>
      </c>
      <c r="I19" t="s">
        <v>89</v>
      </c>
      <c r="J19" t="s">
        <v>89</v>
      </c>
      <c r="K19" t="s">
        <v>89</v>
      </c>
      <c r="L19" t="s">
        <v>710</v>
      </c>
      <c r="M19" t="s">
        <v>89</v>
      </c>
      <c r="N19" t="s">
        <v>89</v>
      </c>
      <c r="O19" t="s">
        <v>89</v>
      </c>
      <c r="P19" t="s">
        <v>89</v>
      </c>
      <c r="Q19" t="s">
        <v>89</v>
      </c>
      <c r="R19" t="s">
        <v>89</v>
      </c>
      <c r="S19" t="s">
        <v>89</v>
      </c>
      <c r="T19" t="s">
        <v>89</v>
      </c>
      <c r="U19" t="s">
        <v>89</v>
      </c>
      <c r="V19" t="s">
        <v>89</v>
      </c>
      <c r="W19" t="s">
        <v>90</v>
      </c>
      <c r="X19" t="s">
        <v>89</v>
      </c>
      <c r="Y19" t="s">
        <v>96</v>
      </c>
      <c r="Z19" t="s">
        <v>125</v>
      </c>
      <c r="AA19" t="s">
        <v>89</v>
      </c>
      <c r="AB19" t="s">
        <v>89</v>
      </c>
      <c r="AC19" t="s">
        <v>89</v>
      </c>
      <c r="AD19" t="s">
        <v>89</v>
      </c>
      <c r="AE19" t="str">
        <f>HYPERLINK("file:///C:/rest_photo/Adıyaman Subaşı Çiğköfte, Antakya (Odabaşı Mah.).jpg","Adıyaman Subaşı Çiğköfte, Antakya (Odabaşı Mah.)")</f>
        <v>Adıyaman Subaşı Çiğköfte, Antakya (Odabaşı Mah.)</v>
      </c>
      <c r="AF19" t="s">
        <v>81</v>
      </c>
      <c r="AG19" t="s">
        <v>115</v>
      </c>
      <c r="AH19" t="s">
        <v>89</v>
      </c>
      <c r="AI19" t="s">
        <v>89</v>
      </c>
      <c r="AJ19" t="s">
        <v>93</v>
      </c>
    </row>
    <row r="20" spans="2:36" x14ac:dyDescent="0.25">
      <c r="B20" t="s">
        <v>89</v>
      </c>
      <c r="C20" t="s">
        <v>89</v>
      </c>
      <c r="D20" t="s">
        <v>89</v>
      </c>
      <c r="E20" t="s">
        <v>89</v>
      </c>
      <c r="F20" t="s">
        <v>89</v>
      </c>
      <c r="G20" t="s">
        <v>89</v>
      </c>
      <c r="H20" t="s">
        <v>89</v>
      </c>
      <c r="I20" t="s">
        <v>89</v>
      </c>
      <c r="J20" t="s">
        <v>89</v>
      </c>
      <c r="K20" t="s">
        <v>89</v>
      </c>
      <c r="L20" t="s">
        <v>709</v>
      </c>
      <c r="M20" t="s">
        <v>89</v>
      </c>
      <c r="N20" t="s">
        <v>89</v>
      </c>
      <c r="O20" t="s">
        <v>89</v>
      </c>
      <c r="P20" t="s">
        <v>89</v>
      </c>
      <c r="Q20" t="s">
        <v>89</v>
      </c>
      <c r="R20" t="s">
        <v>89</v>
      </c>
      <c r="S20" t="s">
        <v>89</v>
      </c>
      <c r="T20" t="s">
        <v>89</v>
      </c>
      <c r="U20" t="s">
        <v>89</v>
      </c>
      <c r="V20" t="s">
        <v>89</v>
      </c>
      <c r="W20" t="s">
        <v>90</v>
      </c>
      <c r="X20" t="s">
        <v>89</v>
      </c>
      <c r="Y20" t="s">
        <v>91</v>
      </c>
      <c r="Z20" t="s">
        <v>92</v>
      </c>
      <c r="AA20" t="s">
        <v>89</v>
      </c>
      <c r="AB20" t="s">
        <v>89</v>
      </c>
      <c r="AC20" t="s">
        <v>89</v>
      </c>
      <c r="AD20" t="s">
        <v>89</v>
      </c>
      <c r="AE20" t="str">
        <f>HYPERLINK("file:///C:/rest_photo/Adıyaman Subaşı Çiğ Köfte, Defne (Sümerler Mah.).jpg","Adıyaman Subaşı Çiğ Köfte, Defne (Sümerler Mah.)")</f>
        <v>Adıyaman Subaşı Çiğ Köfte, Defne (Sümerler Mah.)</v>
      </c>
      <c r="AF20" t="s">
        <v>81</v>
      </c>
      <c r="AG20" t="s">
        <v>115</v>
      </c>
      <c r="AH20" t="s">
        <v>89</v>
      </c>
      <c r="AI20" t="s">
        <v>89</v>
      </c>
      <c r="AJ20" t="s">
        <v>93</v>
      </c>
    </row>
    <row r="21" spans="2:36" x14ac:dyDescent="0.25">
      <c r="B21" t="s">
        <v>89</v>
      </c>
      <c r="C21" t="s">
        <v>89</v>
      </c>
      <c r="D21" t="s">
        <v>89</v>
      </c>
      <c r="E21" t="s">
        <v>89</v>
      </c>
      <c r="F21" t="s">
        <v>89</v>
      </c>
      <c r="G21" t="s">
        <v>89</v>
      </c>
      <c r="H21" t="s">
        <v>89</v>
      </c>
      <c r="I21" t="s">
        <v>89</v>
      </c>
      <c r="J21" t="s">
        <v>89</v>
      </c>
      <c r="K21" t="s">
        <v>89</v>
      </c>
      <c r="L21" t="s">
        <v>711</v>
      </c>
      <c r="M21" t="s">
        <v>89</v>
      </c>
      <c r="N21" t="s">
        <v>89</v>
      </c>
      <c r="O21" t="s">
        <v>89</v>
      </c>
      <c r="P21" t="s">
        <v>89</v>
      </c>
      <c r="Q21" t="s">
        <v>89</v>
      </c>
      <c r="R21" t="s">
        <v>89</v>
      </c>
      <c r="S21" t="s">
        <v>89</v>
      </c>
      <c r="T21" t="s">
        <v>89</v>
      </c>
      <c r="U21" t="s">
        <v>89</v>
      </c>
      <c r="V21" t="s">
        <v>89</v>
      </c>
      <c r="W21" t="s">
        <v>90</v>
      </c>
      <c r="X21" t="s">
        <v>89</v>
      </c>
      <c r="Y21" t="s">
        <v>96</v>
      </c>
      <c r="Z21" t="s">
        <v>121</v>
      </c>
      <c r="AA21" t="s">
        <v>89</v>
      </c>
      <c r="AB21" t="s">
        <v>89</v>
      </c>
      <c r="AC21" t="s">
        <v>89</v>
      </c>
      <c r="AD21" t="s">
        <v>89</v>
      </c>
      <c r="AE21" t="str">
        <f>HYPERLINK("file:///C:/rest_photo/Adıyaman Taşkale Çiğköfte, Antakya (Cumhuriyet Mah.).jpg","Adıyaman Taşkale Çiğköfte, Antakya (Cumhuriyet Mah.)")</f>
        <v>Adıyaman Taşkale Çiğköfte, Antakya (Cumhuriyet Mah.)</v>
      </c>
      <c r="AF21" t="s">
        <v>700</v>
      </c>
      <c r="AG21" t="s">
        <v>115</v>
      </c>
      <c r="AH21" t="s">
        <v>89</v>
      </c>
      <c r="AI21" t="s">
        <v>89</v>
      </c>
      <c r="AJ21" t="s">
        <v>93</v>
      </c>
    </row>
    <row r="22" spans="2:36" x14ac:dyDescent="0.25">
      <c r="B22" t="s">
        <v>89</v>
      </c>
      <c r="C22" t="s">
        <v>89</v>
      </c>
      <c r="D22" t="s">
        <v>89</v>
      </c>
      <c r="E22" t="s">
        <v>89</v>
      </c>
      <c r="F22" t="s">
        <v>89</v>
      </c>
      <c r="G22" t="s">
        <v>89</v>
      </c>
      <c r="H22" t="s">
        <v>89</v>
      </c>
      <c r="I22" t="s">
        <v>89</v>
      </c>
      <c r="J22" t="s">
        <v>89</v>
      </c>
      <c r="K22" t="s">
        <v>89</v>
      </c>
      <c r="L22" t="s">
        <v>712</v>
      </c>
      <c r="M22" t="s">
        <v>89</v>
      </c>
      <c r="N22" t="s">
        <v>89</v>
      </c>
      <c r="O22" t="s">
        <v>89</v>
      </c>
      <c r="P22" t="s">
        <v>89</v>
      </c>
      <c r="Q22" t="s">
        <v>89</v>
      </c>
      <c r="R22" t="s">
        <v>89</v>
      </c>
      <c r="S22" t="s">
        <v>89</v>
      </c>
      <c r="T22" t="s">
        <v>89</v>
      </c>
      <c r="U22" t="s">
        <v>89</v>
      </c>
      <c r="V22" t="s">
        <v>89</v>
      </c>
      <c r="W22" t="s">
        <v>90</v>
      </c>
      <c r="X22" t="s">
        <v>89</v>
      </c>
      <c r="Y22" t="s">
        <v>107</v>
      </c>
      <c r="Z22" t="s">
        <v>130</v>
      </c>
      <c r="AA22" t="s">
        <v>89</v>
      </c>
      <c r="AB22" t="s">
        <v>89</v>
      </c>
      <c r="AC22" t="s">
        <v>89</v>
      </c>
      <c r="AD22" t="s">
        <v>89</v>
      </c>
      <c r="AE22" t="str">
        <f>HYPERLINK("file:///C:/rest_photo/Ağır Ticaret, İskenderun (Kurtuluş Mah.).jpg","Ağır Ticaret, İskenderun (Kurtuluş Mah.)")</f>
        <v>Ağır Ticaret, İskenderun (Kurtuluş Mah.)</v>
      </c>
      <c r="AF22" t="s">
        <v>713</v>
      </c>
      <c r="AG22" t="s">
        <v>129</v>
      </c>
      <c r="AH22" t="s">
        <v>89</v>
      </c>
      <c r="AI22" t="s">
        <v>89</v>
      </c>
      <c r="AJ22" t="s">
        <v>93</v>
      </c>
    </row>
    <row r="23" spans="2:36" x14ac:dyDescent="0.25">
      <c r="B23" t="s">
        <v>89</v>
      </c>
      <c r="C23" t="s">
        <v>89</v>
      </c>
      <c r="D23" t="s">
        <v>89</v>
      </c>
      <c r="E23" t="s">
        <v>89</v>
      </c>
      <c r="F23" t="s">
        <v>89</v>
      </c>
      <c r="G23" t="s">
        <v>89</v>
      </c>
      <c r="H23" t="s">
        <v>89</v>
      </c>
      <c r="I23" t="s">
        <v>89</v>
      </c>
      <c r="J23" t="s">
        <v>89</v>
      </c>
      <c r="K23" t="s">
        <v>89</v>
      </c>
      <c r="L23" t="s">
        <v>714</v>
      </c>
      <c r="M23" t="s">
        <v>89</v>
      </c>
      <c r="N23" t="s">
        <v>89</v>
      </c>
      <c r="O23" t="s">
        <v>89</v>
      </c>
      <c r="P23" t="s">
        <v>89</v>
      </c>
      <c r="Q23" t="s">
        <v>89</v>
      </c>
      <c r="R23" t="s">
        <v>89</v>
      </c>
      <c r="S23" t="s">
        <v>89</v>
      </c>
      <c r="T23" t="s">
        <v>89</v>
      </c>
      <c r="U23" t="s">
        <v>89</v>
      </c>
      <c r="V23" t="s">
        <v>89</v>
      </c>
      <c r="W23" t="s">
        <v>90</v>
      </c>
      <c r="X23" t="s">
        <v>89</v>
      </c>
      <c r="Y23" t="s">
        <v>96</v>
      </c>
      <c r="Z23" t="s">
        <v>125</v>
      </c>
      <c r="AA23" t="s">
        <v>89</v>
      </c>
      <c r="AB23" t="s">
        <v>89</v>
      </c>
      <c r="AC23" t="s">
        <v>89</v>
      </c>
      <c r="AD23" t="s">
        <v>89</v>
      </c>
      <c r="AE23" t="str">
        <f>HYPERLINK("file:///C:/rest_photo/Akgöl Balık Market, Antakya (Odabaşı Mah.).jpg","Akgöl Balık Market, Antakya (Odabaşı Mah.)")</f>
        <v>Akgöl Balık Market, Antakya (Odabaşı Mah.)</v>
      </c>
      <c r="AF23" t="s">
        <v>81</v>
      </c>
      <c r="AG23" t="s">
        <v>132</v>
      </c>
      <c r="AH23" t="s">
        <v>89</v>
      </c>
      <c r="AI23" t="s">
        <v>89</v>
      </c>
      <c r="AJ23" t="s">
        <v>93</v>
      </c>
    </row>
    <row r="24" spans="2:36" x14ac:dyDescent="0.25">
      <c r="B24" t="s">
        <v>89</v>
      </c>
      <c r="C24" t="s">
        <v>89</v>
      </c>
      <c r="D24" t="s">
        <v>89</v>
      </c>
      <c r="E24" t="s">
        <v>89</v>
      </c>
      <c r="F24" t="s">
        <v>89</v>
      </c>
      <c r="G24" t="s">
        <v>89</v>
      </c>
      <c r="H24" t="s">
        <v>89</v>
      </c>
      <c r="I24" t="s">
        <v>89</v>
      </c>
      <c r="J24" t="s">
        <v>89</v>
      </c>
      <c r="K24" t="s">
        <v>89</v>
      </c>
      <c r="L24" t="s">
        <v>715</v>
      </c>
      <c r="M24" t="s">
        <v>89</v>
      </c>
      <c r="N24" t="s">
        <v>89</v>
      </c>
      <c r="O24" t="s">
        <v>89</v>
      </c>
      <c r="P24" t="s">
        <v>89</v>
      </c>
      <c r="Q24" t="s">
        <v>89</v>
      </c>
      <c r="R24" t="s">
        <v>89</v>
      </c>
      <c r="S24" t="s">
        <v>89</v>
      </c>
      <c r="T24" t="s">
        <v>89</v>
      </c>
      <c r="U24" t="s">
        <v>89</v>
      </c>
      <c r="V24" t="s">
        <v>89</v>
      </c>
      <c r="W24" t="s">
        <v>90</v>
      </c>
      <c r="X24" t="s">
        <v>89</v>
      </c>
      <c r="Y24" t="s">
        <v>96</v>
      </c>
      <c r="Z24" t="s">
        <v>134</v>
      </c>
      <c r="AA24" t="s">
        <v>89</v>
      </c>
      <c r="AB24" t="s">
        <v>89</v>
      </c>
      <c r="AC24" t="s">
        <v>89</v>
      </c>
      <c r="AD24" t="s">
        <v>89</v>
      </c>
      <c r="AE24" t="str">
        <f>HYPERLINK("file:///C:/rest_photo/Alaçatı Cafe, Antakya (Zülüflühan Mah.).jpg","Alaçatı Cafe, Antakya (Zülüflühan Mah.)")</f>
        <v>Alaçatı Cafe, Antakya (Zülüflühan Mah.)</v>
      </c>
      <c r="AF24" t="s">
        <v>702</v>
      </c>
      <c r="AG24" t="s">
        <v>79</v>
      </c>
      <c r="AH24" t="s">
        <v>89</v>
      </c>
      <c r="AI24" t="s">
        <v>89</v>
      </c>
      <c r="AJ24" t="s">
        <v>93</v>
      </c>
    </row>
    <row r="25" spans="2:36" x14ac:dyDescent="0.25">
      <c r="B25" t="s">
        <v>89</v>
      </c>
      <c r="C25" t="s">
        <v>89</v>
      </c>
      <c r="D25" t="s">
        <v>89</v>
      </c>
      <c r="E25" t="s">
        <v>89</v>
      </c>
      <c r="F25" t="s">
        <v>89</v>
      </c>
      <c r="G25" t="s">
        <v>89</v>
      </c>
      <c r="H25" t="s">
        <v>89</v>
      </c>
      <c r="I25" t="s">
        <v>89</v>
      </c>
      <c r="J25" t="s">
        <v>89</v>
      </c>
      <c r="K25" t="s">
        <v>89</v>
      </c>
      <c r="L25" t="s">
        <v>716</v>
      </c>
      <c r="M25" t="s">
        <v>89</v>
      </c>
      <c r="N25" t="s">
        <v>89</v>
      </c>
      <c r="O25" t="s">
        <v>89</v>
      </c>
      <c r="P25" t="s">
        <v>89</v>
      </c>
      <c r="Q25" t="s">
        <v>89</v>
      </c>
      <c r="R25" t="s">
        <v>89</v>
      </c>
      <c r="S25" t="s">
        <v>89</v>
      </c>
      <c r="T25" t="s">
        <v>89</v>
      </c>
      <c r="U25" t="s">
        <v>89</v>
      </c>
      <c r="V25" t="s">
        <v>89</v>
      </c>
      <c r="W25" t="s">
        <v>90</v>
      </c>
      <c r="X25" t="s">
        <v>89</v>
      </c>
      <c r="Y25" t="s">
        <v>96</v>
      </c>
      <c r="Z25" t="s">
        <v>134</v>
      </c>
      <c r="AA25" t="s">
        <v>89</v>
      </c>
      <c r="AB25" t="s">
        <v>89</v>
      </c>
      <c r="AC25" t="s">
        <v>89</v>
      </c>
      <c r="AD25" t="s">
        <v>89</v>
      </c>
      <c r="AE25" t="str">
        <f>HYPERLINK("file:///C:/rest_photo/Ali Baba Cafe &amp; Döner, Antakya (Zülüflühan Mah.).jpg","Ali Baba Cafe &amp; Döner, Antakya (Zülüflühan Mah.)")</f>
        <v>Ali Baba Cafe &amp; Döner, Antakya (Zülüflühan Mah.)</v>
      </c>
      <c r="AF25" t="s">
        <v>700</v>
      </c>
      <c r="AG25" t="s">
        <v>99</v>
      </c>
      <c r="AH25" t="s">
        <v>89</v>
      </c>
      <c r="AI25" t="s">
        <v>89</v>
      </c>
      <c r="AJ25" t="s">
        <v>93</v>
      </c>
    </row>
    <row r="26" spans="2:36" x14ac:dyDescent="0.25">
      <c r="B26" t="s">
        <v>89</v>
      </c>
      <c r="C26" t="s">
        <v>89</v>
      </c>
      <c r="D26" t="s">
        <v>89</v>
      </c>
      <c r="E26" t="s">
        <v>89</v>
      </c>
      <c r="F26" t="s">
        <v>89</v>
      </c>
      <c r="G26" t="s">
        <v>89</v>
      </c>
      <c r="H26" t="s">
        <v>89</v>
      </c>
      <c r="I26" t="s">
        <v>89</v>
      </c>
      <c r="J26" t="s">
        <v>89</v>
      </c>
      <c r="K26" t="s">
        <v>89</v>
      </c>
      <c r="L26" t="s">
        <v>717</v>
      </c>
      <c r="M26" t="s">
        <v>89</v>
      </c>
      <c r="N26" t="s">
        <v>89</v>
      </c>
      <c r="O26" t="s">
        <v>89</v>
      </c>
      <c r="P26" t="s">
        <v>89</v>
      </c>
      <c r="Q26" t="s">
        <v>89</v>
      </c>
      <c r="R26" t="s">
        <v>89</v>
      </c>
      <c r="S26" t="s">
        <v>89</v>
      </c>
      <c r="T26" t="s">
        <v>89</v>
      </c>
      <c r="U26" t="s">
        <v>89</v>
      </c>
      <c r="V26" t="s">
        <v>89</v>
      </c>
      <c r="W26" t="s">
        <v>90</v>
      </c>
      <c r="X26" t="s">
        <v>89</v>
      </c>
      <c r="Y26" t="s">
        <v>96</v>
      </c>
      <c r="Z26" t="s">
        <v>137</v>
      </c>
      <c r="AA26" t="s">
        <v>89</v>
      </c>
      <c r="AB26" t="s">
        <v>89</v>
      </c>
      <c r="AC26" t="s">
        <v>89</v>
      </c>
      <c r="AD26" t="s">
        <v>89</v>
      </c>
      <c r="AE26" t="str">
        <f>HYPERLINK("file:///C:/rest_photo/Ali Baba Döner, Antakya (Zenginler Mah.).jpg","Ali Baba Döner, Antakya (Zenginler Mah.)")</f>
        <v>Ali Baba Döner, Antakya (Zenginler Mah.)</v>
      </c>
      <c r="AF26" t="s">
        <v>700</v>
      </c>
      <c r="AG26" t="s">
        <v>99</v>
      </c>
      <c r="AH26" t="s">
        <v>89</v>
      </c>
      <c r="AI26" t="s">
        <v>89</v>
      </c>
      <c r="AJ26" t="s">
        <v>93</v>
      </c>
    </row>
    <row r="27" spans="2:36" x14ac:dyDescent="0.25">
      <c r="B27" t="s">
        <v>89</v>
      </c>
      <c r="C27" t="s">
        <v>89</v>
      </c>
      <c r="D27" t="s">
        <v>89</v>
      </c>
      <c r="E27" t="s">
        <v>89</v>
      </c>
      <c r="F27" t="s">
        <v>89</v>
      </c>
      <c r="G27" t="s">
        <v>89</v>
      </c>
      <c r="H27" t="s">
        <v>89</v>
      </c>
      <c r="I27" t="s">
        <v>89</v>
      </c>
      <c r="J27" t="s">
        <v>89</v>
      </c>
      <c r="K27" t="s">
        <v>89</v>
      </c>
      <c r="L27" t="s">
        <v>718</v>
      </c>
      <c r="M27" t="s">
        <v>89</v>
      </c>
      <c r="N27" t="s">
        <v>89</v>
      </c>
      <c r="O27" t="s">
        <v>89</v>
      </c>
      <c r="P27" t="s">
        <v>89</v>
      </c>
      <c r="Q27" t="s">
        <v>89</v>
      </c>
      <c r="R27" t="s">
        <v>89</v>
      </c>
      <c r="S27" t="s">
        <v>89</v>
      </c>
      <c r="T27" t="s">
        <v>89</v>
      </c>
      <c r="U27" t="s">
        <v>89</v>
      </c>
      <c r="V27" t="s">
        <v>89</v>
      </c>
      <c r="W27" t="s">
        <v>90</v>
      </c>
      <c r="X27" t="s">
        <v>89</v>
      </c>
      <c r="Y27" t="s">
        <v>107</v>
      </c>
      <c r="Z27" t="s">
        <v>140</v>
      </c>
      <c r="AA27" t="s">
        <v>89</v>
      </c>
      <c r="AB27" t="s">
        <v>89</v>
      </c>
      <c r="AC27" t="s">
        <v>89</v>
      </c>
      <c r="AD27" t="s">
        <v>89</v>
      </c>
      <c r="AE27" t="str">
        <f>HYPERLINK("file:///C:/rest_photo/Ali Baba Pide &amp; Lahmacun, İskenderun (Yenişehir Mah.).jpg","Ali Baba Pide &amp; Lahmacun, İskenderun (Yenişehir Mah.)")</f>
        <v>Ali Baba Pide &amp; Lahmacun, İskenderun (Yenişehir Mah.)</v>
      </c>
      <c r="AF27" t="s">
        <v>700</v>
      </c>
      <c r="AG27" t="s">
        <v>139</v>
      </c>
      <c r="AH27" t="s">
        <v>89</v>
      </c>
      <c r="AI27" t="s">
        <v>89</v>
      </c>
      <c r="AJ27" t="s">
        <v>93</v>
      </c>
    </row>
    <row r="28" spans="2:36" x14ac:dyDescent="0.25">
      <c r="B28" t="s">
        <v>89</v>
      </c>
      <c r="C28" t="s">
        <v>89</v>
      </c>
      <c r="D28" t="s">
        <v>89</v>
      </c>
      <c r="E28" t="s">
        <v>89</v>
      </c>
      <c r="F28" t="s">
        <v>89</v>
      </c>
      <c r="G28" t="s">
        <v>89</v>
      </c>
      <c r="H28" t="s">
        <v>89</v>
      </c>
      <c r="I28" t="s">
        <v>89</v>
      </c>
      <c r="J28" t="s">
        <v>89</v>
      </c>
      <c r="K28" t="s">
        <v>89</v>
      </c>
      <c r="L28" t="s">
        <v>719</v>
      </c>
      <c r="M28" t="s">
        <v>89</v>
      </c>
      <c r="N28" t="s">
        <v>89</v>
      </c>
      <c r="O28" t="s">
        <v>89</v>
      </c>
      <c r="P28" t="s">
        <v>89</v>
      </c>
      <c r="Q28" t="s">
        <v>89</v>
      </c>
      <c r="R28" t="s">
        <v>89</v>
      </c>
      <c r="S28" t="s">
        <v>89</v>
      </c>
      <c r="T28" t="s">
        <v>89</v>
      </c>
      <c r="U28" t="s">
        <v>89</v>
      </c>
      <c r="V28" t="s">
        <v>89</v>
      </c>
      <c r="W28" t="s">
        <v>90</v>
      </c>
      <c r="X28" t="s">
        <v>89</v>
      </c>
      <c r="Y28" t="s">
        <v>96</v>
      </c>
      <c r="Z28" t="s">
        <v>125</v>
      </c>
      <c r="AA28" t="s">
        <v>89</v>
      </c>
      <c r="AB28" t="s">
        <v>89</v>
      </c>
      <c r="AC28" t="s">
        <v>89</v>
      </c>
      <c r="AD28" t="s">
        <v>89</v>
      </c>
      <c r="AE28" t="str">
        <f>HYPERLINK("file:///C:/rest_photo/Angel Toast, Antakya (Odabaşı Mah.).jpg","Angel Toast, Antakya (Odabaşı Mah.)")</f>
        <v>Angel Toast, Antakya (Odabaşı Mah.)</v>
      </c>
      <c r="AF28" t="s">
        <v>700</v>
      </c>
      <c r="AG28" t="s">
        <v>142</v>
      </c>
      <c r="AH28" t="s">
        <v>89</v>
      </c>
      <c r="AI28" t="s">
        <v>89</v>
      </c>
      <c r="AJ28" t="s">
        <v>93</v>
      </c>
    </row>
    <row r="29" spans="2:36" x14ac:dyDescent="0.25">
      <c r="B29" t="s">
        <v>89</v>
      </c>
      <c r="C29" t="s">
        <v>89</v>
      </c>
      <c r="D29" t="s">
        <v>89</v>
      </c>
      <c r="E29" t="s">
        <v>89</v>
      </c>
      <c r="F29" t="s">
        <v>89</v>
      </c>
      <c r="G29" t="s">
        <v>89</v>
      </c>
      <c r="H29" t="s">
        <v>89</v>
      </c>
      <c r="I29" t="s">
        <v>89</v>
      </c>
      <c r="J29" t="s">
        <v>89</v>
      </c>
      <c r="K29" t="s">
        <v>89</v>
      </c>
      <c r="L29" t="s">
        <v>720</v>
      </c>
      <c r="M29" t="s">
        <v>89</v>
      </c>
      <c r="N29" t="s">
        <v>89</v>
      </c>
      <c r="O29" t="s">
        <v>89</v>
      </c>
      <c r="P29" t="s">
        <v>89</v>
      </c>
      <c r="Q29" t="s">
        <v>89</v>
      </c>
      <c r="R29" t="s">
        <v>89</v>
      </c>
      <c r="S29" t="s">
        <v>89</v>
      </c>
      <c r="T29" t="s">
        <v>89</v>
      </c>
      <c r="U29" t="s">
        <v>89</v>
      </c>
      <c r="V29" t="s">
        <v>89</v>
      </c>
      <c r="W29" t="s">
        <v>90</v>
      </c>
      <c r="X29" t="s">
        <v>89</v>
      </c>
      <c r="Y29" t="s">
        <v>96</v>
      </c>
      <c r="Z29" t="s">
        <v>144</v>
      </c>
      <c r="AA29" t="s">
        <v>89</v>
      </c>
      <c r="AB29" t="s">
        <v>89</v>
      </c>
      <c r="AC29" t="s">
        <v>89</v>
      </c>
      <c r="AD29" t="s">
        <v>89</v>
      </c>
      <c r="AE29" t="str">
        <f>HYPERLINK("file:///C:/rest_photo/Anka Fast Food &amp; Döner, Antakya (Küçükdalyan Mah.).jpg","Anka Fast Food &amp; Döner, Antakya (Küçükdalyan Mah.)")</f>
        <v>Anka Fast Food &amp; Döner, Antakya (Küçükdalyan Mah.)</v>
      </c>
      <c r="AF29" t="s">
        <v>81</v>
      </c>
      <c r="AG29" t="s">
        <v>99</v>
      </c>
      <c r="AH29" t="s">
        <v>89</v>
      </c>
      <c r="AI29" t="s">
        <v>89</v>
      </c>
      <c r="AJ29" t="s">
        <v>93</v>
      </c>
    </row>
    <row r="30" spans="2:36" x14ac:dyDescent="0.25">
      <c r="B30" t="s">
        <v>89</v>
      </c>
      <c r="C30" t="s">
        <v>89</v>
      </c>
      <c r="D30" t="s">
        <v>89</v>
      </c>
      <c r="E30" t="s">
        <v>89</v>
      </c>
      <c r="F30" t="s">
        <v>89</v>
      </c>
      <c r="G30" t="s">
        <v>89</v>
      </c>
      <c r="H30" t="s">
        <v>89</v>
      </c>
      <c r="I30" t="s">
        <v>89</v>
      </c>
      <c r="J30" t="s">
        <v>89</v>
      </c>
      <c r="K30" t="s">
        <v>89</v>
      </c>
      <c r="L30" t="s">
        <v>721</v>
      </c>
      <c r="M30" t="s">
        <v>89</v>
      </c>
      <c r="N30" t="s">
        <v>89</v>
      </c>
      <c r="O30" t="s">
        <v>89</v>
      </c>
      <c r="P30" t="s">
        <v>89</v>
      </c>
      <c r="Q30" t="s">
        <v>89</v>
      </c>
      <c r="R30" t="s">
        <v>89</v>
      </c>
      <c r="S30" t="s">
        <v>89</v>
      </c>
      <c r="T30" t="s">
        <v>89</v>
      </c>
      <c r="U30" t="s">
        <v>89</v>
      </c>
      <c r="V30" t="s">
        <v>89</v>
      </c>
      <c r="W30" t="s">
        <v>90</v>
      </c>
      <c r="X30" t="s">
        <v>89</v>
      </c>
      <c r="Y30" t="s">
        <v>96</v>
      </c>
      <c r="Z30" t="s">
        <v>119</v>
      </c>
      <c r="AA30" t="s">
        <v>89</v>
      </c>
      <c r="AB30" t="s">
        <v>89</v>
      </c>
      <c r="AC30" t="s">
        <v>89</v>
      </c>
      <c r="AD30" t="s">
        <v>89</v>
      </c>
      <c r="AE30" t="str">
        <f>HYPERLINK("file:///C:/rest_photo/Anlaroğlu Baklava, Antakya (Akevler Mah.).jpg","Anlaroğlu Baklava, Antakya (Akevler Mah.)")</f>
        <v>Anlaroğlu Baklava, Antakya (Akevler Mah.)</v>
      </c>
      <c r="AF30" t="s">
        <v>81</v>
      </c>
      <c r="AG30" t="s">
        <v>146</v>
      </c>
      <c r="AH30" t="s">
        <v>89</v>
      </c>
      <c r="AI30" t="s">
        <v>89</v>
      </c>
      <c r="AJ30" t="s">
        <v>93</v>
      </c>
    </row>
    <row r="31" spans="2:36" x14ac:dyDescent="0.25">
      <c r="B31" t="s">
        <v>89</v>
      </c>
      <c r="C31" t="s">
        <v>89</v>
      </c>
      <c r="D31" t="s">
        <v>89</v>
      </c>
      <c r="E31" t="s">
        <v>89</v>
      </c>
      <c r="F31" t="s">
        <v>89</v>
      </c>
      <c r="G31" t="s">
        <v>89</v>
      </c>
      <c r="H31" t="s">
        <v>89</v>
      </c>
      <c r="I31" t="s">
        <v>89</v>
      </c>
      <c r="J31" t="s">
        <v>89</v>
      </c>
      <c r="K31" t="s">
        <v>89</v>
      </c>
      <c r="L31" t="s">
        <v>721</v>
      </c>
      <c r="M31" t="s">
        <v>89</v>
      </c>
      <c r="N31" t="s">
        <v>89</v>
      </c>
      <c r="O31" t="s">
        <v>89</v>
      </c>
      <c r="P31" t="s">
        <v>89</v>
      </c>
      <c r="Q31" t="s">
        <v>89</v>
      </c>
      <c r="R31" t="s">
        <v>89</v>
      </c>
      <c r="S31" t="s">
        <v>89</v>
      </c>
      <c r="T31" t="s">
        <v>89</v>
      </c>
      <c r="U31" t="s">
        <v>89</v>
      </c>
      <c r="V31" t="s">
        <v>89</v>
      </c>
      <c r="W31" t="s">
        <v>90</v>
      </c>
      <c r="X31" t="s">
        <v>89</v>
      </c>
      <c r="Y31" t="s">
        <v>96</v>
      </c>
      <c r="Z31" t="s">
        <v>148</v>
      </c>
      <c r="AA31" t="s">
        <v>89</v>
      </c>
      <c r="AB31" t="s">
        <v>89</v>
      </c>
      <c r="AC31" t="s">
        <v>89</v>
      </c>
      <c r="AD31" t="s">
        <v>89</v>
      </c>
      <c r="AE31" t="str">
        <f>HYPERLINK("file:///C:/rest_photo/Anlaroğlu Baklava, Antakya (Güzelburç Mah.).jpg","Anlaroğlu Baklava, Antakya (Güzelburç Mah.)")</f>
        <v>Anlaroğlu Baklava, Antakya (Güzelburç Mah.)</v>
      </c>
      <c r="AF31" t="s">
        <v>81</v>
      </c>
      <c r="AG31" t="s">
        <v>146</v>
      </c>
      <c r="AH31" t="s">
        <v>89</v>
      </c>
      <c r="AI31" t="s">
        <v>89</v>
      </c>
      <c r="AJ31" t="s">
        <v>93</v>
      </c>
    </row>
    <row r="32" spans="2:36" x14ac:dyDescent="0.25">
      <c r="B32" t="s">
        <v>89</v>
      </c>
      <c r="C32" t="s">
        <v>89</v>
      </c>
      <c r="D32" t="s">
        <v>89</v>
      </c>
      <c r="E32" t="s">
        <v>89</v>
      </c>
      <c r="F32" t="s">
        <v>89</v>
      </c>
      <c r="G32" t="s">
        <v>89</v>
      </c>
      <c r="H32" t="s">
        <v>89</v>
      </c>
      <c r="I32" t="s">
        <v>89</v>
      </c>
      <c r="J32" t="s">
        <v>89</v>
      </c>
      <c r="K32" t="s">
        <v>89</v>
      </c>
      <c r="L32" t="s">
        <v>721</v>
      </c>
      <c r="M32" t="s">
        <v>89</v>
      </c>
      <c r="N32" t="s">
        <v>89</v>
      </c>
      <c r="O32" t="s">
        <v>89</v>
      </c>
      <c r="P32" t="s">
        <v>89</v>
      </c>
      <c r="Q32" t="s">
        <v>89</v>
      </c>
      <c r="R32" t="s">
        <v>89</v>
      </c>
      <c r="S32" t="s">
        <v>89</v>
      </c>
      <c r="T32" t="s">
        <v>89</v>
      </c>
      <c r="U32" t="s">
        <v>89</v>
      </c>
      <c r="V32" t="s">
        <v>89</v>
      </c>
      <c r="W32" t="s">
        <v>90</v>
      </c>
      <c r="X32" t="s">
        <v>89</v>
      </c>
      <c r="Y32" t="s">
        <v>96</v>
      </c>
      <c r="Z32" t="s">
        <v>150</v>
      </c>
      <c r="AA32" t="s">
        <v>89</v>
      </c>
      <c r="AB32" t="s">
        <v>89</v>
      </c>
      <c r="AC32" t="s">
        <v>89</v>
      </c>
      <c r="AD32" t="s">
        <v>89</v>
      </c>
      <c r="AE32" t="str">
        <f>HYPERLINK("file:///C:/rest_photo/Anlaroğlu Baklava, Antakya (Kışla Saray Mah.).jpg","Anlaroğlu Baklava, Antakya (Kışla Saray Mah.)")</f>
        <v>Anlaroğlu Baklava, Antakya (Kışla Saray Mah.)</v>
      </c>
      <c r="AF32" t="s">
        <v>700</v>
      </c>
      <c r="AG32" t="s">
        <v>146</v>
      </c>
      <c r="AH32" t="s">
        <v>89</v>
      </c>
      <c r="AI32" t="s">
        <v>89</v>
      </c>
      <c r="AJ32" t="s">
        <v>93</v>
      </c>
    </row>
    <row r="33" spans="2:36" x14ac:dyDescent="0.25">
      <c r="B33" t="s">
        <v>89</v>
      </c>
      <c r="C33" t="s">
        <v>89</v>
      </c>
      <c r="D33" t="s">
        <v>89</v>
      </c>
      <c r="E33" t="s">
        <v>89</v>
      </c>
      <c r="F33" t="s">
        <v>89</v>
      </c>
      <c r="G33" t="s">
        <v>89</v>
      </c>
      <c r="H33" t="s">
        <v>89</v>
      </c>
      <c r="I33" t="s">
        <v>89</v>
      </c>
      <c r="J33" t="s">
        <v>89</v>
      </c>
      <c r="K33" t="s">
        <v>89</v>
      </c>
      <c r="L33" t="s">
        <v>721</v>
      </c>
      <c r="M33" t="s">
        <v>89</v>
      </c>
      <c r="N33" t="s">
        <v>89</v>
      </c>
      <c r="O33" t="s">
        <v>89</v>
      </c>
      <c r="P33" t="s">
        <v>89</v>
      </c>
      <c r="Q33" t="s">
        <v>89</v>
      </c>
      <c r="R33" t="s">
        <v>89</v>
      </c>
      <c r="S33" t="s">
        <v>89</v>
      </c>
      <c r="T33" t="s">
        <v>89</v>
      </c>
      <c r="U33" t="s">
        <v>89</v>
      </c>
      <c r="V33" t="s">
        <v>89</v>
      </c>
      <c r="W33" t="s">
        <v>90</v>
      </c>
      <c r="X33" t="s">
        <v>89</v>
      </c>
      <c r="Y33" t="s">
        <v>107</v>
      </c>
      <c r="Z33" t="s">
        <v>130</v>
      </c>
      <c r="AA33" t="s">
        <v>89</v>
      </c>
      <c r="AB33" t="s">
        <v>89</v>
      </c>
      <c r="AC33" t="s">
        <v>89</v>
      </c>
      <c r="AD33" t="s">
        <v>89</v>
      </c>
      <c r="AE33" t="str">
        <f>HYPERLINK("file:///C:/rest_photo/Anlaroğlu Baklava, İskenderun (Kurtuluş Mah.).jpg","Anlaroğlu Baklava, İskenderun (Kurtuluş Mah.)")</f>
        <v>Anlaroğlu Baklava, İskenderun (Kurtuluş Mah.)</v>
      </c>
      <c r="AF33" t="s">
        <v>700</v>
      </c>
      <c r="AG33" t="s">
        <v>146</v>
      </c>
      <c r="AH33" t="s">
        <v>89</v>
      </c>
      <c r="AI33" t="s">
        <v>89</v>
      </c>
      <c r="AJ33" t="s">
        <v>93</v>
      </c>
    </row>
    <row r="34" spans="2:36" x14ac:dyDescent="0.25">
      <c r="B34" t="s">
        <v>89</v>
      </c>
      <c r="C34" t="s">
        <v>89</v>
      </c>
      <c r="D34" t="s">
        <v>89</v>
      </c>
      <c r="E34" t="s">
        <v>89</v>
      </c>
      <c r="F34" t="s">
        <v>89</v>
      </c>
      <c r="G34" t="s">
        <v>89</v>
      </c>
      <c r="H34" t="s">
        <v>89</v>
      </c>
      <c r="I34" t="s">
        <v>89</v>
      </c>
      <c r="J34" t="s">
        <v>89</v>
      </c>
      <c r="K34" t="s">
        <v>89</v>
      </c>
      <c r="L34" t="s">
        <v>722</v>
      </c>
      <c r="M34" t="s">
        <v>89</v>
      </c>
      <c r="N34" t="s">
        <v>89</v>
      </c>
      <c r="O34" t="s">
        <v>89</v>
      </c>
      <c r="P34" t="s">
        <v>89</v>
      </c>
      <c r="Q34" t="s">
        <v>89</v>
      </c>
      <c r="R34" t="s">
        <v>89</v>
      </c>
      <c r="S34" t="s">
        <v>89</v>
      </c>
      <c r="T34" t="s">
        <v>89</v>
      </c>
      <c r="U34" t="s">
        <v>89</v>
      </c>
      <c r="V34" t="s">
        <v>89</v>
      </c>
      <c r="W34" t="s">
        <v>90</v>
      </c>
      <c r="X34" t="s">
        <v>89</v>
      </c>
      <c r="Y34" t="s">
        <v>96</v>
      </c>
      <c r="Z34" t="s">
        <v>123</v>
      </c>
      <c r="AA34" t="s">
        <v>89</v>
      </c>
      <c r="AB34" t="s">
        <v>89</v>
      </c>
      <c r="AC34" t="s">
        <v>89</v>
      </c>
      <c r="AD34" t="s">
        <v>89</v>
      </c>
      <c r="AE34" t="str">
        <f>HYPERLINK("file:///C:/rest_photo/Antakya Döner Shop, Antakya (General Şükrü Kanatlı Mah.).jpg","Antakya Döner Shop, Antakya (General Şükrü Kanatlı Mah.)")</f>
        <v>Antakya Döner Shop, Antakya (General Şükrü Kanatlı Mah.)</v>
      </c>
      <c r="AF34" t="s">
        <v>700</v>
      </c>
      <c r="AG34" t="s">
        <v>99</v>
      </c>
      <c r="AH34" t="s">
        <v>89</v>
      </c>
      <c r="AI34" t="s">
        <v>89</v>
      </c>
      <c r="AJ34" t="s">
        <v>93</v>
      </c>
    </row>
    <row r="35" spans="2:36" x14ac:dyDescent="0.25">
      <c r="B35" t="s">
        <v>89</v>
      </c>
      <c r="C35" t="s">
        <v>89</v>
      </c>
      <c r="D35" t="s">
        <v>89</v>
      </c>
      <c r="E35" t="s">
        <v>89</v>
      </c>
      <c r="F35" t="s">
        <v>89</v>
      </c>
      <c r="G35" t="s">
        <v>89</v>
      </c>
      <c r="H35" t="s">
        <v>89</v>
      </c>
      <c r="I35" t="s">
        <v>89</v>
      </c>
      <c r="J35" t="s">
        <v>89</v>
      </c>
      <c r="K35" t="s">
        <v>89</v>
      </c>
      <c r="L35" t="s">
        <v>723</v>
      </c>
      <c r="M35" t="s">
        <v>89</v>
      </c>
      <c r="N35" t="s">
        <v>89</v>
      </c>
      <c r="O35" t="s">
        <v>89</v>
      </c>
      <c r="P35" t="s">
        <v>89</v>
      </c>
      <c r="Q35" t="s">
        <v>89</v>
      </c>
      <c r="R35" t="s">
        <v>89</v>
      </c>
      <c r="S35" t="s">
        <v>89</v>
      </c>
      <c r="T35" t="s">
        <v>89</v>
      </c>
      <c r="U35" t="s">
        <v>89</v>
      </c>
      <c r="V35" t="s">
        <v>89</v>
      </c>
      <c r="W35" t="s">
        <v>90</v>
      </c>
      <c r="X35" t="s">
        <v>89</v>
      </c>
      <c r="Y35" t="s">
        <v>96</v>
      </c>
      <c r="Z35" t="s">
        <v>102</v>
      </c>
      <c r="AA35" t="s">
        <v>89</v>
      </c>
      <c r="AB35" t="s">
        <v>89</v>
      </c>
      <c r="AC35" t="s">
        <v>89</v>
      </c>
      <c r="AD35" t="s">
        <v>89</v>
      </c>
      <c r="AE35" t="str">
        <f>HYPERLINK("file:///C:/rest_photo/Antakya Sofrası, Antakya (Haraparası Mah.).jpg","Antakya Sofrası, Antakya (Haraparası Mah.)")</f>
        <v>Antakya Sofrası, Antakya (Haraparası Mah.)</v>
      </c>
      <c r="AF35" t="s">
        <v>702</v>
      </c>
      <c r="AG35" t="s">
        <v>154</v>
      </c>
      <c r="AH35" t="s">
        <v>89</v>
      </c>
      <c r="AI35" t="s">
        <v>89</v>
      </c>
      <c r="AJ35" t="s">
        <v>93</v>
      </c>
    </row>
    <row r="36" spans="2:36" x14ac:dyDescent="0.25">
      <c r="B36" t="s">
        <v>89</v>
      </c>
      <c r="C36" t="s">
        <v>89</v>
      </c>
      <c r="D36" t="s">
        <v>89</v>
      </c>
      <c r="E36" t="s">
        <v>89</v>
      </c>
      <c r="F36" t="s">
        <v>89</v>
      </c>
      <c r="G36" t="s">
        <v>89</v>
      </c>
      <c r="H36" t="s">
        <v>89</v>
      </c>
      <c r="I36" t="s">
        <v>89</v>
      </c>
      <c r="J36" t="s">
        <v>89</v>
      </c>
      <c r="K36" t="s">
        <v>89</v>
      </c>
      <c r="L36" t="s">
        <v>724</v>
      </c>
      <c r="M36" t="s">
        <v>89</v>
      </c>
      <c r="N36" t="s">
        <v>89</v>
      </c>
      <c r="O36" t="s">
        <v>89</v>
      </c>
      <c r="P36" t="s">
        <v>89</v>
      </c>
      <c r="Q36" t="s">
        <v>89</v>
      </c>
      <c r="R36" t="s">
        <v>89</v>
      </c>
      <c r="S36" t="s">
        <v>89</v>
      </c>
      <c r="T36" t="s">
        <v>89</v>
      </c>
      <c r="U36" t="s">
        <v>89</v>
      </c>
      <c r="V36" t="s">
        <v>89</v>
      </c>
      <c r="W36" t="s">
        <v>90</v>
      </c>
      <c r="X36" t="s">
        <v>89</v>
      </c>
      <c r="Y36" t="s">
        <v>107</v>
      </c>
      <c r="Z36" t="s">
        <v>157</v>
      </c>
      <c r="AA36" t="s">
        <v>89</v>
      </c>
      <c r="AB36" t="s">
        <v>89</v>
      </c>
      <c r="AC36" t="s">
        <v>89</v>
      </c>
      <c r="AD36" t="s">
        <v>89</v>
      </c>
      <c r="AE36" t="str">
        <f>HYPERLINK("file:///C:/rest_photo/Antakya Usulü Sos Köfte, İskenderun (Pınarbaşı Mah.).jpg","Antakya Usulü Sos Köfte, İskenderun (Pınarbaşı Mah.)")</f>
        <v>Antakya Usulü Sos Köfte, İskenderun (Pınarbaşı Mah.)</v>
      </c>
      <c r="AF36" t="s">
        <v>81</v>
      </c>
      <c r="AG36" t="s">
        <v>156</v>
      </c>
      <c r="AH36" t="s">
        <v>89</v>
      </c>
      <c r="AI36" t="s">
        <v>89</v>
      </c>
      <c r="AJ36" t="s">
        <v>93</v>
      </c>
    </row>
    <row r="37" spans="2:36" x14ac:dyDescent="0.25">
      <c r="B37" t="s">
        <v>89</v>
      </c>
      <c r="C37" t="s">
        <v>89</v>
      </c>
      <c r="D37" t="s">
        <v>89</v>
      </c>
      <c r="E37" t="s">
        <v>89</v>
      </c>
      <c r="F37" t="s">
        <v>89</v>
      </c>
      <c r="G37" t="s">
        <v>89</v>
      </c>
      <c r="H37" t="s">
        <v>89</v>
      </c>
      <c r="I37" t="s">
        <v>89</v>
      </c>
      <c r="J37" t="s">
        <v>89</v>
      </c>
      <c r="K37" t="s">
        <v>89</v>
      </c>
      <c r="L37" t="s">
        <v>725</v>
      </c>
      <c r="M37" t="s">
        <v>89</v>
      </c>
      <c r="N37" t="s">
        <v>89</v>
      </c>
      <c r="O37" t="s">
        <v>89</v>
      </c>
      <c r="P37" t="s">
        <v>89</v>
      </c>
      <c r="Q37" t="s">
        <v>89</v>
      </c>
      <c r="R37" t="s">
        <v>89</v>
      </c>
      <c r="S37" t="s">
        <v>89</v>
      </c>
      <c r="T37" t="s">
        <v>89</v>
      </c>
      <c r="U37" t="s">
        <v>89</v>
      </c>
      <c r="V37" t="s">
        <v>89</v>
      </c>
      <c r="W37" t="s">
        <v>90</v>
      </c>
      <c r="X37" t="s">
        <v>89</v>
      </c>
      <c r="Y37" t="s">
        <v>96</v>
      </c>
      <c r="Z37" t="s">
        <v>159</v>
      </c>
      <c r="AA37" t="s">
        <v>89</v>
      </c>
      <c r="AB37" t="s">
        <v>89</v>
      </c>
      <c r="AC37" t="s">
        <v>89</v>
      </c>
      <c r="AD37" t="s">
        <v>89</v>
      </c>
      <c r="AE37" t="str">
        <f>HYPERLINK("file:///C:/rest_photo/Antik Han Restaurant &amp; Cafe, Antakya (Güllü Bahçe Mah. - Saray Cad.).jpg","Antik Han Restaurant &amp; Cafe, Antakya (Güllü Bahçe Mah. - Saray Cad.)")</f>
        <v>Antik Han Restaurant &amp; Cafe, Antakya (Güllü Bahçe Mah. - Saray Cad.)</v>
      </c>
      <c r="AF37" t="s">
        <v>702</v>
      </c>
      <c r="AG37" t="s">
        <v>95</v>
      </c>
      <c r="AH37" t="s">
        <v>89</v>
      </c>
      <c r="AI37" t="s">
        <v>89</v>
      </c>
      <c r="AJ37" t="s">
        <v>93</v>
      </c>
    </row>
    <row r="38" spans="2:36" x14ac:dyDescent="0.25">
      <c r="B38" t="s">
        <v>89</v>
      </c>
      <c r="C38" t="s">
        <v>89</v>
      </c>
      <c r="D38" t="s">
        <v>89</v>
      </c>
      <c r="E38" t="s">
        <v>89</v>
      </c>
      <c r="F38" t="s">
        <v>89</v>
      </c>
      <c r="G38" t="s">
        <v>89</v>
      </c>
      <c r="H38" t="s">
        <v>89</v>
      </c>
      <c r="I38" t="s">
        <v>89</v>
      </c>
      <c r="J38" t="s">
        <v>89</v>
      </c>
      <c r="K38" t="s">
        <v>89</v>
      </c>
      <c r="L38" t="s">
        <v>726</v>
      </c>
      <c r="M38" t="s">
        <v>89</v>
      </c>
      <c r="N38" t="s">
        <v>89</v>
      </c>
      <c r="O38" t="s">
        <v>89</v>
      </c>
      <c r="P38" t="s">
        <v>89</v>
      </c>
      <c r="Q38" t="s">
        <v>89</v>
      </c>
      <c r="R38" t="s">
        <v>89</v>
      </c>
      <c r="S38" t="s">
        <v>89</v>
      </c>
      <c r="T38" t="s">
        <v>89</v>
      </c>
      <c r="U38" t="s">
        <v>89</v>
      </c>
      <c r="V38" t="s">
        <v>89</v>
      </c>
      <c r="W38" t="s">
        <v>90</v>
      </c>
      <c r="X38" t="s">
        <v>89</v>
      </c>
      <c r="Y38" t="s">
        <v>96</v>
      </c>
      <c r="Z38" t="s">
        <v>104</v>
      </c>
      <c r="AA38" t="s">
        <v>89</v>
      </c>
      <c r="AB38" t="s">
        <v>89</v>
      </c>
      <c r="AC38" t="s">
        <v>89</v>
      </c>
      <c r="AD38" t="s">
        <v>89</v>
      </c>
      <c r="AE38" t="str">
        <f>HYPERLINK("file:///C:/rest_photo/Antik Pizza Center, Antakya (Serinyol Mah.).jpg","Antik Pizza Center, Antakya (Serinyol Mah.)")</f>
        <v>Antik Pizza Center, Antakya (Serinyol Mah.)</v>
      </c>
      <c r="AF38" t="s">
        <v>702</v>
      </c>
      <c r="AG38" t="s">
        <v>161</v>
      </c>
      <c r="AH38" t="s">
        <v>89</v>
      </c>
      <c r="AI38" t="s">
        <v>89</v>
      </c>
      <c r="AJ38" t="s">
        <v>93</v>
      </c>
    </row>
    <row r="39" spans="2:36" x14ac:dyDescent="0.25">
      <c r="B39" t="s">
        <v>89</v>
      </c>
      <c r="C39" t="s">
        <v>89</v>
      </c>
      <c r="D39" t="s">
        <v>89</v>
      </c>
      <c r="E39" t="s">
        <v>89</v>
      </c>
      <c r="F39" t="s">
        <v>89</v>
      </c>
      <c r="G39" t="s">
        <v>89</v>
      </c>
      <c r="H39" t="s">
        <v>89</v>
      </c>
      <c r="I39" t="s">
        <v>89</v>
      </c>
      <c r="J39" t="s">
        <v>89</v>
      </c>
      <c r="K39" t="s">
        <v>89</v>
      </c>
      <c r="L39" t="s">
        <v>727</v>
      </c>
      <c r="M39" t="s">
        <v>89</v>
      </c>
      <c r="N39" t="s">
        <v>89</v>
      </c>
      <c r="O39" t="s">
        <v>89</v>
      </c>
      <c r="P39" t="s">
        <v>89</v>
      </c>
      <c r="Q39" t="s">
        <v>89</v>
      </c>
      <c r="R39" t="s">
        <v>89</v>
      </c>
      <c r="S39" t="s">
        <v>89</v>
      </c>
      <c r="T39" t="s">
        <v>89</v>
      </c>
      <c r="U39" t="s">
        <v>89</v>
      </c>
      <c r="V39" t="s">
        <v>89</v>
      </c>
      <c r="W39" t="s">
        <v>90</v>
      </c>
      <c r="X39" t="s">
        <v>89</v>
      </c>
      <c r="Y39" t="s">
        <v>96</v>
      </c>
      <c r="Z39" t="s">
        <v>102</v>
      </c>
      <c r="AA39" t="s">
        <v>89</v>
      </c>
      <c r="AB39" t="s">
        <v>89</v>
      </c>
      <c r="AC39" t="s">
        <v>89</v>
      </c>
      <c r="AD39" t="s">
        <v>89</v>
      </c>
      <c r="AE39" t="str">
        <f>HYPERLINK("file:///C:/rest_photo/Antiochia Döner, Antakya (Haraparası Mah.).jpg","Antiochia Döner, Antakya (Haraparası Mah.)")</f>
        <v>Antiochia Döner, Antakya (Haraparası Mah.)</v>
      </c>
      <c r="AF39" t="s">
        <v>728</v>
      </c>
      <c r="AG39" t="s">
        <v>99</v>
      </c>
      <c r="AH39" t="s">
        <v>89</v>
      </c>
      <c r="AI39" t="s">
        <v>89</v>
      </c>
      <c r="AJ39" t="s">
        <v>93</v>
      </c>
    </row>
    <row r="40" spans="2:36" x14ac:dyDescent="0.25">
      <c r="B40" t="s">
        <v>89</v>
      </c>
      <c r="C40" t="s">
        <v>89</v>
      </c>
      <c r="D40" t="s">
        <v>89</v>
      </c>
      <c r="E40" t="s">
        <v>89</v>
      </c>
      <c r="F40" t="s">
        <v>89</v>
      </c>
      <c r="G40" t="s">
        <v>89</v>
      </c>
      <c r="H40" t="s">
        <v>89</v>
      </c>
      <c r="I40" t="s">
        <v>89</v>
      </c>
      <c r="J40" t="s">
        <v>89</v>
      </c>
      <c r="K40" t="s">
        <v>89</v>
      </c>
      <c r="L40" t="s">
        <v>729</v>
      </c>
      <c r="M40" t="s">
        <v>89</v>
      </c>
      <c r="N40" t="s">
        <v>89</v>
      </c>
      <c r="O40" t="s">
        <v>89</v>
      </c>
      <c r="P40" t="s">
        <v>89</v>
      </c>
      <c r="Q40" t="s">
        <v>89</v>
      </c>
      <c r="R40" t="s">
        <v>89</v>
      </c>
      <c r="S40" t="s">
        <v>89</v>
      </c>
      <c r="T40" t="s">
        <v>89</v>
      </c>
      <c r="U40" t="s">
        <v>89</v>
      </c>
      <c r="V40" t="s">
        <v>89</v>
      </c>
      <c r="W40" t="s">
        <v>90</v>
      </c>
      <c r="X40" t="s">
        <v>89</v>
      </c>
      <c r="Y40" t="s">
        <v>107</v>
      </c>
      <c r="Z40" t="s">
        <v>140</v>
      </c>
      <c r="AA40" t="s">
        <v>89</v>
      </c>
      <c r="AB40" t="s">
        <v>89</v>
      </c>
      <c r="AC40" t="s">
        <v>89</v>
      </c>
      <c r="AD40" t="s">
        <v>89</v>
      </c>
      <c r="AE40" t="str">
        <f>HYPERLINK("file:///C:/rest_photo/Antiochia Haytalı Dondurma, İskenderun (Yenişehir Mah.).jpg","Antiochia Haytalı Dondurma, İskenderun (Yenişehir Mah.)")</f>
        <v>Antiochia Haytalı Dondurma, İskenderun (Yenişehir Mah.)</v>
      </c>
      <c r="AF40" t="s">
        <v>700</v>
      </c>
      <c r="AG40" t="s">
        <v>164</v>
      </c>
      <c r="AH40" t="s">
        <v>89</v>
      </c>
      <c r="AI40" t="s">
        <v>89</v>
      </c>
      <c r="AJ40" t="s">
        <v>93</v>
      </c>
    </row>
    <row r="41" spans="2:36" x14ac:dyDescent="0.25">
      <c r="B41" t="s">
        <v>89</v>
      </c>
      <c r="C41" t="s">
        <v>89</v>
      </c>
      <c r="D41" t="s">
        <v>89</v>
      </c>
      <c r="E41" t="s">
        <v>89</v>
      </c>
      <c r="F41" t="s">
        <v>89</v>
      </c>
      <c r="G41" t="s">
        <v>89</v>
      </c>
      <c r="H41" t="s">
        <v>89</v>
      </c>
      <c r="I41" t="s">
        <v>89</v>
      </c>
      <c r="J41" t="s">
        <v>89</v>
      </c>
      <c r="K41" t="s">
        <v>89</v>
      </c>
      <c r="L41" t="s">
        <v>730</v>
      </c>
      <c r="M41" t="s">
        <v>89</v>
      </c>
      <c r="N41" t="s">
        <v>89</v>
      </c>
      <c r="O41" t="s">
        <v>89</v>
      </c>
      <c r="P41" t="s">
        <v>89</v>
      </c>
      <c r="Q41" t="s">
        <v>89</v>
      </c>
      <c r="R41" t="s">
        <v>89</v>
      </c>
      <c r="S41" t="s">
        <v>89</v>
      </c>
      <c r="T41" t="s">
        <v>89</v>
      </c>
      <c r="U41" t="s">
        <v>89</v>
      </c>
      <c r="V41" t="s">
        <v>89</v>
      </c>
      <c r="W41" t="s">
        <v>90</v>
      </c>
      <c r="X41" t="s">
        <v>89</v>
      </c>
      <c r="Y41" t="s">
        <v>96</v>
      </c>
      <c r="Z41" t="s">
        <v>134</v>
      </c>
      <c r="AA41" t="s">
        <v>89</v>
      </c>
      <c r="AB41" t="s">
        <v>89</v>
      </c>
      <c r="AC41" t="s">
        <v>89</v>
      </c>
      <c r="AD41" t="s">
        <v>89</v>
      </c>
      <c r="AE41" t="str">
        <f>HYPERLINK("file:///C:/rest_photo/Antiochia Waffle, Antakya (Zülüflühan Mah.).jpg","Antiochia Waffle, Antakya (Zülüflühan Mah.)")</f>
        <v>Antiochia Waffle, Antakya (Zülüflühan Mah.)</v>
      </c>
      <c r="AF41" t="s">
        <v>702</v>
      </c>
      <c r="AG41" t="s">
        <v>110</v>
      </c>
      <c r="AH41" t="s">
        <v>89</v>
      </c>
      <c r="AI41" t="s">
        <v>89</v>
      </c>
      <c r="AJ41" t="s">
        <v>93</v>
      </c>
    </row>
    <row r="42" spans="2:36" x14ac:dyDescent="0.25">
      <c r="B42" t="s">
        <v>89</v>
      </c>
      <c r="C42" t="s">
        <v>89</v>
      </c>
      <c r="D42" t="s">
        <v>89</v>
      </c>
      <c r="E42" t="s">
        <v>89</v>
      </c>
      <c r="F42" t="s">
        <v>89</v>
      </c>
      <c r="G42" t="s">
        <v>89</v>
      </c>
      <c r="H42" t="s">
        <v>89</v>
      </c>
      <c r="I42" t="s">
        <v>89</v>
      </c>
      <c r="J42" t="s">
        <v>89</v>
      </c>
      <c r="K42" t="s">
        <v>89</v>
      </c>
      <c r="L42" t="s">
        <v>731</v>
      </c>
      <c r="M42" t="s">
        <v>89</v>
      </c>
      <c r="N42" t="s">
        <v>89</v>
      </c>
      <c r="O42" t="s">
        <v>89</v>
      </c>
      <c r="P42" t="s">
        <v>89</v>
      </c>
      <c r="Q42" t="s">
        <v>89</v>
      </c>
      <c r="R42" t="s">
        <v>89</v>
      </c>
      <c r="S42" t="s">
        <v>89</v>
      </c>
      <c r="T42" t="s">
        <v>89</v>
      </c>
      <c r="U42" t="s">
        <v>89</v>
      </c>
      <c r="V42" t="s">
        <v>89</v>
      </c>
      <c r="W42" t="s">
        <v>90</v>
      </c>
      <c r="X42" t="s">
        <v>89</v>
      </c>
      <c r="Y42" t="s">
        <v>91</v>
      </c>
      <c r="Z42" t="s">
        <v>92</v>
      </c>
      <c r="AA42" t="s">
        <v>89</v>
      </c>
      <c r="AB42" t="s">
        <v>89</v>
      </c>
      <c r="AC42" t="s">
        <v>89</v>
      </c>
      <c r="AD42" t="s">
        <v>89</v>
      </c>
      <c r="AE42" t="str">
        <f>HYPERLINK("file:///C:/rest_photo/Arpacı Kebap, Defne (Sümerler Mah.).jpg","Arpacı Kebap, Defne (Sümerler Mah.)")</f>
        <v>Arpacı Kebap, Defne (Sümerler Mah.)</v>
      </c>
      <c r="AF42" t="s">
        <v>702</v>
      </c>
      <c r="AG42" t="s">
        <v>95</v>
      </c>
      <c r="AH42" t="s">
        <v>89</v>
      </c>
      <c r="AI42" t="s">
        <v>89</v>
      </c>
      <c r="AJ42" t="s">
        <v>93</v>
      </c>
    </row>
    <row r="43" spans="2:36" x14ac:dyDescent="0.25">
      <c r="B43" t="s">
        <v>89</v>
      </c>
      <c r="C43" t="s">
        <v>89</v>
      </c>
      <c r="D43" t="s">
        <v>89</v>
      </c>
      <c r="E43" t="s">
        <v>89</v>
      </c>
      <c r="F43" t="s">
        <v>89</v>
      </c>
      <c r="G43" t="s">
        <v>89</v>
      </c>
      <c r="H43" t="s">
        <v>89</v>
      </c>
      <c r="I43" t="s">
        <v>89</v>
      </c>
      <c r="J43" t="s">
        <v>89</v>
      </c>
      <c r="K43" t="s">
        <v>89</v>
      </c>
      <c r="L43" t="s">
        <v>732</v>
      </c>
      <c r="M43" t="s">
        <v>89</v>
      </c>
      <c r="N43" t="s">
        <v>89</v>
      </c>
      <c r="O43" t="s">
        <v>89</v>
      </c>
      <c r="P43" t="s">
        <v>89</v>
      </c>
      <c r="Q43" t="s">
        <v>89</v>
      </c>
      <c r="R43" t="s">
        <v>89</v>
      </c>
      <c r="S43" t="s">
        <v>89</v>
      </c>
      <c r="T43" t="s">
        <v>89</v>
      </c>
      <c r="U43" t="s">
        <v>89</v>
      </c>
      <c r="V43" t="s">
        <v>89</v>
      </c>
      <c r="W43" t="s">
        <v>90</v>
      </c>
      <c r="X43" t="s">
        <v>89</v>
      </c>
      <c r="Y43" t="s">
        <v>96</v>
      </c>
      <c r="Z43" t="s">
        <v>102</v>
      </c>
      <c r="AA43" t="s">
        <v>89</v>
      </c>
      <c r="AB43" t="s">
        <v>89</v>
      </c>
      <c r="AC43" t="s">
        <v>89</v>
      </c>
      <c r="AD43" t="s">
        <v>89</v>
      </c>
      <c r="AE43" t="str">
        <f>HYPERLINK("file:///C:/rest_photo/Aryam Tost Kafe, Antakya (Haraparası Mah.).jpg","Aryam Tost Kafe, Antakya (Haraparası Mah.)")</f>
        <v>Aryam Tost Kafe, Antakya (Haraparası Mah.)</v>
      </c>
      <c r="AF43" t="s">
        <v>700</v>
      </c>
      <c r="AG43" t="s">
        <v>142</v>
      </c>
      <c r="AH43" t="s">
        <v>89</v>
      </c>
      <c r="AI43" t="s">
        <v>89</v>
      </c>
      <c r="AJ43" t="s">
        <v>93</v>
      </c>
    </row>
    <row r="44" spans="2:36" x14ac:dyDescent="0.25">
      <c r="B44" t="s">
        <v>89</v>
      </c>
      <c r="C44" t="s">
        <v>89</v>
      </c>
      <c r="D44" t="s">
        <v>89</v>
      </c>
      <c r="E44" t="s">
        <v>89</v>
      </c>
      <c r="F44" t="s">
        <v>89</v>
      </c>
      <c r="G44" t="s">
        <v>89</v>
      </c>
      <c r="H44" t="s">
        <v>89</v>
      </c>
      <c r="I44" t="s">
        <v>89</v>
      </c>
      <c r="J44" t="s">
        <v>89</v>
      </c>
      <c r="K44" t="s">
        <v>89</v>
      </c>
      <c r="L44" t="s">
        <v>733</v>
      </c>
      <c r="M44" t="s">
        <v>89</v>
      </c>
      <c r="N44" t="s">
        <v>89</v>
      </c>
      <c r="O44" t="s">
        <v>89</v>
      </c>
      <c r="P44" t="s">
        <v>89</v>
      </c>
      <c r="Q44" t="s">
        <v>89</v>
      </c>
      <c r="R44" t="s">
        <v>89</v>
      </c>
      <c r="S44" t="s">
        <v>89</v>
      </c>
      <c r="T44" t="s">
        <v>89</v>
      </c>
      <c r="U44" t="s">
        <v>89</v>
      </c>
      <c r="V44" t="s">
        <v>89</v>
      </c>
      <c r="W44" t="s">
        <v>90</v>
      </c>
      <c r="X44" t="s">
        <v>89</v>
      </c>
      <c r="Y44" t="s">
        <v>96</v>
      </c>
      <c r="Z44" t="s">
        <v>137</v>
      </c>
      <c r="AA44" t="s">
        <v>89</v>
      </c>
      <c r="AB44" t="s">
        <v>89</v>
      </c>
      <c r="AC44" t="s">
        <v>89</v>
      </c>
      <c r="AD44" t="s">
        <v>89</v>
      </c>
      <c r="AE44" t="str">
        <f>HYPERLINK("file:///C:/rest_photo/Asado, Antakya (Zenginler Mah.).jpg","Asado, Antakya (Zenginler Mah.)")</f>
        <v>Asado, Antakya (Zenginler Mah.)</v>
      </c>
      <c r="AF44" t="s">
        <v>700</v>
      </c>
      <c r="AG44" t="s">
        <v>99</v>
      </c>
      <c r="AH44" t="s">
        <v>89</v>
      </c>
      <c r="AI44" t="s">
        <v>89</v>
      </c>
      <c r="AJ44" t="s">
        <v>93</v>
      </c>
    </row>
    <row r="45" spans="2:36" x14ac:dyDescent="0.25">
      <c r="B45" t="s">
        <v>89</v>
      </c>
      <c r="C45" t="s">
        <v>89</v>
      </c>
      <c r="D45" t="s">
        <v>89</v>
      </c>
      <c r="E45" t="s">
        <v>89</v>
      </c>
      <c r="F45" t="s">
        <v>89</v>
      </c>
      <c r="G45" t="s">
        <v>89</v>
      </c>
      <c r="H45" t="s">
        <v>89</v>
      </c>
      <c r="I45" t="s">
        <v>89</v>
      </c>
      <c r="J45" t="s">
        <v>89</v>
      </c>
      <c r="K45" t="s">
        <v>89</v>
      </c>
      <c r="L45" t="s">
        <v>734</v>
      </c>
      <c r="M45" t="s">
        <v>89</v>
      </c>
      <c r="N45" t="s">
        <v>89</v>
      </c>
      <c r="O45" t="s">
        <v>89</v>
      </c>
      <c r="P45" t="s">
        <v>89</v>
      </c>
      <c r="Q45" t="s">
        <v>89</v>
      </c>
      <c r="R45" t="s">
        <v>89</v>
      </c>
      <c r="S45" t="s">
        <v>89</v>
      </c>
      <c r="T45" t="s">
        <v>89</v>
      </c>
      <c r="U45" t="s">
        <v>89</v>
      </c>
      <c r="V45" t="s">
        <v>89</v>
      </c>
      <c r="W45" t="s">
        <v>90</v>
      </c>
      <c r="X45" t="s">
        <v>89</v>
      </c>
      <c r="Y45" t="s">
        <v>96</v>
      </c>
      <c r="Z45" t="s">
        <v>171</v>
      </c>
      <c r="AA45" t="s">
        <v>89</v>
      </c>
      <c r="AB45" t="s">
        <v>89</v>
      </c>
      <c r="AC45" t="s">
        <v>89</v>
      </c>
      <c r="AD45" t="s">
        <v>89</v>
      </c>
      <c r="AE45" t="str">
        <f>HYPERLINK("file:///C:/rest_photo/Asfuroğlu Pastanesi, Antakya (Ürgenpaşa Mah.).jpg","Asfuroğlu Pastanesi, Antakya (Ürgenpaşa Mah.)")</f>
        <v>Asfuroğlu Pastanesi, Antakya (Ürgenpaşa Mah.)</v>
      </c>
      <c r="AF45" t="s">
        <v>700</v>
      </c>
      <c r="AG45" t="s">
        <v>170</v>
      </c>
      <c r="AH45" t="s">
        <v>89</v>
      </c>
      <c r="AI45" t="s">
        <v>89</v>
      </c>
      <c r="AJ45" t="s">
        <v>93</v>
      </c>
    </row>
    <row r="46" spans="2:36" x14ac:dyDescent="0.25">
      <c r="B46" t="s">
        <v>89</v>
      </c>
      <c r="C46" t="s">
        <v>89</v>
      </c>
      <c r="D46" t="s">
        <v>89</v>
      </c>
      <c r="E46" t="s">
        <v>89</v>
      </c>
      <c r="F46" t="s">
        <v>89</v>
      </c>
      <c r="G46" t="s">
        <v>89</v>
      </c>
      <c r="H46" t="s">
        <v>89</v>
      </c>
      <c r="I46" t="s">
        <v>89</v>
      </c>
      <c r="J46" t="s">
        <v>89</v>
      </c>
      <c r="K46" t="s">
        <v>89</v>
      </c>
      <c r="L46" t="s">
        <v>735</v>
      </c>
      <c r="M46" t="s">
        <v>89</v>
      </c>
      <c r="N46" t="s">
        <v>89</v>
      </c>
      <c r="O46" t="s">
        <v>89</v>
      </c>
      <c r="P46" t="s">
        <v>89</v>
      </c>
      <c r="Q46" t="s">
        <v>89</v>
      </c>
      <c r="R46" t="s">
        <v>89</v>
      </c>
      <c r="S46" t="s">
        <v>89</v>
      </c>
      <c r="T46" t="s">
        <v>89</v>
      </c>
      <c r="U46" t="s">
        <v>89</v>
      </c>
      <c r="V46" t="s">
        <v>89</v>
      </c>
      <c r="W46" t="s">
        <v>90</v>
      </c>
      <c r="X46" t="s">
        <v>89</v>
      </c>
      <c r="Y46" t="s">
        <v>96</v>
      </c>
      <c r="Z46" t="s">
        <v>134</v>
      </c>
      <c r="AA46" t="s">
        <v>89</v>
      </c>
      <c r="AB46" t="s">
        <v>89</v>
      </c>
      <c r="AC46" t="s">
        <v>89</v>
      </c>
      <c r="AD46" t="s">
        <v>89</v>
      </c>
      <c r="AE46" t="str">
        <f>HYPERLINK("file:///C:/rest_photo/Asi Gözleme &amp; Kahvaltı &amp; Et &amp; Balık, Antakya (Zülüflühan Mah.).jpg","Asi Gözleme &amp; Kahvaltı &amp; Et &amp; Balık, Antakya (Zülüflühan Mah.)")</f>
        <v>Asi Gözleme &amp; Kahvaltı &amp; Et &amp; Balık, Antakya (Zülüflühan Mah.)</v>
      </c>
      <c r="AF46" t="s">
        <v>702</v>
      </c>
      <c r="AG46" t="s">
        <v>142</v>
      </c>
      <c r="AH46" t="s">
        <v>89</v>
      </c>
      <c r="AI46" t="s">
        <v>89</v>
      </c>
      <c r="AJ46" t="s">
        <v>93</v>
      </c>
    </row>
    <row r="47" spans="2:36" x14ac:dyDescent="0.25">
      <c r="B47" t="s">
        <v>89</v>
      </c>
      <c r="C47" t="s">
        <v>89</v>
      </c>
      <c r="D47" t="s">
        <v>89</v>
      </c>
      <c r="E47" t="s">
        <v>89</v>
      </c>
      <c r="F47" t="s">
        <v>89</v>
      </c>
      <c r="G47" t="s">
        <v>89</v>
      </c>
      <c r="H47" t="s">
        <v>89</v>
      </c>
      <c r="I47" t="s">
        <v>89</v>
      </c>
      <c r="J47" t="s">
        <v>89</v>
      </c>
      <c r="K47" t="s">
        <v>89</v>
      </c>
      <c r="L47" t="s">
        <v>736</v>
      </c>
      <c r="M47" t="s">
        <v>89</v>
      </c>
      <c r="N47" t="s">
        <v>89</v>
      </c>
      <c r="O47" t="s">
        <v>89</v>
      </c>
      <c r="P47" t="s">
        <v>89</v>
      </c>
      <c r="Q47" t="s">
        <v>89</v>
      </c>
      <c r="R47" t="s">
        <v>89</v>
      </c>
      <c r="S47" t="s">
        <v>89</v>
      </c>
      <c r="T47" t="s">
        <v>89</v>
      </c>
      <c r="U47" t="s">
        <v>89</v>
      </c>
      <c r="V47" t="s">
        <v>89</v>
      </c>
      <c r="W47" t="s">
        <v>90</v>
      </c>
      <c r="X47" t="s">
        <v>89</v>
      </c>
      <c r="Y47" t="s">
        <v>96</v>
      </c>
      <c r="Z47" t="s">
        <v>174</v>
      </c>
      <c r="AA47" t="s">
        <v>89</v>
      </c>
      <c r="AB47" t="s">
        <v>89</v>
      </c>
      <c r="AC47" t="s">
        <v>89</v>
      </c>
      <c r="AD47" t="s">
        <v>89</v>
      </c>
      <c r="AE47" t="str">
        <f>HYPERLINK("file:///C:/rest_photo/Asil Cafe &amp; Fast Food, Antakya (Akasya Mah.).jpg","Asil Cafe &amp; Fast Food, Antakya (Akasya Mah.)")</f>
        <v>Asil Cafe &amp; Fast Food, Antakya (Akasya Mah.)</v>
      </c>
      <c r="AF47" t="s">
        <v>700</v>
      </c>
      <c r="AG47" t="s">
        <v>99</v>
      </c>
      <c r="AH47" t="s">
        <v>89</v>
      </c>
      <c r="AI47" t="s">
        <v>89</v>
      </c>
      <c r="AJ47" t="s">
        <v>93</v>
      </c>
    </row>
    <row r="48" spans="2:36" x14ac:dyDescent="0.25">
      <c r="B48" t="s">
        <v>89</v>
      </c>
      <c r="C48" t="s">
        <v>89</v>
      </c>
      <c r="D48" t="s">
        <v>89</v>
      </c>
      <c r="E48" t="s">
        <v>89</v>
      </c>
      <c r="F48" t="s">
        <v>89</v>
      </c>
      <c r="G48" t="s">
        <v>89</v>
      </c>
      <c r="H48" t="s">
        <v>89</v>
      </c>
      <c r="I48" t="s">
        <v>89</v>
      </c>
      <c r="J48" t="s">
        <v>89</v>
      </c>
      <c r="K48" t="s">
        <v>89</v>
      </c>
      <c r="L48" t="s">
        <v>737</v>
      </c>
      <c r="M48" t="s">
        <v>89</v>
      </c>
      <c r="N48" t="s">
        <v>89</v>
      </c>
      <c r="O48" t="s">
        <v>89</v>
      </c>
      <c r="P48" t="s">
        <v>89</v>
      </c>
      <c r="Q48" t="s">
        <v>89</v>
      </c>
      <c r="R48" t="s">
        <v>89</v>
      </c>
      <c r="S48" t="s">
        <v>89</v>
      </c>
      <c r="T48" t="s">
        <v>89</v>
      </c>
      <c r="U48" t="s">
        <v>89</v>
      </c>
      <c r="V48" t="s">
        <v>89</v>
      </c>
      <c r="W48" t="s">
        <v>90</v>
      </c>
      <c r="X48" t="s">
        <v>89</v>
      </c>
      <c r="Y48" t="s">
        <v>107</v>
      </c>
      <c r="Z48" t="s">
        <v>140</v>
      </c>
      <c r="AA48" t="s">
        <v>89</v>
      </c>
      <c r="AB48" t="s">
        <v>89</v>
      </c>
      <c r="AC48" t="s">
        <v>89</v>
      </c>
      <c r="AD48" t="s">
        <v>89</v>
      </c>
      <c r="AE48" t="str">
        <f>HYPERLINK("file:///C:/rest_photo/Asta Piknik Döner, İskenderun (Yenişehir Mah.).jpg","Asta Piknik Döner, İskenderun (Yenişehir Mah.)")</f>
        <v>Asta Piknik Döner, İskenderun (Yenişehir Mah.)</v>
      </c>
      <c r="AF48" t="s">
        <v>702</v>
      </c>
      <c r="AG48" t="s">
        <v>99</v>
      </c>
      <c r="AH48" t="s">
        <v>89</v>
      </c>
      <c r="AI48" t="s">
        <v>89</v>
      </c>
      <c r="AJ48" t="s">
        <v>93</v>
      </c>
    </row>
    <row r="49" spans="2:36" x14ac:dyDescent="0.25">
      <c r="B49" t="s">
        <v>89</v>
      </c>
      <c r="C49" t="s">
        <v>89</v>
      </c>
      <c r="D49" t="s">
        <v>89</v>
      </c>
      <c r="E49" t="s">
        <v>89</v>
      </c>
      <c r="F49" t="s">
        <v>89</v>
      </c>
      <c r="G49" t="s">
        <v>89</v>
      </c>
      <c r="H49" t="s">
        <v>89</v>
      </c>
      <c r="I49" t="s">
        <v>89</v>
      </c>
      <c r="J49" t="s">
        <v>89</v>
      </c>
      <c r="K49" t="s">
        <v>89</v>
      </c>
      <c r="L49" t="s">
        <v>738</v>
      </c>
      <c r="M49" t="s">
        <v>89</v>
      </c>
      <c r="N49" t="s">
        <v>89</v>
      </c>
      <c r="O49" t="s">
        <v>89</v>
      </c>
      <c r="P49" t="s">
        <v>89</v>
      </c>
      <c r="Q49" t="s">
        <v>89</v>
      </c>
      <c r="R49" t="s">
        <v>89</v>
      </c>
      <c r="S49" t="s">
        <v>89</v>
      </c>
      <c r="T49" t="s">
        <v>89</v>
      </c>
      <c r="U49" t="s">
        <v>89</v>
      </c>
      <c r="V49" t="s">
        <v>89</v>
      </c>
      <c r="W49" t="s">
        <v>90</v>
      </c>
      <c r="X49" t="s">
        <v>89</v>
      </c>
      <c r="Y49" t="s">
        <v>107</v>
      </c>
      <c r="Z49" t="s">
        <v>177</v>
      </c>
      <c r="AA49" t="s">
        <v>89</v>
      </c>
      <c r="AB49" t="s">
        <v>89</v>
      </c>
      <c r="AC49" t="s">
        <v>89</v>
      </c>
      <c r="AD49" t="s">
        <v>89</v>
      </c>
      <c r="AE49" t="str">
        <f>HYPERLINK("file:///C:/rest_photo/Aşkaroğlu Restaurant, İskenderun (Numune Mah.).jpg","Aşkaroğlu Restaurant, İskenderun (Numune Mah.)")</f>
        <v>Aşkaroğlu Restaurant, İskenderun (Numune Mah.)</v>
      </c>
      <c r="AF49" t="s">
        <v>702</v>
      </c>
      <c r="AG49" t="s">
        <v>95</v>
      </c>
      <c r="AH49" t="s">
        <v>89</v>
      </c>
      <c r="AI49" t="s">
        <v>89</v>
      </c>
      <c r="AJ49" t="s">
        <v>93</v>
      </c>
    </row>
    <row r="50" spans="2:36" x14ac:dyDescent="0.25">
      <c r="B50" t="s">
        <v>89</v>
      </c>
      <c r="C50" t="s">
        <v>89</v>
      </c>
      <c r="D50" t="s">
        <v>89</v>
      </c>
      <c r="E50" t="s">
        <v>89</v>
      </c>
      <c r="F50" t="s">
        <v>89</v>
      </c>
      <c r="G50" t="s">
        <v>89</v>
      </c>
      <c r="H50" t="s">
        <v>89</v>
      </c>
      <c r="I50" t="s">
        <v>89</v>
      </c>
      <c r="J50" t="s">
        <v>89</v>
      </c>
      <c r="K50" t="s">
        <v>89</v>
      </c>
      <c r="L50" t="s">
        <v>739</v>
      </c>
      <c r="M50" t="s">
        <v>89</v>
      </c>
      <c r="N50" t="s">
        <v>89</v>
      </c>
      <c r="O50" t="s">
        <v>89</v>
      </c>
      <c r="P50" t="s">
        <v>89</v>
      </c>
      <c r="Q50" t="s">
        <v>89</v>
      </c>
      <c r="R50" t="s">
        <v>89</v>
      </c>
      <c r="S50" t="s">
        <v>89</v>
      </c>
      <c r="T50" t="s">
        <v>89</v>
      </c>
      <c r="U50" t="s">
        <v>89</v>
      </c>
      <c r="V50" t="s">
        <v>89</v>
      </c>
      <c r="W50" t="s">
        <v>90</v>
      </c>
      <c r="X50" t="s">
        <v>89</v>
      </c>
      <c r="Y50" t="s">
        <v>107</v>
      </c>
      <c r="Z50" t="s">
        <v>140</v>
      </c>
      <c r="AA50" t="s">
        <v>89</v>
      </c>
      <c r="AB50" t="s">
        <v>89</v>
      </c>
      <c r="AC50" t="s">
        <v>89</v>
      </c>
      <c r="AD50" t="s">
        <v>89</v>
      </c>
      <c r="AE50" t="str">
        <f>HYPERLINK("file:///C:/rest_photo/Ateş Döner, İskenderun (Yenişehir Mah.).jpg","Ateş Döner, İskenderun (Yenişehir Mah.)")</f>
        <v>Ateş Döner, İskenderun (Yenişehir Mah.)</v>
      </c>
      <c r="AF50" t="s">
        <v>81</v>
      </c>
      <c r="AG50" t="s">
        <v>99</v>
      </c>
      <c r="AH50" t="s">
        <v>89</v>
      </c>
      <c r="AI50" t="s">
        <v>89</v>
      </c>
      <c r="AJ50" t="s">
        <v>93</v>
      </c>
    </row>
    <row r="51" spans="2:36" x14ac:dyDescent="0.25">
      <c r="B51" t="s">
        <v>89</v>
      </c>
      <c r="C51" t="s">
        <v>89</v>
      </c>
      <c r="D51" t="s">
        <v>89</v>
      </c>
      <c r="E51" t="s">
        <v>89</v>
      </c>
      <c r="F51" t="s">
        <v>89</v>
      </c>
      <c r="G51" t="s">
        <v>89</v>
      </c>
      <c r="H51" t="s">
        <v>89</v>
      </c>
      <c r="I51" t="s">
        <v>89</v>
      </c>
      <c r="J51" t="s">
        <v>89</v>
      </c>
      <c r="K51" t="s">
        <v>89</v>
      </c>
      <c r="L51" t="s">
        <v>740</v>
      </c>
      <c r="M51" t="s">
        <v>89</v>
      </c>
      <c r="N51" t="s">
        <v>89</v>
      </c>
      <c r="O51" t="s">
        <v>89</v>
      </c>
      <c r="P51" t="s">
        <v>89</v>
      </c>
      <c r="Q51" t="s">
        <v>89</v>
      </c>
      <c r="R51" t="s">
        <v>89</v>
      </c>
      <c r="S51" t="s">
        <v>89</v>
      </c>
      <c r="T51" t="s">
        <v>89</v>
      </c>
      <c r="U51" t="s">
        <v>89</v>
      </c>
      <c r="V51" t="s">
        <v>89</v>
      </c>
      <c r="W51" t="s">
        <v>90</v>
      </c>
      <c r="X51" t="s">
        <v>89</v>
      </c>
      <c r="Y51" t="s">
        <v>91</v>
      </c>
      <c r="Z51" t="s">
        <v>180</v>
      </c>
      <c r="AA51" t="s">
        <v>89</v>
      </c>
      <c r="AB51" t="s">
        <v>89</v>
      </c>
      <c r="AC51" t="s">
        <v>89</v>
      </c>
      <c r="AD51" t="s">
        <v>89</v>
      </c>
      <c r="AE51" t="str">
        <f>HYPERLINK("file:///C:/rest_photo/Ateş Tost, Defne (Çekmece Mah.).jpg","Ateş Tost, Defne (Çekmece Mah.)")</f>
        <v>Ateş Tost, Defne (Çekmece Mah.)</v>
      </c>
      <c r="AF51" t="s">
        <v>81</v>
      </c>
      <c r="AG51" t="s">
        <v>142</v>
      </c>
      <c r="AH51" t="s">
        <v>89</v>
      </c>
      <c r="AI51" t="s">
        <v>89</v>
      </c>
      <c r="AJ51" t="s">
        <v>93</v>
      </c>
    </row>
    <row r="52" spans="2:36" x14ac:dyDescent="0.25">
      <c r="B52" t="s">
        <v>89</v>
      </c>
      <c r="C52" t="s">
        <v>89</v>
      </c>
      <c r="D52" t="s">
        <v>89</v>
      </c>
      <c r="E52" t="s">
        <v>89</v>
      </c>
      <c r="F52" t="s">
        <v>89</v>
      </c>
      <c r="G52" t="s">
        <v>89</v>
      </c>
      <c r="H52" t="s">
        <v>89</v>
      </c>
      <c r="I52" t="s">
        <v>89</v>
      </c>
      <c r="J52" t="s">
        <v>89</v>
      </c>
      <c r="K52" t="s">
        <v>89</v>
      </c>
      <c r="L52" t="s">
        <v>741</v>
      </c>
      <c r="M52" t="s">
        <v>89</v>
      </c>
      <c r="N52" t="s">
        <v>89</v>
      </c>
      <c r="O52" t="s">
        <v>89</v>
      </c>
      <c r="P52" t="s">
        <v>89</v>
      </c>
      <c r="Q52" t="s">
        <v>89</v>
      </c>
      <c r="R52" t="s">
        <v>89</v>
      </c>
      <c r="S52" t="s">
        <v>89</v>
      </c>
      <c r="T52" t="s">
        <v>89</v>
      </c>
      <c r="U52" t="s">
        <v>89</v>
      </c>
      <c r="V52" t="s">
        <v>89</v>
      </c>
      <c r="W52" t="s">
        <v>90</v>
      </c>
      <c r="X52" t="s">
        <v>89</v>
      </c>
      <c r="Y52" t="s">
        <v>91</v>
      </c>
      <c r="Z52" t="s">
        <v>182</v>
      </c>
      <c r="AA52" t="s">
        <v>89</v>
      </c>
      <c r="AB52" t="s">
        <v>89</v>
      </c>
      <c r="AC52" t="s">
        <v>89</v>
      </c>
      <c r="AD52" t="s">
        <v>89</v>
      </c>
      <c r="AE52" t="str">
        <f>HYPERLINK("file:///C:/rest_photo/Atlas Pizza Cafe, Defne (Turunçlu Mah.).jpg","Atlas Pizza Cafe, Defne (Turunçlu Mah.)")</f>
        <v>Atlas Pizza Cafe, Defne (Turunçlu Mah.)</v>
      </c>
      <c r="AF52" t="s">
        <v>81</v>
      </c>
      <c r="AG52" t="s">
        <v>161</v>
      </c>
      <c r="AH52" t="s">
        <v>89</v>
      </c>
      <c r="AI52" t="s">
        <v>89</v>
      </c>
      <c r="AJ52" t="s">
        <v>93</v>
      </c>
    </row>
    <row r="53" spans="2:36" x14ac:dyDescent="0.25">
      <c r="B53" t="s">
        <v>89</v>
      </c>
      <c r="C53" t="s">
        <v>89</v>
      </c>
      <c r="D53" t="s">
        <v>89</v>
      </c>
      <c r="E53" t="s">
        <v>89</v>
      </c>
      <c r="F53" t="s">
        <v>89</v>
      </c>
      <c r="G53" t="s">
        <v>89</v>
      </c>
      <c r="H53" t="s">
        <v>89</v>
      </c>
      <c r="I53" t="s">
        <v>89</v>
      </c>
      <c r="J53" t="s">
        <v>89</v>
      </c>
      <c r="K53" t="s">
        <v>89</v>
      </c>
      <c r="L53" t="s">
        <v>742</v>
      </c>
      <c r="M53" t="s">
        <v>89</v>
      </c>
      <c r="N53" t="s">
        <v>89</v>
      </c>
      <c r="O53" t="s">
        <v>89</v>
      </c>
      <c r="P53" t="s">
        <v>89</v>
      </c>
      <c r="Q53" t="s">
        <v>89</v>
      </c>
      <c r="R53" t="s">
        <v>89</v>
      </c>
      <c r="S53" t="s">
        <v>89</v>
      </c>
      <c r="T53" t="s">
        <v>89</v>
      </c>
      <c r="U53" t="s">
        <v>89</v>
      </c>
      <c r="V53" t="s">
        <v>89</v>
      </c>
      <c r="W53" t="s">
        <v>90</v>
      </c>
      <c r="X53" t="s">
        <v>89</v>
      </c>
      <c r="Y53" t="s">
        <v>96</v>
      </c>
      <c r="Z53" t="s">
        <v>137</v>
      </c>
      <c r="AA53" t="s">
        <v>89</v>
      </c>
      <c r="AB53" t="s">
        <v>89</v>
      </c>
      <c r="AC53" t="s">
        <v>89</v>
      </c>
      <c r="AD53" t="s">
        <v>89</v>
      </c>
      <c r="AE53" t="str">
        <f>HYPERLINK("file:///C:/rest_photo/Avlu Restaurant, Antakya (Zenginler Mah.).jpg","Avlu Restaurant, Antakya (Zenginler Mah.)")</f>
        <v>Avlu Restaurant, Antakya (Zenginler Mah.)</v>
      </c>
      <c r="AF53" t="s">
        <v>81</v>
      </c>
      <c r="AG53" t="s">
        <v>95</v>
      </c>
      <c r="AH53" t="s">
        <v>89</v>
      </c>
      <c r="AI53" t="s">
        <v>89</v>
      </c>
      <c r="AJ53" t="s">
        <v>93</v>
      </c>
    </row>
    <row r="54" spans="2:36" x14ac:dyDescent="0.25">
      <c r="B54" t="s">
        <v>89</v>
      </c>
      <c r="C54" t="s">
        <v>89</v>
      </c>
      <c r="D54" t="s">
        <v>89</v>
      </c>
      <c r="E54" t="s">
        <v>89</v>
      </c>
      <c r="F54" t="s">
        <v>89</v>
      </c>
      <c r="G54" t="s">
        <v>89</v>
      </c>
      <c r="H54" t="s">
        <v>89</v>
      </c>
      <c r="I54" t="s">
        <v>89</v>
      </c>
      <c r="J54" t="s">
        <v>89</v>
      </c>
      <c r="K54" t="s">
        <v>89</v>
      </c>
      <c r="L54" t="s">
        <v>743</v>
      </c>
      <c r="M54" t="s">
        <v>89</v>
      </c>
      <c r="N54" t="s">
        <v>89</v>
      </c>
      <c r="O54" t="s">
        <v>89</v>
      </c>
      <c r="P54" t="s">
        <v>89</v>
      </c>
      <c r="Q54" t="s">
        <v>89</v>
      </c>
      <c r="R54" t="s">
        <v>89</v>
      </c>
      <c r="S54" t="s">
        <v>89</v>
      </c>
      <c r="T54" t="s">
        <v>89</v>
      </c>
      <c r="U54" t="s">
        <v>89</v>
      </c>
      <c r="V54" t="s">
        <v>89</v>
      </c>
      <c r="W54" t="s">
        <v>90</v>
      </c>
      <c r="X54" t="s">
        <v>89</v>
      </c>
      <c r="Y54" t="s">
        <v>96</v>
      </c>
      <c r="Z54" t="s">
        <v>123</v>
      </c>
      <c r="AA54" t="s">
        <v>89</v>
      </c>
      <c r="AB54" t="s">
        <v>89</v>
      </c>
      <c r="AC54" t="s">
        <v>89</v>
      </c>
      <c r="AD54" t="s">
        <v>89</v>
      </c>
      <c r="AE54" t="str">
        <f>HYPERLINK("file:///C:/rest_photo/Bahadır Ustanın Yeri, Antakya (General Şükrü Kanatlı Mah.).jpg","Bahadır Ustanın Yeri, Antakya (General Şükrü Kanatlı Mah.)")</f>
        <v>Bahadır Ustanın Yeri, Antakya (General Şükrü Kanatlı Mah.)</v>
      </c>
      <c r="AF54" t="s">
        <v>700</v>
      </c>
      <c r="AG54" t="s">
        <v>99</v>
      </c>
      <c r="AH54" t="s">
        <v>89</v>
      </c>
      <c r="AI54" t="s">
        <v>89</v>
      </c>
      <c r="AJ54" t="s">
        <v>93</v>
      </c>
    </row>
    <row r="55" spans="2:36" ht="15.75" customHeight="1" x14ac:dyDescent="0.25">
      <c r="B55" t="s">
        <v>89</v>
      </c>
      <c r="C55" t="s">
        <v>89</v>
      </c>
      <c r="D55" t="s">
        <v>89</v>
      </c>
      <c r="E55" t="s">
        <v>89</v>
      </c>
      <c r="F55" t="s">
        <v>89</v>
      </c>
      <c r="G55" t="s">
        <v>89</v>
      </c>
      <c r="H55" t="s">
        <v>89</v>
      </c>
      <c r="I55" t="s">
        <v>89</v>
      </c>
      <c r="J55" t="s">
        <v>89</v>
      </c>
      <c r="K55" t="s">
        <v>89</v>
      </c>
      <c r="L55" t="s">
        <v>744</v>
      </c>
      <c r="M55" t="s">
        <v>89</v>
      </c>
      <c r="N55" t="s">
        <v>89</v>
      </c>
      <c r="O55" t="s">
        <v>89</v>
      </c>
      <c r="P55" t="s">
        <v>89</v>
      </c>
      <c r="Q55" t="s">
        <v>89</v>
      </c>
      <c r="R55" t="s">
        <v>89</v>
      </c>
      <c r="S55" t="s">
        <v>89</v>
      </c>
      <c r="T55" t="s">
        <v>89</v>
      </c>
      <c r="U55" t="s">
        <v>89</v>
      </c>
      <c r="V55" t="s">
        <v>89</v>
      </c>
      <c r="W55" t="s">
        <v>90</v>
      </c>
      <c r="X55" t="s">
        <v>89</v>
      </c>
      <c r="Y55" t="s">
        <v>107</v>
      </c>
      <c r="Z55" t="s">
        <v>186</v>
      </c>
      <c r="AA55" t="s">
        <v>89</v>
      </c>
      <c r="AB55" t="s">
        <v>89</v>
      </c>
      <c r="AC55" t="s">
        <v>89</v>
      </c>
      <c r="AD55" t="s">
        <v>89</v>
      </c>
      <c r="AE55" t="str">
        <f>HYPERLINK("file:///C:/rest_photo/Bahar Kebap, İskenderun (Savaş Mah.).jpg","Bahar Kebap, İskenderun (Savaş Mah.)")</f>
        <v>Bahar Kebap, İskenderun (Savaş Mah.)</v>
      </c>
      <c r="AF55" t="s">
        <v>81</v>
      </c>
      <c r="AG55" t="s">
        <v>95</v>
      </c>
      <c r="AH55" t="s">
        <v>89</v>
      </c>
      <c r="AI55" t="s">
        <v>89</v>
      </c>
      <c r="AJ55" t="s">
        <v>93</v>
      </c>
    </row>
    <row r="56" spans="2:36" x14ac:dyDescent="0.25">
      <c r="B56" t="s">
        <v>89</v>
      </c>
      <c r="C56" t="s">
        <v>89</v>
      </c>
      <c r="D56" t="s">
        <v>89</v>
      </c>
      <c r="E56" t="s">
        <v>89</v>
      </c>
      <c r="F56" t="s">
        <v>89</v>
      </c>
      <c r="G56" t="s">
        <v>89</v>
      </c>
      <c r="H56" t="s">
        <v>89</v>
      </c>
      <c r="I56" t="s">
        <v>89</v>
      </c>
      <c r="J56" t="s">
        <v>89</v>
      </c>
      <c r="K56" t="s">
        <v>89</v>
      </c>
      <c r="L56" t="s">
        <v>745</v>
      </c>
      <c r="M56" t="s">
        <v>89</v>
      </c>
      <c r="N56" t="s">
        <v>89</v>
      </c>
      <c r="O56" t="s">
        <v>89</v>
      </c>
      <c r="P56" t="s">
        <v>89</v>
      </c>
      <c r="Q56" t="s">
        <v>89</v>
      </c>
      <c r="R56" t="s">
        <v>89</v>
      </c>
      <c r="S56" t="s">
        <v>89</v>
      </c>
      <c r="T56" t="s">
        <v>89</v>
      </c>
      <c r="U56" t="s">
        <v>89</v>
      </c>
      <c r="V56" t="s">
        <v>89</v>
      </c>
      <c r="W56" t="s">
        <v>90</v>
      </c>
      <c r="X56" t="s">
        <v>89</v>
      </c>
      <c r="Y56" t="s">
        <v>96</v>
      </c>
      <c r="Z56" t="s">
        <v>134</v>
      </c>
      <c r="AA56" t="s">
        <v>89</v>
      </c>
      <c r="AB56" t="s">
        <v>89</v>
      </c>
      <c r="AC56" t="s">
        <v>89</v>
      </c>
      <c r="AD56" t="s">
        <v>89</v>
      </c>
      <c r="AE56" t="str">
        <f>HYPERLINK("file:///C:/rest_photo/Bambo Döner, Antakya (Zülüflühan Mah.).jpg","Bambo Döner, Antakya (Zülüflühan Mah.)")</f>
        <v>Bambo Döner, Antakya (Zülüflühan Mah.)</v>
      </c>
      <c r="AF56" t="s">
        <v>702</v>
      </c>
      <c r="AG56" t="s">
        <v>99</v>
      </c>
      <c r="AH56" t="s">
        <v>89</v>
      </c>
      <c r="AI56" t="s">
        <v>89</v>
      </c>
      <c r="AJ56" t="s">
        <v>93</v>
      </c>
    </row>
    <row r="57" spans="2:36" x14ac:dyDescent="0.25">
      <c r="B57" t="s">
        <v>89</v>
      </c>
      <c r="C57" t="s">
        <v>89</v>
      </c>
      <c r="D57" t="s">
        <v>89</v>
      </c>
      <c r="E57" t="s">
        <v>89</v>
      </c>
      <c r="F57" t="s">
        <v>89</v>
      </c>
      <c r="G57" t="s">
        <v>89</v>
      </c>
      <c r="H57" t="s">
        <v>89</v>
      </c>
      <c r="I57" t="s">
        <v>89</v>
      </c>
      <c r="J57" t="s">
        <v>89</v>
      </c>
      <c r="K57" t="s">
        <v>89</v>
      </c>
      <c r="L57" t="s">
        <v>746</v>
      </c>
      <c r="M57" t="s">
        <v>89</v>
      </c>
      <c r="N57" t="s">
        <v>89</v>
      </c>
      <c r="O57" t="s">
        <v>89</v>
      </c>
      <c r="P57" t="s">
        <v>89</v>
      </c>
      <c r="Q57" t="s">
        <v>89</v>
      </c>
      <c r="R57" t="s">
        <v>89</v>
      </c>
      <c r="S57" t="s">
        <v>89</v>
      </c>
      <c r="T57" t="s">
        <v>89</v>
      </c>
      <c r="U57" t="s">
        <v>89</v>
      </c>
      <c r="V57" t="s">
        <v>89</v>
      </c>
      <c r="W57" t="s">
        <v>90</v>
      </c>
      <c r="X57" t="s">
        <v>89</v>
      </c>
      <c r="Y57" t="s">
        <v>189</v>
      </c>
      <c r="Z57" t="s">
        <v>190</v>
      </c>
      <c r="AA57" t="s">
        <v>89</v>
      </c>
      <c r="AB57" t="s">
        <v>89</v>
      </c>
      <c r="AC57" t="s">
        <v>89</v>
      </c>
      <c r="AD57" t="s">
        <v>89</v>
      </c>
      <c r="AE57" t="str">
        <f>HYPERLINK("file:///C:/rest_photo/Baraka Çöp Şiş &amp; Ciğer &amp; Döner, Arsuz (Karaağaç Övündük Mah.).jpg","Baraka Çöp Şiş &amp; Ciğer &amp; Döner, Arsuz (Karaağaç Övündük Mah.)")</f>
        <v>Baraka Çöp Şiş &amp; Ciğer &amp; Döner, Arsuz (Karaağaç Övündük Mah.)</v>
      </c>
      <c r="AF57" t="s">
        <v>81</v>
      </c>
      <c r="AG57" t="s">
        <v>95</v>
      </c>
      <c r="AH57" t="s">
        <v>89</v>
      </c>
      <c r="AI57" t="s">
        <v>89</v>
      </c>
      <c r="AJ57" t="s">
        <v>93</v>
      </c>
    </row>
    <row r="58" spans="2:36" x14ac:dyDescent="0.25">
      <c r="B58" t="s">
        <v>89</v>
      </c>
      <c r="C58" t="s">
        <v>89</v>
      </c>
      <c r="D58" t="s">
        <v>89</v>
      </c>
      <c r="E58" t="s">
        <v>89</v>
      </c>
      <c r="F58" t="s">
        <v>89</v>
      </c>
      <c r="G58" t="s">
        <v>89</v>
      </c>
      <c r="H58" t="s">
        <v>89</v>
      </c>
      <c r="I58" t="s">
        <v>89</v>
      </c>
      <c r="J58" t="s">
        <v>89</v>
      </c>
      <c r="K58" t="s">
        <v>89</v>
      </c>
      <c r="L58" t="s">
        <v>747</v>
      </c>
      <c r="M58" t="s">
        <v>89</v>
      </c>
      <c r="N58" t="s">
        <v>89</v>
      </c>
      <c r="O58" t="s">
        <v>89</v>
      </c>
      <c r="P58" t="s">
        <v>89</v>
      </c>
      <c r="Q58" t="s">
        <v>89</v>
      </c>
      <c r="R58" t="s">
        <v>89</v>
      </c>
      <c r="S58" t="s">
        <v>89</v>
      </c>
      <c r="T58" t="s">
        <v>89</v>
      </c>
      <c r="U58" t="s">
        <v>89</v>
      </c>
      <c r="V58" t="s">
        <v>89</v>
      </c>
      <c r="W58" t="s">
        <v>90</v>
      </c>
      <c r="X58" t="s">
        <v>89</v>
      </c>
      <c r="Y58" t="s">
        <v>91</v>
      </c>
      <c r="Z58" t="s">
        <v>180</v>
      </c>
      <c r="AA58" t="s">
        <v>89</v>
      </c>
      <c r="AB58" t="s">
        <v>89</v>
      </c>
      <c r="AC58" t="s">
        <v>89</v>
      </c>
      <c r="AD58" t="s">
        <v>89</v>
      </c>
      <c r="AE58" t="str">
        <f>HYPERLINK("file:///C:/rest_photo/Baran Fresh Food &amp; Pişirim, Defne (Çekmece Mah.).jpg","Baran Fresh Food &amp; Pişirim, Defne (Çekmece Mah.)")</f>
        <v>Baran Fresh Food &amp; Pişirim, Defne (Çekmece Mah.)</v>
      </c>
      <c r="AF58" t="s">
        <v>81</v>
      </c>
      <c r="AG58" t="s">
        <v>95</v>
      </c>
      <c r="AH58" t="s">
        <v>89</v>
      </c>
      <c r="AI58" t="s">
        <v>89</v>
      </c>
      <c r="AJ58" t="s">
        <v>93</v>
      </c>
    </row>
    <row r="59" spans="2:36" x14ac:dyDescent="0.25">
      <c r="B59" t="s">
        <v>89</v>
      </c>
      <c r="C59" t="s">
        <v>89</v>
      </c>
      <c r="D59" t="s">
        <v>89</v>
      </c>
      <c r="E59" t="s">
        <v>89</v>
      </c>
      <c r="F59" t="s">
        <v>89</v>
      </c>
      <c r="G59" t="s">
        <v>89</v>
      </c>
      <c r="H59" t="s">
        <v>89</v>
      </c>
      <c r="I59" t="s">
        <v>89</v>
      </c>
      <c r="J59" t="s">
        <v>89</v>
      </c>
      <c r="K59" t="s">
        <v>89</v>
      </c>
      <c r="L59" t="s">
        <v>748</v>
      </c>
      <c r="M59" t="s">
        <v>89</v>
      </c>
      <c r="N59" t="s">
        <v>89</v>
      </c>
      <c r="O59" t="s">
        <v>89</v>
      </c>
      <c r="P59" t="s">
        <v>89</v>
      </c>
      <c r="Q59" t="s">
        <v>89</v>
      </c>
      <c r="R59" t="s">
        <v>89</v>
      </c>
      <c r="S59" t="s">
        <v>89</v>
      </c>
      <c r="T59" t="s">
        <v>89</v>
      </c>
      <c r="U59" t="s">
        <v>89</v>
      </c>
      <c r="V59" t="s">
        <v>89</v>
      </c>
      <c r="W59" t="s">
        <v>90</v>
      </c>
      <c r="X59" t="s">
        <v>89</v>
      </c>
      <c r="Y59" t="s">
        <v>96</v>
      </c>
      <c r="Z59" t="s">
        <v>171</v>
      </c>
      <c r="AA59" t="s">
        <v>89</v>
      </c>
      <c r="AB59" t="s">
        <v>89</v>
      </c>
      <c r="AC59" t="s">
        <v>89</v>
      </c>
      <c r="AD59" t="s">
        <v>89</v>
      </c>
      <c r="AE59" t="str">
        <f>HYPERLINK("file:///C:/rest_photo/Başkent Kokoreç, Antakya (Ürgenpaşa Mah.).jpg","Başkent Kokoreç, Antakya (Ürgenpaşa Mah.)")</f>
        <v>Başkent Kokoreç, Antakya (Ürgenpaşa Mah.)</v>
      </c>
      <c r="AF59" t="s">
        <v>700</v>
      </c>
      <c r="AG59" t="s">
        <v>95</v>
      </c>
      <c r="AH59" t="s">
        <v>89</v>
      </c>
      <c r="AI59" t="s">
        <v>89</v>
      </c>
      <c r="AJ59" t="s">
        <v>93</v>
      </c>
    </row>
    <row r="60" spans="2:36" x14ac:dyDescent="0.25">
      <c r="B60" t="s">
        <v>89</v>
      </c>
      <c r="C60" t="s">
        <v>89</v>
      </c>
      <c r="D60" t="s">
        <v>89</v>
      </c>
      <c r="E60" t="s">
        <v>89</v>
      </c>
      <c r="F60" t="s">
        <v>89</v>
      </c>
      <c r="G60" t="s">
        <v>89</v>
      </c>
      <c r="H60" t="s">
        <v>89</v>
      </c>
      <c r="I60" t="s">
        <v>89</v>
      </c>
      <c r="J60" t="s">
        <v>89</v>
      </c>
      <c r="K60" t="s">
        <v>89</v>
      </c>
      <c r="L60" t="s">
        <v>749</v>
      </c>
      <c r="M60" t="s">
        <v>89</v>
      </c>
      <c r="N60" t="s">
        <v>89</v>
      </c>
      <c r="O60" t="s">
        <v>89</v>
      </c>
      <c r="P60" t="s">
        <v>89</v>
      </c>
      <c r="Q60" t="s">
        <v>89</v>
      </c>
      <c r="R60" t="s">
        <v>89</v>
      </c>
      <c r="S60" t="s">
        <v>89</v>
      </c>
      <c r="T60" t="s">
        <v>89</v>
      </c>
      <c r="U60" t="s">
        <v>89</v>
      </c>
      <c r="V60" t="s">
        <v>89</v>
      </c>
      <c r="W60" t="s">
        <v>90</v>
      </c>
      <c r="X60" t="s">
        <v>89</v>
      </c>
      <c r="Y60" t="s">
        <v>107</v>
      </c>
      <c r="Z60" t="s">
        <v>194</v>
      </c>
      <c r="AA60" t="s">
        <v>89</v>
      </c>
      <c r="AB60" t="s">
        <v>89</v>
      </c>
      <c r="AC60" t="s">
        <v>89</v>
      </c>
      <c r="AD60" t="s">
        <v>89</v>
      </c>
      <c r="AE60" t="str">
        <f>HYPERLINK("file:///C:/rest_photo/Battalbey Çiğ Köftecisi, İskenderun (Meydan Mah.).jpg","Battalbey Çiğ Köftecisi, İskenderun (Meydan Mah.)")</f>
        <v>Battalbey Çiğ Köftecisi, İskenderun (Meydan Mah.)</v>
      </c>
      <c r="AF60" t="s">
        <v>700</v>
      </c>
      <c r="AG60" t="s">
        <v>115</v>
      </c>
      <c r="AH60" t="s">
        <v>89</v>
      </c>
      <c r="AI60" t="s">
        <v>89</v>
      </c>
      <c r="AJ60" t="s">
        <v>93</v>
      </c>
    </row>
    <row r="61" spans="2:36" x14ac:dyDescent="0.25">
      <c r="B61" t="s">
        <v>89</v>
      </c>
      <c r="C61" t="s">
        <v>89</v>
      </c>
      <c r="D61" t="s">
        <v>89</v>
      </c>
      <c r="E61" t="s">
        <v>89</v>
      </c>
      <c r="F61" t="s">
        <v>89</v>
      </c>
      <c r="G61" t="s">
        <v>89</v>
      </c>
      <c r="H61" t="s">
        <v>89</v>
      </c>
      <c r="I61" t="s">
        <v>89</v>
      </c>
      <c r="J61" t="s">
        <v>89</v>
      </c>
      <c r="K61" t="s">
        <v>89</v>
      </c>
      <c r="L61" t="s">
        <v>750</v>
      </c>
      <c r="M61" t="s">
        <v>89</v>
      </c>
      <c r="N61" t="s">
        <v>89</v>
      </c>
      <c r="O61" t="s">
        <v>89</v>
      </c>
      <c r="P61" t="s">
        <v>89</v>
      </c>
      <c r="Q61" t="s">
        <v>89</v>
      </c>
      <c r="R61" t="s">
        <v>89</v>
      </c>
      <c r="S61" t="s">
        <v>89</v>
      </c>
      <c r="T61" t="s">
        <v>89</v>
      </c>
      <c r="U61" t="s">
        <v>89</v>
      </c>
      <c r="V61" t="s">
        <v>89</v>
      </c>
      <c r="W61" t="s">
        <v>90</v>
      </c>
      <c r="X61" t="s">
        <v>89</v>
      </c>
      <c r="Y61" t="s">
        <v>96</v>
      </c>
      <c r="Z61" t="s">
        <v>104</v>
      </c>
      <c r="AA61" t="s">
        <v>89</v>
      </c>
      <c r="AB61" t="s">
        <v>89</v>
      </c>
      <c r="AC61" t="s">
        <v>89</v>
      </c>
      <c r="AD61" t="s">
        <v>89</v>
      </c>
      <c r="AE61" t="str">
        <f>HYPERLINK("file:///C:/rest_photo/Bayramefendi Osmanlı Kahvecisi, Antakya (Serinyol Mah.).jpg","Bayramefendi Osmanlı Kahvecisi, Antakya (Serinyol Mah.)")</f>
        <v>Bayramefendi Osmanlı Kahvecisi, Antakya (Serinyol Mah.)</v>
      </c>
      <c r="AF61" t="s">
        <v>81</v>
      </c>
      <c r="AG61" t="s">
        <v>110</v>
      </c>
      <c r="AH61" t="s">
        <v>89</v>
      </c>
      <c r="AI61" t="s">
        <v>89</v>
      </c>
      <c r="AJ61" t="s">
        <v>93</v>
      </c>
    </row>
    <row r="62" spans="2:36" x14ac:dyDescent="0.25">
      <c r="B62" t="s">
        <v>89</v>
      </c>
      <c r="C62" t="s">
        <v>89</v>
      </c>
      <c r="D62" t="s">
        <v>89</v>
      </c>
      <c r="E62" t="s">
        <v>89</v>
      </c>
      <c r="F62" t="s">
        <v>89</v>
      </c>
      <c r="G62" t="s">
        <v>89</v>
      </c>
      <c r="H62" t="s">
        <v>89</v>
      </c>
      <c r="I62" t="s">
        <v>89</v>
      </c>
      <c r="J62" t="s">
        <v>89</v>
      </c>
      <c r="K62" t="s">
        <v>89</v>
      </c>
      <c r="L62" t="s">
        <v>751</v>
      </c>
      <c r="M62" t="s">
        <v>89</v>
      </c>
      <c r="N62" t="s">
        <v>89</v>
      </c>
      <c r="O62" t="s">
        <v>89</v>
      </c>
      <c r="P62" t="s">
        <v>89</v>
      </c>
      <c r="Q62" t="s">
        <v>89</v>
      </c>
      <c r="R62" t="s">
        <v>89</v>
      </c>
      <c r="S62" t="s">
        <v>89</v>
      </c>
      <c r="T62" t="s">
        <v>89</v>
      </c>
      <c r="U62" t="s">
        <v>89</v>
      </c>
      <c r="V62" t="s">
        <v>89</v>
      </c>
      <c r="W62" t="s">
        <v>90</v>
      </c>
      <c r="X62" t="s">
        <v>89</v>
      </c>
      <c r="Y62" t="s">
        <v>96</v>
      </c>
      <c r="Z62" t="s">
        <v>100</v>
      </c>
      <c r="AA62" t="s">
        <v>89</v>
      </c>
      <c r="AB62" t="s">
        <v>89</v>
      </c>
      <c r="AC62" t="s">
        <v>89</v>
      </c>
      <c r="AD62" t="s">
        <v>89</v>
      </c>
      <c r="AE62" t="str">
        <f>HYPERLINK("file:///C:/rest_photo/Bereket Köfte, Antakya (Cebrail Mah.).jpg","Bereket Köfte, Antakya (Cebrail Mah.)")</f>
        <v>Bereket Köfte, Antakya (Cebrail Mah.)</v>
      </c>
      <c r="AF62" t="s">
        <v>702</v>
      </c>
      <c r="AG62" t="s">
        <v>156</v>
      </c>
      <c r="AH62" t="s">
        <v>89</v>
      </c>
      <c r="AI62" t="s">
        <v>89</v>
      </c>
      <c r="AJ62" t="s">
        <v>93</v>
      </c>
    </row>
    <row r="63" spans="2:36" x14ac:dyDescent="0.25">
      <c r="B63" t="s">
        <v>89</v>
      </c>
      <c r="C63" t="s">
        <v>89</v>
      </c>
      <c r="D63" t="s">
        <v>89</v>
      </c>
      <c r="E63" t="s">
        <v>89</v>
      </c>
      <c r="F63" t="s">
        <v>89</v>
      </c>
      <c r="G63" t="s">
        <v>89</v>
      </c>
      <c r="H63" t="s">
        <v>89</v>
      </c>
      <c r="I63" t="s">
        <v>89</v>
      </c>
      <c r="J63" t="s">
        <v>89</v>
      </c>
      <c r="K63" t="s">
        <v>89</v>
      </c>
      <c r="L63" t="s">
        <v>752</v>
      </c>
      <c r="M63" t="s">
        <v>89</v>
      </c>
      <c r="N63" t="s">
        <v>89</v>
      </c>
      <c r="O63" t="s">
        <v>89</v>
      </c>
      <c r="P63" t="s">
        <v>89</v>
      </c>
      <c r="Q63" t="s">
        <v>89</v>
      </c>
      <c r="R63" t="s">
        <v>89</v>
      </c>
      <c r="S63" t="s">
        <v>89</v>
      </c>
      <c r="T63" t="s">
        <v>89</v>
      </c>
      <c r="U63" t="s">
        <v>89</v>
      </c>
      <c r="V63" t="s">
        <v>89</v>
      </c>
      <c r="W63" t="s">
        <v>90</v>
      </c>
      <c r="X63" t="s">
        <v>89</v>
      </c>
      <c r="Y63" t="s">
        <v>96</v>
      </c>
      <c r="Z63" t="s">
        <v>123</v>
      </c>
      <c r="AA63" t="s">
        <v>89</v>
      </c>
      <c r="AB63" t="s">
        <v>89</v>
      </c>
      <c r="AC63" t="s">
        <v>89</v>
      </c>
      <c r="AD63" t="s">
        <v>89</v>
      </c>
      <c r="AE63" t="str">
        <f>HYPERLINK("file:///C:/rest_photo/Bey Döner, Antakya (General Şükrü Kanatlı Mah.).jpg","Bey Döner, Antakya (General Şükrü Kanatlı Mah.)")</f>
        <v>Bey Döner, Antakya (General Şükrü Kanatlı Mah.)</v>
      </c>
      <c r="AF63" t="s">
        <v>753</v>
      </c>
      <c r="AG63" t="s">
        <v>99</v>
      </c>
      <c r="AH63" t="s">
        <v>89</v>
      </c>
      <c r="AI63" t="s">
        <v>89</v>
      </c>
      <c r="AJ63" t="s">
        <v>93</v>
      </c>
    </row>
    <row r="64" spans="2:36" x14ac:dyDescent="0.25">
      <c r="B64" t="s">
        <v>89</v>
      </c>
      <c r="C64" t="s">
        <v>89</v>
      </c>
      <c r="D64" t="s">
        <v>89</v>
      </c>
      <c r="E64" t="s">
        <v>89</v>
      </c>
      <c r="F64" t="s">
        <v>89</v>
      </c>
      <c r="G64" t="s">
        <v>89</v>
      </c>
      <c r="H64" t="s">
        <v>89</v>
      </c>
      <c r="I64" t="s">
        <v>89</v>
      </c>
      <c r="J64" t="s">
        <v>89</v>
      </c>
      <c r="K64" t="s">
        <v>89</v>
      </c>
      <c r="L64" t="s">
        <v>754</v>
      </c>
      <c r="M64" t="s">
        <v>89</v>
      </c>
      <c r="N64" t="s">
        <v>89</v>
      </c>
      <c r="O64" t="s">
        <v>89</v>
      </c>
      <c r="P64" t="s">
        <v>89</v>
      </c>
      <c r="Q64" t="s">
        <v>89</v>
      </c>
      <c r="R64" t="s">
        <v>89</v>
      </c>
      <c r="S64" t="s">
        <v>89</v>
      </c>
      <c r="T64" t="s">
        <v>89</v>
      </c>
      <c r="U64" t="s">
        <v>89</v>
      </c>
      <c r="V64" t="s">
        <v>89</v>
      </c>
      <c r="W64" t="s">
        <v>90</v>
      </c>
      <c r="X64" t="s">
        <v>89</v>
      </c>
      <c r="Y64" t="s">
        <v>96</v>
      </c>
      <c r="Z64" t="s">
        <v>171</v>
      </c>
      <c r="AA64" t="s">
        <v>89</v>
      </c>
      <c r="AB64" t="s">
        <v>89</v>
      </c>
      <c r="AC64" t="s">
        <v>89</v>
      </c>
      <c r="AD64" t="s">
        <v>89</v>
      </c>
      <c r="AE64" t="str">
        <f>HYPERLINK("file:///C:/rest_photo/Beyoğlu Künefe &amp; Dondurma, Antakya (Ürgenpaşa Mah.).jpg","Beyoğlu Künefe &amp; Dondurma, Antakya (Ürgenpaşa Mah.)")</f>
        <v>Beyoğlu Künefe &amp; Dondurma, Antakya (Ürgenpaşa Mah.)</v>
      </c>
      <c r="AF64" t="s">
        <v>81</v>
      </c>
      <c r="AG64" t="s">
        <v>146</v>
      </c>
      <c r="AH64" t="s">
        <v>89</v>
      </c>
      <c r="AI64" t="s">
        <v>89</v>
      </c>
      <c r="AJ64" t="s">
        <v>93</v>
      </c>
    </row>
    <row r="65" spans="2:36" x14ac:dyDescent="0.25">
      <c r="B65" t="s">
        <v>89</v>
      </c>
      <c r="C65" t="s">
        <v>89</v>
      </c>
      <c r="D65" t="s">
        <v>89</v>
      </c>
      <c r="E65" t="s">
        <v>89</v>
      </c>
      <c r="F65" t="s">
        <v>89</v>
      </c>
      <c r="G65" t="s">
        <v>89</v>
      </c>
      <c r="H65" t="s">
        <v>89</v>
      </c>
      <c r="I65" t="s">
        <v>89</v>
      </c>
      <c r="J65" t="s">
        <v>89</v>
      </c>
      <c r="K65" t="s">
        <v>89</v>
      </c>
      <c r="L65" t="s">
        <v>755</v>
      </c>
      <c r="M65" t="s">
        <v>89</v>
      </c>
      <c r="N65" t="s">
        <v>89</v>
      </c>
      <c r="O65" t="s">
        <v>89</v>
      </c>
      <c r="P65" t="s">
        <v>89</v>
      </c>
      <c r="Q65" t="s">
        <v>89</v>
      </c>
      <c r="R65" t="s">
        <v>89</v>
      </c>
      <c r="S65" t="s">
        <v>89</v>
      </c>
      <c r="T65" t="s">
        <v>89</v>
      </c>
      <c r="U65" t="s">
        <v>89</v>
      </c>
      <c r="V65" t="s">
        <v>89</v>
      </c>
      <c r="W65" t="s">
        <v>90</v>
      </c>
      <c r="X65" t="s">
        <v>89</v>
      </c>
      <c r="Y65" t="s">
        <v>96</v>
      </c>
      <c r="Z65" t="s">
        <v>171</v>
      </c>
      <c r="AA65" t="s">
        <v>89</v>
      </c>
      <c r="AB65" t="s">
        <v>89</v>
      </c>
      <c r="AC65" t="s">
        <v>89</v>
      </c>
      <c r="AD65" t="s">
        <v>89</v>
      </c>
      <c r="AE65" t="str">
        <f>HYPERLINK("file:///C:/rest_photo/Beyzade Kebap &amp; Pişirim Evi, Antakya (Ürgenpaşa Mah.).jpg","Beyzade Kebap &amp; Pişirim Evi, Antakya (Ürgenpaşa Mah.)")</f>
        <v>Beyzade Kebap &amp; Pişirim Evi, Antakya (Ürgenpaşa Mah.)</v>
      </c>
      <c r="AF65" t="s">
        <v>81</v>
      </c>
      <c r="AG65" t="s">
        <v>95</v>
      </c>
      <c r="AH65" t="s">
        <v>89</v>
      </c>
      <c r="AI65" t="s">
        <v>89</v>
      </c>
      <c r="AJ65" t="s">
        <v>93</v>
      </c>
    </row>
    <row r="66" spans="2:36" x14ac:dyDescent="0.25">
      <c r="B66" t="s">
        <v>89</v>
      </c>
      <c r="C66" t="s">
        <v>89</v>
      </c>
      <c r="D66" t="s">
        <v>89</v>
      </c>
      <c r="E66" t="s">
        <v>89</v>
      </c>
      <c r="F66" t="s">
        <v>89</v>
      </c>
      <c r="G66" t="s">
        <v>89</v>
      </c>
      <c r="H66" t="s">
        <v>89</v>
      </c>
      <c r="I66" t="s">
        <v>89</v>
      </c>
      <c r="J66" t="s">
        <v>89</v>
      </c>
      <c r="K66" t="s">
        <v>89</v>
      </c>
      <c r="L66" t="s">
        <v>756</v>
      </c>
      <c r="M66" t="s">
        <v>89</v>
      </c>
      <c r="N66" t="s">
        <v>89</v>
      </c>
      <c r="O66" t="s">
        <v>89</v>
      </c>
      <c r="P66" t="s">
        <v>89</v>
      </c>
      <c r="Q66" t="s">
        <v>89</v>
      </c>
      <c r="R66" t="s">
        <v>89</v>
      </c>
      <c r="S66" t="s">
        <v>89</v>
      </c>
      <c r="T66" t="s">
        <v>89</v>
      </c>
      <c r="U66" t="s">
        <v>89</v>
      </c>
      <c r="V66" t="s">
        <v>89</v>
      </c>
      <c r="W66" t="s">
        <v>90</v>
      </c>
      <c r="X66" t="s">
        <v>89</v>
      </c>
      <c r="Y66" t="s">
        <v>201</v>
      </c>
      <c r="Z66" t="s">
        <v>202</v>
      </c>
      <c r="AA66" t="s">
        <v>89</v>
      </c>
      <c r="AB66" t="s">
        <v>89</v>
      </c>
      <c r="AC66" t="s">
        <v>89</v>
      </c>
      <c r="AD66" t="s">
        <v>89</v>
      </c>
      <c r="AE66" t="str">
        <f>HYPERLINK("file:///C:/rest_photo/Bido Döner, Kırıkhan (Mimarsinan Mah. - İsmail Turan Blv.).jpg","Bido Döner, Kırıkhan (Mimarsinan Mah. - İsmail Turan Blv.)")</f>
        <v>Bido Döner, Kırıkhan (Mimarsinan Mah. - İsmail Turan Blv.)</v>
      </c>
      <c r="AF66" t="s">
        <v>702</v>
      </c>
      <c r="AG66" t="s">
        <v>99</v>
      </c>
      <c r="AH66" t="s">
        <v>89</v>
      </c>
      <c r="AI66" t="s">
        <v>89</v>
      </c>
      <c r="AJ66" t="s">
        <v>93</v>
      </c>
    </row>
    <row r="67" spans="2:36" x14ac:dyDescent="0.25">
      <c r="B67" t="s">
        <v>89</v>
      </c>
      <c r="C67" t="s">
        <v>89</v>
      </c>
      <c r="D67" t="s">
        <v>89</v>
      </c>
      <c r="E67" t="s">
        <v>89</v>
      </c>
      <c r="F67" t="s">
        <v>89</v>
      </c>
      <c r="G67" t="s">
        <v>89</v>
      </c>
      <c r="H67" t="s">
        <v>89</v>
      </c>
      <c r="I67" t="s">
        <v>89</v>
      </c>
      <c r="J67" t="s">
        <v>89</v>
      </c>
      <c r="K67" t="s">
        <v>89</v>
      </c>
      <c r="L67" t="s">
        <v>757</v>
      </c>
      <c r="M67" t="s">
        <v>89</v>
      </c>
      <c r="N67" t="s">
        <v>89</v>
      </c>
      <c r="O67" t="s">
        <v>89</v>
      </c>
      <c r="P67" t="s">
        <v>89</v>
      </c>
      <c r="Q67" t="s">
        <v>89</v>
      </c>
      <c r="R67" t="s">
        <v>89</v>
      </c>
      <c r="S67" t="s">
        <v>89</v>
      </c>
      <c r="T67" t="s">
        <v>89</v>
      </c>
      <c r="U67" t="s">
        <v>89</v>
      </c>
      <c r="V67" t="s">
        <v>89</v>
      </c>
      <c r="W67" t="s">
        <v>90</v>
      </c>
      <c r="X67" t="s">
        <v>89</v>
      </c>
      <c r="Y67" t="s">
        <v>96</v>
      </c>
      <c r="Z67" t="s">
        <v>123</v>
      </c>
      <c r="AA67" t="s">
        <v>89</v>
      </c>
      <c r="AB67" t="s">
        <v>89</v>
      </c>
      <c r="AC67" t="s">
        <v>89</v>
      </c>
      <c r="AD67" t="s">
        <v>89</v>
      </c>
      <c r="AE67" t="str">
        <f>HYPERLINK("file:///C:/rest_photo/Bi Doyss, Antakya (General Şükrü Kanatlı Mah.).jpg","Bi Doyss, Antakya (General Şükrü Kanatlı Mah.)")</f>
        <v>Bi Doyss, Antakya (General Şükrü Kanatlı Mah.)</v>
      </c>
      <c r="AF67" t="s">
        <v>698</v>
      </c>
      <c r="AG67" t="s">
        <v>99</v>
      </c>
      <c r="AH67" t="s">
        <v>89</v>
      </c>
      <c r="AI67" t="s">
        <v>89</v>
      </c>
      <c r="AJ67" t="s">
        <v>93</v>
      </c>
    </row>
    <row r="68" spans="2:36" x14ac:dyDescent="0.25">
      <c r="B68" t="s">
        <v>89</v>
      </c>
      <c r="C68" t="s">
        <v>89</v>
      </c>
      <c r="D68" t="s">
        <v>89</v>
      </c>
      <c r="E68" t="s">
        <v>89</v>
      </c>
      <c r="F68" t="s">
        <v>89</v>
      </c>
      <c r="G68" t="s">
        <v>89</v>
      </c>
      <c r="H68" t="s">
        <v>89</v>
      </c>
      <c r="I68" t="s">
        <v>89</v>
      </c>
      <c r="J68" t="s">
        <v>89</v>
      </c>
      <c r="K68" t="s">
        <v>89</v>
      </c>
      <c r="L68" t="s">
        <v>758</v>
      </c>
      <c r="M68" t="s">
        <v>89</v>
      </c>
      <c r="N68" t="s">
        <v>89</v>
      </c>
      <c r="O68" t="s">
        <v>89</v>
      </c>
      <c r="P68" t="s">
        <v>89</v>
      </c>
      <c r="Q68" t="s">
        <v>89</v>
      </c>
      <c r="R68" t="s">
        <v>89</v>
      </c>
      <c r="S68" t="s">
        <v>89</v>
      </c>
      <c r="T68" t="s">
        <v>89</v>
      </c>
      <c r="U68" t="s">
        <v>89</v>
      </c>
      <c r="V68" t="s">
        <v>89</v>
      </c>
      <c r="W68" t="s">
        <v>90</v>
      </c>
      <c r="X68" t="s">
        <v>89</v>
      </c>
      <c r="Y68" t="s">
        <v>189</v>
      </c>
      <c r="Z68" t="s">
        <v>205</v>
      </c>
      <c r="AA68" t="s">
        <v>89</v>
      </c>
      <c r="AB68" t="s">
        <v>89</v>
      </c>
      <c r="AC68" t="s">
        <v>89</v>
      </c>
      <c r="AD68" t="s">
        <v>89</v>
      </c>
      <c r="AE68" t="str">
        <f>HYPERLINK("file:///C:/rest_photo/Bi Dünya Kebap &amp; Izgara, Arsuz (Nardüzü Mah.).jpg","Bi Dünya Kebap &amp; Izgara, Arsuz (Nardüzü Mah.)")</f>
        <v>Bi Dünya Kebap &amp; Izgara, Arsuz (Nardüzü Mah.)</v>
      </c>
      <c r="AF68" t="s">
        <v>700</v>
      </c>
      <c r="AG68" t="s">
        <v>95</v>
      </c>
      <c r="AH68" t="s">
        <v>89</v>
      </c>
      <c r="AI68" t="s">
        <v>89</v>
      </c>
      <c r="AJ68" t="s">
        <v>93</v>
      </c>
    </row>
    <row r="69" spans="2:36" x14ac:dyDescent="0.25">
      <c r="B69" t="s">
        <v>89</v>
      </c>
      <c r="C69" t="s">
        <v>89</v>
      </c>
      <c r="D69" t="s">
        <v>89</v>
      </c>
      <c r="E69" t="s">
        <v>89</v>
      </c>
      <c r="F69" t="s">
        <v>89</v>
      </c>
      <c r="G69" t="s">
        <v>89</v>
      </c>
      <c r="H69" t="s">
        <v>89</v>
      </c>
      <c r="I69" t="s">
        <v>89</v>
      </c>
      <c r="J69" t="s">
        <v>89</v>
      </c>
      <c r="K69" t="s">
        <v>89</v>
      </c>
      <c r="L69" t="s">
        <v>759</v>
      </c>
      <c r="M69" t="s">
        <v>89</v>
      </c>
      <c r="N69" t="s">
        <v>89</v>
      </c>
      <c r="O69" t="s">
        <v>89</v>
      </c>
      <c r="P69" t="s">
        <v>89</v>
      </c>
      <c r="Q69" t="s">
        <v>89</v>
      </c>
      <c r="R69" t="s">
        <v>89</v>
      </c>
      <c r="S69" t="s">
        <v>89</v>
      </c>
      <c r="T69" t="s">
        <v>89</v>
      </c>
      <c r="U69" t="s">
        <v>89</v>
      </c>
      <c r="V69" t="s">
        <v>89</v>
      </c>
      <c r="W69" t="s">
        <v>90</v>
      </c>
      <c r="X69" t="s">
        <v>89</v>
      </c>
      <c r="Y69" t="s">
        <v>96</v>
      </c>
      <c r="Z69" t="s">
        <v>123</v>
      </c>
      <c r="AA69" t="s">
        <v>89</v>
      </c>
      <c r="AB69" t="s">
        <v>89</v>
      </c>
      <c r="AC69" t="s">
        <v>89</v>
      </c>
      <c r="AD69" t="s">
        <v>89</v>
      </c>
      <c r="AE69" t="str">
        <f>HYPERLINK("file:///C:/rest_photo/Bi Köfte, Antakya (General Şükrü Kanatlı Mah.).jpg","Bi Köfte, Antakya (General Şükrü Kanatlı Mah.)")</f>
        <v>Bi Köfte, Antakya (General Şükrü Kanatlı Mah.)</v>
      </c>
      <c r="AF69" t="s">
        <v>700</v>
      </c>
      <c r="AG69" t="s">
        <v>156</v>
      </c>
      <c r="AH69" t="s">
        <v>89</v>
      </c>
      <c r="AI69" t="s">
        <v>89</v>
      </c>
      <c r="AJ69" t="s">
        <v>93</v>
      </c>
    </row>
    <row r="70" spans="2:36" x14ac:dyDescent="0.25">
      <c r="B70" t="s">
        <v>89</v>
      </c>
      <c r="C70" t="s">
        <v>89</v>
      </c>
      <c r="D70" t="s">
        <v>89</v>
      </c>
      <c r="E70" t="s">
        <v>89</v>
      </c>
      <c r="F70" t="s">
        <v>89</v>
      </c>
      <c r="G70" t="s">
        <v>89</v>
      </c>
      <c r="H70" t="s">
        <v>89</v>
      </c>
      <c r="I70" t="s">
        <v>89</v>
      </c>
      <c r="J70" t="s">
        <v>89</v>
      </c>
      <c r="K70" t="s">
        <v>89</v>
      </c>
      <c r="L70" t="s">
        <v>760</v>
      </c>
      <c r="M70" t="s">
        <v>89</v>
      </c>
      <c r="N70" t="s">
        <v>89</v>
      </c>
      <c r="O70" t="s">
        <v>89</v>
      </c>
      <c r="P70" t="s">
        <v>89</v>
      </c>
      <c r="Q70" t="s">
        <v>89</v>
      </c>
      <c r="R70" t="s">
        <v>89</v>
      </c>
      <c r="S70" t="s">
        <v>89</v>
      </c>
      <c r="T70" t="s">
        <v>89</v>
      </c>
      <c r="U70" t="s">
        <v>89</v>
      </c>
      <c r="V70" t="s">
        <v>89</v>
      </c>
      <c r="W70" t="s">
        <v>90</v>
      </c>
      <c r="X70" t="s">
        <v>89</v>
      </c>
      <c r="Y70" t="s">
        <v>96</v>
      </c>
      <c r="Z70" t="s">
        <v>104</v>
      </c>
      <c r="AA70" t="s">
        <v>89</v>
      </c>
      <c r="AB70" t="s">
        <v>89</v>
      </c>
      <c r="AC70" t="s">
        <v>89</v>
      </c>
      <c r="AD70" t="s">
        <v>89</v>
      </c>
      <c r="AE70" t="str">
        <f>HYPERLINK("file:///C:/rest_photo/Bi Pizza, Antakya (Serinyol Mah.).jpg","Bi Pizza, Antakya (Serinyol Mah.)")</f>
        <v>Bi Pizza, Antakya (Serinyol Mah.)</v>
      </c>
      <c r="AF70" t="s">
        <v>81</v>
      </c>
      <c r="AG70" t="s">
        <v>161</v>
      </c>
      <c r="AH70" t="s">
        <v>89</v>
      </c>
      <c r="AI70" t="s">
        <v>89</v>
      </c>
      <c r="AJ70" t="s">
        <v>93</v>
      </c>
    </row>
    <row r="71" spans="2:36" x14ac:dyDescent="0.25">
      <c r="B71" t="s">
        <v>89</v>
      </c>
      <c r="C71" t="s">
        <v>89</v>
      </c>
      <c r="D71" t="s">
        <v>89</v>
      </c>
      <c r="E71" t="s">
        <v>89</v>
      </c>
      <c r="F71" t="s">
        <v>89</v>
      </c>
      <c r="G71" t="s">
        <v>89</v>
      </c>
      <c r="H71" t="s">
        <v>89</v>
      </c>
      <c r="I71" t="s">
        <v>89</v>
      </c>
      <c r="J71" t="s">
        <v>89</v>
      </c>
      <c r="K71" t="s">
        <v>89</v>
      </c>
      <c r="L71" t="s">
        <v>761</v>
      </c>
      <c r="M71" t="s">
        <v>89</v>
      </c>
      <c r="N71" t="s">
        <v>89</v>
      </c>
      <c r="O71" t="s">
        <v>89</v>
      </c>
      <c r="P71" t="s">
        <v>89</v>
      </c>
      <c r="Q71" t="s">
        <v>89</v>
      </c>
      <c r="R71" t="s">
        <v>89</v>
      </c>
      <c r="S71" t="s">
        <v>89</v>
      </c>
      <c r="T71" t="s">
        <v>89</v>
      </c>
      <c r="U71" t="s">
        <v>89</v>
      </c>
      <c r="V71" t="s">
        <v>89</v>
      </c>
      <c r="W71" t="s">
        <v>90</v>
      </c>
      <c r="X71" t="s">
        <v>89</v>
      </c>
      <c r="Y71" t="s">
        <v>96</v>
      </c>
      <c r="Z71" t="s">
        <v>134</v>
      </c>
      <c r="AA71" t="s">
        <v>89</v>
      </c>
      <c r="AB71" t="s">
        <v>89</v>
      </c>
      <c r="AC71" t="s">
        <v>89</v>
      </c>
      <c r="AD71" t="s">
        <v>89</v>
      </c>
      <c r="AE71" t="str">
        <f>HYPERLINK("file:///C:/rest_photo/Bison's Cafe House &amp; Burger, Antakya (Zülüflühan Mah.).jpg","Bison's Cafe House &amp; Burger, Antakya (Zülüflühan Mah.)")</f>
        <v>Bison's Cafe House &amp; Burger, Antakya (Zülüflühan Mah.)</v>
      </c>
      <c r="AF71" t="s">
        <v>700</v>
      </c>
      <c r="AG71" t="s">
        <v>79</v>
      </c>
      <c r="AH71" t="s">
        <v>89</v>
      </c>
      <c r="AI71" t="s">
        <v>89</v>
      </c>
      <c r="AJ71" t="s">
        <v>93</v>
      </c>
    </row>
    <row r="72" spans="2:36" x14ac:dyDescent="0.25">
      <c r="B72" t="s">
        <v>89</v>
      </c>
      <c r="C72" t="s">
        <v>89</v>
      </c>
      <c r="D72" t="s">
        <v>89</v>
      </c>
      <c r="E72" t="s">
        <v>89</v>
      </c>
      <c r="F72" t="s">
        <v>89</v>
      </c>
      <c r="G72" t="s">
        <v>89</v>
      </c>
      <c r="H72" t="s">
        <v>89</v>
      </c>
      <c r="I72" t="s">
        <v>89</v>
      </c>
      <c r="J72" t="s">
        <v>89</v>
      </c>
      <c r="K72" t="s">
        <v>89</v>
      </c>
      <c r="L72" t="s">
        <v>762</v>
      </c>
      <c r="M72" t="s">
        <v>89</v>
      </c>
      <c r="N72" t="s">
        <v>89</v>
      </c>
      <c r="O72" t="s">
        <v>89</v>
      </c>
      <c r="P72" t="s">
        <v>89</v>
      </c>
      <c r="Q72" t="s">
        <v>89</v>
      </c>
      <c r="R72" t="s">
        <v>89</v>
      </c>
      <c r="S72" t="s">
        <v>89</v>
      </c>
      <c r="T72" t="s">
        <v>89</v>
      </c>
      <c r="U72" t="s">
        <v>89</v>
      </c>
      <c r="V72" t="s">
        <v>89</v>
      </c>
      <c r="W72" t="s">
        <v>90</v>
      </c>
      <c r="X72" t="s">
        <v>89</v>
      </c>
      <c r="Y72" t="s">
        <v>96</v>
      </c>
      <c r="Z72" t="s">
        <v>210</v>
      </c>
      <c r="AA72" t="s">
        <v>89</v>
      </c>
      <c r="AB72" t="s">
        <v>89</v>
      </c>
      <c r="AC72" t="s">
        <v>89</v>
      </c>
      <c r="AD72" t="s">
        <v>89</v>
      </c>
      <c r="AE72" t="str">
        <f>HYPERLINK("file:///C:/rest_photo/Bizim Kebap, Antakya (Merkez/ Köprübaşı).jpg","Bizim Kebap, Antakya (Merkez/ Köprübaşı)")</f>
        <v>Bizim Kebap, Antakya (Merkez/ Köprübaşı)</v>
      </c>
      <c r="AF72" t="s">
        <v>81</v>
      </c>
      <c r="AG72" t="s">
        <v>95</v>
      </c>
      <c r="AH72" t="s">
        <v>89</v>
      </c>
      <c r="AI72" t="s">
        <v>89</v>
      </c>
      <c r="AJ72" t="s">
        <v>93</v>
      </c>
    </row>
    <row r="73" spans="2:36" x14ac:dyDescent="0.25">
      <c r="B73" t="s">
        <v>89</v>
      </c>
      <c r="C73" t="s">
        <v>89</v>
      </c>
      <c r="D73" t="s">
        <v>89</v>
      </c>
      <c r="E73" t="s">
        <v>89</v>
      </c>
      <c r="F73" t="s">
        <v>89</v>
      </c>
      <c r="G73" t="s">
        <v>89</v>
      </c>
      <c r="H73" t="s">
        <v>89</v>
      </c>
      <c r="I73" t="s">
        <v>89</v>
      </c>
      <c r="J73" t="s">
        <v>89</v>
      </c>
      <c r="K73" t="s">
        <v>89</v>
      </c>
      <c r="L73" t="s">
        <v>762</v>
      </c>
      <c r="M73" t="s">
        <v>89</v>
      </c>
      <c r="N73" t="s">
        <v>89</v>
      </c>
      <c r="O73" t="s">
        <v>89</v>
      </c>
      <c r="P73" t="s">
        <v>89</v>
      </c>
      <c r="Q73" t="s">
        <v>89</v>
      </c>
      <c r="R73" t="s">
        <v>89</v>
      </c>
      <c r="S73" t="s">
        <v>89</v>
      </c>
      <c r="T73" t="s">
        <v>89</v>
      </c>
      <c r="U73" t="s">
        <v>89</v>
      </c>
      <c r="V73" t="s">
        <v>89</v>
      </c>
      <c r="W73" t="s">
        <v>90</v>
      </c>
      <c r="X73" t="s">
        <v>89</v>
      </c>
      <c r="Y73" t="s">
        <v>91</v>
      </c>
      <c r="Z73" t="s">
        <v>92</v>
      </c>
      <c r="AA73" t="s">
        <v>89</v>
      </c>
      <c r="AB73" t="s">
        <v>89</v>
      </c>
      <c r="AC73" t="s">
        <v>89</v>
      </c>
      <c r="AD73" t="s">
        <v>89</v>
      </c>
      <c r="AE73" t="str">
        <f>HYPERLINK("file:///C:/rest_photo/Bizim Kebap, Defne (Sümerler Mah.).jpg","Bizim Kebap, Defne (Sümerler Mah.)")</f>
        <v>Bizim Kebap, Defne (Sümerler Mah.)</v>
      </c>
      <c r="AF73" t="s">
        <v>700</v>
      </c>
      <c r="AG73" t="s">
        <v>95</v>
      </c>
      <c r="AH73" t="s">
        <v>89</v>
      </c>
      <c r="AI73" t="s">
        <v>89</v>
      </c>
      <c r="AJ73" t="s">
        <v>93</v>
      </c>
    </row>
    <row r="74" spans="2:36" x14ac:dyDescent="0.25">
      <c r="B74" t="s">
        <v>89</v>
      </c>
      <c r="C74" t="s">
        <v>89</v>
      </c>
      <c r="D74" t="s">
        <v>89</v>
      </c>
      <c r="E74" t="s">
        <v>89</v>
      </c>
      <c r="F74" t="s">
        <v>89</v>
      </c>
      <c r="G74" t="s">
        <v>89</v>
      </c>
      <c r="H74" t="s">
        <v>89</v>
      </c>
      <c r="I74" t="s">
        <v>89</v>
      </c>
      <c r="J74" t="s">
        <v>89</v>
      </c>
      <c r="K74" t="s">
        <v>89</v>
      </c>
      <c r="L74" t="s">
        <v>763</v>
      </c>
      <c r="M74" t="s">
        <v>89</v>
      </c>
      <c r="N74" t="s">
        <v>89</v>
      </c>
      <c r="O74" t="s">
        <v>89</v>
      </c>
      <c r="P74" t="s">
        <v>89</v>
      </c>
      <c r="Q74" t="s">
        <v>89</v>
      </c>
      <c r="R74" t="s">
        <v>89</v>
      </c>
      <c r="S74" t="s">
        <v>89</v>
      </c>
      <c r="T74" t="s">
        <v>89</v>
      </c>
      <c r="U74" t="s">
        <v>89</v>
      </c>
      <c r="V74" t="s">
        <v>89</v>
      </c>
      <c r="W74" t="s">
        <v>90</v>
      </c>
      <c r="X74" t="s">
        <v>89</v>
      </c>
      <c r="Y74" t="s">
        <v>96</v>
      </c>
      <c r="Z74" t="s">
        <v>104</v>
      </c>
      <c r="AA74" t="s">
        <v>89</v>
      </c>
      <c r="AB74" t="s">
        <v>89</v>
      </c>
      <c r="AC74" t="s">
        <v>89</v>
      </c>
      <c r="AD74" t="s">
        <v>89</v>
      </c>
      <c r="AE74" t="str">
        <f>HYPERLINK("file:///C:/rest_photo/Breadmi, Antakya (Serinyol Mah.).jpg","Breadmi, Antakya (Serinyol Mah.)")</f>
        <v>Breadmi, Antakya (Serinyol Mah.)</v>
      </c>
      <c r="AF74" t="s">
        <v>702</v>
      </c>
      <c r="AG74" t="s">
        <v>110</v>
      </c>
      <c r="AH74" t="s">
        <v>89</v>
      </c>
      <c r="AI74" t="s">
        <v>89</v>
      </c>
      <c r="AJ74" t="s">
        <v>93</v>
      </c>
    </row>
    <row r="75" spans="2:36" x14ac:dyDescent="0.25">
      <c r="B75" t="s">
        <v>89</v>
      </c>
      <c r="C75" t="s">
        <v>89</v>
      </c>
      <c r="D75" t="s">
        <v>89</v>
      </c>
      <c r="E75" t="s">
        <v>89</v>
      </c>
      <c r="F75" t="s">
        <v>89</v>
      </c>
      <c r="G75" t="s">
        <v>89</v>
      </c>
      <c r="H75" t="s">
        <v>89</v>
      </c>
      <c r="I75" t="s">
        <v>89</v>
      </c>
      <c r="J75" t="s">
        <v>89</v>
      </c>
      <c r="K75" t="s">
        <v>89</v>
      </c>
      <c r="L75" t="s">
        <v>764</v>
      </c>
      <c r="M75" t="s">
        <v>89</v>
      </c>
      <c r="N75" t="s">
        <v>89</v>
      </c>
      <c r="O75" t="s">
        <v>89</v>
      </c>
      <c r="P75" t="s">
        <v>89</v>
      </c>
      <c r="Q75" t="s">
        <v>89</v>
      </c>
      <c r="R75" t="s">
        <v>89</v>
      </c>
      <c r="S75" t="s">
        <v>89</v>
      </c>
      <c r="T75" t="s">
        <v>89</v>
      </c>
      <c r="U75" t="s">
        <v>89</v>
      </c>
      <c r="V75" t="s">
        <v>89</v>
      </c>
      <c r="W75" t="s">
        <v>90</v>
      </c>
      <c r="X75" t="s">
        <v>89</v>
      </c>
      <c r="Y75" t="s">
        <v>96</v>
      </c>
      <c r="Z75" t="s">
        <v>215</v>
      </c>
      <c r="AA75" t="s">
        <v>89</v>
      </c>
      <c r="AB75" t="s">
        <v>89</v>
      </c>
      <c r="AC75" t="s">
        <v>89</v>
      </c>
      <c r="AD75" t="s">
        <v>89</v>
      </c>
      <c r="AE75" t="str">
        <f>HYPERLINK("file:///C:/rest_photo/Brost Brost, Antakya (Kuzeytepe Mah.).jpg","Brost Brost, Antakya (Kuzeytepe Mah.)")</f>
        <v>Brost Brost, Antakya (Kuzeytepe Mah.)</v>
      </c>
      <c r="AF75" t="s">
        <v>702</v>
      </c>
      <c r="AG75" t="s">
        <v>214</v>
      </c>
      <c r="AH75" t="s">
        <v>89</v>
      </c>
      <c r="AI75" t="s">
        <v>89</v>
      </c>
      <c r="AJ75" t="s">
        <v>93</v>
      </c>
    </row>
    <row r="76" spans="2:36" x14ac:dyDescent="0.25">
      <c r="B76" t="s">
        <v>89</v>
      </c>
      <c r="C76" t="s">
        <v>89</v>
      </c>
      <c r="D76" t="s">
        <v>89</v>
      </c>
      <c r="E76" t="s">
        <v>89</v>
      </c>
      <c r="F76" t="s">
        <v>89</v>
      </c>
      <c r="G76" t="s">
        <v>89</v>
      </c>
      <c r="H76" t="s">
        <v>89</v>
      </c>
      <c r="I76" t="s">
        <v>89</v>
      </c>
      <c r="J76" t="s">
        <v>89</v>
      </c>
      <c r="K76" t="s">
        <v>89</v>
      </c>
      <c r="L76" t="s">
        <v>765</v>
      </c>
      <c r="M76" t="s">
        <v>89</v>
      </c>
      <c r="N76" t="s">
        <v>89</v>
      </c>
      <c r="O76" t="s">
        <v>89</v>
      </c>
      <c r="P76" t="s">
        <v>89</v>
      </c>
      <c r="Q76" t="s">
        <v>89</v>
      </c>
      <c r="R76" t="s">
        <v>89</v>
      </c>
      <c r="S76" t="s">
        <v>89</v>
      </c>
      <c r="T76" t="s">
        <v>89</v>
      </c>
      <c r="U76" t="s">
        <v>89</v>
      </c>
      <c r="V76" t="s">
        <v>89</v>
      </c>
      <c r="W76" t="s">
        <v>90</v>
      </c>
      <c r="X76" t="s">
        <v>89</v>
      </c>
      <c r="Y76" t="s">
        <v>91</v>
      </c>
      <c r="Z76" t="s">
        <v>92</v>
      </c>
      <c r="AA76" t="s">
        <v>89</v>
      </c>
      <c r="AB76" t="s">
        <v>89</v>
      </c>
      <c r="AC76" t="s">
        <v>89</v>
      </c>
      <c r="AD76" t="s">
        <v>89</v>
      </c>
      <c r="AE76" t="str">
        <f>HYPERLINK("file:///C:/rest_photo/Bufo Döner Project, Defne (Sümerler Mah.).jpg","Bufo Döner Project, Defne (Sümerler Mah.)")</f>
        <v>Bufo Döner Project, Defne (Sümerler Mah.)</v>
      </c>
      <c r="AF76" t="s">
        <v>700</v>
      </c>
      <c r="AG76" t="s">
        <v>99</v>
      </c>
      <c r="AH76" t="s">
        <v>89</v>
      </c>
      <c r="AI76" t="s">
        <v>89</v>
      </c>
      <c r="AJ76" t="s">
        <v>93</v>
      </c>
    </row>
    <row r="77" spans="2:36" x14ac:dyDescent="0.25">
      <c r="B77" t="s">
        <v>89</v>
      </c>
      <c r="C77" t="s">
        <v>89</v>
      </c>
      <c r="D77" t="s">
        <v>89</v>
      </c>
      <c r="E77" t="s">
        <v>89</v>
      </c>
      <c r="F77" t="s">
        <v>89</v>
      </c>
      <c r="G77" t="s">
        <v>89</v>
      </c>
      <c r="H77" t="s">
        <v>89</v>
      </c>
      <c r="I77" t="s">
        <v>89</v>
      </c>
      <c r="J77" t="s">
        <v>89</v>
      </c>
      <c r="K77" t="s">
        <v>89</v>
      </c>
      <c r="L77" t="s">
        <v>766</v>
      </c>
      <c r="M77" t="s">
        <v>89</v>
      </c>
      <c r="N77" t="s">
        <v>89</v>
      </c>
      <c r="O77" t="s">
        <v>89</v>
      </c>
      <c r="P77" t="s">
        <v>89</v>
      </c>
      <c r="Q77" t="s">
        <v>89</v>
      </c>
      <c r="R77" t="s">
        <v>89</v>
      </c>
      <c r="S77" t="s">
        <v>89</v>
      </c>
      <c r="T77" t="s">
        <v>89</v>
      </c>
      <c r="U77" t="s">
        <v>89</v>
      </c>
      <c r="V77" t="s">
        <v>89</v>
      </c>
      <c r="W77" t="s">
        <v>90</v>
      </c>
      <c r="X77" t="s">
        <v>89</v>
      </c>
      <c r="Y77" t="s">
        <v>96</v>
      </c>
      <c r="Z77" t="s">
        <v>134</v>
      </c>
      <c r="AA77" t="s">
        <v>89</v>
      </c>
      <c r="AB77" t="s">
        <v>89</v>
      </c>
      <c r="AC77" t="s">
        <v>89</v>
      </c>
      <c r="AD77" t="s">
        <v>89</v>
      </c>
      <c r="AE77" t="str">
        <f>HYPERLINK("file:///C:/rest_photo/Bufo Handmade Burgers, Antakya (Zülüflühan Mah.).jpg","Bufo Handmade Burgers, Antakya (Zülüflühan Mah.)")</f>
        <v>Bufo Handmade Burgers, Antakya (Zülüflühan Mah.)</v>
      </c>
      <c r="AF77" t="s">
        <v>81</v>
      </c>
      <c r="AG77" t="s">
        <v>79</v>
      </c>
      <c r="AH77" t="s">
        <v>89</v>
      </c>
      <c r="AI77" t="s">
        <v>89</v>
      </c>
      <c r="AJ77" t="s">
        <v>93</v>
      </c>
    </row>
    <row r="78" spans="2:36" x14ac:dyDescent="0.25">
      <c r="B78" t="s">
        <v>89</v>
      </c>
      <c r="C78" t="s">
        <v>89</v>
      </c>
      <c r="D78" t="s">
        <v>89</v>
      </c>
      <c r="E78" t="s">
        <v>89</v>
      </c>
      <c r="F78" t="s">
        <v>89</v>
      </c>
      <c r="G78" t="s">
        <v>89</v>
      </c>
      <c r="H78" t="s">
        <v>89</v>
      </c>
      <c r="I78" t="s">
        <v>89</v>
      </c>
      <c r="J78" t="s">
        <v>89</v>
      </c>
      <c r="K78" t="s">
        <v>89</v>
      </c>
      <c r="L78" t="s">
        <v>766</v>
      </c>
      <c r="M78" t="s">
        <v>89</v>
      </c>
      <c r="N78" t="s">
        <v>89</v>
      </c>
      <c r="O78" t="s">
        <v>89</v>
      </c>
      <c r="P78" t="s">
        <v>89</v>
      </c>
      <c r="Q78" t="s">
        <v>89</v>
      </c>
      <c r="R78" t="s">
        <v>89</v>
      </c>
      <c r="S78" t="s">
        <v>89</v>
      </c>
      <c r="T78" t="s">
        <v>89</v>
      </c>
      <c r="U78" t="s">
        <v>89</v>
      </c>
      <c r="V78" t="s">
        <v>89</v>
      </c>
      <c r="W78" t="s">
        <v>90</v>
      </c>
      <c r="X78" t="s">
        <v>89</v>
      </c>
      <c r="Y78" t="s">
        <v>91</v>
      </c>
      <c r="Z78" t="s">
        <v>92</v>
      </c>
      <c r="AA78" t="s">
        <v>89</v>
      </c>
      <c r="AB78" t="s">
        <v>89</v>
      </c>
      <c r="AC78" t="s">
        <v>89</v>
      </c>
      <c r="AD78" t="s">
        <v>89</v>
      </c>
      <c r="AE78" t="str">
        <f>HYPERLINK("file:///C:/rest_photo/Bufo Handmade Burgers, Defne (Sümerler Mah.).jpg","Bufo Handmade Burgers, Defne (Sümerler Mah.)")</f>
        <v>Bufo Handmade Burgers, Defne (Sümerler Mah.)</v>
      </c>
      <c r="AF78" t="s">
        <v>81</v>
      </c>
      <c r="AG78" t="s">
        <v>79</v>
      </c>
      <c r="AH78" t="s">
        <v>89</v>
      </c>
      <c r="AI78" t="s">
        <v>89</v>
      </c>
      <c r="AJ78" t="s">
        <v>93</v>
      </c>
    </row>
    <row r="79" spans="2:36" x14ac:dyDescent="0.25">
      <c r="B79" t="s">
        <v>89</v>
      </c>
      <c r="C79" t="s">
        <v>89</v>
      </c>
      <c r="D79" t="s">
        <v>89</v>
      </c>
      <c r="E79" t="s">
        <v>89</v>
      </c>
      <c r="F79" t="s">
        <v>89</v>
      </c>
      <c r="G79" t="s">
        <v>89</v>
      </c>
      <c r="H79" t="s">
        <v>89</v>
      </c>
      <c r="I79" t="s">
        <v>89</v>
      </c>
      <c r="J79" t="s">
        <v>89</v>
      </c>
      <c r="K79" t="s">
        <v>89</v>
      </c>
      <c r="L79" t="s">
        <v>767</v>
      </c>
      <c r="M79" t="s">
        <v>89</v>
      </c>
      <c r="N79" t="s">
        <v>89</v>
      </c>
      <c r="O79" t="s">
        <v>89</v>
      </c>
      <c r="P79" t="s">
        <v>89</v>
      </c>
      <c r="Q79" t="s">
        <v>89</v>
      </c>
      <c r="R79" t="s">
        <v>89</v>
      </c>
      <c r="S79" t="s">
        <v>89</v>
      </c>
      <c r="T79" t="s">
        <v>89</v>
      </c>
      <c r="U79" t="s">
        <v>89</v>
      </c>
      <c r="V79" t="s">
        <v>89</v>
      </c>
      <c r="W79" t="s">
        <v>90</v>
      </c>
      <c r="X79" t="s">
        <v>89</v>
      </c>
      <c r="Y79" t="s">
        <v>91</v>
      </c>
      <c r="Z79" t="s">
        <v>92</v>
      </c>
      <c r="AA79" t="s">
        <v>89</v>
      </c>
      <c r="AB79" t="s">
        <v>89</v>
      </c>
      <c r="AC79" t="s">
        <v>89</v>
      </c>
      <c r="AD79" t="s">
        <v>89</v>
      </c>
      <c r="AE79" t="str">
        <f>HYPERLINK("file:///C:/rest_photo/Burger Durağı, Defne (Sümerler Mah.).jpg","Burger Durağı, Defne (Sümerler Mah.)")</f>
        <v>Burger Durağı, Defne (Sümerler Mah.)</v>
      </c>
      <c r="AF79" t="s">
        <v>702</v>
      </c>
      <c r="AG79" t="s">
        <v>79</v>
      </c>
      <c r="AH79" t="s">
        <v>89</v>
      </c>
      <c r="AI79" t="s">
        <v>89</v>
      </c>
      <c r="AJ79" t="s">
        <v>93</v>
      </c>
    </row>
    <row r="80" spans="2:36" x14ac:dyDescent="0.25">
      <c r="B80" t="s">
        <v>89</v>
      </c>
      <c r="C80" t="s">
        <v>89</v>
      </c>
      <c r="D80" t="s">
        <v>89</v>
      </c>
      <c r="E80" t="s">
        <v>89</v>
      </c>
      <c r="F80" t="s">
        <v>89</v>
      </c>
      <c r="G80" t="s">
        <v>89</v>
      </c>
      <c r="H80" t="s">
        <v>89</v>
      </c>
      <c r="I80" t="s">
        <v>89</v>
      </c>
      <c r="J80" t="s">
        <v>89</v>
      </c>
      <c r="K80" t="s">
        <v>89</v>
      </c>
      <c r="L80" t="s">
        <v>221</v>
      </c>
      <c r="M80" t="s">
        <v>89</v>
      </c>
      <c r="N80" t="s">
        <v>89</v>
      </c>
      <c r="O80" t="s">
        <v>89</v>
      </c>
      <c r="P80" t="s">
        <v>89</v>
      </c>
      <c r="Q80" t="s">
        <v>89</v>
      </c>
      <c r="R80" t="s">
        <v>89</v>
      </c>
      <c r="S80" t="s">
        <v>89</v>
      </c>
      <c r="T80" t="s">
        <v>89</v>
      </c>
      <c r="U80" t="s">
        <v>89</v>
      </c>
      <c r="V80" t="s">
        <v>89</v>
      </c>
      <c r="W80" t="s">
        <v>90</v>
      </c>
      <c r="X80" t="s">
        <v>89</v>
      </c>
      <c r="Y80" t="s">
        <v>96</v>
      </c>
      <c r="Z80" t="s">
        <v>174</v>
      </c>
      <c r="AA80" t="s">
        <v>89</v>
      </c>
      <c r="AB80" t="s">
        <v>89</v>
      </c>
      <c r="AC80" t="s">
        <v>89</v>
      </c>
      <c r="AD80" t="s">
        <v>89</v>
      </c>
      <c r="AE80" t="str">
        <f>HYPERLINK("file:///C:/rest_photo/Burger King, Antakya (Akasya Mah.).jpg","Burger King, Antakya (Akasya Mah.)")</f>
        <v>Burger King, Antakya (Akasya Mah.)</v>
      </c>
      <c r="AF80" t="s">
        <v>702</v>
      </c>
      <c r="AG80" t="s">
        <v>221</v>
      </c>
      <c r="AH80" t="s">
        <v>89</v>
      </c>
      <c r="AI80" t="s">
        <v>89</v>
      </c>
      <c r="AJ80" t="s">
        <v>93</v>
      </c>
    </row>
    <row r="81" spans="2:36" x14ac:dyDescent="0.25">
      <c r="B81" t="s">
        <v>89</v>
      </c>
      <c r="C81" t="s">
        <v>89</v>
      </c>
      <c r="D81" t="s">
        <v>89</v>
      </c>
      <c r="E81" t="s">
        <v>89</v>
      </c>
      <c r="F81" t="s">
        <v>89</v>
      </c>
      <c r="G81" t="s">
        <v>89</v>
      </c>
      <c r="H81" t="s">
        <v>89</v>
      </c>
      <c r="I81" t="s">
        <v>89</v>
      </c>
      <c r="J81" t="s">
        <v>89</v>
      </c>
      <c r="K81" t="s">
        <v>89</v>
      </c>
      <c r="L81" t="s">
        <v>221</v>
      </c>
      <c r="M81" t="s">
        <v>89</v>
      </c>
      <c r="N81" t="s">
        <v>89</v>
      </c>
      <c r="O81" t="s">
        <v>89</v>
      </c>
      <c r="P81" t="s">
        <v>89</v>
      </c>
      <c r="Q81" t="s">
        <v>89</v>
      </c>
      <c r="R81" t="s">
        <v>89</v>
      </c>
      <c r="S81" t="s">
        <v>89</v>
      </c>
      <c r="T81" t="s">
        <v>89</v>
      </c>
      <c r="U81" t="s">
        <v>89</v>
      </c>
      <c r="V81" t="s">
        <v>89</v>
      </c>
      <c r="W81" t="s">
        <v>90</v>
      </c>
      <c r="X81" t="s">
        <v>89</v>
      </c>
      <c r="Y81" t="s">
        <v>96</v>
      </c>
      <c r="Z81" t="s">
        <v>123</v>
      </c>
      <c r="AA81" t="s">
        <v>89</v>
      </c>
      <c r="AB81" t="s">
        <v>89</v>
      </c>
      <c r="AC81" t="s">
        <v>89</v>
      </c>
      <c r="AD81" t="s">
        <v>89</v>
      </c>
      <c r="AE81" t="str">
        <f>HYPERLINK("file:///C:/rest_photo/Burger King, Antakya (General Şükrü Kanatlı Mah.).jpg","Burger King, Antakya (General Şükrü Kanatlı Mah.)")</f>
        <v>Burger King, Antakya (General Şükrü Kanatlı Mah.)</v>
      </c>
      <c r="AF81" t="s">
        <v>81</v>
      </c>
      <c r="AG81" t="s">
        <v>221</v>
      </c>
      <c r="AH81" t="s">
        <v>89</v>
      </c>
      <c r="AI81" t="s">
        <v>89</v>
      </c>
      <c r="AJ81" t="s">
        <v>93</v>
      </c>
    </row>
    <row r="82" spans="2:36" x14ac:dyDescent="0.25">
      <c r="B82" t="s">
        <v>89</v>
      </c>
      <c r="C82" t="s">
        <v>89</v>
      </c>
      <c r="D82" t="s">
        <v>89</v>
      </c>
      <c r="E82" t="s">
        <v>89</v>
      </c>
      <c r="F82" t="s">
        <v>89</v>
      </c>
      <c r="G82" t="s">
        <v>89</v>
      </c>
      <c r="H82" t="s">
        <v>89</v>
      </c>
      <c r="I82" t="s">
        <v>89</v>
      </c>
      <c r="J82" t="s">
        <v>89</v>
      </c>
      <c r="K82" t="s">
        <v>89</v>
      </c>
      <c r="L82" t="s">
        <v>221</v>
      </c>
      <c r="M82" t="s">
        <v>89</v>
      </c>
      <c r="N82" t="s">
        <v>89</v>
      </c>
      <c r="O82" t="s">
        <v>89</v>
      </c>
      <c r="P82" t="s">
        <v>89</v>
      </c>
      <c r="Q82" t="s">
        <v>89</v>
      </c>
      <c r="R82" t="s">
        <v>89</v>
      </c>
      <c r="S82" t="s">
        <v>89</v>
      </c>
      <c r="T82" t="s">
        <v>89</v>
      </c>
      <c r="U82" t="s">
        <v>89</v>
      </c>
      <c r="V82" t="s">
        <v>89</v>
      </c>
      <c r="W82" t="s">
        <v>90</v>
      </c>
      <c r="X82" t="s">
        <v>89</v>
      </c>
      <c r="Y82" t="s">
        <v>107</v>
      </c>
      <c r="Z82" t="s">
        <v>177</v>
      </c>
      <c r="AA82" t="s">
        <v>89</v>
      </c>
      <c r="AB82" t="s">
        <v>89</v>
      </c>
      <c r="AC82" t="s">
        <v>89</v>
      </c>
      <c r="AD82" t="s">
        <v>89</v>
      </c>
      <c r="AE82" t="str">
        <f>HYPERLINK("file:///C:/rest_photo/Burger King, İskenderun (Numune Mah.).jpg","Burger King, İskenderun (Numune Mah.)")</f>
        <v>Burger King, İskenderun (Numune Mah.)</v>
      </c>
      <c r="AF82" t="s">
        <v>700</v>
      </c>
      <c r="AG82" t="s">
        <v>221</v>
      </c>
      <c r="AH82" t="s">
        <v>89</v>
      </c>
      <c r="AI82" t="s">
        <v>89</v>
      </c>
      <c r="AJ82" t="s">
        <v>93</v>
      </c>
    </row>
    <row r="83" spans="2:36" x14ac:dyDescent="0.25">
      <c r="B83" t="s">
        <v>89</v>
      </c>
      <c r="C83" t="s">
        <v>89</v>
      </c>
      <c r="D83" t="s">
        <v>89</v>
      </c>
      <c r="E83" t="s">
        <v>89</v>
      </c>
      <c r="F83" t="s">
        <v>89</v>
      </c>
      <c r="G83" t="s">
        <v>89</v>
      </c>
      <c r="H83" t="s">
        <v>89</v>
      </c>
      <c r="I83" t="s">
        <v>89</v>
      </c>
      <c r="J83" t="s">
        <v>89</v>
      </c>
      <c r="K83" t="s">
        <v>89</v>
      </c>
      <c r="L83" t="s">
        <v>221</v>
      </c>
      <c r="M83" t="s">
        <v>89</v>
      </c>
      <c r="N83" t="s">
        <v>89</v>
      </c>
      <c r="O83" t="s">
        <v>89</v>
      </c>
      <c r="P83" t="s">
        <v>89</v>
      </c>
      <c r="Q83" t="s">
        <v>89</v>
      </c>
      <c r="R83" t="s">
        <v>89</v>
      </c>
      <c r="S83" t="s">
        <v>89</v>
      </c>
      <c r="T83" t="s">
        <v>89</v>
      </c>
      <c r="U83" t="s">
        <v>89</v>
      </c>
      <c r="V83" t="s">
        <v>89</v>
      </c>
      <c r="W83" t="s">
        <v>90</v>
      </c>
      <c r="X83" t="s">
        <v>89</v>
      </c>
      <c r="Y83" t="s">
        <v>107</v>
      </c>
      <c r="Z83" t="s">
        <v>225</v>
      </c>
      <c r="AA83" t="s">
        <v>89</v>
      </c>
      <c r="AB83" t="s">
        <v>89</v>
      </c>
      <c r="AC83" t="s">
        <v>89</v>
      </c>
      <c r="AD83" t="s">
        <v>89</v>
      </c>
      <c r="AE83" t="str">
        <f>HYPERLINK("file:///C:/rest_photo/Burger King, İskenderun (Süleymaniye Mah.).jpg","Burger King, İskenderun (Süleymaniye Mah.)")</f>
        <v>Burger King, İskenderun (Süleymaniye Mah.)</v>
      </c>
      <c r="AF83" t="s">
        <v>700</v>
      </c>
      <c r="AG83" t="s">
        <v>221</v>
      </c>
      <c r="AH83" t="s">
        <v>89</v>
      </c>
      <c r="AI83" t="s">
        <v>89</v>
      </c>
      <c r="AJ83" t="s">
        <v>93</v>
      </c>
    </row>
    <row r="84" spans="2:36" x14ac:dyDescent="0.25">
      <c r="B84" t="s">
        <v>89</v>
      </c>
      <c r="C84" t="s">
        <v>89</v>
      </c>
      <c r="D84" t="s">
        <v>89</v>
      </c>
      <c r="E84" t="s">
        <v>89</v>
      </c>
      <c r="F84" t="s">
        <v>89</v>
      </c>
      <c r="G84" t="s">
        <v>89</v>
      </c>
      <c r="H84" t="s">
        <v>89</v>
      </c>
      <c r="I84" t="s">
        <v>89</v>
      </c>
      <c r="J84" t="s">
        <v>89</v>
      </c>
      <c r="K84" t="s">
        <v>89</v>
      </c>
      <c r="L84" t="s">
        <v>221</v>
      </c>
      <c r="M84" t="s">
        <v>89</v>
      </c>
      <c r="N84" t="s">
        <v>89</v>
      </c>
      <c r="O84" t="s">
        <v>89</v>
      </c>
      <c r="P84" t="s">
        <v>89</v>
      </c>
      <c r="Q84" t="s">
        <v>89</v>
      </c>
      <c r="R84" t="s">
        <v>89</v>
      </c>
      <c r="S84" t="s">
        <v>89</v>
      </c>
      <c r="T84" t="s">
        <v>89</v>
      </c>
      <c r="U84" t="s">
        <v>89</v>
      </c>
      <c r="V84" t="s">
        <v>89</v>
      </c>
      <c r="W84" t="s">
        <v>90</v>
      </c>
      <c r="X84" t="s">
        <v>89</v>
      </c>
      <c r="Y84" t="s">
        <v>201</v>
      </c>
      <c r="Z84" t="s">
        <v>121</v>
      </c>
      <c r="AA84" t="s">
        <v>89</v>
      </c>
      <c r="AB84" t="s">
        <v>89</v>
      </c>
      <c r="AC84" t="s">
        <v>89</v>
      </c>
      <c r="AD84" t="s">
        <v>89</v>
      </c>
      <c r="AE84" t="str">
        <f>HYPERLINK("file:///C:/rest_photo/Burger King, Kırıkhan (Cumhuriyet Mah.).jpg","Burger King, Kırıkhan (Cumhuriyet Mah.)")</f>
        <v>Burger King, Kırıkhan (Cumhuriyet Mah.)</v>
      </c>
      <c r="AF84" t="s">
        <v>702</v>
      </c>
      <c r="AG84" t="s">
        <v>221</v>
      </c>
      <c r="AH84" t="s">
        <v>89</v>
      </c>
      <c r="AI84" t="s">
        <v>89</v>
      </c>
      <c r="AJ84" t="s">
        <v>93</v>
      </c>
    </row>
    <row r="85" spans="2:36" x14ac:dyDescent="0.25">
      <c r="B85" t="s">
        <v>89</v>
      </c>
      <c r="C85" t="s">
        <v>89</v>
      </c>
      <c r="D85" t="s">
        <v>89</v>
      </c>
      <c r="E85" t="s">
        <v>89</v>
      </c>
      <c r="F85" t="s">
        <v>89</v>
      </c>
      <c r="G85" t="s">
        <v>89</v>
      </c>
      <c r="H85" t="s">
        <v>89</v>
      </c>
      <c r="I85" t="s">
        <v>89</v>
      </c>
      <c r="J85" t="s">
        <v>89</v>
      </c>
      <c r="K85" t="s">
        <v>89</v>
      </c>
      <c r="L85" t="s">
        <v>768</v>
      </c>
      <c r="M85" t="s">
        <v>89</v>
      </c>
      <c r="N85" t="s">
        <v>89</v>
      </c>
      <c r="O85" t="s">
        <v>89</v>
      </c>
      <c r="P85" t="s">
        <v>89</v>
      </c>
      <c r="Q85" t="s">
        <v>89</v>
      </c>
      <c r="R85" t="s">
        <v>89</v>
      </c>
      <c r="S85" t="s">
        <v>89</v>
      </c>
      <c r="T85" t="s">
        <v>89</v>
      </c>
      <c r="U85" t="s">
        <v>89</v>
      </c>
      <c r="V85" t="s">
        <v>89</v>
      </c>
      <c r="W85" t="s">
        <v>90</v>
      </c>
      <c r="X85" t="s">
        <v>89</v>
      </c>
      <c r="Y85" t="s">
        <v>107</v>
      </c>
      <c r="Z85" t="s">
        <v>186</v>
      </c>
      <c r="AA85" t="s">
        <v>89</v>
      </c>
      <c r="AB85" t="s">
        <v>89</v>
      </c>
      <c r="AC85" t="s">
        <v>89</v>
      </c>
      <c r="AD85" t="s">
        <v>89</v>
      </c>
      <c r="AE85" t="str">
        <f>HYPERLINK("file:///C:/rest_photo/Butik Döner Antakya, İskenderun (Savaş Mah.).jpg","Butik Döner Antakya, İskenderun (Savaş Mah.)")</f>
        <v>Butik Döner Antakya, İskenderun (Savaş Mah.)</v>
      </c>
      <c r="AF85" t="s">
        <v>702</v>
      </c>
      <c r="AG85" t="s">
        <v>99</v>
      </c>
      <c r="AH85" t="s">
        <v>89</v>
      </c>
      <c r="AI85" t="s">
        <v>89</v>
      </c>
      <c r="AJ85" t="s">
        <v>93</v>
      </c>
    </row>
    <row r="86" spans="2:36" x14ac:dyDescent="0.25">
      <c r="B86" t="s">
        <v>89</v>
      </c>
      <c r="C86" t="s">
        <v>89</v>
      </c>
      <c r="D86" t="s">
        <v>89</v>
      </c>
      <c r="E86" t="s">
        <v>89</v>
      </c>
      <c r="F86" t="s">
        <v>89</v>
      </c>
      <c r="G86" t="s">
        <v>89</v>
      </c>
      <c r="H86" t="s">
        <v>89</v>
      </c>
      <c r="I86" t="s">
        <v>89</v>
      </c>
      <c r="J86" t="s">
        <v>89</v>
      </c>
      <c r="K86" t="s">
        <v>89</v>
      </c>
      <c r="L86" t="s">
        <v>769</v>
      </c>
      <c r="M86" t="s">
        <v>89</v>
      </c>
      <c r="N86" t="s">
        <v>89</v>
      </c>
      <c r="O86" t="s">
        <v>89</v>
      </c>
      <c r="P86" t="s">
        <v>89</v>
      </c>
      <c r="Q86" t="s">
        <v>89</v>
      </c>
      <c r="R86" t="s">
        <v>89</v>
      </c>
      <c r="S86" t="s">
        <v>89</v>
      </c>
      <c r="T86" t="s">
        <v>89</v>
      </c>
      <c r="U86" t="s">
        <v>89</v>
      </c>
      <c r="V86" t="s">
        <v>89</v>
      </c>
      <c r="W86" t="s">
        <v>90</v>
      </c>
      <c r="X86" t="s">
        <v>89</v>
      </c>
      <c r="Y86" t="s">
        <v>91</v>
      </c>
      <c r="Z86" t="s">
        <v>229</v>
      </c>
      <c r="AA86" t="s">
        <v>89</v>
      </c>
      <c r="AB86" t="s">
        <v>89</v>
      </c>
      <c r="AC86" t="s">
        <v>89</v>
      </c>
      <c r="AD86" t="s">
        <v>89</v>
      </c>
      <c r="AE86" t="str">
        <f>HYPERLINK("file:///C:/rest_photo/By Ahmet Döner, Defne (Aşağıokçular Mah.).jpg","By Ahmet Döner, Defne (Aşağıokçular Mah.)")</f>
        <v>By Ahmet Döner, Defne (Aşağıokçular Mah.)</v>
      </c>
      <c r="AF86" t="s">
        <v>81</v>
      </c>
      <c r="AG86" t="s">
        <v>99</v>
      </c>
      <c r="AH86" t="s">
        <v>89</v>
      </c>
      <c r="AI86" t="s">
        <v>89</v>
      </c>
      <c r="AJ86" t="s">
        <v>93</v>
      </c>
    </row>
    <row r="87" spans="2:36" x14ac:dyDescent="0.25">
      <c r="B87" t="s">
        <v>89</v>
      </c>
      <c r="C87" t="s">
        <v>89</v>
      </c>
      <c r="D87" t="s">
        <v>89</v>
      </c>
      <c r="E87" t="s">
        <v>89</v>
      </c>
      <c r="F87" t="s">
        <v>89</v>
      </c>
      <c r="G87" t="s">
        <v>89</v>
      </c>
      <c r="H87" t="s">
        <v>89</v>
      </c>
      <c r="I87" t="s">
        <v>89</v>
      </c>
      <c r="J87" t="s">
        <v>89</v>
      </c>
      <c r="K87" t="s">
        <v>89</v>
      </c>
      <c r="L87" t="s">
        <v>770</v>
      </c>
      <c r="M87" t="s">
        <v>89</v>
      </c>
      <c r="N87" t="s">
        <v>89</v>
      </c>
      <c r="O87" t="s">
        <v>89</v>
      </c>
      <c r="P87" t="s">
        <v>89</v>
      </c>
      <c r="Q87" t="s">
        <v>89</v>
      </c>
      <c r="R87" t="s">
        <v>89</v>
      </c>
      <c r="S87" t="s">
        <v>89</v>
      </c>
      <c r="T87" t="s">
        <v>89</v>
      </c>
      <c r="U87" t="s">
        <v>89</v>
      </c>
      <c r="V87" t="s">
        <v>89</v>
      </c>
      <c r="W87" t="s">
        <v>90</v>
      </c>
      <c r="X87" t="s">
        <v>89</v>
      </c>
      <c r="Y87" t="s">
        <v>96</v>
      </c>
      <c r="Z87" t="s">
        <v>231</v>
      </c>
      <c r="AA87" t="s">
        <v>89</v>
      </c>
      <c r="AB87" t="s">
        <v>89</v>
      </c>
      <c r="AC87" t="s">
        <v>89</v>
      </c>
      <c r="AD87" t="s">
        <v>89</v>
      </c>
      <c r="AE87" t="str">
        <f>HYPERLINK("file:///C:/rest_photo/By Cem Döner &amp; Meze &amp; Künefe, Antakya (Gazi Mah.).jpg","By Cem Döner &amp; Meze &amp; Künefe, Antakya (Gazi Mah.)")</f>
        <v>By Cem Döner &amp; Meze &amp; Künefe, Antakya (Gazi Mah.)</v>
      </c>
      <c r="AF87" t="s">
        <v>702</v>
      </c>
      <c r="AG87" t="s">
        <v>99</v>
      </c>
      <c r="AH87" t="s">
        <v>89</v>
      </c>
      <c r="AI87" t="s">
        <v>89</v>
      </c>
      <c r="AJ87" t="s">
        <v>93</v>
      </c>
    </row>
    <row r="88" spans="2:36" x14ac:dyDescent="0.25">
      <c r="B88" t="s">
        <v>89</v>
      </c>
      <c r="C88" t="s">
        <v>89</v>
      </c>
      <c r="D88" t="s">
        <v>89</v>
      </c>
      <c r="E88" t="s">
        <v>89</v>
      </c>
      <c r="F88" t="s">
        <v>89</v>
      </c>
      <c r="G88" t="s">
        <v>89</v>
      </c>
      <c r="H88" t="s">
        <v>89</v>
      </c>
      <c r="I88" t="s">
        <v>89</v>
      </c>
      <c r="J88" t="s">
        <v>89</v>
      </c>
      <c r="K88" t="s">
        <v>89</v>
      </c>
      <c r="L88" t="s">
        <v>771</v>
      </c>
      <c r="M88" t="s">
        <v>89</v>
      </c>
      <c r="N88" t="s">
        <v>89</v>
      </c>
      <c r="O88" t="s">
        <v>89</v>
      </c>
      <c r="P88" t="s">
        <v>89</v>
      </c>
      <c r="Q88" t="s">
        <v>89</v>
      </c>
      <c r="R88" t="s">
        <v>89</v>
      </c>
      <c r="S88" t="s">
        <v>89</v>
      </c>
      <c r="T88" t="s">
        <v>89</v>
      </c>
      <c r="U88" t="s">
        <v>89</v>
      </c>
      <c r="V88" t="s">
        <v>89</v>
      </c>
      <c r="W88" t="s">
        <v>90</v>
      </c>
      <c r="X88" t="s">
        <v>89</v>
      </c>
      <c r="Y88" t="s">
        <v>96</v>
      </c>
      <c r="Z88" t="s">
        <v>121</v>
      </c>
      <c r="AA88" t="s">
        <v>89</v>
      </c>
      <c r="AB88" t="s">
        <v>89</v>
      </c>
      <c r="AC88" t="s">
        <v>89</v>
      </c>
      <c r="AD88" t="s">
        <v>89</v>
      </c>
      <c r="AE88" t="str">
        <f>HYPERLINK("file:///C:/rest_photo/By Efe Kebap &amp; Döner, Antakya (Cumhuriyet Mah.).jpg","By Efe Kebap &amp; Döner, Antakya (Cumhuriyet Mah.)")</f>
        <v>By Efe Kebap &amp; Döner, Antakya (Cumhuriyet Mah.)</v>
      </c>
      <c r="AF88" t="s">
        <v>700</v>
      </c>
      <c r="AG88" t="s">
        <v>95</v>
      </c>
      <c r="AH88" t="s">
        <v>89</v>
      </c>
      <c r="AI88" t="s">
        <v>89</v>
      </c>
      <c r="AJ88" t="s">
        <v>93</v>
      </c>
    </row>
    <row r="89" spans="2:36" x14ac:dyDescent="0.25">
      <c r="B89" t="s">
        <v>89</v>
      </c>
      <c r="C89" t="s">
        <v>89</v>
      </c>
      <c r="D89" t="s">
        <v>89</v>
      </c>
      <c r="E89" t="s">
        <v>89</v>
      </c>
      <c r="F89" t="s">
        <v>89</v>
      </c>
      <c r="G89" t="s">
        <v>89</v>
      </c>
      <c r="H89" t="s">
        <v>89</v>
      </c>
      <c r="I89" t="s">
        <v>89</v>
      </c>
      <c r="J89" t="s">
        <v>89</v>
      </c>
      <c r="K89" t="s">
        <v>89</v>
      </c>
      <c r="L89" t="s">
        <v>772</v>
      </c>
      <c r="M89" t="s">
        <v>89</v>
      </c>
      <c r="N89" t="s">
        <v>89</v>
      </c>
      <c r="O89" t="s">
        <v>89</v>
      </c>
      <c r="P89" t="s">
        <v>89</v>
      </c>
      <c r="Q89" t="s">
        <v>89</v>
      </c>
      <c r="R89" t="s">
        <v>89</v>
      </c>
      <c r="S89" t="s">
        <v>89</v>
      </c>
      <c r="T89" t="s">
        <v>89</v>
      </c>
      <c r="U89" t="s">
        <v>89</v>
      </c>
      <c r="V89" t="s">
        <v>89</v>
      </c>
      <c r="W89" t="s">
        <v>90</v>
      </c>
      <c r="X89" t="s">
        <v>89</v>
      </c>
      <c r="Y89" t="s">
        <v>96</v>
      </c>
      <c r="Z89" t="s">
        <v>134</v>
      </c>
      <c r="AA89" t="s">
        <v>89</v>
      </c>
      <c r="AB89" t="s">
        <v>89</v>
      </c>
      <c r="AC89" t="s">
        <v>89</v>
      </c>
      <c r="AD89" t="s">
        <v>89</v>
      </c>
      <c r="AE89" t="str">
        <f>HYPERLINK("file:///C:/rest_photo/By Gusto Döner, Antakya (Zülüflühan Mah.).jpg","By Gusto Döner, Antakya (Zülüflühan Mah.)")</f>
        <v>By Gusto Döner, Antakya (Zülüflühan Mah.)</v>
      </c>
      <c r="AF89" t="s">
        <v>702</v>
      </c>
      <c r="AG89" t="s">
        <v>99</v>
      </c>
      <c r="AH89" t="s">
        <v>89</v>
      </c>
      <c r="AI89" t="s">
        <v>89</v>
      </c>
      <c r="AJ89" t="s">
        <v>93</v>
      </c>
    </row>
    <row r="90" spans="2:36" x14ac:dyDescent="0.25">
      <c r="B90" t="s">
        <v>89</v>
      </c>
      <c r="C90" t="s">
        <v>89</v>
      </c>
      <c r="D90" t="s">
        <v>89</v>
      </c>
      <c r="E90" t="s">
        <v>89</v>
      </c>
      <c r="F90" t="s">
        <v>89</v>
      </c>
      <c r="G90" t="s">
        <v>89</v>
      </c>
      <c r="H90" t="s">
        <v>89</v>
      </c>
      <c r="I90" t="s">
        <v>89</v>
      </c>
      <c r="J90" t="s">
        <v>89</v>
      </c>
      <c r="K90" t="s">
        <v>89</v>
      </c>
      <c r="L90" t="s">
        <v>773</v>
      </c>
      <c r="M90" t="s">
        <v>89</v>
      </c>
      <c r="N90" t="s">
        <v>89</v>
      </c>
      <c r="O90" t="s">
        <v>89</v>
      </c>
      <c r="P90" t="s">
        <v>89</v>
      </c>
      <c r="Q90" t="s">
        <v>89</v>
      </c>
      <c r="R90" t="s">
        <v>89</v>
      </c>
      <c r="S90" t="s">
        <v>89</v>
      </c>
      <c r="T90" t="s">
        <v>89</v>
      </c>
      <c r="U90" t="s">
        <v>89</v>
      </c>
      <c r="V90" t="s">
        <v>89</v>
      </c>
      <c r="W90" t="s">
        <v>90</v>
      </c>
      <c r="X90" t="s">
        <v>89</v>
      </c>
      <c r="Y90" t="s">
        <v>96</v>
      </c>
      <c r="Z90" t="s">
        <v>134</v>
      </c>
      <c r="AA90" t="s">
        <v>89</v>
      </c>
      <c r="AB90" t="s">
        <v>89</v>
      </c>
      <c r="AC90" t="s">
        <v>89</v>
      </c>
      <c r="AD90" t="s">
        <v>89</v>
      </c>
      <c r="AE90" t="str">
        <f>HYPERLINK("file:///C:/rest_photo/By Kader Sizin Kebap, Antakya (Zülüflühan Mah.).jpg","By Kader Sizin Kebap, Antakya (Zülüflühan Mah.)")</f>
        <v>By Kader Sizin Kebap, Antakya (Zülüflühan Mah.)</v>
      </c>
      <c r="AF90" t="s">
        <v>700</v>
      </c>
      <c r="AG90" t="s">
        <v>95</v>
      </c>
      <c r="AH90" t="s">
        <v>89</v>
      </c>
      <c r="AI90" t="s">
        <v>89</v>
      </c>
      <c r="AJ90" t="s">
        <v>93</v>
      </c>
    </row>
    <row r="91" spans="2:36" x14ac:dyDescent="0.25">
      <c r="B91" t="s">
        <v>89</v>
      </c>
      <c r="C91" t="s">
        <v>89</v>
      </c>
      <c r="D91" t="s">
        <v>89</v>
      </c>
      <c r="E91" t="s">
        <v>89</v>
      </c>
      <c r="F91" t="s">
        <v>89</v>
      </c>
      <c r="G91" t="s">
        <v>89</v>
      </c>
      <c r="H91" t="s">
        <v>89</v>
      </c>
      <c r="I91" t="s">
        <v>89</v>
      </c>
      <c r="J91" t="s">
        <v>89</v>
      </c>
      <c r="K91" t="s">
        <v>89</v>
      </c>
      <c r="L91" t="s">
        <v>774</v>
      </c>
      <c r="M91" t="s">
        <v>89</v>
      </c>
      <c r="N91" t="s">
        <v>89</v>
      </c>
      <c r="O91" t="s">
        <v>89</v>
      </c>
      <c r="P91" t="s">
        <v>89</v>
      </c>
      <c r="Q91" t="s">
        <v>89</v>
      </c>
      <c r="R91" t="s">
        <v>89</v>
      </c>
      <c r="S91" t="s">
        <v>89</v>
      </c>
      <c r="T91" t="s">
        <v>89</v>
      </c>
      <c r="U91" t="s">
        <v>89</v>
      </c>
      <c r="V91" t="s">
        <v>89</v>
      </c>
      <c r="W91" t="s">
        <v>90</v>
      </c>
      <c r="X91" t="s">
        <v>89</v>
      </c>
      <c r="Y91" t="s">
        <v>96</v>
      </c>
      <c r="Z91" t="s">
        <v>123</v>
      </c>
      <c r="AA91" t="s">
        <v>89</v>
      </c>
      <c r="AB91" t="s">
        <v>89</v>
      </c>
      <c r="AC91" t="s">
        <v>89</v>
      </c>
      <c r="AD91" t="s">
        <v>89</v>
      </c>
      <c r="AE91" t="str">
        <f>HYPERLINK("file:///C:/rest_photo/By Kerem Köfte &amp; Döner, Antakya (General Şükrü Kanatlı Mah.).jpg","By Kerem Köfte &amp; Döner, Antakya (General Şükrü Kanatlı Mah.)")</f>
        <v>By Kerem Köfte &amp; Döner, Antakya (General Şükrü Kanatlı Mah.)</v>
      </c>
      <c r="AF91" t="s">
        <v>81</v>
      </c>
      <c r="AG91" t="s">
        <v>156</v>
      </c>
      <c r="AH91" t="s">
        <v>89</v>
      </c>
      <c r="AI91" t="s">
        <v>89</v>
      </c>
      <c r="AJ91" t="s">
        <v>93</v>
      </c>
    </row>
    <row r="92" spans="2:36" x14ac:dyDescent="0.25">
      <c r="B92" t="s">
        <v>89</v>
      </c>
      <c r="C92" t="s">
        <v>89</v>
      </c>
      <c r="D92" t="s">
        <v>89</v>
      </c>
      <c r="E92" t="s">
        <v>89</v>
      </c>
      <c r="F92" t="s">
        <v>89</v>
      </c>
      <c r="G92" t="s">
        <v>89</v>
      </c>
      <c r="H92" t="s">
        <v>89</v>
      </c>
      <c r="I92" t="s">
        <v>89</v>
      </c>
      <c r="J92" t="s">
        <v>89</v>
      </c>
      <c r="K92" t="s">
        <v>89</v>
      </c>
      <c r="L92" t="s">
        <v>775</v>
      </c>
      <c r="M92" t="s">
        <v>89</v>
      </c>
      <c r="N92" t="s">
        <v>89</v>
      </c>
      <c r="O92" t="s">
        <v>89</v>
      </c>
      <c r="P92" t="s">
        <v>89</v>
      </c>
      <c r="Q92" t="s">
        <v>89</v>
      </c>
      <c r="R92" t="s">
        <v>89</v>
      </c>
      <c r="S92" t="s">
        <v>89</v>
      </c>
      <c r="T92" t="s">
        <v>89</v>
      </c>
      <c r="U92" t="s">
        <v>89</v>
      </c>
      <c r="V92" t="s">
        <v>89</v>
      </c>
      <c r="W92" t="s">
        <v>90</v>
      </c>
      <c r="X92" t="s">
        <v>89</v>
      </c>
      <c r="Y92" t="s">
        <v>107</v>
      </c>
      <c r="Z92" t="s">
        <v>177</v>
      </c>
      <c r="AA92" t="s">
        <v>89</v>
      </c>
      <c r="AB92" t="s">
        <v>89</v>
      </c>
      <c r="AC92" t="s">
        <v>89</v>
      </c>
      <c r="AD92" t="s">
        <v>89</v>
      </c>
      <c r="AE92" t="str">
        <f>HYPERLINK("file:///C:/rest_photo/By Kırmızı Köfte &amp; Homeburger's, İskenderun (Numune Mah.).jpg","By Kırmızı Köfte &amp; Homeburger's, İskenderun (Numune Mah.)")</f>
        <v>By Kırmızı Köfte &amp; Homeburger's, İskenderun (Numune Mah.)</v>
      </c>
      <c r="AF92" t="s">
        <v>728</v>
      </c>
      <c r="AG92" t="s">
        <v>156</v>
      </c>
      <c r="AH92" t="s">
        <v>89</v>
      </c>
      <c r="AI92" t="s">
        <v>89</v>
      </c>
      <c r="AJ92" t="s">
        <v>93</v>
      </c>
    </row>
    <row r="93" spans="2:36" x14ac:dyDescent="0.25">
      <c r="B93" t="s">
        <v>89</v>
      </c>
      <c r="C93" t="s">
        <v>89</v>
      </c>
      <c r="D93" t="s">
        <v>89</v>
      </c>
      <c r="E93" t="s">
        <v>89</v>
      </c>
      <c r="F93" t="s">
        <v>89</v>
      </c>
      <c r="G93" t="s">
        <v>89</v>
      </c>
      <c r="H93" t="s">
        <v>89</v>
      </c>
      <c r="I93" t="s">
        <v>89</v>
      </c>
      <c r="J93" t="s">
        <v>89</v>
      </c>
      <c r="K93" t="s">
        <v>89</v>
      </c>
      <c r="L93" t="s">
        <v>776</v>
      </c>
      <c r="M93" t="s">
        <v>89</v>
      </c>
      <c r="N93" t="s">
        <v>89</v>
      </c>
      <c r="O93" t="s">
        <v>89</v>
      </c>
      <c r="P93" t="s">
        <v>89</v>
      </c>
      <c r="Q93" t="s">
        <v>89</v>
      </c>
      <c r="R93" t="s">
        <v>89</v>
      </c>
      <c r="S93" t="s">
        <v>89</v>
      </c>
      <c r="T93" t="s">
        <v>89</v>
      </c>
      <c r="U93" t="s">
        <v>89</v>
      </c>
      <c r="V93" t="s">
        <v>89</v>
      </c>
      <c r="W93" t="s">
        <v>90</v>
      </c>
      <c r="X93" t="s">
        <v>89</v>
      </c>
      <c r="Y93" t="s">
        <v>96</v>
      </c>
      <c r="Z93" t="s">
        <v>102</v>
      </c>
      <c r="AA93" t="s">
        <v>89</v>
      </c>
      <c r="AB93" t="s">
        <v>89</v>
      </c>
      <c r="AC93" t="s">
        <v>89</v>
      </c>
      <c r="AD93" t="s">
        <v>89</v>
      </c>
      <c r="AE93" t="str">
        <f>HYPERLINK("file:///C:/rest_photo/By Selim Döner, Antakya (Haraparası Mah.).jpg","By Selim Döner, Antakya (Haraparası Mah.)")</f>
        <v>By Selim Döner, Antakya (Haraparası Mah.)</v>
      </c>
      <c r="AF93" t="s">
        <v>81</v>
      </c>
      <c r="AG93" t="s">
        <v>99</v>
      </c>
      <c r="AH93" t="s">
        <v>89</v>
      </c>
      <c r="AI93" t="s">
        <v>89</v>
      </c>
      <c r="AJ93" t="s">
        <v>93</v>
      </c>
    </row>
    <row r="94" spans="2:36" x14ac:dyDescent="0.25">
      <c r="B94" t="s">
        <v>89</v>
      </c>
      <c r="C94" t="s">
        <v>89</v>
      </c>
      <c r="D94" t="s">
        <v>89</v>
      </c>
      <c r="E94" t="s">
        <v>89</v>
      </c>
      <c r="F94" t="s">
        <v>89</v>
      </c>
      <c r="G94" t="s">
        <v>89</v>
      </c>
      <c r="H94" t="s">
        <v>89</v>
      </c>
      <c r="I94" t="s">
        <v>89</v>
      </c>
      <c r="J94" t="s">
        <v>89</v>
      </c>
      <c r="K94" t="s">
        <v>89</v>
      </c>
      <c r="L94" t="s">
        <v>777</v>
      </c>
      <c r="M94" t="s">
        <v>89</v>
      </c>
      <c r="N94" t="s">
        <v>89</v>
      </c>
      <c r="O94" t="s">
        <v>89</v>
      </c>
      <c r="P94" t="s">
        <v>89</v>
      </c>
      <c r="Q94" t="s">
        <v>89</v>
      </c>
      <c r="R94" t="s">
        <v>89</v>
      </c>
      <c r="S94" t="s">
        <v>89</v>
      </c>
      <c r="T94" t="s">
        <v>89</v>
      </c>
      <c r="U94" t="s">
        <v>89</v>
      </c>
      <c r="V94" t="s">
        <v>89</v>
      </c>
      <c r="W94" t="s">
        <v>90</v>
      </c>
      <c r="X94" t="s">
        <v>89</v>
      </c>
      <c r="Y94" t="s">
        <v>107</v>
      </c>
      <c r="Z94" t="s">
        <v>140</v>
      </c>
      <c r="AA94" t="s">
        <v>89</v>
      </c>
      <c r="AB94" t="s">
        <v>89</v>
      </c>
      <c r="AC94" t="s">
        <v>89</v>
      </c>
      <c r="AD94" t="s">
        <v>89</v>
      </c>
      <c r="AE94" t="str">
        <f>HYPERLINK("file:///C:/rest_photo/Cadde Cafe &amp; Ev Yemekleri, İskenderun (Yenişehir Mah.).jpg","Cadde Cafe &amp; Ev Yemekleri, İskenderun (Yenişehir Mah.)")</f>
        <v>Cadde Cafe &amp; Ev Yemekleri, İskenderun (Yenişehir Mah.)</v>
      </c>
      <c r="AF94" t="s">
        <v>702</v>
      </c>
      <c r="AG94" t="s">
        <v>154</v>
      </c>
      <c r="AH94" t="s">
        <v>89</v>
      </c>
      <c r="AI94" t="s">
        <v>89</v>
      </c>
      <c r="AJ94" t="s">
        <v>93</v>
      </c>
    </row>
    <row r="95" spans="2:36" x14ac:dyDescent="0.25">
      <c r="B95" t="s">
        <v>89</v>
      </c>
      <c r="C95" t="s">
        <v>89</v>
      </c>
      <c r="D95" t="s">
        <v>89</v>
      </c>
      <c r="E95" t="s">
        <v>89</v>
      </c>
      <c r="F95" t="s">
        <v>89</v>
      </c>
      <c r="G95" t="s">
        <v>89</v>
      </c>
      <c r="H95" t="s">
        <v>89</v>
      </c>
      <c r="I95" t="s">
        <v>89</v>
      </c>
      <c r="J95" t="s">
        <v>89</v>
      </c>
      <c r="K95" t="s">
        <v>89</v>
      </c>
      <c r="L95" t="s">
        <v>778</v>
      </c>
      <c r="M95" t="s">
        <v>89</v>
      </c>
      <c r="N95" t="s">
        <v>89</v>
      </c>
      <c r="O95" t="s">
        <v>89</v>
      </c>
      <c r="P95" t="s">
        <v>89</v>
      </c>
      <c r="Q95" t="s">
        <v>89</v>
      </c>
      <c r="R95" t="s">
        <v>89</v>
      </c>
      <c r="S95" t="s">
        <v>89</v>
      </c>
      <c r="T95" t="s">
        <v>89</v>
      </c>
      <c r="U95" t="s">
        <v>89</v>
      </c>
      <c r="V95" t="s">
        <v>89</v>
      </c>
      <c r="W95" t="s">
        <v>90</v>
      </c>
      <c r="X95" t="s">
        <v>89</v>
      </c>
      <c r="Y95" t="s">
        <v>96</v>
      </c>
      <c r="Z95" t="s">
        <v>174</v>
      </c>
      <c r="AA95" t="s">
        <v>89</v>
      </c>
      <c r="AB95" t="s">
        <v>89</v>
      </c>
      <c r="AC95" t="s">
        <v>89</v>
      </c>
      <c r="AD95" t="s">
        <v>89</v>
      </c>
      <c r="AE95" t="str">
        <f>HYPERLINK("file:///C:/rest_photo/Cadde Lavaş Döner, Antakya (Akasya Mah.).jpg","Cadde Lavaş Döner, Antakya (Akasya Mah.)")</f>
        <v>Cadde Lavaş Döner, Antakya (Akasya Mah.)</v>
      </c>
      <c r="AF95" t="s">
        <v>81</v>
      </c>
      <c r="AG95" t="s">
        <v>99</v>
      </c>
      <c r="AH95" t="s">
        <v>89</v>
      </c>
      <c r="AI95" t="s">
        <v>89</v>
      </c>
      <c r="AJ95" t="s">
        <v>93</v>
      </c>
    </row>
    <row r="96" spans="2:36" x14ac:dyDescent="0.25">
      <c r="B96" t="s">
        <v>89</v>
      </c>
      <c r="C96" t="s">
        <v>89</v>
      </c>
      <c r="D96" t="s">
        <v>89</v>
      </c>
      <c r="E96" t="s">
        <v>89</v>
      </c>
      <c r="F96" t="s">
        <v>89</v>
      </c>
      <c r="G96" t="s">
        <v>89</v>
      </c>
      <c r="H96" t="s">
        <v>89</v>
      </c>
      <c r="I96" t="s">
        <v>89</v>
      </c>
      <c r="J96" t="s">
        <v>89</v>
      </c>
      <c r="K96" t="s">
        <v>89</v>
      </c>
      <c r="L96" t="s">
        <v>779</v>
      </c>
      <c r="M96" t="s">
        <v>89</v>
      </c>
      <c r="N96" t="s">
        <v>89</v>
      </c>
      <c r="O96" t="s">
        <v>89</v>
      </c>
      <c r="P96" t="s">
        <v>89</v>
      </c>
      <c r="Q96" t="s">
        <v>89</v>
      </c>
      <c r="R96" t="s">
        <v>89</v>
      </c>
      <c r="S96" t="s">
        <v>89</v>
      </c>
      <c r="T96" t="s">
        <v>89</v>
      </c>
      <c r="U96" t="s">
        <v>89</v>
      </c>
      <c r="V96" t="s">
        <v>89</v>
      </c>
      <c r="W96" t="s">
        <v>90</v>
      </c>
      <c r="X96" t="s">
        <v>89</v>
      </c>
      <c r="Y96" t="s">
        <v>107</v>
      </c>
      <c r="Z96" t="s">
        <v>140</v>
      </c>
      <c r="AA96" t="s">
        <v>89</v>
      </c>
      <c r="AB96" t="s">
        <v>89</v>
      </c>
      <c r="AC96" t="s">
        <v>89</v>
      </c>
      <c r="AD96" t="s">
        <v>89</v>
      </c>
      <c r="AE96" t="str">
        <f>HYPERLINK("file:///C:/rest_photo/Cadde Lezzet, İskenderun (Yenişehir Mah.).jpg","Cadde Lezzet, İskenderun (Yenişehir Mah.)")</f>
        <v>Cadde Lezzet, İskenderun (Yenişehir Mah.)</v>
      </c>
      <c r="AF96" t="s">
        <v>81</v>
      </c>
      <c r="AG96" t="s">
        <v>156</v>
      </c>
      <c r="AH96" t="s">
        <v>89</v>
      </c>
      <c r="AI96" t="s">
        <v>89</v>
      </c>
      <c r="AJ96" t="s">
        <v>93</v>
      </c>
    </row>
    <row r="97" spans="2:36" x14ac:dyDescent="0.25">
      <c r="B97" t="s">
        <v>89</v>
      </c>
      <c r="C97" t="s">
        <v>89</v>
      </c>
      <c r="D97" t="s">
        <v>89</v>
      </c>
      <c r="E97" t="s">
        <v>89</v>
      </c>
      <c r="F97" t="s">
        <v>89</v>
      </c>
      <c r="G97" t="s">
        <v>89</v>
      </c>
      <c r="H97" t="s">
        <v>89</v>
      </c>
      <c r="I97" t="s">
        <v>89</v>
      </c>
      <c r="J97" t="s">
        <v>89</v>
      </c>
      <c r="K97" t="s">
        <v>89</v>
      </c>
      <c r="L97" t="s">
        <v>780</v>
      </c>
      <c r="M97" t="s">
        <v>89</v>
      </c>
      <c r="N97" t="s">
        <v>89</v>
      </c>
      <c r="O97" t="s">
        <v>89</v>
      </c>
      <c r="P97" t="s">
        <v>89</v>
      </c>
      <c r="Q97" t="s">
        <v>89</v>
      </c>
      <c r="R97" t="s">
        <v>89</v>
      </c>
      <c r="S97" t="s">
        <v>89</v>
      </c>
      <c r="T97" t="s">
        <v>89</v>
      </c>
      <c r="U97" t="s">
        <v>89</v>
      </c>
      <c r="V97" t="s">
        <v>89</v>
      </c>
      <c r="W97" t="s">
        <v>90</v>
      </c>
      <c r="X97" t="s">
        <v>89</v>
      </c>
      <c r="Y97" t="s">
        <v>107</v>
      </c>
      <c r="Z97" t="s">
        <v>186</v>
      </c>
      <c r="AA97" t="s">
        <v>89</v>
      </c>
      <c r="AB97" t="s">
        <v>89</v>
      </c>
      <c r="AC97" t="s">
        <v>89</v>
      </c>
      <c r="AD97" t="s">
        <v>89</v>
      </c>
      <c r="AE97" t="str">
        <f>HYPERLINK("file:///C:/rest_photo/Cafe'M, İskenderun (Savaş Mah.).jpg","Cafe'M, İskenderun (Savaş Mah.)")</f>
        <v>Cafe'M, İskenderun (Savaş Mah.)</v>
      </c>
      <c r="AF97" t="s">
        <v>81</v>
      </c>
      <c r="AG97" t="s">
        <v>161</v>
      </c>
      <c r="AH97" t="s">
        <v>89</v>
      </c>
      <c r="AI97" t="s">
        <v>89</v>
      </c>
      <c r="AJ97" t="s">
        <v>93</v>
      </c>
    </row>
    <row r="98" spans="2:36" x14ac:dyDescent="0.25">
      <c r="B98" t="s">
        <v>89</v>
      </c>
      <c r="C98" t="s">
        <v>89</v>
      </c>
      <c r="D98" t="s">
        <v>89</v>
      </c>
      <c r="E98" t="s">
        <v>89</v>
      </c>
      <c r="F98" t="s">
        <v>89</v>
      </c>
      <c r="G98" t="s">
        <v>89</v>
      </c>
      <c r="H98" t="s">
        <v>89</v>
      </c>
      <c r="I98" t="s">
        <v>89</v>
      </c>
      <c r="J98" t="s">
        <v>89</v>
      </c>
      <c r="K98" t="s">
        <v>89</v>
      </c>
      <c r="L98" t="s">
        <v>781</v>
      </c>
      <c r="M98" t="s">
        <v>89</v>
      </c>
      <c r="N98" t="s">
        <v>89</v>
      </c>
      <c r="O98" t="s">
        <v>89</v>
      </c>
      <c r="P98" t="s">
        <v>89</v>
      </c>
      <c r="Q98" t="s">
        <v>89</v>
      </c>
      <c r="R98" t="s">
        <v>89</v>
      </c>
      <c r="S98" t="s">
        <v>89</v>
      </c>
      <c r="T98" t="s">
        <v>89</v>
      </c>
      <c r="U98" t="s">
        <v>89</v>
      </c>
      <c r="V98" t="s">
        <v>89</v>
      </c>
      <c r="W98" t="s">
        <v>90</v>
      </c>
      <c r="X98" t="s">
        <v>89</v>
      </c>
      <c r="Y98" t="s">
        <v>189</v>
      </c>
      <c r="Z98" t="s">
        <v>243</v>
      </c>
      <c r="AA98" t="s">
        <v>89</v>
      </c>
      <c r="AB98" t="s">
        <v>89</v>
      </c>
      <c r="AC98" t="s">
        <v>89</v>
      </c>
      <c r="AD98" t="s">
        <v>89</v>
      </c>
      <c r="AE98" t="str">
        <f>HYPERLINK("file:///C:/rest_photo/Cafeinn Bistro Cafe, Arsuz (Karaağaç Konarlı Mah.).jpg","Cafeinn Bistro Cafe, Arsuz (Karaağaç Konarlı Mah.)")</f>
        <v>Cafeinn Bistro Cafe, Arsuz (Karaağaç Konarlı Mah.)</v>
      </c>
      <c r="AF98" t="s">
        <v>700</v>
      </c>
      <c r="AG98" t="s">
        <v>110</v>
      </c>
      <c r="AH98" t="s">
        <v>89</v>
      </c>
      <c r="AI98" t="s">
        <v>89</v>
      </c>
      <c r="AJ98" t="s">
        <v>93</v>
      </c>
    </row>
    <row r="99" spans="2:36" x14ac:dyDescent="0.25">
      <c r="B99" t="s">
        <v>89</v>
      </c>
      <c r="C99" t="s">
        <v>89</v>
      </c>
      <c r="D99" t="s">
        <v>89</v>
      </c>
      <c r="E99" t="s">
        <v>89</v>
      </c>
      <c r="F99" t="s">
        <v>89</v>
      </c>
      <c r="G99" t="s">
        <v>89</v>
      </c>
      <c r="H99" t="s">
        <v>89</v>
      </c>
      <c r="I99" t="s">
        <v>89</v>
      </c>
      <c r="J99" t="s">
        <v>89</v>
      </c>
      <c r="K99" t="s">
        <v>89</v>
      </c>
      <c r="L99" t="s">
        <v>782</v>
      </c>
      <c r="M99" t="s">
        <v>89</v>
      </c>
      <c r="N99" t="s">
        <v>89</v>
      </c>
      <c r="O99" t="s">
        <v>89</v>
      </c>
      <c r="P99" t="s">
        <v>89</v>
      </c>
      <c r="Q99" t="s">
        <v>89</v>
      </c>
      <c r="R99" t="s">
        <v>89</v>
      </c>
      <c r="S99" t="s">
        <v>89</v>
      </c>
      <c r="T99" t="s">
        <v>89</v>
      </c>
      <c r="U99" t="s">
        <v>89</v>
      </c>
      <c r="V99" t="s">
        <v>89</v>
      </c>
      <c r="W99" t="s">
        <v>90</v>
      </c>
      <c r="X99" t="s">
        <v>89</v>
      </c>
      <c r="Y99" t="s">
        <v>91</v>
      </c>
      <c r="Z99" t="s">
        <v>92</v>
      </c>
      <c r="AA99" t="s">
        <v>89</v>
      </c>
      <c r="AB99" t="s">
        <v>89</v>
      </c>
      <c r="AC99" t="s">
        <v>89</v>
      </c>
      <c r="AD99" t="s">
        <v>89</v>
      </c>
      <c r="AE99" t="str">
        <f>HYPERLINK("file:///C:/rest_photo/Can &amp; Sel Tantuni, Defne (Sümerler Mah.).jpg","Can &amp; Sel Tantuni, Defne (Sümerler Mah.)")</f>
        <v>Can &amp; Sel Tantuni, Defne (Sümerler Mah.)</v>
      </c>
      <c r="AF99" t="s">
        <v>700</v>
      </c>
      <c r="AG99" t="s">
        <v>106</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783</v>
      </c>
      <c r="M100" t="s">
        <v>89</v>
      </c>
      <c r="N100" t="s">
        <v>89</v>
      </c>
      <c r="O100" t="s">
        <v>89</v>
      </c>
      <c r="P100" t="s">
        <v>89</v>
      </c>
      <c r="Q100" t="s">
        <v>89</v>
      </c>
      <c r="R100" t="s">
        <v>89</v>
      </c>
      <c r="S100" t="s">
        <v>89</v>
      </c>
      <c r="T100" t="s">
        <v>89</v>
      </c>
      <c r="U100" t="s">
        <v>89</v>
      </c>
      <c r="V100" t="s">
        <v>89</v>
      </c>
      <c r="W100" t="s">
        <v>90</v>
      </c>
      <c r="X100" t="s">
        <v>89</v>
      </c>
      <c r="Y100" t="s">
        <v>96</v>
      </c>
      <c r="Z100" t="s">
        <v>246</v>
      </c>
      <c r="AA100" t="s">
        <v>89</v>
      </c>
      <c r="AB100" t="s">
        <v>89</v>
      </c>
      <c r="AC100" t="s">
        <v>89</v>
      </c>
      <c r="AD100" t="s">
        <v>89</v>
      </c>
      <c r="AE100" t="str">
        <f>HYPERLINK("file:///C:/rest_photo/Can Et &amp; Kebap, Antakya (Emek Mah.).jpg","Can Et &amp; Kebap, Antakya (Emek Mah.)")</f>
        <v>Can Et &amp; Kebap, Antakya (Emek Mah.)</v>
      </c>
      <c r="AF100" t="s">
        <v>702</v>
      </c>
      <c r="AG100" t="s">
        <v>95</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784</v>
      </c>
      <c r="M101" t="s">
        <v>89</v>
      </c>
      <c r="N101" t="s">
        <v>89</v>
      </c>
      <c r="O101" t="s">
        <v>89</v>
      </c>
      <c r="P101" t="s">
        <v>89</v>
      </c>
      <c r="Q101" t="s">
        <v>89</v>
      </c>
      <c r="R101" t="s">
        <v>89</v>
      </c>
      <c r="S101" t="s">
        <v>89</v>
      </c>
      <c r="T101" t="s">
        <v>89</v>
      </c>
      <c r="U101" t="s">
        <v>89</v>
      </c>
      <c r="V101" t="s">
        <v>89</v>
      </c>
      <c r="W101" t="s">
        <v>90</v>
      </c>
      <c r="X101" t="s">
        <v>89</v>
      </c>
      <c r="Y101" t="s">
        <v>107</v>
      </c>
      <c r="Z101" t="s">
        <v>248</v>
      </c>
      <c r="AA101" t="s">
        <v>89</v>
      </c>
      <c r="AB101" t="s">
        <v>89</v>
      </c>
      <c r="AC101" t="s">
        <v>89</v>
      </c>
      <c r="AD101" t="s">
        <v>89</v>
      </c>
      <c r="AE101" t="str">
        <f>HYPERLINK("file:///C:/rest_photo/Can-Et Pazarı, İskenderun (İsmet İnönü Mah.).jpg","Can-Et Pazarı, İskenderun (İsmet İnönü Mah.)")</f>
        <v>Can-Et Pazarı, İskenderun (İsmet İnönü Mah.)</v>
      </c>
      <c r="AF101" t="s">
        <v>700</v>
      </c>
      <c r="AG101" t="s">
        <v>95</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785</v>
      </c>
      <c r="M102" t="s">
        <v>89</v>
      </c>
      <c r="N102" t="s">
        <v>89</v>
      </c>
      <c r="O102" t="s">
        <v>89</v>
      </c>
      <c r="P102" t="s">
        <v>89</v>
      </c>
      <c r="Q102" t="s">
        <v>89</v>
      </c>
      <c r="R102" t="s">
        <v>89</v>
      </c>
      <c r="S102" t="s">
        <v>89</v>
      </c>
      <c r="T102" t="s">
        <v>89</v>
      </c>
      <c r="U102" t="s">
        <v>89</v>
      </c>
      <c r="V102" t="s">
        <v>89</v>
      </c>
      <c r="W102" t="s">
        <v>90</v>
      </c>
      <c r="X102" t="s">
        <v>89</v>
      </c>
      <c r="Y102" t="s">
        <v>96</v>
      </c>
      <c r="Z102" t="s">
        <v>104</v>
      </c>
      <c r="AA102" t="s">
        <v>89</v>
      </c>
      <c r="AB102" t="s">
        <v>89</v>
      </c>
      <c r="AC102" t="s">
        <v>89</v>
      </c>
      <c r="AD102" t="s">
        <v>89</v>
      </c>
      <c r="AE102" t="str">
        <f>HYPERLINK("file:///C:/rest_photo/Can Kardeşler Köfte, Antakya (Serinyol Mah.).jpg","Can Kardeşler Köfte, Antakya (Serinyol Mah.)")</f>
        <v>Can Kardeşler Köfte, Antakya (Serinyol Mah.)</v>
      </c>
      <c r="AF102" t="s">
        <v>700</v>
      </c>
      <c r="AG102" t="s">
        <v>156</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786</v>
      </c>
      <c r="M103" t="s">
        <v>89</v>
      </c>
      <c r="N103" t="s">
        <v>89</v>
      </c>
      <c r="O103" t="s">
        <v>89</v>
      </c>
      <c r="P103" t="s">
        <v>89</v>
      </c>
      <c r="Q103" t="s">
        <v>89</v>
      </c>
      <c r="R103" t="s">
        <v>89</v>
      </c>
      <c r="S103" t="s">
        <v>89</v>
      </c>
      <c r="T103" t="s">
        <v>89</v>
      </c>
      <c r="U103" t="s">
        <v>89</v>
      </c>
      <c r="V103" t="s">
        <v>89</v>
      </c>
      <c r="W103" t="s">
        <v>90</v>
      </c>
      <c r="X103" t="s">
        <v>89</v>
      </c>
      <c r="Y103" t="s">
        <v>189</v>
      </c>
      <c r="Z103" t="s">
        <v>190</v>
      </c>
      <c r="AA103" t="s">
        <v>89</v>
      </c>
      <c r="AB103" t="s">
        <v>89</v>
      </c>
      <c r="AC103" t="s">
        <v>89</v>
      </c>
      <c r="AD103" t="s">
        <v>89</v>
      </c>
      <c r="AE103" t="str">
        <f>HYPERLINK("file:///C:/rest_photo/Chefim, Arsuz (Karaağaç Övündük Mah.).jpg","Chefim, Arsuz (Karaağaç Övündük Mah.)")</f>
        <v>Chefim, Arsuz (Karaağaç Övündük Mah.)</v>
      </c>
      <c r="AF103" t="s">
        <v>700</v>
      </c>
      <c r="AG103" t="s">
        <v>161</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787</v>
      </c>
      <c r="M104" t="s">
        <v>89</v>
      </c>
      <c r="N104" t="s">
        <v>89</v>
      </c>
      <c r="O104" t="s">
        <v>89</v>
      </c>
      <c r="P104" t="s">
        <v>89</v>
      </c>
      <c r="Q104" t="s">
        <v>89</v>
      </c>
      <c r="R104" t="s">
        <v>89</v>
      </c>
      <c r="S104" t="s">
        <v>89</v>
      </c>
      <c r="T104" t="s">
        <v>89</v>
      </c>
      <c r="U104" t="s">
        <v>89</v>
      </c>
      <c r="V104" t="s">
        <v>89</v>
      </c>
      <c r="W104" t="s">
        <v>90</v>
      </c>
      <c r="X104" t="s">
        <v>89</v>
      </c>
      <c r="Y104" t="s">
        <v>96</v>
      </c>
      <c r="Z104" t="s">
        <v>123</v>
      </c>
      <c r="AA104" t="s">
        <v>89</v>
      </c>
      <c r="AB104" t="s">
        <v>89</v>
      </c>
      <c r="AC104" t="s">
        <v>89</v>
      </c>
      <c r="AD104" t="s">
        <v>89</v>
      </c>
      <c r="AE104" t="str">
        <f>HYPERLINK("file:///C:/rest_photo/Ciğercim Seçkin, Antakya (General Şükrü Kanatlı Mah.).jpg","Ciğercim Seçkin, Antakya (General Şükrü Kanatlı Mah.)")</f>
        <v>Ciğercim Seçkin, Antakya (General Şükrü Kanatlı Mah.)</v>
      </c>
      <c r="AF104" t="s">
        <v>81</v>
      </c>
      <c r="AG104" t="s">
        <v>95</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788</v>
      </c>
      <c r="M105" t="s">
        <v>89</v>
      </c>
      <c r="N105" t="s">
        <v>89</v>
      </c>
      <c r="O105" t="s">
        <v>89</v>
      </c>
      <c r="P105" t="s">
        <v>89</v>
      </c>
      <c r="Q105" t="s">
        <v>89</v>
      </c>
      <c r="R105" t="s">
        <v>89</v>
      </c>
      <c r="S105" t="s">
        <v>89</v>
      </c>
      <c r="T105" t="s">
        <v>89</v>
      </c>
      <c r="U105" t="s">
        <v>89</v>
      </c>
      <c r="V105" t="s">
        <v>89</v>
      </c>
      <c r="W105" t="s">
        <v>90</v>
      </c>
      <c r="X105" t="s">
        <v>89</v>
      </c>
      <c r="Y105" t="s">
        <v>96</v>
      </c>
      <c r="Z105" t="s">
        <v>102</v>
      </c>
      <c r="AA105" t="s">
        <v>89</v>
      </c>
      <c r="AB105" t="s">
        <v>89</v>
      </c>
      <c r="AC105" t="s">
        <v>89</v>
      </c>
      <c r="AD105" t="s">
        <v>89</v>
      </c>
      <c r="AE105" t="str">
        <f>HYPERLINK("file:///C:/rest_photo/Ciğerci Yorgun, Antakya (Haraparası Mah.).jpg","Ciğerci Yorgun, Antakya (Haraparası Mah.)")</f>
        <v>Ciğerci Yorgun, Antakya (Haraparası Mah.)</v>
      </c>
      <c r="AF105" t="s">
        <v>700</v>
      </c>
      <c r="AG105" t="s">
        <v>95</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789</v>
      </c>
      <c r="M106" t="s">
        <v>89</v>
      </c>
      <c r="N106" t="s">
        <v>89</v>
      </c>
      <c r="O106" t="s">
        <v>89</v>
      </c>
      <c r="P106" t="s">
        <v>89</v>
      </c>
      <c r="Q106" t="s">
        <v>89</v>
      </c>
      <c r="R106" t="s">
        <v>89</v>
      </c>
      <c r="S106" t="s">
        <v>89</v>
      </c>
      <c r="T106" t="s">
        <v>89</v>
      </c>
      <c r="U106" t="s">
        <v>89</v>
      </c>
      <c r="V106" t="s">
        <v>89</v>
      </c>
      <c r="W106" t="s">
        <v>90</v>
      </c>
      <c r="X106" t="s">
        <v>89</v>
      </c>
      <c r="Y106" t="s">
        <v>96</v>
      </c>
      <c r="Z106" t="s">
        <v>134</v>
      </c>
      <c r="AA106" t="s">
        <v>89</v>
      </c>
      <c r="AB106" t="s">
        <v>89</v>
      </c>
      <c r="AC106" t="s">
        <v>89</v>
      </c>
      <c r="AD106" t="s">
        <v>89</v>
      </c>
      <c r="AE106" t="str">
        <f>HYPERLINK("file:///C:/rest_photo/Coffee 'Clock, Antakya (Zülüflühan Mah.).jpg","Coffee 'Clock, Antakya (Zülüflühan Mah.)")</f>
        <v>Coffee 'Clock, Antakya (Zülüflühan Mah.)</v>
      </c>
      <c r="AF106" t="s">
        <v>700</v>
      </c>
      <c r="AG106" t="s">
        <v>110</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790</v>
      </c>
      <c r="M107" t="s">
        <v>89</v>
      </c>
      <c r="N107" t="s">
        <v>89</v>
      </c>
      <c r="O107" t="s">
        <v>89</v>
      </c>
      <c r="P107" t="s">
        <v>89</v>
      </c>
      <c r="Q107" t="s">
        <v>89</v>
      </c>
      <c r="R107" t="s">
        <v>89</v>
      </c>
      <c r="S107" t="s">
        <v>89</v>
      </c>
      <c r="T107" t="s">
        <v>89</v>
      </c>
      <c r="U107" t="s">
        <v>89</v>
      </c>
      <c r="V107" t="s">
        <v>89</v>
      </c>
      <c r="W107" t="s">
        <v>90</v>
      </c>
      <c r="X107" t="s">
        <v>89</v>
      </c>
      <c r="Y107" t="s">
        <v>107</v>
      </c>
      <c r="Z107" t="s">
        <v>256</v>
      </c>
      <c r="AA107" t="s">
        <v>89</v>
      </c>
      <c r="AB107" t="s">
        <v>89</v>
      </c>
      <c r="AC107" t="s">
        <v>89</v>
      </c>
      <c r="AD107" t="s">
        <v>89</v>
      </c>
      <c r="AE107" t="str">
        <f>HYPERLINK("file:///C:/rest_photo/Coffee Mülhem, İskenderun (Pirireis Mah.).jpg","Coffee Mülhem, İskenderun (Pirireis Mah.)")</f>
        <v>Coffee Mülhem, İskenderun (Pirireis Mah.)</v>
      </c>
      <c r="AF107" t="s">
        <v>700</v>
      </c>
      <c r="AG107" t="s">
        <v>255</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791</v>
      </c>
      <c r="M108" t="s">
        <v>89</v>
      </c>
      <c r="N108" t="s">
        <v>89</v>
      </c>
      <c r="O108" t="s">
        <v>89</v>
      </c>
      <c r="P108" t="s">
        <v>89</v>
      </c>
      <c r="Q108" t="s">
        <v>89</v>
      </c>
      <c r="R108" t="s">
        <v>89</v>
      </c>
      <c r="S108" t="s">
        <v>89</v>
      </c>
      <c r="T108" t="s">
        <v>89</v>
      </c>
      <c r="U108" t="s">
        <v>89</v>
      </c>
      <c r="V108" t="s">
        <v>89</v>
      </c>
      <c r="W108" t="s">
        <v>90</v>
      </c>
      <c r="X108" t="s">
        <v>89</v>
      </c>
      <c r="Y108" t="s">
        <v>107</v>
      </c>
      <c r="Z108" t="s">
        <v>225</v>
      </c>
      <c r="AA108" t="s">
        <v>89</v>
      </c>
      <c r="AB108" t="s">
        <v>89</v>
      </c>
      <c r="AC108" t="s">
        <v>89</v>
      </c>
      <c r="AD108" t="s">
        <v>89</v>
      </c>
      <c r="AE108" t="str">
        <f>HYPERLINK("file:///C:/rest_photo/Crazy Kumru, İskenderun (Süleymaniye Mah.).jpg","Crazy Kumru, İskenderun (Süleymaniye Mah.)")</f>
        <v>Crazy Kumru, İskenderun (Süleymaniye Mah.)</v>
      </c>
      <c r="AF108" t="s">
        <v>81</v>
      </c>
      <c r="AG108" t="s">
        <v>142</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792</v>
      </c>
      <c r="M109" t="s">
        <v>89</v>
      </c>
      <c r="N109" t="s">
        <v>89</v>
      </c>
      <c r="O109" t="s">
        <v>89</v>
      </c>
      <c r="P109" t="s">
        <v>89</v>
      </c>
      <c r="Q109" t="s">
        <v>89</v>
      </c>
      <c r="R109" t="s">
        <v>89</v>
      </c>
      <c r="S109" t="s">
        <v>89</v>
      </c>
      <c r="T109" t="s">
        <v>89</v>
      </c>
      <c r="U109" t="s">
        <v>89</v>
      </c>
      <c r="V109" t="s">
        <v>89</v>
      </c>
      <c r="W109" t="s">
        <v>90</v>
      </c>
      <c r="X109" t="s">
        <v>89</v>
      </c>
      <c r="Y109" t="s">
        <v>107</v>
      </c>
      <c r="Z109" t="s">
        <v>108</v>
      </c>
      <c r="AA109" t="s">
        <v>89</v>
      </c>
      <c r="AB109" t="s">
        <v>89</v>
      </c>
      <c r="AC109" t="s">
        <v>89</v>
      </c>
      <c r="AD109" t="s">
        <v>89</v>
      </c>
      <c r="AE109" t="str">
        <f>HYPERLINK("file:///C:/rest_photo/Cüneyt Pizza, İskenderun (Mustafa Kemal Mah.).jpg","Cüneyt Pizza, İskenderun (Mustafa Kemal Mah.)")</f>
        <v>Cüneyt Pizza, İskenderun (Mustafa Kemal Mah.)</v>
      </c>
      <c r="AF109" t="s">
        <v>700</v>
      </c>
      <c r="AG109" t="s">
        <v>161</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793</v>
      </c>
      <c r="M110" t="s">
        <v>89</v>
      </c>
      <c r="N110" t="s">
        <v>89</v>
      </c>
      <c r="O110" t="s">
        <v>89</v>
      </c>
      <c r="P110" t="s">
        <v>89</v>
      </c>
      <c r="Q110" t="s">
        <v>89</v>
      </c>
      <c r="R110" t="s">
        <v>89</v>
      </c>
      <c r="S110" t="s">
        <v>89</v>
      </c>
      <c r="T110" t="s">
        <v>89</v>
      </c>
      <c r="U110" t="s">
        <v>89</v>
      </c>
      <c r="V110" t="s">
        <v>89</v>
      </c>
      <c r="W110" t="s">
        <v>90</v>
      </c>
      <c r="X110" t="s">
        <v>89</v>
      </c>
      <c r="Y110" t="s">
        <v>107</v>
      </c>
      <c r="Z110" t="s">
        <v>186</v>
      </c>
      <c r="AA110" t="s">
        <v>89</v>
      </c>
      <c r="AB110" t="s">
        <v>89</v>
      </c>
      <c r="AC110" t="s">
        <v>89</v>
      </c>
      <c r="AD110" t="s">
        <v>89</v>
      </c>
      <c r="AE110" t="str">
        <f>HYPERLINK("file:///C:/rest_photo/Çarşı Kebap, İskenderun (Savaş Mah.).jpg","Çarşı Kebap, İskenderun (Savaş Mah.)")</f>
        <v>Çarşı Kebap, İskenderun (Savaş Mah.)</v>
      </c>
      <c r="AF110" t="s">
        <v>702</v>
      </c>
      <c r="AG110" t="s">
        <v>95</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794</v>
      </c>
      <c r="M111" t="s">
        <v>89</v>
      </c>
      <c r="N111" t="s">
        <v>89</v>
      </c>
      <c r="O111" t="s">
        <v>89</v>
      </c>
      <c r="P111" t="s">
        <v>89</v>
      </c>
      <c r="Q111" t="s">
        <v>89</v>
      </c>
      <c r="R111" t="s">
        <v>89</v>
      </c>
      <c r="S111" t="s">
        <v>89</v>
      </c>
      <c r="T111" t="s">
        <v>89</v>
      </c>
      <c r="U111" t="s">
        <v>89</v>
      </c>
      <c r="V111" t="s">
        <v>89</v>
      </c>
      <c r="W111" t="s">
        <v>90</v>
      </c>
      <c r="X111" t="s">
        <v>89</v>
      </c>
      <c r="Y111" t="s">
        <v>96</v>
      </c>
      <c r="Z111" t="s">
        <v>137</v>
      </c>
      <c r="AA111" t="s">
        <v>89</v>
      </c>
      <c r="AB111" t="s">
        <v>89</v>
      </c>
      <c r="AC111" t="s">
        <v>89</v>
      </c>
      <c r="AD111" t="s">
        <v>89</v>
      </c>
      <c r="AE111" t="str">
        <f>HYPERLINK("file:///C:/rest_photo/Çelik Döner &amp; İskender, Antakya (Zenginler Mah.).jpg","Çelik Döner &amp; İskender, Antakya (Zenginler Mah.)")</f>
        <v>Çelik Döner &amp; İskender, Antakya (Zenginler Mah.)</v>
      </c>
      <c r="AF111" t="s">
        <v>81</v>
      </c>
      <c r="AG111" t="s">
        <v>99</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795</v>
      </c>
      <c r="M112" t="s">
        <v>89</v>
      </c>
      <c r="N112" t="s">
        <v>89</v>
      </c>
      <c r="O112" t="s">
        <v>89</v>
      </c>
      <c r="P112" t="s">
        <v>89</v>
      </c>
      <c r="Q112" t="s">
        <v>89</v>
      </c>
      <c r="R112" t="s">
        <v>89</v>
      </c>
      <c r="S112" t="s">
        <v>89</v>
      </c>
      <c r="T112" t="s">
        <v>89</v>
      </c>
      <c r="U112" t="s">
        <v>89</v>
      </c>
      <c r="V112" t="s">
        <v>89</v>
      </c>
      <c r="W112" t="s">
        <v>90</v>
      </c>
      <c r="X112" t="s">
        <v>89</v>
      </c>
      <c r="Y112" t="s">
        <v>91</v>
      </c>
      <c r="Z112" t="s">
        <v>182</v>
      </c>
      <c r="AA112" t="s">
        <v>89</v>
      </c>
      <c r="AB112" t="s">
        <v>89</v>
      </c>
      <c r="AC112" t="s">
        <v>89</v>
      </c>
      <c r="AD112" t="s">
        <v>89</v>
      </c>
      <c r="AE112" t="str">
        <f>HYPERLINK("file:///C:/rest_photo/Çınar Kebap &amp; Meze, Defne (Turunçlu Mah.).jpg","Çınar Kebap &amp; Meze, Defne (Turunçlu Mah.)")</f>
        <v>Çınar Kebap &amp; Meze, Defne (Turunçlu Mah.)</v>
      </c>
      <c r="AF112" t="s">
        <v>81</v>
      </c>
      <c r="AG112" t="s">
        <v>154</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796</v>
      </c>
      <c r="M113" t="s">
        <v>89</v>
      </c>
      <c r="N113" t="s">
        <v>89</v>
      </c>
      <c r="O113" t="s">
        <v>89</v>
      </c>
      <c r="P113" t="s">
        <v>89</v>
      </c>
      <c r="Q113" t="s">
        <v>89</v>
      </c>
      <c r="R113" t="s">
        <v>89</v>
      </c>
      <c r="S113" t="s">
        <v>89</v>
      </c>
      <c r="T113" t="s">
        <v>89</v>
      </c>
      <c r="U113" t="s">
        <v>89</v>
      </c>
      <c r="V113" t="s">
        <v>89</v>
      </c>
      <c r="W113" t="s">
        <v>90</v>
      </c>
      <c r="X113" t="s">
        <v>89</v>
      </c>
      <c r="Y113" t="s">
        <v>96</v>
      </c>
      <c r="Z113" t="s">
        <v>125</v>
      </c>
      <c r="AA113" t="s">
        <v>89</v>
      </c>
      <c r="AB113" t="s">
        <v>89</v>
      </c>
      <c r="AC113" t="s">
        <v>89</v>
      </c>
      <c r="AD113" t="s">
        <v>89</v>
      </c>
      <c r="AE113" t="str">
        <f>HYPERLINK("file:///C:/rest_photo/Çıtırkare Baklava, Antakya (Odabaşı Mah.).jpg","Çıtırkare Baklava, Antakya (Odabaşı Mah.)")</f>
        <v>Çıtırkare Baklava, Antakya (Odabaşı Mah.)</v>
      </c>
      <c r="AF113" t="s">
        <v>702</v>
      </c>
      <c r="AG113" t="s">
        <v>146</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797</v>
      </c>
      <c r="M114" t="s">
        <v>89</v>
      </c>
      <c r="N114" t="s">
        <v>89</v>
      </c>
      <c r="O114" t="s">
        <v>89</v>
      </c>
      <c r="P114" t="s">
        <v>89</v>
      </c>
      <c r="Q114" t="s">
        <v>89</v>
      </c>
      <c r="R114" t="s">
        <v>89</v>
      </c>
      <c r="S114" t="s">
        <v>89</v>
      </c>
      <c r="T114" t="s">
        <v>89</v>
      </c>
      <c r="U114" t="s">
        <v>89</v>
      </c>
      <c r="V114" t="s">
        <v>89</v>
      </c>
      <c r="W114" t="s">
        <v>90</v>
      </c>
      <c r="X114" t="s">
        <v>89</v>
      </c>
      <c r="Y114" t="s">
        <v>96</v>
      </c>
      <c r="Z114" t="s">
        <v>97</v>
      </c>
      <c r="AA114" t="s">
        <v>89</v>
      </c>
      <c r="AB114" t="s">
        <v>89</v>
      </c>
      <c r="AC114" t="s">
        <v>89</v>
      </c>
      <c r="AD114" t="s">
        <v>89</v>
      </c>
      <c r="AE114" t="str">
        <f>HYPERLINK("file:///C:/rest_photo/Çiğ Köfteci Ömer Usta, Antakya (Aksaray Mah.).jpg","Çiğ Köfteci Ömer Usta, Antakya (Aksaray Mah.)")</f>
        <v>Çiğ Köfteci Ömer Usta, Antakya (Aksaray Mah.)</v>
      </c>
      <c r="AF114" t="s">
        <v>81</v>
      </c>
      <c r="AG114" t="s">
        <v>115</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797</v>
      </c>
      <c r="M115" t="s">
        <v>89</v>
      </c>
      <c r="N115" t="s">
        <v>89</v>
      </c>
      <c r="O115" t="s">
        <v>89</v>
      </c>
      <c r="P115" t="s">
        <v>89</v>
      </c>
      <c r="Q115" t="s">
        <v>89</v>
      </c>
      <c r="R115" t="s">
        <v>89</v>
      </c>
      <c r="S115" t="s">
        <v>89</v>
      </c>
      <c r="T115" t="s">
        <v>89</v>
      </c>
      <c r="U115" t="s">
        <v>89</v>
      </c>
      <c r="V115" t="s">
        <v>89</v>
      </c>
      <c r="W115" t="s">
        <v>90</v>
      </c>
      <c r="X115" t="s">
        <v>89</v>
      </c>
      <c r="Y115" t="s">
        <v>96</v>
      </c>
      <c r="Z115" t="s">
        <v>121</v>
      </c>
      <c r="AA115" t="s">
        <v>89</v>
      </c>
      <c r="AB115" t="s">
        <v>89</v>
      </c>
      <c r="AC115" t="s">
        <v>89</v>
      </c>
      <c r="AD115" t="s">
        <v>89</v>
      </c>
      <c r="AE115" t="str">
        <f>HYPERLINK("file:///C:/rest_photo/Çiğ Köfteci Ömer Usta, Antakya (Cumhuriyet Mah.).jpg","Çiğ Köfteci Ömer Usta, Antakya (Cumhuriyet Mah.)")</f>
        <v>Çiğ Köfteci Ömer Usta, Antakya (Cumhuriyet Mah.)</v>
      </c>
      <c r="AF115" t="s">
        <v>81</v>
      </c>
      <c r="AG115" t="s">
        <v>115</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798</v>
      </c>
      <c r="M116" t="s">
        <v>89</v>
      </c>
      <c r="N116" t="s">
        <v>89</v>
      </c>
      <c r="O116" t="s">
        <v>89</v>
      </c>
      <c r="P116" t="s">
        <v>89</v>
      </c>
      <c r="Q116" t="s">
        <v>89</v>
      </c>
      <c r="R116" t="s">
        <v>89</v>
      </c>
      <c r="S116" t="s">
        <v>89</v>
      </c>
      <c r="T116" t="s">
        <v>89</v>
      </c>
      <c r="U116" t="s">
        <v>89</v>
      </c>
      <c r="V116" t="s">
        <v>89</v>
      </c>
      <c r="W116" t="s">
        <v>90</v>
      </c>
      <c r="X116" t="s">
        <v>89</v>
      </c>
      <c r="Y116" t="s">
        <v>96</v>
      </c>
      <c r="Z116" t="s">
        <v>123</v>
      </c>
      <c r="AA116" t="s">
        <v>89</v>
      </c>
      <c r="AB116" t="s">
        <v>89</v>
      </c>
      <c r="AC116" t="s">
        <v>89</v>
      </c>
      <c r="AD116" t="s">
        <v>89</v>
      </c>
      <c r="AE116" t="str">
        <f>HYPERLINK("file:///C:/rest_photo/Çiğköfteci Ömer Usta, Antakya (General Şükrü Kanatlı Mah.).jpg","Çiğköfteci Ömer Usta, Antakya (General Şükrü Kanatlı Mah.)")</f>
        <v>Çiğköfteci Ömer Usta, Antakya (General Şükrü Kanatlı Mah.)</v>
      </c>
      <c r="AF116" t="s">
        <v>700</v>
      </c>
      <c r="AG116" t="s">
        <v>115</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797</v>
      </c>
      <c r="M117" t="s">
        <v>89</v>
      </c>
      <c r="N117" t="s">
        <v>89</v>
      </c>
      <c r="O117" t="s">
        <v>89</v>
      </c>
      <c r="P117" t="s">
        <v>89</v>
      </c>
      <c r="Q117" t="s">
        <v>89</v>
      </c>
      <c r="R117" t="s">
        <v>89</v>
      </c>
      <c r="S117" t="s">
        <v>89</v>
      </c>
      <c r="T117" t="s">
        <v>89</v>
      </c>
      <c r="U117" t="s">
        <v>89</v>
      </c>
      <c r="V117" t="s">
        <v>89</v>
      </c>
      <c r="W117" t="s">
        <v>90</v>
      </c>
      <c r="X117" t="s">
        <v>89</v>
      </c>
      <c r="Y117" t="s">
        <v>96</v>
      </c>
      <c r="Z117" t="s">
        <v>123</v>
      </c>
      <c r="AA117" t="s">
        <v>89</v>
      </c>
      <c r="AB117" t="s">
        <v>89</v>
      </c>
      <c r="AC117" t="s">
        <v>89</v>
      </c>
      <c r="AD117" t="s">
        <v>89</v>
      </c>
      <c r="AE117" t="str">
        <f>HYPERLINK("file:///C:/rest_photo/Çiğ Köfteci Ömer Usta, Antakya (General Şükrü Kanatlı Mah.).jpg","Çiğ Köfteci Ömer Usta, Antakya (General Şükrü Kanatlı Mah.)")</f>
        <v>Çiğ Köfteci Ömer Usta, Antakya (General Şükrü Kanatlı Mah.)</v>
      </c>
      <c r="AF117" t="s">
        <v>702</v>
      </c>
      <c r="AG117" t="s">
        <v>115</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797</v>
      </c>
      <c r="M118" t="s">
        <v>89</v>
      </c>
      <c r="N118" t="s">
        <v>89</v>
      </c>
      <c r="O118" t="s">
        <v>89</v>
      </c>
      <c r="P118" t="s">
        <v>89</v>
      </c>
      <c r="Q118" t="s">
        <v>89</v>
      </c>
      <c r="R118" t="s">
        <v>89</v>
      </c>
      <c r="S118" t="s">
        <v>89</v>
      </c>
      <c r="T118" t="s">
        <v>89</v>
      </c>
      <c r="U118" t="s">
        <v>89</v>
      </c>
      <c r="V118" t="s">
        <v>89</v>
      </c>
      <c r="W118" t="s">
        <v>90</v>
      </c>
      <c r="X118" t="s">
        <v>89</v>
      </c>
      <c r="Y118" t="s">
        <v>96</v>
      </c>
      <c r="Z118" t="s">
        <v>116</v>
      </c>
      <c r="AA118" t="s">
        <v>89</v>
      </c>
      <c r="AB118" t="s">
        <v>89</v>
      </c>
      <c r="AC118" t="s">
        <v>89</v>
      </c>
      <c r="AD118" t="s">
        <v>89</v>
      </c>
      <c r="AE118" t="str">
        <f>HYPERLINK("file:///C:/rest_photo/Çiğ Köfteci Ömer Usta, Antakya (Saraykent Mah.).jpg","Çiğ Köfteci Ömer Usta, Antakya (Saraykent Mah.)")</f>
        <v>Çiğ Köfteci Ömer Usta, Antakya (Saraykent Mah.)</v>
      </c>
      <c r="AF118" t="s">
        <v>81</v>
      </c>
      <c r="AG118" t="s">
        <v>115</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797</v>
      </c>
      <c r="M119" t="s">
        <v>89</v>
      </c>
      <c r="N119" t="s">
        <v>89</v>
      </c>
      <c r="O119" t="s">
        <v>89</v>
      </c>
      <c r="P119" t="s">
        <v>89</v>
      </c>
      <c r="Q119" t="s">
        <v>89</v>
      </c>
      <c r="R119" t="s">
        <v>89</v>
      </c>
      <c r="S119" t="s">
        <v>89</v>
      </c>
      <c r="T119" t="s">
        <v>89</v>
      </c>
      <c r="U119" t="s">
        <v>89</v>
      </c>
      <c r="V119" t="s">
        <v>89</v>
      </c>
      <c r="W119" t="s">
        <v>90</v>
      </c>
      <c r="X119" t="s">
        <v>89</v>
      </c>
      <c r="Y119" t="s">
        <v>96</v>
      </c>
      <c r="Z119" t="s">
        <v>104</v>
      </c>
      <c r="AA119" t="s">
        <v>89</v>
      </c>
      <c r="AB119" t="s">
        <v>89</v>
      </c>
      <c r="AC119" t="s">
        <v>89</v>
      </c>
      <c r="AD119" t="s">
        <v>89</v>
      </c>
      <c r="AE119" t="str">
        <f>HYPERLINK("file:///C:/rest_photo/Çiğ Köfteci Ömer Usta, Antakya (Serinyol Mah.).jpg","Çiğ Köfteci Ömer Usta, Antakya (Serinyol Mah.)")</f>
        <v>Çiğ Köfteci Ömer Usta, Antakya (Serinyol Mah.)</v>
      </c>
      <c r="AF119" t="s">
        <v>81</v>
      </c>
      <c r="AG119" t="s">
        <v>115</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797</v>
      </c>
      <c r="M120" t="s">
        <v>89</v>
      </c>
      <c r="N120" t="s">
        <v>89</v>
      </c>
      <c r="O120" t="s">
        <v>89</v>
      </c>
      <c r="P120" t="s">
        <v>89</v>
      </c>
      <c r="Q120" t="s">
        <v>89</v>
      </c>
      <c r="R120" t="s">
        <v>89</v>
      </c>
      <c r="S120" t="s">
        <v>89</v>
      </c>
      <c r="T120" t="s">
        <v>89</v>
      </c>
      <c r="U120" t="s">
        <v>89</v>
      </c>
      <c r="V120" t="s">
        <v>89</v>
      </c>
      <c r="W120" t="s">
        <v>90</v>
      </c>
      <c r="X120" t="s">
        <v>89</v>
      </c>
      <c r="Y120" t="s">
        <v>96</v>
      </c>
      <c r="Z120" t="s">
        <v>171</v>
      </c>
      <c r="AA120" t="s">
        <v>89</v>
      </c>
      <c r="AB120" t="s">
        <v>89</v>
      </c>
      <c r="AC120" t="s">
        <v>89</v>
      </c>
      <c r="AD120" t="s">
        <v>89</v>
      </c>
      <c r="AE120" t="str">
        <f>HYPERLINK("file:///C:/rest_photo/Çiğ Köfteci Ömer Usta, Antakya (Ürgenpaşa Mah.).jpg","Çiğ Köfteci Ömer Usta, Antakya (Ürgenpaşa Mah.)")</f>
        <v>Çiğ Köfteci Ömer Usta, Antakya (Ürgenpaşa Mah.)</v>
      </c>
      <c r="AF120" t="s">
        <v>81</v>
      </c>
      <c r="AG120" t="s">
        <v>115</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798</v>
      </c>
      <c r="M121" t="s">
        <v>89</v>
      </c>
      <c r="N121" t="s">
        <v>89</v>
      </c>
      <c r="O121" t="s">
        <v>89</v>
      </c>
      <c r="P121" t="s">
        <v>89</v>
      </c>
      <c r="Q121" t="s">
        <v>89</v>
      </c>
      <c r="R121" t="s">
        <v>89</v>
      </c>
      <c r="S121" t="s">
        <v>89</v>
      </c>
      <c r="T121" t="s">
        <v>89</v>
      </c>
      <c r="U121" t="s">
        <v>89</v>
      </c>
      <c r="V121" t="s">
        <v>89</v>
      </c>
      <c r="W121" t="s">
        <v>90</v>
      </c>
      <c r="X121" t="s">
        <v>89</v>
      </c>
      <c r="Y121" t="s">
        <v>96</v>
      </c>
      <c r="Z121" t="s">
        <v>137</v>
      </c>
      <c r="AA121" t="s">
        <v>89</v>
      </c>
      <c r="AB121" t="s">
        <v>89</v>
      </c>
      <c r="AC121" t="s">
        <v>89</v>
      </c>
      <c r="AD121" t="s">
        <v>89</v>
      </c>
      <c r="AE121" t="str">
        <f>HYPERLINK("file:///C:/rest_photo/Çiğköfteci Ömer Usta, Antakya (Zenginler Mah.).jpg","Çiğköfteci Ömer Usta, Antakya (Zenginler Mah.)")</f>
        <v>Çiğköfteci Ömer Usta, Antakya (Zenginler Mah.)</v>
      </c>
      <c r="AF121" t="s">
        <v>81</v>
      </c>
      <c r="AG121" t="s">
        <v>115</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797</v>
      </c>
      <c r="M122" t="s">
        <v>89</v>
      </c>
      <c r="N122" t="s">
        <v>89</v>
      </c>
      <c r="O122" t="s">
        <v>89</v>
      </c>
      <c r="P122" t="s">
        <v>89</v>
      </c>
      <c r="Q122" t="s">
        <v>89</v>
      </c>
      <c r="R122" t="s">
        <v>89</v>
      </c>
      <c r="S122" t="s">
        <v>89</v>
      </c>
      <c r="T122" t="s">
        <v>89</v>
      </c>
      <c r="U122" t="s">
        <v>89</v>
      </c>
      <c r="V122" t="s">
        <v>89</v>
      </c>
      <c r="W122" t="s">
        <v>90</v>
      </c>
      <c r="X122" t="s">
        <v>89</v>
      </c>
      <c r="Y122" t="s">
        <v>189</v>
      </c>
      <c r="Z122" t="s">
        <v>272</v>
      </c>
      <c r="AA122" t="s">
        <v>89</v>
      </c>
      <c r="AB122" t="s">
        <v>89</v>
      </c>
      <c r="AC122" t="s">
        <v>89</v>
      </c>
      <c r="AD122" t="s">
        <v>89</v>
      </c>
      <c r="AE122" t="str">
        <f>HYPERLINK("file:///C:/rest_photo/Çiğ Köfteci Ömer Usta, Arsuz (Karaağaç Cumhuriyet Mah.).jpg","Çiğ Köfteci Ömer Usta, Arsuz (Karaağaç Cumhuriyet Mah.)")</f>
        <v>Çiğ Köfteci Ömer Usta, Arsuz (Karaağaç Cumhuriyet Mah.)</v>
      </c>
      <c r="AF122" t="s">
        <v>81</v>
      </c>
      <c r="AG122" t="s">
        <v>115</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797</v>
      </c>
      <c r="M123" t="s">
        <v>89</v>
      </c>
      <c r="N123" t="s">
        <v>89</v>
      </c>
      <c r="O123" t="s">
        <v>89</v>
      </c>
      <c r="P123" t="s">
        <v>89</v>
      </c>
      <c r="Q123" t="s">
        <v>89</v>
      </c>
      <c r="R123" t="s">
        <v>89</v>
      </c>
      <c r="S123" t="s">
        <v>89</v>
      </c>
      <c r="T123" t="s">
        <v>89</v>
      </c>
      <c r="U123" t="s">
        <v>89</v>
      </c>
      <c r="V123" t="s">
        <v>89</v>
      </c>
      <c r="W123" t="s">
        <v>90</v>
      </c>
      <c r="X123" t="s">
        <v>89</v>
      </c>
      <c r="Y123" t="s">
        <v>274</v>
      </c>
      <c r="Z123" t="s">
        <v>275</v>
      </c>
      <c r="AA123" t="s">
        <v>89</v>
      </c>
      <c r="AB123" t="s">
        <v>89</v>
      </c>
      <c r="AC123" t="s">
        <v>89</v>
      </c>
      <c r="AD123" t="s">
        <v>89</v>
      </c>
      <c r="AE123" t="str">
        <f>HYPERLINK("file:///C:/rest_photo/Çiğ Köfteci Ömer Usta, Belen (Sarımazı Mah.).jpg","Çiğ Köfteci Ömer Usta, Belen (Sarımazı Mah.)")</f>
        <v>Çiğ Köfteci Ömer Usta, Belen (Sarımazı Mah.)</v>
      </c>
      <c r="AF123" t="s">
        <v>753</v>
      </c>
      <c r="AG123" t="s">
        <v>115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797</v>
      </c>
      <c r="M124" t="s">
        <v>89</v>
      </c>
      <c r="N124" t="s">
        <v>89</v>
      </c>
      <c r="O124" t="s">
        <v>89</v>
      </c>
      <c r="P124" t="s">
        <v>89</v>
      </c>
      <c r="Q124" t="s">
        <v>89</v>
      </c>
      <c r="R124" t="s">
        <v>89</v>
      </c>
      <c r="S124" t="s">
        <v>89</v>
      </c>
      <c r="T124" t="s">
        <v>89</v>
      </c>
      <c r="U124" t="s">
        <v>89</v>
      </c>
      <c r="V124" t="s">
        <v>89</v>
      </c>
      <c r="W124" t="s">
        <v>90</v>
      </c>
      <c r="X124" t="s">
        <v>89</v>
      </c>
      <c r="Y124" t="s">
        <v>91</v>
      </c>
      <c r="Z124" t="s">
        <v>180</v>
      </c>
      <c r="AA124" t="s">
        <v>89</v>
      </c>
      <c r="AB124" t="s">
        <v>89</v>
      </c>
      <c r="AC124" t="s">
        <v>89</v>
      </c>
      <c r="AD124" t="s">
        <v>89</v>
      </c>
      <c r="AE124" t="str">
        <f>HYPERLINK("file:///C:/rest_photo/Çiğ Köfteci Ömer Usta, Defne (Çekmece Mah.).jpg","Çiğ Köfteci Ömer Usta, Defne (Çekmece Mah.)")</f>
        <v>Çiğ Köfteci Ömer Usta, Defne (Çekmece Mah.)</v>
      </c>
      <c r="AF124" t="s">
        <v>81</v>
      </c>
      <c r="AG124" t="s">
        <v>115</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797</v>
      </c>
      <c r="M125" t="s">
        <v>89</v>
      </c>
      <c r="N125" t="s">
        <v>89</v>
      </c>
      <c r="O125" t="s">
        <v>89</v>
      </c>
      <c r="P125" t="s">
        <v>89</v>
      </c>
      <c r="Q125" t="s">
        <v>89</v>
      </c>
      <c r="R125" t="s">
        <v>89</v>
      </c>
      <c r="S125" t="s">
        <v>89</v>
      </c>
      <c r="T125" t="s">
        <v>89</v>
      </c>
      <c r="U125" t="s">
        <v>89</v>
      </c>
      <c r="V125" t="s">
        <v>89</v>
      </c>
      <c r="W125" t="s">
        <v>90</v>
      </c>
      <c r="X125" t="s">
        <v>89</v>
      </c>
      <c r="Y125" t="s">
        <v>91</v>
      </c>
      <c r="Z125" t="s">
        <v>278</v>
      </c>
      <c r="AA125" t="s">
        <v>89</v>
      </c>
      <c r="AB125" t="s">
        <v>89</v>
      </c>
      <c r="AC125" t="s">
        <v>89</v>
      </c>
      <c r="AD125" t="s">
        <v>89</v>
      </c>
      <c r="AE125" t="str">
        <f>HYPERLINK("file:///C:/rest_photo/Çiğ Köfteci Ömer Usta, Defne (Harbiye Mah.).jpg","Çiğ Köfteci Ömer Usta, Defne (Harbiye Mah.)")</f>
        <v>Çiğ Köfteci Ömer Usta, Defne (Harbiye Mah.)</v>
      </c>
      <c r="AF125" t="s">
        <v>81</v>
      </c>
      <c r="AG125" t="s">
        <v>115</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797</v>
      </c>
      <c r="M126" t="s">
        <v>89</v>
      </c>
      <c r="N126" t="s">
        <v>89</v>
      </c>
      <c r="O126" t="s">
        <v>89</v>
      </c>
      <c r="P126" t="s">
        <v>89</v>
      </c>
      <c r="Q126" t="s">
        <v>89</v>
      </c>
      <c r="R126" t="s">
        <v>89</v>
      </c>
      <c r="S126" t="s">
        <v>89</v>
      </c>
      <c r="T126" t="s">
        <v>89</v>
      </c>
      <c r="U126" t="s">
        <v>89</v>
      </c>
      <c r="V126" t="s">
        <v>89</v>
      </c>
      <c r="W126" t="s">
        <v>90</v>
      </c>
      <c r="X126" t="s">
        <v>89</v>
      </c>
      <c r="Y126" t="s">
        <v>91</v>
      </c>
      <c r="Z126" t="s">
        <v>92</v>
      </c>
      <c r="AA126" t="s">
        <v>89</v>
      </c>
      <c r="AB126" t="s">
        <v>89</v>
      </c>
      <c r="AC126" t="s">
        <v>89</v>
      </c>
      <c r="AD126" t="s">
        <v>89</v>
      </c>
      <c r="AE126" t="str">
        <f>HYPERLINK("file:///C:/rest_photo/Çiğ Köfteci Ömer Usta, Defne (Sümerler Mah.).jpg","Çiğ Köfteci Ömer Usta, Defne (Sümerler Mah.)")</f>
        <v>Çiğ Köfteci Ömer Usta, Defne (Sümerler Mah.)</v>
      </c>
      <c r="AF126" t="s">
        <v>81</v>
      </c>
      <c r="AG126" t="s">
        <v>115</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798</v>
      </c>
      <c r="M127" t="s">
        <v>89</v>
      </c>
      <c r="N127" t="s">
        <v>89</v>
      </c>
      <c r="O127" t="s">
        <v>89</v>
      </c>
      <c r="P127" t="s">
        <v>89</v>
      </c>
      <c r="Q127" t="s">
        <v>89</v>
      </c>
      <c r="R127" t="s">
        <v>89</v>
      </c>
      <c r="S127" t="s">
        <v>89</v>
      </c>
      <c r="T127" t="s">
        <v>89</v>
      </c>
      <c r="U127" t="s">
        <v>89</v>
      </c>
      <c r="V127" t="s">
        <v>89</v>
      </c>
      <c r="W127" t="s">
        <v>90</v>
      </c>
      <c r="X127" t="s">
        <v>89</v>
      </c>
      <c r="Y127" t="s">
        <v>281</v>
      </c>
      <c r="Z127" t="s">
        <v>282</v>
      </c>
      <c r="AA127" t="s">
        <v>89</v>
      </c>
      <c r="AB127" t="s">
        <v>89</v>
      </c>
      <c r="AC127" t="s">
        <v>89</v>
      </c>
      <c r="AD127" t="s">
        <v>89</v>
      </c>
      <c r="AE127" t="str">
        <f>HYPERLINK("file:///C:/rest_photo/Çiğköfteci Ömer Usta, Dörtyol (Numune Evler Mah.).jpg","Çiğköfteci Ömer Usta, Dörtyol (Numune Evler Mah.)")</f>
        <v>Çiğköfteci Ömer Usta, Dörtyol (Numune Evler Mah.)</v>
      </c>
      <c r="AF127" t="s">
        <v>81</v>
      </c>
      <c r="AG127" t="s">
        <v>115</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797</v>
      </c>
      <c r="M128" t="s">
        <v>89</v>
      </c>
      <c r="N128" t="s">
        <v>89</v>
      </c>
      <c r="O128" t="s">
        <v>89</v>
      </c>
      <c r="P128" t="s">
        <v>89</v>
      </c>
      <c r="Q128" t="s">
        <v>89</v>
      </c>
      <c r="R128" t="s">
        <v>89</v>
      </c>
      <c r="S128" t="s">
        <v>89</v>
      </c>
      <c r="T128" t="s">
        <v>89</v>
      </c>
      <c r="U128" t="s">
        <v>89</v>
      </c>
      <c r="V128" t="s">
        <v>89</v>
      </c>
      <c r="W128" t="s">
        <v>90</v>
      </c>
      <c r="X128" t="s">
        <v>89</v>
      </c>
      <c r="Y128" t="s">
        <v>107</v>
      </c>
      <c r="Z128" t="s">
        <v>121</v>
      </c>
      <c r="AA128" t="s">
        <v>89</v>
      </c>
      <c r="AB128" t="s">
        <v>89</v>
      </c>
      <c r="AC128" t="s">
        <v>89</v>
      </c>
      <c r="AD128" t="s">
        <v>89</v>
      </c>
      <c r="AE128" t="str">
        <f>HYPERLINK("file:///C:/rest_photo/Çiğ Köfteci Ömer Usta, İskenderun (Cumhuriyet Mah.).jpg","Çiğ Köfteci Ömer Usta, İskenderun (Cumhuriyet Mah.)")</f>
        <v>Çiğ Köfteci Ömer Usta, İskenderun (Cumhuriyet Mah.)</v>
      </c>
      <c r="AF128" t="s">
        <v>700</v>
      </c>
      <c r="AG128" t="s">
        <v>115</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797</v>
      </c>
      <c r="M129" t="s">
        <v>89</v>
      </c>
      <c r="N129" t="s">
        <v>89</v>
      </c>
      <c r="O129" t="s">
        <v>89</v>
      </c>
      <c r="P129" t="s">
        <v>89</v>
      </c>
      <c r="Q129" t="s">
        <v>89</v>
      </c>
      <c r="R129" t="s">
        <v>89</v>
      </c>
      <c r="S129" t="s">
        <v>89</v>
      </c>
      <c r="T129" t="s">
        <v>89</v>
      </c>
      <c r="U129" t="s">
        <v>89</v>
      </c>
      <c r="V129" t="s">
        <v>89</v>
      </c>
      <c r="W129" t="s">
        <v>90</v>
      </c>
      <c r="X129" t="s">
        <v>89</v>
      </c>
      <c r="Y129" t="s">
        <v>107</v>
      </c>
      <c r="Z129" t="s">
        <v>285</v>
      </c>
      <c r="AA129" t="s">
        <v>89</v>
      </c>
      <c r="AB129" t="s">
        <v>89</v>
      </c>
      <c r="AC129" t="s">
        <v>89</v>
      </c>
      <c r="AD129" t="s">
        <v>89</v>
      </c>
      <c r="AE129" t="str">
        <f>HYPERLINK("file:///C:/rest_photo/Çiğ Köfteci Ömer Usta, İskenderun (Denizciler Mah.).jpg","Çiğ Köfteci Ömer Usta, İskenderun (Denizciler Mah.)")</f>
        <v>Çiğ Köfteci Ömer Usta, İskenderun (Denizciler Mah.)</v>
      </c>
      <c r="AF129" t="s">
        <v>81</v>
      </c>
      <c r="AG129" t="s">
        <v>115</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797</v>
      </c>
      <c r="M130" t="s">
        <v>89</v>
      </c>
      <c r="N130" t="s">
        <v>89</v>
      </c>
      <c r="O130" t="s">
        <v>89</v>
      </c>
      <c r="P130" t="s">
        <v>89</v>
      </c>
      <c r="Q130" t="s">
        <v>89</v>
      </c>
      <c r="R130" t="s">
        <v>89</v>
      </c>
      <c r="S130" t="s">
        <v>89</v>
      </c>
      <c r="T130" t="s">
        <v>89</v>
      </c>
      <c r="U130" t="s">
        <v>89</v>
      </c>
      <c r="V130" t="s">
        <v>89</v>
      </c>
      <c r="W130" t="s">
        <v>90</v>
      </c>
      <c r="X130" t="s">
        <v>89</v>
      </c>
      <c r="Y130" t="s">
        <v>107</v>
      </c>
      <c r="Z130" t="s">
        <v>287</v>
      </c>
      <c r="AA130" t="s">
        <v>89</v>
      </c>
      <c r="AB130" t="s">
        <v>89</v>
      </c>
      <c r="AC130" t="s">
        <v>89</v>
      </c>
      <c r="AD130" t="s">
        <v>89</v>
      </c>
      <c r="AE130" t="str">
        <f>HYPERLINK("file:///C:/rest_photo/Çiğ Köfteci Ömer Usta, İskenderun (Esentepe Mah.).jpg","Çiğ Köfteci Ömer Usta, İskenderun (Esentepe Mah.)")</f>
        <v>Çiğ Köfteci Ömer Usta, İskenderun (Esentepe Mah.)</v>
      </c>
      <c r="AF130" t="s">
        <v>81</v>
      </c>
      <c r="AG130" t="s">
        <v>115</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798</v>
      </c>
      <c r="M131" t="s">
        <v>89</v>
      </c>
      <c r="N131" t="s">
        <v>89</v>
      </c>
      <c r="O131" t="s">
        <v>89</v>
      </c>
      <c r="P131" t="s">
        <v>89</v>
      </c>
      <c r="Q131" t="s">
        <v>89</v>
      </c>
      <c r="R131" t="s">
        <v>89</v>
      </c>
      <c r="S131" t="s">
        <v>89</v>
      </c>
      <c r="T131" t="s">
        <v>89</v>
      </c>
      <c r="U131" t="s">
        <v>89</v>
      </c>
      <c r="V131" t="s">
        <v>89</v>
      </c>
      <c r="W131" t="s">
        <v>90</v>
      </c>
      <c r="X131" t="s">
        <v>89</v>
      </c>
      <c r="Y131" t="s">
        <v>107</v>
      </c>
      <c r="Z131" t="s">
        <v>248</v>
      </c>
      <c r="AA131" t="s">
        <v>89</v>
      </c>
      <c r="AB131" t="s">
        <v>89</v>
      </c>
      <c r="AC131" t="s">
        <v>89</v>
      </c>
      <c r="AD131" t="s">
        <v>89</v>
      </c>
      <c r="AE131" t="str">
        <f>HYPERLINK("file:///C:/rest_photo/Çiğköfteci Ömer Usta, İskenderun (İsmet İnönü Mah.).jpg","Çiğköfteci Ömer Usta, İskenderun (İsmet İnönü Mah.)")</f>
        <v>Çiğköfteci Ömer Usta, İskenderun (İsmet İnönü Mah.)</v>
      </c>
      <c r="AF131" t="s">
        <v>700</v>
      </c>
      <c r="AG131" t="s">
        <v>115</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797</v>
      </c>
      <c r="M132" t="s">
        <v>89</v>
      </c>
      <c r="N132" t="s">
        <v>89</v>
      </c>
      <c r="O132" t="s">
        <v>89</v>
      </c>
      <c r="P132" t="s">
        <v>89</v>
      </c>
      <c r="Q132" t="s">
        <v>89</v>
      </c>
      <c r="R132" t="s">
        <v>89</v>
      </c>
      <c r="S132" t="s">
        <v>89</v>
      </c>
      <c r="T132" t="s">
        <v>89</v>
      </c>
      <c r="U132" t="s">
        <v>89</v>
      </c>
      <c r="V132" t="s">
        <v>89</v>
      </c>
      <c r="W132" t="s">
        <v>90</v>
      </c>
      <c r="X132" t="s">
        <v>89</v>
      </c>
      <c r="Y132" t="s">
        <v>107</v>
      </c>
      <c r="Z132" t="s">
        <v>130</v>
      </c>
      <c r="AA132" t="s">
        <v>89</v>
      </c>
      <c r="AB132" t="s">
        <v>89</v>
      </c>
      <c r="AC132" t="s">
        <v>89</v>
      </c>
      <c r="AD132" t="s">
        <v>89</v>
      </c>
      <c r="AE132" t="str">
        <f>HYPERLINK("file:///C:/rest_photo/Çiğ Köfteci Ömer Usta, İskenderun (Kurtuluş Mah.).jpg","Çiğ Köfteci Ömer Usta, İskenderun (Kurtuluş Mah.)")</f>
        <v>Çiğ Köfteci Ömer Usta, İskenderun (Kurtuluş Mah.)</v>
      </c>
      <c r="AF132" t="s">
        <v>81</v>
      </c>
      <c r="AG132" t="s">
        <v>115</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798</v>
      </c>
      <c r="M133" t="s">
        <v>89</v>
      </c>
      <c r="N133" t="s">
        <v>89</v>
      </c>
      <c r="O133" t="s">
        <v>89</v>
      </c>
      <c r="P133" t="s">
        <v>89</v>
      </c>
      <c r="Q133" t="s">
        <v>89</v>
      </c>
      <c r="R133" t="s">
        <v>89</v>
      </c>
      <c r="S133" t="s">
        <v>89</v>
      </c>
      <c r="T133" t="s">
        <v>89</v>
      </c>
      <c r="U133" t="s">
        <v>89</v>
      </c>
      <c r="V133" t="s">
        <v>89</v>
      </c>
      <c r="W133" t="s">
        <v>90</v>
      </c>
      <c r="X133" t="s">
        <v>89</v>
      </c>
      <c r="Y133" t="s">
        <v>107</v>
      </c>
      <c r="Z133" t="s">
        <v>108</v>
      </c>
      <c r="AA133" t="s">
        <v>89</v>
      </c>
      <c r="AB133" t="s">
        <v>89</v>
      </c>
      <c r="AC133" t="s">
        <v>89</v>
      </c>
      <c r="AD133" t="s">
        <v>89</v>
      </c>
      <c r="AE133" t="str">
        <f>HYPERLINK("file:///C:/rest_photo/Çiğköfteci Ömer Usta, İskenderun (Mustafa Kemal Mah.).jpg","Çiğköfteci Ömer Usta, İskenderun (Mustafa Kemal Mah.)")</f>
        <v>Çiğköfteci Ömer Usta, İskenderun (Mustafa Kemal Mah.)</v>
      </c>
      <c r="AF133" t="s">
        <v>81</v>
      </c>
      <c r="AG133" t="s">
        <v>115</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798</v>
      </c>
      <c r="M134" t="s">
        <v>89</v>
      </c>
      <c r="N134" t="s">
        <v>89</v>
      </c>
      <c r="O134" t="s">
        <v>89</v>
      </c>
      <c r="P134" t="s">
        <v>89</v>
      </c>
      <c r="Q134" t="s">
        <v>89</v>
      </c>
      <c r="R134" t="s">
        <v>89</v>
      </c>
      <c r="S134" t="s">
        <v>89</v>
      </c>
      <c r="T134" t="s">
        <v>89</v>
      </c>
      <c r="U134" t="s">
        <v>89</v>
      </c>
      <c r="V134" t="s">
        <v>89</v>
      </c>
      <c r="W134" t="s">
        <v>90</v>
      </c>
      <c r="X134" t="s">
        <v>89</v>
      </c>
      <c r="Y134" t="s">
        <v>107</v>
      </c>
      <c r="Z134" t="s">
        <v>292</v>
      </c>
      <c r="AA134" t="s">
        <v>89</v>
      </c>
      <c r="AB134" t="s">
        <v>89</v>
      </c>
      <c r="AC134" t="s">
        <v>89</v>
      </c>
      <c r="AD134" t="s">
        <v>89</v>
      </c>
      <c r="AE134" t="str">
        <f>HYPERLINK("file:///C:/rest_photo/Çiğköfteci Ömer Usta, İskenderun (Yunus Emre Mah.).jpg","Çiğköfteci Ömer Usta, İskenderun (Yunus Emre Mah.)")</f>
        <v>Çiğköfteci Ömer Usta, İskenderun (Yunus Emre Mah.)</v>
      </c>
      <c r="AF134" t="s">
        <v>753</v>
      </c>
      <c r="AG134" t="s">
        <v>115</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799</v>
      </c>
      <c r="M135" t="s">
        <v>89</v>
      </c>
      <c r="N135" t="s">
        <v>89</v>
      </c>
      <c r="O135" t="s">
        <v>89</v>
      </c>
      <c r="P135" t="s">
        <v>89</v>
      </c>
      <c r="Q135" t="s">
        <v>89</v>
      </c>
      <c r="R135" t="s">
        <v>89</v>
      </c>
      <c r="S135" t="s">
        <v>89</v>
      </c>
      <c r="T135" t="s">
        <v>89</v>
      </c>
      <c r="U135" t="s">
        <v>89</v>
      </c>
      <c r="V135" t="s">
        <v>89</v>
      </c>
      <c r="W135" t="s">
        <v>90</v>
      </c>
      <c r="X135" t="s">
        <v>89</v>
      </c>
      <c r="Y135" t="s">
        <v>107</v>
      </c>
      <c r="Z135" t="s">
        <v>108</v>
      </c>
      <c r="AA135" t="s">
        <v>89</v>
      </c>
      <c r="AB135" t="s">
        <v>89</v>
      </c>
      <c r="AC135" t="s">
        <v>89</v>
      </c>
      <c r="AD135" t="s">
        <v>89</v>
      </c>
      <c r="AE135" t="str">
        <f>HYPERLINK("file:///C:/rest_photo/Çiğköfteci Rıdvan Usta, İskenderun (Mustafa Kemal Mah.).jpg","Çiğköfteci Rıdvan Usta, İskenderun (Mustafa Kemal Mah.)")</f>
        <v>Çiğköfteci Rıdvan Usta, İskenderun (Mustafa Kemal Mah.)</v>
      </c>
      <c r="AF135" t="s">
        <v>700</v>
      </c>
      <c r="AG135" t="s">
        <v>115</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799</v>
      </c>
      <c r="M136" t="s">
        <v>89</v>
      </c>
      <c r="N136" t="s">
        <v>89</v>
      </c>
      <c r="O136" t="s">
        <v>89</v>
      </c>
      <c r="P136" t="s">
        <v>89</v>
      </c>
      <c r="Q136" t="s">
        <v>89</v>
      </c>
      <c r="R136" t="s">
        <v>89</v>
      </c>
      <c r="S136" t="s">
        <v>89</v>
      </c>
      <c r="T136" t="s">
        <v>89</v>
      </c>
      <c r="U136" t="s">
        <v>89</v>
      </c>
      <c r="V136" t="s">
        <v>89</v>
      </c>
      <c r="W136" t="s">
        <v>90</v>
      </c>
      <c r="X136" t="s">
        <v>89</v>
      </c>
      <c r="Y136" t="s">
        <v>107</v>
      </c>
      <c r="Z136" t="s">
        <v>186</v>
      </c>
      <c r="AA136" t="s">
        <v>89</v>
      </c>
      <c r="AB136" t="s">
        <v>89</v>
      </c>
      <c r="AC136" t="s">
        <v>89</v>
      </c>
      <c r="AD136" t="s">
        <v>89</v>
      </c>
      <c r="AE136" t="str">
        <f>HYPERLINK("file:///C:/rest_photo/Çiğköfteci Rıdvan Usta, İskenderun (Savaş Mah.).jpg","Çiğköfteci Rıdvan Usta, İskenderun (Savaş Mah.)")</f>
        <v>Çiğköfteci Rıdvan Usta, İskenderun (Savaş Mah.)</v>
      </c>
      <c r="AF136" t="s">
        <v>81</v>
      </c>
      <c r="AG136" t="s">
        <v>115</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800</v>
      </c>
      <c r="M137" t="s">
        <v>89</v>
      </c>
      <c r="N137" t="s">
        <v>89</v>
      </c>
      <c r="O137" t="s">
        <v>89</v>
      </c>
      <c r="P137" t="s">
        <v>89</v>
      </c>
      <c r="Q137" t="s">
        <v>89</v>
      </c>
      <c r="R137" t="s">
        <v>89</v>
      </c>
      <c r="S137" t="s">
        <v>89</v>
      </c>
      <c r="T137" t="s">
        <v>89</v>
      </c>
      <c r="U137" t="s">
        <v>89</v>
      </c>
      <c r="V137" t="s">
        <v>89</v>
      </c>
      <c r="W137" t="s">
        <v>90</v>
      </c>
      <c r="X137" t="s">
        <v>89</v>
      </c>
      <c r="Y137" t="s">
        <v>107</v>
      </c>
      <c r="Z137" t="s">
        <v>108</v>
      </c>
      <c r="AA137" t="s">
        <v>89</v>
      </c>
      <c r="AB137" t="s">
        <v>89</v>
      </c>
      <c r="AC137" t="s">
        <v>89</v>
      </c>
      <c r="AD137" t="s">
        <v>89</v>
      </c>
      <c r="AE137" t="str">
        <f>HYPERLINK("file:///C:/rest_photo/Çoban Katık Döner, İskenderun (Mustafa Kemal Mah.).jpg","Çoban Katık Döner, İskenderun (Mustafa Kemal Mah.)")</f>
        <v>Çoban Katık Döner, İskenderun (Mustafa Kemal Mah.)</v>
      </c>
      <c r="AF137" t="s">
        <v>700</v>
      </c>
      <c r="AG137" t="s">
        <v>99</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801</v>
      </c>
      <c r="M138" t="s">
        <v>89</v>
      </c>
      <c r="N138" t="s">
        <v>89</v>
      </c>
      <c r="O138" t="s">
        <v>89</v>
      </c>
      <c r="P138" t="s">
        <v>89</v>
      </c>
      <c r="Q138" t="s">
        <v>89</v>
      </c>
      <c r="R138" t="s">
        <v>89</v>
      </c>
      <c r="S138" t="s">
        <v>89</v>
      </c>
      <c r="T138" t="s">
        <v>89</v>
      </c>
      <c r="U138" t="s">
        <v>89</v>
      </c>
      <c r="V138" t="s">
        <v>89</v>
      </c>
      <c r="W138" t="s">
        <v>90</v>
      </c>
      <c r="X138" t="s">
        <v>89</v>
      </c>
      <c r="Y138" t="s">
        <v>107</v>
      </c>
      <c r="Z138" t="s">
        <v>256</v>
      </c>
      <c r="AA138" t="s">
        <v>89</v>
      </c>
      <c r="AB138" t="s">
        <v>89</v>
      </c>
      <c r="AC138" t="s">
        <v>89</v>
      </c>
      <c r="AD138" t="s">
        <v>89</v>
      </c>
      <c r="AE138" t="str">
        <f>HYPERLINK("file:///C:/rest_photo/Çorbacım Siti, İskenderun (Pirireis Mah.).jpg","Çorbacım Siti, İskenderun (Pirireis Mah.)")</f>
        <v>Çorbacım Siti, İskenderun (Pirireis Mah.)</v>
      </c>
      <c r="AF138" t="s">
        <v>700</v>
      </c>
      <c r="AG138" t="s">
        <v>154</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802</v>
      </c>
      <c r="M139" t="s">
        <v>89</v>
      </c>
      <c r="N139" t="s">
        <v>89</v>
      </c>
      <c r="O139" t="s">
        <v>89</v>
      </c>
      <c r="P139" t="s">
        <v>89</v>
      </c>
      <c r="Q139" t="s">
        <v>89</v>
      </c>
      <c r="R139" t="s">
        <v>89</v>
      </c>
      <c r="S139" t="s">
        <v>89</v>
      </c>
      <c r="T139" t="s">
        <v>89</v>
      </c>
      <c r="U139" t="s">
        <v>89</v>
      </c>
      <c r="V139" t="s">
        <v>89</v>
      </c>
      <c r="W139" t="s">
        <v>90</v>
      </c>
      <c r="X139" t="s">
        <v>89</v>
      </c>
      <c r="Y139" t="s">
        <v>96</v>
      </c>
      <c r="Z139" t="s">
        <v>100</v>
      </c>
      <c r="AA139" t="s">
        <v>89</v>
      </c>
      <c r="AB139" t="s">
        <v>89</v>
      </c>
      <c r="AC139" t="s">
        <v>89</v>
      </c>
      <c r="AD139" t="s">
        <v>89</v>
      </c>
      <c r="AE139" t="str">
        <f>HYPERLINK("file:///C:/rest_photo/Dalgaç Künefe, Antakya (Cebrail Mah.).jpg","Dalgaç Künefe, Antakya (Cebrail Mah.)")</f>
        <v>Dalgaç Künefe, Antakya (Cebrail Mah.)</v>
      </c>
      <c r="AF139" t="s">
        <v>702</v>
      </c>
      <c r="AG139" t="s">
        <v>146</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802</v>
      </c>
      <c r="M140" t="s">
        <v>89</v>
      </c>
      <c r="N140" t="s">
        <v>89</v>
      </c>
      <c r="O140" t="s">
        <v>89</v>
      </c>
      <c r="P140" t="s">
        <v>89</v>
      </c>
      <c r="Q140" t="s">
        <v>89</v>
      </c>
      <c r="R140" t="s">
        <v>89</v>
      </c>
      <c r="S140" t="s">
        <v>89</v>
      </c>
      <c r="T140" t="s">
        <v>89</v>
      </c>
      <c r="U140" t="s">
        <v>89</v>
      </c>
      <c r="V140" t="s">
        <v>89</v>
      </c>
      <c r="W140" t="s">
        <v>90</v>
      </c>
      <c r="X140" t="s">
        <v>89</v>
      </c>
      <c r="Y140" t="s">
        <v>96</v>
      </c>
      <c r="Z140" t="s">
        <v>104</v>
      </c>
      <c r="AA140" t="s">
        <v>89</v>
      </c>
      <c r="AB140" t="s">
        <v>89</v>
      </c>
      <c r="AC140" t="s">
        <v>89</v>
      </c>
      <c r="AD140" t="s">
        <v>89</v>
      </c>
      <c r="AE140" t="str">
        <f>HYPERLINK("file:///C:/rest_photo/Dalgaç Künefe, Antakya (Serinyol Mah.).jpg","Dalgaç Künefe, Antakya (Serinyol Mah.)")</f>
        <v>Dalgaç Künefe, Antakya (Serinyol Mah.)</v>
      </c>
      <c r="AF140" t="s">
        <v>728</v>
      </c>
      <c r="AG140" t="s">
        <v>146</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803</v>
      </c>
      <c r="M141" t="s">
        <v>89</v>
      </c>
      <c r="N141" t="s">
        <v>89</v>
      </c>
      <c r="O141" t="s">
        <v>89</v>
      </c>
      <c r="P141" t="s">
        <v>89</v>
      </c>
      <c r="Q141" t="s">
        <v>89</v>
      </c>
      <c r="R141" t="s">
        <v>89</v>
      </c>
      <c r="S141" t="s">
        <v>89</v>
      </c>
      <c r="T141" t="s">
        <v>89</v>
      </c>
      <c r="U141" t="s">
        <v>89</v>
      </c>
      <c r="V141" t="s">
        <v>89</v>
      </c>
      <c r="W141" t="s">
        <v>90</v>
      </c>
      <c r="X141" t="s">
        <v>89</v>
      </c>
      <c r="Y141" t="s">
        <v>107</v>
      </c>
      <c r="Z141" t="s">
        <v>300</v>
      </c>
      <c r="AA141" t="s">
        <v>89</v>
      </c>
      <c r="AB141" t="s">
        <v>89</v>
      </c>
      <c r="AC141" t="s">
        <v>89</v>
      </c>
      <c r="AD141" t="s">
        <v>89</v>
      </c>
      <c r="AE141" t="str">
        <f>HYPERLINK("file:///C:/rest_photo/Damak Künefe, İskenderun (Sakarya Mah.).jpg","Damak Künefe, İskenderun (Sakarya Mah.)")</f>
        <v>Damak Künefe, İskenderun (Sakarya Mah.)</v>
      </c>
      <c r="AF141" t="s">
        <v>81</v>
      </c>
      <c r="AG141" t="s">
        <v>146</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804</v>
      </c>
      <c r="M142" t="s">
        <v>89</v>
      </c>
      <c r="N142" t="s">
        <v>89</v>
      </c>
      <c r="O142" t="s">
        <v>89</v>
      </c>
      <c r="P142" t="s">
        <v>89</v>
      </c>
      <c r="Q142" t="s">
        <v>89</v>
      </c>
      <c r="R142" t="s">
        <v>89</v>
      </c>
      <c r="S142" t="s">
        <v>89</v>
      </c>
      <c r="T142" t="s">
        <v>89</v>
      </c>
      <c r="U142" t="s">
        <v>89</v>
      </c>
      <c r="V142" t="s">
        <v>89</v>
      </c>
      <c r="W142" t="s">
        <v>90</v>
      </c>
      <c r="X142" t="s">
        <v>89</v>
      </c>
      <c r="Y142" t="s">
        <v>107</v>
      </c>
      <c r="Z142" t="s">
        <v>302</v>
      </c>
      <c r="AA142" t="s">
        <v>89</v>
      </c>
      <c r="AB142" t="s">
        <v>89</v>
      </c>
      <c r="AC142" t="s">
        <v>89</v>
      </c>
      <c r="AD142" t="s">
        <v>89</v>
      </c>
      <c r="AE142" t="str">
        <f>HYPERLINK("file:///C:/rest_photo/Dede Ticaret, İskenderun (Modern Evler Mah.).jpg","Dede Ticaret, İskenderun (Modern Evler Mah.)")</f>
        <v>Dede Ticaret, İskenderun (Modern Evler Mah.)</v>
      </c>
      <c r="AF142" t="s">
        <v>805</v>
      </c>
      <c r="AG142" t="s">
        <v>129</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806</v>
      </c>
      <c r="M143" t="s">
        <v>89</v>
      </c>
      <c r="N143" t="s">
        <v>89</v>
      </c>
      <c r="O143" t="s">
        <v>89</v>
      </c>
      <c r="P143" t="s">
        <v>89</v>
      </c>
      <c r="Q143" t="s">
        <v>89</v>
      </c>
      <c r="R143" t="s">
        <v>89</v>
      </c>
      <c r="S143" t="s">
        <v>89</v>
      </c>
      <c r="T143" t="s">
        <v>89</v>
      </c>
      <c r="U143" t="s">
        <v>89</v>
      </c>
      <c r="V143" t="s">
        <v>89</v>
      </c>
      <c r="W143" t="s">
        <v>90</v>
      </c>
      <c r="X143" t="s">
        <v>89</v>
      </c>
      <c r="Y143" t="s">
        <v>91</v>
      </c>
      <c r="Z143" t="s">
        <v>304</v>
      </c>
      <c r="AA143" t="s">
        <v>89</v>
      </c>
      <c r="AB143" t="s">
        <v>89</v>
      </c>
      <c r="AC143" t="s">
        <v>89</v>
      </c>
      <c r="AD143" t="s">
        <v>89</v>
      </c>
      <c r="AE143" t="str">
        <f>HYPERLINK("file:///C:/rest_photo/Defnem Lezzet Diyarı, Defne (Subaşı Mah.).jpg","Defnem Lezzet Diyarı, Defne (Subaşı Mah.)")</f>
        <v>Defnem Lezzet Diyarı, Defne (Subaşı Mah.)</v>
      </c>
      <c r="AF143" t="s">
        <v>700</v>
      </c>
      <c r="AG143" t="s">
        <v>95</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807</v>
      </c>
      <c r="M144" t="s">
        <v>89</v>
      </c>
      <c r="N144" t="s">
        <v>89</v>
      </c>
      <c r="O144" t="s">
        <v>89</v>
      </c>
      <c r="P144" t="s">
        <v>89</v>
      </c>
      <c r="Q144" t="s">
        <v>89</v>
      </c>
      <c r="R144" t="s">
        <v>89</v>
      </c>
      <c r="S144" t="s">
        <v>89</v>
      </c>
      <c r="T144" t="s">
        <v>89</v>
      </c>
      <c r="U144" t="s">
        <v>89</v>
      </c>
      <c r="V144" t="s">
        <v>89</v>
      </c>
      <c r="W144" t="s">
        <v>90</v>
      </c>
      <c r="X144" t="s">
        <v>89</v>
      </c>
      <c r="Y144" t="s">
        <v>96</v>
      </c>
      <c r="Z144" t="s">
        <v>148</v>
      </c>
      <c r="AA144" t="s">
        <v>89</v>
      </c>
      <c r="AB144" t="s">
        <v>89</v>
      </c>
      <c r="AC144" t="s">
        <v>89</v>
      </c>
      <c r="AD144" t="s">
        <v>89</v>
      </c>
      <c r="AE144" t="str">
        <f>HYPERLINK("file:///C:/rest_photo/Deniz Döner, Antakya (Güzelburç Mah.).jpg","Deniz Döner, Antakya (Güzelburç Mah.)")</f>
        <v>Deniz Döner, Antakya (Güzelburç Mah.)</v>
      </c>
      <c r="AF144" t="s">
        <v>81</v>
      </c>
      <c r="AG144" t="s">
        <v>99</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808</v>
      </c>
      <c r="M145" t="s">
        <v>89</v>
      </c>
      <c r="N145" t="s">
        <v>89</v>
      </c>
      <c r="O145" t="s">
        <v>89</v>
      </c>
      <c r="P145" t="s">
        <v>89</v>
      </c>
      <c r="Q145" t="s">
        <v>89</v>
      </c>
      <c r="R145" t="s">
        <v>89</v>
      </c>
      <c r="S145" t="s">
        <v>89</v>
      </c>
      <c r="T145" t="s">
        <v>89</v>
      </c>
      <c r="U145" t="s">
        <v>89</v>
      </c>
      <c r="V145" t="s">
        <v>89</v>
      </c>
      <c r="W145" t="s">
        <v>90</v>
      </c>
      <c r="X145" t="s">
        <v>89</v>
      </c>
      <c r="Y145" t="s">
        <v>96</v>
      </c>
      <c r="Z145" t="s">
        <v>123</v>
      </c>
      <c r="AA145" t="s">
        <v>89</v>
      </c>
      <c r="AB145" t="s">
        <v>89</v>
      </c>
      <c r="AC145" t="s">
        <v>89</v>
      </c>
      <c r="AD145" t="s">
        <v>89</v>
      </c>
      <c r="AE145" t="str">
        <f>HYPERLINK("file:///C:/rest_photo/Deniz Ticaret, Antakya (General Şükrü Kanatlı Mah.).jpg","Deniz Ticaret, Antakya (General Şükrü Kanatlı Mah.)")</f>
        <v>Deniz Ticaret, Antakya (General Şükrü Kanatlı Mah.)</v>
      </c>
      <c r="AF145" t="s">
        <v>809</v>
      </c>
      <c r="AG145" t="s">
        <v>129</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810</v>
      </c>
      <c r="M146" t="s">
        <v>89</v>
      </c>
      <c r="N146" t="s">
        <v>89</v>
      </c>
      <c r="O146" t="s">
        <v>89</v>
      </c>
      <c r="P146" t="s">
        <v>89</v>
      </c>
      <c r="Q146" t="s">
        <v>89</v>
      </c>
      <c r="R146" t="s">
        <v>89</v>
      </c>
      <c r="S146" t="s">
        <v>89</v>
      </c>
      <c r="T146" t="s">
        <v>89</v>
      </c>
      <c r="U146" t="s">
        <v>89</v>
      </c>
      <c r="V146" t="s">
        <v>89</v>
      </c>
      <c r="W146" t="s">
        <v>90</v>
      </c>
      <c r="X146" t="s">
        <v>89</v>
      </c>
      <c r="Y146" t="s">
        <v>96</v>
      </c>
      <c r="Z146" t="s">
        <v>123</v>
      </c>
      <c r="AA146" t="s">
        <v>89</v>
      </c>
      <c r="AB146" t="s">
        <v>89</v>
      </c>
      <c r="AC146" t="s">
        <v>89</v>
      </c>
      <c r="AD146" t="s">
        <v>89</v>
      </c>
      <c r="AE146" t="str">
        <f>HYPERLINK("file:///C:/rest_photo/Dıral Dede, Antakya (General Şükrü Kanatlı Mah.).jpg","Dıral Dede, Antakya (General Şükrü Kanatlı Mah.)")</f>
        <v>Dıral Dede, Antakya (General Şükrü Kanatlı Mah.)</v>
      </c>
      <c r="AF146" t="s">
        <v>700</v>
      </c>
      <c r="AG146" t="s">
        <v>79</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811</v>
      </c>
      <c r="M147" t="s">
        <v>89</v>
      </c>
      <c r="N147" t="s">
        <v>89</v>
      </c>
      <c r="O147" t="s">
        <v>89</v>
      </c>
      <c r="P147" t="s">
        <v>89</v>
      </c>
      <c r="Q147" t="s">
        <v>89</v>
      </c>
      <c r="R147" t="s">
        <v>89</v>
      </c>
      <c r="S147" t="s">
        <v>89</v>
      </c>
      <c r="T147" t="s">
        <v>89</v>
      </c>
      <c r="U147" t="s">
        <v>89</v>
      </c>
      <c r="V147" t="s">
        <v>89</v>
      </c>
      <c r="W147" t="s">
        <v>90</v>
      </c>
      <c r="X147" t="s">
        <v>89</v>
      </c>
      <c r="Y147" t="s">
        <v>96</v>
      </c>
      <c r="Z147" t="s">
        <v>134</v>
      </c>
      <c r="AA147" t="s">
        <v>89</v>
      </c>
      <c r="AB147" t="s">
        <v>89</v>
      </c>
      <c r="AC147" t="s">
        <v>89</v>
      </c>
      <c r="AD147" t="s">
        <v>89</v>
      </c>
      <c r="AE147" t="str">
        <f>HYPERLINK("file:///C:/rest_photo/Dilara Restaurant, Antakya (Zülüflühan Mah.).jpg","Dilara Restaurant, Antakya (Zülüflühan Mah.)")</f>
        <v>Dilara Restaurant, Antakya (Zülüflühan Mah.)</v>
      </c>
      <c r="AF147" t="s">
        <v>700</v>
      </c>
      <c r="AG147" t="s">
        <v>95</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812</v>
      </c>
      <c r="M148" t="s">
        <v>89</v>
      </c>
      <c r="N148" t="s">
        <v>89</v>
      </c>
      <c r="O148" t="s">
        <v>89</v>
      </c>
      <c r="P148" t="s">
        <v>89</v>
      </c>
      <c r="Q148" t="s">
        <v>89</v>
      </c>
      <c r="R148" t="s">
        <v>89</v>
      </c>
      <c r="S148" t="s">
        <v>89</v>
      </c>
      <c r="T148" t="s">
        <v>89</v>
      </c>
      <c r="U148" t="s">
        <v>89</v>
      </c>
      <c r="V148" t="s">
        <v>89</v>
      </c>
      <c r="W148" t="s">
        <v>90</v>
      </c>
      <c r="X148" t="s">
        <v>89</v>
      </c>
      <c r="Y148" t="s">
        <v>96</v>
      </c>
      <c r="Z148" t="s">
        <v>159</v>
      </c>
      <c r="AA148" t="s">
        <v>89</v>
      </c>
      <c r="AB148" t="s">
        <v>89</v>
      </c>
      <c r="AC148" t="s">
        <v>89</v>
      </c>
      <c r="AD148" t="s">
        <v>89</v>
      </c>
      <c r="AE148" t="str">
        <f>HYPERLINK("file:///C:/rest_photo/Diyap Tandır &amp; Kebap, Antakya (Güllü Bahçe Mah. - Saray Cad.).jpg","Diyap Tandır &amp; Kebap, Antakya (Güllü Bahçe Mah. - Saray Cad.)")</f>
        <v>Diyap Tandır &amp; Kebap, Antakya (Güllü Bahçe Mah. - Saray Cad.)</v>
      </c>
      <c r="AF148" t="s">
        <v>813</v>
      </c>
      <c r="AG148" t="s">
        <v>95</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814</v>
      </c>
      <c r="M149" t="s">
        <v>89</v>
      </c>
      <c r="N149" t="s">
        <v>89</v>
      </c>
      <c r="O149" t="s">
        <v>89</v>
      </c>
      <c r="P149" t="s">
        <v>89</v>
      </c>
      <c r="Q149" t="s">
        <v>89</v>
      </c>
      <c r="R149" t="s">
        <v>89</v>
      </c>
      <c r="S149" t="s">
        <v>89</v>
      </c>
      <c r="T149" t="s">
        <v>89</v>
      </c>
      <c r="U149" t="s">
        <v>89</v>
      </c>
      <c r="V149" t="s">
        <v>89</v>
      </c>
      <c r="W149" t="s">
        <v>90</v>
      </c>
      <c r="X149" t="s">
        <v>89</v>
      </c>
      <c r="Y149" t="s">
        <v>107</v>
      </c>
      <c r="Z149" t="s">
        <v>130</v>
      </c>
      <c r="AA149" t="s">
        <v>89</v>
      </c>
      <c r="AB149" t="s">
        <v>89</v>
      </c>
      <c r="AC149" t="s">
        <v>89</v>
      </c>
      <c r="AD149" t="s">
        <v>89</v>
      </c>
      <c r="AE149" t="str">
        <f>HYPERLINK("file:///C:/rest_photo/Doğan Restaurant, İskenderun (Kurtuluş Mah.).jpg","Doğan Restaurant, İskenderun (Kurtuluş Mah.)")</f>
        <v>Doğan Restaurant, İskenderun (Kurtuluş Mah.)</v>
      </c>
      <c r="AF149" t="s">
        <v>81</v>
      </c>
      <c r="AG149" t="s">
        <v>154</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312</v>
      </c>
      <c r="M150" t="s">
        <v>89</v>
      </c>
      <c r="N150" t="s">
        <v>89</v>
      </c>
      <c r="O150" t="s">
        <v>89</v>
      </c>
      <c r="P150" t="s">
        <v>89</v>
      </c>
      <c r="Q150" t="s">
        <v>89</v>
      </c>
      <c r="R150" t="s">
        <v>89</v>
      </c>
      <c r="S150" t="s">
        <v>89</v>
      </c>
      <c r="T150" t="s">
        <v>89</v>
      </c>
      <c r="U150" t="s">
        <v>89</v>
      </c>
      <c r="V150" t="s">
        <v>89</v>
      </c>
      <c r="W150" t="s">
        <v>90</v>
      </c>
      <c r="X150" t="s">
        <v>89</v>
      </c>
      <c r="Y150" t="s">
        <v>96</v>
      </c>
      <c r="Z150" t="s">
        <v>123</v>
      </c>
      <c r="AA150" t="s">
        <v>89</v>
      </c>
      <c r="AB150" t="s">
        <v>89</v>
      </c>
      <c r="AC150" t="s">
        <v>89</v>
      </c>
      <c r="AD150" t="s">
        <v>89</v>
      </c>
      <c r="AE150" t="str">
        <f>HYPERLINK("file:///C:/rest_photo/Domino's Pizza, Antakya (General Şükrü Kanatlı Mah.).jpg","Domino's Pizza, Antakya (General Şükrü Kanatlı Mah.)")</f>
        <v>Domino's Pizza, Antakya (General Şükrü Kanatlı Mah.)</v>
      </c>
      <c r="AF150" t="s">
        <v>81</v>
      </c>
      <c r="AG150" t="s">
        <v>312</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312</v>
      </c>
      <c r="M151" t="s">
        <v>89</v>
      </c>
      <c r="N151" t="s">
        <v>89</v>
      </c>
      <c r="O151" t="s">
        <v>89</v>
      </c>
      <c r="P151" t="s">
        <v>89</v>
      </c>
      <c r="Q151" t="s">
        <v>89</v>
      </c>
      <c r="R151" t="s">
        <v>89</v>
      </c>
      <c r="S151" t="s">
        <v>89</v>
      </c>
      <c r="T151" t="s">
        <v>89</v>
      </c>
      <c r="U151" t="s">
        <v>89</v>
      </c>
      <c r="V151" t="s">
        <v>89</v>
      </c>
      <c r="W151" t="s">
        <v>90</v>
      </c>
      <c r="X151" t="s">
        <v>89</v>
      </c>
      <c r="Y151" t="s">
        <v>189</v>
      </c>
      <c r="Z151" t="s">
        <v>314</v>
      </c>
      <c r="AA151" t="s">
        <v>89</v>
      </c>
      <c r="AB151" t="s">
        <v>89</v>
      </c>
      <c r="AC151" t="s">
        <v>89</v>
      </c>
      <c r="AD151" t="s">
        <v>89</v>
      </c>
      <c r="AE151" t="str">
        <f>HYPERLINK("file:///C:/rest_photo/Domino's Pizza, Arsuz (Uluçınar Mah.).jpg","Domino's Pizza, Arsuz (Uluçınar Mah.)")</f>
        <v>Domino's Pizza, Arsuz (Uluçınar Mah.)</v>
      </c>
      <c r="AF151" t="s">
        <v>81</v>
      </c>
      <c r="AG151" t="s">
        <v>312</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312</v>
      </c>
      <c r="M152" t="s">
        <v>89</v>
      </c>
      <c r="N152" t="s">
        <v>89</v>
      </c>
      <c r="O152" t="s">
        <v>89</v>
      </c>
      <c r="P152" t="s">
        <v>89</v>
      </c>
      <c r="Q152" t="s">
        <v>89</v>
      </c>
      <c r="R152" t="s">
        <v>89</v>
      </c>
      <c r="S152" t="s">
        <v>89</v>
      </c>
      <c r="T152" t="s">
        <v>89</v>
      </c>
      <c r="U152" t="s">
        <v>89</v>
      </c>
      <c r="V152" t="s">
        <v>89</v>
      </c>
      <c r="W152" t="s">
        <v>90</v>
      </c>
      <c r="X152" t="s">
        <v>89</v>
      </c>
      <c r="Y152" t="s">
        <v>91</v>
      </c>
      <c r="Z152" t="s">
        <v>92</v>
      </c>
      <c r="AA152" t="s">
        <v>89</v>
      </c>
      <c r="AB152" t="s">
        <v>89</v>
      </c>
      <c r="AC152" t="s">
        <v>89</v>
      </c>
      <c r="AD152" t="s">
        <v>89</v>
      </c>
      <c r="AE152" t="str">
        <f>HYPERLINK("file:///C:/rest_photo/Domino's Pizza, Defne (Sümerler Mah.).jpg","Domino's Pizza, Defne (Sümerler Mah.)")</f>
        <v>Domino's Pizza, Defne (Sümerler Mah.)</v>
      </c>
      <c r="AF152" t="s">
        <v>81</v>
      </c>
      <c r="AG152" t="s">
        <v>312</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312</v>
      </c>
      <c r="M153" t="s">
        <v>89</v>
      </c>
      <c r="N153" t="s">
        <v>89</v>
      </c>
      <c r="O153" t="s">
        <v>89</v>
      </c>
      <c r="P153" t="s">
        <v>89</v>
      </c>
      <c r="Q153" t="s">
        <v>89</v>
      </c>
      <c r="R153" t="s">
        <v>89</v>
      </c>
      <c r="S153" t="s">
        <v>89</v>
      </c>
      <c r="T153" t="s">
        <v>89</v>
      </c>
      <c r="U153" t="s">
        <v>89</v>
      </c>
      <c r="V153" t="s">
        <v>89</v>
      </c>
      <c r="W153" t="s">
        <v>90</v>
      </c>
      <c r="X153" t="s">
        <v>89</v>
      </c>
      <c r="Y153" t="s">
        <v>281</v>
      </c>
      <c r="Z153" t="s">
        <v>282</v>
      </c>
      <c r="AA153" t="s">
        <v>89</v>
      </c>
      <c r="AB153" t="s">
        <v>89</v>
      </c>
      <c r="AC153" t="s">
        <v>89</v>
      </c>
      <c r="AD153" t="s">
        <v>89</v>
      </c>
      <c r="AE153" t="str">
        <f>HYPERLINK("file:///C:/rest_photo/Domino's Pizza, Dörtyol (Numune Evler Mah.).jpg","Domino's Pizza, Dörtyol (Numune Evler Mah.)")</f>
        <v>Domino's Pizza, Dörtyol (Numune Evler Mah.)</v>
      </c>
      <c r="AF153" t="s">
        <v>815</v>
      </c>
      <c r="AG153" t="s">
        <v>312</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312</v>
      </c>
      <c r="M154" t="s">
        <v>89</v>
      </c>
      <c r="N154" t="s">
        <v>89</v>
      </c>
      <c r="O154" t="s">
        <v>89</v>
      </c>
      <c r="P154" t="s">
        <v>89</v>
      </c>
      <c r="Q154" t="s">
        <v>89</v>
      </c>
      <c r="R154" t="s">
        <v>89</v>
      </c>
      <c r="S154" t="s">
        <v>89</v>
      </c>
      <c r="T154" t="s">
        <v>89</v>
      </c>
      <c r="U154" t="s">
        <v>89</v>
      </c>
      <c r="V154" t="s">
        <v>89</v>
      </c>
      <c r="W154" t="s">
        <v>90</v>
      </c>
      <c r="X154" t="s">
        <v>89</v>
      </c>
      <c r="Y154" t="s">
        <v>107</v>
      </c>
      <c r="Z154" t="s">
        <v>194</v>
      </c>
      <c r="AA154" t="s">
        <v>89</v>
      </c>
      <c r="AB154" t="s">
        <v>89</v>
      </c>
      <c r="AC154" t="s">
        <v>89</v>
      </c>
      <c r="AD154" t="s">
        <v>89</v>
      </c>
      <c r="AE154" t="str">
        <f>HYPERLINK("file:///C:/rest_photo/Domino's Pizza, İskenderun (Meydan Mah.).jpg","Domino's Pizza, İskenderun (Meydan Mah.)")</f>
        <v>Domino's Pizza, İskenderun (Meydan Mah.)</v>
      </c>
      <c r="AF154" t="s">
        <v>81</v>
      </c>
      <c r="AG154" t="s">
        <v>312</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312</v>
      </c>
      <c r="M155" t="s">
        <v>89</v>
      </c>
      <c r="N155" t="s">
        <v>89</v>
      </c>
      <c r="O155" t="s">
        <v>89</v>
      </c>
      <c r="P155" t="s">
        <v>89</v>
      </c>
      <c r="Q155" t="s">
        <v>89</v>
      </c>
      <c r="R155" t="s">
        <v>89</v>
      </c>
      <c r="S155" t="s">
        <v>89</v>
      </c>
      <c r="T155" t="s">
        <v>89</v>
      </c>
      <c r="U155" t="s">
        <v>89</v>
      </c>
      <c r="V155" t="s">
        <v>89</v>
      </c>
      <c r="W155" t="s">
        <v>90</v>
      </c>
      <c r="X155" t="s">
        <v>89</v>
      </c>
      <c r="Y155" t="s">
        <v>107</v>
      </c>
      <c r="Z155" t="s">
        <v>186</v>
      </c>
      <c r="AA155" t="s">
        <v>89</v>
      </c>
      <c r="AB155" t="s">
        <v>89</v>
      </c>
      <c r="AC155" t="s">
        <v>89</v>
      </c>
      <c r="AD155" t="s">
        <v>89</v>
      </c>
      <c r="AE155" t="str">
        <f>HYPERLINK("file:///C:/rest_photo/Domino's Pizza, İskenderun (Savaş Mah.).jpg","Domino's Pizza, İskenderun (Savaş Mah.)")</f>
        <v>Domino's Pizza, İskenderun (Savaş Mah.)</v>
      </c>
      <c r="AF155" t="s">
        <v>81</v>
      </c>
      <c r="AG155" t="s">
        <v>312</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312</v>
      </c>
      <c r="M156" t="s">
        <v>89</v>
      </c>
      <c r="N156" t="s">
        <v>89</v>
      </c>
      <c r="O156" t="s">
        <v>89</v>
      </c>
      <c r="P156" t="s">
        <v>89</v>
      </c>
      <c r="Q156" t="s">
        <v>89</v>
      </c>
      <c r="R156" t="s">
        <v>89</v>
      </c>
      <c r="S156" t="s">
        <v>89</v>
      </c>
      <c r="T156" t="s">
        <v>89</v>
      </c>
      <c r="U156" t="s">
        <v>89</v>
      </c>
      <c r="V156" t="s">
        <v>89</v>
      </c>
      <c r="W156" t="s">
        <v>90</v>
      </c>
      <c r="X156" t="s">
        <v>89</v>
      </c>
      <c r="Y156" t="s">
        <v>201</v>
      </c>
      <c r="Z156" t="s">
        <v>320</v>
      </c>
      <c r="AA156" t="s">
        <v>89</v>
      </c>
      <c r="AB156" t="s">
        <v>89</v>
      </c>
      <c r="AC156" t="s">
        <v>89</v>
      </c>
      <c r="AD156" t="s">
        <v>89</v>
      </c>
      <c r="AE156" t="str">
        <f>HYPERLINK("file:///C:/rest_photo/Domino's Pizza, Kırıkhan (Cumhuriyet Mah. - Dr. Devlet Bahçeli Blv.).jpg","Domino's Pizza, Kırıkhan (Cumhuriyet Mah. - Dr. Devlet Bahçeli Blv.)")</f>
        <v>Domino's Pizza, Kırıkhan (Cumhuriyet Mah. - Dr. Devlet Bahçeli Blv.)</v>
      </c>
      <c r="AF156" t="s">
        <v>81</v>
      </c>
      <c r="AG156" t="s">
        <v>312</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816</v>
      </c>
      <c r="M157" t="s">
        <v>89</v>
      </c>
      <c r="N157" t="s">
        <v>89</v>
      </c>
      <c r="O157" t="s">
        <v>89</v>
      </c>
      <c r="P157" t="s">
        <v>89</v>
      </c>
      <c r="Q157" t="s">
        <v>89</v>
      </c>
      <c r="R157" t="s">
        <v>89</v>
      </c>
      <c r="S157" t="s">
        <v>89</v>
      </c>
      <c r="T157" t="s">
        <v>89</v>
      </c>
      <c r="U157" t="s">
        <v>89</v>
      </c>
      <c r="V157" t="s">
        <v>89</v>
      </c>
      <c r="W157" t="s">
        <v>90</v>
      </c>
      <c r="X157" t="s">
        <v>89</v>
      </c>
      <c r="Y157" t="s">
        <v>96</v>
      </c>
      <c r="Z157" t="s">
        <v>100</v>
      </c>
      <c r="AA157" t="s">
        <v>89</v>
      </c>
      <c r="AB157" t="s">
        <v>89</v>
      </c>
      <c r="AC157" t="s">
        <v>89</v>
      </c>
      <c r="AD157" t="s">
        <v>89</v>
      </c>
      <c r="AE157" t="str">
        <f>HYPERLINK("file:///C:/rest_photo/Domino Köfte, Antakya (Cebrail Mah.).jpg","Domino Köfte, Antakya (Cebrail Mah.)")</f>
        <v>Domino Köfte, Antakya (Cebrail Mah.)</v>
      </c>
      <c r="AF157" t="s">
        <v>700</v>
      </c>
      <c r="AG157" t="s">
        <v>156</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817</v>
      </c>
      <c r="M158" t="s">
        <v>89</v>
      </c>
      <c r="N158" t="s">
        <v>89</v>
      </c>
      <c r="O158" t="s">
        <v>89</v>
      </c>
      <c r="P158" t="s">
        <v>89</v>
      </c>
      <c r="Q158" t="s">
        <v>89</v>
      </c>
      <c r="R158" t="s">
        <v>89</v>
      </c>
      <c r="S158" t="s">
        <v>89</v>
      </c>
      <c r="T158" t="s">
        <v>89</v>
      </c>
      <c r="U158" t="s">
        <v>89</v>
      </c>
      <c r="V158" t="s">
        <v>89</v>
      </c>
      <c r="W158" t="s">
        <v>90</v>
      </c>
      <c r="X158" t="s">
        <v>89</v>
      </c>
      <c r="Y158" t="s">
        <v>107</v>
      </c>
      <c r="Z158" t="s">
        <v>186</v>
      </c>
      <c r="AA158" t="s">
        <v>89</v>
      </c>
      <c r="AB158" t="s">
        <v>89</v>
      </c>
      <c r="AC158" t="s">
        <v>89</v>
      </c>
      <c r="AD158" t="s">
        <v>89</v>
      </c>
      <c r="AE158" t="str">
        <f>HYPERLINK("file:///C:/rest_photo/Donas, İskenderun (Savaş Mah.).jpg","Donas, İskenderun (Savaş Mah.)")</f>
        <v>Donas, İskenderun (Savaş Mah.)</v>
      </c>
      <c r="AF158" t="s">
        <v>700</v>
      </c>
      <c r="AG158" t="s">
        <v>99</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818</v>
      </c>
      <c r="M159" t="s">
        <v>89</v>
      </c>
      <c r="N159" t="s">
        <v>89</v>
      </c>
      <c r="O159" t="s">
        <v>89</v>
      </c>
      <c r="P159" t="s">
        <v>89</v>
      </c>
      <c r="Q159" t="s">
        <v>89</v>
      </c>
      <c r="R159" t="s">
        <v>89</v>
      </c>
      <c r="S159" t="s">
        <v>89</v>
      </c>
      <c r="T159" t="s">
        <v>89</v>
      </c>
      <c r="U159" t="s">
        <v>89</v>
      </c>
      <c r="V159" t="s">
        <v>89</v>
      </c>
      <c r="W159" t="s">
        <v>90</v>
      </c>
      <c r="X159" t="s">
        <v>89</v>
      </c>
      <c r="Y159" t="s">
        <v>91</v>
      </c>
      <c r="Z159" t="s">
        <v>324</v>
      </c>
      <c r="AA159" t="s">
        <v>89</v>
      </c>
      <c r="AB159" t="s">
        <v>89</v>
      </c>
      <c r="AC159" t="s">
        <v>89</v>
      </c>
      <c r="AD159" t="s">
        <v>89</v>
      </c>
      <c r="AE159" t="str">
        <f>HYPERLINK("file:///C:/rest_photo/Döner's, Defne (Akdeniz Mah.).jpg","Döner's, Defne (Akdeniz Mah.)")</f>
        <v>Döner's, Defne (Akdeniz Mah.)</v>
      </c>
      <c r="AF159" t="s">
        <v>700</v>
      </c>
      <c r="AG159" t="s">
        <v>99</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819</v>
      </c>
      <c r="M160" t="s">
        <v>89</v>
      </c>
      <c r="N160" t="s">
        <v>89</v>
      </c>
      <c r="O160" t="s">
        <v>89</v>
      </c>
      <c r="P160" t="s">
        <v>89</v>
      </c>
      <c r="Q160" t="s">
        <v>89</v>
      </c>
      <c r="R160" t="s">
        <v>89</v>
      </c>
      <c r="S160" t="s">
        <v>89</v>
      </c>
      <c r="T160" t="s">
        <v>89</v>
      </c>
      <c r="U160" t="s">
        <v>89</v>
      </c>
      <c r="V160" t="s">
        <v>89</v>
      </c>
      <c r="W160" t="s">
        <v>90</v>
      </c>
      <c r="X160" t="s">
        <v>89</v>
      </c>
      <c r="Y160" t="s">
        <v>189</v>
      </c>
      <c r="Z160" t="s">
        <v>314</v>
      </c>
      <c r="AA160" t="s">
        <v>89</v>
      </c>
      <c r="AB160" t="s">
        <v>89</v>
      </c>
      <c r="AC160" t="s">
        <v>89</v>
      </c>
      <c r="AD160" t="s">
        <v>89</v>
      </c>
      <c r="AE160" t="str">
        <f>HYPERLINK("file:///C:/rest_photo/Dönerci Deniz Usta, Arsuz (Uluçınar Mah.).jpg","Dönerci Deniz Usta, Arsuz (Uluçınar Mah.)")</f>
        <v>Dönerci Deniz Usta, Arsuz (Uluçınar Mah.)</v>
      </c>
      <c r="AF160" t="s">
        <v>81</v>
      </c>
      <c r="AG160" t="s">
        <v>99</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820</v>
      </c>
      <c r="M161" t="s">
        <v>89</v>
      </c>
      <c r="N161" t="s">
        <v>89</v>
      </c>
      <c r="O161" t="s">
        <v>89</v>
      </c>
      <c r="P161" t="s">
        <v>89</v>
      </c>
      <c r="Q161" t="s">
        <v>89</v>
      </c>
      <c r="R161" t="s">
        <v>89</v>
      </c>
      <c r="S161" t="s">
        <v>89</v>
      </c>
      <c r="T161" t="s">
        <v>89</v>
      </c>
      <c r="U161" t="s">
        <v>89</v>
      </c>
      <c r="V161" t="s">
        <v>89</v>
      </c>
      <c r="W161" t="s">
        <v>90</v>
      </c>
      <c r="X161" t="s">
        <v>89</v>
      </c>
      <c r="Y161" t="s">
        <v>107</v>
      </c>
      <c r="Z161" t="s">
        <v>108</v>
      </c>
      <c r="AA161" t="s">
        <v>89</v>
      </c>
      <c r="AB161" t="s">
        <v>89</v>
      </c>
      <c r="AC161" t="s">
        <v>89</v>
      </c>
      <c r="AD161" t="s">
        <v>89</v>
      </c>
      <c r="AE161" t="str">
        <f>HYPERLINK("file:///C:/rest_photo/Dönerci Fırat Usta, İskenderun (Mustafa Kemal Mah.).jpg","Dönerci Fırat Usta, İskenderun (Mustafa Kemal Mah.)")</f>
        <v>Dönerci Fırat Usta, İskenderun (Mustafa Kemal Mah.)</v>
      </c>
      <c r="AF161" t="s">
        <v>702</v>
      </c>
      <c r="AG161" t="s">
        <v>99</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821</v>
      </c>
      <c r="M162" t="s">
        <v>89</v>
      </c>
      <c r="N162" t="s">
        <v>89</v>
      </c>
      <c r="O162" t="s">
        <v>89</v>
      </c>
      <c r="P162" t="s">
        <v>89</v>
      </c>
      <c r="Q162" t="s">
        <v>89</v>
      </c>
      <c r="R162" t="s">
        <v>89</v>
      </c>
      <c r="S162" t="s">
        <v>89</v>
      </c>
      <c r="T162" t="s">
        <v>89</v>
      </c>
      <c r="U162" t="s">
        <v>89</v>
      </c>
      <c r="V162" t="s">
        <v>89</v>
      </c>
      <c r="W162" t="s">
        <v>90</v>
      </c>
      <c r="X162" t="s">
        <v>89</v>
      </c>
      <c r="Y162" t="s">
        <v>274</v>
      </c>
      <c r="Z162" t="s">
        <v>328</v>
      </c>
      <c r="AA162" t="s">
        <v>89</v>
      </c>
      <c r="AB162" t="s">
        <v>89</v>
      </c>
      <c r="AC162" t="s">
        <v>89</v>
      </c>
      <c r="AD162" t="s">
        <v>89</v>
      </c>
      <c r="AE162" t="str">
        <f>HYPERLINK("file:///C:/rest_photo/Döner House, Belen (Fatih Mah.).jpg","Döner House, Belen (Fatih Mah.)")</f>
        <v>Döner House, Belen (Fatih Mah.)</v>
      </c>
      <c r="AF162" t="s">
        <v>81</v>
      </c>
      <c r="AG162" t="s">
        <v>99</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822</v>
      </c>
      <c r="M163" t="s">
        <v>89</v>
      </c>
      <c r="N163" t="s">
        <v>89</v>
      </c>
      <c r="O163" t="s">
        <v>89</v>
      </c>
      <c r="P163" t="s">
        <v>89</v>
      </c>
      <c r="Q163" t="s">
        <v>89</v>
      </c>
      <c r="R163" t="s">
        <v>89</v>
      </c>
      <c r="S163" t="s">
        <v>89</v>
      </c>
      <c r="T163" t="s">
        <v>89</v>
      </c>
      <c r="U163" t="s">
        <v>89</v>
      </c>
      <c r="V163" t="s">
        <v>89</v>
      </c>
      <c r="W163" t="s">
        <v>90</v>
      </c>
      <c r="X163" t="s">
        <v>89</v>
      </c>
      <c r="Y163" t="s">
        <v>96</v>
      </c>
      <c r="Z163" t="s">
        <v>102</v>
      </c>
      <c r="AA163" t="s">
        <v>89</v>
      </c>
      <c r="AB163" t="s">
        <v>89</v>
      </c>
      <c r="AC163" t="s">
        <v>89</v>
      </c>
      <c r="AD163" t="s">
        <v>89</v>
      </c>
      <c r="AE163" t="str">
        <f>HYPERLINK("file:///C:/rest_photo/Döneryum, Antakya (Haraparası Mah.).jpg","Döneryum, Antakya (Haraparası Mah.)")</f>
        <v>Döneryum, Antakya (Haraparası Mah.)</v>
      </c>
      <c r="AF163" t="s">
        <v>700</v>
      </c>
      <c r="AG163" t="s">
        <v>99</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823</v>
      </c>
      <c r="M164" t="s">
        <v>89</v>
      </c>
      <c r="N164" t="s">
        <v>89</v>
      </c>
      <c r="O164" t="s">
        <v>89</v>
      </c>
      <c r="P164" t="s">
        <v>89</v>
      </c>
      <c r="Q164" t="s">
        <v>89</v>
      </c>
      <c r="R164" t="s">
        <v>89</v>
      </c>
      <c r="S164" t="s">
        <v>89</v>
      </c>
      <c r="T164" t="s">
        <v>89</v>
      </c>
      <c r="U164" t="s">
        <v>89</v>
      </c>
      <c r="V164" t="s">
        <v>89</v>
      </c>
      <c r="W164" t="s">
        <v>90</v>
      </c>
      <c r="X164" t="s">
        <v>89</v>
      </c>
      <c r="Y164" t="s">
        <v>96</v>
      </c>
      <c r="Z164" t="s">
        <v>287</v>
      </c>
      <c r="AA164" t="s">
        <v>89</v>
      </c>
      <c r="AB164" t="s">
        <v>89</v>
      </c>
      <c r="AC164" t="s">
        <v>89</v>
      </c>
      <c r="AD164" t="s">
        <v>89</v>
      </c>
      <c r="AE164" t="str">
        <f>HYPERLINK("file:///C:/rest_photo/Dr. Köfte &amp; Kebap, Antakya (Esentepe Mah.).jpg","Dr. Köfte &amp; Kebap, Antakya (Esentepe Mah.)")</f>
        <v>Dr. Köfte &amp; Kebap, Antakya (Esentepe Mah.)</v>
      </c>
      <c r="AF164" t="s">
        <v>728</v>
      </c>
      <c r="AG164" t="s">
        <v>156</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824</v>
      </c>
      <c r="M165" t="s">
        <v>89</v>
      </c>
      <c r="N165" t="s">
        <v>89</v>
      </c>
      <c r="O165" t="s">
        <v>89</v>
      </c>
      <c r="P165" t="s">
        <v>89</v>
      </c>
      <c r="Q165" t="s">
        <v>89</v>
      </c>
      <c r="R165" t="s">
        <v>89</v>
      </c>
      <c r="S165" t="s">
        <v>89</v>
      </c>
      <c r="T165" t="s">
        <v>89</v>
      </c>
      <c r="U165" t="s">
        <v>89</v>
      </c>
      <c r="V165" t="s">
        <v>89</v>
      </c>
      <c r="W165" t="s">
        <v>90</v>
      </c>
      <c r="X165" t="s">
        <v>89</v>
      </c>
      <c r="Y165" t="s">
        <v>189</v>
      </c>
      <c r="Z165" t="s">
        <v>272</v>
      </c>
      <c r="AA165" t="s">
        <v>89</v>
      </c>
      <c r="AB165" t="s">
        <v>89</v>
      </c>
      <c r="AC165" t="s">
        <v>89</v>
      </c>
      <c r="AD165" t="s">
        <v>89</v>
      </c>
      <c r="AE165" t="str">
        <f>HYPERLINK("file:///C:/rest_photo/Drey Sedat'ın Yeri, Arsuz (Karaağaç Cumhuriyet Mah.).jpg","Drey Sedat'ın Yeri, Arsuz (Karaağaç Cumhuriyet Mah.)")</f>
        <v>Drey Sedat'ın Yeri, Arsuz (Karaağaç Cumhuriyet Mah.)</v>
      </c>
      <c r="AF165" t="s">
        <v>728</v>
      </c>
      <c r="AG165" t="s">
        <v>95</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825</v>
      </c>
      <c r="M166" t="s">
        <v>89</v>
      </c>
      <c r="N166" t="s">
        <v>89</v>
      </c>
      <c r="O166" t="s">
        <v>89</v>
      </c>
      <c r="P166" t="s">
        <v>89</v>
      </c>
      <c r="Q166" t="s">
        <v>89</v>
      </c>
      <c r="R166" t="s">
        <v>89</v>
      </c>
      <c r="S166" t="s">
        <v>89</v>
      </c>
      <c r="T166" t="s">
        <v>89</v>
      </c>
      <c r="U166" t="s">
        <v>89</v>
      </c>
      <c r="V166" t="s">
        <v>89</v>
      </c>
      <c r="W166" t="s">
        <v>90</v>
      </c>
      <c r="X166" t="s">
        <v>89</v>
      </c>
      <c r="Y166" t="s">
        <v>91</v>
      </c>
      <c r="Z166" t="s">
        <v>92</v>
      </c>
      <c r="AA166" t="s">
        <v>89</v>
      </c>
      <c r="AB166" t="s">
        <v>89</v>
      </c>
      <c r="AC166" t="s">
        <v>89</v>
      </c>
      <c r="AD166" t="s">
        <v>89</v>
      </c>
      <c r="AE166" t="str">
        <f>HYPERLINK("file:///C:/rest_photo/Due Chef Pizza &amp; Burger, Defne (Sümerler Mah.).jpg","Due Chef Pizza &amp; Burger, Defne (Sümerler Mah.)")</f>
        <v>Due Chef Pizza &amp; Burger, Defne (Sümerler Mah.)</v>
      </c>
      <c r="AF166" t="s">
        <v>700</v>
      </c>
      <c r="AG166" t="s">
        <v>161</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826</v>
      </c>
      <c r="M167" t="s">
        <v>89</v>
      </c>
      <c r="N167" t="s">
        <v>89</v>
      </c>
      <c r="O167" t="s">
        <v>89</v>
      </c>
      <c r="P167" t="s">
        <v>89</v>
      </c>
      <c r="Q167" t="s">
        <v>89</v>
      </c>
      <c r="R167" t="s">
        <v>89</v>
      </c>
      <c r="S167" t="s">
        <v>89</v>
      </c>
      <c r="T167" t="s">
        <v>89</v>
      </c>
      <c r="U167" t="s">
        <v>89</v>
      </c>
      <c r="V167" t="s">
        <v>89</v>
      </c>
      <c r="W167" t="s">
        <v>90</v>
      </c>
      <c r="X167" t="s">
        <v>89</v>
      </c>
      <c r="Y167" t="s">
        <v>107</v>
      </c>
      <c r="Z167" t="s">
        <v>186</v>
      </c>
      <c r="AA167" t="s">
        <v>89</v>
      </c>
      <c r="AB167" t="s">
        <v>89</v>
      </c>
      <c r="AC167" t="s">
        <v>89</v>
      </c>
      <c r="AD167" t="s">
        <v>89</v>
      </c>
      <c r="AE167" t="str">
        <f>HYPERLINK("file:///C:/rest_photo/Düdanlı Bey Çiğ Köfte, İskenderun (Savaş Mah.).jpg","Düdanlı Bey Çiğ Köfte, İskenderun (Savaş Mah.)")</f>
        <v>Düdanlı Bey Çiğ Köfte, İskenderun (Savaş Mah.)</v>
      </c>
      <c r="AF167" t="s">
        <v>81</v>
      </c>
      <c r="AG167" t="s">
        <v>115</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827</v>
      </c>
      <c r="M168" t="s">
        <v>89</v>
      </c>
      <c r="N168" t="s">
        <v>89</v>
      </c>
      <c r="O168" t="s">
        <v>89</v>
      </c>
      <c r="P168" t="s">
        <v>89</v>
      </c>
      <c r="Q168" t="s">
        <v>89</v>
      </c>
      <c r="R168" t="s">
        <v>89</v>
      </c>
      <c r="S168" t="s">
        <v>89</v>
      </c>
      <c r="T168" t="s">
        <v>89</v>
      </c>
      <c r="U168" t="s">
        <v>89</v>
      </c>
      <c r="V168" t="s">
        <v>89</v>
      </c>
      <c r="W168" t="s">
        <v>90</v>
      </c>
      <c r="X168" t="s">
        <v>89</v>
      </c>
      <c r="Y168" t="s">
        <v>107</v>
      </c>
      <c r="Z168" t="s">
        <v>285</v>
      </c>
      <c r="AA168" t="s">
        <v>89</v>
      </c>
      <c r="AB168" t="s">
        <v>89</v>
      </c>
      <c r="AC168" t="s">
        <v>89</v>
      </c>
      <c r="AD168" t="s">
        <v>89</v>
      </c>
      <c r="AE168" t="str">
        <f>HYPERLINK("file:///C:/rest_photo/Dürümcü Sedat Usta, İskenderun (Denizciler Mah.).jpg","Dürümcü Sedat Usta, İskenderun (Denizciler Mah.)")</f>
        <v>Dürümcü Sedat Usta, İskenderun (Denizciler Mah.)</v>
      </c>
      <c r="AF168" t="s">
        <v>702</v>
      </c>
      <c r="AG168" t="s">
        <v>95</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827</v>
      </c>
      <c r="M169" t="s">
        <v>89</v>
      </c>
      <c r="N169" t="s">
        <v>89</v>
      </c>
      <c r="O169" t="s">
        <v>89</v>
      </c>
      <c r="P169" t="s">
        <v>89</v>
      </c>
      <c r="Q169" t="s">
        <v>89</v>
      </c>
      <c r="R169" t="s">
        <v>89</v>
      </c>
      <c r="S169" t="s">
        <v>89</v>
      </c>
      <c r="T169" t="s">
        <v>89</v>
      </c>
      <c r="U169" t="s">
        <v>89</v>
      </c>
      <c r="V169" t="s">
        <v>89</v>
      </c>
      <c r="W169" t="s">
        <v>90</v>
      </c>
      <c r="X169" t="s">
        <v>89</v>
      </c>
      <c r="Y169" t="s">
        <v>107</v>
      </c>
      <c r="Z169" t="s">
        <v>336</v>
      </c>
      <c r="AA169" t="s">
        <v>89</v>
      </c>
      <c r="AB169" t="s">
        <v>89</v>
      </c>
      <c r="AC169" t="s">
        <v>89</v>
      </c>
      <c r="AD169" t="s">
        <v>89</v>
      </c>
      <c r="AE169" t="str">
        <f>HYPERLINK("file:///C:/rest_photo/Dürümcü Sedat Usta, İskenderun (Dumlupınar Mah.).jpg","Dürümcü Sedat Usta, İskenderun (Dumlupınar Mah.)")</f>
        <v>Dürümcü Sedat Usta, İskenderun (Dumlupınar Mah.)</v>
      </c>
      <c r="AF169" t="s">
        <v>81</v>
      </c>
      <c r="AG169" t="s">
        <v>95</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827</v>
      </c>
      <c r="M170" t="s">
        <v>89</v>
      </c>
      <c r="N170" t="s">
        <v>89</v>
      </c>
      <c r="O170" t="s">
        <v>89</v>
      </c>
      <c r="P170" t="s">
        <v>89</v>
      </c>
      <c r="Q170" t="s">
        <v>89</v>
      </c>
      <c r="R170" t="s">
        <v>89</v>
      </c>
      <c r="S170" t="s">
        <v>89</v>
      </c>
      <c r="T170" t="s">
        <v>89</v>
      </c>
      <c r="U170" t="s">
        <v>89</v>
      </c>
      <c r="V170" t="s">
        <v>89</v>
      </c>
      <c r="W170" t="s">
        <v>90</v>
      </c>
      <c r="X170" t="s">
        <v>89</v>
      </c>
      <c r="Y170" t="s">
        <v>107</v>
      </c>
      <c r="Z170" t="s">
        <v>248</v>
      </c>
      <c r="AA170" t="s">
        <v>89</v>
      </c>
      <c r="AB170" t="s">
        <v>89</v>
      </c>
      <c r="AC170" t="s">
        <v>89</v>
      </c>
      <c r="AD170" t="s">
        <v>89</v>
      </c>
      <c r="AE170" t="str">
        <f>HYPERLINK("file:///C:/rest_photo/Dürümcü Sedat Usta, İskenderun (İsmet İnönü Mah.).jpg","Dürümcü Sedat Usta, İskenderun (İsmet İnönü Mah.)")</f>
        <v>Dürümcü Sedat Usta, İskenderun (İsmet İnönü Mah.)</v>
      </c>
      <c r="AF170" t="s">
        <v>700</v>
      </c>
      <c r="AG170" t="s">
        <v>95</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827</v>
      </c>
      <c r="M171" t="s">
        <v>89</v>
      </c>
      <c r="N171" t="s">
        <v>89</v>
      </c>
      <c r="O171" t="s">
        <v>89</v>
      </c>
      <c r="P171" t="s">
        <v>89</v>
      </c>
      <c r="Q171" t="s">
        <v>89</v>
      </c>
      <c r="R171" t="s">
        <v>89</v>
      </c>
      <c r="S171" t="s">
        <v>89</v>
      </c>
      <c r="T171" t="s">
        <v>89</v>
      </c>
      <c r="U171" t="s">
        <v>89</v>
      </c>
      <c r="V171" t="s">
        <v>89</v>
      </c>
      <c r="W171" t="s">
        <v>90</v>
      </c>
      <c r="X171" t="s">
        <v>89</v>
      </c>
      <c r="Y171" t="s">
        <v>107</v>
      </c>
      <c r="Z171" t="s">
        <v>300</v>
      </c>
      <c r="AA171" t="s">
        <v>89</v>
      </c>
      <c r="AB171" t="s">
        <v>89</v>
      </c>
      <c r="AC171" t="s">
        <v>89</v>
      </c>
      <c r="AD171" t="s">
        <v>89</v>
      </c>
      <c r="AE171" t="str">
        <f>HYPERLINK("file:///C:/rest_photo/Dürümcü Sedat Usta, İskenderun (Sakarya Mah.).jpg","Dürümcü Sedat Usta, İskenderun (Sakarya Mah.)")</f>
        <v>Dürümcü Sedat Usta, İskenderun (Sakarya Mah.)</v>
      </c>
      <c r="AF171" t="s">
        <v>702</v>
      </c>
      <c r="AG171" t="s">
        <v>95</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828</v>
      </c>
      <c r="M172" t="s">
        <v>89</v>
      </c>
      <c r="N172" t="s">
        <v>89</v>
      </c>
      <c r="O172" t="s">
        <v>89</v>
      </c>
      <c r="P172" t="s">
        <v>89</v>
      </c>
      <c r="Q172" t="s">
        <v>89</v>
      </c>
      <c r="R172" t="s">
        <v>89</v>
      </c>
      <c r="S172" t="s">
        <v>89</v>
      </c>
      <c r="T172" t="s">
        <v>89</v>
      </c>
      <c r="U172" t="s">
        <v>89</v>
      </c>
      <c r="V172" t="s">
        <v>89</v>
      </c>
      <c r="W172" t="s">
        <v>90</v>
      </c>
      <c r="X172" t="s">
        <v>89</v>
      </c>
      <c r="Y172" t="s">
        <v>189</v>
      </c>
      <c r="Z172" t="s">
        <v>340</v>
      </c>
      <c r="AA172" t="s">
        <v>89</v>
      </c>
      <c r="AB172" t="s">
        <v>89</v>
      </c>
      <c r="AC172" t="s">
        <v>89</v>
      </c>
      <c r="AD172" t="s">
        <v>89</v>
      </c>
      <c r="AE172" t="str">
        <f>HYPERLINK("file:///C:/rest_photo/Ed Coffee Station, Arsuz (Karaağaç Şarkkonak Mah.).jpg","Ed Coffee Station, Arsuz (Karaağaç Şarkkonak Mah.)")</f>
        <v>Ed Coffee Station, Arsuz (Karaağaç Şarkkonak Mah.)</v>
      </c>
      <c r="AF172" t="s">
        <v>702</v>
      </c>
      <c r="AG172" t="s">
        <v>255</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829</v>
      </c>
      <c r="M173" t="s">
        <v>89</v>
      </c>
      <c r="N173" t="s">
        <v>89</v>
      </c>
      <c r="O173" t="s">
        <v>89</v>
      </c>
      <c r="P173" t="s">
        <v>89</v>
      </c>
      <c r="Q173" t="s">
        <v>89</v>
      </c>
      <c r="R173" t="s">
        <v>89</v>
      </c>
      <c r="S173" t="s">
        <v>89</v>
      </c>
      <c r="T173" t="s">
        <v>89</v>
      </c>
      <c r="U173" t="s">
        <v>89</v>
      </c>
      <c r="V173" t="s">
        <v>89</v>
      </c>
      <c r="W173" t="s">
        <v>90</v>
      </c>
      <c r="X173" t="s">
        <v>89</v>
      </c>
      <c r="Y173" t="s">
        <v>281</v>
      </c>
      <c r="Z173" t="s">
        <v>282</v>
      </c>
      <c r="AA173" t="s">
        <v>89</v>
      </c>
      <c r="AB173" t="s">
        <v>89</v>
      </c>
      <c r="AC173" t="s">
        <v>89</v>
      </c>
      <c r="AD173" t="s">
        <v>89</v>
      </c>
      <c r="AE173" t="str">
        <f>HYPERLINK("file:///C:/rest_photo/Efes Döner, Dörtyol (Numune Evler Mah.).jpg","Efes Döner, Dörtyol (Numune Evler Mah.)")</f>
        <v>Efes Döner, Dörtyol (Numune Evler Mah.)</v>
      </c>
      <c r="AF173" t="s">
        <v>700</v>
      </c>
      <c r="AG173" t="s">
        <v>99</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829</v>
      </c>
      <c r="M174" t="s">
        <v>89</v>
      </c>
      <c r="N174" t="s">
        <v>89</v>
      </c>
      <c r="O174" t="s">
        <v>89</v>
      </c>
      <c r="P174" t="s">
        <v>89</v>
      </c>
      <c r="Q174" t="s">
        <v>89</v>
      </c>
      <c r="R174" t="s">
        <v>89</v>
      </c>
      <c r="S174" t="s">
        <v>89</v>
      </c>
      <c r="T174" t="s">
        <v>89</v>
      </c>
      <c r="U174" t="s">
        <v>89</v>
      </c>
      <c r="V174" t="s">
        <v>89</v>
      </c>
      <c r="W174" t="s">
        <v>90</v>
      </c>
      <c r="X174" t="s">
        <v>89</v>
      </c>
      <c r="Y174" t="s">
        <v>107</v>
      </c>
      <c r="Z174" t="s">
        <v>108</v>
      </c>
      <c r="AA174" t="s">
        <v>89</v>
      </c>
      <c r="AB174" t="s">
        <v>89</v>
      </c>
      <c r="AC174" t="s">
        <v>89</v>
      </c>
      <c r="AD174" t="s">
        <v>89</v>
      </c>
      <c r="AE174" t="str">
        <f>HYPERLINK("file:///C:/rest_photo/Efes Döner, İskenderun (Mustafa Kemal Mah.).jpg","Efes Döner, İskenderun (Mustafa Kemal Mah.)")</f>
        <v>Efes Döner, İskenderun (Mustafa Kemal Mah.)</v>
      </c>
      <c r="AF174" t="s">
        <v>702</v>
      </c>
      <c r="AG174" t="s">
        <v>99</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830</v>
      </c>
      <c r="M175" t="s">
        <v>89</v>
      </c>
      <c r="N175" t="s">
        <v>89</v>
      </c>
      <c r="O175" t="s">
        <v>89</v>
      </c>
      <c r="P175" t="s">
        <v>89</v>
      </c>
      <c r="Q175" t="s">
        <v>89</v>
      </c>
      <c r="R175" t="s">
        <v>89</v>
      </c>
      <c r="S175" t="s">
        <v>89</v>
      </c>
      <c r="T175" t="s">
        <v>89</v>
      </c>
      <c r="U175" t="s">
        <v>89</v>
      </c>
      <c r="V175" t="s">
        <v>89</v>
      </c>
      <c r="W175" t="s">
        <v>90</v>
      </c>
      <c r="X175" t="s">
        <v>89</v>
      </c>
      <c r="Y175" t="s">
        <v>107</v>
      </c>
      <c r="Z175" t="s">
        <v>186</v>
      </c>
      <c r="AA175" t="s">
        <v>89</v>
      </c>
      <c r="AB175" t="s">
        <v>89</v>
      </c>
      <c r="AC175" t="s">
        <v>89</v>
      </c>
      <c r="AD175" t="s">
        <v>89</v>
      </c>
      <c r="AE175" t="str">
        <f>HYPERLINK("file:///C:/rest_photo/Efes İskender &amp; Döner, İskenderun (Savaş Mah.).jpg","Efes İskender &amp; Döner, İskenderun (Savaş Mah.)")</f>
        <v>Efes İskender &amp; Döner, İskenderun (Savaş Mah.)</v>
      </c>
      <c r="AF175" t="s">
        <v>702</v>
      </c>
      <c r="AG175" t="s">
        <v>99</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831</v>
      </c>
      <c r="M176" t="s">
        <v>89</v>
      </c>
      <c r="N176" t="s">
        <v>89</v>
      </c>
      <c r="O176" t="s">
        <v>89</v>
      </c>
      <c r="P176" t="s">
        <v>89</v>
      </c>
      <c r="Q176" t="s">
        <v>89</v>
      </c>
      <c r="R176" t="s">
        <v>89</v>
      </c>
      <c r="S176" t="s">
        <v>89</v>
      </c>
      <c r="T176" t="s">
        <v>89</v>
      </c>
      <c r="U176" t="s">
        <v>89</v>
      </c>
      <c r="V176" t="s">
        <v>89</v>
      </c>
      <c r="W176" t="s">
        <v>90</v>
      </c>
      <c r="X176" t="s">
        <v>89</v>
      </c>
      <c r="Y176" t="s">
        <v>107</v>
      </c>
      <c r="Z176" t="s">
        <v>108</v>
      </c>
      <c r="AA176" t="s">
        <v>89</v>
      </c>
      <c r="AB176" t="s">
        <v>89</v>
      </c>
      <c r="AC176" t="s">
        <v>89</v>
      </c>
      <c r="AD176" t="s">
        <v>89</v>
      </c>
      <c r="AE176" t="str">
        <f>HYPERLINK("file:///C:/rest_photo/Efsane Döner, İskenderun (Mustafa Kemal Mah.).jpg","Efsane Döner, İskenderun (Mustafa Kemal Mah.)")</f>
        <v>Efsane Döner, İskenderun (Mustafa Kemal Mah.)</v>
      </c>
      <c r="AF176" t="s">
        <v>700</v>
      </c>
      <c r="AG176" t="s">
        <v>99</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832</v>
      </c>
      <c r="M177" t="s">
        <v>89</v>
      </c>
      <c r="N177" t="s">
        <v>89</v>
      </c>
      <c r="O177" t="s">
        <v>89</v>
      </c>
      <c r="P177" t="s">
        <v>89</v>
      </c>
      <c r="Q177" t="s">
        <v>89</v>
      </c>
      <c r="R177" t="s">
        <v>89</v>
      </c>
      <c r="S177" t="s">
        <v>89</v>
      </c>
      <c r="T177" t="s">
        <v>89</v>
      </c>
      <c r="U177" t="s">
        <v>89</v>
      </c>
      <c r="V177" t="s">
        <v>89</v>
      </c>
      <c r="W177" t="s">
        <v>90</v>
      </c>
      <c r="X177" t="s">
        <v>89</v>
      </c>
      <c r="Y177" t="s">
        <v>96</v>
      </c>
      <c r="Z177" t="s">
        <v>125</v>
      </c>
      <c r="AA177" t="s">
        <v>89</v>
      </c>
      <c r="AB177" t="s">
        <v>89</v>
      </c>
      <c r="AC177" t="s">
        <v>89</v>
      </c>
      <c r="AD177" t="s">
        <v>89</v>
      </c>
      <c r="AE177" t="str">
        <f>HYPERLINK("file:///C:/rest_photo/Efsane Pide, Antakya (Odabaşı Mah.).jpg","Efsane Pide, Antakya (Odabaşı Mah.)")</f>
        <v>Efsane Pide, Antakya (Odabaşı Mah.)</v>
      </c>
      <c r="AF177" t="s">
        <v>700</v>
      </c>
      <c r="AG177" t="s">
        <v>139</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833</v>
      </c>
      <c r="M178" t="s">
        <v>89</v>
      </c>
      <c r="N178" t="s">
        <v>89</v>
      </c>
      <c r="O178" t="s">
        <v>89</v>
      </c>
      <c r="P178" t="s">
        <v>89</v>
      </c>
      <c r="Q178" t="s">
        <v>89</v>
      </c>
      <c r="R178" t="s">
        <v>89</v>
      </c>
      <c r="S178" t="s">
        <v>89</v>
      </c>
      <c r="T178" t="s">
        <v>89</v>
      </c>
      <c r="U178" t="s">
        <v>89</v>
      </c>
      <c r="V178" t="s">
        <v>89</v>
      </c>
      <c r="W178" t="s">
        <v>90</v>
      </c>
      <c r="X178" t="s">
        <v>89</v>
      </c>
      <c r="Y178" t="s">
        <v>96</v>
      </c>
      <c r="Z178" t="s">
        <v>104</v>
      </c>
      <c r="AA178" t="s">
        <v>89</v>
      </c>
      <c r="AB178" t="s">
        <v>89</v>
      </c>
      <c r="AC178" t="s">
        <v>89</v>
      </c>
      <c r="AD178" t="s">
        <v>89</v>
      </c>
      <c r="AE178" t="str">
        <f>HYPERLINK("file:///C:/rest_photo/Ege Kokoreç, Antakya (Serinyol Mah.).jpg","Ege Kokoreç, Antakya (Serinyol Mah.)")</f>
        <v>Ege Kokoreç, Antakya (Serinyol Mah.)</v>
      </c>
      <c r="AF178" t="s">
        <v>81</v>
      </c>
      <c r="AG178" t="s">
        <v>347</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834</v>
      </c>
      <c r="M179" t="s">
        <v>89</v>
      </c>
      <c r="N179" t="s">
        <v>89</v>
      </c>
      <c r="O179" t="s">
        <v>89</v>
      </c>
      <c r="P179" t="s">
        <v>89</v>
      </c>
      <c r="Q179" t="s">
        <v>89</v>
      </c>
      <c r="R179" t="s">
        <v>89</v>
      </c>
      <c r="S179" t="s">
        <v>89</v>
      </c>
      <c r="T179" t="s">
        <v>89</v>
      </c>
      <c r="U179" t="s">
        <v>89</v>
      </c>
      <c r="V179" t="s">
        <v>89</v>
      </c>
      <c r="W179" t="s">
        <v>90</v>
      </c>
      <c r="X179" t="s">
        <v>89</v>
      </c>
      <c r="Y179" t="s">
        <v>96</v>
      </c>
      <c r="Z179" t="s">
        <v>159</v>
      </c>
      <c r="AA179" t="s">
        <v>89</v>
      </c>
      <c r="AB179" t="s">
        <v>89</v>
      </c>
      <c r="AC179" t="s">
        <v>89</v>
      </c>
      <c r="AD179" t="s">
        <v>89</v>
      </c>
      <c r="AE179" t="str">
        <f>HYPERLINK("file:///C:/rest_photo/Ekmekçi Tost, Antakya (Güllü Bahçe Mah. - Saray Cad.).jpg","Ekmekçi Tost, Antakya (Güllü Bahçe Mah. - Saray Cad.)")</f>
        <v>Ekmekçi Tost, Antakya (Güllü Bahçe Mah. - Saray Cad.)</v>
      </c>
      <c r="AF179" t="s">
        <v>698</v>
      </c>
      <c r="AG179" t="s">
        <v>142</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835</v>
      </c>
      <c r="M180" t="s">
        <v>89</v>
      </c>
      <c r="N180" t="s">
        <v>89</v>
      </c>
      <c r="O180" t="s">
        <v>89</v>
      </c>
      <c r="P180" t="s">
        <v>89</v>
      </c>
      <c r="Q180" t="s">
        <v>89</v>
      </c>
      <c r="R180" t="s">
        <v>89</v>
      </c>
      <c r="S180" t="s">
        <v>89</v>
      </c>
      <c r="T180" t="s">
        <v>89</v>
      </c>
      <c r="U180" t="s">
        <v>89</v>
      </c>
      <c r="V180" t="s">
        <v>89</v>
      </c>
      <c r="W180" t="s">
        <v>90</v>
      </c>
      <c r="X180" t="s">
        <v>89</v>
      </c>
      <c r="Y180" t="s">
        <v>96</v>
      </c>
      <c r="Z180" t="s">
        <v>350</v>
      </c>
      <c r="AA180" t="s">
        <v>89</v>
      </c>
      <c r="AB180" t="s">
        <v>89</v>
      </c>
      <c r="AC180" t="s">
        <v>89</v>
      </c>
      <c r="AD180" t="s">
        <v>89</v>
      </c>
      <c r="AE180" t="str">
        <f>HYPERLINK("file:///C:/rest_photo/Ekrem Coşkun Döner, Antakya (Habib-i Neccar Mah. - Akbaba).jpg","Ekrem Coşkun Döner, Antakya (Habib-i Neccar Mah. - Akbaba)")</f>
        <v>Ekrem Coşkun Döner, Antakya (Habib-i Neccar Mah. - Akbaba)</v>
      </c>
      <c r="AF180" t="s">
        <v>81</v>
      </c>
      <c r="AG180" t="s">
        <v>99</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836</v>
      </c>
      <c r="M181" t="s">
        <v>89</v>
      </c>
      <c r="N181" t="s">
        <v>89</v>
      </c>
      <c r="O181" t="s">
        <v>89</v>
      </c>
      <c r="P181" t="s">
        <v>89</v>
      </c>
      <c r="Q181" t="s">
        <v>89</v>
      </c>
      <c r="R181" t="s">
        <v>89</v>
      </c>
      <c r="S181" t="s">
        <v>89</v>
      </c>
      <c r="T181" t="s">
        <v>89</v>
      </c>
      <c r="U181" t="s">
        <v>89</v>
      </c>
      <c r="V181" t="s">
        <v>89</v>
      </c>
      <c r="W181" t="s">
        <v>90</v>
      </c>
      <c r="X181" t="s">
        <v>89</v>
      </c>
      <c r="Y181" t="s">
        <v>107</v>
      </c>
      <c r="Z181" t="s">
        <v>336</v>
      </c>
      <c r="AA181" t="s">
        <v>89</v>
      </c>
      <c r="AB181" t="s">
        <v>89</v>
      </c>
      <c r="AC181" t="s">
        <v>89</v>
      </c>
      <c r="AD181" t="s">
        <v>89</v>
      </c>
      <c r="AE181" t="str">
        <f>HYPERLINK("file:///C:/rest_photo/Elita İdeal Su, İskenderun (Dumlupınar Mah.).jpg","Elita İdeal Su, İskenderun (Dumlupınar Mah.)")</f>
        <v>Elita İdeal Su, İskenderun (Dumlupınar Mah.)</v>
      </c>
      <c r="AF181" t="s">
        <v>805</v>
      </c>
      <c r="AG181" t="s">
        <v>129</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837</v>
      </c>
      <c r="M182" t="s">
        <v>89</v>
      </c>
      <c r="N182" t="s">
        <v>89</v>
      </c>
      <c r="O182" t="s">
        <v>89</v>
      </c>
      <c r="P182" t="s">
        <v>89</v>
      </c>
      <c r="Q182" t="s">
        <v>89</v>
      </c>
      <c r="R182" t="s">
        <v>89</v>
      </c>
      <c r="S182" t="s">
        <v>89</v>
      </c>
      <c r="T182" t="s">
        <v>89</v>
      </c>
      <c r="U182" t="s">
        <v>89</v>
      </c>
      <c r="V182" t="s">
        <v>89</v>
      </c>
      <c r="W182" t="s">
        <v>90</v>
      </c>
      <c r="X182" t="s">
        <v>89</v>
      </c>
      <c r="Y182" t="s">
        <v>96</v>
      </c>
      <c r="Z182" t="s">
        <v>125</v>
      </c>
      <c r="AA182" t="s">
        <v>89</v>
      </c>
      <c r="AB182" t="s">
        <v>89</v>
      </c>
      <c r="AC182" t="s">
        <v>89</v>
      </c>
      <c r="AD182" t="s">
        <v>89</v>
      </c>
      <c r="AE182" t="str">
        <f>HYPERLINK("file:///C:/rest_photo/Eminoğlu Baklava, Antakya (Odabaşı Mah.).jpg","Eminoğlu Baklava, Antakya (Odabaşı Mah.)")</f>
        <v>Eminoğlu Baklava, Antakya (Odabaşı Mah.)</v>
      </c>
      <c r="AF182" t="s">
        <v>700</v>
      </c>
      <c r="AG182" t="s">
        <v>146</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838</v>
      </c>
      <c r="M183" t="s">
        <v>89</v>
      </c>
      <c r="N183" t="s">
        <v>89</v>
      </c>
      <c r="O183" t="s">
        <v>89</v>
      </c>
      <c r="P183" t="s">
        <v>89</v>
      </c>
      <c r="Q183" t="s">
        <v>89</v>
      </c>
      <c r="R183" t="s">
        <v>89</v>
      </c>
      <c r="S183" t="s">
        <v>89</v>
      </c>
      <c r="T183" t="s">
        <v>89</v>
      </c>
      <c r="U183" t="s">
        <v>89</v>
      </c>
      <c r="V183" t="s">
        <v>89</v>
      </c>
      <c r="W183" t="s">
        <v>90</v>
      </c>
      <c r="X183" t="s">
        <v>89</v>
      </c>
      <c r="Y183" t="s">
        <v>107</v>
      </c>
      <c r="Z183" t="s">
        <v>186</v>
      </c>
      <c r="AA183" t="s">
        <v>89</v>
      </c>
      <c r="AB183" t="s">
        <v>89</v>
      </c>
      <c r="AC183" t="s">
        <v>89</v>
      </c>
      <c r="AD183" t="s">
        <v>89</v>
      </c>
      <c r="AE183" t="str">
        <f>HYPERLINK("file:///C:/rest_photo/Emirgan Bulvar Cafe, İskenderun (Savaş Mah.).jpg","Emirgan Bulvar Cafe, İskenderun (Savaş Mah.)")</f>
        <v>Emirgan Bulvar Cafe, İskenderun (Savaş Mah.)</v>
      </c>
      <c r="AF183" t="s">
        <v>700</v>
      </c>
      <c r="AG183" t="s">
        <v>95</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839</v>
      </c>
      <c r="M184" t="s">
        <v>89</v>
      </c>
      <c r="N184" t="s">
        <v>89</v>
      </c>
      <c r="O184" t="s">
        <v>89</v>
      </c>
      <c r="P184" t="s">
        <v>89</v>
      </c>
      <c r="Q184" t="s">
        <v>89</v>
      </c>
      <c r="R184" t="s">
        <v>89</v>
      </c>
      <c r="S184" t="s">
        <v>89</v>
      </c>
      <c r="T184" t="s">
        <v>89</v>
      </c>
      <c r="U184" t="s">
        <v>89</v>
      </c>
      <c r="V184" t="s">
        <v>89</v>
      </c>
      <c r="W184" t="s">
        <v>90</v>
      </c>
      <c r="X184" t="s">
        <v>89</v>
      </c>
      <c r="Y184" t="s">
        <v>107</v>
      </c>
      <c r="Z184" t="s">
        <v>186</v>
      </c>
      <c r="AA184" t="s">
        <v>89</v>
      </c>
      <c r="AB184" t="s">
        <v>89</v>
      </c>
      <c r="AC184" t="s">
        <v>89</v>
      </c>
      <c r="AD184" t="s">
        <v>89</v>
      </c>
      <c r="AE184" t="str">
        <f>HYPERLINK("file:///C:/rest_photo/Emir Restaurant &amp; Döner, İskenderun (Savaş Mah.).jpg","Emir Restaurant &amp; Döner, İskenderun (Savaş Mah.)")</f>
        <v>Emir Restaurant &amp; Döner, İskenderun (Savaş Mah.)</v>
      </c>
      <c r="AF184" t="s">
        <v>700</v>
      </c>
      <c r="AG184" t="s">
        <v>99</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840</v>
      </c>
      <c r="M185" t="s">
        <v>89</v>
      </c>
      <c r="N185" t="s">
        <v>89</v>
      </c>
      <c r="O185" t="s">
        <v>89</v>
      </c>
      <c r="P185" t="s">
        <v>89</v>
      </c>
      <c r="Q185" t="s">
        <v>89</v>
      </c>
      <c r="R185" t="s">
        <v>89</v>
      </c>
      <c r="S185" t="s">
        <v>89</v>
      </c>
      <c r="T185" t="s">
        <v>89</v>
      </c>
      <c r="U185" t="s">
        <v>89</v>
      </c>
      <c r="V185" t="s">
        <v>89</v>
      </c>
      <c r="W185" t="s">
        <v>90</v>
      </c>
      <c r="X185" t="s">
        <v>89</v>
      </c>
      <c r="Y185" t="s">
        <v>96</v>
      </c>
      <c r="Z185" t="s">
        <v>123</v>
      </c>
      <c r="AA185" t="s">
        <v>89</v>
      </c>
      <c r="AB185" t="s">
        <v>89</v>
      </c>
      <c r="AC185" t="s">
        <v>89</v>
      </c>
      <c r="AD185" t="s">
        <v>89</v>
      </c>
      <c r="AE185" t="str">
        <f>HYPERLINK("file:///C:/rest_photo/Emmoğlu Baklava, Antakya (General Şükrü Kanatlı Mah.).jpg","Emmoğlu Baklava, Antakya (General Şükrü Kanatlı Mah.)")</f>
        <v>Emmoğlu Baklava, Antakya (General Şükrü Kanatlı Mah.)</v>
      </c>
      <c r="AF185" t="s">
        <v>81</v>
      </c>
      <c r="AG185" t="s">
        <v>146</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840</v>
      </c>
      <c r="M186" t="s">
        <v>89</v>
      </c>
      <c r="N186" t="s">
        <v>89</v>
      </c>
      <c r="O186" t="s">
        <v>89</v>
      </c>
      <c r="P186" t="s">
        <v>89</v>
      </c>
      <c r="Q186" t="s">
        <v>89</v>
      </c>
      <c r="R186" t="s">
        <v>89</v>
      </c>
      <c r="S186" t="s">
        <v>89</v>
      </c>
      <c r="T186" t="s">
        <v>89</v>
      </c>
      <c r="U186" t="s">
        <v>89</v>
      </c>
      <c r="V186" t="s">
        <v>89</v>
      </c>
      <c r="W186" t="s">
        <v>90</v>
      </c>
      <c r="X186" t="s">
        <v>89</v>
      </c>
      <c r="Y186" t="s">
        <v>107</v>
      </c>
      <c r="Z186" t="s">
        <v>186</v>
      </c>
      <c r="AA186" t="s">
        <v>89</v>
      </c>
      <c r="AB186" t="s">
        <v>89</v>
      </c>
      <c r="AC186" t="s">
        <v>89</v>
      </c>
      <c r="AD186" t="s">
        <v>89</v>
      </c>
      <c r="AE186" t="str">
        <f>HYPERLINK("file:///C:/rest_photo/Emmoğlu Baklava, İskenderun (Savaş Mah.).jpg","Emmoğlu Baklava, İskenderun (Savaş Mah.)")</f>
        <v>Emmoğlu Baklava, İskenderun (Savaş Mah.)</v>
      </c>
      <c r="AF186" t="s">
        <v>81</v>
      </c>
      <c r="AG186" t="s">
        <v>146</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841</v>
      </c>
      <c r="M187" t="s">
        <v>89</v>
      </c>
      <c r="N187" t="s">
        <v>89</v>
      </c>
      <c r="O187" t="s">
        <v>89</v>
      </c>
      <c r="P187" t="s">
        <v>89</v>
      </c>
      <c r="Q187" t="s">
        <v>89</v>
      </c>
      <c r="R187" t="s">
        <v>89</v>
      </c>
      <c r="S187" t="s">
        <v>89</v>
      </c>
      <c r="T187" t="s">
        <v>89</v>
      </c>
      <c r="U187" t="s">
        <v>89</v>
      </c>
      <c r="V187" t="s">
        <v>89</v>
      </c>
      <c r="W187" t="s">
        <v>90</v>
      </c>
      <c r="X187" t="s">
        <v>89</v>
      </c>
      <c r="Y187" t="s">
        <v>107</v>
      </c>
      <c r="Z187" t="s">
        <v>302</v>
      </c>
      <c r="AA187" t="s">
        <v>89</v>
      </c>
      <c r="AB187" t="s">
        <v>89</v>
      </c>
      <c r="AC187" t="s">
        <v>89</v>
      </c>
      <c r="AD187" t="s">
        <v>89</v>
      </c>
      <c r="AE187" t="str">
        <f>HYPERLINK("file:///C:/rest_photo/Enfes Kebap &amp; Döner, İskenderun (Modern Evler Mah.).jpg","Enfes Kebap &amp; Döner, İskenderun (Modern Evler Mah.)")</f>
        <v>Enfes Kebap &amp; Döner, İskenderun (Modern Evler Mah.)</v>
      </c>
      <c r="AF187" t="s">
        <v>81</v>
      </c>
      <c r="AG187" t="s">
        <v>95</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842</v>
      </c>
      <c r="M188" t="s">
        <v>89</v>
      </c>
      <c r="N188" t="s">
        <v>89</v>
      </c>
      <c r="O188" t="s">
        <v>89</v>
      </c>
      <c r="P188" t="s">
        <v>89</v>
      </c>
      <c r="Q188" t="s">
        <v>89</v>
      </c>
      <c r="R188" t="s">
        <v>89</v>
      </c>
      <c r="S188" t="s">
        <v>89</v>
      </c>
      <c r="T188" t="s">
        <v>89</v>
      </c>
      <c r="U188" t="s">
        <v>89</v>
      </c>
      <c r="V188" t="s">
        <v>89</v>
      </c>
      <c r="W188" t="s">
        <v>90</v>
      </c>
      <c r="X188" t="s">
        <v>89</v>
      </c>
      <c r="Y188" t="s">
        <v>91</v>
      </c>
      <c r="Z188" t="s">
        <v>324</v>
      </c>
      <c r="AA188" t="s">
        <v>89</v>
      </c>
      <c r="AB188" t="s">
        <v>89</v>
      </c>
      <c r="AC188" t="s">
        <v>89</v>
      </c>
      <c r="AD188" t="s">
        <v>89</v>
      </c>
      <c r="AE188" t="str">
        <f>HYPERLINK("file:///C:/rest_photo/Erdal Döner, Defne (Akdeniz Mah.).jpg","Erdal Döner, Defne (Akdeniz Mah.)")</f>
        <v>Erdal Döner, Defne (Akdeniz Mah.)</v>
      </c>
      <c r="AF188" t="s">
        <v>81</v>
      </c>
      <c r="AG188" t="s">
        <v>99</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843</v>
      </c>
      <c r="M189" t="s">
        <v>89</v>
      </c>
      <c r="N189" t="s">
        <v>89</v>
      </c>
      <c r="O189" t="s">
        <v>89</v>
      </c>
      <c r="P189" t="s">
        <v>89</v>
      </c>
      <c r="Q189" t="s">
        <v>89</v>
      </c>
      <c r="R189" t="s">
        <v>89</v>
      </c>
      <c r="S189" t="s">
        <v>89</v>
      </c>
      <c r="T189" t="s">
        <v>89</v>
      </c>
      <c r="U189" t="s">
        <v>89</v>
      </c>
      <c r="V189" t="s">
        <v>89</v>
      </c>
      <c r="W189" t="s">
        <v>90</v>
      </c>
      <c r="X189" t="s">
        <v>89</v>
      </c>
      <c r="Y189" t="s">
        <v>107</v>
      </c>
      <c r="Z189" t="s">
        <v>177</v>
      </c>
      <c r="AA189" t="s">
        <v>89</v>
      </c>
      <c r="AB189" t="s">
        <v>89</v>
      </c>
      <c r="AC189" t="s">
        <v>89</v>
      </c>
      <c r="AD189" t="s">
        <v>89</v>
      </c>
      <c r="AE189" t="str">
        <f>HYPERLINK("file:///C:/rest_photo/Es Döner, İskenderun (Numune Mah.).jpg","Es Döner, İskenderun (Numune Mah.)")</f>
        <v>Es Döner, İskenderun (Numune Mah.)</v>
      </c>
      <c r="AF189" t="s">
        <v>700</v>
      </c>
      <c r="AG189" t="s">
        <v>142</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844</v>
      </c>
      <c r="M190" t="s">
        <v>89</v>
      </c>
      <c r="N190" t="s">
        <v>89</v>
      </c>
      <c r="O190" t="s">
        <v>89</v>
      </c>
      <c r="P190" t="s">
        <v>89</v>
      </c>
      <c r="Q190" t="s">
        <v>89</v>
      </c>
      <c r="R190" t="s">
        <v>89</v>
      </c>
      <c r="S190" t="s">
        <v>89</v>
      </c>
      <c r="T190" t="s">
        <v>89</v>
      </c>
      <c r="U190" t="s">
        <v>89</v>
      </c>
      <c r="V190" t="s">
        <v>89</v>
      </c>
      <c r="W190" t="s">
        <v>90</v>
      </c>
      <c r="X190" t="s">
        <v>89</v>
      </c>
      <c r="Y190" t="s">
        <v>96</v>
      </c>
      <c r="Z190" t="s">
        <v>116</v>
      </c>
      <c r="AA190" t="s">
        <v>89</v>
      </c>
      <c r="AB190" t="s">
        <v>89</v>
      </c>
      <c r="AC190" t="s">
        <v>89</v>
      </c>
      <c r="AD190" t="s">
        <v>89</v>
      </c>
      <c r="AE190" t="str">
        <f>HYPERLINK("file:///C:/rest_photo/Extra Restaurant, Antakya (Saraykent Mah.).jpg","Extra Restaurant, Antakya (Saraykent Mah.)")</f>
        <v>Extra Restaurant, Antakya (Saraykent Mah.)</v>
      </c>
      <c r="AF190" t="s">
        <v>700</v>
      </c>
      <c r="AG190" t="s">
        <v>99</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845</v>
      </c>
      <c r="M191" t="s">
        <v>89</v>
      </c>
      <c r="N191" t="s">
        <v>89</v>
      </c>
      <c r="O191" t="s">
        <v>89</v>
      </c>
      <c r="P191" t="s">
        <v>89</v>
      </c>
      <c r="Q191" t="s">
        <v>89</v>
      </c>
      <c r="R191" t="s">
        <v>89</v>
      </c>
      <c r="S191" t="s">
        <v>89</v>
      </c>
      <c r="T191" t="s">
        <v>89</v>
      </c>
      <c r="U191" t="s">
        <v>89</v>
      </c>
      <c r="V191" t="s">
        <v>89</v>
      </c>
      <c r="W191" t="s">
        <v>90</v>
      </c>
      <c r="X191" t="s">
        <v>89</v>
      </c>
      <c r="Y191" t="s">
        <v>189</v>
      </c>
      <c r="Z191" t="s">
        <v>340</v>
      </c>
      <c r="AA191" t="s">
        <v>89</v>
      </c>
      <c r="AB191" t="s">
        <v>89</v>
      </c>
      <c r="AC191" t="s">
        <v>89</v>
      </c>
      <c r="AD191" t="s">
        <v>89</v>
      </c>
      <c r="AE191" t="str">
        <f>HYPERLINK("file:///C:/rest_photo/Eylül Cafe, Arsuz (Karaağaç Şarkkonak Mah.).jpg","Eylül Cafe, Arsuz (Karaağaç Şarkkonak Mah.)")</f>
        <v>Eylül Cafe, Arsuz (Karaağaç Şarkkonak Mah.)</v>
      </c>
      <c r="AF191" t="s">
        <v>702</v>
      </c>
      <c r="AG191" t="s">
        <v>156</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846</v>
      </c>
      <c r="M192" t="s">
        <v>89</v>
      </c>
      <c r="N192" t="s">
        <v>89</v>
      </c>
      <c r="O192" t="s">
        <v>89</v>
      </c>
      <c r="P192" t="s">
        <v>89</v>
      </c>
      <c r="Q192" t="s">
        <v>89</v>
      </c>
      <c r="R192" t="s">
        <v>89</v>
      </c>
      <c r="S192" t="s">
        <v>89</v>
      </c>
      <c r="T192" t="s">
        <v>89</v>
      </c>
      <c r="U192" t="s">
        <v>89</v>
      </c>
      <c r="V192" t="s">
        <v>89</v>
      </c>
      <c r="W192" t="s">
        <v>90</v>
      </c>
      <c r="X192" t="s">
        <v>89</v>
      </c>
      <c r="Y192" t="s">
        <v>107</v>
      </c>
      <c r="Z192" t="s">
        <v>186</v>
      </c>
      <c r="AA192" t="s">
        <v>89</v>
      </c>
      <c r="AB192" t="s">
        <v>89</v>
      </c>
      <c r="AC192" t="s">
        <v>89</v>
      </c>
      <c r="AD192" t="s">
        <v>89</v>
      </c>
      <c r="AE192" t="str">
        <f>HYPERLINK("file:///C:/rest_photo/Fır Döner, İskenderun (Savaş Mah.).jpg","Fır Döner, İskenderun (Savaş Mah.)")</f>
        <v>Fır Döner, İskenderun (Savaş Mah.)</v>
      </c>
      <c r="AF192" t="s">
        <v>700</v>
      </c>
      <c r="AG192" t="s">
        <v>99</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847</v>
      </c>
      <c r="M193" t="s">
        <v>89</v>
      </c>
      <c r="N193" t="s">
        <v>89</v>
      </c>
      <c r="O193" t="s">
        <v>89</v>
      </c>
      <c r="P193" t="s">
        <v>89</v>
      </c>
      <c r="Q193" t="s">
        <v>89</v>
      </c>
      <c r="R193" t="s">
        <v>89</v>
      </c>
      <c r="S193" t="s">
        <v>89</v>
      </c>
      <c r="T193" t="s">
        <v>89</v>
      </c>
      <c r="U193" t="s">
        <v>89</v>
      </c>
      <c r="V193" t="s">
        <v>89</v>
      </c>
      <c r="W193" t="s">
        <v>90</v>
      </c>
      <c r="X193" t="s">
        <v>89</v>
      </c>
      <c r="Y193" t="s">
        <v>96</v>
      </c>
      <c r="Z193" t="s">
        <v>100</v>
      </c>
      <c r="AA193" t="s">
        <v>89</v>
      </c>
      <c r="AB193" t="s">
        <v>89</v>
      </c>
      <c r="AC193" t="s">
        <v>89</v>
      </c>
      <c r="AD193" t="s">
        <v>89</v>
      </c>
      <c r="AE193" t="str">
        <f>HYPERLINK("file:///C:/rest_photo/Fırıncı Bala, Antakya (Cebrail Mah.).jpg","Fırıncı Bala, Antakya (Cebrail Mah.)")</f>
        <v>Fırıncı Bala, Antakya (Cebrail Mah.)</v>
      </c>
      <c r="AF193" t="s">
        <v>700</v>
      </c>
      <c r="AG193" t="s">
        <v>170</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847</v>
      </c>
      <c r="M194" t="s">
        <v>89</v>
      </c>
      <c r="N194" t="s">
        <v>89</v>
      </c>
      <c r="O194" t="s">
        <v>89</v>
      </c>
      <c r="P194" t="s">
        <v>89</v>
      </c>
      <c r="Q194" t="s">
        <v>89</v>
      </c>
      <c r="R194" t="s">
        <v>89</v>
      </c>
      <c r="S194" t="s">
        <v>89</v>
      </c>
      <c r="T194" t="s">
        <v>89</v>
      </c>
      <c r="U194" t="s">
        <v>89</v>
      </c>
      <c r="V194" t="s">
        <v>89</v>
      </c>
      <c r="W194" t="s">
        <v>90</v>
      </c>
      <c r="X194" t="s">
        <v>89</v>
      </c>
      <c r="Y194" t="s">
        <v>96</v>
      </c>
      <c r="Z194" t="s">
        <v>137</v>
      </c>
      <c r="AA194" t="s">
        <v>89</v>
      </c>
      <c r="AB194" t="s">
        <v>89</v>
      </c>
      <c r="AC194" t="s">
        <v>89</v>
      </c>
      <c r="AD194" t="s">
        <v>89</v>
      </c>
      <c r="AE194" t="str">
        <f>HYPERLINK("file:///C:/rest_photo/Fırıncı Bala, Antakya (Zenginler Mah.).jpg","Fırıncı Bala, Antakya (Zenginler Mah.)")</f>
        <v>Fırıncı Bala, Antakya (Zenginler Mah.)</v>
      </c>
      <c r="AF194" t="s">
        <v>81</v>
      </c>
      <c r="AG194" t="s">
        <v>170</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848</v>
      </c>
      <c r="M195" t="s">
        <v>89</v>
      </c>
      <c r="N195" t="s">
        <v>89</v>
      </c>
      <c r="O195" t="s">
        <v>89</v>
      </c>
      <c r="P195" t="s">
        <v>89</v>
      </c>
      <c r="Q195" t="s">
        <v>89</v>
      </c>
      <c r="R195" t="s">
        <v>89</v>
      </c>
      <c r="S195" t="s">
        <v>89</v>
      </c>
      <c r="T195" t="s">
        <v>89</v>
      </c>
      <c r="U195" t="s">
        <v>89</v>
      </c>
      <c r="V195" t="s">
        <v>89</v>
      </c>
      <c r="W195" t="s">
        <v>90</v>
      </c>
      <c r="X195" t="s">
        <v>89</v>
      </c>
      <c r="Y195" t="s">
        <v>96</v>
      </c>
      <c r="Z195" t="s">
        <v>125</v>
      </c>
      <c r="AA195" t="s">
        <v>89</v>
      </c>
      <c r="AB195" t="s">
        <v>89</v>
      </c>
      <c r="AC195" t="s">
        <v>89</v>
      </c>
      <c r="AD195" t="s">
        <v>89</v>
      </c>
      <c r="AE195" t="str">
        <f>HYPERLINK("file:///C:/rest_photo/Filinta Kokoreç, Antakya (Odabaşı Mah.).jpg","Filinta Kokoreç, Antakya (Odabaşı Mah.)")</f>
        <v>Filinta Kokoreç, Antakya (Odabaşı Mah.)</v>
      </c>
      <c r="AF195" t="s">
        <v>81</v>
      </c>
      <c r="AG195" t="s">
        <v>347</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849</v>
      </c>
      <c r="M196" t="s">
        <v>89</v>
      </c>
      <c r="N196" t="s">
        <v>89</v>
      </c>
      <c r="O196" t="s">
        <v>89</v>
      </c>
      <c r="P196" t="s">
        <v>89</v>
      </c>
      <c r="Q196" t="s">
        <v>89</v>
      </c>
      <c r="R196" t="s">
        <v>89</v>
      </c>
      <c r="S196" t="s">
        <v>89</v>
      </c>
      <c r="T196" t="s">
        <v>89</v>
      </c>
      <c r="U196" t="s">
        <v>89</v>
      </c>
      <c r="V196" t="s">
        <v>89</v>
      </c>
      <c r="W196" t="s">
        <v>90</v>
      </c>
      <c r="X196" t="s">
        <v>89</v>
      </c>
      <c r="Y196" t="s">
        <v>107</v>
      </c>
      <c r="Z196" t="s">
        <v>194</v>
      </c>
      <c r="AA196" t="s">
        <v>89</v>
      </c>
      <c r="AB196" t="s">
        <v>89</v>
      </c>
      <c r="AC196" t="s">
        <v>89</v>
      </c>
      <c r="AD196" t="s">
        <v>89</v>
      </c>
      <c r="AE196" t="str">
        <f>HYPERLINK("file:///C:/rest_photo/Firuze, İskenderun (Meydan Mah.).jpg","Firuze, İskenderun (Meydan Mah.)")</f>
        <v>Firuze, İskenderun (Meydan Mah.)</v>
      </c>
      <c r="AF196" t="s">
        <v>81</v>
      </c>
      <c r="AG196" t="s">
        <v>95</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850</v>
      </c>
      <c r="M197" t="s">
        <v>89</v>
      </c>
      <c r="N197" t="s">
        <v>89</v>
      </c>
      <c r="O197" t="s">
        <v>89</v>
      </c>
      <c r="P197" t="s">
        <v>89</v>
      </c>
      <c r="Q197" t="s">
        <v>89</v>
      </c>
      <c r="R197" t="s">
        <v>89</v>
      </c>
      <c r="S197" t="s">
        <v>89</v>
      </c>
      <c r="T197" t="s">
        <v>89</v>
      </c>
      <c r="U197" t="s">
        <v>89</v>
      </c>
      <c r="V197" t="s">
        <v>89</v>
      </c>
      <c r="W197" t="s">
        <v>90</v>
      </c>
      <c r="X197" t="s">
        <v>89</v>
      </c>
      <c r="Y197" t="s">
        <v>96</v>
      </c>
      <c r="Z197" t="s">
        <v>123</v>
      </c>
      <c r="AA197" t="s">
        <v>89</v>
      </c>
      <c r="AB197" t="s">
        <v>89</v>
      </c>
      <c r="AC197" t="s">
        <v>89</v>
      </c>
      <c r="AD197" t="s">
        <v>89</v>
      </c>
      <c r="AE197" t="str">
        <f>HYPERLINK("file:///C:/rest_photo/Gastronomi, Antakya (General Şükrü Kanatlı Mah.).jpg","Gastronomi, Antakya (General Şükrü Kanatlı Mah.)")</f>
        <v>Gastronomi, Antakya (General Şükrü Kanatlı Mah.)</v>
      </c>
      <c r="AF197" t="s">
        <v>700</v>
      </c>
      <c r="AG197" t="s">
        <v>368</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851</v>
      </c>
      <c r="M198" t="s">
        <v>89</v>
      </c>
      <c r="N198" t="s">
        <v>89</v>
      </c>
      <c r="O198" t="s">
        <v>89</v>
      </c>
      <c r="P198" t="s">
        <v>89</v>
      </c>
      <c r="Q198" t="s">
        <v>89</v>
      </c>
      <c r="R198" t="s">
        <v>89</v>
      </c>
      <c r="S198" t="s">
        <v>89</v>
      </c>
      <c r="T198" t="s">
        <v>89</v>
      </c>
      <c r="U198" t="s">
        <v>89</v>
      </c>
      <c r="V198" t="s">
        <v>89</v>
      </c>
      <c r="W198" t="s">
        <v>90</v>
      </c>
      <c r="X198" t="s">
        <v>89</v>
      </c>
      <c r="Y198" t="s">
        <v>107</v>
      </c>
      <c r="Z198" t="s">
        <v>157</v>
      </c>
      <c r="AA198" t="s">
        <v>89</v>
      </c>
      <c r="AB198" t="s">
        <v>89</v>
      </c>
      <c r="AC198" t="s">
        <v>89</v>
      </c>
      <c r="AD198" t="s">
        <v>89</v>
      </c>
      <c r="AE198" t="str">
        <f>HYPERLINK("file:///C:/rest_photo/Gece Ciğercisi, İskenderun (Pınarbaşı Mah.).jpg","Gece Ciğercisi, İskenderun (Pınarbaşı Mah.)")</f>
        <v>Gece Ciğercisi, İskenderun (Pınarbaşı Mah.)</v>
      </c>
      <c r="AF198" t="s">
        <v>702</v>
      </c>
      <c r="AG198" t="s">
        <v>95</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852</v>
      </c>
      <c r="M199" t="s">
        <v>89</v>
      </c>
      <c r="N199" t="s">
        <v>89</v>
      </c>
      <c r="O199" t="s">
        <v>89</v>
      </c>
      <c r="P199" t="s">
        <v>89</v>
      </c>
      <c r="Q199" t="s">
        <v>89</v>
      </c>
      <c r="R199" t="s">
        <v>89</v>
      </c>
      <c r="S199" t="s">
        <v>89</v>
      </c>
      <c r="T199" t="s">
        <v>89</v>
      </c>
      <c r="U199" t="s">
        <v>89</v>
      </c>
      <c r="V199" t="s">
        <v>89</v>
      </c>
      <c r="W199" t="s">
        <v>90</v>
      </c>
      <c r="X199" t="s">
        <v>89</v>
      </c>
      <c r="Y199" t="s">
        <v>91</v>
      </c>
      <c r="Z199" t="s">
        <v>324</v>
      </c>
      <c r="AA199" t="s">
        <v>89</v>
      </c>
      <c r="AB199" t="s">
        <v>89</v>
      </c>
      <c r="AC199" t="s">
        <v>89</v>
      </c>
      <c r="AD199" t="s">
        <v>89</v>
      </c>
      <c r="AE199" t="str">
        <f>HYPERLINK("file:///C:/rest_photo/Gold Patisserie, Defne (Akdeniz Mah.).jpg","Gold Patisserie, Defne (Akdeniz Mah.)")</f>
        <v>Gold Patisserie, Defne (Akdeniz Mah.)</v>
      </c>
      <c r="AF199" t="s">
        <v>813</v>
      </c>
      <c r="AG199" t="s">
        <v>170</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853</v>
      </c>
      <c r="M200" t="s">
        <v>89</v>
      </c>
      <c r="N200" t="s">
        <v>89</v>
      </c>
      <c r="O200" t="s">
        <v>89</v>
      </c>
      <c r="P200" t="s">
        <v>89</v>
      </c>
      <c r="Q200" t="s">
        <v>89</v>
      </c>
      <c r="R200" t="s">
        <v>89</v>
      </c>
      <c r="S200" t="s">
        <v>89</v>
      </c>
      <c r="T200" t="s">
        <v>89</v>
      </c>
      <c r="U200" t="s">
        <v>89</v>
      </c>
      <c r="V200" t="s">
        <v>89</v>
      </c>
      <c r="W200" t="s">
        <v>90</v>
      </c>
      <c r="X200" t="s">
        <v>89</v>
      </c>
      <c r="Y200" t="s">
        <v>107</v>
      </c>
      <c r="Z200" t="s">
        <v>186</v>
      </c>
      <c r="AA200" t="s">
        <v>89</v>
      </c>
      <c r="AB200" t="s">
        <v>89</v>
      </c>
      <c r="AC200" t="s">
        <v>89</v>
      </c>
      <c r="AD200" t="s">
        <v>89</v>
      </c>
      <c r="AE200" t="str">
        <f>HYPERLINK("file:///C:/rest_photo/Gözde Burma Kadayıf, İskenderun (Savaş Mah.).jpg","Gözde Burma Kadayıf, İskenderun (Savaş Mah.)")</f>
        <v>Gözde Burma Kadayıf, İskenderun (Savaş Mah.)</v>
      </c>
      <c r="AF200" t="s">
        <v>81</v>
      </c>
      <c r="AG200" t="s">
        <v>146</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854</v>
      </c>
      <c r="M201" t="s">
        <v>89</v>
      </c>
      <c r="N201" t="s">
        <v>89</v>
      </c>
      <c r="O201" t="s">
        <v>89</v>
      </c>
      <c r="P201" t="s">
        <v>89</v>
      </c>
      <c r="Q201" t="s">
        <v>89</v>
      </c>
      <c r="R201" t="s">
        <v>89</v>
      </c>
      <c r="S201" t="s">
        <v>89</v>
      </c>
      <c r="T201" t="s">
        <v>89</v>
      </c>
      <c r="U201" t="s">
        <v>89</v>
      </c>
      <c r="V201" t="s">
        <v>89</v>
      </c>
      <c r="W201" t="s">
        <v>90</v>
      </c>
      <c r="X201" t="s">
        <v>89</v>
      </c>
      <c r="Y201" t="s">
        <v>91</v>
      </c>
      <c r="Z201" t="s">
        <v>182</v>
      </c>
      <c r="AA201" t="s">
        <v>89</v>
      </c>
      <c r="AB201" t="s">
        <v>89</v>
      </c>
      <c r="AC201" t="s">
        <v>89</v>
      </c>
      <c r="AD201" t="s">
        <v>89</v>
      </c>
      <c r="AE201" t="str">
        <f>HYPERLINK("file:///C:/rest_photo/Gözde Pastanesi, Defne (Turunçlu Mah.).jpg","Gözde Pastanesi, Defne (Turunçlu Mah.)")</f>
        <v>Gözde Pastanesi, Defne (Turunçlu Mah.)</v>
      </c>
      <c r="AF201" t="s">
        <v>700</v>
      </c>
      <c r="AG201" t="s">
        <v>146</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855</v>
      </c>
      <c r="M202" t="s">
        <v>89</v>
      </c>
      <c r="N202" t="s">
        <v>89</v>
      </c>
      <c r="O202" t="s">
        <v>89</v>
      </c>
      <c r="P202" t="s">
        <v>89</v>
      </c>
      <c r="Q202" t="s">
        <v>89</v>
      </c>
      <c r="R202" t="s">
        <v>89</v>
      </c>
      <c r="S202" t="s">
        <v>89</v>
      </c>
      <c r="T202" t="s">
        <v>89</v>
      </c>
      <c r="U202" t="s">
        <v>89</v>
      </c>
      <c r="V202" t="s">
        <v>89</v>
      </c>
      <c r="W202" t="s">
        <v>90</v>
      </c>
      <c r="X202" t="s">
        <v>89</v>
      </c>
      <c r="Y202" t="s">
        <v>96</v>
      </c>
      <c r="Z202" t="s">
        <v>144</v>
      </c>
      <c r="AA202" t="s">
        <v>89</v>
      </c>
      <c r="AB202" t="s">
        <v>89</v>
      </c>
      <c r="AC202" t="s">
        <v>89</v>
      </c>
      <c r="AD202" t="s">
        <v>89</v>
      </c>
      <c r="AE202" t="str">
        <f>HYPERLINK("file:///C:/rest_photo/Gül Cafe &amp; Döner, Antakya (Küçükdalyan Mah.).jpg","Gül Cafe &amp; Döner, Antakya (Küçükdalyan Mah.)")</f>
        <v>Gül Cafe &amp; Döner, Antakya (Küçükdalyan Mah.)</v>
      </c>
      <c r="AF202" t="s">
        <v>702</v>
      </c>
      <c r="AG202" t="s">
        <v>99</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856</v>
      </c>
      <c r="M203" t="s">
        <v>89</v>
      </c>
      <c r="N203" t="s">
        <v>89</v>
      </c>
      <c r="O203" t="s">
        <v>89</v>
      </c>
      <c r="P203" t="s">
        <v>89</v>
      </c>
      <c r="Q203" t="s">
        <v>89</v>
      </c>
      <c r="R203" t="s">
        <v>89</v>
      </c>
      <c r="S203" t="s">
        <v>89</v>
      </c>
      <c r="T203" t="s">
        <v>89</v>
      </c>
      <c r="U203" t="s">
        <v>89</v>
      </c>
      <c r="V203" t="s">
        <v>89</v>
      </c>
      <c r="W203" t="s">
        <v>90</v>
      </c>
      <c r="X203" t="s">
        <v>89</v>
      </c>
      <c r="Y203" t="s">
        <v>91</v>
      </c>
      <c r="Z203" t="s">
        <v>112</v>
      </c>
      <c r="AA203" t="s">
        <v>89</v>
      </c>
      <c r="AB203" t="s">
        <v>89</v>
      </c>
      <c r="AC203" t="s">
        <v>89</v>
      </c>
      <c r="AD203" t="s">
        <v>89</v>
      </c>
      <c r="AE203" t="str">
        <f>HYPERLINK("file:///C:/rest_photo/Güneyler Kebap, Defne (Armutlu Mah.).jpg","Güneyler Kebap, Defne (Armutlu Mah.)")</f>
        <v>Güneyler Kebap, Defne (Armutlu Mah.)</v>
      </c>
      <c r="AF203" t="s">
        <v>700</v>
      </c>
      <c r="AG203" t="s">
        <v>95</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857</v>
      </c>
      <c r="M204" t="s">
        <v>89</v>
      </c>
      <c r="N204" t="s">
        <v>89</v>
      </c>
      <c r="O204" t="s">
        <v>89</v>
      </c>
      <c r="P204" t="s">
        <v>89</v>
      </c>
      <c r="Q204" t="s">
        <v>89</v>
      </c>
      <c r="R204" t="s">
        <v>89</v>
      </c>
      <c r="S204" t="s">
        <v>89</v>
      </c>
      <c r="T204" t="s">
        <v>89</v>
      </c>
      <c r="U204" t="s">
        <v>89</v>
      </c>
      <c r="V204" t="s">
        <v>89</v>
      </c>
      <c r="W204" t="s">
        <v>90</v>
      </c>
      <c r="X204" t="s">
        <v>89</v>
      </c>
      <c r="Y204" t="s">
        <v>96</v>
      </c>
      <c r="Z204" t="s">
        <v>150</v>
      </c>
      <c r="AA204" t="s">
        <v>89</v>
      </c>
      <c r="AB204" t="s">
        <v>89</v>
      </c>
      <c r="AC204" t="s">
        <v>89</v>
      </c>
      <c r="AD204" t="s">
        <v>89</v>
      </c>
      <c r="AE204" t="str">
        <f>HYPERLINK("file:///C:/rest_photo/Güven Döner, Antakya (Kışla Saray Mah.).jpg","Güven Döner, Antakya (Kışla Saray Mah.)")</f>
        <v>Güven Döner, Antakya (Kışla Saray Mah.)</v>
      </c>
      <c r="AF204" t="s">
        <v>815</v>
      </c>
      <c r="AG204" t="s">
        <v>99</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858</v>
      </c>
      <c r="M205" t="s">
        <v>89</v>
      </c>
      <c r="N205" t="s">
        <v>89</v>
      </c>
      <c r="O205" t="s">
        <v>89</v>
      </c>
      <c r="P205" t="s">
        <v>89</v>
      </c>
      <c r="Q205" t="s">
        <v>89</v>
      </c>
      <c r="R205" t="s">
        <v>89</v>
      </c>
      <c r="S205" t="s">
        <v>89</v>
      </c>
      <c r="T205" t="s">
        <v>89</v>
      </c>
      <c r="U205" t="s">
        <v>89</v>
      </c>
      <c r="V205" t="s">
        <v>89</v>
      </c>
      <c r="W205" t="s">
        <v>90</v>
      </c>
      <c r="X205" t="s">
        <v>89</v>
      </c>
      <c r="Y205" t="s">
        <v>107</v>
      </c>
      <c r="Z205" t="s">
        <v>108</v>
      </c>
      <c r="AA205" t="s">
        <v>89</v>
      </c>
      <c r="AB205" t="s">
        <v>89</v>
      </c>
      <c r="AC205" t="s">
        <v>89</v>
      </c>
      <c r="AD205" t="s">
        <v>89</v>
      </c>
      <c r="AE205" t="str">
        <f>HYPERLINK("file:///C:/rest_photo/Güven Ticaret, İskenderun (Mustafa Kemal Mah.).jpg","Güven Ticaret, İskenderun (Mustafa Kemal Mah.)")</f>
        <v>Güven Ticaret, İskenderun (Mustafa Kemal Mah.)</v>
      </c>
      <c r="AF205" t="s">
        <v>805</v>
      </c>
      <c r="AG205" t="s">
        <v>129</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859</v>
      </c>
      <c r="M206" t="s">
        <v>89</v>
      </c>
      <c r="N206" t="s">
        <v>89</v>
      </c>
      <c r="O206" t="s">
        <v>89</v>
      </c>
      <c r="P206" t="s">
        <v>89</v>
      </c>
      <c r="Q206" t="s">
        <v>89</v>
      </c>
      <c r="R206" t="s">
        <v>89</v>
      </c>
      <c r="S206" t="s">
        <v>89</v>
      </c>
      <c r="T206" t="s">
        <v>89</v>
      </c>
      <c r="U206" t="s">
        <v>89</v>
      </c>
      <c r="V206" t="s">
        <v>89</v>
      </c>
      <c r="W206" t="s">
        <v>90</v>
      </c>
      <c r="X206" t="s">
        <v>89</v>
      </c>
      <c r="Y206" t="s">
        <v>96</v>
      </c>
      <c r="Z206" t="s">
        <v>350</v>
      </c>
      <c r="AA206" t="s">
        <v>89</v>
      </c>
      <c r="AB206" t="s">
        <v>89</v>
      </c>
      <c r="AC206" t="s">
        <v>89</v>
      </c>
      <c r="AD206" t="s">
        <v>89</v>
      </c>
      <c r="AE206" t="str">
        <f>HYPERLINK("file:///C:/rest_photo/Haas Mosaic Künefe, Antakya (Habib-i Neccar Mah. - Akbaba).jpg","Haas Mosaic Künefe, Antakya (Habib-i Neccar Mah. - Akbaba)")</f>
        <v>Haas Mosaic Künefe, Antakya (Habib-i Neccar Mah. - Akbaba)</v>
      </c>
      <c r="AF206" t="s">
        <v>702</v>
      </c>
      <c r="AG206" t="s">
        <v>146</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860</v>
      </c>
      <c r="M207" t="s">
        <v>89</v>
      </c>
      <c r="N207" t="s">
        <v>89</v>
      </c>
      <c r="O207" t="s">
        <v>89</v>
      </c>
      <c r="P207" t="s">
        <v>89</v>
      </c>
      <c r="Q207" t="s">
        <v>89</v>
      </c>
      <c r="R207" t="s">
        <v>89</v>
      </c>
      <c r="S207" t="s">
        <v>89</v>
      </c>
      <c r="T207" t="s">
        <v>89</v>
      </c>
      <c r="U207" t="s">
        <v>89</v>
      </c>
      <c r="V207" t="s">
        <v>89</v>
      </c>
      <c r="W207" t="s">
        <v>90</v>
      </c>
      <c r="X207" t="s">
        <v>89</v>
      </c>
      <c r="Y207" t="s">
        <v>91</v>
      </c>
      <c r="Z207" t="s">
        <v>278</v>
      </c>
      <c r="AA207" t="s">
        <v>89</v>
      </c>
      <c r="AB207" t="s">
        <v>89</v>
      </c>
      <c r="AC207" t="s">
        <v>89</v>
      </c>
      <c r="AD207" t="s">
        <v>89</v>
      </c>
      <c r="AE207" t="str">
        <f>HYPERLINK("file:///C:/rest_photo/Hacıalioğlu Çiğ Köfte, Defne (Harbiye Mah.).jpg","Hacıalioğlu Çiğ Köfte, Defne (Harbiye Mah.)")</f>
        <v>Hacıalioğlu Çiğ Köfte, Defne (Harbiye Mah.)</v>
      </c>
      <c r="AF207" t="s">
        <v>702</v>
      </c>
      <c r="AG207" t="s">
        <v>115</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861</v>
      </c>
      <c r="M208" t="s">
        <v>89</v>
      </c>
      <c r="N208" t="s">
        <v>89</v>
      </c>
      <c r="O208" t="s">
        <v>89</v>
      </c>
      <c r="P208" t="s">
        <v>89</v>
      </c>
      <c r="Q208" t="s">
        <v>89</v>
      </c>
      <c r="R208" t="s">
        <v>89</v>
      </c>
      <c r="S208" t="s">
        <v>89</v>
      </c>
      <c r="T208" t="s">
        <v>89</v>
      </c>
      <c r="U208" t="s">
        <v>89</v>
      </c>
      <c r="V208" t="s">
        <v>89</v>
      </c>
      <c r="W208" t="s">
        <v>90</v>
      </c>
      <c r="X208" t="s">
        <v>89</v>
      </c>
      <c r="Y208" t="s">
        <v>281</v>
      </c>
      <c r="Z208" t="s">
        <v>282</v>
      </c>
      <c r="AA208" t="s">
        <v>89</v>
      </c>
      <c r="AB208" t="s">
        <v>89</v>
      </c>
      <c r="AC208" t="s">
        <v>89</v>
      </c>
      <c r="AD208" t="s">
        <v>89</v>
      </c>
      <c r="AE208" t="str">
        <f>HYPERLINK("file:///C:/rest_photo/Hacıalioğlu Çiğ Köftecisi, Dörtyol (Numune Evler Mah.).jpg","Hacıalioğlu Çiğ Köftecisi, Dörtyol (Numune Evler Mah.)")</f>
        <v>Hacıalioğlu Çiğ Köftecisi, Dörtyol (Numune Evler Mah.)</v>
      </c>
      <c r="AF208" t="s">
        <v>81</v>
      </c>
      <c r="AG208" t="s">
        <v>115</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862</v>
      </c>
      <c r="M209" t="s">
        <v>89</v>
      </c>
      <c r="N209" t="s">
        <v>89</v>
      </c>
      <c r="O209" t="s">
        <v>89</v>
      </c>
      <c r="P209" t="s">
        <v>89</v>
      </c>
      <c r="Q209" t="s">
        <v>89</v>
      </c>
      <c r="R209" t="s">
        <v>89</v>
      </c>
      <c r="S209" t="s">
        <v>89</v>
      </c>
      <c r="T209" t="s">
        <v>89</v>
      </c>
      <c r="U209" t="s">
        <v>89</v>
      </c>
      <c r="V209" t="s">
        <v>89</v>
      </c>
      <c r="W209" t="s">
        <v>90</v>
      </c>
      <c r="X209" t="s">
        <v>89</v>
      </c>
      <c r="Y209" t="s">
        <v>96</v>
      </c>
      <c r="Z209" t="s">
        <v>381</v>
      </c>
      <c r="AA209" t="s">
        <v>89</v>
      </c>
      <c r="AB209" t="s">
        <v>89</v>
      </c>
      <c r="AC209" t="s">
        <v>89</v>
      </c>
      <c r="AD209" t="s">
        <v>89</v>
      </c>
      <c r="AE209" t="str">
        <f>HYPERLINK("file:///C:/rest_photo/Halim Köfte &amp; Tost, Antakya (Ekinci Mah.).jpg","Halim Köfte &amp; Tost, Antakya (Ekinci Mah.)")</f>
        <v>Halim Köfte &amp; Tost, Antakya (Ekinci Mah.)</v>
      </c>
      <c r="AF209" t="s">
        <v>702</v>
      </c>
      <c r="AG209" t="s">
        <v>156</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863</v>
      </c>
      <c r="M210" t="s">
        <v>89</v>
      </c>
      <c r="N210" t="s">
        <v>89</v>
      </c>
      <c r="O210" t="s">
        <v>89</v>
      </c>
      <c r="P210" t="s">
        <v>89</v>
      </c>
      <c r="Q210" t="s">
        <v>89</v>
      </c>
      <c r="R210" t="s">
        <v>89</v>
      </c>
      <c r="S210" t="s">
        <v>89</v>
      </c>
      <c r="T210" t="s">
        <v>89</v>
      </c>
      <c r="U210" t="s">
        <v>89</v>
      </c>
      <c r="V210" t="s">
        <v>89</v>
      </c>
      <c r="W210" t="s">
        <v>90</v>
      </c>
      <c r="X210" t="s">
        <v>89</v>
      </c>
      <c r="Y210" t="s">
        <v>96</v>
      </c>
      <c r="Z210" t="s">
        <v>134</v>
      </c>
      <c r="AA210" t="s">
        <v>89</v>
      </c>
      <c r="AB210" t="s">
        <v>89</v>
      </c>
      <c r="AC210" t="s">
        <v>89</v>
      </c>
      <c r="AD210" t="s">
        <v>89</v>
      </c>
      <c r="AE210" t="str">
        <f>HYPERLINK("file:///C:/rest_photo/Hamsi Finger, Antakya (Zülüflühan Mah.).jpg","Hamsi Finger, Antakya (Zülüflühan Mah.)")</f>
        <v>Hamsi Finger, Antakya (Zülüflühan Mah.)</v>
      </c>
      <c r="AF210" t="s">
        <v>700</v>
      </c>
      <c r="AG210" t="s">
        <v>132</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864</v>
      </c>
      <c r="M211" t="s">
        <v>89</v>
      </c>
      <c r="N211" t="s">
        <v>89</v>
      </c>
      <c r="O211" t="s">
        <v>89</v>
      </c>
      <c r="P211" t="s">
        <v>89</v>
      </c>
      <c r="Q211" t="s">
        <v>89</v>
      </c>
      <c r="R211" t="s">
        <v>89</v>
      </c>
      <c r="S211" t="s">
        <v>89</v>
      </c>
      <c r="T211" t="s">
        <v>89</v>
      </c>
      <c r="U211" t="s">
        <v>89</v>
      </c>
      <c r="V211" t="s">
        <v>89</v>
      </c>
      <c r="W211" t="s">
        <v>90</v>
      </c>
      <c r="X211" t="s">
        <v>89</v>
      </c>
      <c r="Y211" t="s">
        <v>96</v>
      </c>
      <c r="Z211" t="s">
        <v>116</v>
      </c>
      <c r="AA211" t="s">
        <v>89</v>
      </c>
      <c r="AB211" t="s">
        <v>89</v>
      </c>
      <c r="AC211" t="s">
        <v>89</v>
      </c>
      <c r="AD211" t="s">
        <v>89</v>
      </c>
      <c r="AE211" t="str">
        <f>HYPERLINK("file:///C:/rest_photo/Hamza Efendi Baklava, Antakya (Saraykent Mah.).jpg","Hamza Efendi Baklava, Antakya (Saraykent Mah.)")</f>
        <v>Hamza Efendi Baklava, Antakya (Saraykent Mah.)</v>
      </c>
      <c r="AF211" t="s">
        <v>81</v>
      </c>
      <c r="AG211" t="s">
        <v>146</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865</v>
      </c>
      <c r="M212" t="s">
        <v>89</v>
      </c>
      <c r="N212" t="s">
        <v>89</v>
      </c>
      <c r="O212" t="s">
        <v>89</v>
      </c>
      <c r="P212" t="s">
        <v>89</v>
      </c>
      <c r="Q212" t="s">
        <v>89</v>
      </c>
      <c r="R212" t="s">
        <v>89</v>
      </c>
      <c r="S212" t="s">
        <v>89</v>
      </c>
      <c r="T212" t="s">
        <v>89</v>
      </c>
      <c r="U212" t="s">
        <v>89</v>
      </c>
      <c r="V212" t="s">
        <v>89</v>
      </c>
      <c r="W212" t="s">
        <v>90</v>
      </c>
      <c r="X212" t="s">
        <v>89</v>
      </c>
      <c r="Y212" t="s">
        <v>96</v>
      </c>
      <c r="Z212" t="s">
        <v>116</v>
      </c>
      <c r="AA212" t="s">
        <v>89</v>
      </c>
      <c r="AB212" t="s">
        <v>89</v>
      </c>
      <c r="AC212" t="s">
        <v>89</v>
      </c>
      <c r="AD212" t="s">
        <v>89</v>
      </c>
      <c r="AE212" t="str">
        <f>HYPERLINK("file:///C:/rest_photo/Hancı Kasap &amp; Fırın, Antakya (Saraykent Mah.).jpg","Hancı Kasap &amp; Fırın, Antakya (Saraykent Mah.)")</f>
        <v>Hancı Kasap &amp; Fırın, Antakya (Saraykent Mah.)</v>
      </c>
      <c r="AF212" t="s">
        <v>728</v>
      </c>
      <c r="AG212" t="s">
        <v>95</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866</v>
      </c>
      <c r="M213" t="s">
        <v>89</v>
      </c>
      <c r="N213" t="s">
        <v>89</v>
      </c>
      <c r="O213" t="s">
        <v>89</v>
      </c>
      <c r="P213" t="s">
        <v>89</v>
      </c>
      <c r="Q213" t="s">
        <v>89</v>
      </c>
      <c r="R213" t="s">
        <v>89</v>
      </c>
      <c r="S213" t="s">
        <v>89</v>
      </c>
      <c r="T213" t="s">
        <v>89</v>
      </c>
      <c r="U213" t="s">
        <v>89</v>
      </c>
      <c r="V213" t="s">
        <v>89</v>
      </c>
      <c r="W213" t="s">
        <v>90</v>
      </c>
      <c r="X213" t="s">
        <v>89</v>
      </c>
      <c r="Y213" t="s">
        <v>96</v>
      </c>
      <c r="Z213" t="s">
        <v>119</v>
      </c>
      <c r="AA213" t="s">
        <v>89</v>
      </c>
      <c r="AB213" t="s">
        <v>89</v>
      </c>
      <c r="AC213" t="s">
        <v>89</v>
      </c>
      <c r="AD213" t="s">
        <v>89</v>
      </c>
      <c r="AE213" t="str">
        <f>HYPERLINK("file:///C:/rest_photo/Han Künefe, Antakya (Akevler Mah.).jpg","Han Künefe, Antakya (Akevler Mah.)")</f>
        <v>Han Künefe, Antakya (Akevler Mah.)</v>
      </c>
      <c r="AF213" t="s">
        <v>81</v>
      </c>
      <c r="AG213" t="s">
        <v>146</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867</v>
      </c>
      <c r="M214" t="s">
        <v>89</v>
      </c>
      <c r="N214" t="s">
        <v>89</v>
      </c>
      <c r="O214" t="s">
        <v>89</v>
      </c>
      <c r="P214" t="s">
        <v>89</v>
      </c>
      <c r="Q214" t="s">
        <v>89</v>
      </c>
      <c r="R214" t="s">
        <v>89</v>
      </c>
      <c r="S214" t="s">
        <v>89</v>
      </c>
      <c r="T214" t="s">
        <v>89</v>
      </c>
      <c r="U214" t="s">
        <v>89</v>
      </c>
      <c r="V214" t="s">
        <v>89</v>
      </c>
      <c r="W214" t="s">
        <v>90</v>
      </c>
      <c r="X214" t="s">
        <v>89</v>
      </c>
      <c r="Y214" t="s">
        <v>107</v>
      </c>
      <c r="Z214" t="s">
        <v>130</v>
      </c>
      <c r="AA214" t="s">
        <v>89</v>
      </c>
      <c r="AB214" t="s">
        <v>89</v>
      </c>
      <c r="AC214" t="s">
        <v>89</v>
      </c>
      <c r="AD214" t="s">
        <v>89</v>
      </c>
      <c r="AE214" t="str">
        <f>HYPERLINK("file:///C:/rest_photo/Hanzade Restaurant, İskenderun (Kurtuluş Mah.).jpg","Hanzade Restaurant, İskenderun (Kurtuluş Mah.)")</f>
        <v>Hanzade Restaurant, İskenderun (Kurtuluş Mah.)</v>
      </c>
      <c r="AF214" t="s">
        <v>700</v>
      </c>
      <c r="AG214" t="s">
        <v>95</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868</v>
      </c>
      <c r="M215" t="s">
        <v>89</v>
      </c>
      <c r="N215" t="s">
        <v>89</v>
      </c>
      <c r="O215" t="s">
        <v>89</v>
      </c>
      <c r="P215" t="s">
        <v>89</v>
      </c>
      <c r="Q215" t="s">
        <v>89</v>
      </c>
      <c r="R215" t="s">
        <v>89</v>
      </c>
      <c r="S215" t="s">
        <v>89</v>
      </c>
      <c r="T215" t="s">
        <v>89</v>
      </c>
      <c r="U215" t="s">
        <v>89</v>
      </c>
      <c r="V215" t="s">
        <v>89</v>
      </c>
      <c r="W215" t="s">
        <v>90</v>
      </c>
      <c r="X215" t="s">
        <v>89</v>
      </c>
      <c r="Y215" t="s">
        <v>91</v>
      </c>
      <c r="Z215" t="s">
        <v>182</v>
      </c>
      <c r="AA215" t="s">
        <v>89</v>
      </c>
      <c r="AB215" t="s">
        <v>89</v>
      </c>
      <c r="AC215" t="s">
        <v>89</v>
      </c>
      <c r="AD215" t="s">
        <v>89</v>
      </c>
      <c r="AE215" t="str">
        <f>HYPERLINK("file:///C:/rest_photo/Harbiden Kebap, Defne (Turunçlu Mah.).jpg","Harbiden Kebap, Defne (Turunçlu Mah.)")</f>
        <v>Harbiden Kebap, Defne (Turunçlu Mah.)</v>
      </c>
      <c r="AF215" t="s">
        <v>81</v>
      </c>
      <c r="AG215" t="s">
        <v>95</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869</v>
      </c>
      <c r="M216" t="s">
        <v>89</v>
      </c>
      <c r="N216" t="s">
        <v>89</v>
      </c>
      <c r="O216" t="s">
        <v>89</v>
      </c>
      <c r="P216" t="s">
        <v>89</v>
      </c>
      <c r="Q216" t="s">
        <v>89</v>
      </c>
      <c r="R216" t="s">
        <v>89</v>
      </c>
      <c r="S216" t="s">
        <v>89</v>
      </c>
      <c r="T216" t="s">
        <v>89</v>
      </c>
      <c r="U216" t="s">
        <v>89</v>
      </c>
      <c r="V216" t="s">
        <v>89</v>
      </c>
      <c r="W216" t="s">
        <v>90</v>
      </c>
      <c r="X216" t="s">
        <v>89</v>
      </c>
      <c r="Y216" t="s">
        <v>189</v>
      </c>
      <c r="Z216" t="s">
        <v>243</v>
      </c>
      <c r="AA216" t="s">
        <v>89</v>
      </c>
      <c r="AB216" t="s">
        <v>89</v>
      </c>
      <c r="AC216" t="s">
        <v>89</v>
      </c>
      <c r="AD216" t="s">
        <v>89</v>
      </c>
      <c r="AE216" t="str">
        <f>HYPERLINK("file:///C:/rest_photo/Harbiye Dürüm &amp; Kasap &amp; Fırın, Arsuz (Karaağaç Konarlı Mah.).jpg","Harbiye Dürüm &amp; Kasap &amp; Fırın, Arsuz (Karaağaç Konarlı Mah.)")</f>
        <v>Harbiye Dürüm &amp; Kasap &amp; Fırın, Arsuz (Karaağaç Konarlı Mah.)</v>
      </c>
      <c r="AF216" t="s">
        <v>702</v>
      </c>
      <c r="AG216" t="s">
        <v>95</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870</v>
      </c>
      <c r="M217" t="s">
        <v>89</v>
      </c>
      <c r="N217" t="s">
        <v>89</v>
      </c>
      <c r="O217" t="s">
        <v>89</v>
      </c>
      <c r="P217" t="s">
        <v>89</v>
      </c>
      <c r="Q217" t="s">
        <v>89</v>
      </c>
      <c r="R217" t="s">
        <v>89</v>
      </c>
      <c r="S217" t="s">
        <v>89</v>
      </c>
      <c r="T217" t="s">
        <v>89</v>
      </c>
      <c r="U217" t="s">
        <v>89</v>
      </c>
      <c r="V217" t="s">
        <v>89</v>
      </c>
      <c r="W217" t="s">
        <v>90</v>
      </c>
      <c r="X217" t="s">
        <v>89</v>
      </c>
      <c r="Y217" t="s">
        <v>96</v>
      </c>
      <c r="Z217" t="s">
        <v>104</v>
      </c>
      <c r="AA217" t="s">
        <v>89</v>
      </c>
      <c r="AB217" t="s">
        <v>89</v>
      </c>
      <c r="AC217" t="s">
        <v>89</v>
      </c>
      <c r="AD217" t="s">
        <v>89</v>
      </c>
      <c r="AE217" t="str">
        <f>HYPERLINK("file:///C:/rest_photo/Harbiye Dürüm Center, Antakya (Serinyol Mah.).jpg","Harbiye Dürüm Center, Antakya (Serinyol Mah.)")</f>
        <v>Harbiye Dürüm Center, Antakya (Serinyol Mah.)</v>
      </c>
      <c r="AF217" t="s">
        <v>700</v>
      </c>
      <c r="AG217" t="s">
        <v>95</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871</v>
      </c>
      <c r="M218" t="s">
        <v>89</v>
      </c>
      <c r="N218" t="s">
        <v>89</v>
      </c>
      <c r="O218" t="s">
        <v>89</v>
      </c>
      <c r="P218" t="s">
        <v>89</v>
      </c>
      <c r="Q218" t="s">
        <v>89</v>
      </c>
      <c r="R218" t="s">
        <v>89</v>
      </c>
      <c r="S218" t="s">
        <v>89</v>
      </c>
      <c r="T218" t="s">
        <v>89</v>
      </c>
      <c r="U218" t="s">
        <v>89</v>
      </c>
      <c r="V218" t="s">
        <v>89</v>
      </c>
      <c r="W218" t="s">
        <v>90</v>
      </c>
      <c r="X218" t="s">
        <v>89</v>
      </c>
      <c r="Y218" t="s">
        <v>96</v>
      </c>
      <c r="Z218" t="s">
        <v>231</v>
      </c>
      <c r="AA218" t="s">
        <v>89</v>
      </c>
      <c r="AB218" t="s">
        <v>89</v>
      </c>
      <c r="AC218" t="s">
        <v>89</v>
      </c>
      <c r="AD218" t="s">
        <v>89</v>
      </c>
      <c r="AE218" t="str">
        <f>HYPERLINK("file:///C:/rest_photo/Harbi Ye Kebap, Antakya (Gazi Mah.).jpg","Harbi Ye Kebap, Antakya (Gazi Mah.)")</f>
        <v>Harbi Ye Kebap, Antakya (Gazi Mah.)</v>
      </c>
      <c r="AF218" t="s">
        <v>700</v>
      </c>
      <c r="AG218" t="s">
        <v>95</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872</v>
      </c>
      <c r="M219" t="s">
        <v>89</v>
      </c>
      <c r="N219" t="s">
        <v>89</v>
      </c>
      <c r="O219" t="s">
        <v>89</v>
      </c>
      <c r="P219" t="s">
        <v>89</v>
      </c>
      <c r="Q219" t="s">
        <v>89</v>
      </c>
      <c r="R219" t="s">
        <v>89</v>
      </c>
      <c r="S219" t="s">
        <v>89</v>
      </c>
      <c r="T219" t="s">
        <v>89</v>
      </c>
      <c r="U219" t="s">
        <v>89</v>
      </c>
      <c r="V219" t="s">
        <v>89</v>
      </c>
      <c r="W219" t="s">
        <v>90</v>
      </c>
      <c r="X219" t="s">
        <v>89</v>
      </c>
      <c r="Y219" t="s">
        <v>96</v>
      </c>
      <c r="Z219" t="s">
        <v>102</v>
      </c>
      <c r="AA219" t="s">
        <v>89</v>
      </c>
      <c r="AB219" t="s">
        <v>89</v>
      </c>
      <c r="AC219" t="s">
        <v>89</v>
      </c>
      <c r="AD219" t="s">
        <v>89</v>
      </c>
      <c r="AE219" t="str">
        <f>HYPERLINK("file:///C:/rest_photo/Hatay'ın Köftecisi, Antakya (Haraparası Mah.).jpg","Hatay'ın Köftecisi, Antakya (Haraparası Mah.)")</f>
        <v>Hatay'ın Köftecisi, Antakya (Haraparası Mah.)</v>
      </c>
      <c r="AF219" t="s">
        <v>753</v>
      </c>
      <c r="AG219" t="s">
        <v>156</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872</v>
      </c>
      <c r="M220" t="s">
        <v>89</v>
      </c>
      <c r="N220" t="s">
        <v>89</v>
      </c>
      <c r="O220" t="s">
        <v>89</v>
      </c>
      <c r="P220" t="s">
        <v>89</v>
      </c>
      <c r="Q220" t="s">
        <v>89</v>
      </c>
      <c r="R220" t="s">
        <v>89</v>
      </c>
      <c r="S220" t="s">
        <v>89</v>
      </c>
      <c r="T220" t="s">
        <v>89</v>
      </c>
      <c r="U220" t="s">
        <v>89</v>
      </c>
      <c r="V220" t="s">
        <v>89</v>
      </c>
      <c r="W220" t="s">
        <v>90</v>
      </c>
      <c r="X220" t="s">
        <v>89</v>
      </c>
      <c r="Y220" t="s">
        <v>96</v>
      </c>
      <c r="Z220" t="s">
        <v>393</v>
      </c>
      <c r="AA220" t="s">
        <v>89</v>
      </c>
      <c r="AB220" t="s">
        <v>89</v>
      </c>
      <c r="AC220" t="s">
        <v>89</v>
      </c>
      <c r="AD220" t="s">
        <v>89</v>
      </c>
      <c r="AE220" t="str">
        <f>HYPERLINK("file:///C:/rest_photo/Hatay'ın Köftecisi, Antakya (Haraparası Mah. - İzzet Güçlü Cad.).jpg","Hatay'ın Köftecisi, Antakya (Haraparası Mah. - İzzet Güçlü Cad.)")</f>
        <v>Hatay'ın Köftecisi, Antakya (Haraparası Mah. - İzzet Güçlü Cad.)</v>
      </c>
      <c r="AF220" t="s">
        <v>753</v>
      </c>
      <c r="AG220" t="s">
        <v>156</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873</v>
      </c>
      <c r="M221" t="s">
        <v>89</v>
      </c>
      <c r="N221" t="s">
        <v>89</v>
      </c>
      <c r="O221" t="s">
        <v>89</v>
      </c>
      <c r="P221" t="s">
        <v>89</v>
      </c>
      <c r="Q221" t="s">
        <v>89</v>
      </c>
      <c r="R221" t="s">
        <v>89</v>
      </c>
      <c r="S221" t="s">
        <v>89</v>
      </c>
      <c r="T221" t="s">
        <v>89</v>
      </c>
      <c r="U221" t="s">
        <v>89</v>
      </c>
      <c r="V221" t="s">
        <v>89</v>
      </c>
      <c r="W221" t="s">
        <v>90</v>
      </c>
      <c r="X221" t="s">
        <v>89</v>
      </c>
      <c r="Y221" t="s">
        <v>96</v>
      </c>
      <c r="Z221" t="s">
        <v>137</v>
      </c>
      <c r="AA221" t="s">
        <v>89</v>
      </c>
      <c r="AB221" t="s">
        <v>89</v>
      </c>
      <c r="AC221" t="s">
        <v>89</v>
      </c>
      <c r="AD221" t="s">
        <v>89</v>
      </c>
      <c r="AE221" t="str">
        <f>HYPERLINK("file:///C:/rest_photo/Hatay Harmony Handmade, Antakya (Zenginler Mah.).jpg","Hatay Harmony Handmade, Antakya (Zenginler Mah.)")</f>
        <v>Hatay Harmony Handmade, Antakya (Zenginler Mah.)</v>
      </c>
      <c r="AF221" t="s">
        <v>698</v>
      </c>
      <c r="AG221" t="s">
        <v>99</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874</v>
      </c>
      <c r="M222" t="s">
        <v>89</v>
      </c>
      <c r="N222" t="s">
        <v>89</v>
      </c>
      <c r="O222" t="s">
        <v>89</v>
      </c>
      <c r="P222" t="s">
        <v>89</v>
      </c>
      <c r="Q222" t="s">
        <v>89</v>
      </c>
      <c r="R222" t="s">
        <v>89</v>
      </c>
      <c r="S222" t="s">
        <v>89</v>
      </c>
      <c r="T222" t="s">
        <v>89</v>
      </c>
      <c r="U222" t="s">
        <v>89</v>
      </c>
      <c r="V222" t="s">
        <v>89</v>
      </c>
      <c r="W222" t="s">
        <v>90</v>
      </c>
      <c r="X222" t="s">
        <v>89</v>
      </c>
      <c r="Y222" t="s">
        <v>96</v>
      </c>
      <c r="Z222" t="s">
        <v>121</v>
      </c>
      <c r="AA222" t="s">
        <v>89</v>
      </c>
      <c r="AB222" t="s">
        <v>89</v>
      </c>
      <c r="AC222" t="s">
        <v>89</v>
      </c>
      <c r="AD222" t="s">
        <v>89</v>
      </c>
      <c r="AE222" t="str">
        <f>HYPERLINK("file:///C:/rest_photo/Hatay Köfte, Antakya (Cumhuriyet Mah.).jpg","Hatay Köfte, Antakya (Cumhuriyet Mah.)")</f>
        <v>Hatay Köfte, Antakya (Cumhuriyet Mah.)</v>
      </c>
      <c r="AF222" t="s">
        <v>702</v>
      </c>
      <c r="AG222" t="s">
        <v>156</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875</v>
      </c>
      <c r="M223" t="s">
        <v>89</v>
      </c>
      <c r="N223" t="s">
        <v>89</v>
      </c>
      <c r="O223" t="s">
        <v>89</v>
      </c>
      <c r="P223" t="s">
        <v>89</v>
      </c>
      <c r="Q223" t="s">
        <v>89</v>
      </c>
      <c r="R223" t="s">
        <v>89</v>
      </c>
      <c r="S223" t="s">
        <v>89</v>
      </c>
      <c r="T223" t="s">
        <v>89</v>
      </c>
      <c r="U223" t="s">
        <v>89</v>
      </c>
      <c r="V223" t="s">
        <v>89</v>
      </c>
      <c r="W223" t="s">
        <v>90</v>
      </c>
      <c r="X223" t="s">
        <v>89</v>
      </c>
      <c r="Y223" t="s">
        <v>96</v>
      </c>
      <c r="Z223" t="s">
        <v>134</v>
      </c>
      <c r="AA223" t="s">
        <v>89</v>
      </c>
      <c r="AB223" t="s">
        <v>89</v>
      </c>
      <c r="AC223" t="s">
        <v>89</v>
      </c>
      <c r="AD223" t="s">
        <v>89</v>
      </c>
      <c r="AE223" t="str">
        <f>HYPERLINK("file:///C:/rest_photo/Hatay Mutfağı Ev Yemekleri, Antakya (Zülüflühan Mah.).jpg","Hatay Mutfağı Ev Yemekleri, Antakya (Zülüflühan Mah.)")</f>
        <v>Hatay Mutfağı Ev Yemekleri, Antakya (Zülüflühan Mah.)</v>
      </c>
      <c r="AF223" t="s">
        <v>81</v>
      </c>
      <c r="AG223" t="s">
        <v>154</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876</v>
      </c>
      <c r="M224" t="s">
        <v>89</v>
      </c>
      <c r="N224" t="s">
        <v>89</v>
      </c>
      <c r="O224" t="s">
        <v>89</v>
      </c>
      <c r="P224" t="s">
        <v>89</v>
      </c>
      <c r="Q224" t="s">
        <v>89</v>
      </c>
      <c r="R224" t="s">
        <v>89</v>
      </c>
      <c r="S224" t="s">
        <v>89</v>
      </c>
      <c r="T224" t="s">
        <v>89</v>
      </c>
      <c r="U224" t="s">
        <v>89</v>
      </c>
      <c r="V224" t="s">
        <v>89</v>
      </c>
      <c r="W224" t="s">
        <v>90</v>
      </c>
      <c r="X224" t="s">
        <v>89</v>
      </c>
      <c r="Y224" t="s">
        <v>96</v>
      </c>
      <c r="Z224" t="s">
        <v>171</v>
      </c>
      <c r="AA224" t="s">
        <v>89</v>
      </c>
      <c r="AB224" t="s">
        <v>89</v>
      </c>
      <c r="AC224" t="s">
        <v>89</v>
      </c>
      <c r="AD224" t="s">
        <v>89</v>
      </c>
      <c r="AE224" t="str">
        <f>HYPERLINK("file:///C:/rest_photo/Hatay Su Ticaret, Antakya (Ürgenpaşa Mah.).jpg","Hatay Su Ticaret, Antakya (Ürgenpaşa Mah.)")</f>
        <v>Hatay Su Ticaret, Antakya (Ürgenpaşa Mah.)</v>
      </c>
      <c r="AF224" t="s">
        <v>809</v>
      </c>
      <c r="AG224" t="s">
        <v>129</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399</v>
      </c>
      <c r="M225" t="s">
        <v>89</v>
      </c>
      <c r="N225" t="s">
        <v>89</v>
      </c>
      <c r="O225" t="s">
        <v>89</v>
      </c>
      <c r="P225" t="s">
        <v>89</v>
      </c>
      <c r="Q225" t="s">
        <v>89</v>
      </c>
      <c r="R225" t="s">
        <v>89</v>
      </c>
      <c r="S225" t="s">
        <v>89</v>
      </c>
      <c r="T225" t="s">
        <v>89</v>
      </c>
      <c r="U225" t="s">
        <v>89</v>
      </c>
      <c r="V225" t="s">
        <v>89</v>
      </c>
      <c r="W225" t="s">
        <v>90</v>
      </c>
      <c r="X225" t="s">
        <v>89</v>
      </c>
      <c r="Y225" t="s">
        <v>96</v>
      </c>
      <c r="Z225" t="s">
        <v>171</v>
      </c>
      <c r="AA225" t="s">
        <v>89</v>
      </c>
      <c r="AB225" t="s">
        <v>89</v>
      </c>
      <c r="AC225" t="s">
        <v>89</v>
      </c>
      <c r="AD225" t="s">
        <v>89</v>
      </c>
      <c r="AE225" t="str">
        <f>HYPERLINK("file:///C:/rest_photo/Hayat Su, Antakya (Ürgenpaşa Mah.).jpg","Hayat Su, Antakya (Ürgenpaşa Mah.)")</f>
        <v>Hayat Su, Antakya (Ürgenpaşa Mah.)</v>
      </c>
      <c r="AF225" t="s">
        <v>877</v>
      </c>
      <c r="AG225" t="s">
        <v>399</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399</v>
      </c>
      <c r="M226" t="s">
        <v>89</v>
      </c>
      <c r="N226" t="s">
        <v>89</v>
      </c>
      <c r="O226" t="s">
        <v>89</v>
      </c>
      <c r="P226" t="s">
        <v>89</v>
      </c>
      <c r="Q226" t="s">
        <v>89</v>
      </c>
      <c r="R226" t="s">
        <v>89</v>
      </c>
      <c r="S226" t="s">
        <v>89</v>
      </c>
      <c r="T226" t="s">
        <v>89</v>
      </c>
      <c r="U226" t="s">
        <v>89</v>
      </c>
      <c r="V226" t="s">
        <v>89</v>
      </c>
      <c r="W226" t="s">
        <v>90</v>
      </c>
      <c r="X226" t="s">
        <v>89</v>
      </c>
      <c r="Y226" t="s">
        <v>91</v>
      </c>
      <c r="Z226" t="s">
        <v>278</v>
      </c>
      <c r="AA226" t="s">
        <v>89</v>
      </c>
      <c r="AB226" t="s">
        <v>89</v>
      </c>
      <c r="AC226" t="s">
        <v>89</v>
      </c>
      <c r="AD226" t="s">
        <v>89</v>
      </c>
      <c r="AE226" t="str">
        <f>HYPERLINK("file:///C:/rest_photo/Hayat Su, Defne (Harbiye Mah.).jpg","Hayat Su, Defne (Harbiye Mah.)")</f>
        <v>Hayat Su, Defne (Harbiye Mah.)</v>
      </c>
      <c r="AF226" t="s">
        <v>805</v>
      </c>
      <c r="AG226" t="s">
        <v>399</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399</v>
      </c>
      <c r="M227" t="s">
        <v>89</v>
      </c>
      <c r="N227" t="s">
        <v>89</v>
      </c>
      <c r="O227" t="s">
        <v>89</v>
      </c>
      <c r="P227" t="s">
        <v>89</v>
      </c>
      <c r="Q227" t="s">
        <v>89</v>
      </c>
      <c r="R227" t="s">
        <v>89</v>
      </c>
      <c r="S227" t="s">
        <v>89</v>
      </c>
      <c r="T227" t="s">
        <v>89</v>
      </c>
      <c r="U227" t="s">
        <v>89</v>
      </c>
      <c r="V227" t="s">
        <v>89</v>
      </c>
      <c r="W227" t="s">
        <v>90</v>
      </c>
      <c r="X227" t="s">
        <v>89</v>
      </c>
      <c r="Y227" t="s">
        <v>107</v>
      </c>
      <c r="Z227" t="s">
        <v>402</v>
      </c>
      <c r="AA227" t="s">
        <v>89</v>
      </c>
      <c r="AB227" t="s">
        <v>89</v>
      </c>
      <c r="AC227" t="s">
        <v>89</v>
      </c>
      <c r="AD227" t="s">
        <v>89</v>
      </c>
      <c r="AE227" t="str">
        <f>HYPERLINK("file:///C:/rest_photo/Hayat Su, İskenderun (Muradiye Mah.).jpg","Hayat Su, İskenderun (Muradiye Mah.)")</f>
        <v>Hayat Su, İskenderun (Muradiye Mah.)</v>
      </c>
      <c r="AF227" t="s">
        <v>877</v>
      </c>
      <c r="AG227" t="s">
        <v>399</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399</v>
      </c>
      <c r="M228" t="s">
        <v>89</v>
      </c>
      <c r="N228" t="s">
        <v>89</v>
      </c>
      <c r="O228" t="s">
        <v>89</v>
      </c>
      <c r="P228" t="s">
        <v>89</v>
      </c>
      <c r="Q228" t="s">
        <v>89</v>
      </c>
      <c r="R228" t="s">
        <v>89</v>
      </c>
      <c r="S228" t="s">
        <v>89</v>
      </c>
      <c r="T228" t="s">
        <v>89</v>
      </c>
      <c r="U228" t="s">
        <v>89</v>
      </c>
      <c r="V228" t="s">
        <v>89</v>
      </c>
      <c r="W228" t="s">
        <v>90</v>
      </c>
      <c r="X228" t="s">
        <v>89</v>
      </c>
      <c r="Y228" t="s">
        <v>404</v>
      </c>
      <c r="Z228" t="s">
        <v>405</v>
      </c>
      <c r="AA228" t="s">
        <v>89</v>
      </c>
      <c r="AB228" t="s">
        <v>89</v>
      </c>
      <c r="AC228" t="s">
        <v>89</v>
      </c>
      <c r="AD228" t="s">
        <v>89</v>
      </c>
      <c r="AE228" t="str">
        <f>HYPERLINK("file:///C:/rest_photo/Hayat Su, Payas (İstiklal Mah.).jpg","Hayat Su, Payas (İstiklal Mah.)")</f>
        <v>Hayat Su, Payas (İstiklal Mah.)</v>
      </c>
      <c r="AF228" t="s">
        <v>877</v>
      </c>
      <c r="AG228" t="s">
        <v>399</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878</v>
      </c>
      <c r="M229" t="s">
        <v>89</v>
      </c>
      <c r="N229" t="s">
        <v>89</v>
      </c>
      <c r="O229" t="s">
        <v>89</v>
      </c>
      <c r="P229" t="s">
        <v>89</v>
      </c>
      <c r="Q229" t="s">
        <v>89</v>
      </c>
      <c r="R229" t="s">
        <v>89</v>
      </c>
      <c r="S229" t="s">
        <v>89</v>
      </c>
      <c r="T229" t="s">
        <v>89</v>
      </c>
      <c r="U229" t="s">
        <v>89</v>
      </c>
      <c r="V229" t="s">
        <v>89</v>
      </c>
      <c r="W229" t="s">
        <v>90</v>
      </c>
      <c r="X229" t="s">
        <v>89</v>
      </c>
      <c r="Y229" t="s">
        <v>107</v>
      </c>
      <c r="Z229" t="s">
        <v>186</v>
      </c>
      <c r="AA229" t="s">
        <v>89</v>
      </c>
      <c r="AB229" t="s">
        <v>89</v>
      </c>
      <c r="AC229" t="s">
        <v>89</v>
      </c>
      <c r="AD229" t="s">
        <v>89</v>
      </c>
      <c r="AE229" t="str">
        <f>HYPERLINK("file:///C:/rest_photo/Helvacı Ali, İskenderun (Savaş Mah.).jpg","Helvacı Ali, İskenderun (Savaş Mah.)")</f>
        <v>Helvacı Ali, İskenderun (Savaş Mah.)</v>
      </c>
      <c r="AF229" t="s">
        <v>81</v>
      </c>
      <c r="AG229" t="s">
        <v>146</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879</v>
      </c>
      <c r="M230" t="s">
        <v>89</v>
      </c>
      <c r="N230" t="s">
        <v>89</v>
      </c>
      <c r="O230" t="s">
        <v>89</v>
      </c>
      <c r="P230" t="s">
        <v>89</v>
      </c>
      <c r="Q230" t="s">
        <v>89</v>
      </c>
      <c r="R230" t="s">
        <v>89</v>
      </c>
      <c r="S230" t="s">
        <v>89</v>
      </c>
      <c r="T230" t="s">
        <v>89</v>
      </c>
      <c r="U230" t="s">
        <v>89</v>
      </c>
      <c r="V230" t="s">
        <v>89</v>
      </c>
      <c r="W230" t="s">
        <v>90</v>
      </c>
      <c r="X230" t="s">
        <v>89</v>
      </c>
      <c r="Y230" t="s">
        <v>91</v>
      </c>
      <c r="Z230" t="s">
        <v>92</v>
      </c>
      <c r="AA230" t="s">
        <v>89</v>
      </c>
      <c r="AB230" t="s">
        <v>89</v>
      </c>
      <c r="AC230" t="s">
        <v>89</v>
      </c>
      <c r="AD230" t="s">
        <v>89</v>
      </c>
      <c r="AE230" t="str">
        <f>HYPERLINK("file:///C:/rest_photo/Helvacı Seyid Ahmed, Defne (Sümerler Mah.).jpg","Helvacı Seyid Ahmed, Defne (Sümerler Mah.)")</f>
        <v>Helvacı Seyid Ahmed, Defne (Sümerler Mah.)</v>
      </c>
      <c r="AF230" t="s">
        <v>81</v>
      </c>
      <c r="AG230" t="s">
        <v>146</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880</v>
      </c>
      <c r="M231" t="s">
        <v>89</v>
      </c>
      <c r="N231" t="s">
        <v>89</v>
      </c>
      <c r="O231" t="s">
        <v>89</v>
      </c>
      <c r="P231" t="s">
        <v>89</v>
      </c>
      <c r="Q231" t="s">
        <v>89</v>
      </c>
      <c r="R231" t="s">
        <v>89</v>
      </c>
      <c r="S231" t="s">
        <v>89</v>
      </c>
      <c r="T231" t="s">
        <v>89</v>
      </c>
      <c r="U231" t="s">
        <v>89</v>
      </c>
      <c r="V231" t="s">
        <v>89</v>
      </c>
      <c r="W231" t="s">
        <v>90</v>
      </c>
      <c r="X231" t="s">
        <v>89</v>
      </c>
      <c r="Y231" t="s">
        <v>96</v>
      </c>
      <c r="Z231" t="s">
        <v>100</v>
      </c>
      <c r="AA231" t="s">
        <v>89</v>
      </c>
      <c r="AB231" t="s">
        <v>89</v>
      </c>
      <c r="AC231" t="s">
        <v>89</v>
      </c>
      <c r="AD231" t="s">
        <v>89</v>
      </c>
      <c r="AE231" t="str">
        <f>HYPERLINK("file:///C:/rest_photo/Hepp Arsuz Ciğer Kavurma &amp; Kumru, Antakya (Cebrail Mah.).jpg","Hepp Arsuz Ciğer Kavurma &amp; Kumru, Antakya (Cebrail Mah.)")</f>
        <v>Hepp Arsuz Ciğer Kavurma &amp; Kumru, Antakya (Cebrail Mah.)</v>
      </c>
      <c r="AF231" t="s">
        <v>81</v>
      </c>
      <c r="AG231" t="s">
        <v>142</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881</v>
      </c>
      <c r="M232" t="s">
        <v>89</v>
      </c>
      <c r="N232" t="s">
        <v>89</v>
      </c>
      <c r="O232" t="s">
        <v>89</v>
      </c>
      <c r="P232" t="s">
        <v>89</v>
      </c>
      <c r="Q232" t="s">
        <v>89</v>
      </c>
      <c r="R232" t="s">
        <v>89</v>
      </c>
      <c r="S232" t="s">
        <v>89</v>
      </c>
      <c r="T232" t="s">
        <v>89</v>
      </c>
      <c r="U232" t="s">
        <v>89</v>
      </c>
      <c r="V232" t="s">
        <v>89</v>
      </c>
      <c r="W232" t="s">
        <v>90</v>
      </c>
      <c r="X232" t="s">
        <v>89</v>
      </c>
      <c r="Y232" t="s">
        <v>107</v>
      </c>
      <c r="Z232" t="s">
        <v>402</v>
      </c>
      <c r="AA232" t="s">
        <v>89</v>
      </c>
      <c r="AB232" t="s">
        <v>89</v>
      </c>
      <c r="AC232" t="s">
        <v>89</v>
      </c>
      <c r="AD232" t="s">
        <v>89</v>
      </c>
      <c r="AE232" t="str">
        <f>HYPERLINK("file:///C:/rest_photo/Hira Dürüm Evi, İskenderun (Muradiye Mah.).jpg","Hira Dürüm Evi, İskenderun (Muradiye Mah.)")</f>
        <v>Hira Dürüm Evi, İskenderun (Muradiye Mah.)</v>
      </c>
      <c r="AF232" t="s">
        <v>728</v>
      </c>
      <c r="AG232" t="s">
        <v>95</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882</v>
      </c>
      <c r="M233" t="s">
        <v>89</v>
      </c>
      <c r="N233" t="s">
        <v>89</v>
      </c>
      <c r="O233" t="s">
        <v>89</v>
      </c>
      <c r="P233" t="s">
        <v>89</v>
      </c>
      <c r="Q233" t="s">
        <v>89</v>
      </c>
      <c r="R233" t="s">
        <v>89</v>
      </c>
      <c r="S233" t="s">
        <v>89</v>
      </c>
      <c r="T233" t="s">
        <v>89</v>
      </c>
      <c r="U233" t="s">
        <v>89</v>
      </c>
      <c r="V233" t="s">
        <v>89</v>
      </c>
      <c r="W233" t="s">
        <v>90</v>
      </c>
      <c r="X233" t="s">
        <v>89</v>
      </c>
      <c r="Y233" t="s">
        <v>107</v>
      </c>
      <c r="Z233" t="s">
        <v>411</v>
      </c>
      <c r="AA233" t="s">
        <v>89</v>
      </c>
      <c r="AB233" t="s">
        <v>89</v>
      </c>
      <c r="AC233" t="s">
        <v>89</v>
      </c>
      <c r="AD233" t="s">
        <v>89</v>
      </c>
      <c r="AE233" t="str">
        <f>HYPERLINK("file:///C:/rest_photo/HK Double Chicken, İskenderun (Barbaros Mah.).jpg","HK Double Chicken, İskenderun (Barbaros Mah.)")</f>
        <v>HK Double Chicken, İskenderun (Barbaros Mah.)</v>
      </c>
      <c r="AF233" t="s">
        <v>700</v>
      </c>
      <c r="AG233" t="s">
        <v>95</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883</v>
      </c>
      <c r="M234" t="s">
        <v>89</v>
      </c>
      <c r="N234" t="s">
        <v>89</v>
      </c>
      <c r="O234" t="s">
        <v>89</v>
      </c>
      <c r="P234" t="s">
        <v>89</v>
      </c>
      <c r="Q234" t="s">
        <v>89</v>
      </c>
      <c r="R234" t="s">
        <v>89</v>
      </c>
      <c r="S234" t="s">
        <v>89</v>
      </c>
      <c r="T234" t="s">
        <v>89</v>
      </c>
      <c r="U234" t="s">
        <v>89</v>
      </c>
      <c r="V234" t="s">
        <v>89</v>
      </c>
      <c r="W234" t="s">
        <v>90</v>
      </c>
      <c r="X234" t="s">
        <v>89</v>
      </c>
      <c r="Y234" t="s">
        <v>107</v>
      </c>
      <c r="Z234" t="s">
        <v>140</v>
      </c>
      <c r="AA234" t="s">
        <v>89</v>
      </c>
      <c r="AB234" t="s">
        <v>89</v>
      </c>
      <c r="AC234" t="s">
        <v>89</v>
      </c>
      <c r="AD234" t="s">
        <v>89</v>
      </c>
      <c r="AE234" t="str">
        <f>HYPERLINK("file:///C:/rest_photo/Home Restaurant, İskenderun (Yenişehir Mah.).jpg","Home Restaurant, İskenderun (Yenişehir Mah.)")</f>
        <v>Home Restaurant, İskenderun (Yenişehir Mah.)</v>
      </c>
      <c r="AF234" t="s">
        <v>700</v>
      </c>
      <c r="AG234" t="s">
        <v>154</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884</v>
      </c>
      <c r="M235" t="s">
        <v>89</v>
      </c>
      <c r="N235" t="s">
        <v>89</v>
      </c>
      <c r="O235" t="s">
        <v>89</v>
      </c>
      <c r="P235" t="s">
        <v>89</v>
      </c>
      <c r="Q235" t="s">
        <v>89</v>
      </c>
      <c r="R235" t="s">
        <v>89</v>
      </c>
      <c r="S235" t="s">
        <v>89</v>
      </c>
      <c r="T235" t="s">
        <v>89</v>
      </c>
      <c r="U235" t="s">
        <v>89</v>
      </c>
      <c r="V235" t="s">
        <v>89</v>
      </c>
      <c r="W235" t="s">
        <v>90</v>
      </c>
      <c r="X235" t="s">
        <v>89</v>
      </c>
      <c r="Y235" t="s">
        <v>96</v>
      </c>
      <c r="Z235" t="s">
        <v>123</v>
      </c>
      <c r="AA235" t="s">
        <v>89</v>
      </c>
      <c r="AB235" t="s">
        <v>89</v>
      </c>
      <c r="AC235" t="s">
        <v>89</v>
      </c>
      <c r="AD235" t="s">
        <v>89</v>
      </c>
      <c r="AE235" t="str">
        <f>HYPERLINK("file:///C:/rest_photo/İbumari, Antakya (General Şükrü Kanatlı Mah.).jpg","İbumari, Antakya (General Şükrü Kanatlı Mah.)")</f>
        <v>İbumari, Antakya (General Şükrü Kanatlı Mah.)</v>
      </c>
      <c r="AF235" t="s">
        <v>81</v>
      </c>
      <c r="AG235" t="s">
        <v>142</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885</v>
      </c>
      <c r="M236" t="s">
        <v>89</v>
      </c>
      <c r="N236" t="s">
        <v>89</v>
      </c>
      <c r="O236" t="s">
        <v>89</v>
      </c>
      <c r="P236" t="s">
        <v>89</v>
      </c>
      <c r="Q236" t="s">
        <v>89</v>
      </c>
      <c r="R236" t="s">
        <v>89</v>
      </c>
      <c r="S236" t="s">
        <v>89</v>
      </c>
      <c r="T236" t="s">
        <v>89</v>
      </c>
      <c r="U236" t="s">
        <v>89</v>
      </c>
      <c r="V236" t="s">
        <v>89</v>
      </c>
      <c r="W236" t="s">
        <v>90</v>
      </c>
      <c r="X236" t="s">
        <v>89</v>
      </c>
      <c r="Y236" t="s">
        <v>107</v>
      </c>
      <c r="Z236" t="s">
        <v>248</v>
      </c>
      <c r="AA236" t="s">
        <v>89</v>
      </c>
      <c r="AB236" t="s">
        <v>89</v>
      </c>
      <c r="AC236" t="s">
        <v>89</v>
      </c>
      <c r="AD236" t="s">
        <v>89</v>
      </c>
      <c r="AE236" t="str">
        <f>HYPERLINK("file:///C:/rest_photo/İnci Döner &amp; Izgara, İskenderun (İsmet İnönü Mah.).jpg","İnci Döner &amp; Izgara, İskenderun (İsmet İnönü Mah.)")</f>
        <v>İnci Döner &amp; Izgara, İskenderun (İsmet İnönü Mah.)</v>
      </c>
      <c r="AF236" t="s">
        <v>728</v>
      </c>
      <c r="AG236" t="s">
        <v>99</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886</v>
      </c>
      <c r="M237" t="s">
        <v>89</v>
      </c>
      <c r="N237" t="s">
        <v>89</v>
      </c>
      <c r="O237" t="s">
        <v>89</v>
      </c>
      <c r="P237" t="s">
        <v>89</v>
      </c>
      <c r="Q237" t="s">
        <v>89</v>
      </c>
      <c r="R237" t="s">
        <v>89</v>
      </c>
      <c r="S237" t="s">
        <v>89</v>
      </c>
      <c r="T237" t="s">
        <v>89</v>
      </c>
      <c r="U237" t="s">
        <v>89</v>
      </c>
      <c r="V237" t="s">
        <v>89</v>
      </c>
      <c r="W237" t="s">
        <v>90</v>
      </c>
      <c r="X237" t="s">
        <v>89</v>
      </c>
      <c r="Y237" t="s">
        <v>91</v>
      </c>
      <c r="Z237" t="s">
        <v>180</v>
      </c>
      <c r="AA237" t="s">
        <v>89</v>
      </c>
      <c r="AB237" t="s">
        <v>89</v>
      </c>
      <c r="AC237" t="s">
        <v>89</v>
      </c>
      <c r="AD237" t="s">
        <v>89</v>
      </c>
      <c r="AE237" t="str">
        <f>HYPERLINK("file:///C:/rest_photo/İrem Pastanesi, Defne (Çekmece Mah.).jpg","İrem Pastanesi, Defne (Çekmece Mah.)")</f>
        <v>İrem Pastanesi, Defne (Çekmece Mah.)</v>
      </c>
      <c r="AF237" t="s">
        <v>81</v>
      </c>
      <c r="AG237" t="s">
        <v>170</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887</v>
      </c>
      <c r="M238" t="s">
        <v>89</v>
      </c>
      <c r="N238" t="s">
        <v>89</v>
      </c>
      <c r="O238" t="s">
        <v>89</v>
      </c>
      <c r="P238" t="s">
        <v>89</v>
      </c>
      <c r="Q238" t="s">
        <v>89</v>
      </c>
      <c r="R238" t="s">
        <v>89</v>
      </c>
      <c r="S238" t="s">
        <v>89</v>
      </c>
      <c r="T238" t="s">
        <v>89</v>
      </c>
      <c r="U238" t="s">
        <v>89</v>
      </c>
      <c r="V238" t="s">
        <v>89</v>
      </c>
      <c r="W238" t="s">
        <v>90</v>
      </c>
      <c r="X238" t="s">
        <v>89</v>
      </c>
      <c r="Y238" t="s">
        <v>107</v>
      </c>
      <c r="Z238" t="s">
        <v>130</v>
      </c>
      <c r="AA238" t="s">
        <v>89</v>
      </c>
      <c r="AB238" t="s">
        <v>89</v>
      </c>
      <c r="AC238" t="s">
        <v>89</v>
      </c>
      <c r="AD238" t="s">
        <v>89</v>
      </c>
      <c r="AE238" t="str">
        <f>HYPERLINK("file:///C:/rest_photo/İskenderun Kebap, İskenderun (Kurtuluş Mah.).jpg","İskenderun Kebap, İskenderun (Kurtuluş Mah.)")</f>
        <v>İskenderun Kebap, İskenderun (Kurtuluş Mah.)</v>
      </c>
      <c r="AF238" t="s">
        <v>81</v>
      </c>
      <c r="AG238" t="s">
        <v>95</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888</v>
      </c>
      <c r="M239" t="s">
        <v>89</v>
      </c>
      <c r="N239" t="s">
        <v>89</v>
      </c>
      <c r="O239" t="s">
        <v>89</v>
      </c>
      <c r="P239" t="s">
        <v>89</v>
      </c>
      <c r="Q239" t="s">
        <v>89</v>
      </c>
      <c r="R239" t="s">
        <v>89</v>
      </c>
      <c r="S239" t="s">
        <v>89</v>
      </c>
      <c r="T239" t="s">
        <v>89</v>
      </c>
      <c r="U239" t="s">
        <v>89</v>
      </c>
      <c r="V239" t="s">
        <v>89</v>
      </c>
      <c r="W239" t="s">
        <v>90</v>
      </c>
      <c r="X239" t="s">
        <v>89</v>
      </c>
      <c r="Y239" t="s">
        <v>107</v>
      </c>
      <c r="Z239" t="s">
        <v>177</v>
      </c>
      <c r="AA239" t="s">
        <v>89</v>
      </c>
      <c r="AB239" t="s">
        <v>89</v>
      </c>
      <c r="AC239" t="s">
        <v>89</v>
      </c>
      <c r="AD239" t="s">
        <v>89</v>
      </c>
      <c r="AE239" t="str">
        <f>HYPERLINK("file:///C:/rest_photo/İstanbul Çiğ Köfte, İskenderun (Numune Mah.).jpg","İstanbul Çiğ Köfte, İskenderun (Numune Mah.)")</f>
        <v>İstanbul Çiğ Köfte, İskenderun (Numune Mah.)</v>
      </c>
      <c r="AF239" t="s">
        <v>81</v>
      </c>
      <c r="AG239" t="s">
        <v>115</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889</v>
      </c>
      <c r="M240" t="s">
        <v>89</v>
      </c>
      <c r="N240" t="s">
        <v>89</v>
      </c>
      <c r="O240" t="s">
        <v>89</v>
      </c>
      <c r="P240" t="s">
        <v>89</v>
      </c>
      <c r="Q240" t="s">
        <v>89</v>
      </c>
      <c r="R240" t="s">
        <v>89</v>
      </c>
      <c r="S240" t="s">
        <v>89</v>
      </c>
      <c r="T240" t="s">
        <v>89</v>
      </c>
      <c r="U240" t="s">
        <v>89</v>
      </c>
      <c r="V240" t="s">
        <v>89</v>
      </c>
      <c r="W240" t="s">
        <v>90</v>
      </c>
      <c r="X240" t="s">
        <v>89</v>
      </c>
      <c r="Y240" t="s">
        <v>107</v>
      </c>
      <c r="Z240" t="s">
        <v>186</v>
      </c>
      <c r="AA240" t="s">
        <v>89</v>
      </c>
      <c r="AB240" t="s">
        <v>89</v>
      </c>
      <c r="AC240" t="s">
        <v>89</v>
      </c>
      <c r="AD240" t="s">
        <v>89</v>
      </c>
      <c r="AE240" t="str">
        <f>HYPERLINK("file:///C:/rest_photo/İstanbul Pilavcısı, İskenderun (Savaş Mah.).jpg","İstanbul Pilavcısı, İskenderun (Savaş Mah.)")</f>
        <v>İstanbul Pilavcısı, İskenderun (Savaş Mah.)</v>
      </c>
      <c r="AF240" t="s">
        <v>700</v>
      </c>
      <c r="AG240" t="s">
        <v>419</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890</v>
      </c>
      <c r="M241" t="s">
        <v>89</v>
      </c>
      <c r="N241" t="s">
        <v>89</v>
      </c>
      <c r="O241" t="s">
        <v>89</v>
      </c>
      <c r="P241" t="s">
        <v>89</v>
      </c>
      <c r="Q241" t="s">
        <v>89</v>
      </c>
      <c r="R241" t="s">
        <v>89</v>
      </c>
      <c r="S241" t="s">
        <v>89</v>
      </c>
      <c r="T241" t="s">
        <v>89</v>
      </c>
      <c r="U241" t="s">
        <v>89</v>
      </c>
      <c r="V241" t="s">
        <v>89</v>
      </c>
      <c r="W241" t="s">
        <v>90</v>
      </c>
      <c r="X241" t="s">
        <v>89</v>
      </c>
      <c r="Y241" t="s">
        <v>107</v>
      </c>
      <c r="Z241" t="s">
        <v>194</v>
      </c>
      <c r="AA241" t="s">
        <v>89</v>
      </c>
      <c r="AB241" t="s">
        <v>89</v>
      </c>
      <c r="AC241" t="s">
        <v>89</v>
      </c>
      <c r="AD241" t="s">
        <v>89</v>
      </c>
      <c r="AE241" t="str">
        <f>HYPERLINK("file:///C:/rest_photo/İste Döner, İskenderun (Meydan Mah.).jpg","İste Döner, İskenderun (Meydan Mah.)")</f>
        <v>İste Döner, İskenderun (Meydan Mah.)</v>
      </c>
      <c r="AF241" t="s">
        <v>81</v>
      </c>
      <c r="AG241" t="s">
        <v>99</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891</v>
      </c>
      <c r="M242" t="s">
        <v>89</v>
      </c>
      <c r="N242" t="s">
        <v>89</v>
      </c>
      <c r="O242" t="s">
        <v>89</v>
      </c>
      <c r="P242" t="s">
        <v>89</v>
      </c>
      <c r="Q242" t="s">
        <v>89</v>
      </c>
      <c r="R242" t="s">
        <v>89</v>
      </c>
      <c r="S242" t="s">
        <v>89</v>
      </c>
      <c r="T242" t="s">
        <v>89</v>
      </c>
      <c r="U242" t="s">
        <v>89</v>
      </c>
      <c r="V242" t="s">
        <v>89</v>
      </c>
      <c r="W242" t="s">
        <v>90</v>
      </c>
      <c r="X242" t="s">
        <v>89</v>
      </c>
      <c r="Y242" t="s">
        <v>96</v>
      </c>
      <c r="Z242" t="s">
        <v>134</v>
      </c>
      <c r="AA242" t="s">
        <v>89</v>
      </c>
      <c r="AB242" t="s">
        <v>89</v>
      </c>
      <c r="AC242" t="s">
        <v>89</v>
      </c>
      <c r="AD242" t="s">
        <v>89</v>
      </c>
      <c r="AE242" t="str">
        <f>HYPERLINK("file:///C:/rest_photo/İzzi Cafe, Antakya (Zülüflühan Mah.).jpg","İzzi Cafe, Antakya (Zülüflühan Mah.)")</f>
        <v>İzzi Cafe, Antakya (Zülüflühan Mah.)</v>
      </c>
      <c r="AF242" t="s">
        <v>81</v>
      </c>
      <c r="AG242" t="s">
        <v>142</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892</v>
      </c>
      <c r="M243" t="s">
        <v>89</v>
      </c>
      <c r="N243" t="s">
        <v>89</v>
      </c>
      <c r="O243" t="s">
        <v>89</v>
      </c>
      <c r="P243" t="s">
        <v>89</v>
      </c>
      <c r="Q243" t="s">
        <v>89</v>
      </c>
      <c r="R243" t="s">
        <v>89</v>
      </c>
      <c r="S243" t="s">
        <v>89</v>
      </c>
      <c r="T243" t="s">
        <v>89</v>
      </c>
      <c r="U243" t="s">
        <v>89</v>
      </c>
      <c r="V243" t="s">
        <v>89</v>
      </c>
      <c r="W243" t="s">
        <v>90</v>
      </c>
      <c r="X243" t="s">
        <v>89</v>
      </c>
      <c r="Y243" t="s">
        <v>107</v>
      </c>
      <c r="Z243" t="s">
        <v>186</v>
      </c>
      <c r="AA243" t="s">
        <v>89</v>
      </c>
      <c r="AB243" t="s">
        <v>89</v>
      </c>
      <c r="AC243" t="s">
        <v>89</v>
      </c>
      <c r="AD243" t="s">
        <v>89</v>
      </c>
      <c r="AE243" t="str">
        <f>HYPERLINK("file:///C:/rest_photo/James Cooper, İskenderun (Savaş Mah.).jpg","James Cooper, İskenderun (Savaş Mah.)")</f>
        <v>James Cooper, İskenderun (Savaş Mah.)</v>
      </c>
      <c r="AF243" t="s">
        <v>702</v>
      </c>
      <c r="AG243" t="s">
        <v>99</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893</v>
      </c>
      <c r="M244" t="s">
        <v>89</v>
      </c>
      <c r="N244" t="s">
        <v>89</v>
      </c>
      <c r="O244" t="s">
        <v>89</v>
      </c>
      <c r="P244" t="s">
        <v>89</v>
      </c>
      <c r="Q244" t="s">
        <v>89</v>
      </c>
      <c r="R244" t="s">
        <v>89</v>
      </c>
      <c r="S244" t="s">
        <v>89</v>
      </c>
      <c r="T244" t="s">
        <v>89</v>
      </c>
      <c r="U244" t="s">
        <v>89</v>
      </c>
      <c r="V244" t="s">
        <v>89</v>
      </c>
      <c r="W244" t="s">
        <v>90</v>
      </c>
      <c r="X244" t="s">
        <v>89</v>
      </c>
      <c r="Y244" t="s">
        <v>107</v>
      </c>
      <c r="Z244" t="s">
        <v>130</v>
      </c>
      <c r="AA244" t="s">
        <v>89</v>
      </c>
      <c r="AB244" t="s">
        <v>89</v>
      </c>
      <c r="AC244" t="s">
        <v>89</v>
      </c>
      <c r="AD244" t="s">
        <v>89</v>
      </c>
      <c r="AE244" t="str">
        <f>HYPERLINK("file:///C:/rest_photo/Juice Fruity, İskenderun (Kurtuluş Mah.).jpg","Juice Fruity, İskenderun (Kurtuluş Mah.)")</f>
        <v>Juice Fruity, İskenderun (Kurtuluş Mah.)</v>
      </c>
      <c r="AF244" t="s">
        <v>700</v>
      </c>
      <c r="AG244" t="s">
        <v>146</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894</v>
      </c>
      <c r="M245" t="s">
        <v>89</v>
      </c>
      <c r="N245" t="s">
        <v>89</v>
      </c>
      <c r="O245" t="s">
        <v>89</v>
      </c>
      <c r="P245" t="s">
        <v>89</v>
      </c>
      <c r="Q245" t="s">
        <v>89</v>
      </c>
      <c r="R245" t="s">
        <v>89</v>
      </c>
      <c r="S245" t="s">
        <v>89</v>
      </c>
      <c r="T245" t="s">
        <v>89</v>
      </c>
      <c r="U245" t="s">
        <v>89</v>
      </c>
      <c r="V245" t="s">
        <v>89</v>
      </c>
      <c r="W245" t="s">
        <v>90</v>
      </c>
      <c r="X245" t="s">
        <v>89</v>
      </c>
      <c r="Y245" t="s">
        <v>107</v>
      </c>
      <c r="Z245" t="s">
        <v>186</v>
      </c>
      <c r="AA245" t="s">
        <v>89</v>
      </c>
      <c r="AB245" t="s">
        <v>89</v>
      </c>
      <c r="AC245" t="s">
        <v>89</v>
      </c>
      <c r="AD245" t="s">
        <v>89</v>
      </c>
      <c r="AE245" t="str">
        <f>HYPERLINK("file:///C:/rest_photo/Juice House, İskenderun (Savaş Mah.).jpg","Juice House, İskenderun (Savaş Mah.)")</f>
        <v>Juice House, İskenderun (Savaş Mah.)</v>
      </c>
      <c r="AF245" t="s">
        <v>81</v>
      </c>
      <c r="AG245" t="s">
        <v>110</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895</v>
      </c>
      <c r="M246" t="s">
        <v>89</v>
      </c>
      <c r="N246" t="s">
        <v>89</v>
      </c>
      <c r="O246" t="s">
        <v>89</v>
      </c>
      <c r="P246" t="s">
        <v>89</v>
      </c>
      <c r="Q246" t="s">
        <v>89</v>
      </c>
      <c r="R246" t="s">
        <v>89</v>
      </c>
      <c r="S246" t="s">
        <v>89</v>
      </c>
      <c r="T246" t="s">
        <v>89</v>
      </c>
      <c r="U246" t="s">
        <v>89</v>
      </c>
      <c r="V246" t="s">
        <v>89</v>
      </c>
      <c r="W246" t="s">
        <v>90</v>
      </c>
      <c r="X246" t="s">
        <v>89</v>
      </c>
      <c r="Y246" t="s">
        <v>96</v>
      </c>
      <c r="Z246" t="s">
        <v>287</v>
      </c>
      <c r="AA246" t="s">
        <v>89</v>
      </c>
      <c r="AB246" t="s">
        <v>89</v>
      </c>
      <c r="AC246" t="s">
        <v>89</v>
      </c>
      <c r="AD246" t="s">
        <v>89</v>
      </c>
      <c r="AE246" t="str">
        <f>HYPERLINK("file:///C:/rest_photo/Jülyen, Antakya (Esentepe Mah.).jpg","Jülyen, Antakya (Esentepe Mah.)")</f>
        <v>Jülyen, Antakya (Esentepe Mah.)</v>
      </c>
      <c r="AF246" t="s">
        <v>700</v>
      </c>
      <c r="AG246" t="s">
        <v>95</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896</v>
      </c>
      <c r="M247" t="s">
        <v>89</v>
      </c>
      <c r="N247" t="s">
        <v>89</v>
      </c>
      <c r="O247" t="s">
        <v>89</v>
      </c>
      <c r="P247" t="s">
        <v>89</v>
      </c>
      <c r="Q247" t="s">
        <v>89</v>
      </c>
      <c r="R247" t="s">
        <v>89</v>
      </c>
      <c r="S247" t="s">
        <v>89</v>
      </c>
      <c r="T247" t="s">
        <v>89</v>
      </c>
      <c r="U247" t="s">
        <v>89</v>
      </c>
      <c r="V247" t="s">
        <v>89</v>
      </c>
      <c r="W247" t="s">
        <v>90</v>
      </c>
      <c r="X247" t="s">
        <v>89</v>
      </c>
      <c r="Y247" t="s">
        <v>96</v>
      </c>
      <c r="Z247" t="s">
        <v>150</v>
      </c>
      <c r="AA247" t="s">
        <v>89</v>
      </c>
      <c r="AB247" t="s">
        <v>89</v>
      </c>
      <c r="AC247" t="s">
        <v>89</v>
      </c>
      <c r="AD247" t="s">
        <v>89</v>
      </c>
      <c r="AE247" t="str">
        <f>HYPERLINK("file:///C:/rest_photo/Kahve Diyarı, Antakya (Kışla Saray Mah.).jpg","Kahve Diyarı, Antakya (Kışla Saray Mah.)")</f>
        <v>Kahve Diyarı, Antakya (Kışla Saray Mah.)</v>
      </c>
      <c r="AF247" t="s">
        <v>81</v>
      </c>
      <c r="AG247" t="s">
        <v>255</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428</v>
      </c>
      <c r="M248" t="s">
        <v>89</v>
      </c>
      <c r="N248" t="s">
        <v>89</v>
      </c>
      <c r="O248" t="s">
        <v>89</v>
      </c>
      <c r="P248" t="s">
        <v>89</v>
      </c>
      <c r="Q248" t="s">
        <v>89</v>
      </c>
      <c r="R248" t="s">
        <v>89</v>
      </c>
      <c r="S248" t="s">
        <v>89</v>
      </c>
      <c r="T248" t="s">
        <v>89</v>
      </c>
      <c r="U248" t="s">
        <v>89</v>
      </c>
      <c r="V248" t="s">
        <v>89</v>
      </c>
      <c r="W248" t="s">
        <v>90</v>
      </c>
      <c r="X248" t="s">
        <v>89</v>
      </c>
      <c r="Y248" t="s">
        <v>96</v>
      </c>
      <c r="Z248" t="s">
        <v>102</v>
      </c>
      <c r="AA248" t="s">
        <v>89</v>
      </c>
      <c r="AB248" t="s">
        <v>89</v>
      </c>
      <c r="AC248" t="s">
        <v>89</v>
      </c>
      <c r="AD248" t="s">
        <v>89</v>
      </c>
      <c r="AE248" t="str">
        <f>HYPERLINK("file:///C:/rest_photo/Kahve Dünyası, Antakya (Haraparası Mah.).jpg","Kahve Dünyası, Antakya (Haraparası Mah.)")</f>
        <v>Kahve Dünyası, Antakya (Haraparası Mah.)</v>
      </c>
      <c r="AF248" t="s">
        <v>81</v>
      </c>
      <c r="AG248" t="s">
        <v>428</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428</v>
      </c>
      <c r="M249" t="s">
        <v>89</v>
      </c>
      <c r="N249" t="s">
        <v>89</v>
      </c>
      <c r="O249" t="s">
        <v>89</v>
      </c>
      <c r="P249" t="s">
        <v>89</v>
      </c>
      <c r="Q249" t="s">
        <v>89</v>
      </c>
      <c r="R249" t="s">
        <v>89</v>
      </c>
      <c r="S249" t="s">
        <v>89</v>
      </c>
      <c r="T249" t="s">
        <v>89</v>
      </c>
      <c r="U249" t="s">
        <v>89</v>
      </c>
      <c r="V249" t="s">
        <v>89</v>
      </c>
      <c r="W249" t="s">
        <v>90</v>
      </c>
      <c r="X249" t="s">
        <v>89</v>
      </c>
      <c r="Y249" t="s">
        <v>107</v>
      </c>
      <c r="Z249" t="s">
        <v>177</v>
      </c>
      <c r="AA249" t="s">
        <v>89</v>
      </c>
      <c r="AB249" t="s">
        <v>89</v>
      </c>
      <c r="AC249" t="s">
        <v>89</v>
      </c>
      <c r="AD249" t="s">
        <v>89</v>
      </c>
      <c r="AE249" t="str">
        <f>HYPERLINK("file:///C:/rest_photo/Kahve Dünyası, İskenderun (Numune Mah.).jpg","Kahve Dünyası, İskenderun (Numune Mah.)")</f>
        <v>Kahve Dünyası, İskenderun (Numune Mah.)</v>
      </c>
      <c r="AF249" t="s">
        <v>81</v>
      </c>
      <c r="AG249" t="s">
        <v>428</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897</v>
      </c>
      <c r="M250" t="s">
        <v>89</v>
      </c>
      <c r="N250" t="s">
        <v>89</v>
      </c>
      <c r="O250" t="s">
        <v>89</v>
      </c>
      <c r="P250" t="s">
        <v>89</v>
      </c>
      <c r="Q250" t="s">
        <v>89</v>
      </c>
      <c r="R250" t="s">
        <v>89</v>
      </c>
      <c r="S250" t="s">
        <v>89</v>
      </c>
      <c r="T250" t="s">
        <v>89</v>
      </c>
      <c r="U250" t="s">
        <v>89</v>
      </c>
      <c r="V250" t="s">
        <v>89</v>
      </c>
      <c r="W250" t="s">
        <v>90</v>
      </c>
      <c r="X250" t="s">
        <v>89</v>
      </c>
      <c r="Y250" t="s">
        <v>107</v>
      </c>
      <c r="Z250" t="s">
        <v>225</v>
      </c>
      <c r="AA250" t="s">
        <v>89</v>
      </c>
      <c r="AB250" t="s">
        <v>89</v>
      </c>
      <c r="AC250" t="s">
        <v>89</v>
      </c>
      <c r="AD250" t="s">
        <v>89</v>
      </c>
      <c r="AE250" t="str">
        <f>HYPERLINK("file:///C:/rest_photo/Kaila's Donut &amp; Waffle &amp; Crepe, İskenderun (Süleymaniye Mah.).jpg","Kaila's Donut &amp; Waffle &amp; Crepe, İskenderun (Süleymaniye Mah.)")</f>
        <v>Kaila's Donut &amp; Waffle &amp; Crepe, İskenderun (Süleymaniye Mah.)</v>
      </c>
      <c r="AF250" t="s">
        <v>728</v>
      </c>
      <c r="AG250" t="s">
        <v>146</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898</v>
      </c>
      <c r="M251" t="s">
        <v>89</v>
      </c>
      <c r="N251" t="s">
        <v>89</v>
      </c>
      <c r="O251" t="s">
        <v>89</v>
      </c>
      <c r="P251" t="s">
        <v>89</v>
      </c>
      <c r="Q251" t="s">
        <v>89</v>
      </c>
      <c r="R251" t="s">
        <v>89</v>
      </c>
      <c r="S251" t="s">
        <v>89</v>
      </c>
      <c r="T251" t="s">
        <v>89</v>
      </c>
      <c r="U251" t="s">
        <v>89</v>
      </c>
      <c r="V251" t="s">
        <v>89</v>
      </c>
      <c r="W251" t="s">
        <v>90</v>
      </c>
      <c r="X251" t="s">
        <v>89</v>
      </c>
      <c r="Y251" t="s">
        <v>96</v>
      </c>
      <c r="Z251" t="s">
        <v>100</v>
      </c>
      <c r="AA251" t="s">
        <v>89</v>
      </c>
      <c r="AB251" t="s">
        <v>89</v>
      </c>
      <c r="AC251" t="s">
        <v>89</v>
      </c>
      <c r="AD251" t="s">
        <v>89</v>
      </c>
      <c r="AE251" t="str">
        <f>HYPERLINK("file:///C:/rest_photo/Kanarya Köfte 1988, Antakya (Cebrail Mah.).jpg","Kanarya Köfte 1988, Antakya (Cebrail Mah.)")</f>
        <v>Kanarya Köfte 1988, Antakya (Cebrail Mah.)</v>
      </c>
      <c r="AF251" t="s">
        <v>700</v>
      </c>
      <c r="AG251" t="s">
        <v>156</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899</v>
      </c>
      <c r="M252" t="s">
        <v>89</v>
      </c>
      <c r="N252" t="s">
        <v>89</v>
      </c>
      <c r="O252" t="s">
        <v>89</v>
      </c>
      <c r="P252" t="s">
        <v>89</v>
      </c>
      <c r="Q252" t="s">
        <v>89</v>
      </c>
      <c r="R252" t="s">
        <v>89</v>
      </c>
      <c r="S252" t="s">
        <v>89</v>
      </c>
      <c r="T252" t="s">
        <v>89</v>
      </c>
      <c r="U252" t="s">
        <v>89</v>
      </c>
      <c r="V252" t="s">
        <v>89</v>
      </c>
      <c r="W252" t="s">
        <v>90</v>
      </c>
      <c r="X252" t="s">
        <v>89</v>
      </c>
      <c r="Y252" t="s">
        <v>107</v>
      </c>
      <c r="Z252" t="s">
        <v>140</v>
      </c>
      <c r="AA252" t="s">
        <v>89</v>
      </c>
      <c r="AB252" t="s">
        <v>89</v>
      </c>
      <c r="AC252" t="s">
        <v>89</v>
      </c>
      <c r="AD252" t="s">
        <v>89</v>
      </c>
      <c r="AE252" t="str">
        <f>HYPERLINK("file:///C:/rest_photo/Kanatlı Döner, İskenderun (Yenişehir Mah.).jpg","Kanatlı Döner, İskenderun (Yenişehir Mah.)")</f>
        <v>Kanatlı Döner, İskenderun (Yenişehir Mah.)</v>
      </c>
      <c r="AF252" t="s">
        <v>81</v>
      </c>
      <c r="AG252" t="s">
        <v>99</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900</v>
      </c>
      <c r="M253" t="s">
        <v>89</v>
      </c>
      <c r="N253" t="s">
        <v>89</v>
      </c>
      <c r="O253" t="s">
        <v>89</v>
      </c>
      <c r="P253" t="s">
        <v>89</v>
      </c>
      <c r="Q253" t="s">
        <v>89</v>
      </c>
      <c r="R253" t="s">
        <v>89</v>
      </c>
      <c r="S253" t="s">
        <v>89</v>
      </c>
      <c r="T253" t="s">
        <v>89</v>
      </c>
      <c r="U253" t="s">
        <v>89</v>
      </c>
      <c r="V253" t="s">
        <v>89</v>
      </c>
      <c r="W253" t="s">
        <v>90</v>
      </c>
      <c r="X253" t="s">
        <v>89</v>
      </c>
      <c r="Y253" t="s">
        <v>107</v>
      </c>
      <c r="Z253" t="s">
        <v>186</v>
      </c>
      <c r="AA253" t="s">
        <v>89</v>
      </c>
      <c r="AB253" t="s">
        <v>89</v>
      </c>
      <c r="AC253" t="s">
        <v>89</v>
      </c>
      <c r="AD253" t="s">
        <v>89</v>
      </c>
      <c r="AE253" t="str">
        <f>HYPERLINK("file:///C:/rest_photo/Kardelen Döner, İskenderun (Savaş Mah.).jpg","Kardelen Döner, İskenderun (Savaş Mah.)")</f>
        <v>Kardelen Döner, İskenderun (Savaş Mah.)</v>
      </c>
      <c r="AF253" t="s">
        <v>81</v>
      </c>
      <c r="AG253" t="s">
        <v>99</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901</v>
      </c>
      <c r="M254" t="s">
        <v>89</v>
      </c>
      <c r="N254" t="s">
        <v>89</v>
      </c>
      <c r="O254" t="s">
        <v>89</v>
      </c>
      <c r="P254" t="s">
        <v>89</v>
      </c>
      <c r="Q254" t="s">
        <v>89</v>
      </c>
      <c r="R254" t="s">
        <v>89</v>
      </c>
      <c r="S254" t="s">
        <v>89</v>
      </c>
      <c r="T254" t="s">
        <v>89</v>
      </c>
      <c r="U254" t="s">
        <v>89</v>
      </c>
      <c r="V254" t="s">
        <v>89</v>
      </c>
      <c r="W254" t="s">
        <v>90</v>
      </c>
      <c r="X254" t="s">
        <v>89</v>
      </c>
      <c r="Y254" t="s">
        <v>96</v>
      </c>
      <c r="Z254" t="s">
        <v>159</v>
      </c>
      <c r="AA254" t="s">
        <v>89</v>
      </c>
      <c r="AB254" t="s">
        <v>89</v>
      </c>
      <c r="AC254" t="s">
        <v>89</v>
      </c>
      <c r="AD254" t="s">
        <v>89</v>
      </c>
      <c r="AE254" t="str">
        <f>HYPERLINK("file:///C:/rest_photo/Kardeş Tost &amp; Köfte, Antakya (Güllü Bahçe Mah. - Saray Cad.).jpg","Kardeş Tost &amp; Köfte, Antakya (Güllü Bahçe Mah. - Saray Cad.)")</f>
        <v>Kardeş Tost &amp; Köfte, Antakya (Güllü Bahçe Mah. - Saray Cad.)</v>
      </c>
      <c r="AF254" t="s">
        <v>700</v>
      </c>
      <c r="AG254" t="s">
        <v>156</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902</v>
      </c>
      <c r="M255" t="s">
        <v>89</v>
      </c>
      <c r="N255" t="s">
        <v>89</v>
      </c>
      <c r="O255" t="s">
        <v>89</v>
      </c>
      <c r="P255" t="s">
        <v>89</v>
      </c>
      <c r="Q255" t="s">
        <v>89</v>
      </c>
      <c r="R255" t="s">
        <v>89</v>
      </c>
      <c r="S255" t="s">
        <v>89</v>
      </c>
      <c r="T255" t="s">
        <v>89</v>
      </c>
      <c r="U255" t="s">
        <v>89</v>
      </c>
      <c r="V255" t="s">
        <v>89</v>
      </c>
      <c r="W255" t="s">
        <v>90</v>
      </c>
      <c r="X255" t="s">
        <v>89</v>
      </c>
      <c r="Y255" t="s">
        <v>96</v>
      </c>
      <c r="Z255" t="s">
        <v>123</v>
      </c>
      <c r="AA255" t="s">
        <v>89</v>
      </c>
      <c r="AB255" t="s">
        <v>89</v>
      </c>
      <c r="AC255" t="s">
        <v>89</v>
      </c>
      <c r="AD255" t="s">
        <v>89</v>
      </c>
      <c r="AE255" t="str">
        <f>HYPERLINK("file:///C:/rest_photo/Katık Döner, Antakya (General Şükrü Kanatlı Mah.).jpg","Katık Döner, Antakya (General Şükrü Kanatlı Mah.)")</f>
        <v>Katık Döner, Antakya (General Şükrü Kanatlı Mah.)</v>
      </c>
      <c r="AF255" t="s">
        <v>81</v>
      </c>
      <c r="AG255" t="s">
        <v>99</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902</v>
      </c>
      <c r="M256" t="s">
        <v>89</v>
      </c>
      <c r="N256" t="s">
        <v>89</v>
      </c>
      <c r="O256" t="s">
        <v>89</v>
      </c>
      <c r="P256" t="s">
        <v>89</v>
      </c>
      <c r="Q256" t="s">
        <v>89</v>
      </c>
      <c r="R256" t="s">
        <v>89</v>
      </c>
      <c r="S256" t="s">
        <v>89</v>
      </c>
      <c r="T256" t="s">
        <v>89</v>
      </c>
      <c r="U256" t="s">
        <v>89</v>
      </c>
      <c r="V256" t="s">
        <v>89</v>
      </c>
      <c r="W256" t="s">
        <v>90</v>
      </c>
      <c r="X256" t="s">
        <v>89</v>
      </c>
      <c r="Y256" t="s">
        <v>96</v>
      </c>
      <c r="Z256" t="s">
        <v>104</v>
      </c>
      <c r="AA256" t="s">
        <v>89</v>
      </c>
      <c r="AB256" t="s">
        <v>89</v>
      </c>
      <c r="AC256" t="s">
        <v>89</v>
      </c>
      <c r="AD256" t="s">
        <v>89</v>
      </c>
      <c r="AE256" t="str">
        <f>HYPERLINK("file:///C:/rest_photo/Katık Döner, Antakya (Serinyol Mah.).jpg","Katık Döner, Antakya (Serinyol Mah.)")</f>
        <v>Katık Döner, Antakya (Serinyol Mah.)</v>
      </c>
      <c r="AF256" t="s">
        <v>702</v>
      </c>
      <c r="AG256" t="s">
        <v>99</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903</v>
      </c>
      <c r="M257" t="s">
        <v>89</v>
      </c>
      <c r="N257" t="s">
        <v>89</v>
      </c>
      <c r="O257" t="s">
        <v>89</v>
      </c>
      <c r="P257" t="s">
        <v>89</v>
      </c>
      <c r="Q257" t="s">
        <v>89</v>
      </c>
      <c r="R257" t="s">
        <v>89</v>
      </c>
      <c r="S257" t="s">
        <v>89</v>
      </c>
      <c r="T257" t="s">
        <v>89</v>
      </c>
      <c r="U257" t="s">
        <v>89</v>
      </c>
      <c r="V257" t="s">
        <v>89</v>
      </c>
      <c r="W257" t="s">
        <v>90</v>
      </c>
      <c r="X257" t="s">
        <v>89</v>
      </c>
      <c r="Y257" t="s">
        <v>96</v>
      </c>
      <c r="Z257" t="s">
        <v>123</v>
      </c>
      <c r="AA257" t="s">
        <v>89</v>
      </c>
      <c r="AB257" t="s">
        <v>89</v>
      </c>
      <c r="AC257" t="s">
        <v>89</v>
      </c>
      <c r="AD257" t="s">
        <v>89</v>
      </c>
      <c r="AE257" t="str">
        <f>HYPERLINK("file:///C:/rest_photo/Katmerci Hasan Usta, Antakya (General Şükrü Kanatlı Mah.).jpg","Katmerci Hasan Usta, Antakya (General Şükrü Kanatlı Mah.)")</f>
        <v>Katmerci Hasan Usta, Antakya (General Şükrü Kanatlı Mah.)</v>
      </c>
      <c r="AF257" t="s">
        <v>702</v>
      </c>
      <c r="AG257" t="s">
        <v>146</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904</v>
      </c>
      <c r="M258" t="s">
        <v>89</v>
      </c>
      <c r="N258" t="s">
        <v>89</v>
      </c>
      <c r="O258" t="s">
        <v>89</v>
      </c>
      <c r="P258" t="s">
        <v>89</v>
      </c>
      <c r="Q258" t="s">
        <v>89</v>
      </c>
      <c r="R258" t="s">
        <v>89</v>
      </c>
      <c r="S258" t="s">
        <v>89</v>
      </c>
      <c r="T258" t="s">
        <v>89</v>
      </c>
      <c r="U258" t="s">
        <v>89</v>
      </c>
      <c r="V258" t="s">
        <v>89</v>
      </c>
      <c r="W258" t="s">
        <v>90</v>
      </c>
      <c r="X258" t="s">
        <v>89</v>
      </c>
      <c r="Y258" t="s">
        <v>107</v>
      </c>
      <c r="Z258" t="s">
        <v>186</v>
      </c>
      <c r="AA258" t="s">
        <v>89</v>
      </c>
      <c r="AB258" t="s">
        <v>89</v>
      </c>
      <c r="AC258" t="s">
        <v>89</v>
      </c>
      <c r="AD258" t="s">
        <v>89</v>
      </c>
      <c r="AE258" t="str">
        <f>HYPERLINK("file:///C:/rest_photo/Kavurmacı Alper Usta, İskenderun (Savaş Mah.).jpg","Kavurmacı Alper Usta, İskenderun (Savaş Mah.)")</f>
        <v>Kavurmacı Alper Usta, İskenderun (Savaş Mah.)</v>
      </c>
      <c r="AF258" t="s">
        <v>700</v>
      </c>
      <c r="AG258" t="s">
        <v>142</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905</v>
      </c>
      <c r="M259" t="s">
        <v>89</v>
      </c>
      <c r="N259" t="s">
        <v>89</v>
      </c>
      <c r="O259" t="s">
        <v>89</v>
      </c>
      <c r="P259" t="s">
        <v>89</v>
      </c>
      <c r="Q259" t="s">
        <v>89</v>
      </c>
      <c r="R259" t="s">
        <v>89</v>
      </c>
      <c r="S259" t="s">
        <v>89</v>
      </c>
      <c r="T259" t="s">
        <v>89</v>
      </c>
      <c r="U259" t="s">
        <v>89</v>
      </c>
      <c r="V259" t="s">
        <v>89</v>
      </c>
      <c r="W259" t="s">
        <v>90</v>
      </c>
      <c r="X259" t="s">
        <v>89</v>
      </c>
      <c r="Y259" t="s">
        <v>107</v>
      </c>
      <c r="Z259" t="s">
        <v>194</v>
      </c>
      <c r="AA259" t="s">
        <v>89</v>
      </c>
      <c r="AB259" t="s">
        <v>89</v>
      </c>
      <c r="AC259" t="s">
        <v>89</v>
      </c>
      <c r="AD259" t="s">
        <v>89</v>
      </c>
      <c r="AE259" t="str">
        <f>HYPERLINK("file:///C:/rest_photo/Kavurmacı Hüseyin, İskenderun (Meydan Mah.).jpg","Kavurmacı Hüseyin, İskenderun (Meydan Mah.)")</f>
        <v>Kavurmacı Hüseyin, İskenderun (Meydan Mah.)</v>
      </c>
      <c r="AF259" t="s">
        <v>81</v>
      </c>
      <c r="AG259" t="s">
        <v>95</v>
      </c>
      <c r="AH259" t="s">
        <v>89</v>
      </c>
      <c r="AI259" t="s">
        <v>89</v>
      </c>
      <c r="AJ259" t="s">
        <v>93</v>
      </c>
    </row>
    <row r="260" spans="2:36" x14ac:dyDescent="0.25">
      <c r="B260" t="s">
        <v>89</v>
      </c>
      <c r="C260" t="s">
        <v>89</v>
      </c>
      <c r="D260" t="s">
        <v>89</v>
      </c>
      <c r="E260" t="s">
        <v>89</v>
      </c>
      <c r="F260" t="s">
        <v>89</v>
      </c>
      <c r="G260" t="s">
        <v>89</v>
      </c>
      <c r="H260" t="s">
        <v>89</v>
      </c>
      <c r="I260" t="s">
        <v>89</v>
      </c>
      <c r="J260" t="s">
        <v>89</v>
      </c>
      <c r="K260" t="s">
        <v>89</v>
      </c>
      <c r="L260" t="s">
        <v>906</v>
      </c>
      <c r="M260" t="s">
        <v>89</v>
      </c>
      <c r="N260" t="s">
        <v>89</v>
      </c>
      <c r="O260" t="s">
        <v>89</v>
      </c>
      <c r="P260" t="s">
        <v>89</v>
      </c>
      <c r="Q260" t="s">
        <v>89</v>
      </c>
      <c r="R260" t="s">
        <v>89</v>
      </c>
      <c r="S260" t="s">
        <v>89</v>
      </c>
      <c r="T260" t="s">
        <v>89</v>
      </c>
      <c r="U260" t="s">
        <v>89</v>
      </c>
      <c r="V260" t="s">
        <v>89</v>
      </c>
      <c r="W260" t="s">
        <v>90</v>
      </c>
      <c r="X260" t="s">
        <v>89</v>
      </c>
      <c r="Y260" t="s">
        <v>96</v>
      </c>
      <c r="Z260" t="s">
        <v>104</v>
      </c>
      <c r="AA260" t="s">
        <v>89</v>
      </c>
      <c r="AB260" t="s">
        <v>89</v>
      </c>
      <c r="AC260" t="s">
        <v>89</v>
      </c>
      <c r="AD260" t="s">
        <v>89</v>
      </c>
      <c r="AE260" t="str">
        <f>HYPERLINK("file:///C:/rest_photo/Kebabçım, Antakya (Serinyol Mah.).jpg","Kebabçım, Antakya (Serinyol Mah.)")</f>
        <v>Kebabçım, Antakya (Serinyol Mah.)</v>
      </c>
      <c r="AF260" t="s">
        <v>700</v>
      </c>
      <c r="AG260" t="s">
        <v>95</v>
      </c>
      <c r="AH260" t="s">
        <v>89</v>
      </c>
      <c r="AI260" t="s">
        <v>89</v>
      </c>
      <c r="AJ260" t="s">
        <v>93</v>
      </c>
    </row>
    <row r="261" spans="2:36" x14ac:dyDescent="0.25">
      <c r="B261" t="s">
        <v>89</v>
      </c>
      <c r="C261" t="s">
        <v>89</v>
      </c>
      <c r="D261" t="s">
        <v>89</v>
      </c>
      <c r="E261" t="s">
        <v>89</v>
      </c>
      <c r="F261" t="s">
        <v>89</v>
      </c>
      <c r="G261" t="s">
        <v>89</v>
      </c>
      <c r="H261" t="s">
        <v>89</v>
      </c>
      <c r="I261" t="s">
        <v>89</v>
      </c>
      <c r="J261" t="s">
        <v>89</v>
      </c>
      <c r="K261" t="s">
        <v>89</v>
      </c>
      <c r="L261" t="s">
        <v>907</v>
      </c>
      <c r="M261" t="s">
        <v>89</v>
      </c>
      <c r="N261" t="s">
        <v>89</v>
      </c>
      <c r="O261" t="s">
        <v>89</v>
      </c>
      <c r="P261" t="s">
        <v>89</v>
      </c>
      <c r="Q261" t="s">
        <v>89</v>
      </c>
      <c r="R261" t="s">
        <v>89</v>
      </c>
      <c r="S261" t="s">
        <v>89</v>
      </c>
      <c r="T261" t="s">
        <v>89</v>
      </c>
      <c r="U261" t="s">
        <v>89</v>
      </c>
      <c r="V261" t="s">
        <v>89</v>
      </c>
      <c r="W261" t="s">
        <v>90</v>
      </c>
      <c r="X261" t="s">
        <v>89</v>
      </c>
      <c r="Y261" t="s">
        <v>96</v>
      </c>
      <c r="Z261" t="s">
        <v>104</v>
      </c>
      <c r="AA261" t="s">
        <v>89</v>
      </c>
      <c r="AB261" t="s">
        <v>89</v>
      </c>
      <c r="AC261" t="s">
        <v>89</v>
      </c>
      <c r="AD261" t="s">
        <v>89</v>
      </c>
      <c r="AE261" t="str">
        <f>HYPERLINK("file:///C:/rest_photo/Kebabın Ustası, Antakya (Serinyol Mah.).jpg","Kebabın Ustası, Antakya (Serinyol Mah.)")</f>
        <v>Kebabın Ustası, Antakya (Serinyol Mah.)</v>
      </c>
      <c r="AF261" t="s">
        <v>700</v>
      </c>
      <c r="AG261" t="s">
        <v>95</v>
      </c>
      <c r="AH261" t="s">
        <v>89</v>
      </c>
      <c r="AI261" t="s">
        <v>89</v>
      </c>
      <c r="AJ261" t="s">
        <v>93</v>
      </c>
    </row>
    <row r="262" spans="2:36" x14ac:dyDescent="0.25">
      <c r="B262" t="s">
        <v>89</v>
      </c>
      <c r="C262" t="s">
        <v>89</v>
      </c>
      <c r="D262" t="s">
        <v>89</v>
      </c>
      <c r="E262" t="s">
        <v>89</v>
      </c>
      <c r="F262" t="s">
        <v>89</v>
      </c>
      <c r="G262" t="s">
        <v>89</v>
      </c>
      <c r="H262" t="s">
        <v>89</v>
      </c>
      <c r="I262" t="s">
        <v>89</v>
      </c>
      <c r="J262" t="s">
        <v>89</v>
      </c>
      <c r="K262" t="s">
        <v>89</v>
      </c>
      <c r="L262" t="s">
        <v>908</v>
      </c>
      <c r="M262" t="s">
        <v>89</v>
      </c>
      <c r="N262" t="s">
        <v>89</v>
      </c>
      <c r="O262" t="s">
        <v>89</v>
      </c>
      <c r="P262" t="s">
        <v>89</v>
      </c>
      <c r="Q262" t="s">
        <v>89</v>
      </c>
      <c r="R262" t="s">
        <v>89</v>
      </c>
      <c r="S262" t="s">
        <v>89</v>
      </c>
      <c r="T262" t="s">
        <v>89</v>
      </c>
      <c r="U262" t="s">
        <v>89</v>
      </c>
      <c r="V262" t="s">
        <v>89</v>
      </c>
      <c r="W262" t="s">
        <v>90</v>
      </c>
      <c r="X262" t="s">
        <v>89</v>
      </c>
      <c r="Y262" t="s">
        <v>96</v>
      </c>
      <c r="Z262" t="s">
        <v>121</v>
      </c>
      <c r="AA262" t="s">
        <v>89</v>
      </c>
      <c r="AB262" t="s">
        <v>89</v>
      </c>
      <c r="AC262" t="s">
        <v>89</v>
      </c>
      <c r="AD262" t="s">
        <v>89</v>
      </c>
      <c r="AE262" t="str">
        <f>HYPERLINK("file:///C:/rest_photo/Kebapçı Adem Ustanın Yeri, Antakya (Cumhuriyet Mah.).jpg","Kebapçı Adem Ustanın Yeri, Antakya (Cumhuriyet Mah.)")</f>
        <v>Kebapçı Adem Ustanın Yeri, Antakya (Cumhuriyet Mah.)</v>
      </c>
      <c r="AF262" t="s">
        <v>702</v>
      </c>
      <c r="AG262" t="s">
        <v>95</v>
      </c>
      <c r="AH262" t="s">
        <v>89</v>
      </c>
      <c r="AI262" t="s">
        <v>89</v>
      </c>
      <c r="AJ262" t="s">
        <v>93</v>
      </c>
    </row>
    <row r="263" spans="2:36" x14ac:dyDescent="0.25">
      <c r="B263" t="s">
        <v>89</v>
      </c>
      <c r="C263" t="s">
        <v>89</v>
      </c>
      <c r="D263" t="s">
        <v>89</v>
      </c>
      <c r="E263" t="s">
        <v>89</v>
      </c>
      <c r="F263" t="s">
        <v>89</v>
      </c>
      <c r="G263" t="s">
        <v>89</v>
      </c>
      <c r="H263" t="s">
        <v>89</v>
      </c>
      <c r="I263" t="s">
        <v>89</v>
      </c>
      <c r="J263" t="s">
        <v>89</v>
      </c>
      <c r="K263" t="s">
        <v>89</v>
      </c>
      <c r="L263" t="s">
        <v>909</v>
      </c>
      <c r="M263" t="s">
        <v>89</v>
      </c>
      <c r="N263" t="s">
        <v>89</v>
      </c>
      <c r="O263" t="s">
        <v>89</v>
      </c>
      <c r="P263" t="s">
        <v>89</v>
      </c>
      <c r="Q263" t="s">
        <v>89</v>
      </c>
      <c r="R263" t="s">
        <v>89</v>
      </c>
      <c r="S263" t="s">
        <v>89</v>
      </c>
      <c r="T263" t="s">
        <v>89</v>
      </c>
      <c r="U263" t="s">
        <v>89</v>
      </c>
      <c r="V263" t="s">
        <v>89</v>
      </c>
      <c r="W263" t="s">
        <v>90</v>
      </c>
      <c r="X263" t="s">
        <v>89</v>
      </c>
      <c r="Y263" t="s">
        <v>107</v>
      </c>
      <c r="Z263" t="s">
        <v>186</v>
      </c>
      <c r="AA263" t="s">
        <v>89</v>
      </c>
      <c r="AB263" t="s">
        <v>89</v>
      </c>
      <c r="AC263" t="s">
        <v>89</v>
      </c>
      <c r="AD263" t="s">
        <v>89</v>
      </c>
      <c r="AE263" t="str">
        <f>HYPERLINK("file:///C:/rest_photo/Kebapçı Fevzi, İskenderun (Savaş Mah.).jpg","Kebapçı Fevzi, İskenderun (Savaş Mah.)")</f>
        <v>Kebapçı Fevzi, İskenderun (Savaş Mah.)</v>
      </c>
      <c r="AF263" t="s">
        <v>81</v>
      </c>
      <c r="AG263" t="s">
        <v>95</v>
      </c>
      <c r="AH263" t="s">
        <v>89</v>
      </c>
      <c r="AI263" t="s">
        <v>89</v>
      </c>
      <c r="AJ263" t="s">
        <v>93</v>
      </c>
    </row>
    <row r="264" spans="2:36" x14ac:dyDescent="0.25">
      <c r="B264" t="s">
        <v>89</v>
      </c>
      <c r="C264" t="s">
        <v>89</v>
      </c>
      <c r="D264" t="s">
        <v>89</v>
      </c>
      <c r="E264" t="s">
        <v>89</v>
      </c>
      <c r="F264" t="s">
        <v>89</v>
      </c>
      <c r="G264" t="s">
        <v>89</v>
      </c>
      <c r="H264" t="s">
        <v>89</v>
      </c>
      <c r="I264" t="s">
        <v>89</v>
      </c>
      <c r="J264" t="s">
        <v>89</v>
      </c>
      <c r="K264" t="s">
        <v>89</v>
      </c>
      <c r="L264" t="s">
        <v>910</v>
      </c>
      <c r="M264" t="s">
        <v>89</v>
      </c>
      <c r="N264" t="s">
        <v>89</v>
      </c>
      <c r="O264" t="s">
        <v>89</v>
      </c>
      <c r="P264" t="s">
        <v>89</v>
      </c>
      <c r="Q264" t="s">
        <v>89</v>
      </c>
      <c r="R264" t="s">
        <v>89</v>
      </c>
      <c r="S264" t="s">
        <v>89</v>
      </c>
      <c r="T264" t="s">
        <v>89</v>
      </c>
      <c r="U264" t="s">
        <v>89</v>
      </c>
      <c r="V264" t="s">
        <v>89</v>
      </c>
      <c r="W264" t="s">
        <v>90</v>
      </c>
      <c r="X264" t="s">
        <v>89</v>
      </c>
      <c r="Y264" t="s">
        <v>201</v>
      </c>
      <c r="Z264" t="s">
        <v>445</v>
      </c>
      <c r="AA264" t="s">
        <v>89</v>
      </c>
      <c r="AB264" t="s">
        <v>89</v>
      </c>
      <c r="AC264" t="s">
        <v>89</v>
      </c>
      <c r="AD264" t="s">
        <v>89</v>
      </c>
      <c r="AE264" t="str">
        <f>HYPERLINK("file:///C:/rest_photo/Kebapçım Ciğer &amp; Kebap, Kırıkhan (Kurtuluş Mah. - Erler Cad.).jpg","Kebapçım Ciğer &amp; Kebap, Kırıkhan (Kurtuluş Mah. - Erler Cad.)")</f>
        <v>Kebapçım Ciğer &amp; Kebap, Kırıkhan (Kurtuluş Mah. - Erler Cad.)</v>
      </c>
      <c r="AF264" t="s">
        <v>700</v>
      </c>
      <c r="AG264" t="s">
        <v>95</v>
      </c>
      <c r="AH264" t="s">
        <v>89</v>
      </c>
      <c r="AI264" t="s">
        <v>89</v>
      </c>
      <c r="AJ264" t="s">
        <v>93</v>
      </c>
    </row>
    <row r="265" spans="2:36" x14ac:dyDescent="0.25">
      <c r="B265" t="s">
        <v>89</v>
      </c>
      <c r="C265" t="s">
        <v>89</v>
      </c>
      <c r="D265" t="s">
        <v>89</v>
      </c>
      <c r="E265" t="s">
        <v>89</v>
      </c>
      <c r="F265" t="s">
        <v>89</v>
      </c>
      <c r="G265" t="s">
        <v>89</v>
      </c>
      <c r="H265" t="s">
        <v>89</v>
      </c>
      <c r="I265" t="s">
        <v>89</v>
      </c>
      <c r="J265" t="s">
        <v>89</v>
      </c>
      <c r="K265" t="s">
        <v>89</v>
      </c>
      <c r="L265" t="s">
        <v>911</v>
      </c>
      <c r="M265" t="s">
        <v>89</v>
      </c>
      <c r="N265" t="s">
        <v>89</v>
      </c>
      <c r="O265" t="s">
        <v>89</v>
      </c>
      <c r="P265" t="s">
        <v>89</v>
      </c>
      <c r="Q265" t="s">
        <v>89</v>
      </c>
      <c r="R265" t="s">
        <v>89</v>
      </c>
      <c r="S265" t="s">
        <v>89</v>
      </c>
      <c r="T265" t="s">
        <v>89</v>
      </c>
      <c r="U265" t="s">
        <v>89</v>
      </c>
      <c r="V265" t="s">
        <v>89</v>
      </c>
      <c r="W265" t="s">
        <v>90</v>
      </c>
      <c r="X265" t="s">
        <v>89</v>
      </c>
      <c r="Y265" t="s">
        <v>189</v>
      </c>
      <c r="Z265" t="s">
        <v>272</v>
      </c>
      <c r="AA265" t="s">
        <v>89</v>
      </c>
      <c r="AB265" t="s">
        <v>89</v>
      </c>
      <c r="AC265" t="s">
        <v>89</v>
      </c>
      <c r="AD265" t="s">
        <v>89</v>
      </c>
      <c r="AE265" t="str">
        <f>HYPERLINK("file:///C:/rest_photo/Kebapçı Okan Usta, Arsuz (Karaağaç Cumhuriyet Mah.).jpg","Kebapçı Okan Usta, Arsuz (Karaağaç Cumhuriyet Mah.)")</f>
        <v>Kebapçı Okan Usta, Arsuz (Karaağaç Cumhuriyet Mah.)</v>
      </c>
      <c r="AF265" t="s">
        <v>700</v>
      </c>
      <c r="AG265" t="s">
        <v>95</v>
      </c>
      <c r="AH265" t="s">
        <v>89</v>
      </c>
      <c r="AI265" t="s">
        <v>89</v>
      </c>
      <c r="AJ265" t="s">
        <v>93</v>
      </c>
    </row>
    <row r="266" spans="2:36" x14ac:dyDescent="0.25">
      <c r="B266" t="s">
        <v>89</v>
      </c>
      <c r="C266" t="s">
        <v>89</v>
      </c>
      <c r="D266" t="s">
        <v>89</v>
      </c>
      <c r="E266" t="s">
        <v>89</v>
      </c>
      <c r="F266" t="s">
        <v>89</v>
      </c>
      <c r="G266" t="s">
        <v>89</v>
      </c>
      <c r="H266" t="s">
        <v>89</v>
      </c>
      <c r="I266" t="s">
        <v>89</v>
      </c>
      <c r="J266" t="s">
        <v>89</v>
      </c>
      <c r="K266" t="s">
        <v>89</v>
      </c>
      <c r="L266" t="s">
        <v>912</v>
      </c>
      <c r="M266" t="s">
        <v>89</v>
      </c>
      <c r="N266" t="s">
        <v>89</v>
      </c>
      <c r="O266" t="s">
        <v>89</v>
      </c>
      <c r="P266" t="s">
        <v>89</v>
      </c>
      <c r="Q266" t="s">
        <v>89</v>
      </c>
      <c r="R266" t="s">
        <v>89</v>
      </c>
      <c r="S266" t="s">
        <v>89</v>
      </c>
      <c r="T266" t="s">
        <v>89</v>
      </c>
      <c r="U266" t="s">
        <v>89</v>
      </c>
      <c r="V266" t="s">
        <v>89</v>
      </c>
      <c r="W266" t="s">
        <v>90</v>
      </c>
      <c r="X266" t="s">
        <v>89</v>
      </c>
      <c r="Y266" t="s">
        <v>107</v>
      </c>
      <c r="Z266" t="s">
        <v>130</v>
      </c>
      <c r="AA266" t="s">
        <v>89</v>
      </c>
      <c r="AB266" t="s">
        <v>89</v>
      </c>
      <c r="AC266" t="s">
        <v>89</v>
      </c>
      <c r="AD266" t="s">
        <v>89</v>
      </c>
      <c r="AE266" t="str">
        <f>HYPERLINK("file:///C:/rest_photo/Kebapçı Orhan Usta, İskenderun (Kurtuluş Mah.).jpg","Kebapçı Orhan Usta, İskenderun (Kurtuluş Mah.)")</f>
        <v>Kebapçı Orhan Usta, İskenderun (Kurtuluş Mah.)</v>
      </c>
      <c r="AF266" t="s">
        <v>81</v>
      </c>
      <c r="AG266" t="s">
        <v>95</v>
      </c>
      <c r="AH266" t="s">
        <v>89</v>
      </c>
      <c r="AI266" t="s">
        <v>89</v>
      </c>
      <c r="AJ266" t="s">
        <v>93</v>
      </c>
    </row>
    <row r="267" spans="2:36" x14ac:dyDescent="0.25">
      <c r="B267" t="s">
        <v>89</v>
      </c>
      <c r="C267" t="s">
        <v>89</v>
      </c>
      <c r="D267" t="s">
        <v>89</v>
      </c>
      <c r="E267" t="s">
        <v>89</v>
      </c>
      <c r="F267" t="s">
        <v>89</v>
      </c>
      <c r="G267" t="s">
        <v>89</v>
      </c>
      <c r="H267" t="s">
        <v>89</v>
      </c>
      <c r="I267" t="s">
        <v>89</v>
      </c>
      <c r="J267" t="s">
        <v>89</v>
      </c>
      <c r="K267" t="s">
        <v>89</v>
      </c>
      <c r="L267" t="s">
        <v>913</v>
      </c>
      <c r="M267" t="s">
        <v>89</v>
      </c>
      <c r="N267" t="s">
        <v>89</v>
      </c>
      <c r="O267" t="s">
        <v>89</v>
      </c>
      <c r="P267" t="s">
        <v>89</v>
      </c>
      <c r="Q267" t="s">
        <v>89</v>
      </c>
      <c r="R267" t="s">
        <v>89</v>
      </c>
      <c r="S267" t="s">
        <v>89</v>
      </c>
      <c r="T267" t="s">
        <v>89</v>
      </c>
      <c r="U267" t="s">
        <v>89</v>
      </c>
      <c r="V267" t="s">
        <v>89</v>
      </c>
      <c r="W267" t="s">
        <v>90</v>
      </c>
      <c r="X267" t="s">
        <v>89</v>
      </c>
      <c r="Y267" t="s">
        <v>96</v>
      </c>
      <c r="Z267" t="s">
        <v>123</v>
      </c>
      <c r="AA267" t="s">
        <v>89</v>
      </c>
      <c r="AB267" t="s">
        <v>89</v>
      </c>
      <c r="AC267" t="s">
        <v>89</v>
      </c>
      <c r="AD267" t="s">
        <v>89</v>
      </c>
      <c r="AE267" t="str">
        <f>HYPERLINK("file:///C:/rest_photo/Kebo, Antakya (General Şükrü Kanatlı Mah.).jpg","Kebo, Antakya (General Şükrü Kanatlı Mah.)")</f>
        <v>Kebo, Antakya (General Şükrü Kanatlı Mah.)</v>
      </c>
      <c r="AF267" t="s">
        <v>728</v>
      </c>
      <c r="AG267" t="s">
        <v>99</v>
      </c>
      <c r="AH267" t="s">
        <v>89</v>
      </c>
      <c r="AI267" t="s">
        <v>89</v>
      </c>
      <c r="AJ267" t="s">
        <v>93</v>
      </c>
    </row>
    <row r="268" spans="2:36" x14ac:dyDescent="0.25">
      <c r="B268" t="s">
        <v>89</v>
      </c>
      <c r="C268" t="s">
        <v>89</v>
      </c>
      <c r="D268" t="s">
        <v>89</v>
      </c>
      <c r="E268" t="s">
        <v>89</v>
      </c>
      <c r="F268" t="s">
        <v>89</v>
      </c>
      <c r="G268" t="s">
        <v>89</v>
      </c>
      <c r="H268" t="s">
        <v>89</v>
      </c>
      <c r="I268" t="s">
        <v>89</v>
      </c>
      <c r="J268" t="s">
        <v>89</v>
      </c>
      <c r="K268" t="s">
        <v>89</v>
      </c>
      <c r="L268" t="s">
        <v>913</v>
      </c>
      <c r="M268" t="s">
        <v>89</v>
      </c>
      <c r="N268" t="s">
        <v>89</v>
      </c>
      <c r="O268" t="s">
        <v>89</v>
      </c>
      <c r="P268" t="s">
        <v>89</v>
      </c>
      <c r="Q268" t="s">
        <v>89</v>
      </c>
      <c r="R268" t="s">
        <v>89</v>
      </c>
      <c r="S268" t="s">
        <v>89</v>
      </c>
      <c r="T268" t="s">
        <v>89</v>
      </c>
      <c r="U268" t="s">
        <v>89</v>
      </c>
      <c r="V268" t="s">
        <v>89</v>
      </c>
      <c r="W268" t="s">
        <v>90</v>
      </c>
      <c r="X268" t="s">
        <v>89</v>
      </c>
      <c r="Y268" t="s">
        <v>91</v>
      </c>
      <c r="Z268" t="s">
        <v>92</v>
      </c>
      <c r="AA268" t="s">
        <v>89</v>
      </c>
      <c r="AB268" t="s">
        <v>89</v>
      </c>
      <c r="AC268" t="s">
        <v>89</v>
      </c>
      <c r="AD268" t="s">
        <v>89</v>
      </c>
      <c r="AE268" t="str">
        <f>HYPERLINK("file:///C:/rest_photo/Kebo, Defne (Sümerler Mah.).jpg","Kebo, Defne (Sümerler Mah.)")</f>
        <v>Kebo, Defne (Sümerler Mah.)</v>
      </c>
      <c r="AF268" t="s">
        <v>728</v>
      </c>
      <c r="AG268" t="s">
        <v>99</v>
      </c>
      <c r="AH268" t="s">
        <v>89</v>
      </c>
      <c r="AI268" t="s">
        <v>89</v>
      </c>
      <c r="AJ268" t="s">
        <v>93</v>
      </c>
    </row>
    <row r="269" spans="2:36" x14ac:dyDescent="0.25">
      <c r="B269" t="s">
        <v>89</v>
      </c>
      <c r="C269" t="s">
        <v>89</v>
      </c>
      <c r="D269" t="s">
        <v>89</v>
      </c>
      <c r="E269" t="s">
        <v>89</v>
      </c>
      <c r="F269" t="s">
        <v>89</v>
      </c>
      <c r="G269" t="s">
        <v>89</v>
      </c>
      <c r="H269" t="s">
        <v>89</v>
      </c>
      <c r="I269" t="s">
        <v>89</v>
      </c>
      <c r="J269" t="s">
        <v>89</v>
      </c>
      <c r="K269" t="s">
        <v>89</v>
      </c>
      <c r="L269" t="s">
        <v>914</v>
      </c>
      <c r="M269" t="s">
        <v>89</v>
      </c>
      <c r="N269" t="s">
        <v>89</v>
      </c>
      <c r="O269" t="s">
        <v>89</v>
      </c>
      <c r="P269" t="s">
        <v>89</v>
      </c>
      <c r="Q269" t="s">
        <v>89</v>
      </c>
      <c r="R269" t="s">
        <v>89</v>
      </c>
      <c r="S269" t="s">
        <v>89</v>
      </c>
      <c r="T269" t="s">
        <v>89</v>
      </c>
      <c r="U269" t="s">
        <v>89</v>
      </c>
      <c r="V269" t="s">
        <v>89</v>
      </c>
      <c r="W269" t="s">
        <v>90</v>
      </c>
      <c r="X269" t="s">
        <v>89</v>
      </c>
      <c r="Y269" t="s">
        <v>96</v>
      </c>
      <c r="Z269" t="s">
        <v>97</v>
      </c>
      <c r="AA269" t="s">
        <v>89</v>
      </c>
      <c r="AB269" t="s">
        <v>89</v>
      </c>
      <c r="AC269" t="s">
        <v>89</v>
      </c>
      <c r="AD269" t="s">
        <v>89</v>
      </c>
      <c r="AE269" t="str">
        <f>HYPERLINK("file:///C:/rest_photo/Kelin Yeri Restaurant, Antakya (Aksaray Mah.).jpg","Kelin Yeri Restaurant, Antakya (Aksaray Mah.)")</f>
        <v>Kelin Yeri Restaurant, Antakya (Aksaray Mah.)</v>
      </c>
      <c r="AF269" t="s">
        <v>702</v>
      </c>
      <c r="AG269" t="s">
        <v>95</v>
      </c>
      <c r="AH269" t="s">
        <v>89</v>
      </c>
      <c r="AI269" t="s">
        <v>89</v>
      </c>
      <c r="AJ269" t="s">
        <v>93</v>
      </c>
    </row>
    <row r="270" spans="2:36" x14ac:dyDescent="0.25">
      <c r="B270" t="s">
        <v>89</v>
      </c>
      <c r="C270" t="s">
        <v>89</v>
      </c>
      <c r="D270" t="s">
        <v>89</v>
      </c>
      <c r="E270" t="s">
        <v>89</v>
      </c>
      <c r="F270" t="s">
        <v>89</v>
      </c>
      <c r="G270" t="s">
        <v>89</v>
      </c>
      <c r="H270" t="s">
        <v>89</v>
      </c>
      <c r="I270" t="s">
        <v>89</v>
      </c>
      <c r="J270" t="s">
        <v>89</v>
      </c>
      <c r="K270" t="s">
        <v>89</v>
      </c>
      <c r="L270" t="s">
        <v>452</v>
      </c>
      <c r="M270" t="s">
        <v>89</v>
      </c>
      <c r="N270" t="s">
        <v>89</v>
      </c>
      <c r="O270" t="s">
        <v>89</v>
      </c>
      <c r="P270" t="s">
        <v>89</v>
      </c>
      <c r="Q270" t="s">
        <v>89</v>
      </c>
      <c r="R270" t="s">
        <v>89</v>
      </c>
      <c r="S270" t="s">
        <v>89</v>
      </c>
      <c r="T270" t="s">
        <v>89</v>
      </c>
      <c r="U270" t="s">
        <v>89</v>
      </c>
      <c r="V270" t="s">
        <v>89</v>
      </c>
      <c r="W270" t="s">
        <v>90</v>
      </c>
      <c r="X270" t="s">
        <v>89</v>
      </c>
      <c r="Y270" t="s">
        <v>107</v>
      </c>
      <c r="Z270" t="s">
        <v>177</v>
      </c>
      <c r="AA270" t="s">
        <v>89</v>
      </c>
      <c r="AB270" t="s">
        <v>89</v>
      </c>
      <c r="AC270" t="s">
        <v>89</v>
      </c>
      <c r="AD270" t="s">
        <v>89</v>
      </c>
      <c r="AE270" t="str">
        <f>HYPERLINK("file:///C:/rest_photo/KFC, İskenderun (Numune Mah.).jpg","KFC, İskenderun (Numune Mah.)")</f>
        <v>KFC, İskenderun (Numune Mah.)</v>
      </c>
      <c r="AF270" t="s">
        <v>81</v>
      </c>
      <c r="AG270" t="s">
        <v>452</v>
      </c>
      <c r="AH270" t="s">
        <v>89</v>
      </c>
      <c r="AI270" t="s">
        <v>89</v>
      </c>
      <c r="AJ270" t="s">
        <v>93</v>
      </c>
    </row>
    <row r="271" spans="2:36" x14ac:dyDescent="0.25">
      <c r="B271" t="s">
        <v>89</v>
      </c>
      <c r="C271" t="s">
        <v>89</v>
      </c>
      <c r="D271" t="s">
        <v>89</v>
      </c>
      <c r="E271" t="s">
        <v>89</v>
      </c>
      <c r="F271" t="s">
        <v>89</v>
      </c>
      <c r="G271" t="s">
        <v>89</v>
      </c>
      <c r="H271" t="s">
        <v>89</v>
      </c>
      <c r="I271" t="s">
        <v>89</v>
      </c>
      <c r="J271" t="s">
        <v>89</v>
      </c>
      <c r="K271" t="s">
        <v>89</v>
      </c>
      <c r="L271" t="s">
        <v>915</v>
      </c>
      <c r="M271" t="s">
        <v>89</v>
      </c>
      <c r="N271" t="s">
        <v>89</v>
      </c>
      <c r="O271" t="s">
        <v>89</v>
      </c>
      <c r="P271" t="s">
        <v>89</v>
      </c>
      <c r="Q271" t="s">
        <v>89</v>
      </c>
      <c r="R271" t="s">
        <v>89</v>
      </c>
      <c r="S271" t="s">
        <v>89</v>
      </c>
      <c r="T271" t="s">
        <v>89</v>
      </c>
      <c r="U271" t="s">
        <v>89</v>
      </c>
      <c r="V271" t="s">
        <v>89</v>
      </c>
      <c r="W271" t="s">
        <v>90</v>
      </c>
      <c r="X271" t="s">
        <v>89</v>
      </c>
      <c r="Y271" t="s">
        <v>91</v>
      </c>
      <c r="Z271" t="s">
        <v>304</v>
      </c>
      <c r="AA271" t="s">
        <v>89</v>
      </c>
      <c r="AB271" t="s">
        <v>89</v>
      </c>
      <c r="AC271" t="s">
        <v>89</v>
      </c>
      <c r="AD271" t="s">
        <v>89</v>
      </c>
      <c r="AE271" t="str">
        <f>HYPERLINK("file:///C:/rest_photo/Kırmızı Çiğ Köfte, Defne (Subaşı Mah.).jpg","Kırmızı Çiğ Köfte, Defne (Subaşı Mah.)")</f>
        <v>Kırmızı Çiğ Köfte, Defne (Subaşı Mah.)</v>
      </c>
      <c r="AF271" t="s">
        <v>81</v>
      </c>
      <c r="AG271" t="s">
        <v>115</v>
      </c>
      <c r="AH271" t="s">
        <v>89</v>
      </c>
      <c r="AI271" t="s">
        <v>89</v>
      </c>
      <c r="AJ271" t="s">
        <v>93</v>
      </c>
    </row>
    <row r="272" spans="2:36" x14ac:dyDescent="0.25">
      <c r="B272" t="s">
        <v>89</v>
      </c>
      <c r="C272" t="s">
        <v>89</v>
      </c>
      <c r="D272" t="s">
        <v>89</v>
      </c>
      <c r="E272" t="s">
        <v>89</v>
      </c>
      <c r="F272" t="s">
        <v>89</v>
      </c>
      <c r="G272" t="s">
        <v>89</v>
      </c>
      <c r="H272" t="s">
        <v>89</v>
      </c>
      <c r="I272" t="s">
        <v>89</v>
      </c>
      <c r="J272" t="s">
        <v>89</v>
      </c>
      <c r="K272" t="s">
        <v>89</v>
      </c>
      <c r="L272" t="s">
        <v>915</v>
      </c>
      <c r="M272" t="s">
        <v>89</v>
      </c>
      <c r="N272" t="s">
        <v>89</v>
      </c>
      <c r="O272" t="s">
        <v>89</v>
      </c>
      <c r="P272" t="s">
        <v>89</v>
      </c>
      <c r="Q272" t="s">
        <v>89</v>
      </c>
      <c r="R272" t="s">
        <v>89</v>
      </c>
      <c r="S272" t="s">
        <v>89</v>
      </c>
      <c r="T272" t="s">
        <v>89</v>
      </c>
      <c r="U272" t="s">
        <v>89</v>
      </c>
      <c r="V272" t="s">
        <v>89</v>
      </c>
      <c r="W272" t="s">
        <v>90</v>
      </c>
      <c r="X272" t="s">
        <v>89</v>
      </c>
      <c r="Y272" t="s">
        <v>107</v>
      </c>
      <c r="Z272" t="s">
        <v>300</v>
      </c>
      <c r="AA272" t="s">
        <v>89</v>
      </c>
      <c r="AB272" t="s">
        <v>89</v>
      </c>
      <c r="AC272" t="s">
        <v>89</v>
      </c>
      <c r="AD272" t="s">
        <v>89</v>
      </c>
      <c r="AE272" t="str">
        <f>HYPERLINK("file:///C:/rest_photo/Kırmızı Çiğ Köfte, İskenderun (Sakarya Mah.).jpg","Kırmızı Çiğ Köfte, İskenderun (Sakarya Mah.)")</f>
        <v>Kırmızı Çiğ Köfte, İskenderun (Sakarya Mah.)</v>
      </c>
      <c r="AF272" t="s">
        <v>81</v>
      </c>
      <c r="AG272" t="s">
        <v>115</v>
      </c>
      <c r="AH272" t="s">
        <v>89</v>
      </c>
      <c r="AI272" t="s">
        <v>89</v>
      </c>
      <c r="AJ272" t="s">
        <v>93</v>
      </c>
    </row>
    <row r="273" spans="2:36" x14ac:dyDescent="0.25">
      <c r="B273" t="s">
        <v>89</v>
      </c>
      <c r="C273" t="s">
        <v>89</v>
      </c>
      <c r="D273" t="s">
        <v>89</v>
      </c>
      <c r="E273" t="s">
        <v>89</v>
      </c>
      <c r="F273" t="s">
        <v>89</v>
      </c>
      <c r="G273" t="s">
        <v>89</v>
      </c>
      <c r="H273" t="s">
        <v>89</v>
      </c>
      <c r="I273" t="s">
        <v>89</v>
      </c>
      <c r="J273" t="s">
        <v>89</v>
      </c>
      <c r="K273" t="s">
        <v>89</v>
      </c>
      <c r="L273" t="s">
        <v>916</v>
      </c>
      <c r="M273" t="s">
        <v>89</v>
      </c>
      <c r="N273" t="s">
        <v>89</v>
      </c>
      <c r="O273" t="s">
        <v>89</v>
      </c>
      <c r="P273" t="s">
        <v>89</v>
      </c>
      <c r="Q273" t="s">
        <v>89</v>
      </c>
      <c r="R273" t="s">
        <v>89</v>
      </c>
      <c r="S273" t="s">
        <v>89</v>
      </c>
      <c r="T273" t="s">
        <v>89</v>
      </c>
      <c r="U273" t="s">
        <v>89</v>
      </c>
      <c r="V273" t="s">
        <v>89</v>
      </c>
      <c r="W273" t="s">
        <v>90</v>
      </c>
      <c r="X273" t="s">
        <v>89</v>
      </c>
      <c r="Y273" t="s">
        <v>107</v>
      </c>
      <c r="Z273" t="s">
        <v>302</v>
      </c>
      <c r="AA273" t="s">
        <v>89</v>
      </c>
      <c r="AB273" t="s">
        <v>89</v>
      </c>
      <c r="AC273" t="s">
        <v>89</v>
      </c>
      <c r="AD273" t="s">
        <v>89</v>
      </c>
      <c r="AE273" t="str">
        <f>HYPERLINK("file:///C:/rest_photo/Kırmızı Döner, İskenderun (Modern Evler Mah.).jpg","Kırmızı Döner, İskenderun (Modern Evler Mah.)")</f>
        <v>Kırmızı Döner, İskenderun (Modern Evler Mah.)</v>
      </c>
      <c r="AF273" t="s">
        <v>700</v>
      </c>
      <c r="AG273" t="s">
        <v>99</v>
      </c>
      <c r="AH273" t="s">
        <v>89</v>
      </c>
      <c r="AI273" t="s">
        <v>89</v>
      </c>
      <c r="AJ273" t="s">
        <v>93</v>
      </c>
    </row>
    <row r="274" spans="2:36" x14ac:dyDescent="0.25">
      <c r="B274" t="s">
        <v>89</v>
      </c>
      <c r="C274" t="s">
        <v>89</v>
      </c>
      <c r="D274" t="s">
        <v>89</v>
      </c>
      <c r="E274" t="s">
        <v>89</v>
      </c>
      <c r="F274" t="s">
        <v>89</v>
      </c>
      <c r="G274" t="s">
        <v>89</v>
      </c>
      <c r="H274" t="s">
        <v>89</v>
      </c>
      <c r="I274" t="s">
        <v>89</v>
      </c>
      <c r="J274" t="s">
        <v>89</v>
      </c>
      <c r="K274" t="s">
        <v>89</v>
      </c>
      <c r="L274" t="s">
        <v>916</v>
      </c>
      <c r="M274" t="s">
        <v>89</v>
      </c>
      <c r="N274" t="s">
        <v>89</v>
      </c>
      <c r="O274" t="s">
        <v>89</v>
      </c>
      <c r="P274" t="s">
        <v>89</v>
      </c>
      <c r="Q274" t="s">
        <v>89</v>
      </c>
      <c r="R274" t="s">
        <v>89</v>
      </c>
      <c r="S274" t="s">
        <v>89</v>
      </c>
      <c r="T274" t="s">
        <v>89</v>
      </c>
      <c r="U274" t="s">
        <v>89</v>
      </c>
      <c r="V274" t="s">
        <v>89</v>
      </c>
      <c r="W274" t="s">
        <v>90</v>
      </c>
      <c r="X274" t="s">
        <v>89</v>
      </c>
      <c r="Y274" t="s">
        <v>107</v>
      </c>
      <c r="Z274" t="s">
        <v>177</v>
      </c>
      <c r="AA274" t="s">
        <v>89</v>
      </c>
      <c r="AB274" t="s">
        <v>89</v>
      </c>
      <c r="AC274" t="s">
        <v>89</v>
      </c>
      <c r="AD274" t="s">
        <v>89</v>
      </c>
      <c r="AE274" t="str">
        <f>HYPERLINK("file:///C:/rest_photo/Kırmızı Döner, İskenderun (Numune Mah.).jpg","Kırmızı Döner, İskenderun (Numune Mah.)")</f>
        <v>Kırmızı Döner, İskenderun (Numune Mah.)</v>
      </c>
      <c r="AF274" t="s">
        <v>728</v>
      </c>
      <c r="AG274" t="s">
        <v>99</v>
      </c>
      <c r="AH274" t="s">
        <v>89</v>
      </c>
      <c r="AI274" t="s">
        <v>89</v>
      </c>
      <c r="AJ274" t="s">
        <v>93</v>
      </c>
    </row>
    <row r="275" spans="2:36" x14ac:dyDescent="0.25">
      <c r="B275" t="s">
        <v>89</v>
      </c>
      <c r="C275" t="s">
        <v>89</v>
      </c>
      <c r="D275" t="s">
        <v>89</v>
      </c>
      <c r="E275" t="s">
        <v>89</v>
      </c>
      <c r="F275" t="s">
        <v>89</v>
      </c>
      <c r="G275" t="s">
        <v>89</v>
      </c>
      <c r="H275" t="s">
        <v>89</v>
      </c>
      <c r="I275" t="s">
        <v>89</v>
      </c>
      <c r="J275" t="s">
        <v>89</v>
      </c>
      <c r="K275" t="s">
        <v>89</v>
      </c>
      <c r="L275" t="s">
        <v>916</v>
      </c>
      <c r="M275" t="s">
        <v>89</v>
      </c>
      <c r="N275" t="s">
        <v>89</v>
      </c>
      <c r="O275" t="s">
        <v>89</v>
      </c>
      <c r="P275" t="s">
        <v>89</v>
      </c>
      <c r="Q275" t="s">
        <v>89</v>
      </c>
      <c r="R275" t="s">
        <v>89</v>
      </c>
      <c r="S275" t="s">
        <v>89</v>
      </c>
      <c r="T275" t="s">
        <v>89</v>
      </c>
      <c r="U275" t="s">
        <v>89</v>
      </c>
      <c r="V275" t="s">
        <v>89</v>
      </c>
      <c r="W275" t="s">
        <v>90</v>
      </c>
      <c r="X275" t="s">
        <v>89</v>
      </c>
      <c r="Y275" t="s">
        <v>107</v>
      </c>
      <c r="Z275" t="s">
        <v>140</v>
      </c>
      <c r="AA275" t="s">
        <v>89</v>
      </c>
      <c r="AB275" t="s">
        <v>89</v>
      </c>
      <c r="AC275" t="s">
        <v>89</v>
      </c>
      <c r="AD275" t="s">
        <v>89</v>
      </c>
      <c r="AE275" t="str">
        <f>HYPERLINK("file:///C:/rest_photo/Kırmızı Döner, İskenderun (Yenişehir Mah.).jpg","Kırmızı Döner, İskenderun (Yenişehir Mah.)")</f>
        <v>Kırmızı Döner, İskenderun (Yenişehir Mah.)</v>
      </c>
      <c r="AF275" t="s">
        <v>700</v>
      </c>
      <c r="AG275" t="s">
        <v>99</v>
      </c>
      <c r="AH275" t="s">
        <v>89</v>
      </c>
      <c r="AI275" t="s">
        <v>89</v>
      </c>
      <c r="AJ275" t="s">
        <v>93</v>
      </c>
    </row>
    <row r="276" spans="2:36" x14ac:dyDescent="0.25">
      <c r="B276" t="s">
        <v>89</v>
      </c>
      <c r="C276" t="s">
        <v>89</v>
      </c>
      <c r="D276" t="s">
        <v>89</v>
      </c>
      <c r="E276" t="s">
        <v>89</v>
      </c>
      <c r="F276" t="s">
        <v>89</v>
      </c>
      <c r="G276" t="s">
        <v>89</v>
      </c>
      <c r="H276" t="s">
        <v>89</v>
      </c>
      <c r="I276" t="s">
        <v>89</v>
      </c>
      <c r="J276" t="s">
        <v>89</v>
      </c>
      <c r="K276" t="s">
        <v>89</v>
      </c>
      <c r="L276" t="s">
        <v>917</v>
      </c>
      <c r="M276" t="s">
        <v>89</v>
      </c>
      <c r="N276" t="s">
        <v>89</v>
      </c>
      <c r="O276" t="s">
        <v>89</v>
      </c>
      <c r="P276" t="s">
        <v>89</v>
      </c>
      <c r="Q276" t="s">
        <v>89</v>
      </c>
      <c r="R276" t="s">
        <v>89</v>
      </c>
      <c r="S276" t="s">
        <v>89</v>
      </c>
      <c r="T276" t="s">
        <v>89</v>
      </c>
      <c r="U276" t="s">
        <v>89</v>
      </c>
      <c r="V276" t="s">
        <v>89</v>
      </c>
      <c r="W276" t="s">
        <v>90</v>
      </c>
      <c r="X276" t="s">
        <v>89</v>
      </c>
      <c r="Y276" t="s">
        <v>96</v>
      </c>
      <c r="Z276" t="s">
        <v>134</v>
      </c>
      <c r="AA276" t="s">
        <v>89</v>
      </c>
      <c r="AB276" t="s">
        <v>89</v>
      </c>
      <c r="AC276" t="s">
        <v>89</v>
      </c>
      <c r="AD276" t="s">
        <v>89</v>
      </c>
      <c r="AE276" t="str">
        <f>HYPERLINK("file:///C:/rest_photo/Kiremit Kebap, Antakya (Zülüflühan Mah.).jpg","Kiremit Kebap, Antakya (Zülüflühan Mah.)")</f>
        <v>Kiremit Kebap, Antakya (Zülüflühan Mah.)</v>
      </c>
      <c r="AF276" t="s">
        <v>700</v>
      </c>
      <c r="AG276" t="s">
        <v>95</v>
      </c>
      <c r="AH276" t="s">
        <v>89</v>
      </c>
      <c r="AI276" t="s">
        <v>89</v>
      </c>
      <c r="AJ276" t="s">
        <v>93</v>
      </c>
    </row>
    <row r="277" spans="2:36" x14ac:dyDescent="0.25">
      <c r="B277" t="s">
        <v>89</v>
      </c>
      <c r="C277" t="s">
        <v>89</v>
      </c>
      <c r="D277" t="s">
        <v>89</v>
      </c>
      <c r="E277" t="s">
        <v>89</v>
      </c>
      <c r="F277" t="s">
        <v>89</v>
      </c>
      <c r="G277" t="s">
        <v>89</v>
      </c>
      <c r="H277" t="s">
        <v>89</v>
      </c>
      <c r="I277" t="s">
        <v>89</v>
      </c>
      <c r="J277" t="s">
        <v>89</v>
      </c>
      <c r="K277" t="s">
        <v>89</v>
      </c>
      <c r="L277" t="s">
        <v>460</v>
      </c>
      <c r="M277" t="s">
        <v>89</v>
      </c>
      <c r="N277" t="s">
        <v>89</v>
      </c>
      <c r="O277" t="s">
        <v>89</v>
      </c>
      <c r="P277" t="s">
        <v>89</v>
      </c>
      <c r="Q277" t="s">
        <v>89</v>
      </c>
      <c r="R277" t="s">
        <v>89</v>
      </c>
      <c r="S277" t="s">
        <v>89</v>
      </c>
      <c r="T277" t="s">
        <v>89</v>
      </c>
      <c r="U277" t="s">
        <v>89</v>
      </c>
      <c r="V277" t="s">
        <v>89</v>
      </c>
      <c r="W277" t="s">
        <v>90</v>
      </c>
      <c r="X277" t="s">
        <v>89</v>
      </c>
      <c r="Y277" t="s">
        <v>96</v>
      </c>
      <c r="Z277" t="s">
        <v>100</v>
      </c>
      <c r="AA277" t="s">
        <v>89</v>
      </c>
      <c r="AB277" t="s">
        <v>89</v>
      </c>
      <c r="AC277" t="s">
        <v>89</v>
      </c>
      <c r="AD277" t="s">
        <v>89</v>
      </c>
      <c r="AE277" t="str">
        <f>HYPERLINK("file:///C:/rest_photo/Komagene Etsiz Çiğ Köfte, Antakya (Cebrail Mah.).jpg","Komagene Etsiz Çiğ Köfte, Antakya (Cebrail Mah.)")</f>
        <v>Komagene Etsiz Çiğ Köfte, Antakya (Cebrail Mah.)</v>
      </c>
      <c r="AF277" t="s">
        <v>700</v>
      </c>
      <c r="AG277" t="s">
        <v>460</v>
      </c>
      <c r="AH277" t="s">
        <v>89</v>
      </c>
      <c r="AI277" t="s">
        <v>89</v>
      </c>
      <c r="AJ277" t="s">
        <v>93</v>
      </c>
    </row>
    <row r="278" spans="2:36" x14ac:dyDescent="0.25">
      <c r="B278" t="s">
        <v>89</v>
      </c>
      <c r="C278" t="s">
        <v>89</v>
      </c>
      <c r="D278" t="s">
        <v>89</v>
      </c>
      <c r="E278" t="s">
        <v>89</v>
      </c>
      <c r="F278" t="s">
        <v>89</v>
      </c>
      <c r="G278" t="s">
        <v>89</v>
      </c>
      <c r="H278" t="s">
        <v>89</v>
      </c>
      <c r="I278" t="s">
        <v>89</v>
      </c>
      <c r="J278" t="s">
        <v>89</v>
      </c>
      <c r="K278" t="s">
        <v>89</v>
      </c>
      <c r="L278" t="s">
        <v>460</v>
      </c>
      <c r="M278" t="s">
        <v>89</v>
      </c>
      <c r="N278" t="s">
        <v>89</v>
      </c>
      <c r="O278" t="s">
        <v>89</v>
      </c>
      <c r="P278" t="s">
        <v>89</v>
      </c>
      <c r="Q278" t="s">
        <v>89</v>
      </c>
      <c r="R278" t="s">
        <v>89</v>
      </c>
      <c r="S278" t="s">
        <v>89</v>
      </c>
      <c r="T278" t="s">
        <v>89</v>
      </c>
      <c r="U278" t="s">
        <v>89</v>
      </c>
      <c r="V278" t="s">
        <v>89</v>
      </c>
      <c r="W278" t="s">
        <v>90</v>
      </c>
      <c r="X278" t="s">
        <v>89</v>
      </c>
      <c r="Y278" t="s">
        <v>96</v>
      </c>
      <c r="Z278" t="s">
        <v>462</v>
      </c>
      <c r="AA278" t="s">
        <v>89</v>
      </c>
      <c r="AB278" t="s">
        <v>89</v>
      </c>
      <c r="AC278" t="s">
        <v>89</v>
      </c>
      <c r="AD278" t="s">
        <v>89</v>
      </c>
      <c r="AE278" t="str">
        <f>HYPERLINK("file:///C:/rest_photo/Komagene Etsiz Çiğ Köfte, Antakya (Saraykent Mah. – 364. Sok.).jpg","Komagene Etsiz Çiğ Köfte, Antakya (Saraykent Mah. – 364. Sok.)")</f>
        <v>Komagene Etsiz Çiğ Köfte, Antakya (Saraykent Mah. – 364. Sok.)</v>
      </c>
      <c r="AF278" t="s">
        <v>700</v>
      </c>
      <c r="AG278" t="s">
        <v>460</v>
      </c>
      <c r="AH278" t="s">
        <v>89</v>
      </c>
      <c r="AI278" t="s">
        <v>89</v>
      </c>
      <c r="AJ278" t="s">
        <v>93</v>
      </c>
    </row>
    <row r="279" spans="2:36" x14ac:dyDescent="0.25">
      <c r="B279" t="s">
        <v>89</v>
      </c>
      <c r="C279" t="s">
        <v>89</v>
      </c>
      <c r="D279" t="s">
        <v>89</v>
      </c>
      <c r="E279" t="s">
        <v>89</v>
      </c>
      <c r="F279" t="s">
        <v>89</v>
      </c>
      <c r="G279" t="s">
        <v>89</v>
      </c>
      <c r="H279" t="s">
        <v>89</v>
      </c>
      <c r="I279" t="s">
        <v>89</v>
      </c>
      <c r="J279" t="s">
        <v>89</v>
      </c>
      <c r="K279" t="s">
        <v>89</v>
      </c>
      <c r="L279" t="s">
        <v>460</v>
      </c>
      <c r="M279" t="s">
        <v>89</v>
      </c>
      <c r="N279" t="s">
        <v>89</v>
      </c>
      <c r="O279" t="s">
        <v>89</v>
      </c>
      <c r="P279" t="s">
        <v>89</v>
      </c>
      <c r="Q279" t="s">
        <v>89</v>
      </c>
      <c r="R279" t="s">
        <v>89</v>
      </c>
      <c r="S279" t="s">
        <v>89</v>
      </c>
      <c r="T279" t="s">
        <v>89</v>
      </c>
      <c r="U279" t="s">
        <v>89</v>
      </c>
      <c r="V279" t="s">
        <v>89</v>
      </c>
      <c r="W279" t="s">
        <v>90</v>
      </c>
      <c r="X279" t="s">
        <v>89</v>
      </c>
      <c r="Y279" t="s">
        <v>96</v>
      </c>
      <c r="Z279" t="s">
        <v>464</v>
      </c>
      <c r="AA279" t="s">
        <v>89</v>
      </c>
      <c r="AB279" t="s">
        <v>89</v>
      </c>
      <c r="AC279" t="s">
        <v>89</v>
      </c>
      <c r="AD279" t="s">
        <v>89</v>
      </c>
      <c r="AE279" t="str">
        <f>HYPERLINK("file:///C:/rest_photo/Komagene Etsiz Çiğ Köfte, Antakya (Saraykent Mah. – Akçay 1. Sok.).jpg","Komagene Etsiz Çiğ Köfte, Antakya (Saraykent Mah. – Akçay 1. Sok.)")</f>
        <v>Komagene Etsiz Çiğ Köfte, Antakya (Saraykent Mah. – Akçay 1. Sok.)</v>
      </c>
      <c r="AF279" t="s">
        <v>81</v>
      </c>
      <c r="AG279" t="s">
        <v>460</v>
      </c>
      <c r="AH279" t="s">
        <v>89</v>
      </c>
      <c r="AI279" t="s">
        <v>89</v>
      </c>
      <c r="AJ279" t="s">
        <v>93</v>
      </c>
    </row>
    <row r="280" spans="2:36" x14ac:dyDescent="0.25">
      <c r="B280" t="s">
        <v>89</v>
      </c>
      <c r="C280" t="s">
        <v>89</v>
      </c>
      <c r="D280" t="s">
        <v>89</v>
      </c>
      <c r="E280" t="s">
        <v>89</v>
      </c>
      <c r="F280" t="s">
        <v>89</v>
      </c>
      <c r="G280" t="s">
        <v>89</v>
      </c>
      <c r="H280" t="s">
        <v>89</v>
      </c>
      <c r="I280" t="s">
        <v>89</v>
      </c>
      <c r="J280" t="s">
        <v>89</v>
      </c>
      <c r="K280" t="s">
        <v>89</v>
      </c>
      <c r="L280" t="s">
        <v>460</v>
      </c>
      <c r="M280" t="s">
        <v>89</v>
      </c>
      <c r="N280" t="s">
        <v>89</v>
      </c>
      <c r="O280" t="s">
        <v>89</v>
      </c>
      <c r="P280" t="s">
        <v>89</v>
      </c>
      <c r="Q280" t="s">
        <v>89</v>
      </c>
      <c r="R280" t="s">
        <v>89</v>
      </c>
      <c r="S280" t="s">
        <v>89</v>
      </c>
      <c r="T280" t="s">
        <v>89</v>
      </c>
      <c r="U280" t="s">
        <v>89</v>
      </c>
      <c r="V280" t="s">
        <v>89</v>
      </c>
      <c r="W280" t="s">
        <v>90</v>
      </c>
      <c r="X280" t="s">
        <v>89</v>
      </c>
      <c r="Y280" t="s">
        <v>96</v>
      </c>
      <c r="Z280" t="s">
        <v>134</v>
      </c>
      <c r="AA280" t="s">
        <v>89</v>
      </c>
      <c r="AB280" t="s">
        <v>89</v>
      </c>
      <c r="AC280" t="s">
        <v>89</v>
      </c>
      <c r="AD280" t="s">
        <v>89</v>
      </c>
      <c r="AE280" t="str">
        <f>HYPERLINK("file:///C:/rest_photo/Komagene Etsiz Çiğ Köfte, Antakya (Zülüflühan Mah.).jpg","Komagene Etsiz Çiğ Köfte, Antakya (Zülüflühan Mah.)")</f>
        <v>Komagene Etsiz Çiğ Köfte, Antakya (Zülüflühan Mah.)</v>
      </c>
      <c r="AF280" t="s">
        <v>700</v>
      </c>
      <c r="AG280" t="s">
        <v>460</v>
      </c>
      <c r="AH280" t="s">
        <v>89</v>
      </c>
      <c r="AI280" t="s">
        <v>89</v>
      </c>
      <c r="AJ280" t="s">
        <v>93</v>
      </c>
    </row>
    <row r="281" spans="2:36" x14ac:dyDescent="0.25">
      <c r="B281" t="s">
        <v>89</v>
      </c>
      <c r="C281" t="s">
        <v>89</v>
      </c>
      <c r="D281" t="s">
        <v>89</v>
      </c>
      <c r="E281" t="s">
        <v>89</v>
      </c>
      <c r="F281" t="s">
        <v>89</v>
      </c>
      <c r="G281" t="s">
        <v>89</v>
      </c>
      <c r="H281" t="s">
        <v>89</v>
      </c>
      <c r="I281" t="s">
        <v>89</v>
      </c>
      <c r="J281" t="s">
        <v>89</v>
      </c>
      <c r="K281" t="s">
        <v>89</v>
      </c>
      <c r="L281" t="s">
        <v>460</v>
      </c>
      <c r="M281" t="s">
        <v>89</v>
      </c>
      <c r="N281" t="s">
        <v>89</v>
      </c>
      <c r="O281" t="s">
        <v>89</v>
      </c>
      <c r="P281" t="s">
        <v>89</v>
      </c>
      <c r="Q281" t="s">
        <v>89</v>
      </c>
      <c r="R281" t="s">
        <v>89</v>
      </c>
      <c r="S281" t="s">
        <v>89</v>
      </c>
      <c r="T281" t="s">
        <v>89</v>
      </c>
      <c r="U281" t="s">
        <v>89</v>
      </c>
      <c r="V281" t="s">
        <v>89</v>
      </c>
      <c r="W281" t="s">
        <v>90</v>
      </c>
      <c r="X281" t="s">
        <v>89</v>
      </c>
      <c r="Y281" t="s">
        <v>91</v>
      </c>
      <c r="Z281" t="s">
        <v>180</v>
      </c>
      <c r="AA281" t="s">
        <v>89</v>
      </c>
      <c r="AB281" t="s">
        <v>89</v>
      </c>
      <c r="AC281" t="s">
        <v>89</v>
      </c>
      <c r="AD281" t="s">
        <v>89</v>
      </c>
      <c r="AE281" t="str">
        <f>HYPERLINK("file:///C:/rest_photo/Komagene Etsiz Çiğ Köfte, Defne (Çekmece Mah.).jpg","Komagene Etsiz Çiğ Köfte, Defne (Çekmece Mah.)")</f>
        <v>Komagene Etsiz Çiğ Köfte, Defne (Çekmece Mah.)</v>
      </c>
      <c r="AF281" t="s">
        <v>700</v>
      </c>
      <c r="AG281" t="s">
        <v>460</v>
      </c>
      <c r="AH281" t="s">
        <v>89</v>
      </c>
      <c r="AI281" t="s">
        <v>89</v>
      </c>
      <c r="AJ281" t="s">
        <v>93</v>
      </c>
    </row>
    <row r="282" spans="2:36" x14ac:dyDescent="0.25">
      <c r="B282" t="s">
        <v>89</v>
      </c>
      <c r="C282" t="s">
        <v>89</v>
      </c>
      <c r="D282" t="s">
        <v>89</v>
      </c>
      <c r="E282" t="s">
        <v>89</v>
      </c>
      <c r="F282" t="s">
        <v>89</v>
      </c>
      <c r="G282" t="s">
        <v>89</v>
      </c>
      <c r="H282" t="s">
        <v>89</v>
      </c>
      <c r="I282" t="s">
        <v>89</v>
      </c>
      <c r="J282" t="s">
        <v>89</v>
      </c>
      <c r="K282" t="s">
        <v>89</v>
      </c>
      <c r="L282" t="s">
        <v>460</v>
      </c>
      <c r="M282" t="s">
        <v>89</v>
      </c>
      <c r="N282" t="s">
        <v>89</v>
      </c>
      <c r="O282" t="s">
        <v>89</v>
      </c>
      <c r="P282" t="s">
        <v>89</v>
      </c>
      <c r="Q282" t="s">
        <v>89</v>
      </c>
      <c r="R282" t="s">
        <v>89</v>
      </c>
      <c r="S282" t="s">
        <v>89</v>
      </c>
      <c r="T282" t="s">
        <v>89</v>
      </c>
      <c r="U282" t="s">
        <v>89</v>
      </c>
      <c r="V282" t="s">
        <v>89</v>
      </c>
      <c r="W282" t="s">
        <v>90</v>
      </c>
      <c r="X282" t="s">
        <v>89</v>
      </c>
      <c r="Y282" t="s">
        <v>91</v>
      </c>
      <c r="Z282" t="s">
        <v>92</v>
      </c>
      <c r="AA282" t="s">
        <v>89</v>
      </c>
      <c r="AB282" t="s">
        <v>89</v>
      </c>
      <c r="AC282" t="s">
        <v>89</v>
      </c>
      <c r="AD282" t="s">
        <v>89</v>
      </c>
      <c r="AE282" t="str">
        <f>HYPERLINK("file:///C:/rest_photo/Komagene Etsiz Çiğ Köfte, Defne (Sümerler Mah.).jpg","Komagene Etsiz Çiğ Köfte, Defne (Sümerler Mah.)")</f>
        <v>Komagene Etsiz Çiğ Köfte, Defne (Sümerler Mah.)</v>
      </c>
      <c r="AF282" t="s">
        <v>81</v>
      </c>
      <c r="AG282" t="s">
        <v>460</v>
      </c>
      <c r="AH282" t="s">
        <v>89</v>
      </c>
      <c r="AI282" t="s">
        <v>89</v>
      </c>
      <c r="AJ282" t="s">
        <v>93</v>
      </c>
    </row>
    <row r="283" spans="2:36" x14ac:dyDescent="0.25">
      <c r="B283" t="s">
        <v>89</v>
      </c>
      <c r="C283" t="s">
        <v>89</v>
      </c>
      <c r="D283" t="s">
        <v>89</v>
      </c>
      <c r="E283" t="s">
        <v>89</v>
      </c>
      <c r="F283" t="s">
        <v>89</v>
      </c>
      <c r="G283" t="s">
        <v>89</v>
      </c>
      <c r="H283" t="s">
        <v>89</v>
      </c>
      <c r="I283" t="s">
        <v>89</v>
      </c>
      <c r="J283" t="s">
        <v>89</v>
      </c>
      <c r="K283" t="s">
        <v>89</v>
      </c>
      <c r="L283" t="s">
        <v>460</v>
      </c>
      <c r="M283" t="s">
        <v>89</v>
      </c>
      <c r="N283" t="s">
        <v>89</v>
      </c>
      <c r="O283" t="s">
        <v>89</v>
      </c>
      <c r="P283" t="s">
        <v>89</v>
      </c>
      <c r="Q283" t="s">
        <v>89</v>
      </c>
      <c r="R283" t="s">
        <v>89</v>
      </c>
      <c r="S283" t="s">
        <v>89</v>
      </c>
      <c r="T283" t="s">
        <v>89</v>
      </c>
      <c r="U283" t="s">
        <v>89</v>
      </c>
      <c r="V283" t="s">
        <v>89</v>
      </c>
      <c r="W283" t="s">
        <v>90</v>
      </c>
      <c r="X283" t="s">
        <v>89</v>
      </c>
      <c r="Y283" t="s">
        <v>281</v>
      </c>
      <c r="Z283" t="s">
        <v>469</v>
      </c>
      <c r="AA283" t="s">
        <v>89</v>
      </c>
      <c r="AB283" t="s">
        <v>89</v>
      </c>
      <c r="AC283" t="s">
        <v>89</v>
      </c>
      <c r="AD283" t="s">
        <v>89</v>
      </c>
      <c r="AE283" t="str">
        <f>HYPERLINK("file:///C:/rest_photo/Komagene Etsiz Çiğ Köfte, Dörtyol (Sanayi Mah.).jpg","Komagene Etsiz Çiğ Köfte, Dörtyol (Sanayi Mah.)")</f>
        <v>Komagene Etsiz Çiğ Köfte, Dörtyol (Sanayi Mah.)</v>
      </c>
      <c r="AF283" t="s">
        <v>700</v>
      </c>
      <c r="AG283" t="s">
        <v>460</v>
      </c>
      <c r="AH283" t="s">
        <v>89</v>
      </c>
      <c r="AI283" t="s">
        <v>89</v>
      </c>
      <c r="AJ283" t="s">
        <v>93</v>
      </c>
    </row>
    <row r="284" spans="2:36" x14ac:dyDescent="0.25">
      <c r="B284" t="s">
        <v>89</v>
      </c>
      <c r="C284" t="s">
        <v>89</v>
      </c>
      <c r="D284" t="s">
        <v>89</v>
      </c>
      <c r="E284" t="s">
        <v>89</v>
      </c>
      <c r="F284" t="s">
        <v>89</v>
      </c>
      <c r="G284" t="s">
        <v>89</v>
      </c>
      <c r="H284" t="s">
        <v>89</v>
      </c>
      <c r="I284" t="s">
        <v>89</v>
      </c>
      <c r="J284" t="s">
        <v>89</v>
      </c>
      <c r="K284" t="s">
        <v>89</v>
      </c>
      <c r="L284" t="s">
        <v>460</v>
      </c>
      <c r="M284" t="s">
        <v>89</v>
      </c>
      <c r="N284" t="s">
        <v>89</v>
      </c>
      <c r="O284" t="s">
        <v>89</v>
      </c>
      <c r="P284" t="s">
        <v>89</v>
      </c>
      <c r="Q284" t="s">
        <v>89</v>
      </c>
      <c r="R284" t="s">
        <v>89</v>
      </c>
      <c r="S284" t="s">
        <v>89</v>
      </c>
      <c r="T284" t="s">
        <v>89</v>
      </c>
      <c r="U284" t="s">
        <v>89</v>
      </c>
      <c r="V284" t="s">
        <v>89</v>
      </c>
      <c r="W284" t="s">
        <v>90</v>
      </c>
      <c r="X284" t="s">
        <v>89</v>
      </c>
      <c r="Y284" t="s">
        <v>107</v>
      </c>
      <c r="Z284" t="s">
        <v>248</v>
      </c>
      <c r="AA284" t="s">
        <v>89</v>
      </c>
      <c r="AB284" t="s">
        <v>89</v>
      </c>
      <c r="AC284" t="s">
        <v>89</v>
      </c>
      <c r="AD284" t="s">
        <v>89</v>
      </c>
      <c r="AE284" t="str">
        <f>HYPERLINK("file:///C:/rest_photo/Komagene Etsiz Çiğ Köfte, İskenderun (İsmet İnönü Mah.).jpg","Komagene Etsiz Çiğ Köfte, İskenderun (İsmet İnönü Mah.)")</f>
        <v>Komagene Etsiz Çiğ Köfte, İskenderun (İsmet İnönü Mah.)</v>
      </c>
      <c r="AF284" t="s">
        <v>81</v>
      </c>
      <c r="AG284" t="s">
        <v>460</v>
      </c>
      <c r="AH284" t="s">
        <v>89</v>
      </c>
      <c r="AI284" t="s">
        <v>89</v>
      </c>
      <c r="AJ284" t="s">
        <v>93</v>
      </c>
    </row>
    <row r="285" spans="2:36" x14ac:dyDescent="0.25">
      <c r="B285" t="s">
        <v>89</v>
      </c>
      <c r="C285" t="s">
        <v>89</v>
      </c>
      <c r="D285" t="s">
        <v>89</v>
      </c>
      <c r="E285" t="s">
        <v>89</v>
      </c>
      <c r="F285" t="s">
        <v>89</v>
      </c>
      <c r="G285" t="s">
        <v>89</v>
      </c>
      <c r="H285" t="s">
        <v>89</v>
      </c>
      <c r="I285" t="s">
        <v>89</v>
      </c>
      <c r="J285" t="s">
        <v>89</v>
      </c>
      <c r="K285" t="s">
        <v>89</v>
      </c>
      <c r="L285" t="s">
        <v>460</v>
      </c>
      <c r="M285" t="s">
        <v>89</v>
      </c>
      <c r="N285" t="s">
        <v>89</v>
      </c>
      <c r="O285" t="s">
        <v>89</v>
      </c>
      <c r="P285" t="s">
        <v>89</v>
      </c>
      <c r="Q285" t="s">
        <v>89</v>
      </c>
      <c r="R285" t="s">
        <v>89</v>
      </c>
      <c r="S285" t="s">
        <v>89</v>
      </c>
      <c r="T285" t="s">
        <v>89</v>
      </c>
      <c r="U285" t="s">
        <v>89</v>
      </c>
      <c r="V285" t="s">
        <v>89</v>
      </c>
      <c r="W285" t="s">
        <v>90</v>
      </c>
      <c r="X285" t="s">
        <v>89</v>
      </c>
      <c r="Y285" t="s">
        <v>107</v>
      </c>
      <c r="Z285" t="s">
        <v>108</v>
      </c>
      <c r="AA285" t="s">
        <v>89</v>
      </c>
      <c r="AB285" t="s">
        <v>89</v>
      </c>
      <c r="AC285" t="s">
        <v>89</v>
      </c>
      <c r="AD285" t="s">
        <v>89</v>
      </c>
      <c r="AE285" t="str">
        <f>HYPERLINK("file:///C:/rest_photo/Komagene Etsiz Çiğ Köfte, İskenderun (Mustafa Kemal Mah.).jpg","Komagene Etsiz Çiğ Köfte, İskenderun (Mustafa Kemal Mah.)")</f>
        <v>Komagene Etsiz Çiğ Köfte, İskenderun (Mustafa Kemal Mah.)</v>
      </c>
      <c r="AF285" t="s">
        <v>700</v>
      </c>
      <c r="AG285" t="s">
        <v>460</v>
      </c>
      <c r="AH285" t="s">
        <v>89</v>
      </c>
      <c r="AI285" t="s">
        <v>89</v>
      </c>
      <c r="AJ285" t="s">
        <v>93</v>
      </c>
    </row>
    <row r="286" spans="2:36" x14ac:dyDescent="0.25">
      <c r="B286" t="s">
        <v>89</v>
      </c>
      <c r="C286" t="s">
        <v>89</v>
      </c>
      <c r="D286" t="s">
        <v>89</v>
      </c>
      <c r="E286" t="s">
        <v>89</v>
      </c>
      <c r="F286" t="s">
        <v>89</v>
      </c>
      <c r="G286" t="s">
        <v>89</v>
      </c>
      <c r="H286" t="s">
        <v>89</v>
      </c>
      <c r="I286" t="s">
        <v>89</v>
      </c>
      <c r="J286" t="s">
        <v>89</v>
      </c>
      <c r="K286" t="s">
        <v>89</v>
      </c>
      <c r="L286" t="s">
        <v>460</v>
      </c>
      <c r="M286" t="s">
        <v>89</v>
      </c>
      <c r="N286" t="s">
        <v>89</v>
      </c>
      <c r="O286" t="s">
        <v>89</v>
      </c>
      <c r="P286" t="s">
        <v>89</v>
      </c>
      <c r="Q286" t="s">
        <v>89</v>
      </c>
      <c r="R286" t="s">
        <v>89</v>
      </c>
      <c r="S286" t="s">
        <v>89</v>
      </c>
      <c r="T286" t="s">
        <v>89</v>
      </c>
      <c r="U286" t="s">
        <v>89</v>
      </c>
      <c r="V286" t="s">
        <v>89</v>
      </c>
      <c r="W286" t="s">
        <v>90</v>
      </c>
      <c r="X286" t="s">
        <v>89</v>
      </c>
      <c r="Y286" t="s">
        <v>107</v>
      </c>
      <c r="Z286" t="s">
        <v>186</v>
      </c>
      <c r="AA286" t="s">
        <v>89</v>
      </c>
      <c r="AB286" t="s">
        <v>89</v>
      </c>
      <c r="AC286" t="s">
        <v>89</v>
      </c>
      <c r="AD286" t="s">
        <v>89</v>
      </c>
      <c r="AE286" t="str">
        <f>HYPERLINK("file:///C:/rest_photo/Komagene Etsiz Çiğ Köfte, İskenderun (Savaş Mah.).jpg","Komagene Etsiz Çiğ Köfte, İskenderun (Savaş Mah.)")</f>
        <v>Komagene Etsiz Çiğ Köfte, İskenderun (Savaş Mah.)</v>
      </c>
      <c r="AF286" t="s">
        <v>81</v>
      </c>
      <c r="AG286" t="s">
        <v>460</v>
      </c>
      <c r="AH286" t="s">
        <v>89</v>
      </c>
      <c r="AI286" t="s">
        <v>89</v>
      </c>
      <c r="AJ286" t="s">
        <v>93</v>
      </c>
    </row>
    <row r="287" spans="2:36" x14ac:dyDescent="0.25">
      <c r="B287" t="s">
        <v>89</v>
      </c>
      <c r="C287" t="s">
        <v>89</v>
      </c>
      <c r="D287" t="s">
        <v>89</v>
      </c>
      <c r="E287" t="s">
        <v>89</v>
      </c>
      <c r="F287" t="s">
        <v>89</v>
      </c>
      <c r="G287" t="s">
        <v>89</v>
      </c>
      <c r="H287" t="s">
        <v>89</v>
      </c>
      <c r="I287" t="s">
        <v>89</v>
      </c>
      <c r="J287" t="s">
        <v>89</v>
      </c>
      <c r="K287" t="s">
        <v>89</v>
      </c>
      <c r="L287" t="s">
        <v>460</v>
      </c>
      <c r="M287" t="s">
        <v>89</v>
      </c>
      <c r="N287" t="s">
        <v>89</v>
      </c>
      <c r="O287" t="s">
        <v>89</v>
      </c>
      <c r="P287" t="s">
        <v>89</v>
      </c>
      <c r="Q287" t="s">
        <v>89</v>
      </c>
      <c r="R287" t="s">
        <v>89</v>
      </c>
      <c r="S287" t="s">
        <v>89</v>
      </c>
      <c r="T287" t="s">
        <v>89</v>
      </c>
      <c r="U287" t="s">
        <v>89</v>
      </c>
      <c r="V287" t="s">
        <v>89</v>
      </c>
      <c r="W287" t="s">
        <v>90</v>
      </c>
      <c r="X287" t="s">
        <v>89</v>
      </c>
      <c r="Y287" t="s">
        <v>201</v>
      </c>
      <c r="Z287" t="s">
        <v>320</v>
      </c>
      <c r="AA287" t="s">
        <v>89</v>
      </c>
      <c r="AB287" t="s">
        <v>89</v>
      </c>
      <c r="AC287" t="s">
        <v>89</v>
      </c>
      <c r="AD287" t="s">
        <v>89</v>
      </c>
      <c r="AE287" t="str">
        <f>HYPERLINK("file:///C:/rest_photo/Komagene Etsiz Çiğ Köfte, Kırıkhan (Cumhuriyet Mah. - Dr. Devlet Bahçeli Blv.).jpg","Komagene Etsiz Çiğ Köfte, Kırıkhan (Cumhuriyet Mah. - Dr. Devlet Bahçeli Blv.)")</f>
        <v>Komagene Etsiz Çiğ Köfte, Kırıkhan (Cumhuriyet Mah. - Dr. Devlet Bahçeli Blv.)</v>
      </c>
      <c r="AF287" t="s">
        <v>700</v>
      </c>
      <c r="AG287" t="s">
        <v>460</v>
      </c>
      <c r="AH287" t="s">
        <v>89</v>
      </c>
      <c r="AI287" t="s">
        <v>89</v>
      </c>
      <c r="AJ287" t="s">
        <v>93</v>
      </c>
    </row>
    <row r="288" spans="2:36" x14ac:dyDescent="0.25">
      <c r="B288" t="s">
        <v>89</v>
      </c>
      <c r="C288" t="s">
        <v>89</v>
      </c>
      <c r="D288" t="s">
        <v>89</v>
      </c>
      <c r="E288" t="s">
        <v>89</v>
      </c>
      <c r="F288" t="s">
        <v>89</v>
      </c>
      <c r="G288" t="s">
        <v>89</v>
      </c>
      <c r="H288" t="s">
        <v>89</v>
      </c>
      <c r="I288" t="s">
        <v>89</v>
      </c>
      <c r="J288" t="s">
        <v>89</v>
      </c>
      <c r="K288" t="s">
        <v>89</v>
      </c>
      <c r="L288" t="s">
        <v>918</v>
      </c>
      <c r="M288" t="s">
        <v>89</v>
      </c>
      <c r="N288" t="s">
        <v>89</v>
      </c>
      <c r="O288" t="s">
        <v>89</v>
      </c>
      <c r="P288" t="s">
        <v>89</v>
      </c>
      <c r="Q288" t="s">
        <v>89</v>
      </c>
      <c r="R288" t="s">
        <v>89</v>
      </c>
      <c r="S288" t="s">
        <v>89</v>
      </c>
      <c r="T288" t="s">
        <v>89</v>
      </c>
      <c r="U288" t="s">
        <v>89</v>
      </c>
      <c r="V288" t="s">
        <v>89</v>
      </c>
      <c r="W288" t="s">
        <v>90</v>
      </c>
      <c r="X288" t="s">
        <v>89</v>
      </c>
      <c r="Y288" t="s">
        <v>281</v>
      </c>
      <c r="Z288" t="s">
        <v>282</v>
      </c>
      <c r="AA288" t="s">
        <v>89</v>
      </c>
      <c r="AB288" t="s">
        <v>89</v>
      </c>
      <c r="AC288" t="s">
        <v>89</v>
      </c>
      <c r="AD288" t="s">
        <v>89</v>
      </c>
      <c r="AE288" t="str">
        <f>HYPERLINK("file:///C:/rest_photo/Konak Büfe, Dörtyol (Numune Evler Mah.).jpg","Konak Büfe, Dörtyol (Numune Evler Mah.)")</f>
        <v>Konak Büfe, Dörtyol (Numune Evler Mah.)</v>
      </c>
      <c r="AF288" t="s">
        <v>700</v>
      </c>
      <c r="AG288" t="s">
        <v>475</v>
      </c>
      <c r="AH288" t="s">
        <v>89</v>
      </c>
      <c r="AI288" t="s">
        <v>89</v>
      </c>
      <c r="AJ288" t="s">
        <v>93</v>
      </c>
    </row>
    <row r="289" spans="2:36" x14ac:dyDescent="0.25">
      <c r="B289" t="s">
        <v>89</v>
      </c>
      <c r="C289" t="s">
        <v>89</v>
      </c>
      <c r="D289" t="s">
        <v>89</v>
      </c>
      <c r="E289" t="s">
        <v>89</v>
      </c>
      <c r="F289" t="s">
        <v>89</v>
      </c>
      <c r="G289" t="s">
        <v>89</v>
      </c>
      <c r="H289" t="s">
        <v>89</v>
      </c>
      <c r="I289" t="s">
        <v>89</v>
      </c>
      <c r="J289" t="s">
        <v>89</v>
      </c>
      <c r="K289" t="s">
        <v>89</v>
      </c>
      <c r="L289" t="s">
        <v>919</v>
      </c>
      <c r="M289" t="s">
        <v>89</v>
      </c>
      <c r="N289" t="s">
        <v>89</v>
      </c>
      <c r="O289" t="s">
        <v>89</v>
      </c>
      <c r="P289" t="s">
        <v>89</v>
      </c>
      <c r="Q289" t="s">
        <v>89</v>
      </c>
      <c r="R289" t="s">
        <v>89</v>
      </c>
      <c r="S289" t="s">
        <v>89</v>
      </c>
      <c r="T289" t="s">
        <v>89</v>
      </c>
      <c r="U289" t="s">
        <v>89</v>
      </c>
      <c r="V289" t="s">
        <v>89</v>
      </c>
      <c r="W289" t="s">
        <v>90</v>
      </c>
      <c r="X289" t="s">
        <v>89</v>
      </c>
      <c r="Y289" t="s">
        <v>96</v>
      </c>
      <c r="Z289" t="s">
        <v>100</v>
      </c>
      <c r="AA289" t="s">
        <v>89</v>
      </c>
      <c r="AB289" t="s">
        <v>89</v>
      </c>
      <c r="AC289" t="s">
        <v>89</v>
      </c>
      <c r="AD289" t="s">
        <v>89</v>
      </c>
      <c r="AE289" t="str">
        <f>HYPERLINK("file:///C:/rest_photo/Köfte 305, Antakya (Cebrail Mah.).jpg","Köfte 305, Antakya (Cebrail Mah.)")</f>
        <v>Köfte 305, Antakya (Cebrail Mah.)</v>
      </c>
      <c r="AF289" t="s">
        <v>700</v>
      </c>
      <c r="AG289" t="s">
        <v>156</v>
      </c>
      <c r="AH289" t="s">
        <v>89</v>
      </c>
      <c r="AI289" t="s">
        <v>89</v>
      </c>
      <c r="AJ289" t="s">
        <v>93</v>
      </c>
    </row>
    <row r="290" spans="2:36" x14ac:dyDescent="0.25">
      <c r="B290" t="s">
        <v>89</v>
      </c>
      <c r="C290" t="s">
        <v>89</v>
      </c>
      <c r="D290" t="s">
        <v>89</v>
      </c>
      <c r="E290" t="s">
        <v>89</v>
      </c>
      <c r="F290" t="s">
        <v>89</v>
      </c>
      <c r="G290" t="s">
        <v>89</v>
      </c>
      <c r="H290" t="s">
        <v>89</v>
      </c>
      <c r="I290" t="s">
        <v>89</v>
      </c>
      <c r="J290" t="s">
        <v>89</v>
      </c>
      <c r="K290" t="s">
        <v>89</v>
      </c>
      <c r="L290" t="s">
        <v>920</v>
      </c>
      <c r="M290" t="s">
        <v>89</v>
      </c>
      <c r="N290" t="s">
        <v>89</v>
      </c>
      <c r="O290" t="s">
        <v>89</v>
      </c>
      <c r="P290" t="s">
        <v>89</v>
      </c>
      <c r="Q290" t="s">
        <v>89</v>
      </c>
      <c r="R290" t="s">
        <v>89</v>
      </c>
      <c r="S290" t="s">
        <v>89</v>
      </c>
      <c r="T290" t="s">
        <v>89</v>
      </c>
      <c r="U290" t="s">
        <v>89</v>
      </c>
      <c r="V290" t="s">
        <v>89</v>
      </c>
      <c r="W290" t="s">
        <v>90</v>
      </c>
      <c r="X290" t="s">
        <v>89</v>
      </c>
      <c r="Y290" t="s">
        <v>96</v>
      </c>
      <c r="Z290" t="s">
        <v>123</v>
      </c>
      <c r="AA290" t="s">
        <v>89</v>
      </c>
      <c r="AB290" t="s">
        <v>89</v>
      </c>
      <c r="AC290" t="s">
        <v>89</v>
      </c>
      <c r="AD290" t="s">
        <v>89</v>
      </c>
      <c r="AE290" t="str">
        <f>HYPERLINK("file:///C:/rest_photo/Köfteci Gökhan'ın Yeri, Antakya (General Şükrü Kanatlı Mah.).jpg","Köfteci Gökhan'ın Yeri, Antakya (General Şükrü Kanatlı Mah.)")</f>
        <v>Köfteci Gökhan'ın Yeri, Antakya (General Şükrü Kanatlı Mah.)</v>
      </c>
      <c r="AF290" t="s">
        <v>81</v>
      </c>
      <c r="AG290" t="s">
        <v>156</v>
      </c>
      <c r="AH290" t="s">
        <v>89</v>
      </c>
      <c r="AI290" t="s">
        <v>89</v>
      </c>
      <c r="AJ290" t="s">
        <v>93</v>
      </c>
    </row>
    <row r="291" spans="2:36" x14ac:dyDescent="0.25">
      <c r="B291" t="s">
        <v>89</v>
      </c>
      <c r="C291" t="s">
        <v>89</v>
      </c>
      <c r="D291" t="s">
        <v>89</v>
      </c>
      <c r="E291" t="s">
        <v>89</v>
      </c>
      <c r="F291" t="s">
        <v>89</v>
      </c>
      <c r="G291" t="s">
        <v>89</v>
      </c>
      <c r="H291" t="s">
        <v>89</v>
      </c>
      <c r="I291" t="s">
        <v>89</v>
      </c>
      <c r="J291" t="s">
        <v>89</v>
      </c>
      <c r="K291" t="s">
        <v>89</v>
      </c>
      <c r="L291" t="s">
        <v>921</v>
      </c>
      <c r="M291" t="s">
        <v>89</v>
      </c>
      <c r="N291" t="s">
        <v>89</v>
      </c>
      <c r="O291" t="s">
        <v>89</v>
      </c>
      <c r="P291" t="s">
        <v>89</v>
      </c>
      <c r="Q291" t="s">
        <v>89</v>
      </c>
      <c r="R291" t="s">
        <v>89</v>
      </c>
      <c r="S291" t="s">
        <v>89</v>
      </c>
      <c r="T291" t="s">
        <v>89</v>
      </c>
      <c r="U291" t="s">
        <v>89</v>
      </c>
      <c r="V291" t="s">
        <v>89</v>
      </c>
      <c r="W291" t="s">
        <v>90</v>
      </c>
      <c r="X291" t="s">
        <v>89</v>
      </c>
      <c r="Y291" t="s">
        <v>96</v>
      </c>
      <c r="Z291" t="s">
        <v>123</v>
      </c>
      <c r="AA291" t="s">
        <v>89</v>
      </c>
      <c r="AB291" t="s">
        <v>89</v>
      </c>
      <c r="AC291" t="s">
        <v>89</v>
      </c>
      <c r="AD291" t="s">
        <v>89</v>
      </c>
      <c r="AE291" t="str">
        <f>HYPERLINK("file:///C:/rest_photo/Köfteci Mehmet, Antakya (General Şükrü Kanatlı Mah.).jpg","Köfteci Mehmet, Antakya (General Şükrü Kanatlı Mah.)")</f>
        <v>Köfteci Mehmet, Antakya (General Şükrü Kanatlı Mah.)</v>
      </c>
      <c r="AF291" t="s">
        <v>81</v>
      </c>
      <c r="AG291" t="s">
        <v>156</v>
      </c>
      <c r="AH291" t="s">
        <v>89</v>
      </c>
      <c r="AI291" t="s">
        <v>89</v>
      </c>
      <c r="AJ291" t="s">
        <v>93</v>
      </c>
    </row>
    <row r="292" spans="2:36" x14ac:dyDescent="0.25">
      <c r="B292" t="s">
        <v>89</v>
      </c>
      <c r="C292" t="s">
        <v>89</v>
      </c>
      <c r="D292" t="s">
        <v>89</v>
      </c>
      <c r="E292" t="s">
        <v>89</v>
      </c>
      <c r="F292" t="s">
        <v>89</v>
      </c>
      <c r="G292" t="s">
        <v>89</v>
      </c>
      <c r="H292" t="s">
        <v>89</v>
      </c>
      <c r="I292" t="s">
        <v>89</v>
      </c>
      <c r="J292" t="s">
        <v>89</v>
      </c>
      <c r="K292" t="s">
        <v>89</v>
      </c>
      <c r="L292" t="s">
        <v>922</v>
      </c>
      <c r="M292" t="s">
        <v>89</v>
      </c>
      <c r="N292" t="s">
        <v>89</v>
      </c>
      <c r="O292" t="s">
        <v>89</v>
      </c>
      <c r="P292" t="s">
        <v>89</v>
      </c>
      <c r="Q292" t="s">
        <v>89</v>
      </c>
      <c r="R292" t="s">
        <v>89</v>
      </c>
      <c r="S292" t="s">
        <v>89</v>
      </c>
      <c r="T292" t="s">
        <v>89</v>
      </c>
      <c r="U292" t="s">
        <v>89</v>
      </c>
      <c r="V292" t="s">
        <v>89</v>
      </c>
      <c r="W292" t="s">
        <v>90</v>
      </c>
      <c r="X292" t="s">
        <v>89</v>
      </c>
      <c r="Y292" t="s">
        <v>91</v>
      </c>
      <c r="Z292" t="s">
        <v>112</v>
      </c>
      <c r="AA292" t="s">
        <v>89</v>
      </c>
      <c r="AB292" t="s">
        <v>89</v>
      </c>
      <c r="AC292" t="s">
        <v>89</v>
      </c>
      <c r="AD292" t="s">
        <v>89</v>
      </c>
      <c r="AE292" t="str">
        <f>HYPERLINK("file:///C:/rest_photo/Köftejim, Defne (Armutlu Mah.).jpg","Köftejim, Defne (Armutlu Mah.)")</f>
        <v>Köftejim, Defne (Armutlu Mah.)</v>
      </c>
      <c r="AF292" t="s">
        <v>81</v>
      </c>
      <c r="AG292" t="s">
        <v>156</v>
      </c>
      <c r="AH292" t="s">
        <v>89</v>
      </c>
      <c r="AI292" t="s">
        <v>89</v>
      </c>
      <c r="AJ292" t="s">
        <v>93</v>
      </c>
    </row>
    <row r="293" spans="2:36" x14ac:dyDescent="0.25">
      <c r="B293" t="s">
        <v>89</v>
      </c>
      <c r="C293" t="s">
        <v>89</v>
      </c>
      <c r="D293" t="s">
        <v>89</v>
      </c>
      <c r="E293" t="s">
        <v>89</v>
      </c>
      <c r="F293" t="s">
        <v>89</v>
      </c>
      <c r="G293" t="s">
        <v>89</v>
      </c>
      <c r="H293" t="s">
        <v>89</v>
      </c>
      <c r="I293" t="s">
        <v>89</v>
      </c>
      <c r="J293" t="s">
        <v>89</v>
      </c>
      <c r="K293" t="s">
        <v>89</v>
      </c>
      <c r="L293" t="s">
        <v>923</v>
      </c>
      <c r="M293" t="s">
        <v>89</v>
      </c>
      <c r="N293" t="s">
        <v>89</v>
      </c>
      <c r="O293" t="s">
        <v>89</v>
      </c>
      <c r="P293" t="s">
        <v>89</v>
      </c>
      <c r="Q293" t="s">
        <v>89</v>
      </c>
      <c r="R293" t="s">
        <v>89</v>
      </c>
      <c r="S293" t="s">
        <v>89</v>
      </c>
      <c r="T293" t="s">
        <v>89</v>
      </c>
      <c r="U293" t="s">
        <v>89</v>
      </c>
      <c r="V293" t="s">
        <v>89</v>
      </c>
      <c r="W293" t="s">
        <v>90</v>
      </c>
      <c r="X293" t="s">
        <v>89</v>
      </c>
      <c r="Y293" t="s">
        <v>96</v>
      </c>
      <c r="Z293" t="s">
        <v>123</v>
      </c>
      <c r="AA293" t="s">
        <v>89</v>
      </c>
      <c r="AB293" t="s">
        <v>89</v>
      </c>
      <c r="AC293" t="s">
        <v>89</v>
      </c>
      <c r="AD293" t="s">
        <v>89</v>
      </c>
      <c r="AE293" t="str">
        <f>HYPERLINK("file:///C:/rest_photo/Köfte Sekiz, Antakya (General Şükrü Kanatlı Mah.).jpg","Köfte Sekiz, Antakya (General Şükrü Kanatlı Mah.)")</f>
        <v>Köfte Sekiz, Antakya (General Şükrü Kanatlı Mah.)</v>
      </c>
      <c r="AF293" t="s">
        <v>700</v>
      </c>
      <c r="AG293" t="s">
        <v>156</v>
      </c>
      <c r="AH293" t="s">
        <v>89</v>
      </c>
      <c r="AI293" t="s">
        <v>89</v>
      </c>
      <c r="AJ293" t="s">
        <v>93</v>
      </c>
    </row>
    <row r="294" spans="2:36" x14ac:dyDescent="0.25">
      <c r="B294" t="s">
        <v>89</v>
      </c>
      <c r="C294" t="s">
        <v>89</v>
      </c>
      <c r="D294" t="s">
        <v>89</v>
      </c>
      <c r="E294" t="s">
        <v>89</v>
      </c>
      <c r="F294" t="s">
        <v>89</v>
      </c>
      <c r="G294" t="s">
        <v>89</v>
      </c>
      <c r="H294" t="s">
        <v>89</v>
      </c>
      <c r="I294" t="s">
        <v>89</v>
      </c>
      <c r="J294" t="s">
        <v>89</v>
      </c>
      <c r="K294" t="s">
        <v>89</v>
      </c>
      <c r="L294" t="s">
        <v>924</v>
      </c>
      <c r="M294" t="s">
        <v>89</v>
      </c>
      <c r="N294" t="s">
        <v>89</v>
      </c>
      <c r="O294" t="s">
        <v>89</v>
      </c>
      <c r="P294" t="s">
        <v>89</v>
      </c>
      <c r="Q294" t="s">
        <v>89</v>
      </c>
      <c r="R294" t="s">
        <v>89</v>
      </c>
      <c r="S294" t="s">
        <v>89</v>
      </c>
      <c r="T294" t="s">
        <v>89</v>
      </c>
      <c r="U294" t="s">
        <v>89</v>
      </c>
      <c r="V294" t="s">
        <v>89</v>
      </c>
      <c r="W294" t="s">
        <v>90</v>
      </c>
      <c r="X294" t="s">
        <v>89</v>
      </c>
      <c r="Y294" t="s">
        <v>96</v>
      </c>
      <c r="Z294" t="s">
        <v>159</v>
      </c>
      <c r="AA294" t="s">
        <v>89</v>
      </c>
      <c r="AB294" t="s">
        <v>89</v>
      </c>
      <c r="AC294" t="s">
        <v>89</v>
      </c>
      <c r="AD294" t="s">
        <v>89</v>
      </c>
      <c r="AE294" t="str">
        <f>HYPERLINK("file:///C:/rest_photo/Köprü Hatay Döner, Antakya (Güllü Bahçe Mah. - Saray Cad.).jpg","Köprü Hatay Döner, Antakya (Güllü Bahçe Mah. - Saray Cad.)")</f>
        <v>Köprü Hatay Döner, Antakya (Güllü Bahçe Mah. - Saray Cad.)</v>
      </c>
      <c r="AF294" t="s">
        <v>81</v>
      </c>
      <c r="AG294" t="s">
        <v>99</v>
      </c>
      <c r="AH294" t="s">
        <v>89</v>
      </c>
      <c r="AI294" t="s">
        <v>89</v>
      </c>
      <c r="AJ294" t="s">
        <v>93</v>
      </c>
    </row>
    <row r="295" spans="2:36" x14ac:dyDescent="0.25">
      <c r="B295" t="s">
        <v>89</v>
      </c>
      <c r="C295" t="s">
        <v>89</v>
      </c>
      <c r="D295" t="s">
        <v>89</v>
      </c>
      <c r="E295" t="s">
        <v>89</v>
      </c>
      <c r="F295" t="s">
        <v>89</v>
      </c>
      <c r="G295" t="s">
        <v>89</v>
      </c>
      <c r="H295" t="s">
        <v>89</v>
      </c>
      <c r="I295" t="s">
        <v>89</v>
      </c>
      <c r="J295" t="s">
        <v>89</v>
      </c>
      <c r="K295" t="s">
        <v>89</v>
      </c>
      <c r="L295" t="s">
        <v>925</v>
      </c>
      <c r="M295" t="s">
        <v>89</v>
      </c>
      <c r="N295" t="s">
        <v>89</v>
      </c>
      <c r="O295" t="s">
        <v>89</v>
      </c>
      <c r="P295" t="s">
        <v>89</v>
      </c>
      <c r="Q295" t="s">
        <v>89</v>
      </c>
      <c r="R295" t="s">
        <v>89</v>
      </c>
      <c r="S295" t="s">
        <v>89</v>
      </c>
      <c r="T295" t="s">
        <v>89</v>
      </c>
      <c r="U295" t="s">
        <v>89</v>
      </c>
      <c r="V295" t="s">
        <v>89</v>
      </c>
      <c r="W295" t="s">
        <v>90</v>
      </c>
      <c r="X295" t="s">
        <v>89</v>
      </c>
      <c r="Y295" t="s">
        <v>96</v>
      </c>
      <c r="Z295" t="s">
        <v>137</v>
      </c>
      <c r="AA295" t="s">
        <v>89</v>
      </c>
      <c r="AB295" t="s">
        <v>89</v>
      </c>
      <c r="AC295" t="s">
        <v>89</v>
      </c>
      <c r="AD295" t="s">
        <v>89</v>
      </c>
      <c r="AE295" t="str">
        <f>HYPERLINK("file:///C:/rest_photo/Köprü Hatay Künefe, Antakya (Zenginler Mah.).jpg","Köprü Hatay Künefe, Antakya (Zenginler Mah.)")</f>
        <v>Köprü Hatay Künefe, Antakya (Zenginler Mah.)</v>
      </c>
      <c r="AF295" t="s">
        <v>81</v>
      </c>
      <c r="AG295" t="s">
        <v>146</v>
      </c>
      <c r="AH295" t="s">
        <v>89</v>
      </c>
      <c r="AI295" t="s">
        <v>89</v>
      </c>
      <c r="AJ295" t="s">
        <v>93</v>
      </c>
    </row>
    <row r="296" spans="2:36" x14ac:dyDescent="0.25">
      <c r="B296" t="s">
        <v>89</v>
      </c>
      <c r="C296" t="s">
        <v>89</v>
      </c>
      <c r="D296" t="s">
        <v>89</v>
      </c>
      <c r="E296" t="s">
        <v>89</v>
      </c>
      <c r="F296" t="s">
        <v>89</v>
      </c>
      <c r="G296" t="s">
        <v>89</v>
      </c>
      <c r="H296" t="s">
        <v>89</v>
      </c>
      <c r="I296" t="s">
        <v>89</v>
      </c>
      <c r="J296" t="s">
        <v>89</v>
      </c>
      <c r="K296" t="s">
        <v>89</v>
      </c>
      <c r="L296" t="s">
        <v>926</v>
      </c>
      <c r="M296" t="s">
        <v>89</v>
      </c>
      <c r="N296" t="s">
        <v>89</v>
      </c>
      <c r="O296" t="s">
        <v>89</v>
      </c>
      <c r="P296" t="s">
        <v>89</v>
      </c>
      <c r="Q296" t="s">
        <v>89</v>
      </c>
      <c r="R296" t="s">
        <v>89</v>
      </c>
      <c r="S296" t="s">
        <v>89</v>
      </c>
      <c r="T296" t="s">
        <v>89</v>
      </c>
      <c r="U296" t="s">
        <v>89</v>
      </c>
      <c r="V296" t="s">
        <v>89</v>
      </c>
      <c r="W296" t="s">
        <v>90</v>
      </c>
      <c r="X296" t="s">
        <v>89</v>
      </c>
      <c r="Y296" t="s">
        <v>107</v>
      </c>
      <c r="Z296" t="s">
        <v>186</v>
      </c>
      <c r="AA296" t="s">
        <v>89</v>
      </c>
      <c r="AB296" t="s">
        <v>89</v>
      </c>
      <c r="AC296" t="s">
        <v>89</v>
      </c>
      <c r="AD296" t="s">
        <v>89</v>
      </c>
      <c r="AE296" t="str">
        <f>HYPERLINK("file:///C:/rest_photo/Köseoğlu Lokantası, İskenderun (Savaş Mah.).jpg","Köseoğlu Lokantası, İskenderun (Savaş Mah.)")</f>
        <v>Köseoğlu Lokantası, İskenderun (Savaş Mah.)</v>
      </c>
      <c r="AF296" t="s">
        <v>81</v>
      </c>
      <c r="AG296" t="s">
        <v>95</v>
      </c>
      <c r="AH296" t="s">
        <v>89</v>
      </c>
      <c r="AI296" t="s">
        <v>89</v>
      </c>
      <c r="AJ296" t="s">
        <v>93</v>
      </c>
    </row>
    <row r="297" spans="2:36" x14ac:dyDescent="0.25">
      <c r="B297" t="s">
        <v>89</v>
      </c>
      <c r="C297" t="s">
        <v>89</v>
      </c>
      <c r="D297" t="s">
        <v>89</v>
      </c>
      <c r="E297" t="s">
        <v>89</v>
      </c>
      <c r="F297" t="s">
        <v>89</v>
      </c>
      <c r="G297" t="s">
        <v>89</v>
      </c>
      <c r="H297" t="s">
        <v>89</v>
      </c>
      <c r="I297" t="s">
        <v>89</v>
      </c>
      <c r="J297" t="s">
        <v>89</v>
      </c>
      <c r="K297" t="s">
        <v>89</v>
      </c>
      <c r="L297" t="s">
        <v>927</v>
      </c>
      <c r="M297" t="s">
        <v>89</v>
      </c>
      <c r="N297" t="s">
        <v>89</v>
      </c>
      <c r="O297" t="s">
        <v>89</v>
      </c>
      <c r="P297" t="s">
        <v>89</v>
      </c>
      <c r="Q297" t="s">
        <v>89</v>
      </c>
      <c r="R297" t="s">
        <v>89</v>
      </c>
      <c r="S297" t="s">
        <v>89</v>
      </c>
      <c r="T297" t="s">
        <v>89</v>
      </c>
      <c r="U297" t="s">
        <v>89</v>
      </c>
      <c r="V297" t="s">
        <v>89</v>
      </c>
      <c r="W297" t="s">
        <v>90</v>
      </c>
      <c r="X297" t="s">
        <v>89</v>
      </c>
      <c r="Y297" t="s">
        <v>107</v>
      </c>
      <c r="Z297" t="s">
        <v>186</v>
      </c>
      <c r="AA297" t="s">
        <v>89</v>
      </c>
      <c r="AB297" t="s">
        <v>89</v>
      </c>
      <c r="AC297" t="s">
        <v>89</v>
      </c>
      <c r="AD297" t="s">
        <v>89</v>
      </c>
      <c r="AE297" t="str">
        <f>HYPERLINK("file:///C:/rest_photo/Köşe, İskenderun (Savaş Mah.).jpg","Köşe, İskenderun (Savaş Mah.)")</f>
        <v>Köşe, İskenderun (Savaş Mah.)</v>
      </c>
      <c r="AF297" t="s">
        <v>700</v>
      </c>
      <c r="AG297" t="s">
        <v>142</v>
      </c>
      <c r="AH297" t="s">
        <v>89</v>
      </c>
      <c r="AI297" t="s">
        <v>89</v>
      </c>
      <c r="AJ297" t="s">
        <v>93</v>
      </c>
    </row>
    <row r="298" spans="2:36" x14ac:dyDescent="0.25">
      <c r="B298" t="s">
        <v>89</v>
      </c>
      <c r="C298" t="s">
        <v>89</v>
      </c>
      <c r="D298" t="s">
        <v>89</v>
      </c>
      <c r="E298" t="s">
        <v>89</v>
      </c>
      <c r="F298" t="s">
        <v>89</v>
      </c>
      <c r="G298" t="s">
        <v>89</v>
      </c>
      <c r="H298" t="s">
        <v>89</v>
      </c>
      <c r="I298" t="s">
        <v>89</v>
      </c>
      <c r="J298" t="s">
        <v>89</v>
      </c>
      <c r="K298" t="s">
        <v>89</v>
      </c>
      <c r="L298" t="s">
        <v>928</v>
      </c>
      <c r="M298" t="s">
        <v>89</v>
      </c>
      <c r="N298" t="s">
        <v>89</v>
      </c>
      <c r="O298" t="s">
        <v>89</v>
      </c>
      <c r="P298" t="s">
        <v>89</v>
      </c>
      <c r="Q298" t="s">
        <v>89</v>
      </c>
      <c r="R298" t="s">
        <v>89</v>
      </c>
      <c r="S298" t="s">
        <v>89</v>
      </c>
      <c r="T298" t="s">
        <v>89</v>
      </c>
      <c r="U298" t="s">
        <v>89</v>
      </c>
      <c r="V298" t="s">
        <v>89</v>
      </c>
      <c r="W298" t="s">
        <v>90</v>
      </c>
      <c r="X298" t="s">
        <v>89</v>
      </c>
      <c r="Y298" t="s">
        <v>107</v>
      </c>
      <c r="Z298" t="s">
        <v>177</v>
      </c>
      <c r="AA298" t="s">
        <v>89</v>
      </c>
      <c r="AB298" t="s">
        <v>89</v>
      </c>
      <c r="AC298" t="s">
        <v>89</v>
      </c>
      <c r="AD298" t="s">
        <v>89</v>
      </c>
      <c r="AE298" t="str">
        <f>HYPERLINK("file:///C:/rest_photo/Kral Künefe, İskenderun (Numune Mah.).jpg","Kral Künefe, İskenderun (Numune Mah.)")</f>
        <v>Kral Künefe, İskenderun (Numune Mah.)</v>
      </c>
      <c r="AF298" t="s">
        <v>81</v>
      </c>
      <c r="AG298" t="s">
        <v>146</v>
      </c>
      <c r="AH298" t="s">
        <v>89</v>
      </c>
      <c r="AI298" t="s">
        <v>89</v>
      </c>
      <c r="AJ298" t="s">
        <v>93</v>
      </c>
    </row>
    <row r="299" spans="2:36" x14ac:dyDescent="0.25">
      <c r="B299" t="s">
        <v>89</v>
      </c>
      <c r="C299" t="s">
        <v>89</v>
      </c>
      <c r="D299" t="s">
        <v>89</v>
      </c>
      <c r="E299" t="s">
        <v>89</v>
      </c>
      <c r="F299" t="s">
        <v>89</v>
      </c>
      <c r="G299" t="s">
        <v>89</v>
      </c>
      <c r="H299" t="s">
        <v>89</v>
      </c>
      <c r="I299" t="s">
        <v>89</v>
      </c>
      <c r="J299" t="s">
        <v>89</v>
      </c>
      <c r="K299" t="s">
        <v>89</v>
      </c>
      <c r="L299" t="s">
        <v>929</v>
      </c>
      <c r="M299" t="s">
        <v>89</v>
      </c>
      <c r="N299" t="s">
        <v>89</v>
      </c>
      <c r="O299" t="s">
        <v>89</v>
      </c>
      <c r="P299" t="s">
        <v>89</v>
      </c>
      <c r="Q299" t="s">
        <v>89</v>
      </c>
      <c r="R299" t="s">
        <v>89</v>
      </c>
      <c r="S299" t="s">
        <v>89</v>
      </c>
      <c r="T299" t="s">
        <v>89</v>
      </c>
      <c r="U299" t="s">
        <v>89</v>
      </c>
      <c r="V299" t="s">
        <v>89</v>
      </c>
      <c r="W299" t="s">
        <v>90</v>
      </c>
      <c r="X299" t="s">
        <v>89</v>
      </c>
      <c r="Y299" t="s">
        <v>107</v>
      </c>
      <c r="Z299" t="s">
        <v>108</v>
      </c>
      <c r="AA299" t="s">
        <v>89</v>
      </c>
      <c r="AB299" t="s">
        <v>89</v>
      </c>
      <c r="AC299" t="s">
        <v>89</v>
      </c>
      <c r="AD299" t="s">
        <v>89</v>
      </c>
      <c r="AE299" t="str">
        <f>HYPERLINK("file:///C:/rest_photo/Kubilay Erdo Döner, İskenderun (Mustafa Kemal Mah.).jpg","Kubilay Erdo Döner, İskenderun (Mustafa Kemal Mah.)")</f>
        <v>Kubilay Erdo Döner, İskenderun (Mustafa Kemal Mah.)</v>
      </c>
      <c r="AF299" t="s">
        <v>81</v>
      </c>
      <c r="AG299" t="s">
        <v>99</v>
      </c>
      <c r="AH299" t="s">
        <v>89</v>
      </c>
      <c r="AI299" t="s">
        <v>89</v>
      </c>
      <c r="AJ299" t="s">
        <v>93</v>
      </c>
    </row>
    <row r="300" spans="2:36" x14ac:dyDescent="0.25">
      <c r="B300" t="s">
        <v>89</v>
      </c>
      <c r="C300" t="s">
        <v>89</v>
      </c>
      <c r="D300" t="s">
        <v>89</v>
      </c>
      <c r="E300" t="s">
        <v>89</v>
      </c>
      <c r="F300" t="s">
        <v>89</v>
      </c>
      <c r="G300" t="s">
        <v>89</v>
      </c>
      <c r="H300" t="s">
        <v>89</v>
      </c>
      <c r="I300" t="s">
        <v>89</v>
      </c>
      <c r="J300" t="s">
        <v>89</v>
      </c>
      <c r="K300" t="s">
        <v>89</v>
      </c>
      <c r="L300" t="s">
        <v>930</v>
      </c>
      <c r="M300" t="s">
        <v>89</v>
      </c>
      <c r="N300" t="s">
        <v>89</v>
      </c>
      <c r="O300" t="s">
        <v>89</v>
      </c>
      <c r="P300" t="s">
        <v>89</v>
      </c>
      <c r="Q300" t="s">
        <v>89</v>
      </c>
      <c r="R300" t="s">
        <v>89</v>
      </c>
      <c r="S300" t="s">
        <v>89</v>
      </c>
      <c r="T300" t="s">
        <v>89</v>
      </c>
      <c r="U300" t="s">
        <v>89</v>
      </c>
      <c r="V300" t="s">
        <v>89</v>
      </c>
      <c r="W300" t="s">
        <v>90</v>
      </c>
      <c r="X300" t="s">
        <v>89</v>
      </c>
      <c r="Y300" t="s">
        <v>281</v>
      </c>
      <c r="Z300" t="s">
        <v>469</v>
      </c>
      <c r="AA300" t="s">
        <v>89</v>
      </c>
      <c r="AB300" t="s">
        <v>89</v>
      </c>
      <c r="AC300" t="s">
        <v>89</v>
      </c>
      <c r="AD300" t="s">
        <v>89</v>
      </c>
      <c r="AE300" t="str">
        <f>HYPERLINK("file:///C:/rest_photo/Kumsal Restaurant, Dörtyol (Sanayi Mah.).jpg","Kumsal Restaurant, Dörtyol (Sanayi Mah.)")</f>
        <v>Kumsal Restaurant, Dörtyol (Sanayi Mah.)</v>
      </c>
      <c r="AF300" t="s">
        <v>700</v>
      </c>
      <c r="AG300" t="s">
        <v>161</v>
      </c>
      <c r="AH300" t="s">
        <v>89</v>
      </c>
      <c r="AI300" t="s">
        <v>89</v>
      </c>
      <c r="AJ300" t="s">
        <v>93</v>
      </c>
    </row>
    <row r="301" spans="2:36" x14ac:dyDescent="0.25">
      <c r="B301" t="s">
        <v>89</v>
      </c>
      <c r="C301" t="s">
        <v>89</v>
      </c>
      <c r="D301" t="s">
        <v>89</v>
      </c>
      <c r="E301" t="s">
        <v>89</v>
      </c>
      <c r="F301" t="s">
        <v>89</v>
      </c>
      <c r="G301" t="s">
        <v>89</v>
      </c>
      <c r="H301" t="s">
        <v>89</v>
      </c>
      <c r="I301" t="s">
        <v>89</v>
      </c>
      <c r="J301" t="s">
        <v>89</v>
      </c>
      <c r="K301" t="s">
        <v>89</v>
      </c>
      <c r="L301" t="s">
        <v>931</v>
      </c>
      <c r="M301" t="s">
        <v>89</v>
      </c>
      <c r="N301" t="s">
        <v>89</v>
      </c>
      <c r="O301" t="s">
        <v>89</v>
      </c>
      <c r="P301" t="s">
        <v>89</v>
      </c>
      <c r="Q301" t="s">
        <v>89</v>
      </c>
      <c r="R301" t="s">
        <v>89</v>
      </c>
      <c r="S301" t="s">
        <v>89</v>
      </c>
      <c r="T301" t="s">
        <v>89</v>
      </c>
      <c r="U301" t="s">
        <v>89</v>
      </c>
      <c r="V301" t="s">
        <v>89</v>
      </c>
      <c r="W301" t="s">
        <v>90</v>
      </c>
      <c r="X301" t="s">
        <v>89</v>
      </c>
      <c r="Y301" t="s">
        <v>96</v>
      </c>
      <c r="Z301" t="s">
        <v>123</v>
      </c>
      <c r="AA301" t="s">
        <v>89</v>
      </c>
      <c r="AB301" t="s">
        <v>89</v>
      </c>
      <c r="AC301" t="s">
        <v>89</v>
      </c>
      <c r="AD301" t="s">
        <v>89</v>
      </c>
      <c r="AE301" t="str">
        <f>HYPERLINK("file:///C:/rest_photo/Kupa, Antakya (General Şükrü Kanatlı Mah.).jpg","Kupa, Antakya (General Şükrü Kanatlı Mah.)")</f>
        <v>Kupa, Antakya (General Şükrü Kanatlı Mah.)</v>
      </c>
      <c r="AF301" t="s">
        <v>753</v>
      </c>
      <c r="AG301" t="s">
        <v>214</v>
      </c>
      <c r="AH301" t="s">
        <v>89</v>
      </c>
      <c r="AI301" t="s">
        <v>89</v>
      </c>
      <c r="AJ301" t="s">
        <v>93</v>
      </c>
    </row>
    <row r="302" spans="2:36" x14ac:dyDescent="0.25">
      <c r="B302" t="s">
        <v>89</v>
      </c>
      <c r="C302" t="s">
        <v>89</v>
      </c>
      <c r="D302" t="s">
        <v>89</v>
      </c>
      <c r="E302" t="s">
        <v>89</v>
      </c>
      <c r="F302" t="s">
        <v>89</v>
      </c>
      <c r="G302" t="s">
        <v>89</v>
      </c>
      <c r="H302" t="s">
        <v>89</v>
      </c>
      <c r="I302" t="s">
        <v>89</v>
      </c>
      <c r="J302" t="s">
        <v>89</v>
      </c>
      <c r="K302" t="s">
        <v>89</v>
      </c>
      <c r="L302" t="s">
        <v>931</v>
      </c>
      <c r="M302" t="s">
        <v>89</v>
      </c>
      <c r="N302" t="s">
        <v>89</v>
      </c>
      <c r="O302" t="s">
        <v>89</v>
      </c>
      <c r="P302" t="s">
        <v>89</v>
      </c>
      <c r="Q302" t="s">
        <v>89</v>
      </c>
      <c r="R302" t="s">
        <v>89</v>
      </c>
      <c r="S302" t="s">
        <v>89</v>
      </c>
      <c r="T302" t="s">
        <v>89</v>
      </c>
      <c r="U302" t="s">
        <v>89</v>
      </c>
      <c r="V302" t="s">
        <v>89</v>
      </c>
      <c r="W302" t="s">
        <v>90</v>
      </c>
      <c r="X302" t="s">
        <v>89</v>
      </c>
      <c r="Y302" t="s">
        <v>107</v>
      </c>
      <c r="Z302" t="s">
        <v>186</v>
      </c>
      <c r="AA302" t="s">
        <v>89</v>
      </c>
      <c r="AB302" t="s">
        <v>89</v>
      </c>
      <c r="AC302" t="s">
        <v>89</v>
      </c>
      <c r="AD302" t="s">
        <v>89</v>
      </c>
      <c r="AE302" t="str">
        <f>HYPERLINK("file:///C:/rest_photo/Kupa, İskenderun (Savaş Mah.).jpg","Kupa, İskenderun (Savaş Mah.)")</f>
        <v>Kupa, İskenderun (Savaş Mah.)</v>
      </c>
      <c r="AF302" t="s">
        <v>702</v>
      </c>
      <c r="AG302" t="s">
        <v>99</v>
      </c>
      <c r="AH302" t="s">
        <v>89</v>
      </c>
      <c r="AI302" t="s">
        <v>89</v>
      </c>
      <c r="AJ302" t="s">
        <v>93</v>
      </c>
    </row>
    <row r="303" spans="2:36" x14ac:dyDescent="0.25">
      <c r="B303" t="s">
        <v>89</v>
      </c>
      <c r="C303" t="s">
        <v>89</v>
      </c>
      <c r="D303" t="s">
        <v>89</v>
      </c>
      <c r="E303" t="s">
        <v>89</v>
      </c>
      <c r="F303" t="s">
        <v>89</v>
      </c>
      <c r="G303" t="s">
        <v>89</v>
      </c>
      <c r="H303" t="s">
        <v>89</v>
      </c>
      <c r="I303" t="s">
        <v>89</v>
      </c>
      <c r="J303" t="s">
        <v>89</v>
      </c>
      <c r="K303" t="s">
        <v>89</v>
      </c>
      <c r="L303" t="s">
        <v>932</v>
      </c>
      <c r="M303" t="s">
        <v>89</v>
      </c>
      <c r="N303" t="s">
        <v>89</v>
      </c>
      <c r="O303" t="s">
        <v>89</v>
      </c>
      <c r="P303" t="s">
        <v>89</v>
      </c>
      <c r="Q303" t="s">
        <v>89</v>
      </c>
      <c r="R303" t="s">
        <v>89</v>
      </c>
      <c r="S303" t="s">
        <v>89</v>
      </c>
      <c r="T303" t="s">
        <v>89</v>
      </c>
      <c r="U303" t="s">
        <v>89</v>
      </c>
      <c r="V303" t="s">
        <v>89</v>
      </c>
      <c r="W303" t="s">
        <v>90</v>
      </c>
      <c r="X303" t="s">
        <v>89</v>
      </c>
      <c r="Y303" t="s">
        <v>107</v>
      </c>
      <c r="Z303" t="s">
        <v>256</v>
      </c>
      <c r="AA303" t="s">
        <v>89</v>
      </c>
      <c r="AB303" t="s">
        <v>89</v>
      </c>
      <c r="AC303" t="s">
        <v>89</v>
      </c>
      <c r="AD303" t="s">
        <v>89</v>
      </c>
      <c r="AE303" t="str">
        <f>HYPERLINK("file:///C:/rest_photo/Kurabiye Pasta Evi, İskenderun (Pirireis Mah.).jpg","Kurabiye Pasta Evi, İskenderun (Pirireis Mah.)")</f>
        <v>Kurabiye Pasta Evi, İskenderun (Pirireis Mah.)</v>
      </c>
      <c r="AF303" t="s">
        <v>702</v>
      </c>
      <c r="AG303" t="s">
        <v>170</v>
      </c>
      <c r="AH303" t="s">
        <v>89</v>
      </c>
      <c r="AI303" t="s">
        <v>89</v>
      </c>
      <c r="AJ303" t="s">
        <v>93</v>
      </c>
    </row>
    <row r="304" spans="2:36" x14ac:dyDescent="0.25">
      <c r="B304" t="s">
        <v>89</v>
      </c>
      <c r="C304" t="s">
        <v>89</v>
      </c>
      <c r="D304" t="s">
        <v>89</v>
      </c>
      <c r="E304" t="s">
        <v>89</v>
      </c>
      <c r="F304" t="s">
        <v>89</v>
      </c>
      <c r="G304" t="s">
        <v>89</v>
      </c>
      <c r="H304" t="s">
        <v>89</v>
      </c>
      <c r="I304" t="s">
        <v>89</v>
      </c>
      <c r="J304" t="s">
        <v>89</v>
      </c>
      <c r="K304" t="s">
        <v>89</v>
      </c>
      <c r="L304" t="s">
        <v>933</v>
      </c>
      <c r="M304" t="s">
        <v>89</v>
      </c>
      <c r="N304" t="s">
        <v>89</v>
      </c>
      <c r="O304" t="s">
        <v>89</v>
      </c>
      <c r="P304" t="s">
        <v>89</v>
      </c>
      <c r="Q304" t="s">
        <v>89</v>
      </c>
      <c r="R304" t="s">
        <v>89</v>
      </c>
      <c r="S304" t="s">
        <v>89</v>
      </c>
      <c r="T304" t="s">
        <v>89</v>
      </c>
      <c r="U304" t="s">
        <v>89</v>
      </c>
      <c r="V304" t="s">
        <v>89</v>
      </c>
      <c r="W304" t="s">
        <v>90</v>
      </c>
      <c r="X304" t="s">
        <v>89</v>
      </c>
      <c r="Y304" t="s">
        <v>91</v>
      </c>
      <c r="Z304" t="s">
        <v>180</v>
      </c>
      <c r="AA304" t="s">
        <v>89</v>
      </c>
      <c r="AB304" t="s">
        <v>89</v>
      </c>
      <c r="AC304" t="s">
        <v>89</v>
      </c>
      <c r="AD304" t="s">
        <v>89</v>
      </c>
      <c r="AE304" t="str">
        <f>HYPERLINK("file:///C:/rest_photo/Kurtoğlu Kasap &amp; Fırın, Defne (Çekmece Mah.).jpg","Kurtoğlu Kasap &amp; Fırın, Defne (Çekmece Mah.)")</f>
        <v>Kurtoğlu Kasap &amp; Fırın, Defne (Çekmece Mah.)</v>
      </c>
      <c r="AF304" t="s">
        <v>700</v>
      </c>
      <c r="AG304" t="s">
        <v>139</v>
      </c>
      <c r="AH304" t="s">
        <v>89</v>
      </c>
      <c r="AI304" t="s">
        <v>89</v>
      </c>
      <c r="AJ304" t="s">
        <v>93</v>
      </c>
    </row>
    <row r="305" spans="2:36" x14ac:dyDescent="0.25">
      <c r="B305" t="s">
        <v>89</v>
      </c>
      <c r="C305" t="s">
        <v>89</v>
      </c>
      <c r="D305" t="s">
        <v>89</v>
      </c>
      <c r="E305" t="s">
        <v>89</v>
      </c>
      <c r="F305" t="s">
        <v>89</v>
      </c>
      <c r="G305" t="s">
        <v>89</v>
      </c>
      <c r="H305" t="s">
        <v>89</v>
      </c>
      <c r="I305" t="s">
        <v>89</v>
      </c>
      <c r="J305" t="s">
        <v>89</v>
      </c>
      <c r="K305" t="s">
        <v>89</v>
      </c>
      <c r="L305" t="s">
        <v>934</v>
      </c>
      <c r="M305" t="s">
        <v>89</v>
      </c>
      <c r="N305" t="s">
        <v>89</v>
      </c>
      <c r="O305" t="s">
        <v>89</v>
      </c>
      <c r="P305" t="s">
        <v>89</v>
      </c>
      <c r="Q305" t="s">
        <v>89</v>
      </c>
      <c r="R305" t="s">
        <v>89</v>
      </c>
      <c r="S305" t="s">
        <v>89</v>
      </c>
      <c r="T305" t="s">
        <v>89</v>
      </c>
      <c r="U305" t="s">
        <v>89</v>
      </c>
      <c r="V305" t="s">
        <v>89</v>
      </c>
      <c r="W305" t="s">
        <v>90</v>
      </c>
      <c r="X305" t="s">
        <v>89</v>
      </c>
      <c r="Y305" t="s">
        <v>96</v>
      </c>
      <c r="Z305" t="s">
        <v>215</v>
      </c>
      <c r="AA305" t="s">
        <v>89</v>
      </c>
      <c r="AB305" t="s">
        <v>89</v>
      </c>
      <c r="AC305" t="s">
        <v>89</v>
      </c>
      <c r="AD305" t="s">
        <v>89</v>
      </c>
      <c r="AE305" t="str">
        <f>HYPERLINK("file:///C:/rest_photo/Kuzeytepe Nuri Restaurant, Antakya (Kuzeytepe Mah.).jpg","Kuzeytepe Nuri Restaurant, Antakya (Kuzeytepe Mah.)")</f>
        <v>Kuzeytepe Nuri Restaurant, Antakya (Kuzeytepe Mah.)</v>
      </c>
      <c r="AF305" t="s">
        <v>700</v>
      </c>
      <c r="AG305" t="s">
        <v>95</v>
      </c>
      <c r="AH305" t="s">
        <v>89</v>
      </c>
      <c r="AI305" t="s">
        <v>89</v>
      </c>
      <c r="AJ305" t="s">
        <v>93</v>
      </c>
    </row>
    <row r="306" spans="2:36" x14ac:dyDescent="0.25">
      <c r="B306" t="s">
        <v>89</v>
      </c>
      <c r="C306" t="s">
        <v>89</v>
      </c>
      <c r="D306" t="s">
        <v>89</v>
      </c>
      <c r="E306" t="s">
        <v>89</v>
      </c>
      <c r="F306" t="s">
        <v>89</v>
      </c>
      <c r="G306" t="s">
        <v>89</v>
      </c>
      <c r="H306" t="s">
        <v>89</v>
      </c>
      <c r="I306" t="s">
        <v>89</v>
      </c>
      <c r="J306" t="s">
        <v>89</v>
      </c>
      <c r="K306" t="s">
        <v>89</v>
      </c>
      <c r="L306" t="s">
        <v>935</v>
      </c>
      <c r="M306" t="s">
        <v>89</v>
      </c>
      <c r="N306" t="s">
        <v>89</v>
      </c>
      <c r="O306" t="s">
        <v>89</v>
      </c>
      <c r="P306" t="s">
        <v>89</v>
      </c>
      <c r="Q306" t="s">
        <v>89</v>
      </c>
      <c r="R306" t="s">
        <v>89</v>
      </c>
      <c r="S306" t="s">
        <v>89</v>
      </c>
      <c r="T306" t="s">
        <v>89</v>
      </c>
      <c r="U306" t="s">
        <v>89</v>
      </c>
      <c r="V306" t="s">
        <v>89</v>
      </c>
      <c r="W306" t="s">
        <v>90</v>
      </c>
      <c r="X306" t="s">
        <v>89</v>
      </c>
      <c r="Y306" t="s">
        <v>96</v>
      </c>
      <c r="Z306" t="s">
        <v>134</v>
      </c>
      <c r="AA306" t="s">
        <v>89</v>
      </c>
      <c r="AB306" t="s">
        <v>89</v>
      </c>
      <c r="AC306" t="s">
        <v>89</v>
      </c>
      <c r="AD306" t="s">
        <v>89</v>
      </c>
      <c r="AE306" t="str">
        <f>HYPERLINK("file:///C:/rest_photo/Küçük Ev Cafe, Antakya (Zülüflühan Mah.).jpg","Küçük Ev Cafe, Antakya (Zülüflühan Mah.)")</f>
        <v>Küçük Ev Cafe, Antakya (Zülüflühan Mah.)</v>
      </c>
      <c r="AF306" t="s">
        <v>81</v>
      </c>
      <c r="AG306" t="s">
        <v>110</v>
      </c>
      <c r="AH306" t="s">
        <v>89</v>
      </c>
      <c r="AI306" t="s">
        <v>89</v>
      </c>
      <c r="AJ306" t="s">
        <v>93</v>
      </c>
    </row>
    <row r="307" spans="2:36" x14ac:dyDescent="0.25">
      <c r="B307" t="s">
        <v>89</v>
      </c>
      <c r="C307" t="s">
        <v>89</v>
      </c>
      <c r="D307" t="s">
        <v>89</v>
      </c>
      <c r="E307" t="s">
        <v>89</v>
      </c>
      <c r="F307" t="s">
        <v>89</v>
      </c>
      <c r="G307" t="s">
        <v>89</v>
      </c>
      <c r="H307" t="s">
        <v>89</v>
      </c>
      <c r="I307" t="s">
        <v>89</v>
      </c>
      <c r="J307" t="s">
        <v>89</v>
      </c>
      <c r="K307" t="s">
        <v>89</v>
      </c>
      <c r="L307" t="s">
        <v>936</v>
      </c>
      <c r="M307" t="s">
        <v>89</v>
      </c>
      <c r="N307" t="s">
        <v>89</v>
      </c>
      <c r="O307" t="s">
        <v>89</v>
      </c>
      <c r="P307" t="s">
        <v>89</v>
      </c>
      <c r="Q307" t="s">
        <v>89</v>
      </c>
      <c r="R307" t="s">
        <v>89</v>
      </c>
      <c r="S307" t="s">
        <v>89</v>
      </c>
      <c r="T307" t="s">
        <v>89</v>
      </c>
      <c r="U307" t="s">
        <v>89</v>
      </c>
      <c r="V307" t="s">
        <v>89</v>
      </c>
      <c r="W307" t="s">
        <v>90</v>
      </c>
      <c r="X307" t="s">
        <v>89</v>
      </c>
      <c r="Y307" t="s">
        <v>107</v>
      </c>
      <c r="Z307" t="s">
        <v>140</v>
      </c>
      <c r="AA307" t="s">
        <v>89</v>
      </c>
      <c r="AB307" t="s">
        <v>89</v>
      </c>
      <c r="AC307" t="s">
        <v>89</v>
      </c>
      <c r="AD307" t="s">
        <v>89</v>
      </c>
      <c r="AE307" t="str">
        <f>HYPERLINK("file:///C:/rest_photo/Küçük Kervan, İskenderun (Yenişehir Mah.).jpg","Küçük Kervan, İskenderun (Yenişehir Mah.)")</f>
        <v>Küçük Kervan, İskenderun (Yenişehir Mah.)</v>
      </c>
      <c r="AF307" t="s">
        <v>81</v>
      </c>
      <c r="AG307" t="s">
        <v>95</v>
      </c>
      <c r="AH307" t="s">
        <v>89</v>
      </c>
      <c r="AI307" t="s">
        <v>89</v>
      </c>
      <c r="AJ307" t="s">
        <v>93</v>
      </c>
    </row>
    <row r="308" spans="2:36" x14ac:dyDescent="0.25">
      <c r="B308" t="s">
        <v>89</v>
      </c>
      <c r="C308" t="s">
        <v>89</v>
      </c>
      <c r="D308" t="s">
        <v>89</v>
      </c>
      <c r="E308" t="s">
        <v>89</v>
      </c>
      <c r="F308" t="s">
        <v>89</v>
      </c>
      <c r="G308" t="s">
        <v>89</v>
      </c>
      <c r="H308" t="s">
        <v>89</v>
      </c>
      <c r="I308" t="s">
        <v>89</v>
      </c>
      <c r="J308" t="s">
        <v>89</v>
      </c>
      <c r="K308" t="s">
        <v>89</v>
      </c>
      <c r="L308" t="s">
        <v>937</v>
      </c>
      <c r="M308" t="s">
        <v>89</v>
      </c>
      <c r="N308" t="s">
        <v>89</v>
      </c>
      <c r="O308" t="s">
        <v>89</v>
      </c>
      <c r="P308" t="s">
        <v>89</v>
      </c>
      <c r="Q308" t="s">
        <v>89</v>
      </c>
      <c r="R308" t="s">
        <v>89</v>
      </c>
      <c r="S308" t="s">
        <v>89</v>
      </c>
      <c r="T308" t="s">
        <v>89</v>
      </c>
      <c r="U308" t="s">
        <v>89</v>
      </c>
      <c r="V308" t="s">
        <v>89</v>
      </c>
      <c r="W308" t="s">
        <v>90</v>
      </c>
      <c r="X308" t="s">
        <v>89</v>
      </c>
      <c r="Y308" t="s">
        <v>107</v>
      </c>
      <c r="Z308" t="s">
        <v>292</v>
      </c>
      <c r="AA308" t="s">
        <v>89</v>
      </c>
      <c r="AB308" t="s">
        <v>89</v>
      </c>
      <c r="AC308" t="s">
        <v>89</v>
      </c>
      <c r="AD308" t="s">
        <v>89</v>
      </c>
      <c r="AE308" t="str">
        <f>HYPERLINK("file:///C:/rest_photo/Laila Döner, İskenderun (Yunus Emre Mah.).jpg","Laila Döner, İskenderun (Yunus Emre Mah.)")</f>
        <v>Laila Döner, İskenderun (Yunus Emre Mah.)</v>
      </c>
      <c r="AF308" t="s">
        <v>700</v>
      </c>
      <c r="AG308" t="s">
        <v>99</v>
      </c>
      <c r="AH308" t="s">
        <v>89</v>
      </c>
      <c r="AI308" t="s">
        <v>89</v>
      </c>
      <c r="AJ308" t="s">
        <v>93</v>
      </c>
    </row>
    <row r="309" spans="2:36" x14ac:dyDescent="0.25">
      <c r="B309" t="s">
        <v>89</v>
      </c>
      <c r="C309" t="s">
        <v>89</v>
      </c>
      <c r="D309" t="s">
        <v>89</v>
      </c>
      <c r="E309" t="s">
        <v>89</v>
      </c>
      <c r="F309" t="s">
        <v>89</v>
      </c>
      <c r="G309" t="s">
        <v>89</v>
      </c>
      <c r="H309" t="s">
        <v>89</v>
      </c>
      <c r="I309" t="s">
        <v>89</v>
      </c>
      <c r="J309" t="s">
        <v>89</v>
      </c>
      <c r="K309" t="s">
        <v>89</v>
      </c>
      <c r="L309" t="s">
        <v>938</v>
      </c>
      <c r="M309" t="s">
        <v>89</v>
      </c>
      <c r="N309" t="s">
        <v>89</v>
      </c>
      <c r="O309" t="s">
        <v>89</v>
      </c>
      <c r="P309" t="s">
        <v>89</v>
      </c>
      <c r="Q309" t="s">
        <v>89</v>
      </c>
      <c r="R309" t="s">
        <v>89</v>
      </c>
      <c r="S309" t="s">
        <v>89</v>
      </c>
      <c r="T309" t="s">
        <v>89</v>
      </c>
      <c r="U309" t="s">
        <v>89</v>
      </c>
      <c r="V309" t="s">
        <v>89</v>
      </c>
      <c r="W309" t="s">
        <v>90</v>
      </c>
      <c r="X309" t="s">
        <v>89</v>
      </c>
      <c r="Y309" t="s">
        <v>96</v>
      </c>
      <c r="Z309" t="s">
        <v>150</v>
      </c>
      <c r="AA309" t="s">
        <v>89</v>
      </c>
      <c r="AB309" t="s">
        <v>89</v>
      </c>
      <c r="AC309" t="s">
        <v>89</v>
      </c>
      <c r="AD309" t="s">
        <v>89</v>
      </c>
      <c r="AE309" t="str">
        <f>HYPERLINK("file:///C:/rest_photo/La Mistik, Antakya (Kışla Saray Mah.).jpg","La Mistik, Antakya (Kışla Saray Mah.)")</f>
        <v>La Mistik, Antakya (Kışla Saray Mah.)</v>
      </c>
      <c r="AF309" t="s">
        <v>700</v>
      </c>
      <c r="AG309" t="s">
        <v>110</v>
      </c>
      <c r="AH309" t="s">
        <v>89</v>
      </c>
      <c r="AI309" t="s">
        <v>89</v>
      </c>
      <c r="AJ309" t="s">
        <v>93</v>
      </c>
    </row>
    <row r="310" spans="2:36" x14ac:dyDescent="0.25">
      <c r="B310" t="s">
        <v>89</v>
      </c>
      <c r="C310" t="s">
        <v>89</v>
      </c>
      <c r="D310" t="s">
        <v>89</v>
      </c>
      <c r="E310" t="s">
        <v>89</v>
      </c>
      <c r="F310" t="s">
        <v>89</v>
      </c>
      <c r="G310" t="s">
        <v>89</v>
      </c>
      <c r="H310" t="s">
        <v>89</v>
      </c>
      <c r="I310" t="s">
        <v>89</v>
      </c>
      <c r="J310" t="s">
        <v>89</v>
      </c>
      <c r="K310" t="s">
        <v>89</v>
      </c>
      <c r="L310" t="s">
        <v>939</v>
      </c>
      <c r="M310" t="s">
        <v>89</v>
      </c>
      <c r="N310" t="s">
        <v>89</v>
      </c>
      <c r="O310" t="s">
        <v>89</v>
      </c>
      <c r="P310" t="s">
        <v>89</v>
      </c>
      <c r="Q310" t="s">
        <v>89</v>
      </c>
      <c r="R310" t="s">
        <v>89</v>
      </c>
      <c r="S310" t="s">
        <v>89</v>
      </c>
      <c r="T310" t="s">
        <v>89</v>
      </c>
      <c r="U310" t="s">
        <v>89</v>
      </c>
      <c r="V310" t="s">
        <v>89</v>
      </c>
      <c r="W310" t="s">
        <v>90</v>
      </c>
      <c r="X310" t="s">
        <v>89</v>
      </c>
      <c r="Y310" t="s">
        <v>281</v>
      </c>
      <c r="Z310" t="s">
        <v>282</v>
      </c>
      <c r="AA310" t="s">
        <v>89</v>
      </c>
      <c r="AB310" t="s">
        <v>89</v>
      </c>
      <c r="AC310" t="s">
        <v>89</v>
      </c>
      <c r="AD310" t="s">
        <v>89</v>
      </c>
      <c r="AE310" t="str">
        <f>HYPERLINK("file:///C:/rest_photo/Levent Börek, Dörtyol (Numune Evler Mah.).jpg","Levent Börek, Dörtyol (Numune Evler Mah.)")</f>
        <v>Levent Börek, Dörtyol (Numune Evler Mah.)</v>
      </c>
      <c r="AF310" t="s">
        <v>700</v>
      </c>
      <c r="AG310" t="s">
        <v>475</v>
      </c>
      <c r="AH310" t="s">
        <v>89</v>
      </c>
      <c r="AI310" t="s">
        <v>89</v>
      </c>
      <c r="AJ310" t="s">
        <v>93</v>
      </c>
    </row>
    <row r="311" spans="2:36" x14ac:dyDescent="0.25">
      <c r="B311" t="s">
        <v>89</v>
      </c>
      <c r="C311" t="s">
        <v>89</v>
      </c>
      <c r="D311" t="s">
        <v>89</v>
      </c>
      <c r="E311" t="s">
        <v>89</v>
      </c>
      <c r="F311" t="s">
        <v>89</v>
      </c>
      <c r="G311" t="s">
        <v>89</v>
      </c>
      <c r="H311" t="s">
        <v>89</v>
      </c>
      <c r="I311" t="s">
        <v>89</v>
      </c>
      <c r="J311" t="s">
        <v>89</v>
      </c>
      <c r="K311" t="s">
        <v>89</v>
      </c>
      <c r="L311" t="s">
        <v>939</v>
      </c>
      <c r="M311" t="s">
        <v>89</v>
      </c>
      <c r="N311" t="s">
        <v>89</v>
      </c>
      <c r="O311" t="s">
        <v>89</v>
      </c>
      <c r="P311" t="s">
        <v>89</v>
      </c>
      <c r="Q311" t="s">
        <v>89</v>
      </c>
      <c r="R311" t="s">
        <v>89</v>
      </c>
      <c r="S311" t="s">
        <v>89</v>
      </c>
      <c r="T311" t="s">
        <v>89</v>
      </c>
      <c r="U311" t="s">
        <v>89</v>
      </c>
      <c r="V311" t="s">
        <v>89</v>
      </c>
      <c r="W311" t="s">
        <v>90</v>
      </c>
      <c r="X311" t="s">
        <v>89</v>
      </c>
      <c r="Y311" t="s">
        <v>107</v>
      </c>
      <c r="Z311" t="s">
        <v>186</v>
      </c>
      <c r="AA311" t="s">
        <v>89</v>
      </c>
      <c r="AB311" t="s">
        <v>89</v>
      </c>
      <c r="AC311" t="s">
        <v>89</v>
      </c>
      <c r="AD311" t="s">
        <v>89</v>
      </c>
      <c r="AE311" t="str">
        <f>HYPERLINK("file:///C:/rest_photo/Levent Börek, İskenderun (Savaş Mah.).jpg","Levent Börek, İskenderun (Savaş Mah.)")</f>
        <v>Levent Börek, İskenderun (Savaş Mah.)</v>
      </c>
      <c r="AF311" t="s">
        <v>700</v>
      </c>
      <c r="AG311" t="s">
        <v>475</v>
      </c>
      <c r="AH311" t="s">
        <v>89</v>
      </c>
      <c r="AI311" t="s">
        <v>89</v>
      </c>
      <c r="AJ311" t="s">
        <v>93</v>
      </c>
    </row>
    <row r="312" spans="2:36" x14ac:dyDescent="0.25">
      <c r="B312" t="s">
        <v>89</v>
      </c>
      <c r="C312" t="s">
        <v>89</v>
      </c>
      <c r="D312" t="s">
        <v>89</v>
      </c>
      <c r="E312" t="s">
        <v>89</v>
      </c>
      <c r="F312" t="s">
        <v>89</v>
      </c>
      <c r="G312" t="s">
        <v>89</v>
      </c>
      <c r="H312" t="s">
        <v>89</v>
      </c>
      <c r="I312" t="s">
        <v>89</v>
      </c>
      <c r="J312" t="s">
        <v>89</v>
      </c>
      <c r="K312" t="s">
        <v>89</v>
      </c>
      <c r="L312" t="s">
        <v>940</v>
      </c>
      <c r="M312" t="s">
        <v>89</v>
      </c>
      <c r="N312" t="s">
        <v>89</v>
      </c>
      <c r="O312" t="s">
        <v>89</v>
      </c>
      <c r="P312" t="s">
        <v>89</v>
      </c>
      <c r="Q312" t="s">
        <v>89</v>
      </c>
      <c r="R312" t="s">
        <v>89</v>
      </c>
      <c r="S312" t="s">
        <v>89</v>
      </c>
      <c r="T312" t="s">
        <v>89</v>
      </c>
      <c r="U312" t="s">
        <v>89</v>
      </c>
      <c r="V312" t="s">
        <v>89</v>
      </c>
      <c r="W312" t="s">
        <v>90</v>
      </c>
      <c r="X312" t="s">
        <v>89</v>
      </c>
      <c r="Y312" t="s">
        <v>96</v>
      </c>
      <c r="Z312" t="s">
        <v>287</v>
      </c>
      <c r="AA312" t="s">
        <v>89</v>
      </c>
      <c r="AB312" t="s">
        <v>89</v>
      </c>
      <c r="AC312" t="s">
        <v>89</v>
      </c>
      <c r="AD312" t="s">
        <v>89</v>
      </c>
      <c r="AE312" t="str">
        <f>HYPERLINK("file:///C:/rest_photo/Lezzet Dünyası, Antakya (Esentepe Mah.).jpg","Lezzet Dünyası, Antakya (Esentepe Mah.)")</f>
        <v>Lezzet Dünyası, Antakya (Esentepe Mah.)</v>
      </c>
      <c r="AF312" t="s">
        <v>813</v>
      </c>
      <c r="AG312" t="s">
        <v>110</v>
      </c>
      <c r="AH312" t="s">
        <v>89</v>
      </c>
      <c r="AI312" t="s">
        <v>89</v>
      </c>
      <c r="AJ312" t="s">
        <v>93</v>
      </c>
    </row>
    <row r="313" spans="2:36" x14ac:dyDescent="0.25">
      <c r="B313" t="s">
        <v>89</v>
      </c>
      <c r="C313" t="s">
        <v>89</v>
      </c>
      <c r="D313" t="s">
        <v>89</v>
      </c>
      <c r="E313" t="s">
        <v>89</v>
      </c>
      <c r="F313" t="s">
        <v>89</v>
      </c>
      <c r="G313" t="s">
        <v>89</v>
      </c>
      <c r="H313" t="s">
        <v>89</v>
      </c>
      <c r="I313" t="s">
        <v>89</v>
      </c>
      <c r="J313" t="s">
        <v>89</v>
      </c>
      <c r="K313" t="s">
        <v>89</v>
      </c>
      <c r="L313" t="s">
        <v>941</v>
      </c>
      <c r="M313" t="s">
        <v>89</v>
      </c>
      <c r="N313" t="s">
        <v>89</v>
      </c>
      <c r="O313" t="s">
        <v>89</v>
      </c>
      <c r="P313" t="s">
        <v>89</v>
      </c>
      <c r="Q313" t="s">
        <v>89</v>
      </c>
      <c r="R313" t="s">
        <v>89</v>
      </c>
      <c r="S313" t="s">
        <v>89</v>
      </c>
      <c r="T313" t="s">
        <v>89</v>
      </c>
      <c r="U313" t="s">
        <v>89</v>
      </c>
      <c r="V313" t="s">
        <v>89</v>
      </c>
      <c r="W313" t="s">
        <v>90</v>
      </c>
      <c r="X313" t="s">
        <v>89</v>
      </c>
      <c r="Y313" t="s">
        <v>107</v>
      </c>
      <c r="Z313" t="s">
        <v>411</v>
      </c>
      <c r="AA313" t="s">
        <v>89</v>
      </c>
      <c r="AB313" t="s">
        <v>89</v>
      </c>
      <c r="AC313" t="s">
        <v>89</v>
      </c>
      <c r="AD313" t="s">
        <v>89</v>
      </c>
      <c r="AE313" t="str">
        <f>HYPERLINK("file:///C:/rest_photo/Little Caesars Pizza, İskenderun (Barbaros Mah.).jpg","Little Caesars Pizza, İskenderun (Barbaros Mah.)")</f>
        <v>Little Caesars Pizza, İskenderun (Barbaros Mah.)</v>
      </c>
      <c r="AF313" t="s">
        <v>81</v>
      </c>
      <c r="AG313" t="s">
        <v>161</v>
      </c>
      <c r="AH313" t="s">
        <v>89</v>
      </c>
      <c r="AI313" t="s">
        <v>89</v>
      </c>
      <c r="AJ313" t="s">
        <v>93</v>
      </c>
    </row>
    <row r="314" spans="2:36" x14ac:dyDescent="0.25">
      <c r="B314" t="s">
        <v>89</v>
      </c>
      <c r="C314" t="s">
        <v>89</v>
      </c>
      <c r="D314" t="s">
        <v>89</v>
      </c>
      <c r="E314" t="s">
        <v>89</v>
      </c>
      <c r="F314" t="s">
        <v>89</v>
      </c>
      <c r="G314" t="s">
        <v>89</v>
      </c>
      <c r="H314" t="s">
        <v>89</v>
      </c>
      <c r="I314" t="s">
        <v>89</v>
      </c>
      <c r="J314" t="s">
        <v>89</v>
      </c>
      <c r="K314" t="s">
        <v>89</v>
      </c>
      <c r="L314" t="s">
        <v>942</v>
      </c>
      <c r="M314" t="s">
        <v>89</v>
      </c>
      <c r="N314" t="s">
        <v>89</v>
      </c>
      <c r="O314" t="s">
        <v>89</v>
      </c>
      <c r="P314" t="s">
        <v>89</v>
      </c>
      <c r="Q314" t="s">
        <v>89</v>
      </c>
      <c r="R314" t="s">
        <v>89</v>
      </c>
      <c r="S314" t="s">
        <v>89</v>
      </c>
      <c r="T314" t="s">
        <v>89</v>
      </c>
      <c r="U314" t="s">
        <v>89</v>
      </c>
      <c r="V314" t="s">
        <v>89</v>
      </c>
      <c r="W314" t="s">
        <v>90</v>
      </c>
      <c r="X314" t="s">
        <v>89</v>
      </c>
      <c r="Y314" t="s">
        <v>96</v>
      </c>
      <c r="Z314" t="s">
        <v>123</v>
      </c>
      <c r="AA314" t="s">
        <v>89</v>
      </c>
      <c r="AB314" t="s">
        <v>89</v>
      </c>
      <c r="AC314" t="s">
        <v>89</v>
      </c>
      <c r="AD314" t="s">
        <v>89</v>
      </c>
      <c r="AE314" t="str">
        <f>HYPERLINK("file:///C:/rest_photo/Little John's, Antakya (General Şükrü Kanatlı Mah.).jpg","Little John's, Antakya (General Şükrü Kanatlı Mah.)")</f>
        <v>Little John's, Antakya (General Şükrü Kanatlı Mah.)</v>
      </c>
      <c r="AF314" t="s">
        <v>813</v>
      </c>
      <c r="AG314" t="s">
        <v>161</v>
      </c>
      <c r="AH314" t="s">
        <v>89</v>
      </c>
      <c r="AI314" t="s">
        <v>89</v>
      </c>
      <c r="AJ314" t="s">
        <v>93</v>
      </c>
    </row>
    <row r="315" spans="2:36" x14ac:dyDescent="0.25">
      <c r="B315" t="s">
        <v>89</v>
      </c>
      <c r="C315" t="s">
        <v>89</v>
      </c>
      <c r="D315" t="s">
        <v>89</v>
      </c>
      <c r="E315" t="s">
        <v>89</v>
      </c>
      <c r="F315" t="s">
        <v>89</v>
      </c>
      <c r="G315" t="s">
        <v>89</v>
      </c>
      <c r="H315" t="s">
        <v>89</v>
      </c>
      <c r="I315" t="s">
        <v>89</v>
      </c>
      <c r="J315" t="s">
        <v>89</v>
      </c>
      <c r="K315" t="s">
        <v>89</v>
      </c>
      <c r="L315" t="s">
        <v>943</v>
      </c>
      <c r="M315" t="s">
        <v>89</v>
      </c>
      <c r="N315" t="s">
        <v>89</v>
      </c>
      <c r="O315" t="s">
        <v>89</v>
      </c>
      <c r="P315" t="s">
        <v>89</v>
      </c>
      <c r="Q315" t="s">
        <v>89</v>
      </c>
      <c r="R315" t="s">
        <v>89</v>
      </c>
      <c r="S315" t="s">
        <v>89</v>
      </c>
      <c r="T315" t="s">
        <v>89</v>
      </c>
      <c r="U315" t="s">
        <v>89</v>
      </c>
      <c r="V315" t="s">
        <v>89</v>
      </c>
      <c r="W315" t="s">
        <v>90</v>
      </c>
      <c r="X315" t="s">
        <v>89</v>
      </c>
      <c r="Y315" t="s">
        <v>96</v>
      </c>
      <c r="Z315" t="s">
        <v>150</v>
      </c>
      <c r="AA315" t="s">
        <v>89</v>
      </c>
      <c r="AB315" t="s">
        <v>89</v>
      </c>
      <c r="AC315" t="s">
        <v>89</v>
      </c>
      <c r="AD315" t="s">
        <v>89</v>
      </c>
      <c r="AE315" t="str">
        <f>HYPERLINK("file:///C:/rest_photo/Lokko, Antakya (Kışla Saray Mah.).jpg","Lokko, Antakya (Kışla Saray Mah.)")</f>
        <v>Lokko, Antakya (Kışla Saray Mah.)</v>
      </c>
      <c r="AF315" t="s">
        <v>815</v>
      </c>
      <c r="AG315" t="s">
        <v>146</v>
      </c>
      <c r="AH315" t="s">
        <v>89</v>
      </c>
      <c r="AI315" t="s">
        <v>89</v>
      </c>
      <c r="AJ315" t="s">
        <v>93</v>
      </c>
    </row>
    <row r="316" spans="2:36" x14ac:dyDescent="0.25">
      <c r="B316" t="s">
        <v>89</v>
      </c>
      <c r="C316" t="s">
        <v>89</v>
      </c>
      <c r="D316" t="s">
        <v>89</v>
      </c>
      <c r="E316" t="s">
        <v>89</v>
      </c>
      <c r="F316" t="s">
        <v>89</v>
      </c>
      <c r="G316" t="s">
        <v>89</v>
      </c>
      <c r="H316" t="s">
        <v>89</v>
      </c>
      <c r="I316" t="s">
        <v>89</v>
      </c>
      <c r="J316" t="s">
        <v>89</v>
      </c>
      <c r="K316" t="s">
        <v>89</v>
      </c>
      <c r="L316" t="s">
        <v>944</v>
      </c>
      <c r="M316" t="s">
        <v>89</v>
      </c>
      <c r="N316" t="s">
        <v>89</v>
      </c>
      <c r="O316" t="s">
        <v>89</v>
      </c>
      <c r="P316" t="s">
        <v>89</v>
      </c>
      <c r="Q316" t="s">
        <v>89</v>
      </c>
      <c r="R316" t="s">
        <v>89</v>
      </c>
      <c r="S316" t="s">
        <v>89</v>
      </c>
      <c r="T316" t="s">
        <v>89</v>
      </c>
      <c r="U316" t="s">
        <v>89</v>
      </c>
      <c r="V316" t="s">
        <v>89</v>
      </c>
      <c r="W316" t="s">
        <v>90</v>
      </c>
      <c r="X316" t="s">
        <v>89</v>
      </c>
      <c r="Y316" t="s">
        <v>107</v>
      </c>
      <c r="Z316" t="s">
        <v>186</v>
      </c>
      <c r="AA316" t="s">
        <v>89</v>
      </c>
      <c r="AB316" t="s">
        <v>89</v>
      </c>
      <c r="AC316" t="s">
        <v>89</v>
      </c>
      <c r="AD316" t="s">
        <v>89</v>
      </c>
      <c r="AE316" t="str">
        <f>HYPERLINK("file:///C:/rest_photo/Maestro, İskenderun (Savaş Mah.).jpg","Maestro, İskenderun (Savaş Mah.)")</f>
        <v>Maestro, İskenderun (Savaş Mah.)</v>
      </c>
      <c r="AF316" t="s">
        <v>81</v>
      </c>
      <c r="AG316" t="s">
        <v>99</v>
      </c>
      <c r="AH316" t="s">
        <v>89</v>
      </c>
      <c r="AI316" t="s">
        <v>89</v>
      </c>
      <c r="AJ316" t="s">
        <v>93</v>
      </c>
    </row>
    <row r="317" spans="2:36" x14ac:dyDescent="0.25">
      <c r="B317" t="s">
        <v>89</v>
      </c>
      <c r="C317" t="s">
        <v>89</v>
      </c>
      <c r="D317" t="s">
        <v>89</v>
      </c>
      <c r="E317" t="s">
        <v>89</v>
      </c>
      <c r="F317" t="s">
        <v>89</v>
      </c>
      <c r="G317" t="s">
        <v>89</v>
      </c>
      <c r="H317" t="s">
        <v>89</v>
      </c>
      <c r="I317" t="s">
        <v>89</v>
      </c>
      <c r="J317" t="s">
        <v>89</v>
      </c>
      <c r="K317" t="s">
        <v>89</v>
      </c>
      <c r="L317" t="s">
        <v>945</v>
      </c>
      <c r="M317" t="s">
        <v>89</v>
      </c>
      <c r="N317" t="s">
        <v>89</v>
      </c>
      <c r="O317" t="s">
        <v>89</v>
      </c>
      <c r="P317" t="s">
        <v>89</v>
      </c>
      <c r="Q317" t="s">
        <v>89</v>
      </c>
      <c r="R317" t="s">
        <v>89</v>
      </c>
      <c r="S317" t="s">
        <v>89</v>
      </c>
      <c r="T317" t="s">
        <v>89</v>
      </c>
      <c r="U317" t="s">
        <v>89</v>
      </c>
      <c r="V317" t="s">
        <v>89</v>
      </c>
      <c r="W317" t="s">
        <v>90</v>
      </c>
      <c r="X317" t="s">
        <v>89</v>
      </c>
      <c r="Y317" t="s">
        <v>96</v>
      </c>
      <c r="Z317" t="s">
        <v>505</v>
      </c>
      <c r="AA317" t="s">
        <v>89</v>
      </c>
      <c r="AB317" t="s">
        <v>89</v>
      </c>
      <c r="AC317" t="s">
        <v>89</v>
      </c>
      <c r="AD317" t="s">
        <v>89</v>
      </c>
      <c r="AE317" t="str">
        <f>HYPERLINK("file:///C:/rest_photo/Mag Kasap, Antakya (Altınçay Mah.).jpg","Mag Kasap, Antakya (Altınçay Mah.)")</f>
        <v>Mag Kasap, Antakya (Altınçay Mah.)</v>
      </c>
      <c r="AF317" t="s">
        <v>702</v>
      </c>
      <c r="AG317" t="s">
        <v>139</v>
      </c>
      <c r="AH317" t="s">
        <v>89</v>
      </c>
      <c r="AI317" t="s">
        <v>89</v>
      </c>
      <c r="AJ317" t="s">
        <v>93</v>
      </c>
    </row>
    <row r="318" spans="2:36" x14ac:dyDescent="0.25">
      <c r="B318" t="s">
        <v>89</v>
      </c>
      <c r="C318" t="s">
        <v>89</v>
      </c>
      <c r="D318" t="s">
        <v>89</v>
      </c>
      <c r="E318" t="s">
        <v>89</v>
      </c>
      <c r="F318" t="s">
        <v>89</v>
      </c>
      <c r="G318" t="s">
        <v>89</v>
      </c>
      <c r="H318" t="s">
        <v>89</v>
      </c>
      <c r="I318" t="s">
        <v>89</v>
      </c>
      <c r="J318" t="s">
        <v>89</v>
      </c>
      <c r="K318" t="s">
        <v>89</v>
      </c>
      <c r="L318" t="s">
        <v>946</v>
      </c>
      <c r="M318" t="s">
        <v>89</v>
      </c>
      <c r="N318" t="s">
        <v>89</v>
      </c>
      <c r="O318" t="s">
        <v>89</v>
      </c>
      <c r="P318" t="s">
        <v>89</v>
      </c>
      <c r="Q318" t="s">
        <v>89</v>
      </c>
      <c r="R318" t="s">
        <v>89</v>
      </c>
      <c r="S318" t="s">
        <v>89</v>
      </c>
      <c r="T318" t="s">
        <v>89</v>
      </c>
      <c r="U318" t="s">
        <v>89</v>
      </c>
      <c r="V318" t="s">
        <v>89</v>
      </c>
      <c r="W318" t="s">
        <v>90</v>
      </c>
      <c r="X318" t="s">
        <v>89</v>
      </c>
      <c r="Y318" t="s">
        <v>107</v>
      </c>
      <c r="Z318" t="s">
        <v>186</v>
      </c>
      <c r="AA318" t="s">
        <v>89</v>
      </c>
      <c r="AB318" t="s">
        <v>89</v>
      </c>
      <c r="AC318" t="s">
        <v>89</v>
      </c>
      <c r="AD318" t="s">
        <v>89</v>
      </c>
      <c r="AE318" t="str">
        <f>HYPERLINK("file:///C:/rest_photo/Mamma Mia, İskenderun (Savaş Mah.).jpg","Mamma Mia, İskenderun (Savaş Mah.)")</f>
        <v>Mamma Mia, İskenderun (Savaş Mah.)</v>
      </c>
      <c r="AF318" t="s">
        <v>702</v>
      </c>
      <c r="AG318" t="s">
        <v>161</v>
      </c>
      <c r="AH318" t="s">
        <v>89</v>
      </c>
      <c r="AI318" t="s">
        <v>89</v>
      </c>
      <c r="AJ318" t="s">
        <v>93</v>
      </c>
    </row>
    <row r="319" spans="2:36" x14ac:dyDescent="0.25">
      <c r="B319" t="s">
        <v>89</v>
      </c>
      <c r="C319" t="s">
        <v>89</v>
      </c>
      <c r="D319" t="s">
        <v>89</v>
      </c>
      <c r="E319" t="s">
        <v>89</v>
      </c>
      <c r="F319" t="s">
        <v>89</v>
      </c>
      <c r="G319" t="s">
        <v>89</v>
      </c>
      <c r="H319" t="s">
        <v>89</v>
      </c>
      <c r="I319" t="s">
        <v>89</v>
      </c>
      <c r="J319" t="s">
        <v>89</v>
      </c>
      <c r="K319" t="s">
        <v>89</v>
      </c>
      <c r="L319" t="s">
        <v>947</v>
      </c>
      <c r="M319" t="s">
        <v>89</v>
      </c>
      <c r="N319" t="s">
        <v>89</v>
      </c>
      <c r="O319" t="s">
        <v>89</v>
      </c>
      <c r="P319" t="s">
        <v>89</v>
      </c>
      <c r="Q319" t="s">
        <v>89</v>
      </c>
      <c r="R319" t="s">
        <v>89</v>
      </c>
      <c r="S319" t="s">
        <v>89</v>
      </c>
      <c r="T319" t="s">
        <v>89</v>
      </c>
      <c r="U319" t="s">
        <v>89</v>
      </c>
      <c r="V319" t="s">
        <v>89</v>
      </c>
      <c r="W319" t="s">
        <v>90</v>
      </c>
      <c r="X319" t="s">
        <v>89</v>
      </c>
      <c r="Y319" t="s">
        <v>96</v>
      </c>
      <c r="Z319" t="s">
        <v>123</v>
      </c>
      <c r="AA319" t="s">
        <v>89</v>
      </c>
      <c r="AB319" t="s">
        <v>89</v>
      </c>
      <c r="AC319" t="s">
        <v>89</v>
      </c>
      <c r="AD319" t="s">
        <v>89</v>
      </c>
      <c r="AE319" t="str">
        <f>HYPERLINK("file:///C:/rest_photo/Mansuroğlu Döner, Antakya (General Şükrü Kanatlı Mah.).jpg","Mansuroğlu Döner, Antakya (General Şükrü Kanatlı Mah.)")</f>
        <v>Mansuroğlu Döner, Antakya (General Şükrü Kanatlı Mah.)</v>
      </c>
      <c r="AF319" t="s">
        <v>702</v>
      </c>
      <c r="AG319" t="s">
        <v>99</v>
      </c>
      <c r="AH319" t="s">
        <v>89</v>
      </c>
      <c r="AI319" t="s">
        <v>89</v>
      </c>
      <c r="AJ319" t="s">
        <v>93</v>
      </c>
    </row>
    <row r="320" spans="2:36" x14ac:dyDescent="0.25">
      <c r="B320" t="s">
        <v>89</v>
      </c>
      <c r="C320" t="s">
        <v>89</v>
      </c>
      <c r="D320" t="s">
        <v>89</v>
      </c>
      <c r="E320" t="s">
        <v>89</v>
      </c>
      <c r="F320" t="s">
        <v>89</v>
      </c>
      <c r="G320" t="s">
        <v>89</v>
      </c>
      <c r="H320" t="s">
        <v>89</v>
      </c>
      <c r="I320" t="s">
        <v>89</v>
      </c>
      <c r="J320" t="s">
        <v>89</v>
      </c>
      <c r="K320" t="s">
        <v>89</v>
      </c>
      <c r="L320" t="s">
        <v>948</v>
      </c>
      <c r="M320" t="s">
        <v>89</v>
      </c>
      <c r="N320" t="s">
        <v>89</v>
      </c>
      <c r="O320" t="s">
        <v>89</v>
      </c>
      <c r="P320" t="s">
        <v>89</v>
      </c>
      <c r="Q320" t="s">
        <v>89</v>
      </c>
      <c r="R320" t="s">
        <v>89</v>
      </c>
      <c r="S320" t="s">
        <v>89</v>
      </c>
      <c r="T320" t="s">
        <v>89</v>
      </c>
      <c r="U320" t="s">
        <v>89</v>
      </c>
      <c r="V320" t="s">
        <v>89</v>
      </c>
      <c r="W320" t="s">
        <v>90</v>
      </c>
      <c r="X320" t="s">
        <v>89</v>
      </c>
      <c r="Y320" t="s">
        <v>91</v>
      </c>
      <c r="Z320" t="s">
        <v>112</v>
      </c>
      <c r="AA320" t="s">
        <v>89</v>
      </c>
      <c r="AB320" t="s">
        <v>89</v>
      </c>
      <c r="AC320" t="s">
        <v>89</v>
      </c>
      <c r="AD320" t="s">
        <v>89</v>
      </c>
      <c r="AE320" t="str">
        <f>HYPERLINK("file:///C:/rest_photo/Maria Pizza &amp; Cafe, Defne (Armutlu Mah.).jpg","Maria Pizza &amp; Cafe, Defne (Armutlu Mah.)")</f>
        <v>Maria Pizza &amp; Cafe, Defne (Armutlu Mah.)</v>
      </c>
      <c r="AF320" t="s">
        <v>702</v>
      </c>
      <c r="AG320" t="s">
        <v>161</v>
      </c>
      <c r="AH320" t="s">
        <v>89</v>
      </c>
      <c r="AI320" t="s">
        <v>89</v>
      </c>
      <c r="AJ320" t="s">
        <v>93</v>
      </c>
    </row>
    <row r="321" spans="2:36" x14ac:dyDescent="0.25">
      <c r="B321" t="s">
        <v>89</v>
      </c>
      <c r="C321" t="s">
        <v>89</v>
      </c>
      <c r="D321" t="s">
        <v>89</v>
      </c>
      <c r="E321" t="s">
        <v>89</v>
      </c>
      <c r="F321" t="s">
        <v>89</v>
      </c>
      <c r="G321" t="s">
        <v>89</v>
      </c>
      <c r="H321" t="s">
        <v>89</v>
      </c>
      <c r="I321" t="s">
        <v>89</v>
      </c>
      <c r="J321" t="s">
        <v>89</v>
      </c>
      <c r="K321" t="s">
        <v>89</v>
      </c>
      <c r="L321" t="s">
        <v>949</v>
      </c>
      <c r="M321" t="s">
        <v>89</v>
      </c>
      <c r="N321" t="s">
        <v>89</v>
      </c>
      <c r="O321" t="s">
        <v>89</v>
      </c>
      <c r="P321" t="s">
        <v>89</v>
      </c>
      <c r="Q321" t="s">
        <v>89</v>
      </c>
      <c r="R321" t="s">
        <v>89</v>
      </c>
      <c r="S321" t="s">
        <v>89</v>
      </c>
      <c r="T321" t="s">
        <v>89</v>
      </c>
      <c r="U321" t="s">
        <v>89</v>
      </c>
      <c r="V321" t="s">
        <v>89</v>
      </c>
      <c r="W321" t="s">
        <v>90</v>
      </c>
      <c r="X321" t="s">
        <v>89</v>
      </c>
      <c r="Y321" t="s">
        <v>107</v>
      </c>
      <c r="Z321" t="s">
        <v>177</v>
      </c>
      <c r="AA321" t="s">
        <v>89</v>
      </c>
      <c r="AB321" t="s">
        <v>89</v>
      </c>
      <c r="AC321" t="s">
        <v>89</v>
      </c>
      <c r="AD321" t="s">
        <v>89</v>
      </c>
      <c r="AE321" t="str">
        <f>HYPERLINK("file:///C:/rest_photo/Marina Et &amp; Balık Evi, İskenderun (Numune Mah.).jpg","Marina Et &amp; Balık Evi, İskenderun (Numune Mah.)")</f>
        <v>Marina Et &amp; Balık Evi, İskenderun (Numune Mah.)</v>
      </c>
      <c r="AF321" t="s">
        <v>81</v>
      </c>
      <c r="AG321" t="s">
        <v>132</v>
      </c>
      <c r="AH321" t="s">
        <v>89</v>
      </c>
      <c r="AI321" t="s">
        <v>89</v>
      </c>
      <c r="AJ321" t="s">
        <v>93</v>
      </c>
    </row>
    <row r="322" spans="2:36" x14ac:dyDescent="0.25">
      <c r="B322" t="s">
        <v>89</v>
      </c>
      <c r="C322" t="s">
        <v>89</v>
      </c>
      <c r="D322" t="s">
        <v>89</v>
      </c>
      <c r="E322" t="s">
        <v>89</v>
      </c>
      <c r="F322" t="s">
        <v>89</v>
      </c>
      <c r="G322" t="s">
        <v>89</v>
      </c>
      <c r="H322" t="s">
        <v>89</v>
      </c>
      <c r="I322" t="s">
        <v>89</v>
      </c>
      <c r="J322" t="s">
        <v>89</v>
      </c>
      <c r="K322" t="s">
        <v>89</v>
      </c>
      <c r="L322" t="s">
        <v>950</v>
      </c>
      <c r="M322" t="s">
        <v>89</v>
      </c>
      <c r="N322" t="s">
        <v>89</v>
      </c>
      <c r="O322" t="s">
        <v>89</v>
      </c>
      <c r="P322" t="s">
        <v>89</v>
      </c>
      <c r="Q322" t="s">
        <v>89</v>
      </c>
      <c r="R322" t="s">
        <v>89</v>
      </c>
      <c r="S322" t="s">
        <v>89</v>
      </c>
      <c r="T322" t="s">
        <v>89</v>
      </c>
      <c r="U322" t="s">
        <v>89</v>
      </c>
      <c r="V322" t="s">
        <v>89</v>
      </c>
      <c r="W322" t="s">
        <v>90</v>
      </c>
      <c r="X322" t="s">
        <v>89</v>
      </c>
      <c r="Y322" t="s">
        <v>96</v>
      </c>
      <c r="Z322" t="s">
        <v>104</v>
      </c>
      <c r="AA322" t="s">
        <v>89</v>
      </c>
      <c r="AB322" t="s">
        <v>89</v>
      </c>
      <c r="AC322" t="s">
        <v>89</v>
      </c>
      <c r="AD322" t="s">
        <v>89</v>
      </c>
      <c r="AE322" t="str">
        <f>HYPERLINK("file:///C:/rest_photo/Mavi Gözleme Kafe Restaurant, Antakya (Serinyol Mah.).jpg","Mavi Gözleme Kafe Restaurant, Antakya (Serinyol Mah.)")</f>
        <v>Mavi Gözleme Kafe Restaurant, Antakya (Serinyol Mah.)</v>
      </c>
      <c r="AF322" t="s">
        <v>702</v>
      </c>
      <c r="AG322" t="s">
        <v>475</v>
      </c>
      <c r="AH322" t="s">
        <v>89</v>
      </c>
      <c r="AI322" t="s">
        <v>89</v>
      </c>
      <c r="AJ322" t="s">
        <v>93</v>
      </c>
    </row>
    <row r="323" spans="2:36" x14ac:dyDescent="0.25">
      <c r="B323" t="s">
        <v>89</v>
      </c>
      <c r="C323" t="s">
        <v>89</v>
      </c>
      <c r="D323" t="s">
        <v>89</v>
      </c>
      <c r="E323" t="s">
        <v>89</v>
      </c>
      <c r="F323" t="s">
        <v>89</v>
      </c>
      <c r="G323" t="s">
        <v>89</v>
      </c>
      <c r="H323" t="s">
        <v>89</v>
      </c>
      <c r="I323" t="s">
        <v>89</v>
      </c>
      <c r="J323" t="s">
        <v>89</v>
      </c>
      <c r="K323" t="s">
        <v>89</v>
      </c>
      <c r="L323" t="s">
        <v>951</v>
      </c>
      <c r="M323" t="s">
        <v>89</v>
      </c>
      <c r="N323" t="s">
        <v>89</v>
      </c>
      <c r="O323" t="s">
        <v>89</v>
      </c>
      <c r="P323" t="s">
        <v>89</v>
      </c>
      <c r="Q323" t="s">
        <v>89</v>
      </c>
      <c r="R323" t="s">
        <v>89</v>
      </c>
      <c r="S323" t="s">
        <v>89</v>
      </c>
      <c r="T323" t="s">
        <v>89</v>
      </c>
      <c r="U323" t="s">
        <v>89</v>
      </c>
      <c r="V323" t="s">
        <v>89</v>
      </c>
      <c r="W323" t="s">
        <v>90</v>
      </c>
      <c r="X323" t="s">
        <v>89</v>
      </c>
      <c r="Y323" t="s">
        <v>107</v>
      </c>
      <c r="Z323" t="s">
        <v>292</v>
      </c>
      <c r="AA323" t="s">
        <v>89</v>
      </c>
      <c r="AB323" t="s">
        <v>89</v>
      </c>
      <c r="AC323" t="s">
        <v>89</v>
      </c>
      <c r="AD323" t="s">
        <v>89</v>
      </c>
      <c r="AE323" t="str">
        <f>HYPERLINK("file:///C:/rest_photo/Maviş Döner, İskenderun (Yunus Emre Mah.).jpg","Maviş Döner, İskenderun (Yunus Emre Mah.)")</f>
        <v>Maviş Döner, İskenderun (Yunus Emre Mah.)</v>
      </c>
      <c r="AF323" t="s">
        <v>700</v>
      </c>
      <c r="AG323" t="s">
        <v>99</v>
      </c>
      <c r="AH323" t="s">
        <v>89</v>
      </c>
      <c r="AI323" t="s">
        <v>89</v>
      </c>
      <c r="AJ323" t="s">
        <v>93</v>
      </c>
    </row>
    <row r="324" spans="2:36" x14ac:dyDescent="0.25">
      <c r="B324" t="s">
        <v>89</v>
      </c>
      <c r="C324" t="s">
        <v>89</v>
      </c>
      <c r="D324" t="s">
        <v>89</v>
      </c>
      <c r="E324" t="s">
        <v>89</v>
      </c>
      <c r="F324" t="s">
        <v>89</v>
      </c>
      <c r="G324" t="s">
        <v>89</v>
      </c>
      <c r="H324" t="s">
        <v>89</v>
      </c>
      <c r="I324" t="s">
        <v>89</v>
      </c>
      <c r="J324" t="s">
        <v>89</v>
      </c>
      <c r="K324" t="s">
        <v>89</v>
      </c>
      <c r="L324" t="s">
        <v>952</v>
      </c>
      <c r="M324" t="s">
        <v>89</v>
      </c>
      <c r="N324" t="s">
        <v>89</v>
      </c>
      <c r="O324" t="s">
        <v>89</v>
      </c>
      <c r="P324" t="s">
        <v>89</v>
      </c>
      <c r="Q324" t="s">
        <v>89</v>
      </c>
      <c r="R324" t="s">
        <v>89</v>
      </c>
      <c r="S324" t="s">
        <v>89</v>
      </c>
      <c r="T324" t="s">
        <v>89</v>
      </c>
      <c r="U324" t="s">
        <v>89</v>
      </c>
      <c r="V324" t="s">
        <v>89</v>
      </c>
      <c r="W324" t="s">
        <v>90</v>
      </c>
      <c r="X324" t="s">
        <v>89</v>
      </c>
      <c r="Y324" t="s">
        <v>107</v>
      </c>
      <c r="Z324" t="s">
        <v>513</v>
      </c>
      <c r="AA324" t="s">
        <v>89</v>
      </c>
      <c r="AB324" t="s">
        <v>89</v>
      </c>
      <c r="AC324" t="s">
        <v>89</v>
      </c>
      <c r="AD324" t="s">
        <v>89</v>
      </c>
      <c r="AE324" t="str">
        <f>HYPERLINK("file:///C:/rest_photo/Maviyıldırım Ev Yemekleri &amp; Döner, İskenderun (Çay Mah.).jpg","Maviyıldırım Ev Yemekleri &amp; Döner, İskenderun (Çay Mah.)")</f>
        <v>Maviyıldırım Ev Yemekleri &amp; Döner, İskenderun (Çay Mah.)</v>
      </c>
      <c r="AF324" t="s">
        <v>700</v>
      </c>
      <c r="AG324" t="s">
        <v>154</v>
      </c>
      <c r="AH324" t="s">
        <v>89</v>
      </c>
      <c r="AI324" t="s">
        <v>89</v>
      </c>
      <c r="AJ324" t="s">
        <v>93</v>
      </c>
    </row>
    <row r="325" spans="2:36" x14ac:dyDescent="0.25">
      <c r="B325" t="s">
        <v>89</v>
      </c>
      <c r="C325" t="s">
        <v>89</v>
      </c>
      <c r="D325" t="s">
        <v>89</v>
      </c>
      <c r="E325" t="s">
        <v>89</v>
      </c>
      <c r="F325" t="s">
        <v>89</v>
      </c>
      <c r="G325" t="s">
        <v>89</v>
      </c>
      <c r="H325" t="s">
        <v>89</v>
      </c>
      <c r="I325" t="s">
        <v>89</v>
      </c>
      <c r="J325" t="s">
        <v>89</v>
      </c>
      <c r="K325" t="s">
        <v>89</v>
      </c>
      <c r="L325" t="s">
        <v>515</v>
      </c>
      <c r="M325" t="s">
        <v>89</v>
      </c>
      <c r="N325" t="s">
        <v>89</v>
      </c>
      <c r="O325" t="s">
        <v>89</v>
      </c>
      <c r="P325" t="s">
        <v>89</v>
      </c>
      <c r="Q325" t="s">
        <v>89</v>
      </c>
      <c r="R325" t="s">
        <v>89</v>
      </c>
      <c r="S325" t="s">
        <v>89</v>
      </c>
      <c r="T325" t="s">
        <v>89</v>
      </c>
      <c r="U325" t="s">
        <v>89</v>
      </c>
      <c r="V325" t="s">
        <v>89</v>
      </c>
      <c r="W325" t="s">
        <v>90</v>
      </c>
      <c r="X325" t="s">
        <v>89</v>
      </c>
      <c r="Y325" t="s">
        <v>96</v>
      </c>
      <c r="Z325" t="s">
        <v>174</v>
      </c>
      <c r="AA325" t="s">
        <v>89</v>
      </c>
      <c r="AB325" t="s">
        <v>89</v>
      </c>
      <c r="AC325" t="s">
        <v>89</v>
      </c>
      <c r="AD325" t="s">
        <v>89</v>
      </c>
      <c r="AE325" t="str">
        <f>HYPERLINK("file:///C:/rest_photo/McDonald's, Antakya (Akasya Mah.).jpg","McDonald's, Antakya (Akasya Mah.)")</f>
        <v>McDonald's, Antakya (Akasya Mah.)</v>
      </c>
      <c r="AF325" t="s">
        <v>700</v>
      </c>
      <c r="AG325" t="s">
        <v>515</v>
      </c>
      <c r="AH325" t="s">
        <v>89</v>
      </c>
      <c r="AI325" t="s">
        <v>89</v>
      </c>
      <c r="AJ325" t="s">
        <v>93</v>
      </c>
    </row>
    <row r="326" spans="2:36" x14ac:dyDescent="0.25">
      <c r="B326" t="s">
        <v>89</v>
      </c>
      <c r="C326" t="s">
        <v>89</v>
      </c>
      <c r="D326" t="s">
        <v>89</v>
      </c>
      <c r="E326" t="s">
        <v>89</v>
      </c>
      <c r="F326" t="s">
        <v>89</v>
      </c>
      <c r="G326" t="s">
        <v>89</v>
      </c>
      <c r="H326" t="s">
        <v>89</v>
      </c>
      <c r="I326" t="s">
        <v>89</v>
      </c>
      <c r="J326" t="s">
        <v>89</v>
      </c>
      <c r="K326" t="s">
        <v>89</v>
      </c>
      <c r="L326" t="s">
        <v>515</v>
      </c>
      <c r="M326" t="s">
        <v>89</v>
      </c>
      <c r="N326" t="s">
        <v>89</v>
      </c>
      <c r="O326" t="s">
        <v>89</v>
      </c>
      <c r="P326" t="s">
        <v>89</v>
      </c>
      <c r="Q326" t="s">
        <v>89</v>
      </c>
      <c r="R326" t="s">
        <v>89</v>
      </c>
      <c r="S326" t="s">
        <v>89</v>
      </c>
      <c r="T326" t="s">
        <v>89</v>
      </c>
      <c r="U326" t="s">
        <v>89</v>
      </c>
      <c r="V326" t="s">
        <v>89</v>
      </c>
      <c r="W326" t="s">
        <v>90</v>
      </c>
      <c r="X326" t="s">
        <v>89</v>
      </c>
      <c r="Y326" t="s">
        <v>107</v>
      </c>
      <c r="Z326" t="s">
        <v>177</v>
      </c>
      <c r="AA326" t="s">
        <v>89</v>
      </c>
      <c r="AB326" t="s">
        <v>89</v>
      </c>
      <c r="AC326" t="s">
        <v>89</v>
      </c>
      <c r="AD326" t="s">
        <v>89</v>
      </c>
      <c r="AE326" t="str">
        <f>HYPERLINK("file:///C:/rest_photo/McDonald's, İskenderun (Numune Mah.).jpg","McDonald's, İskenderun (Numune Mah.)")</f>
        <v>McDonald's, İskenderun (Numune Mah.)</v>
      </c>
      <c r="AF326" t="s">
        <v>81</v>
      </c>
      <c r="AG326" t="s">
        <v>515</v>
      </c>
      <c r="AH326" t="s">
        <v>89</v>
      </c>
      <c r="AI326" t="s">
        <v>89</v>
      </c>
      <c r="AJ326" t="s">
        <v>93</v>
      </c>
    </row>
    <row r="327" spans="2:36" x14ac:dyDescent="0.25">
      <c r="B327" t="s">
        <v>89</v>
      </c>
      <c r="C327" t="s">
        <v>89</v>
      </c>
      <c r="D327" t="s">
        <v>89</v>
      </c>
      <c r="E327" t="s">
        <v>89</v>
      </c>
      <c r="F327" t="s">
        <v>89</v>
      </c>
      <c r="G327" t="s">
        <v>89</v>
      </c>
      <c r="H327" t="s">
        <v>89</v>
      </c>
      <c r="I327" t="s">
        <v>89</v>
      </c>
      <c r="J327" t="s">
        <v>89</v>
      </c>
      <c r="K327" t="s">
        <v>89</v>
      </c>
      <c r="L327" t="s">
        <v>953</v>
      </c>
      <c r="M327" t="s">
        <v>89</v>
      </c>
      <c r="N327" t="s">
        <v>89</v>
      </c>
      <c r="O327" t="s">
        <v>89</v>
      </c>
      <c r="P327" t="s">
        <v>89</v>
      </c>
      <c r="Q327" t="s">
        <v>89</v>
      </c>
      <c r="R327" t="s">
        <v>89</v>
      </c>
      <c r="S327" t="s">
        <v>89</v>
      </c>
      <c r="T327" t="s">
        <v>89</v>
      </c>
      <c r="U327" t="s">
        <v>89</v>
      </c>
      <c r="V327" t="s">
        <v>89</v>
      </c>
      <c r="W327" t="s">
        <v>90</v>
      </c>
      <c r="X327" t="s">
        <v>89</v>
      </c>
      <c r="Y327" t="s">
        <v>96</v>
      </c>
      <c r="Z327" t="s">
        <v>123</v>
      </c>
      <c r="AA327" t="s">
        <v>89</v>
      </c>
      <c r="AB327" t="s">
        <v>89</v>
      </c>
      <c r="AC327" t="s">
        <v>89</v>
      </c>
      <c r="AD327" t="s">
        <v>89</v>
      </c>
      <c r="AE327" t="str">
        <f>HYPERLINK("file:///C:/rest_photo/Meclis Künefe, Antakya (General Şükrü Kanatlı Mah.).jpg","Meclis Künefe, Antakya (General Şükrü Kanatlı Mah.)")</f>
        <v>Meclis Künefe, Antakya (General Şükrü Kanatlı Mah.)</v>
      </c>
      <c r="AF327" t="s">
        <v>81</v>
      </c>
      <c r="AG327" t="s">
        <v>146</v>
      </c>
      <c r="AH327" t="s">
        <v>89</v>
      </c>
      <c r="AI327" t="s">
        <v>89</v>
      </c>
      <c r="AJ327" t="s">
        <v>93</v>
      </c>
    </row>
    <row r="328" spans="2:36" x14ac:dyDescent="0.25">
      <c r="B328" t="s">
        <v>89</v>
      </c>
      <c r="C328" t="s">
        <v>89</v>
      </c>
      <c r="D328" t="s">
        <v>89</v>
      </c>
      <c r="E328" t="s">
        <v>89</v>
      </c>
      <c r="F328" t="s">
        <v>89</v>
      </c>
      <c r="G328" t="s">
        <v>89</v>
      </c>
      <c r="H328" t="s">
        <v>89</v>
      </c>
      <c r="I328" t="s">
        <v>89</v>
      </c>
      <c r="J328" t="s">
        <v>89</v>
      </c>
      <c r="K328" t="s">
        <v>89</v>
      </c>
      <c r="L328" t="s">
        <v>954</v>
      </c>
      <c r="M328" t="s">
        <v>89</v>
      </c>
      <c r="N328" t="s">
        <v>89</v>
      </c>
      <c r="O328" t="s">
        <v>89</v>
      </c>
      <c r="P328" t="s">
        <v>89</v>
      </c>
      <c r="Q328" t="s">
        <v>89</v>
      </c>
      <c r="R328" t="s">
        <v>89</v>
      </c>
      <c r="S328" t="s">
        <v>89</v>
      </c>
      <c r="T328" t="s">
        <v>89</v>
      </c>
      <c r="U328" t="s">
        <v>89</v>
      </c>
      <c r="V328" t="s">
        <v>89</v>
      </c>
      <c r="W328" t="s">
        <v>90</v>
      </c>
      <c r="X328" t="s">
        <v>89</v>
      </c>
      <c r="Y328" t="s">
        <v>96</v>
      </c>
      <c r="Z328" t="s">
        <v>100</v>
      </c>
      <c r="AA328" t="s">
        <v>89</v>
      </c>
      <c r="AB328" t="s">
        <v>89</v>
      </c>
      <c r="AC328" t="s">
        <v>89</v>
      </c>
      <c r="AD328" t="s">
        <v>89</v>
      </c>
      <c r="AE328" t="str">
        <f>HYPERLINK("file:///C:/rest_photo/Mehmet Salih Efendi Künefe, Antakya (Cebrail Mah.).jpg","Mehmet Salih Efendi Künefe, Antakya (Cebrail Mah.)")</f>
        <v>Mehmet Salih Efendi Künefe, Antakya (Cebrail Mah.)</v>
      </c>
      <c r="AF328" t="s">
        <v>702</v>
      </c>
      <c r="AG328" t="s">
        <v>146</v>
      </c>
      <c r="AH328" t="s">
        <v>89</v>
      </c>
      <c r="AI328" t="s">
        <v>89</v>
      </c>
      <c r="AJ328" t="s">
        <v>93</v>
      </c>
    </row>
    <row r="329" spans="2:36" x14ac:dyDescent="0.25">
      <c r="B329" t="s">
        <v>89</v>
      </c>
      <c r="C329" t="s">
        <v>89</v>
      </c>
      <c r="D329" t="s">
        <v>89</v>
      </c>
      <c r="E329" t="s">
        <v>89</v>
      </c>
      <c r="F329" t="s">
        <v>89</v>
      </c>
      <c r="G329" t="s">
        <v>89</v>
      </c>
      <c r="H329" t="s">
        <v>89</v>
      </c>
      <c r="I329" t="s">
        <v>89</v>
      </c>
      <c r="J329" t="s">
        <v>89</v>
      </c>
      <c r="K329" t="s">
        <v>89</v>
      </c>
      <c r="L329" t="s">
        <v>955</v>
      </c>
      <c r="M329" t="s">
        <v>89</v>
      </c>
      <c r="N329" t="s">
        <v>89</v>
      </c>
      <c r="O329" t="s">
        <v>89</v>
      </c>
      <c r="P329" t="s">
        <v>89</v>
      </c>
      <c r="Q329" t="s">
        <v>89</v>
      </c>
      <c r="R329" t="s">
        <v>89</v>
      </c>
      <c r="S329" t="s">
        <v>89</v>
      </c>
      <c r="T329" t="s">
        <v>89</v>
      </c>
      <c r="U329" t="s">
        <v>89</v>
      </c>
      <c r="V329" t="s">
        <v>89</v>
      </c>
      <c r="W329" t="s">
        <v>90</v>
      </c>
      <c r="X329" t="s">
        <v>89</v>
      </c>
      <c r="Y329" t="s">
        <v>96</v>
      </c>
      <c r="Z329" t="s">
        <v>104</v>
      </c>
      <c r="AA329" t="s">
        <v>89</v>
      </c>
      <c r="AB329" t="s">
        <v>89</v>
      </c>
      <c r="AC329" t="s">
        <v>89</v>
      </c>
      <c r="AD329" t="s">
        <v>89</v>
      </c>
      <c r="AE329" t="str">
        <f>HYPERLINK("file:///C:/rest_photo/Merican Döner &amp; Kebap, Antakya (Serinyol Mah.).jpg","Merican Döner &amp; Kebap, Antakya (Serinyol Mah.)")</f>
        <v>Merican Döner &amp; Kebap, Antakya (Serinyol Mah.)</v>
      </c>
      <c r="AF329" t="s">
        <v>702</v>
      </c>
      <c r="AG329" t="s">
        <v>99</v>
      </c>
      <c r="AH329" t="s">
        <v>89</v>
      </c>
      <c r="AI329" t="s">
        <v>89</v>
      </c>
      <c r="AJ329" t="s">
        <v>93</v>
      </c>
    </row>
    <row r="330" spans="2:36" x14ac:dyDescent="0.25">
      <c r="B330" t="s">
        <v>89</v>
      </c>
      <c r="C330" t="s">
        <v>89</v>
      </c>
      <c r="D330" t="s">
        <v>89</v>
      </c>
      <c r="E330" t="s">
        <v>89</v>
      </c>
      <c r="F330" t="s">
        <v>89</v>
      </c>
      <c r="G330" t="s">
        <v>89</v>
      </c>
      <c r="H330" t="s">
        <v>89</v>
      </c>
      <c r="I330" t="s">
        <v>89</v>
      </c>
      <c r="J330" t="s">
        <v>89</v>
      </c>
      <c r="K330" t="s">
        <v>89</v>
      </c>
      <c r="L330" t="s">
        <v>956</v>
      </c>
      <c r="M330" t="s">
        <v>89</v>
      </c>
      <c r="N330" t="s">
        <v>89</v>
      </c>
      <c r="O330" t="s">
        <v>89</v>
      </c>
      <c r="P330" t="s">
        <v>89</v>
      </c>
      <c r="Q330" t="s">
        <v>89</v>
      </c>
      <c r="R330" t="s">
        <v>89</v>
      </c>
      <c r="S330" t="s">
        <v>89</v>
      </c>
      <c r="T330" t="s">
        <v>89</v>
      </c>
      <c r="U330" t="s">
        <v>89</v>
      </c>
      <c r="V330" t="s">
        <v>89</v>
      </c>
      <c r="W330" t="s">
        <v>90</v>
      </c>
      <c r="X330" t="s">
        <v>89</v>
      </c>
      <c r="Y330" t="s">
        <v>91</v>
      </c>
      <c r="Z330" t="s">
        <v>92</v>
      </c>
      <c r="AA330" t="s">
        <v>89</v>
      </c>
      <c r="AB330" t="s">
        <v>89</v>
      </c>
      <c r="AC330" t="s">
        <v>89</v>
      </c>
      <c r="AD330" t="s">
        <v>89</v>
      </c>
      <c r="AE330" t="str">
        <f>HYPERLINK("file:///C:/rest_photo/Mert Tost, Defne (Sümerler Mah.).jpg","Mert Tost, Defne (Sümerler Mah.)")</f>
        <v>Mert Tost, Defne (Sümerler Mah.)</v>
      </c>
      <c r="AF330" t="s">
        <v>702</v>
      </c>
      <c r="AG330" t="s">
        <v>142</v>
      </c>
      <c r="AH330" t="s">
        <v>89</v>
      </c>
      <c r="AI330" t="s">
        <v>89</v>
      </c>
      <c r="AJ330" t="s">
        <v>93</v>
      </c>
    </row>
    <row r="331" spans="2:36" x14ac:dyDescent="0.25">
      <c r="B331" t="s">
        <v>89</v>
      </c>
      <c r="C331" t="s">
        <v>89</v>
      </c>
      <c r="D331" t="s">
        <v>89</v>
      </c>
      <c r="E331" t="s">
        <v>89</v>
      </c>
      <c r="F331" t="s">
        <v>89</v>
      </c>
      <c r="G331" t="s">
        <v>89</v>
      </c>
      <c r="H331" t="s">
        <v>89</v>
      </c>
      <c r="I331" t="s">
        <v>89</v>
      </c>
      <c r="J331" t="s">
        <v>89</v>
      </c>
      <c r="K331" t="s">
        <v>89</v>
      </c>
      <c r="L331" t="s">
        <v>957</v>
      </c>
      <c r="M331" t="s">
        <v>89</v>
      </c>
      <c r="N331" t="s">
        <v>89</v>
      </c>
      <c r="O331" t="s">
        <v>89</v>
      </c>
      <c r="P331" t="s">
        <v>89</v>
      </c>
      <c r="Q331" t="s">
        <v>89</v>
      </c>
      <c r="R331" t="s">
        <v>89</v>
      </c>
      <c r="S331" t="s">
        <v>89</v>
      </c>
      <c r="T331" t="s">
        <v>89</v>
      </c>
      <c r="U331" t="s">
        <v>89</v>
      </c>
      <c r="V331" t="s">
        <v>89</v>
      </c>
      <c r="W331" t="s">
        <v>90</v>
      </c>
      <c r="X331" t="s">
        <v>89</v>
      </c>
      <c r="Y331" t="s">
        <v>96</v>
      </c>
      <c r="Z331" t="s">
        <v>522</v>
      </c>
      <c r="AA331" t="s">
        <v>89</v>
      </c>
      <c r="AB331" t="s">
        <v>89</v>
      </c>
      <c r="AC331" t="s">
        <v>89</v>
      </c>
      <c r="AD331" t="s">
        <v>89</v>
      </c>
      <c r="AE331" t="str">
        <f>HYPERLINK("file:///C:/rest_photo/Meryem Köfte, Antakya (Esenlik Mah.).jpg","Meryem Köfte, Antakya (Esenlik Mah.)")</f>
        <v>Meryem Köfte, Antakya (Esenlik Mah.)</v>
      </c>
      <c r="AF331" t="s">
        <v>700</v>
      </c>
      <c r="AG331" t="s">
        <v>156</v>
      </c>
      <c r="AH331" t="s">
        <v>89</v>
      </c>
      <c r="AI331" t="s">
        <v>89</v>
      </c>
      <c r="AJ331" t="s">
        <v>93</v>
      </c>
    </row>
    <row r="332" spans="2:36" x14ac:dyDescent="0.25">
      <c r="B332" t="s">
        <v>89</v>
      </c>
      <c r="C332" t="s">
        <v>89</v>
      </c>
      <c r="D332" t="s">
        <v>89</v>
      </c>
      <c r="E332" t="s">
        <v>89</v>
      </c>
      <c r="F332" t="s">
        <v>89</v>
      </c>
      <c r="G332" t="s">
        <v>89</v>
      </c>
      <c r="H332" t="s">
        <v>89</v>
      </c>
      <c r="I332" t="s">
        <v>89</v>
      </c>
      <c r="J332" t="s">
        <v>89</v>
      </c>
      <c r="K332" t="s">
        <v>89</v>
      </c>
      <c r="L332" t="s">
        <v>958</v>
      </c>
      <c r="M332" t="s">
        <v>89</v>
      </c>
      <c r="N332" t="s">
        <v>89</v>
      </c>
      <c r="O332" t="s">
        <v>89</v>
      </c>
      <c r="P332" t="s">
        <v>89</v>
      </c>
      <c r="Q332" t="s">
        <v>89</v>
      </c>
      <c r="R332" t="s">
        <v>89</v>
      </c>
      <c r="S332" t="s">
        <v>89</v>
      </c>
      <c r="T332" t="s">
        <v>89</v>
      </c>
      <c r="U332" t="s">
        <v>89</v>
      </c>
      <c r="V332" t="s">
        <v>89</v>
      </c>
      <c r="W332" t="s">
        <v>90</v>
      </c>
      <c r="X332" t="s">
        <v>89</v>
      </c>
      <c r="Y332" t="s">
        <v>189</v>
      </c>
      <c r="Z332" t="s">
        <v>340</v>
      </c>
      <c r="AA332" t="s">
        <v>89</v>
      </c>
      <c r="AB332" t="s">
        <v>89</v>
      </c>
      <c r="AC332" t="s">
        <v>89</v>
      </c>
      <c r="AD332" t="s">
        <v>89</v>
      </c>
      <c r="AE332" t="str">
        <f>HYPERLINK("file:///C:/rest_photo/Meşhur Adıyaman Çiğ Köftecisi Ömer Aybak, Arsuz (Karaağaç Şarkkonak Mah.).jpg","Meşhur Adıyaman Çiğ Köftecisi Ömer Aybak, Arsuz (Karaağaç Şarkkonak Mah.)")</f>
        <v>Meşhur Adıyaman Çiğ Köftecisi Ömer Aybak, Arsuz (Karaağaç Şarkkonak Mah.)</v>
      </c>
      <c r="AF332" t="s">
        <v>81</v>
      </c>
      <c r="AG332" t="s">
        <v>115</v>
      </c>
      <c r="AH332" t="s">
        <v>89</v>
      </c>
      <c r="AI332" t="s">
        <v>89</v>
      </c>
      <c r="AJ332" t="s">
        <v>93</v>
      </c>
    </row>
    <row r="333" spans="2:36" x14ac:dyDescent="0.25">
      <c r="B333" t="s">
        <v>89</v>
      </c>
      <c r="C333" t="s">
        <v>89</v>
      </c>
      <c r="D333" t="s">
        <v>89</v>
      </c>
      <c r="E333" t="s">
        <v>89</v>
      </c>
      <c r="F333" t="s">
        <v>89</v>
      </c>
      <c r="G333" t="s">
        <v>89</v>
      </c>
      <c r="H333" t="s">
        <v>89</v>
      </c>
      <c r="I333" t="s">
        <v>89</v>
      </c>
      <c r="J333" t="s">
        <v>89</v>
      </c>
      <c r="K333" t="s">
        <v>89</v>
      </c>
      <c r="L333" t="s">
        <v>959</v>
      </c>
      <c r="M333" t="s">
        <v>89</v>
      </c>
      <c r="N333" t="s">
        <v>89</v>
      </c>
      <c r="O333" t="s">
        <v>89</v>
      </c>
      <c r="P333" t="s">
        <v>89</v>
      </c>
      <c r="Q333" t="s">
        <v>89</v>
      </c>
      <c r="R333" t="s">
        <v>89</v>
      </c>
      <c r="S333" t="s">
        <v>89</v>
      </c>
      <c r="T333" t="s">
        <v>89</v>
      </c>
      <c r="U333" t="s">
        <v>89</v>
      </c>
      <c r="V333" t="s">
        <v>89</v>
      </c>
      <c r="W333" t="s">
        <v>90</v>
      </c>
      <c r="X333" t="s">
        <v>89</v>
      </c>
      <c r="Y333" t="s">
        <v>91</v>
      </c>
      <c r="Z333" t="s">
        <v>92</v>
      </c>
      <c r="AA333" t="s">
        <v>89</v>
      </c>
      <c r="AB333" t="s">
        <v>89</v>
      </c>
      <c r="AC333" t="s">
        <v>89</v>
      </c>
      <c r="AD333" t="s">
        <v>89</v>
      </c>
      <c r="AE333" t="str">
        <f>HYPERLINK("file:///C:/rest_photo/Meşhur Sarıyer Börekçisi, Defne (Sümerler Mah.).jpg","Meşhur Sarıyer Börekçisi, Defne (Sümerler Mah.)")</f>
        <v>Meşhur Sarıyer Börekçisi, Defne (Sümerler Mah.)</v>
      </c>
      <c r="AF333" t="s">
        <v>81</v>
      </c>
      <c r="AG333" t="s">
        <v>475</v>
      </c>
      <c r="AH333" t="s">
        <v>89</v>
      </c>
      <c r="AI333" t="s">
        <v>89</v>
      </c>
      <c r="AJ333" t="s">
        <v>93</v>
      </c>
    </row>
    <row r="334" spans="2:36" x14ac:dyDescent="0.25">
      <c r="B334" t="s">
        <v>89</v>
      </c>
      <c r="C334" t="s">
        <v>89</v>
      </c>
      <c r="D334" t="s">
        <v>89</v>
      </c>
      <c r="E334" t="s">
        <v>89</v>
      </c>
      <c r="F334" t="s">
        <v>89</v>
      </c>
      <c r="G334" t="s">
        <v>89</v>
      </c>
      <c r="H334" t="s">
        <v>89</v>
      </c>
      <c r="I334" t="s">
        <v>89</v>
      </c>
      <c r="J334" t="s">
        <v>89</v>
      </c>
      <c r="K334" t="s">
        <v>89</v>
      </c>
      <c r="L334" t="s">
        <v>960</v>
      </c>
      <c r="M334" t="s">
        <v>89</v>
      </c>
      <c r="N334" t="s">
        <v>89</v>
      </c>
      <c r="O334" t="s">
        <v>89</v>
      </c>
      <c r="P334" t="s">
        <v>89</v>
      </c>
      <c r="Q334" t="s">
        <v>89</v>
      </c>
      <c r="R334" t="s">
        <v>89</v>
      </c>
      <c r="S334" t="s">
        <v>89</v>
      </c>
      <c r="T334" t="s">
        <v>89</v>
      </c>
      <c r="U334" t="s">
        <v>89</v>
      </c>
      <c r="V334" t="s">
        <v>89</v>
      </c>
      <c r="W334" t="s">
        <v>90</v>
      </c>
      <c r="X334" t="s">
        <v>89</v>
      </c>
      <c r="Y334" t="s">
        <v>96</v>
      </c>
      <c r="Z334" t="s">
        <v>123</v>
      </c>
      <c r="AA334" t="s">
        <v>89</v>
      </c>
      <c r="AB334" t="s">
        <v>89</v>
      </c>
      <c r="AC334" t="s">
        <v>89</v>
      </c>
      <c r="AD334" t="s">
        <v>89</v>
      </c>
      <c r="AE334" t="str">
        <f>HYPERLINK("file:///C:/rest_photo/Meydan Ocakbaşı, Antakya (General Şükrü Kanatlı Mah.).jpg","Meydan Ocakbaşı, Antakya (General Şükrü Kanatlı Mah.)")</f>
        <v>Meydan Ocakbaşı, Antakya (General Şükrü Kanatlı Mah.)</v>
      </c>
      <c r="AF334" t="s">
        <v>700</v>
      </c>
      <c r="AG334" t="s">
        <v>95</v>
      </c>
      <c r="AH334" t="s">
        <v>89</v>
      </c>
      <c r="AI334" t="s">
        <v>89</v>
      </c>
      <c r="AJ334" t="s">
        <v>93</v>
      </c>
    </row>
    <row r="335" spans="2:36" x14ac:dyDescent="0.25">
      <c r="B335" t="s">
        <v>89</v>
      </c>
      <c r="C335" t="s">
        <v>89</v>
      </c>
      <c r="D335" t="s">
        <v>89</v>
      </c>
      <c r="E335" t="s">
        <v>89</v>
      </c>
      <c r="F335" t="s">
        <v>89</v>
      </c>
      <c r="G335" t="s">
        <v>89</v>
      </c>
      <c r="H335" t="s">
        <v>89</v>
      </c>
      <c r="I335" t="s">
        <v>89</v>
      </c>
      <c r="J335" t="s">
        <v>89</v>
      </c>
      <c r="K335" t="s">
        <v>89</v>
      </c>
      <c r="L335" t="s">
        <v>961</v>
      </c>
      <c r="M335" t="s">
        <v>89</v>
      </c>
      <c r="N335" t="s">
        <v>89</v>
      </c>
      <c r="O335" t="s">
        <v>89</v>
      </c>
      <c r="P335" t="s">
        <v>89</v>
      </c>
      <c r="Q335" t="s">
        <v>89</v>
      </c>
      <c r="R335" t="s">
        <v>89</v>
      </c>
      <c r="S335" t="s">
        <v>89</v>
      </c>
      <c r="T335" t="s">
        <v>89</v>
      </c>
      <c r="U335" t="s">
        <v>89</v>
      </c>
      <c r="V335" t="s">
        <v>89</v>
      </c>
      <c r="W335" t="s">
        <v>90</v>
      </c>
      <c r="X335" t="s">
        <v>89</v>
      </c>
      <c r="Y335" t="s">
        <v>96</v>
      </c>
      <c r="Z335" t="s">
        <v>100</v>
      </c>
      <c r="AA335" t="s">
        <v>89</v>
      </c>
      <c r="AB335" t="s">
        <v>89</v>
      </c>
      <c r="AC335" t="s">
        <v>89</v>
      </c>
      <c r="AD335" t="s">
        <v>89</v>
      </c>
      <c r="AE335" t="str">
        <f>HYPERLINK("file:///C:/rest_photo/Mezem Antakya, Antakya (Cebrail Mah.).jpg","Mezem Antakya, Antakya (Cebrail Mah.)")</f>
        <v>Mezem Antakya, Antakya (Cebrail Mah.)</v>
      </c>
      <c r="AF335" t="s">
        <v>700</v>
      </c>
      <c r="AG335" t="s">
        <v>154</v>
      </c>
      <c r="AH335" t="s">
        <v>89</v>
      </c>
      <c r="AI335" t="s">
        <v>89</v>
      </c>
      <c r="AJ335" t="s">
        <v>93</v>
      </c>
    </row>
    <row r="336" spans="2:36" x14ac:dyDescent="0.25">
      <c r="B336" t="s">
        <v>89</v>
      </c>
      <c r="C336" t="s">
        <v>89</v>
      </c>
      <c r="D336" t="s">
        <v>89</v>
      </c>
      <c r="E336" t="s">
        <v>89</v>
      </c>
      <c r="F336" t="s">
        <v>89</v>
      </c>
      <c r="G336" t="s">
        <v>89</v>
      </c>
      <c r="H336" t="s">
        <v>89</v>
      </c>
      <c r="I336" t="s">
        <v>89</v>
      </c>
      <c r="J336" t="s">
        <v>89</v>
      </c>
      <c r="K336" t="s">
        <v>89</v>
      </c>
      <c r="L336" t="s">
        <v>962</v>
      </c>
      <c r="M336" t="s">
        <v>89</v>
      </c>
      <c r="N336" t="s">
        <v>89</v>
      </c>
      <c r="O336" t="s">
        <v>89</v>
      </c>
      <c r="P336" t="s">
        <v>89</v>
      </c>
      <c r="Q336" t="s">
        <v>89</v>
      </c>
      <c r="R336" t="s">
        <v>89</v>
      </c>
      <c r="S336" t="s">
        <v>89</v>
      </c>
      <c r="T336" t="s">
        <v>89</v>
      </c>
      <c r="U336" t="s">
        <v>89</v>
      </c>
      <c r="V336" t="s">
        <v>89</v>
      </c>
      <c r="W336" t="s">
        <v>90</v>
      </c>
      <c r="X336" t="s">
        <v>89</v>
      </c>
      <c r="Y336" t="s">
        <v>107</v>
      </c>
      <c r="Z336" t="s">
        <v>140</v>
      </c>
      <c r="AA336" t="s">
        <v>89</v>
      </c>
      <c r="AB336" t="s">
        <v>89</v>
      </c>
      <c r="AC336" t="s">
        <v>89</v>
      </c>
      <c r="AD336" t="s">
        <v>89</v>
      </c>
      <c r="AE336" t="str">
        <f>HYPERLINK("file:///C:/rest_photo/Mezemantakya, İskenderun (Yenişehir Mah.).jpg","Mezemantakya, İskenderun (Yenişehir Mah.)")</f>
        <v>Mezemantakya, İskenderun (Yenişehir Mah.)</v>
      </c>
      <c r="AF336" t="s">
        <v>81</v>
      </c>
      <c r="AG336" t="s">
        <v>154</v>
      </c>
      <c r="AH336" t="s">
        <v>89</v>
      </c>
      <c r="AI336" t="s">
        <v>89</v>
      </c>
      <c r="AJ336" t="s">
        <v>93</v>
      </c>
    </row>
    <row r="337" spans="2:36" x14ac:dyDescent="0.25">
      <c r="B337" t="s">
        <v>89</v>
      </c>
      <c r="C337" t="s">
        <v>89</v>
      </c>
      <c r="D337" t="s">
        <v>89</v>
      </c>
      <c r="E337" t="s">
        <v>89</v>
      </c>
      <c r="F337" t="s">
        <v>89</v>
      </c>
      <c r="G337" t="s">
        <v>89</v>
      </c>
      <c r="H337" t="s">
        <v>89</v>
      </c>
      <c r="I337" t="s">
        <v>89</v>
      </c>
      <c r="J337" t="s">
        <v>89</v>
      </c>
      <c r="K337" t="s">
        <v>89</v>
      </c>
      <c r="L337" t="s">
        <v>963</v>
      </c>
      <c r="M337" t="s">
        <v>89</v>
      </c>
      <c r="N337" t="s">
        <v>89</v>
      </c>
      <c r="O337" t="s">
        <v>89</v>
      </c>
      <c r="P337" t="s">
        <v>89</v>
      </c>
      <c r="Q337" t="s">
        <v>89</v>
      </c>
      <c r="R337" t="s">
        <v>89</v>
      </c>
      <c r="S337" t="s">
        <v>89</v>
      </c>
      <c r="T337" t="s">
        <v>89</v>
      </c>
      <c r="U337" t="s">
        <v>89</v>
      </c>
      <c r="V337" t="s">
        <v>89</v>
      </c>
      <c r="W337" t="s">
        <v>90</v>
      </c>
      <c r="X337" t="s">
        <v>89</v>
      </c>
      <c r="Y337" t="s">
        <v>107</v>
      </c>
      <c r="Z337" t="s">
        <v>177</v>
      </c>
      <c r="AA337" t="s">
        <v>89</v>
      </c>
      <c r="AB337" t="s">
        <v>89</v>
      </c>
      <c r="AC337" t="s">
        <v>89</v>
      </c>
      <c r="AD337" t="s">
        <v>89</v>
      </c>
      <c r="AE337" t="str">
        <f>HYPERLINK("file:///C:/rest_photo/Mikado Express, İskenderun (Numune Mah.).jpg","Mikado Express, İskenderun (Numune Mah.)")</f>
        <v>Mikado Express, İskenderun (Numune Mah.)</v>
      </c>
      <c r="AF337" t="s">
        <v>700</v>
      </c>
      <c r="AG337" t="s">
        <v>99</v>
      </c>
      <c r="AH337" t="s">
        <v>89</v>
      </c>
      <c r="AI337" t="s">
        <v>89</v>
      </c>
      <c r="AJ337" t="s">
        <v>93</v>
      </c>
    </row>
    <row r="338" spans="2:36" x14ac:dyDescent="0.25">
      <c r="B338" t="s">
        <v>89</v>
      </c>
      <c r="C338" t="s">
        <v>89</v>
      </c>
      <c r="D338" t="s">
        <v>89</v>
      </c>
      <c r="E338" t="s">
        <v>89</v>
      </c>
      <c r="F338" t="s">
        <v>89</v>
      </c>
      <c r="G338" t="s">
        <v>89</v>
      </c>
      <c r="H338" t="s">
        <v>89</v>
      </c>
      <c r="I338" t="s">
        <v>89</v>
      </c>
      <c r="J338" t="s">
        <v>89</v>
      </c>
      <c r="K338" t="s">
        <v>89</v>
      </c>
      <c r="L338" t="s">
        <v>964</v>
      </c>
      <c r="M338" t="s">
        <v>89</v>
      </c>
      <c r="N338" t="s">
        <v>89</v>
      </c>
      <c r="O338" t="s">
        <v>89</v>
      </c>
      <c r="P338" t="s">
        <v>89</v>
      </c>
      <c r="Q338" t="s">
        <v>89</v>
      </c>
      <c r="R338" t="s">
        <v>89</v>
      </c>
      <c r="S338" t="s">
        <v>89</v>
      </c>
      <c r="T338" t="s">
        <v>89</v>
      </c>
      <c r="U338" t="s">
        <v>89</v>
      </c>
      <c r="V338" t="s">
        <v>89</v>
      </c>
      <c r="W338" t="s">
        <v>90</v>
      </c>
      <c r="X338" t="s">
        <v>89</v>
      </c>
      <c r="Y338" t="s">
        <v>189</v>
      </c>
      <c r="Z338" t="s">
        <v>340</v>
      </c>
      <c r="AA338" t="s">
        <v>89</v>
      </c>
      <c r="AB338" t="s">
        <v>89</v>
      </c>
      <c r="AC338" t="s">
        <v>89</v>
      </c>
      <c r="AD338" t="s">
        <v>89</v>
      </c>
      <c r="AE338" t="str">
        <f>HYPERLINK("file:///C:/rest_photo/Mimosa Cafe, Arsuz (Karaağaç Şarkkonak Mah.).jpg","Mimosa Cafe, Arsuz (Karaağaç Şarkkonak Mah.)")</f>
        <v>Mimosa Cafe, Arsuz (Karaağaç Şarkkonak Mah.)</v>
      </c>
      <c r="AF338" t="s">
        <v>81</v>
      </c>
      <c r="AG338" t="s">
        <v>142</v>
      </c>
      <c r="AH338" t="s">
        <v>89</v>
      </c>
      <c r="AI338" t="s">
        <v>89</v>
      </c>
      <c r="AJ338" t="s">
        <v>93</v>
      </c>
    </row>
    <row r="339" spans="2:36" x14ac:dyDescent="0.25">
      <c r="B339" t="s">
        <v>89</v>
      </c>
      <c r="C339" t="s">
        <v>89</v>
      </c>
      <c r="D339" t="s">
        <v>89</v>
      </c>
      <c r="E339" t="s">
        <v>89</v>
      </c>
      <c r="F339" t="s">
        <v>89</v>
      </c>
      <c r="G339" t="s">
        <v>89</v>
      </c>
      <c r="H339" t="s">
        <v>89</v>
      </c>
      <c r="I339" t="s">
        <v>89</v>
      </c>
      <c r="J339" t="s">
        <v>89</v>
      </c>
      <c r="K339" t="s">
        <v>89</v>
      </c>
      <c r="L339" t="s">
        <v>965</v>
      </c>
      <c r="M339" t="s">
        <v>89</v>
      </c>
      <c r="N339" t="s">
        <v>89</v>
      </c>
      <c r="O339" t="s">
        <v>89</v>
      </c>
      <c r="P339" t="s">
        <v>89</v>
      </c>
      <c r="Q339" t="s">
        <v>89</v>
      </c>
      <c r="R339" t="s">
        <v>89</v>
      </c>
      <c r="S339" t="s">
        <v>89</v>
      </c>
      <c r="T339" t="s">
        <v>89</v>
      </c>
      <c r="U339" t="s">
        <v>89</v>
      </c>
      <c r="V339" t="s">
        <v>89</v>
      </c>
      <c r="W339" t="s">
        <v>90</v>
      </c>
      <c r="X339" t="s">
        <v>89</v>
      </c>
      <c r="Y339" t="s">
        <v>107</v>
      </c>
      <c r="Z339" t="s">
        <v>513</v>
      </c>
      <c r="AA339" t="s">
        <v>89</v>
      </c>
      <c r="AB339" t="s">
        <v>89</v>
      </c>
      <c r="AC339" t="s">
        <v>89</v>
      </c>
      <c r="AD339" t="s">
        <v>89</v>
      </c>
      <c r="AE339" t="str">
        <f>HYPERLINK("file:///C:/rest_photo/Mine Hanım Ev Yemekleri, İskenderun (Çay Mah.).jpg","Mine Hanım Ev Yemekleri, İskenderun (Çay Mah.)")</f>
        <v>Mine Hanım Ev Yemekleri, İskenderun (Çay Mah.)</v>
      </c>
      <c r="AF339" t="s">
        <v>702</v>
      </c>
      <c r="AG339" t="s">
        <v>154</v>
      </c>
      <c r="AH339" t="s">
        <v>89</v>
      </c>
      <c r="AI339" t="s">
        <v>89</v>
      </c>
      <c r="AJ339" t="s">
        <v>93</v>
      </c>
    </row>
    <row r="340" spans="2:36" x14ac:dyDescent="0.25">
      <c r="B340" t="s">
        <v>89</v>
      </c>
      <c r="C340" t="s">
        <v>89</v>
      </c>
      <c r="D340" t="s">
        <v>89</v>
      </c>
      <c r="E340" t="s">
        <v>89</v>
      </c>
      <c r="F340" t="s">
        <v>89</v>
      </c>
      <c r="G340" t="s">
        <v>89</v>
      </c>
      <c r="H340" t="s">
        <v>89</v>
      </c>
      <c r="I340" t="s">
        <v>89</v>
      </c>
      <c r="J340" t="s">
        <v>89</v>
      </c>
      <c r="K340" t="s">
        <v>89</v>
      </c>
      <c r="L340" t="s">
        <v>966</v>
      </c>
      <c r="M340" t="s">
        <v>89</v>
      </c>
      <c r="N340" t="s">
        <v>89</v>
      </c>
      <c r="O340" t="s">
        <v>89</v>
      </c>
      <c r="P340" t="s">
        <v>89</v>
      </c>
      <c r="Q340" t="s">
        <v>89</v>
      </c>
      <c r="R340" t="s">
        <v>89</v>
      </c>
      <c r="S340" t="s">
        <v>89</v>
      </c>
      <c r="T340" t="s">
        <v>89</v>
      </c>
      <c r="U340" t="s">
        <v>89</v>
      </c>
      <c r="V340" t="s">
        <v>89</v>
      </c>
      <c r="W340" t="s">
        <v>90</v>
      </c>
      <c r="X340" t="s">
        <v>89</v>
      </c>
      <c r="Y340" t="s">
        <v>96</v>
      </c>
      <c r="Z340" t="s">
        <v>134</v>
      </c>
      <c r="AA340" t="s">
        <v>89</v>
      </c>
      <c r="AB340" t="s">
        <v>89</v>
      </c>
      <c r="AC340" t="s">
        <v>89</v>
      </c>
      <c r="AD340" t="s">
        <v>89</v>
      </c>
      <c r="AE340" t="str">
        <f>HYPERLINK("file:///C:/rest_photo/Mis Döner Kebap, Antakya (Zülüflühan Mah.).jpg","Mis Döner Kebap, Antakya (Zülüflühan Mah.)")</f>
        <v>Mis Döner Kebap, Antakya (Zülüflühan Mah.)</v>
      </c>
      <c r="AF340" t="s">
        <v>702</v>
      </c>
      <c r="AG340" t="s">
        <v>99</v>
      </c>
      <c r="AH340" t="s">
        <v>89</v>
      </c>
      <c r="AI340" t="s">
        <v>89</v>
      </c>
      <c r="AJ340" t="s">
        <v>93</v>
      </c>
    </row>
    <row r="341" spans="2:36" x14ac:dyDescent="0.25">
      <c r="B341" t="s">
        <v>89</v>
      </c>
      <c r="C341" t="s">
        <v>89</v>
      </c>
      <c r="D341" t="s">
        <v>89</v>
      </c>
      <c r="E341" t="s">
        <v>89</v>
      </c>
      <c r="F341" t="s">
        <v>89</v>
      </c>
      <c r="G341" t="s">
        <v>89</v>
      </c>
      <c r="H341" t="s">
        <v>89</v>
      </c>
      <c r="I341" t="s">
        <v>89</v>
      </c>
      <c r="J341" t="s">
        <v>89</v>
      </c>
      <c r="K341" t="s">
        <v>89</v>
      </c>
      <c r="L341" t="s">
        <v>967</v>
      </c>
      <c r="M341" t="s">
        <v>89</v>
      </c>
      <c r="N341" t="s">
        <v>89</v>
      </c>
      <c r="O341" t="s">
        <v>89</v>
      </c>
      <c r="P341" t="s">
        <v>89</v>
      </c>
      <c r="Q341" t="s">
        <v>89</v>
      </c>
      <c r="R341" t="s">
        <v>89</v>
      </c>
      <c r="S341" t="s">
        <v>89</v>
      </c>
      <c r="T341" t="s">
        <v>89</v>
      </c>
      <c r="U341" t="s">
        <v>89</v>
      </c>
      <c r="V341" t="s">
        <v>89</v>
      </c>
      <c r="W341" t="s">
        <v>90</v>
      </c>
      <c r="X341" t="s">
        <v>89</v>
      </c>
      <c r="Y341" t="s">
        <v>107</v>
      </c>
      <c r="Z341" t="s">
        <v>533</v>
      </c>
      <c r="AA341" t="s">
        <v>89</v>
      </c>
      <c r="AB341" t="s">
        <v>89</v>
      </c>
      <c r="AC341" t="s">
        <v>89</v>
      </c>
      <c r="AD341" t="s">
        <v>89</v>
      </c>
      <c r="AE341" t="str">
        <f>HYPERLINK("file:///C:/rest_photo/Mis Mangal, İskenderun (Hürriyet Mah.).jpg","Mis Mangal, İskenderun (Hürriyet Mah.)")</f>
        <v>Mis Mangal, İskenderun (Hürriyet Mah.)</v>
      </c>
      <c r="AF341" t="s">
        <v>700</v>
      </c>
      <c r="AG341" t="s">
        <v>95</v>
      </c>
      <c r="AH341" t="s">
        <v>89</v>
      </c>
      <c r="AI341" t="s">
        <v>89</v>
      </c>
      <c r="AJ341" t="s">
        <v>93</v>
      </c>
    </row>
    <row r="342" spans="2:36" x14ac:dyDescent="0.25">
      <c r="B342" t="s">
        <v>89</v>
      </c>
      <c r="C342" t="s">
        <v>89</v>
      </c>
      <c r="D342" t="s">
        <v>89</v>
      </c>
      <c r="E342" t="s">
        <v>89</v>
      </c>
      <c r="F342" t="s">
        <v>89</v>
      </c>
      <c r="G342" t="s">
        <v>89</v>
      </c>
      <c r="H342" t="s">
        <v>89</v>
      </c>
      <c r="I342" t="s">
        <v>89</v>
      </c>
      <c r="J342" t="s">
        <v>89</v>
      </c>
      <c r="K342" t="s">
        <v>89</v>
      </c>
      <c r="L342" t="s">
        <v>968</v>
      </c>
      <c r="M342" t="s">
        <v>89</v>
      </c>
      <c r="N342" t="s">
        <v>89</v>
      </c>
      <c r="O342" t="s">
        <v>89</v>
      </c>
      <c r="P342" t="s">
        <v>89</v>
      </c>
      <c r="Q342" t="s">
        <v>89</v>
      </c>
      <c r="R342" t="s">
        <v>89</v>
      </c>
      <c r="S342" t="s">
        <v>89</v>
      </c>
      <c r="T342" t="s">
        <v>89</v>
      </c>
      <c r="U342" t="s">
        <v>89</v>
      </c>
      <c r="V342" t="s">
        <v>89</v>
      </c>
      <c r="W342" t="s">
        <v>90</v>
      </c>
      <c r="X342" t="s">
        <v>89</v>
      </c>
      <c r="Y342" t="s">
        <v>96</v>
      </c>
      <c r="Z342" t="s">
        <v>137</v>
      </c>
      <c r="AA342" t="s">
        <v>89</v>
      </c>
      <c r="AB342" t="s">
        <v>89</v>
      </c>
      <c r="AC342" t="s">
        <v>89</v>
      </c>
      <c r="AD342" t="s">
        <v>89</v>
      </c>
      <c r="AE342" t="str">
        <f>HYPERLINK("file:///C:/rest_photo/Moreno Waffle &amp; Coffee, Antakya (Zenginler Mah.).jpg","Moreno Waffle &amp; Coffee, Antakya (Zenginler Mah.)")</f>
        <v>Moreno Waffle &amp; Coffee, Antakya (Zenginler Mah.)</v>
      </c>
      <c r="AF342" t="s">
        <v>81</v>
      </c>
      <c r="AG342" t="s">
        <v>535</v>
      </c>
      <c r="AH342" t="s">
        <v>89</v>
      </c>
      <c r="AI342" t="s">
        <v>89</v>
      </c>
      <c r="AJ342" t="s">
        <v>93</v>
      </c>
    </row>
    <row r="343" spans="2:36" x14ac:dyDescent="0.25">
      <c r="B343" t="s">
        <v>89</v>
      </c>
      <c r="C343" t="s">
        <v>89</v>
      </c>
      <c r="D343" t="s">
        <v>89</v>
      </c>
      <c r="E343" t="s">
        <v>89</v>
      </c>
      <c r="F343" t="s">
        <v>89</v>
      </c>
      <c r="G343" t="s">
        <v>89</v>
      </c>
      <c r="H343" t="s">
        <v>89</v>
      </c>
      <c r="I343" t="s">
        <v>89</v>
      </c>
      <c r="J343" t="s">
        <v>89</v>
      </c>
      <c r="K343" t="s">
        <v>89</v>
      </c>
      <c r="L343" t="s">
        <v>969</v>
      </c>
      <c r="M343" t="s">
        <v>89</v>
      </c>
      <c r="N343" t="s">
        <v>89</v>
      </c>
      <c r="O343" t="s">
        <v>89</v>
      </c>
      <c r="P343" t="s">
        <v>89</v>
      </c>
      <c r="Q343" t="s">
        <v>89</v>
      </c>
      <c r="R343" t="s">
        <v>89</v>
      </c>
      <c r="S343" t="s">
        <v>89</v>
      </c>
      <c r="T343" t="s">
        <v>89</v>
      </c>
      <c r="U343" t="s">
        <v>89</v>
      </c>
      <c r="V343" t="s">
        <v>89</v>
      </c>
      <c r="W343" t="s">
        <v>90</v>
      </c>
      <c r="X343" t="s">
        <v>89</v>
      </c>
      <c r="Y343" t="s">
        <v>96</v>
      </c>
      <c r="Z343" t="s">
        <v>123</v>
      </c>
      <c r="AA343" t="s">
        <v>89</v>
      </c>
      <c r="AB343" t="s">
        <v>89</v>
      </c>
      <c r="AC343" t="s">
        <v>89</v>
      </c>
      <c r="AD343" t="s">
        <v>89</v>
      </c>
      <c r="AE343" t="str">
        <f>HYPERLINK("file:///C:/rest_photo/Mudurnu Döner, Antakya (General Şükrü Kanatlı Mah.).jpg","Mudurnu Döner, Antakya (General Şükrü Kanatlı Mah.)")</f>
        <v>Mudurnu Döner, Antakya (General Şükrü Kanatlı Mah.)</v>
      </c>
      <c r="AF343" t="s">
        <v>700</v>
      </c>
      <c r="AG343" t="s">
        <v>99</v>
      </c>
      <c r="AH343" t="s">
        <v>89</v>
      </c>
      <c r="AI343" t="s">
        <v>89</v>
      </c>
      <c r="AJ343" t="s">
        <v>93</v>
      </c>
    </row>
    <row r="344" spans="2:36" x14ac:dyDescent="0.25">
      <c r="B344" t="s">
        <v>89</v>
      </c>
      <c r="C344" t="s">
        <v>89</v>
      </c>
      <c r="D344" t="s">
        <v>89</v>
      </c>
      <c r="E344" t="s">
        <v>89</v>
      </c>
      <c r="F344" t="s">
        <v>89</v>
      </c>
      <c r="G344" t="s">
        <v>89</v>
      </c>
      <c r="H344" t="s">
        <v>89</v>
      </c>
      <c r="I344" t="s">
        <v>89</v>
      </c>
      <c r="J344" t="s">
        <v>89</v>
      </c>
      <c r="K344" t="s">
        <v>89</v>
      </c>
      <c r="L344" t="s">
        <v>970</v>
      </c>
      <c r="M344" t="s">
        <v>89</v>
      </c>
      <c r="N344" t="s">
        <v>89</v>
      </c>
      <c r="O344" t="s">
        <v>89</v>
      </c>
      <c r="P344" t="s">
        <v>89</v>
      </c>
      <c r="Q344" t="s">
        <v>89</v>
      </c>
      <c r="R344" t="s">
        <v>89</v>
      </c>
      <c r="S344" t="s">
        <v>89</v>
      </c>
      <c r="T344" t="s">
        <v>89</v>
      </c>
      <c r="U344" t="s">
        <v>89</v>
      </c>
      <c r="V344" t="s">
        <v>89</v>
      </c>
      <c r="W344" t="s">
        <v>90</v>
      </c>
      <c r="X344" t="s">
        <v>89</v>
      </c>
      <c r="Y344" t="s">
        <v>107</v>
      </c>
      <c r="Z344" t="s">
        <v>130</v>
      </c>
      <c r="AA344" t="s">
        <v>89</v>
      </c>
      <c r="AB344" t="s">
        <v>89</v>
      </c>
      <c r="AC344" t="s">
        <v>89</v>
      </c>
      <c r="AD344" t="s">
        <v>89</v>
      </c>
      <c r="AE344" t="str">
        <f>HYPERLINK("file:///C:/rest_photo/Murat Pastanesi, İskenderun (Kurtuluş Mah.).jpg","Murat Pastanesi, İskenderun (Kurtuluş Mah.)")</f>
        <v>Murat Pastanesi, İskenderun (Kurtuluş Mah.)</v>
      </c>
      <c r="AF344" t="s">
        <v>81</v>
      </c>
      <c r="AG344" t="s">
        <v>170</v>
      </c>
      <c r="AH344" t="s">
        <v>89</v>
      </c>
      <c r="AI344" t="s">
        <v>89</v>
      </c>
      <c r="AJ344" t="s">
        <v>93</v>
      </c>
    </row>
    <row r="345" spans="2:36" x14ac:dyDescent="0.25">
      <c r="B345" t="s">
        <v>89</v>
      </c>
      <c r="C345" t="s">
        <v>89</v>
      </c>
      <c r="D345" t="s">
        <v>89</v>
      </c>
      <c r="E345" t="s">
        <v>89</v>
      </c>
      <c r="F345" t="s">
        <v>89</v>
      </c>
      <c r="G345" t="s">
        <v>89</v>
      </c>
      <c r="H345" t="s">
        <v>89</v>
      </c>
      <c r="I345" t="s">
        <v>89</v>
      </c>
      <c r="J345" t="s">
        <v>89</v>
      </c>
      <c r="K345" t="s">
        <v>89</v>
      </c>
      <c r="L345" t="s">
        <v>971</v>
      </c>
      <c r="M345" t="s">
        <v>89</v>
      </c>
      <c r="N345" t="s">
        <v>89</v>
      </c>
      <c r="O345" t="s">
        <v>89</v>
      </c>
      <c r="P345" t="s">
        <v>89</v>
      </c>
      <c r="Q345" t="s">
        <v>89</v>
      </c>
      <c r="R345" t="s">
        <v>89</v>
      </c>
      <c r="S345" t="s">
        <v>89</v>
      </c>
      <c r="T345" t="s">
        <v>89</v>
      </c>
      <c r="U345" t="s">
        <v>89</v>
      </c>
      <c r="V345" t="s">
        <v>89</v>
      </c>
      <c r="W345" t="s">
        <v>90</v>
      </c>
      <c r="X345" t="s">
        <v>89</v>
      </c>
      <c r="Y345" t="s">
        <v>96</v>
      </c>
      <c r="Z345" t="s">
        <v>150</v>
      </c>
      <c r="AA345" t="s">
        <v>89</v>
      </c>
      <c r="AB345" t="s">
        <v>89</v>
      </c>
      <c r="AC345" t="s">
        <v>89</v>
      </c>
      <c r="AD345" t="s">
        <v>89</v>
      </c>
      <c r="AE345" t="str">
        <f>HYPERLINK("file:///C:/rest_photo/Musto Restaurant, Antakya (Kışla Saray Mah.).jpg","Musto Restaurant, Antakya (Kışla Saray Mah.)")</f>
        <v>Musto Restaurant, Antakya (Kışla Saray Mah.)</v>
      </c>
      <c r="AF345" t="s">
        <v>728</v>
      </c>
      <c r="AG345" t="s">
        <v>95</v>
      </c>
      <c r="AH345" t="s">
        <v>89</v>
      </c>
      <c r="AI345" t="s">
        <v>89</v>
      </c>
      <c r="AJ345" t="s">
        <v>93</v>
      </c>
    </row>
    <row r="346" spans="2:36" x14ac:dyDescent="0.25">
      <c r="B346" t="s">
        <v>89</v>
      </c>
      <c r="C346" t="s">
        <v>89</v>
      </c>
      <c r="D346" t="s">
        <v>89</v>
      </c>
      <c r="E346" t="s">
        <v>89</v>
      </c>
      <c r="F346" t="s">
        <v>89</v>
      </c>
      <c r="G346" t="s">
        <v>89</v>
      </c>
      <c r="H346" t="s">
        <v>89</v>
      </c>
      <c r="I346" t="s">
        <v>89</v>
      </c>
      <c r="J346" t="s">
        <v>89</v>
      </c>
      <c r="K346" t="s">
        <v>89</v>
      </c>
      <c r="L346" t="s">
        <v>972</v>
      </c>
      <c r="M346" t="s">
        <v>89</v>
      </c>
      <c r="N346" t="s">
        <v>89</v>
      </c>
      <c r="O346" t="s">
        <v>89</v>
      </c>
      <c r="P346" t="s">
        <v>89</v>
      </c>
      <c r="Q346" t="s">
        <v>89</v>
      </c>
      <c r="R346" t="s">
        <v>89</v>
      </c>
      <c r="S346" t="s">
        <v>89</v>
      </c>
      <c r="T346" t="s">
        <v>89</v>
      </c>
      <c r="U346" t="s">
        <v>89</v>
      </c>
      <c r="V346" t="s">
        <v>89</v>
      </c>
      <c r="W346" t="s">
        <v>90</v>
      </c>
      <c r="X346" t="s">
        <v>89</v>
      </c>
      <c r="Y346" t="s">
        <v>107</v>
      </c>
      <c r="Z346" t="s">
        <v>336</v>
      </c>
      <c r="AA346" t="s">
        <v>89</v>
      </c>
      <c r="AB346" t="s">
        <v>89</v>
      </c>
      <c r="AC346" t="s">
        <v>89</v>
      </c>
      <c r="AD346" t="s">
        <v>89</v>
      </c>
      <c r="AE346" t="str">
        <f>HYPERLINK("file:///C:/rest_photo/Müjdem Döner, İskenderun (Dumlupınar Mah.).jpg","Müjdem Döner, İskenderun (Dumlupınar Mah.)")</f>
        <v>Müjdem Döner, İskenderun (Dumlupınar Mah.)</v>
      </c>
      <c r="AF346" t="s">
        <v>700</v>
      </c>
      <c r="AG346" t="s">
        <v>99</v>
      </c>
      <c r="AH346" t="s">
        <v>89</v>
      </c>
      <c r="AI346" t="s">
        <v>89</v>
      </c>
      <c r="AJ346" t="s">
        <v>93</v>
      </c>
    </row>
    <row r="347" spans="2:36" x14ac:dyDescent="0.25">
      <c r="B347" t="s">
        <v>89</v>
      </c>
      <c r="C347" t="s">
        <v>89</v>
      </c>
      <c r="D347" t="s">
        <v>89</v>
      </c>
      <c r="E347" t="s">
        <v>89</v>
      </c>
      <c r="F347" t="s">
        <v>89</v>
      </c>
      <c r="G347" t="s">
        <v>89</v>
      </c>
      <c r="H347" t="s">
        <v>89</v>
      </c>
      <c r="I347" t="s">
        <v>89</v>
      </c>
      <c r="J347" t="s">
        <v>89</v>
      </c>
      <c r="K347" t="s">
        <v>89</v>
      </c>
      <c r="L347" t="s">
        <v>973</v>
      </c>
      <c r="M347" t="s">
        <v>89</v>
      </c>
      <c r="N347" t="s">
        <v>89</v>
      </c>
      <c r="O347" t="s">
        <v>89</v>
      </c>
      <c r="P347" t="s">
        <v>89</v>
      </c>
      <c r="Q347" t="s">
        <v>89</v>
      </c>
      <c r="R347" t="s">
        <v>89</v>
      </c>
      <c r="S347" t="s">
        <v>89</v>
      </c>
      <c r="T347" t="s">
        <v>89</v>
      </c>
      <c r="U347" t="s">
        <v>89</v>
      </c>
      <c r="V347" t="s">
        <v>89</v>
      </c>
      <c r="W347" t="s">
        <v>90</v>
      </c>
      <c r="X347" t="s">
        <v>89</v>
      </c>
      <c r="Y347" t="s">
        <v>91</v>
      </c>
      <c r="Z347" t="s">
        <v>92</v>
      </c>
      <c r="AA347" t="s">
        <v>89</v>
      </c>
      <c r="AB347" t="s">
        <v>89</v>
      </c>
      <c r="AC347" t="s">
        <v>89</v>
      </c>
      <c r="AD347" t="s">
        <v>89</v>
      </c>
      <c r="AE347" t="str">
        <f>HYPERLINK("file:///C:/rest_photo/MyDonose Fast Food, Defne (Sümerler Mah.).jpg","MyDonose Fast Food, Defne (Sümerler Mah.)")</f>
        <v>MyDonose Fast Food, Defne (Sümerler Mah.)</v>
      </c>
      <c r="AF347" t="s">
        <v>728</v>
      </c>
      <c r="AG347" t="s">
        <v>154</v>
      </c>
      <c r="AH347" t="s">
        <v>89</v>
      </c>
      <c r="AI347" t="s">
        <v>89</v>
      </c>
      <c r="AJ347" t="s">
        <v>93</v>
      </c>
    </row>
    <row r="348" spans="2:36" x14ac:dyDescent="0.25">
      <c r="B348" t="s">
        <v>89</v>
      </c>
      <c r="C348" t="s">
        <v>89</v>
      </c>
      <c r="D348" t="s">
        <v>89</v>
      </c>
      <c r="E348" t="s">
        <v>89</v>
      </c>
      <c r="F348" t="s">
        <v>89</v>
      </c>
      <c r="G348" t="s">
        <v>89</v>
      </c>
      <c r="H348" t="s">
        <v>89</v>
      </c>
      <c r="I348" t="s">
        <v>89</v>
      </c>
      <c r="J348" t="s">
        <v>89</v>
      </c>
      <c r="K348" t="s">
        <v>89</v>
      </c>
      <c r="L348" t="s">
        <v>974</v>
      </c>
      <c r="M348" t="s">
        <v>89</v>
      </c>
      <c r="N348" t="s">
        <v>89</v>
      </c>
      <c r="O348" t="s">
        <v>89</v>
      </c>
      <c r="P348" t="s">
        <v>89</v>
      </c>
      <c r="Q348" t="s">
        <v>89</v>
      </c>
      <c r="R348" t="s">
        <v>89</v>
      </c>
      <c r="S348" t="s">
        <v>89</v>
      </c>
      <c r="T348" t="s">
        <v>89</v>
      </c>
      <c r="U348" t="s">
        <v>89</v>
      </c>
      <c r="V348" t="s">
        <v>89</v>
      </c>
      <c r="W348" t="s">
        <v>90</v>
      </c>
      <c r="X348" t="s">
        <v>89</v>
      </c>
      <c r="Y348" t="s">
        <v>96</v>
      </c>
      <c r="Z348" t="s">
        <v>123</v>
      </c>
      <c r="AA348" t="s">
        <v>89</v>
      </c>
      <c r="AB348" t="s">
        <v>89</v>
      </c>
      <c r="AC348" t="s">
        <v>89</v>
      </c>
      <c r="AD348" t="s">
        <v>89</v>
      </c>
      <c r="AE348" t="str">
        <f>HYPERLINK("file:///C:/rest_photo/Nano Burger, Antakya (General Şükrü Kanatlı Mah.).jpg","Nano Burger, Antakya (General Şükrü Kanatlı Mah.)")</f>
        <v>Nano Burger, Antakya (General Şükrü Kanatlı Mah.)</v>
      </c>
      <c r="AF348" t="s">
        <v>81</v>
      </c>
      <c r="AG348" t="s">
        <v>79</v>
      </c>
      <c r="AH348" t="s">
        <v>89</v>
      </c>
      <c r="AI348" t="s">
        <v>89</v>
      </c>
      <c r="AJ348" t="s">
        <v>93</v>
      </c>
    </row>
    <row r="349" spans="2:36" x14ac:dyDescent="0.25">
      <c r="B349" t="s">
        <v>89</v>
      </c>
      <c r="C349" t="s">
        <v>89</v>
      </c>
      <c r="D349" t="s">
        <v>89</v>
      </c>
      <c r="E349" t="s">
        <v>89</v>
      </c>
      <c r="F349" t="s">
        <v>89</v>
      </c>
      <c r="G349" t="s">
        <v>89</v>
      </c>
      <c r="H349" t="s">
        <v>89</v>
      </c>
      <c r="I349" t="s">
        <v>89</v>
      </c>
      <c r="J349" t="s">
        <v>89</v>
      </c>
      <c r="K349" t="s">
        <v>89</v>
      </c>
      <c r="L349" t="s">
        <v>974</v>
      </c>
      <c r="M349" t="s">
        <v>89</v>
      </c>
      <c r="N349" t="s">
        <v>89</v>
      </c>
      <c r="O349" t="s">
        <v>89</v>
      </c>
      <c r="P349" t="s">
        <v>89</v>
      </c>
      <c r="Q349" t="s">
        <v>89</v>
      </c>
      <c r="R349" t="s">
        <v>89</v>
      </c>
      <c r="S349" t="s">
        <v>89</v>
      </c>
      <c r="T349" t="s">
        <v>89</v>
      </c>
      <c r="U349" t="s">
        <v>89</v>
      </c>
      <c r="V349" t="s">
        <v>89</v>
      </c>
      <c r="W349" t="s">
        <v>90</v>
      </c>
      <c r="X349" t="s">
        <v>89</v>
      </c>
      <c r="Y349" t="s">
        <v>96</v>
      </c>
      <c r="Z349" t="s">
        <v>125</v>
      </c>
      <c r="AA349" t="s">
        <v>89</v>
      </c>
      <c r="AB349" t="s">
        <v>89</v>
      </c>
      <c r="AC349" t="s">
        <v>89</v>
      </c>
      <c r="AD349" t="s">
        <v>89</v>
      </c>
      <c r="AE349" t="str">
        <f>HYPERLINK("file:///C:/rest_photo/Nano Burger, Antakya (Odabaşı Mah.).jpg","Nano Burger, Antakya (Odabaşı Mah.)")</f>
        <v>Nano Burger, Antakya (Odabaşı Mah.)</v>
      </c>
      <c r="AF349" t="s">
        <v>81</v>
      </c>
      <c r="AG349" t="s">
        <v>79</v>
      </c>
      <c r="AH349" t="s">
        <v>89</v>
      </c>
      <c r="AI349" t="s">
        <v>89</v>
      </c>
      <c r="AJ349" t="s">
        <v>93</v>
      </c>
    </row>
    <row r="350" spans="2:36" x14ac:dyDescent="0.25">
      <c r="B350" t="s">
        <v>89</v>
      </c>
      <c r="C350" t="s">
        <v>89</v>
      </c>
      <c r="D350" t="s">
        <v>89</v>
      </c>
      <c r="E350" t="s">
        <v>89</v>
      </c>
      <c r="F350" t="s">
        <v>89</v>
      </c>
      <c r="G350" t="s">
        <v>89</v>
      </c>
      <c r="H350" t="s">
        <v>89</v>
      </c>
      <c r="I350" t="s">
        <v>89</v>
      </c>
      <c r="J350" t="s">
        <v>89</v>
      </c>
      <c r="K350" t="s">
        <v>89</v>
      </c>
      <c r="L350" t="s">
        <v>974</v>
      </c>
      <c r="M350" t="s">
        <v>89</v>
      </c>
      <c r="N350" t="s">
        <v>89</v>
      </c>
      <c r="O350" t="s">
        <v>89</v>
      </c>
      <c r="P350" t="s">
        <v>89</v>
      </c>
      <c r="Q350" t="s">
        <v>89</v>
      </c>
      <c r="R350" t="s">
        <v>89</v>
      </c>
      <c r="S350" t="s">
        <v>89</v>
      </c>
      <c r="T350" t="s">
        <v>89</v>
      </c>
      <c r="U350" t="s">
        <v>89</v>
      </c>
      <c r="V350" t="s">
        <v>89</v>
      </c>
      <c r="W350" t="s">
        <v>90</v>
      </c>
      <c r="X350" t="s">
        <v>89</v>
      </c>
      <c r="Y350" t="s">
        <v>107</v>
      </c>
      <c r="Z350" t="s">
        <v>186</v>
      </c>
      <c r="AA350" t="s">
        <v>89</v>
      </c>
      <c r="AB350" t="s">
        <v>89</v>
      </c>
      <c r="AC350" t="s">
        <v>89</v>
      </c>
      <c r="AD350" t="s">
        <v>89</v>
      </c>
      <c r="AE350" t="str">
        <f>HYPERLINK("file:///C:/rest_photo/Nano Burger, İskenderun (Savaş Mah.).jpg","Nano Burger, İskenderun (Savaş Mah.)")</f>
        <v>Nano Burger, İskenderun (Savaş Mah.)</v>
      </c>
      <c r="AF350" t="s">
        <v>81</v>
      </c>
      <c r="AG350" t="s">
        <v>79</v>
      </c>
      <c r="AH350" t="s">
        <v>89</v>
      </c>
      <c r="AI350" t="s">
        <v>89</v>
      </c>
      <c r="AJ350" t="s">
        <v>93</v>
      </c>
    </row>
    <row r="351" spans="2:36" x14ac:dyDescent="0.25">
      <c r="B351" t="s">
        <v>89</v>
      </c>
      <c r="C351" t="s">
        <v>89</v>
      </c>
      <c r="D351" t="s">
        <v>89</v>
      </c>
      <c r="E351" t="s">
        <v>89</v>
      </c>
      <c r="F351" t="s">
        <v>89</v>
      </c>
      <c r="G351" t="s">
        <v>89</v>
      </c>
      <c r="H351" t="s">
        <v>89</v>
      </c>
      <c r="I351" t="s">
        <v>89</v>
      </c>
      <c r="J351" t="s">
        <v>89</v>
      </c>
      <c r="K351" t="s">
        <v>89</v>
      </c>
      <c r="L351" t="s">
        <v>975</v>
      </c>
      <c r="M351" t="s">
        <v>89</v>
      </c>
      <c r="N351" t="s">
        <v>89</v>
      </c>
      <c r="O351" t="s">
        <v>89</v>
      </c>
      <c r="P351" t="s">
        <v>89</v>
      </c>
      <c r="Q351" t="s">
        <v>89</v>
      </c>
      <c r="R351" t="s">
        <v>89</v>
      </c>
      <c r="S351" t="s">
        <v>89</v>
      </c>
      <c r="T351" t="s">
        <v>89</v>
      </c>
      <c r="U351" t="s">
        <v>89</v>
      </c>
      <c r="V351" t="s">
        <v>89</v>
      </c>
      <c r="W351" t="s">
        <v>90</v>
      </c>
      <c r="X351" t="s">
        <v>89</v>
      </c>
      <c r="Y351" t="s">
        <v>96</v>
      </c>
      <c r="Z351" t="s">
        <v>123</v>
      </c>
      <c r="AA351" t="s">
        <v>89</v>
      </c>
      <c r="AB351" t="s">
        <v>89</v>
      </c>
      <c r="AC351" t="s">
        <v>89</v>
      </c>
      <c r="AD351" t="s">
        <v>89</v>
      </c>
      <c r="AE351" t="str">
        <f>HYPERLINK("file:///C:/rest_photo/Napcaz Döner, Antakya (General Şükrü Kanatlı Mah.).jpg","Napcaz Döner, Antakya (General Şükrü Kanatlı Mah.)")</f>
        <v>Napcaz Döner, Antakya (General Şükrü Kanatlı Mah.)</v>
      </c>
      <c r="AF351" t="s">
        <v>702</v>
      </c>
      <c r="AG351" t="s">
        <v>99</v>
      </c>
      <c r="AH351" t="s">
        <v>89</v>
      </c>
      <c r="AI351" t="s">
        <v>89</v>
      </c>
      <c r="AJ351" t="s">
        <v>93</v>
      </c>
    </row>
    <row r="352" spans="2:36" x14ac:dyDescent="0.25">
      <c r="B352" t="s">
        <v>89</v>
      </c>
      <c r="C352" t="s">
        <v>89</v>
      </c>
      <c r="D352" t="s">
        <v>89</v>
      </c>
      <c r="E352" t="s">
        <v>89</v>
      </c>
      <c r="F352" t="s">
        <v>89</v>
      </c>
      <c r="G352" t="s">
        <v>89</v>
      </c>
      <c r="H352" t="s">
        <v>89</v>
      </c>
      <c r="I352" t="s">
        <v>89</v>
      </c>
      <c r="J352" t="s">
        <v>89</v>
      </c>
      <c r="K352" t="s">
        <v>89</v>
      </c>
      <c r="L352" t="s">
        <v>976</v>
      </c>
      <c r="M352" t="s">
        <v>89</v>
      </c>
      <c r="N352" t="s">
        <v>89</v>
      </c>
      <c r="O352" t="s">
        <v>89</v>
      </c>
      <c r="P352" t="s">
        <v>89</v>
      </c>
      <c r="Q352" t="s">
        <v>89</v>
      </c>
      <c r="R352" t="s">
        <v>89</v>
      </c>
      <c r="S352" t="s">
        <v>89</v>
      </c>
      <c r="T352" t="s">
        <v>89</v>
      </c>
      <c r="U352" t="s">
        <v>89</v>
      </c>
      <c r="V352" t="s">
        <v>89</v>
      </c>
      <c r="W352" t="s">
        <v>90</v>
      </c>
      <c r="X352" t="s">
        <v>89</v>
      </c>
      <c r="Y352" t="s">
        <v>201</v>
      </c>
      <c r="Z352" t="s">
        <v>445</v>
      </c>
      <c r="AA352" t="s">
        <v>89</v>
      </c>
      <c r="AB352" t="s">
        <v>89</v>
      </c>
      <c r="AC352" t="s">
        <v>89</v>
      </c>
      <c r="AD352" t="s">
        <v>89</v>
      </c>
      <c r="AE352" t="str">
        <f>HYPERLINK("file:///C:/rest_photo/NBG Döner, Kırıkhan (Kurtuluş Mah. - Erler Cad.).jpg","NBG Döner, Kırıkhan (Kurtuluş Mah. - Erler Cad.)")</f>
        <v>NBG Döner, Kırıkhan (Kurtuluş Mah. - Erler Cad.)</v>
      </c>
      <c r="AF352" t="s">
        <v>702</v>
      </c>
      <c r="AG352" t="s">
        <v>99</v>
      </c>
      <c r="AH352" t="s">
        <v>89</v>
      </c>
      <c r="AI352" t="s">
        <v>89</v>
      </c>
      <c r="AJ352" t="s">
        <v>93</v>
      </c>
    </row>
    <row r="353" spans="2:36" x14ac:dyDescent="0.25">
      <c r="B353" t="s">
        <v>89</v>
      </c>
      <c r="C353" t="s">
        <v>89</v>
      </c>
      <c r="D353" t="s">
        <v>89</v>
      </c>
      <c r="E353" t="s">
        <v>89</v>
      </c>
      <c r="F353" t="s">
        <v>89</v>
      </c>
      <c r="G353" t="s">
        <v>89</v>
      </c>
      <c r="H353" t="s">
        <v>89</v>
      </c>
      <c r="I353" t="s">
        <v>89</v>
      </c>
      <c r="J353" t="s">
        <v>89</v>
      </c>
      <c r="K353" t="s">
        <v>89</v>
      </c>
      <c r="L353" t="s">
        <v>977</v>
      </c>
      <c r="M353" t="s">
        <v>89</v>
      </c>
      <c r="N353" t="s">
        <v>89</v>
      </c>
      <c r="O353" t="s">
        <v>89</v>
      </c>
      <c r="P353" t="s">
        <v>89</v>
      </c>
      <c r="Q353" t="s">
        <v>89</v>
      </c>
      <c r="R353" t="s">
        <v>89</v>
      </c>
      <c r="S353" t="s">
        <v>89</v>
      </c>
      <c r="T353" t="s">
        <v>89</v>
      </c>
      <c r="U353" t="s">
        <v>89</v>
      </c>
      <c r="V353" t="s">
        <v>89</v>
      </c>
      <c r="W353" t="s">
        <v>90</v>
      </c>
      <c r="X353" t="s">
        <v>89</v>
      </c>
      <c r="Y353" t="s">
        <v>96</v>
      </c>
      <c r="Z353" t="s">
        <v>100</v>
      </c>
      <c r="AA353" t="s">
        <v>89</v>
      </c>
      <c r="AB353" t="s">
        <v>89</v>
      </c>
      <c r="AC353" t="s">
        <v>89</v>
      </c>
      <c r="AD353" t="s">
        <v>89</v>
      </c>
      <c r="AE353" t="str">
        <f>HYPERLINK("file:///C:/rest_photo/Nefes Köfte, Antakya (Cebrail Mah.).jpg","Nefes Köfte, Antakya (Cebrail Mah.)")</f>
        <v>Nefes Köfte, Antakya (Cebrail Mah.)</v>
      </c>
      <c r="AF353" t="s">
        <v>81</v>
      </c>
      <c r="AG353" t="s">
        <v>156</v>
      </c>
      <c r="AH353" t="s">
        <v>89</v>
      </c>
      <c r="AI353" t="s">
        <v>89</v>
      </c>
      <c r="AJ353" t="s">
        <v>93</v>
      </c>
    </row>
    <row r="354" spans="2:36" x14ac:dyDescent="0.25">
      <c r="B354" t="s">
        <v>89</v>
      </c>
      <c r="C354" t="s">
        <v>89</v>
      </c>
      <c r="D354" t="s">
        <v>89</v>
      </c>
      <c r="E354" t="s">
        <v>89</v>
      </c>
      <c r="F354" t="s">
        <v>89</v>
      </c>
      <c r="G354" t="s">
        <v>89</v>
      </c>
      <c r="H354" t="s">
        <v>89</v>
      </c>
      <c r="I354" t="s">
        <v>89</v>
      </c>
      <c r="J354" t="s">
        <v>89</v>
      </c>
      <c r="K354" t="s">
        <v>89</v>
      </c>
      <c r="L354" t="s">
        <v>978</v>
      </c>
      <c r="M354" t="s">
        <v>89</v>
      </c>
      <c r="N354" t="s">
        <v>89</v>
      </c>
      <c r="O354" t="s">
        <v>89</v>
      </c>
      <c r="P354" t="s">
        <v>89</v>
      </c>
      <c r="Q354" t="s">
        <v>89</v>
      </c>
      <c r="R354" t="s">
        <v>89</v>
      </c>
      <c r="S354" t="s">
        <v>89</v>
      </c>
      <c r="T354" t="s">
        <v>89</v>
      </c>
      <c r="U354" t="s">
        <v>89</v>
      </c>
      <c r="V354" t="s">
        <v>89</v>
      </c>
      <c r="W354" t="s">
        <v>90</v>
      </c>
      <c r="X354" t="s">
        <v>89</v>
      </c>
      <c r="Y354" t="s">
        <v>96</v>
      </c>
      <c r="Z354" t="s">
        <v>123</v>
      </c>
      <c r="AA354" t="s">
        <v>89</v>
      </c>
      <c r="AB354" t="s">
        <v>89</v>
      </c>
      <c r="AC354" t="s">
        <v>89</v>
      </c>
      <c r="AD354" t="s">
        <v>89</v>
      </c>
      <c r="AE354" t="str">
        <f>HYPERLINK("file:///C:/rest_photo/Nehir Köfte, Antakya (General Şükrü Kanatlı Mah.).jpg","Nehir Köfte, Antakya (General Şükrü Kanatlı Mah.)")</f>
        <v>Nehir Köfte, Antakya (General Şükrü Kanatlı Mah.)</v>
      </c>
      <c r="AF354" t="s">
        <v>700</v>
      </c>
      <c r="AG354" t="s">
        <v>156</v>
      </c>
      <c r="AH354" t="s">
        <v>89</v>
      </c>
      <c r="AI354" t="s">
        <v>89</v>
      </c>
      <c r="AJ354" t="s">
        <v>93</v>
      </c>
    </row>
    <row r="355" spans="2:36" x14ac:dyDescent="0.25">
      <c r="B355" t="s">
        <v>89</v>
      </c>
      <c r="C355" t="s">
        <v>89</v>
      </c>
      <c r="D355" t="s">
        <v>89</v>
      </c>
      <c r="E355" t="s">
        <v>89</v>
      </c>
      <c r="F355" t="s">
        <v>89</v>
      </c>
      <c r="G355" t="s">
        <v>89</v>
      </c>
      <c r="H355" t="s">
        <v>89</v>
      </c>
      <c r="I355" t="s">
        <v>89</v>
      </c>
      <c r="J355" t="s">
        <v>89</v>
      </c>
      <c r="K355" t="s">
        <v>89</v>
      </c>
      <c r="L355" t="s">
        <v>979</v>
      </c>
      <c r="M355" t="s">
        <v>89</v>
      </c>
      <c r="N355" t="s">
        <v>89</v>
      </c>
      <c r="O355" t="s">
        <v>89</v>
      </c>
      <c r="P355" t="s">
        <v>89</v>
      </c>
      <c r="Q355" t="s">
        <v>89</v>
      </c>
      <c r="R355" t="s">
        <v>89</v>
      </c>
      <c r="S355" t="s">
        <v>89</v>
      </c>
      <c r="T355" t="s">
        <v>89</v>
      </c>
      <c r="U355" t="s">
        <v>89</v>
      </c>
      <c r="V355" t="s">
        <v>89</v>
      </c>
      <c r="W355" t="s">
        <v>90</v>
      </c>
      <c r="X355" t="s">
        <v>89</v>
      </c>
      <c r="Y355" t="s">
        <v>96</v>
      </c>
      <c r="Z355" t="s">
        <v>123</v>
      </c>
      <c r="AA355" t="s">
        <v>89</v>
      </c>
      <c r="AB355" t="s">
        <v>89</v>
      </c>
      <c r="AC355" t="s">
        <v>89</v>
      </c>
      <c r="AD355" t="s">
        <v>89</v>
      </c>
      <c r="AE355" t="str">
        <f>HYPERLINK("file:///C:/rest_photo/Night Tost &amp; Köfte, Antakya (General Şükrü Kanatlı Mah.).jpg","Night Tost &amp; Köfte, Antakya (General Şükrü Kanatlı Mah.)")</f>
        <v>Night Tost &amp; Köfte, Antakya (General Şükrü Kanatlı Mah.)</v>
      </c>
      <c r="AF355" t="s">
        <v>81</v>
      </c>
      <c r="AG355" t="s">
        <v>142</v>
      </c>
      <c r="AH355" t="s">
        <v>89</v>
      </c>
      <c r="AI355" t="s">
        <v>89</v>
      </c>
      <c r="AJ355" t="s">
        <v>93</v>
      </c>
    </row>
    <row r="356" spans="2:36" x14ac:dyDescent="0.25">
      <c r="B356" t="s">
        <v>89</v>
      </c>
      <c r="C356" t="s">
        <v>89</v>
      </c>
      <c r="D356" t="s">
        <v>89</v>
      </c>
      <c r="E356" t="s">
        <v>89</v>
      </c>
      <c r="F356" t="s">
        <v>89</v>
      </c>
      <c r="G356" t="s">
        <v>89</v>
      </c>
      <c r="H356" t="s">
        <v>89</v>
      </c>
      <c r="I356" t="s">
        <v>89</v>
      </c>
      <c r="J356" t="s">
        <v>89</v>
      </c>
      <c r="K356" t="s">
        <v>89</v>
      </c>
      <c r="L356" t="s">
        <v>980</v>
      </c>
      <c r="M356" t="s">
        <v>89</v>
      </c>
      <c r="N356" t="s">
        <v>89</v>
      </c>
      <c r="O356" t="s">
        <v>89</v>
      </c>
      <c r="P356" t="s">
        <v>89</v>
      </c>
      <c r="Q356" t="s">
        <v>89</v>
      </c>
      <c r="R356" t="s">
        <v>89</v>
      </c>
      <c r="S356" t="s">
        <v>89</v>
      </c>
      <c r="T356" t="s">
        <v>89</v>
      </c>
      <c r="U356" t="s">
        <v>89</v>
      </c>
      <c r="V356" t="s">
        <v>89</v>
      </c>
      <c r="W356" t="s">
        <v>90</v>
      </c>
      <c r="X356" t="s">
        <v>89</v>
      </c>
      <c r="Y356" t="s">
        <v>96</v>
      </c>
      <c r="Z356" t="s">
        <v>104</v>
      </c>
      <c r="AA356" t="s">
        <v>89</v>
      </c>
      <c r="AB356" t="s">
        <v>89</v>
      </c>
      <c r="AC356" t="s">
        <v>89</v>
      </c>
      <c r="AD356" t="s">
        <v>89</v>
      </c>
      <c r="AE356" t="str">
        <f>HYPERLINK("file:///C:/rest_photo/Niran Lahmacun &amp; Pide &amp; Tava, Antakya (Serinyol Mah.).jpg","Niran Lahmacun &amp; Pide &amp; Tava, Antakya (Serinyol Mah.)")</f>
        <v>Niran Lahmacun &amp; Pide &amp; Tava, Antakya (Serinyol Mah.)</v>
      </c>
      <c r="AF356" t="s">
        <v>700</v>
      </c>
      <c r="AG356" t="s">
        <v>139</v>
      </c>
      <c r="AH356" t="s">
        <v>89</v>
      </c>
      <c r="AI356" t="s">
        <v>89</v>
      </c>
      <c r="AJ356" t="s">
        <v>93</v>
      </c>
    </row>
    <row r="357" spans="2:36" x14ac:dyDescent="0.25">
      <c r="B357" t="s">
        <v>89</v>
      </c>
      <c r="C357" t="s">
        <v>89</v>
      </c>
      <c r="D357" t="s">
        <v>89</v>
      </c>
      <c r="E357" t="s">
        <v>89</v>
      </c>
      <c r="F357" t="s">
        <v>89</v>
      </c>
      <c r="G357" t="s">
        <v>89</v>
      </c>
      <c r="H357" t="s">
        <v>89</v>
      </c>
      <c r="I357" t="s">
        <v>89</v>
      </c>
      <c r="J357" t="s">
        <v>89</v>
      </c>
      <c r="K357" t="s">
        <v>89</v>
      </c>
      <c r="L357" t="s">
        <v>981</v>
      </c>
      <c r="M357" t="s">
        <v>89</v>
      </c>
      <c r="N357" t="s">
        <v>89</v>
      </c>
      <c r="O357" t="s">
        <v>89</v>
      </c>
      <c r="P357" t="s">
        <v>89</v>
      </c>
      <c r="Q357" t="s">
        <v>89</v>
      </c>
      <c r="R357" t="s">
        <v>89</v>
      </c>
      <c r="S357" t="s">
        <v>89</v>
      </c>
      <c r="T357" t="s">
        <v>89</v>
      </c>
      <c r="U357" t="s">
        <v>89</v>
      </c>
      <c r="V357" t="s">
        <v>89</v>
      </c>
      <c r="W357" t="s">
        <v>90</v>
      </c>
      <c r="X357" t="s">
        <v>89</v>
      </c>
      <c r="Y357" t="s">
        <v>96</v>
      </c>
      <c r="Z357" t="s">
        <v>104</v>
      </c>
      <c r="AA357" t="s">
        <v>89</v>
      </c>
      <c r="AB357" t="s">
        <v>89</v>
      </c>
      <c r="AC357" t="s">
        <v>89</v>
      </c>
      <c r="AD357" t="s">
        <v>89</v>
      </c>
      <c r="AE357" t="str">
        <f>HYPERLINK("file:///C:/rest_photo/No:33 Mersin Tantuni, Antakya (Serinyol Mah.).jpg","No:33 Mersin Tantuni, Antakya (Serinyol Mah.)")</f>
        <v>No:33 Mersin Tantuni, Antakya (Serinyol Mah.)</v>
      </c>
      <c r="AF357" t="s">
        <v>700</v>
      </c>
      <c r="AG357" t="s">
        <v>106</v>
      </c>
      <c r="AH357" t="s">
        <v>89</v>
      </c>
      <c r="AI357" t="s">
        <v>89</v>
      </c>
      <c r="AJ357" t="s">
        <v>93</v>
      </c>
    </row>
    <row r="358" spans="2:36" x14ac:dyDescent="0.25">
      <c r="B358" t="s">
        <v>89</v>
      </c>
      <c r="C358" t="s">
        <v>89</v>
      </c>
      <c r="D358" t="s">
        <v>89</v>
      </c>
      <c r="E358" t="s">
        <v>89</v>
      </c>
      <c r="F358" t="s">
        <v>89</v>
      </c>
      <c r="G358" t="s">
        <v>89</v>
      </c>
      <c r="H358" t="s">
        <v>89</v>
      </c>
      <c r="I358" t="s">
        <v>89</v>
      </c>
      <c r="J358" t="s">
        <v>89</v>
      </c>
      <c r="K358" t="s">
        <v>89</v>
      </c>
      <c r="L358" t="s">
        <v>982</v>
      </c>
      <c r="M358" t="s">
        <v>89</v>
      </c>
      <c r="N358" t="s">
        <v>89</v>
      </c>
      <c r="O358" t="s">
        <v>89</v>
      </c>
      <c r="P358" t="s">
        <v>89</v>
      </c>
      <c r="Q358" t="s">
        <v>89</v>
      </c>
      <c r="R358" t="s">
        <v>89</v>
      </c>
      <c r="S358" t="s">
        <v>89</v>
      </c>
      <c r="T358" t="s">
        <v>89</v>
      </c>
      <c r="U358" t="s">
        <v>89</v>
      </c>
      <c r="V358" t="s">
        <v>89</v>
      </c>
      <c r="W358" t="s">
        <v>90</v>
      </c>
      <c r="X358" t="s">
        <v>89</v>
      </c>
      <c r="Y358" t="s">
        <v>96</v>
      </c>
      <c r="Z358" t="s">
        <v>125</v>
      </c>
      <c r="AA358" t="s">
        <v>89</v>
      </c>
      <c r="AB358" t="s">
        <v>89</v>
      </c>
      <c r="AC358" t="s">
        <v>89</v>
      </c>
      <c r="AD358" t="s">
        <v>89</v>
      </c>
      <c r="AE358" t="str">
        <f>HYPERLINK("file:///C:/rest_photo/Nuri Restaurant, Antakya (Odabaşı Mah.).jpg","Nuri Restaurant, Antakya (Odabaşı Mah.)")</f>
        <v>Nuri Restaurant, Antakya (Odabaşı Mah.)</v>
      </c>
      <c r="AF358" t="s">
        <v>700</v>
      </c>
      <c r="AG358" t="s">
        <v>95</v>
      </c>
      <c r="AH358" t="s">
        <v>89</v>
      </c>
      <c r="AI358" t="s">
        <v>89</v>
      </c>
      <c r="AJ358" t="s">
        <v>93</v>
      </c>
    </row>
    <row r="359" spans="2:36" x14ac:dyDescent="0.25">
      <c r="B359" t="s">
        <v>89</v>
      </c>
      <c r="C359" t="s">
        <v>89</v>
      </c>
      <c r="D359" t="s">
        <v>89</v>
      </c>
      <c r="E359" t="s">
        <v>89</v>
      </c>
      <c r="F359" t="s">
        <v>89</v>
      </c>
      <c r="G359" t="s">
        <v>89</v>
      </c>
      <c r="H359" t="s">
        <v>89</v>
      </c>
      <c r="I359" t="s">
        <v>89</v>
      </c>
      <c r="J359" t="s">
        <v>89</v>
      </c>
      <c r="K359" t="s">
        <v>89</v>
      </c>
      <c r="L359" t="s">
        <v>983</v>
      </c>
      <c r="M359" t="s">
        <v>89</v>
      </c>
      <c r="N359" t="s">
        <v>89</v>
      </c>
      <c r="O359" t="s">
        <v>89</v>
      </c>
      <c r="P359" t="s">
        <v>89</v>
      </c>
      <c r="Q359" t="s">
        <v>89</v>
      </c>
      <c r="R359" t="s">
        <v>89</v>
      </c>
      <c r="S359" t="s">
        <v>89</v>
      </c>
      <c r="T359" t="s">
        <v>89</v>
      </c>
      <c r="U359" t="s">
        <v>89</v>
      </c>
      <c r="V359" t="s">
        <v>89</v>
      </c>
      <c r="W359" t="s">
        <v>90</v>
      </c>
      <c r="X359" t="s">
        <v>89</v>
      </c>
      <c r="Y359" t="s">
        <v>107</v>
      </c>
      <c r="Z359" t="s">
        <v>402</v>
      </c>
      <c r="AA359" t="s">
        <v>89</v>
      </c>
      <c r="AB359" t="s">
        <v>89</v>
      </c>
      <c r="AC359" t="s">
        <v>89</v>
      </c>
      <c r="AD359" t="s">
        <v>89</v>
      </c>
      <c r="AE359" t="str">
        <f>HYPERLINK("file:///C:/rest_photo/Ocakbaşı Erol Usta, İskenderun (Muradiye Mah.).jpg","Ocakbaşı Erol Usta, İskenderun (Muradiye Mah.)")</f>
        <v>Ocakbaşı Erol Usta, İskenderun (Muradiye Mah.)</v>
      </c>
      <c r="AF359" t="s">
        <v>700</v>
      </c>
      <c r="AG359" t="s">
        <v>95</v>
      </c>
      <c r="AH359" t="s">
        <v>89</v>
      </c>
      <c r="AI359" t="s">
        <v>89</v>
      </c>
      <c r="AJ359" t="s">
        <v>93</v>
      </c>
    </row>
    <row r="360" spans="2:36" x14ac:dyDescent="0.25">
      <c r="B360" t="s">
        <v>89</v>
      </c>
      <c r="C360" t="s">
        <v>89</v>
      </c>
      <c r="D360" t="s">
        <v>89</v>
      </c>
      <c r="E360" t="s">
        <v>89</v>
      </c>
      <c r="F360" t="s">
        <v>89</v>
      </c>
      <c r="G360" t="s">
        <v>89</v>
      </c>
      <c r="H360" t="s">
        <v>89</v>
      </c>
      <c r="I360" t="s">
        <v>89</v>
      </c>
      <c r="J360" t="s">
        <v>89</v>
      </c>
      <c r="K360" t="s">
        <v>89</v>
      </c>
      <c r="L360" t="s">
        <v>984</v>
      </c>
      <c r="M360" t="s">
        <v>89</v>
      </c>
      <c r="N360" t="s">
        <v>89</v>
      </c>
      <c r="O360" t="s">
        <v>89</v>
      </c>
      <c r="P360" t="s">
        <v>89</v>
      </c>
      <c r="Q360" t="s">
        <v>89</v>
      </c>
      <c r="R360" t="s">
        <v>89</v>
      </c>
      <c r="S360" t="s">
        <v>89</v>
      </c>
      <c r="T360" t="s">
        <v>89</v>
      </c>
      <c r="U360" t="s">
        <v>89</v>
      </c>
      <c r="V360" t="s">
        <v>89</v>
      </c>
      <c r="W360" t="s">
        <v>90</v>
      </c>
      <c r="X360" t="s">
        <v>89</v>
      </c>
      <c r="Y360" t="s">
        <v>107</v>
      </c>
      <c r="Z360" t="s">
        <v>140</v>
      </c>
      <c r="AA360" t="s">
        <v>89</v>
      </c>
      <c r="AB360" t="s">
        <v>89</v>
      </c>
      <c r="AC360" t="s">
        <v>89</v>
      </c>
      <c r="AD360" t="s">
        <v>89</v>
      </c>
      <c r="AE360" t="str">
        <f>HYPERLINK("file:///C:/rest_photo/Oktay Usta Kebap &amp; Köfte Evi, İskenderun (Yenişehir Mah.).jpg","Oktay Usta Kebap &amp; Köfte Evi, İskenderun (Yenişehir Mah.)")</f>
        <v>Oktay Usta Kebap &amp; Köfte Evi, İskenderun (Yenişehir Mah.)</v>
      </c>
      <c r="AF360" t="s">
        <v>702</v>
      </c>
      <c r="AG360" t="s">
        <v>156</v>
      </c>
      <c r="AH360" t="s">
        <v>89</v>
      </c>
      <c r="AI360" t="s">
        <v>89</v>
      </c>
      <c r="AJ360" t="s">
        <v>93</v>
      </c>
    </row>
    <row r="361" spans="2:36" x14ac:dyDescent="0.25">
      <c r="B361" t="s">
        <v>89</v>
      </c>
      <c r="C361" t="s">
        <v>89</v>
      </c>
      <c r="D361" t="s">
        <v>89</v>
      </c>
      <c r="E361" t="s">
        <v>89</v>
      </c>
      <c r="F361" t="s">
        <v>89</v>
      </c>
      <c r="G361" t="s">
        <v>89</v>
      </c>
      <c r="H361" t="s">
        <v>89</v>
      </c>
      <c r="I361" t="s">
        <v>89</v>
      </c>
      <c r="J361" t="s">
        <v>89</v>
      </c>
      <c r="K361" t="s">
        <v>89</v>
      </c>
      <c r="L361" t="s">
        <v>555</v>
      </c>
      <c r="M361" t="s">
        <v>89</v>
      </c>
      <c r="N361" t="s">
        <v>89</v>
      </c>
      <c r="O361" t="s">
        <v>89</v>
      </c>
      <c r="P361" t="s">
        <v>89</v>
      </c>
      <c r="Q361" t="s">
        <v>89</v>
      </c>
      <c r="R361" t="s">
        <v>89</v>
      </c>
      <c r="S361" t="s">
        <v>89</v>
      </c>
      <c r="T361" t="s">
        <v>89</v>
      </c>
      <c r="U361" t="s">
        <v>89</v>
      </c>
      <c r="V361" t="s">
        <v>89</v>
      </c>
      <c r="W361" t="s">
        <v>90</v>
      </c>
      <c r="X361" t="s">
        <v>89</v>
      </c>
      <c r="Y361" t="s">
        <v>96</v>
      </c>
      <c r="Z361" t="s">
        <v>125</v>
      </c>
      <c r="AA361" t="s">
        <v>89</v>
      </c>
      <c r="AB361" t="s">
        <v>89</v>
      </c>
      <c r="AC361" t="s">
        <v>89</v>
      </c>
      <c r="AD361" t="s">
        <v>89</v>
      </c>
      <c r="AE361" t="str">
        <f>HYPERLINK("file:///C:/rest_photo/Oses Çiğ Köfte, Antakya (Odabaşı Mah.).jpg","Oses Çiğ Köfte, Antakya (Odabaşı Mah.)")</f>
        <v>Oses Çiğ Köfte, Antakya (Odabaşı Mah.)</v>
      </c>
      <c r="AF361" t="s">
        <v>81</v>
      </c>
      <c r="AG361" t="s">
        <v>555</v>
      </c>
      <c r="AH361" t="s">
        <v>89</v>
      </c>
      <c r="AI361" t="s">
        <v>89</v>
      </c>
      <c r="AJ361" t="s">
        <v>93</v>
      </c>
    </row>
    <row r="362" spans="2:36" x14ac:dyDescent="0.25">
      <c r="B362" t="s">
        <v>89</v>
      </c>
      <c r="C362" t="s">
        <v>89</v>
      </c>
      <c r="D362" t="s">
        <v>89</v>
      </c>
      <c r="E362" t="s">
        <v>89</v>
      </c>
      <c r="F362" t="s">
        <v>89</v>
      </c>
      <c r="G362" t="s">
        <v>89</v>
      </c>
      <c r="H362" t="s">
        <v>89</v>
      </c>
      <c r="I362" t="s">
        <v>89</v>
      </c>
      <c r="J362" t="s">
        <v>89</v>
      </c>
      <c r="K362" t="s">
        <v>89</v>
      </c>
      <c r="L362" t="s">
        <v>555</v>
      </c>
      <c r="M362" t="s">
        <v>89</v>
      </c>
      <c r="N362" t="s">
        <v>89</v>
      </c>
      <c r="O362" t="s">
        <v>89</v>
      </c>
      <c r="P362" t="s">
        <v>89</v>
      </c>
      <c r="Q362" t="s">
        <v>89</v>
      </c>
      <c r="R362" t="s">
        <v>89</v>
      </c>
      <c r="S362" t="s">
        <v>89</v>
      </c>
      <c r="T362" t="s">
        <v>89</v>
      </c>
      <c r="U362" t="s">
        <v>89</v>
      </c>
      <c r="V362" t="s">
        <v>89</v>
      </c>
      <c r="W362" t="s">
        <v>90</v>
      </c>
      <c r="X362" t="s">
        <v>89</v>
      </c>
      <c r="Y362" t="s">
        <v>96</v>
      </c>
      <c r="Z362" t="s">
        <v>171</v>
      </c>
      <c r="AA362" t="s">
        <v>89</v>
      </c>
      <c r="AB362" t="s">
        <v>89</v>
      </c>
      <c r="AC362" t="s">
        <v>89</v>
      </c>
      <c r="AD362" t="s">
        <v>89</v>
      </c>
      <c r="AE362" t="str">
        <f>HYPERLINK("file:///C:/rest_photo/Oses Çiğ Köfte, Antakya (Ürgenpaşa Mah.).jpg","Oses Çiğ Köfte, Antakya (Ürgenpaşa Mah.)")</f>
        <v>Oses Çiğ Köfte, Antakya (Ürgenpaşa Mah.)</v>
      </c>
      <c r="AF362" t="s">
        <v>81</v>
      </c>
      <c r="AG362" t="s">
        <v>555</v>
      </c>
      <c r="AH362" t="s">
        <v>89</v>
      </c>
      <c r="AI362" t="s">
        <v>89</v>
      </c>
      <c r="AJ362" t="s">
        <v>93</v>
      </c>
    </row>
    <row r="363" spans="2:36" x14ac:dyDescent="0.25">
      <c r="B363" t="s">
        <v>89</v>
      </c>
      <c r="C363" t="s">
        <v>89</v>
      </c>
      <c r="D363" t="s">
        <v>89</v>
      </c>
      <c r="E363" t="s">
        <v>89</v>
      </c>
      <c r="F363" t="s">
        <v>89</v>
      </c>
      <c r="G363" t="s">
        <v>89</v>
      </c>
      <c r="H363" t="s">
        <v>89</v>
      </c>
      <c r="I363" t="s">
        <v>89</v>
      </c>
      <c r="J363" t="s">
        <v>89</v>
      </c>
      <c r="K363" t="s">
        <v>89</v>
      </c>
      <c r="L363" t="s">
        <v>555</v>
      </c>
      <c r="M363" t="s">
        <v>89</v>
      </c>
      <c r="N363" t="s">
        <v>89</v>
      </c>
      <c r="O363" t="s">
        <v>89</v>
      </c>
      <c r="P363" t="s">
        <v>89</v>
      </c>
      <c r="Q363" t="s">
        <v>89</v>
      </c>
      <c r="R363" t="s">
        <v>89</v>
      </c>
      <c r="S363" t="s">
        <v>89</v>
      </c>
      <c r="T363" t="s">
        <v>89</v>
      </c>
      <c r="U363" t="s">
        <v>89</v>
      </c>
      <c r="V363" t="s">
        <v>89</v>
      </c>
      <c r="W363" t="s">
        <v>90</v>
      </c>
      <c r="X363" t="s">
        <v>89</v>
      </c>
      <c r="Y363" t="s">
        <v>96</v>
      </c>
      <c r="Z363" t="s">
        <v>134</v>
      </c>
      <c r="AA363" t="s">
        <v>89</v>
      </c>
      <c r="AB363" t="s">
        <v>89</v>
      </c>
      <c r="AC363" t="s">
        <v>89</v>
      </c>
      <c r="AD363" t="s">
        <v>89</v>
      </c>
      <c r="AE363" t="str">
        <f>HYPERLINK("file:///C:/rest_photo/Oses Çiğ Köfte, Antakya (Zülüflühan Mah.).jpg","Oses Çiğ Köfte, Antakya (Zülüflühan Mah.)")</f>
        <v>Oses Çiğ Köfte, Antakya (Zülüflühan Mah.)</v>
      </c>
      <c r="AF363" t="s">
        <v>81</v>
      </c>
      <c r="AG363" t="s">
        <v>555</v>
      </c>
      <c r="AH363" t="s">
        <v>89</v>
      </c>
      <c r="AI363" t="s">
        <v>89</v>
      </c>
      <c r="AJ363" t="s">
        <v>93</v>
      </c>
    </row>
    <row r="364" spans="2:36" x14ac:dyDescent="0.25">
      <c r="B364" t="s">
        <v>89</v>
      </c>
      <c r="C364" t="s">
        <v>89</v>
      </c>
      <c r="D364" t="s">
        <v>89</v>
      </c>
      <c r="E364" t="s">
        <v>89</v>
      </c>
      <c r="F364" t="s">
        <v>89</v>
      </c>
      <c r="G364" t="s">
        <v>89</v>
      </c>
      <c r="H364" t="s">
        <v>89</v>
      </c>
      <c r="I364" t="s">
        <v>89</v>
      </c>
      <c r="J364" t="s">
        <v>89</v>
      </c>
      <c r="K364" t="s">
        <v>89</v>
      </c>
      <c r="L364" t="s">
        <v>555</v>
      </c>
      <c r="M364" t="s">
        <v>89</v>
      </c>
      <c r="N364" t="s">
        <v>89</v>
      </c>
      <c r="O364" t="s">
        <v>89</v>
      </c>
      <c r="P364" t="s">
        <v>89</v>
      </c>
      <c r="Q364" t="s">
        <v>89</v>
      </c>
      <c r="R364" t="s">
        <v>89</v>
      </c>
      <c r="S364" t="s">
        <v>89</v>
      </c>
      <c r="T364" t="s">
        <v>89</v>
      </c>
      <c r="U364" t="s">
        <v>89</v>
      </c>
      <c r="V364" t="s">
        <v>89</v>
      </c>
      <c r="W364" t="s">
        <v>90</v>
      </c>
      <c r="X364" t="s">
        <v>89</v>
      </c>
      <c r="Y364" t="s">
        <v>281</v>
      </c>
      <c r="Z364" t="s">
        <v>469</v>
      </c>
      <c r="AA364" t="s">
        <v>89</v>
      </c>
      <c r="AB364" t="s">
        <v>89</v>
      </c>
      <c r="AC364" t="s">
        <v>89</v>
      </c>
      <c r="AD364" t="s">
        <v>89</v>
      </c>
      <c r="AE364" t="str">
        <f>HYPERLINK("file:///C:/rest_photo/Oses Çiğ Köfte, Dörtyol (Sanayi Mah.).jpg","Oses Çiğ Köfte, Dörtyol (Sanayi Mah.)")</f>
        <v>Oses Çiğ Köfte, Dörtyol (Sanayi Mah.)</v>
      </c>
      <c r="AF364" t="s">
        <v>81</v>
      </c>
      <c r="AG364" t="s">
        <v>555</v>
      </c>
      <c r="AH364" t="s">
        <v>89</v>
      </c>
      <c r="AI364" t="s">
        <v>89</v>
      </c>
      <c r="AJ364" t="s">
        <v>93</v>
      </c>
    </row>
    <row r="365" spans="2:36" x14ac:dyDescent="0.25">
      <c r="B365" t="s">
        <v>89</v>
      </c>
      <c r="C365" t="s">
        <v>89</v>
      </c>
      <c r="D365" t="s">
        <v>89</v>
      </c>
      <c r="E365" t="s">
        <v>89</v>
      </c>
      <c r="F365" t="s">
        <v>89</v>
      </c>
      <c r="G365" t="s">
        <v>89</v>
      </c>
      <c r="H365" t="s">
        <v>89</v>
      </c>
      <c r="I365" t="s">
        <v>89</v>
      </c>
      <c r="J365" t="s">
        <v>89</v>
      </c>
      <c r="K365" t="s">
        <v>89</v>
      </c>
      <c r="L365" t="s">
        <v>555</v>
      </c>
      <c r="M365" t="s">
        <v>89</v>
      </c>
      <c r="N365" t="s">
        <v>89</v>
      </c>
      <c r="O365" t="s">
        <v>89</v>
      </c>
      <c r="P365" t="s">
        <v>89</v>
      </c>
      <c r="Q365" t="s">
        <v>89</v>
      </c>
      <c r="R365" t="s">
        <v>89</v>
      </c>
      <c r="S365" t="s">
        <v>89</v>
      </c>
      <c r="T365" t="s">
        <v>89</v>
      </c>
      <c r="U365" t="s">
        <v>89</v>
      </c>
      <c r="V365" t="s">
        <v>89</v>
      </c>
      <c r="W365" t="s">
        <v>90</v>
      </c>
      <c r="X365" t="s">
        <v>89</v>
      </c>
      <c r="Y365" t="s">
        <v>107</v>
      </c>
      <c r="Z365" t="s">
        <v>140</v>
      </c>
      <c r="AA365" t="s">
        <v>89</v>
      </c>
      <c r="AB365" t="s">
        <v>89</v>
      </c>
      <c r="AC365" t="s">
        <v>89</v>
      </c>
      <c r="AD365" t="s">
        <v>89</v>
      </c>
      <c r="AE365" t="str">
        <f>HYPERLINK("file:///C:/rest_photo/Oses Çiğ Köfte, İskenderun (Yenişehir Mah.).jpg","Oses Çiğ Köfte, İskenderun (Yenişehir Mah.)")</f>
        <v>Oses Çiğ Köfte, İskenderun (Yenişehir Mah.)</v>
      </c>
      <c r="AF365" t="s">
        <v>81</v>
      </c>
      <c r="AG365" t="s">
        <v>555</v>
      </c>
      <c r="AH365" t="s">
        <v>89</v>
      </c>
      <c r="AI365" t="s">
        <v>89</v>
      </c>
      <c r="AJ365" t="s">
        <v>93</v>
      </c>
    </row>
    <row r="366" spans="2:36" x14ac:dyDescent="0.25">
      <c r="B366" t="s">
        <v>89</v>
      </c>
      <c r="C366" t="s">
        <v>89</v>
      </c>
      <c r="D366" t="s">
        <v>89</v>
      </c>
      <c r="E366" t="s">
        <v>89</v>
      </c>
      <c r="F366" t="s">
        <v>89</v>
      </c>
      <c r="G366" t="s">
        <v>89</v>
      </c>
      <c r="H366" t="s">
        <v>89</v>
      </c>
      <c r="I366" t="s">
        <v>89</v>
      </c>
      <c r="J366" t="s">
        <v>89</v>
      </c>
      <c r="K366" t="s">
        <v>89</v>
      </c>
      <c r="L366" t="s">
        <v>985</v>
      </c>
      <c r="M366" t="s">
        <v>89</v>
      </c>
      <c r="N366" t="s">
        <v>89</v>
      </c>
      <c r="O366" t="s">
        <v>89</v>
      </c>
      <c r="P366" t="s">
        <v>89</v>
      </c>
      <c r="Q366" t="s">
        <v>89</v>
      </c>
      <c r="R366" t="s">
        <v>89</v>
      </c>
      <c r="S366" t="s">
        <v>89</v>
      </c>
      <c r="T366" t="s">
        <v>89</v>
      </c>
      <c r="U366" t="s">
        <v>89</v>
      </c>
      <c r="V366" t="s">
        <v>89</v>
      </c>
      <c r="W366" t="s">
        <v>90</v>
      </c>
      <c r="X366" t="s">
        <v>89</v>
      </c>
      <c r="Y366" t="s">
        <v>96</v>
      </c>
      <c r="Z366" t="s">
        <v>561</v>
      </c>
      <c r="AA366" t="s">
        <v>89</v>
      </c>
      <c r="AB366" t="s">
        <v>89</v>
      </c>
      <c r="AC366" t="s">
        <v>89</v>
      </c>
      <c r="AD366" t="s">
        <v>89</v>
      </c>
      <c r="AE366" t="str">
        <f>HYPERLINK("file:///C:/rest_photo/Otantik Cafe, Antakya (Merkez).jpg","Otantik Cafe, Antakya (Merkez)")</f>
        <v>Otantik Cafe, Antakya (Merkez)</v>
      </c>
      <c r="AF366" t="s">
        <v>81</v>
      </c>
      <c r="AG366" t="s">
        <v>142</v>
      </c>
      <c r="AH366" t="s">
        <v>89</v>
      </c>
      <c r="AI366" t="s">
        <v>89</v>
      </c>
      <c r="AJ366" t="s">
        <v>93</v>
      </c>
    </row>
    <row r="367" spans="2:36" x14ac:dyDescent="0.25">
      <c r="B367" t="s">
        <v>89</v>
      </c>
      <c r="C367" t="s">
        <v>89</v>
      </c>
      <c r="D367" t="s">
        <v>89</v>
      </c>
      <c r="E367" t="s">
        <v>89</v>
      </c>
      <c r="F367" t="s">
        <v>89</v>
      </c>
      <c r="G367" t="s">
        <v>89</v>
      </c>
      <c r="H367" t="s">
        <v>89</v>
      </c>
      <c r="I367" t="s">
        <v>89</v>
      </c>
      <c r="J367" t="s">
        <v>89</v>
      </c>
      <c r="K367" t="s">
        <v>89</v>
      </c>
      <c r="L367" t="s">
        <v>986</v>
      </c>
      <c r="M367" t="s">
        <v>89</v>
      </c>
      <c r="N367" t="s">
        <v>89</v>
      </c>
      <c r="O367" t="s">
        <v>89</v>
      </c>
      <c r="P367" t="s">
        <v>89</v>
      </c>
      <c r="Q367" t="s">
        <v>89</v>
      </c>
      <c r="R367" t="s">
        <v>89</v>
      </c>
      <c r="S367" t="s">
        <v>89</v>
      </c>
      <c r="T367" t="s">
        <v>89</v>
      </c>
      <c r="U367" t="s">
        <v>89</v>
      </c>
      <c r="V367" t="s">
        <v>89</v>
      </c>
      <c r="W367" t="s">
        <v>90</v>
      </c>
      <c r="X367" t="s">
        <v>89</v>
      </c>
      <c r="Y367" t="s">
        <v>107</v>
      </c>
      <c r="Z367" t="s">
        <v>177</v>
      </c>
      <c r="AA367" t="s">
        <v>89</v>
      </c>
      <c r="AB367" t="s">
        <v>89</v>
      </c>
      <c r="AC367" t="s">
        <v>89</v>
      </c>
      <c r="AD367" t="s">
        <v>89</v>
      </c>
      <c r="AE367" t="str">
        <f>HYPERLINK("file:///C:/rest_photo/Öküz Burger Homemade, İskenderun (Numune Mah.).jpg","Öküz Burger Homemade, İskenderun (Numune Mah.)")</f>
        <v>Öküz Burger Homemade, İskenderun (Numune Mah.)</v>
      </c>
      <c r="AF367" t="s">
        <v>700</v>
      </c>
      <c r="AG367" t="s">
        <v>79</v>
      </c>
      <c r="AH367" t="s">
        <v>89</v>
      </c>
      <c r="AI367" t="s">
        <v>89</v>
      </c>
      <c r="AJ367" t="s">
        <v>93</v>
      </c>
    </row>
    <row r="368" spans="2:36" x14ac:dyDescent="0.25">
      <c r="B368" t="s">
        <v>89</v>
      </c>
      <c r="C368" t="s">
        <v>89</v>
      </c>
      <c r="D368" t="s">
        <v>89</v>
      </c>
      <c r="E368" t="s">
        <v>89</v>
      </c>
      <c r="F368" t="s">
        <v>89</v>
      </c>
      <c r="G368" t="s">
        <v>89</v>
      </c>
      <c r="H368" t="s">
        <v>89</v>
      </c>
      <c r="I368" t="s">
        <v>89</v>
      </c>
      <c r="J368" t="s">
        <v>89</v>
      </c>
      <c r="K368" t="s">
        <v>89</v>
      </c>
      <c r="L368" t="s">
        <v>987</v>
      </c>
      <c r="M368" t="s">
        <v>89</v>
      </c>
      <c r="N368" t="s">
        <v>89</v>
      </c>
      <c r="O368" t="s">
        <v>89</v>
      </c>
      <c r="P368" t="s">
        <v>89</v>
      </c>
      <c r="Q368" t="s">
        <v>89</v>
      </c>
      <c r="R368" t="s">
        <v>89</v>
      </c>
      <c r="S368" t="s">
        <v>89</v>
      </c>
      <c r="T368" t="s">
        <v>89</v>
      </c>
      <c r="U368" t="s">
        <v>89</v>
      </c>
      <c r="V368" t="s">
        <v>89</v>
      </c>
      <c r="W368" t="s">
        <v>90</v>
      </c>
      <c r="X368" t="s">
        <v>89</v>
      </c>
      <c r="Y368" t="s">
        <v>96</v>
      </c>
      <c r="Z368" t="s">
        <v>102</v>
      </c>
      <c r="AA368" t="s">
        <v>89</v>
      </c>
      <c r="AB368" t="s">
        <v>89</v>
      </c>
      <c r="AC368" t="s">
        <v>89</v>
      </c>
      <c r="AD368" t="s">
        <v>89</v>
      </c>
      <c r="AE368" t="str">
        <f>HYPERLINK("file:///C:/rest_photo/Ömer Usta Döner, Antakya (Haraparası Mah.).jpg","Ömer Usta Döner, Antakya (Haraparası Mah.)")</f>
        <v>Ömer Usta Döner, Antakya (Haraparası Mah.)</v>
      </c>
      <c r="AF368" t="s">
        <v>700</v>
      </c>
      <c r="AG368" t="s">
        <v>99</v>
      </c>
      <c r="AH368" t="s">
        <v>89</v>
      </c>
      <c r="AI368" t="s">
        <v>89</v>
      </c>
      <c r="AJ368" t="s">
        <v>93</v>
      </c>
    </row>
    <row r="369" spans="2:36" x14ac:dyDescent="0.25">
      <c r="B369" t="s">
        <v>89</v>
      </c>
      <c r="C369" t="s">
        <v>89</v>
      </c>
      <c r="D369" t="s">
        <v>89</v>
      </c>
      <c r="E369" t="s">
        <v>89</v>
      </c>
      <c r="F369" t="s">
        <v>89</v>
      </c>
      <c r="G369" t="s">
        <v>89</v>
      </c>
      <c r="H369" t="s">
        <v>89</v>
      </c>
      <c r="I369" t="s">
        <v>89</v>
      </c>
      <c r="J369" t="s">
        <v>89</v>
      </c>
      <c r="K369" t="s">
        <v>89</v>
      </c>
      <c r="L369" t="s">
        <v>988</v>
      </c>
      <c r="M369" t="s">
        <v>89</v>
      </c>
      <c r="N369" t="s">
        <v>89</v>
      </c>
      <c r="O369" t="s">
        <v>89</v>
      </c>
      <c r="P369" t="s">
        <v>89</v>
      </c>
      <c r="Q369" t="s">
        <v>89</v>
      </c>
      <c r="R369" t="s">
        <v>89</v>
      </c>
      <c r="S369" t="s">
        <v>89</v>
      </c>
      <c r="T369" t="s">
        <v>89</v>
      </c>
      <c r="U369" t="s">
        <v>89</v>
      </c>
      <c r="V369" t="s">
        <v>89</v>
      </c>
      <c r="W369" t="s">
        <v>90</v>
      </c>
      <c r="X369" t="s">
        <v>89</v>
      </c>
      <c r="Y369" t="s">
        <v>96</v>
      </c>
      <c r="Z369" t="s">
        <v>123</v>
      </c>
      <c r="AA369" t="s">
        <v>89</v>
      </c>
      <c r="AB369" t="s">
        <v>89</v>
      </c>
      <c r="AC369" t="s">
        <v>89</v>
      </c>
      <c r="AD369" t="s">
        <v>89</v>
      </c>
      <c r="AE369" t="str">
        <f>HYPERLINK("file:///C:/rest_photo/Ömer Usta Fast Food, Antakya (General Şükrü Kanatlı Mah.).jpg","Ömer Usta Fast Food, Antakya (General Şükrü Kanatlı Mah.)")</f>
        <v>Ömer Usta Fast Food, Antakya (General Şükrü Kanatlı Mah.)</v>
      </c>
      <c r="AF369" t="s">
        <v>753</v>
      </c>
      <c r="AG369" t="s">
        <v>142</v>
      </c>
      <c r="AH369" t="s">
        <v>89</v>
      </c>
      <c r="AI369" t="s">
        <v>89</v>
      </c>
      <c r="AJ369" t="s">
        <v>93</v>
      </c>
    </row>
    <row r="370" spans="2:36" x14ac:dyDescent="0.25">
      <c r="B370" t="s">
        <v>89</v>
      </c>
      <c r="C370" t="s">
        <v>89</v>
      </c>
      <c r="D370" t="s">
        <v>89</v>
      </c>
      <c r="E370" t="s">
        <v>89</v>
      </c>
      <c r="F370" t="s">
        <v>89</v>
      </c>
      <c r="G370" t="s">
        <v>89</v>
      </c>
      <c r="H370" t="s">
        <v>89</v>
      </c>
      <c r="I370" t="s">
        <v>89</v>
      </c>
      <c r="J370" t="s">
        <v>89</v>
      </c>
      <c r="K370" t="s">
        <v>89</v>
      </c>
      <c r="L370" t="s">
        <v>989</v>
      </c>
      <c r="M370" t="s">
        <v>89</v>
      </c>
      <c r="N370" t="s">
        <v>89</v>
      </c>
      <c r="O370" t="s">
        <v>89</v>
      </c>
      <c r="P370" t="s">
        <v>89</v>
      </c>
      <c r="Q370" t="s">
        <v>89</v>
      </c>
      <c r="R370" t="s">
        <v>89</v>
      </c>
      <c r="S370" t="s">
        <v>89</v>
      </c>
      <c r="T370" t="s">
        <v>89</v>
      </c>
      <c r="U370" t="s">
        <v>89</v>
      </c>
      <c r="V370" t="s">
        <v>89</v>
      </c>
      <c r="W370" t="s">
        <v>90</v>
      </c>
      <c r="X370" t="s">
        <v>89</v>
      </c>
      <c r="Y370" t="s">
        <v>96</v>
      </c>
      <c r="Z370" t="s">
        <v>104</v>
      </c>
      <c r="AA370" t="s">
        <v>89</v>
      </c>
      <c r="AB370" t="s">
        <v>89</v>
      </c>
      <c r="AC370" t="s">
        <v>89</v>
      </c>
      <c r="AD370" t="s">
        <v>89</v>
      </c>
      <c r="AE370" t="str">
        <f>HYPERLINK("file:///C:/rest_photo/Özes Döner, Antakya (Serinyol Mah.).jpg","Özes Döner, Antakya (Serinyol Mah.)")</f>
        <v>Özes Döner, Antakya (Serinyol Mah.)</v>
      </c>
      <c r="AF370" t="s">
        <v>81</v>
      </c>
      <c r="AG370" t="s">
        <v>99</v>
      </c>
      <c r="AH370" t="s">
        <v>89</v>
      </c>
      <c r="AI370" t="s">
        <v>89</v>
      </c>
      <c r="AJ370" t="s">
        <v>93</v>
      </c>
    </row>
    <row r="371" spans="2:36" x14ac:dyDescent="0.25">
      <c r="B371" t="s">
        <v>89</v>
      </c>
      <c r="C371" t="s">
        <v>89</v>
      </c>
      <c r="D371" t="s">
        <v>89</v>
      </c>
      <c r="E371" t="s">
        <v>89</v>
      </c>
      <c r="F371" t="s">
        <v>89</v>
      </c>
      <c r="G371" t="s">
        <v>89</v>
      </c>
      <c r="H371" t="s">
        <v>89</v>
      </c>
      <c r="I371" t="s">
        <v>89</v>
      </c>
      <c r="J371" t="s">
        <v>89</v>
      </c>
      <c r="K371" t="s">
        <v>89</v>
      </c>
      <c r="L371" t="s">
        <v>990</v>
      </c>
      <c r="M371" t="s">
        <v>89</v>
      </c>
      <c r="N371" t="s">
        <v>89</v>
      </c>
      <c r="O371" t="s">
        <v>89</v>
      </c>
      <c r="P371" t="s">
        <v>89</v>
      </c>
      <c r="Q371" t="s">
        <v>89</v>
      </c>
      <c r="R371" t="s">
        <v>89</v>
      </c>
      <c r="S371" t="s">
        <v>89</v>
      </c>
      <c r="T371" t="s">
        <v>89</v>
      </c>
      <c r="U371" t="s">
        <v>89</v>
      </c>
      <c r="V371" t="s">
        <v>89</v>
      </c>
      <c r="W371" t="s">
        <v>90</v>
      </c>
      <c r="X371" t="s">
        <v>89</v>
      </c>
      <c r="Y371" t="s">
        <v>189</v>
      </c>
      <c r="Z371" t="s">
        <v>340</v>
      </c>
      <c r="AA371" t="s">
        <v>89</v>
      </c>
      <c r="AB371" t="s">
        <v>89</v>
      </c>
      <c r="AC371" t="s">
        <v>89</v>
      </c>
      <c r="AD371" t="s">
        <v>89</v>
      </c>
      <c r="AE371" t="str">
        <f>HYPERLINK("file:///C:/rest_photo/Öz Garden, Arsuz (Karaağaç Şarkkonak Mah.).jpg","Öz Garden, Arsuz (Karaağaç Şarkkonak Mah.)")</f>
        <v>Öz Garden, Arsuz (Karaağaç Şarkkonak Mah.)</v>
      </c>
      <c r="AF371" t="s">
        <v>700</v>
      </c>
      <c r="AG371" t="s">
        <v>95</v>
      </c>
      <c r="AH371" t="s">
        <v>89</v>
      </c>
      <c r="AI371" t="s">
        <v>89</v>
      </c>
      <c r="AJ371" t="s">
        <v>93</v>
      </c>
    </row>
    <row r="372" spans="2:36" x14ac:dyDescent="0.25">
      <c r="B372" t="s">
        <v>89</v>
      </c>
      <c r="C372" t="s">
        <v>89</v>
      </c>
      <c r="D372" t="s">
        <v>89</v>
      </c>
      <c r="E372" t="s">
        <v>89</v>
      </c>
      <c r="F372" t="s">
        <v>89</v>
      </c>
      <c r="G372" t="s">
        <v>89</v>
      </c>
      <c r="H372" t="s">
        <v>89</v>
      </c>
      <c r="I372" t="s">
        <v>89</v>
      </c>
      <c r="J372" t="s">
        <v>89</v>
      </c>
      <c r="K372" t="s">
        <v>89</v>
      </c>
      <c r="L372" t="s">
        <v>991</v>
      </c>
      <c r="M372" t="s">
        <v>89</v>
      </c>
      <c r="N372" t="s">
        <v>89</v>
      </c>
      <c r="O372" t="s">
        <v>89</v>
      </c>
      <c r="P372" t="s">
        <v>89</v>
      </c>
      <c r="Q372" t="s">
        <v>89</v>
      </c>
      <c r="R372" t="s">
        <v>89</v>
      </c>
      <c r="S372" t="s">
        <v>89</v>
      </c>
      <c r="T372" t="s">
        <v>89</v>
      </c>
      <c r="U372" t="s">
        <v>89</v>
      </c>
      <c r="V372" t="s">
        <v>89</v>
      </c>
      <c r="W372" t="s">
        <v>90</v>
      </c>
      <c r="X372" t="s">
        <v>89</v>
      </c>
      <c r="Y372" t="s">
        <v>96</v>
      </c>
      <c r="Z372" t="s">
        <v>102</v>
      </c>
      <c r="AA372" t="s">
        <v>89</v>
      </c>
      <c r="AB372" t="s">
        <v>89</v>
      </c>
      <c r="AC372" t="s">
        <v>89</v>
      </c>
      <c r="AD372" t="s">
        <v>89</v>
      </c>
      <c r="AE372" t="str">
        <f>HYPERLINK("file:///C:/rest_photo/Öztoprak Pastanesi, Antakya (Haraparası Mah.).jpg","Öztoprak Pastanesi, Antakya (Haraparası Mah.)")</f>
        <v>Öztoprak Pastanesi, Antakya (Haraparası Mah.)</v>
      </c>
      <c r="AF372" t="s">
        <v>815</v>
      </c>
      <c r="AG372" t="s">
        <v>146</v>
      </c>
      <c r="AH372" t="s">
        <v>89</v>
      </c>
      <c r="AI372" t="s">
        <v>89</v>
      </c>
      <c r="AJ372" t="s">
        <v>93</v>
      </c>
    </row>
    <row r="373" spans="2:36" x14ac:dyDescent="0.25">
      <c r="B373" t="s">
        <v>89</v>
      </c>
      <c r="C373" t="s">
        <v>89</v>
      </c>
      <c r="D373" t="s">
        <v>89</v>
      </c>
      <c r="E373" t="s">
        <v>89</v>
      </c>
      <c r="F373" t="s">
        <v>89</v>
      </c>
      <c r="G373" t="s">
        <v>89</v>
      </c>
      <c r="H373" t="s">
        <v>89</v>
      </c>
      <c r="I373" t="s">
        <v>89</v>
      </c>
      <c r="J373" t="s">
        <v>89</v>
      </c>
      <c r="K373" t="s">
        <v>89</v>
      </c>
      <c r="L373" t="s">
        <v>569</v>
      </c>
      <c r="M373" t="s">
        <v>89</v>
      </c>
      <c r="N373" t="s">
        <v>89</v>
      </c>
      <c r="O373" t="s">
        <v>89</v>
      </c>
      <c r="P373" t="s">
        <v>89</v>
      </c>
      <c r="Q373" t="s">
        <v>89</v>
      </c>
      <c r="R373" t="s">
        <v>89</v>
      </c>
      <c r="S373" t="s">
        <v>89</v>
      </c>
      <c r="T373" t="s">
        <v>89</v>
      </c>
      <c r="U373" t="s">
        <v>89</v>
      </c>
      <c r="V373" t="s">
        <v>89</v>
      </c>
      <c r="W373" t="s">
        <v>90</v>
      </c>
      <c r="X373" t="s">
        <v>89</v>
      </c>
      <c r="Y373" t="s">
        <v>96</v>
      </c>
      <c r="Z373" t="s">
        <v>123</v>
      </c>
      <c r="AA373" t="s">
        <v>89</v>
      </c>
      <c r="AB373" t="s">
        <v>89</v>
      </c>
      <c r="AC373" t="s">
        <v>89</v>
      </c>
      <c r="AD373" t="s">
        <v>89</v>
      </c>
      <c r="AE373" t="str">
        <f>HYPERLINK("file:///C:/rest_photo/Pasaport Pizza, Antakya (General Şükrü Kanatlı Mah.).jpg","Pasaport Pizza, Antakya (General Şükrü Kanatlı Mah.)")</f>
        <v>Pasaport Pizza, Antakya (General Şükrü Kanatlı Mah.)</v>
      </c>
      <c r="AF373" t="s">
        <v>700</v>
      </c>
      <c r="AG373" t="s">
        <v>569</v>
      </c>
      <c r="AH373" t="s">
        <v>89</v>
      </c>
      <c r="AI373" t="s">
        <v>89</v>
      </c>
      <c r="AJ373" t="s">
        <v>93</v>
      </c>
    </row>
    <row r="374" spans="2:36" x14ac:dyDescent="0.25">
      <c r="B374" t="s">
        <v>89</v>
      </c>
      <c r="C374" t="s">
        <v>89</v>
      </c>
      <c r="D374" t="s">
        <v>89</v>
      </c>
      <c r="E374" t="s">
        <v>89</v>
      </c>
      <c r="F374" t="s">
        <v>89</v>
      </c>
      <c r="G374" t="s">
        <v>89</v>
      </c>
      <c r="H374" t="s">
        <v>89</v>
      </c>
      <c r="I374" t="s">
        <v>89</v>
      </c>
      <c r="J374" t="s">
        <v>89</v>
      </c>
      <c r="K374" t="s">
        <v>89</v>
      </c>
      <c r="L374" t="s">
        <v>569</v>
      </c>
      <c r="M374" t="s">
        <v>89</v>
      </c>
      <c r="N374" t="s">
        <v>89</v>
      </c>
      <c r="O374" t="s">
        <v>89</v>
      </c>
      <c r="P374" t="s">
        <v>89</v>
      </c>
      <c r="Q374" t="s">
        <v>89</v>
      </c>
      <c r="R374" t="s">
        <v>89</v>
      </c>
      <c r="S374" t="s">
        <v>89</v>
      </c>
      <c r="T374" t="s">
        <v>89</v>
      </c>
      <c r="U374" t="s">
        <v>89</v>
      </c>
      <c r="V374" t="s">
        <v>89</v>
      </c>
      <c r="W374" t="s">
        <v>90</v>
      </c>
      <c r="X374" t="s">
        <v>89</v>
      </c>
      <c r="Y374" t="s">
        <v>107</v>
      </c>
      <c r="Z374" t="s">
        <v>186</v>
      </c>
      <c r="AA374" t="s">
        <v>89</v>
      </c>
      <c r="AB374" t="s">
        <v>89</v>
      </c>
      <c r="AC374" t="s">
        <v>89</v>
      </c>
      <c r="AD374" t="s">
        <v>89</v>
      </c>
      <c r="AE374" t="str">
        <f>HYPERLINK("file:///C:/rest_photo/Pasaport Pizza, İskenderun (Savaş Mah.).jpg","Pasaport Pizza, İskenderun (Savaş Mah.)")</f>
        <v>Pasaport Pizza, İskenderun (Savaş Mah.)</v>
      </c>
      <c r="AF374" t="s">
        <v>702</v>
      </c>
      <c r="AG374" t="s">
        <v>569</v>
      </c>
      <c r="AH374" t="s">
        <v>89</v>
      </c>
      <c r="AI374" t="s">
        <v>89</v>
      </c>
      <c r="AJ374" t="s">
        <v>93</v>
      </c>
    </row>
    <row r="375" spans="2:36" x14ac:dyDescent="0.25">
      <c r="B375" t="s">
        <v>89</v>
      </c>
      <c r="C375" t="s">
        <v>89</v>
      </c>
      <c r="D375" t="s">
        <v>89</v>
      </c>
      <c r="E375" t="s">
        <v>89</v>
      </c>
      <c r="F375" t="s">
        <v>89</v>
      </c>
      <c r="G375" t="s">
        <v>89</v>
      </c>
      <c r="H375" t="s">
        <v>89</v>
      </c>
      <c r="I375" t="s">
        <v>89</v>
      </c>
      <c r="J375" t="s">
        <v>89</v>
      </c>
      <c r="K375" t="s">
        <v>89</v>
      </c>
      <c r="L375" t="s">
        <v>992</v>
      </c>
      <c r="M375" t="s">
        <v>89</v>
      </c>
      <c r="N375" t="s">
        <v>89</v>
      </c>
      <c r="O375" t="s">
        <v>89</v>
      </c>
      <c r="P375" t="s">
        <v>89</v>
      </c>
      <c r="Q375" t="s">
        <v>89</v>
      </c>
      <c r="R375" t="s">
        <v>89</v>
      </c>
      <c r="S375" t="s">
        <v>89</v>
      </c>
      <c r="T375" t="s">
        <v>89</v>
      </c>
      <c r="U375" t="s">
        <v>89</v>
      </c>
      <c r="V375" t="s">
        <v>89</v>
      </c>
      <c r="W375" t="s">
        <v>90</v>
      </c>
      <c r="X375" t="s">
        <v>89</v>
      </c>
      <c r="Y375" t="s">
        <v>96</v>
      </c>
      <c r="Z375" t="s">
        <v>134</v>
      </c>
      <c r="AA375" t="s">
        <v>89</v>
      </c>
      <c r="AB375" t="s">
        <v>89</v>
      </c>
      <c r="AC375" t="s">
        <v>89</v>
      </c>
      <c r="AD375" t="s">
        <v>89</v>
      </c>
      <c r="AE375" t="str">
        <f>HYPERLINK("file:///C:/rest_photo/Pelin Kebap, Antakya (Zülüflühan Mah.).jpg","Pelin Kebap, Antakya (Zülüflühan Mah.)")</f>
        <v>Pelin Kebap, Antakya (Zülüflühan Mah.)</v>
      </c>
      <c r="AF375" t="s">
        <v>81</v>
      </c>
      <c r="AG375" t="s">
        <v>95</v>
      </c>
      <c r="AH375" t="s">
        <v>89</v>
      </c>
      <c r="AI375" t="s">
        <v>89</v>
      </c>
      <c r="AJ375" t="s">
        <v>93</v>
      </c>
    </row>
    <row r="376" spans="2:36" x14ac:dyDescent="0.25">
      <c r="B376" t="s">
        <v>89</v>
      </c>
      <c r="C376" t="s">
        <v>89</v>
      </c>
      <c r="D376" t="s">
        <v>89</v>
      </c>
      <c r="E376" t="s">
        <v>89</v>
      </c>
      <c r="F376" t="s">
        <v>89</v>
      </c>
      <c r="G376" t="s">
        <v>89</v>
      </c>
      <c r="H376" t="s">
        <v>89</v>
      </c>
      <c r="I376" t="s">
        <v>89</v>
      </c>
      <c r="J376" t="s">
        <v>89</v>
      </c>
      <c r="K376" t="s">
        <v>89</v>
      </c>
      <c r="L376" t="s">
        <v>993</v>
      </c>
      <c r="M376" t="s">
        <v>89</v>
      </c>
      <c r="N376" t="s">
        <v>89</v>
      </c>
      <c r="O376" t="s">
        <v>89</v>
      </c>
      <c r="P376" t="s">
        <v>89</v>
      </c>
      <c r="Q376" t="s">
        <v>89</v>
      </c>
      <c r="R376" t="s">
        <v>89</v>
      </c>
      <c r="S376" t="s">
        <v>89</v>
      </c>
      <c r="T376" t="s">
        <v>89</v>
      </c>
      <c r="U376" t="s">
        <v>89</v>
      </c>
      <c r="V376" t="s">
        <v>89</v>
      </c>
      <c r="W376" t="s">
        <v>90</v>
      </c>
      <c r="X376" t="s">
        <v>89</v>
      </c>
      <c r="Y376" t="s">
        <v>96</v>
      </c>
      <c r="Z376" t="s">
        <v>104</v>
      </c>
      <c r="AA376" t="s">
        <v>89</v>
      </c>
      <c r="AB376" t="s">
        <v>89</v>
      </c>
      <c r="AC376" t="s">
        <v>89</v>
      </c>
      <c r="AD376" t="s">
        <v>89</v>
      </c>
      <c r="AE376" t="str">
        <f>HYPERLINK("file:///C:/rest_photo/Pilavcı Ömer, Antakya (Serinyol Mah.).jpg","Pilavcı Ömer, Antakya (Serinyol Mah.)")</f>
        <v>Pilavcı Ömer, Antakya (Serinyol Mah.)</v>
      </c>
      <c r="AF376" t="s">
        <v>700</v>
      </c>
      <c r="AG376" t="s">
        <v>419</v>
      </c>
      <c r="AH376" t="s">
        <v>89</v>
      </c>
      <c r="AI376" t="s">
        <v>89</v>
      </c>
      <c r="AJ376" t="s">
        <v>93</v>
      </c>
    </row>
    <row r="377" spans="2:36" x14ac:dyDescent="0.25">
      <c r="B377" t="s">
        <v>89</v>
      </c>
      <c r="C377" t="s">
        <v>89</v>
      </c>
      <c r="D377" t="s">
        <v>89</v>
      </c>
      <c r="E377" t="s">
        <v>89</v>
      </c>
      <c r="F377" t="s">
        <v>89</v>
      </c>
      <c r="G377" t="s">
        <v>89</v>
      </c>
      <c r="H377" t="s">
        <v>89</v>
      </c>
      <c r="I377" t="s">
        <v>89</v>
      </c>
      <c r="J377" t="s">
        <v>89</v>
      </c>
      <c r="K377" t="s">
        <v>89</v>
      </c>
      <c r="L377" t="s">
        <v>994</v>
      </c>
      <c r="M377" t="s">
        <v>89</v>
      </c>
      <c r="N377" t="s">
        <v>89</v>
      </c>
      <c r="O377" t="s">
        <v>89</v>
      </c>
      <c r="P377" t="s">
        <v>89</v>
      </c>
      <c r="Q377" t="s">
        <v>89</v>
      </c>
      <c r="R377" t="s">
        <v>89</v>
      </c>
      <c r="S377" t="s">
        <v>89</v>
      </c>
      <c r="T377" t="s">
        <v>89</v>
      </c>
      <c r="U377" t="s">
        <v>89</v>
      </c>
      <c r="V377" t="s">
        <v>89</v>
      </c>
      <c r="W377" t="s">
        <v>90</v>
      </c>
      <c r="X377" t="s">
        <v>89</v>
      </c>
      <c r="Y377" t="s">
        <v>281</v>
      </c>
      <c r="Z377" t="s">
        <v>282</v>
      </c>
      <c r="AA377" t="s">
        <v>89</v>
      </c>
      <c r="AB377" t="s">
        <v>89</v>
      </c>
      <c r="AC377" t="s">
        <v>89</v>
      </c>
      <c r="AD377" t="s">
        <v>89</v>
      </c>
      <c r="AE377" t="str">
        <f>HYPERLINK("file:///C:/rest_photo/Pizza Center, Dörtyol (Numune Evler Mah.).jpg","Pizza Center, Dörtyol (Numune Evler Mah.)")</f>
        <v>Pizza Center, Dörtyol (Numune Evler Mah.)</v>
      </c>
      <c r="AF377" t="s">
        <v>81</v>
      </c>
      <c r="AG377" t="s">
        <v>161</v>
      </c>
      <c r="AH377" t="s">
        <v>89</v>
      </c>
      <c r="AI377" t="s">
        <v>89</v>
      </c>
      <c r="AJ377" t="s">
        <v>93</v>
      </c>
    </row>
    <row r="378" spans="2:36" x14ac:dyDescent="0.25">
      <c r="B378" t="s">
        <v>89</v>
      </c>
      <c r="C378" t="s">
        <v>89</v>
      </c>
      <c r="D378" t="s">
        <v>89</v>
      </c>
      <c r="E378" t="s">
        <v>89</v>
      </c>
      <c r="F378" t="s">
        <v>89</v>
      </c>
      <c r="G378" t="s">
        <v>89</v>
      </c>
      <c r="H378" t="s">
        <v>89</v>
      </c>
      <c r="I378" t="s">
        <v>89</v>
      </c>
      <c r="J378" t="s">
        <v>89</v>
      </c>
      <c r="K378" t="s">
        <v>89</v>
      </c>
      <c r="L378" t="s">
        <v>995</v>
      </c>
      <c r="M378" t="s">
        <v>89</v>
      </c>
      <c r="N378" t="s">
        <v>89</v>
      </c>
      <c r="O378" t="s">
        <v>89</v>
      </c>
      <c r="P378" t="s">
        <v>89</v>
      </c>
      <c r="Q378" t="s">
        <v>89</v>
      </c>
      <c r="R378" t="s">
        <v>89</v>
      </c>
      <c r="S378" t="s">
        <v>89</v>
      </c>
      <c r="T378" t="s">
        <v>89</v>
      </c>
      <c r="U378" t="s">
        <v>89</v>
      </c>
      <c r="V378" t="s">
        <v>89</v>
      </c>
      <c r="W378" t="s">
        <v>90</v>
      </c>
      <c r="X378" t="s">
        <v>89</v>
      </c>
      <c r="Y378" t="s">
        <v>107</v>
      </c>
      <c r="Z378" t="s">
        <v>140</v>
      </c>
      <c r="AA378" t="s">
        <v>89</v>
      </c>
      <c r="AB378" t="s">
        <v>89</v>
      </c>
      <c r="AC378" t="s">
        <v>89</v>
      </c>
      <c r="AD378" t="s">
        <v>89</v>
      </c>
      <c r="AE378" t="str">
        <f>HYPERLINK("file:///C:/rest_photo/Pizza Piri, İskenderun (Yenişehir Mah.).jpg","Pizza Piri, İskenderun (Yenişehir Mah.)")</f>
        <v>Pizza Piri, İskenderun (Yenişehir Mah.)</v>
      </c>
      <c r="AF378" t="s">
        <v>81</v>
      </c>
      <c r="AG378" t="s">
        <v>161</v>
      </c>
      <c r="AH378" t="s">
        <v>89</v>
      </c>
      <c r="AI378" t="s">
        <v>89</v>
      </c>
      <c r="AJ378" t="s">
        <v>93</v>
      </c>
    </row>
    <row r="379" spans="2:36" x14ac:dyDescent="0.25">
      <c r="B379" t="s">
        <v>89</v>
      </c>
      <c r="C379" t="s">
        <v>89</v>
      </c>
      <c r="D379" t="s">
        <v>89</v>
      </c>
      <c r="E379" t="s">
        <v>89</v>
      </c>
      <c r="F379" t="s">
        <v>89</v>
      </c>
      <c r="G379" t="s">
        <v>89</v>
      </c>
      <c r="H379" t="s">
        <v>89</v>
      </c>
      <c r="I379" t="s">
        <v>89</v>
      </c>
      <c r="J379" t="s">
        <v>89</v>
      </c>
      <c r="K379" t="s">
        <v>89</v>
      </c>
      <c r="L379" t="s">
        <v>996</v>
      </c>
      <c r="M379" t="s">
        <v>89</v>
      </c>
      <c r="N379" t="s">
        <v>89</v>
      </c>
      <c r="O379" t="s">
        <v>89</v>
      </c>
      <c r="P379" t="s">
        <v>89</v>
      </c>
      <c r="Q379" t="s">
        <v>89</v>
      </c>
      <c r="R379" t="s">
        <v>89</v>
      </c>
      <c r="S379" t="s">
        <v>89</v>
      </c>
      <c r="T379" t="s">
        <v>89</v>
      </c>
      <c r="U379" t="s">
        <v>89</v>
      </c>
      <c r="V379" t="s">
        <v>89</v>
      </c>
      <c r="W379" t="s">
        <v>90</v>
      </c>
      <c r="X379" t="s">
        <v>89</v>
      </c>
      <c r="Y379" t="s">
        <v>96</v>
      </c>
      <c r="Z379" t="s">
        <v>119</v>
      </c>
      <c r="AA379" t="s">
        <v>89</v>
      </c>
      <c r="AB379" t="s">
        <v>89</v>
      </c>
      <c r="AC379" t="s">
        <v>89</v>
      </c>
      <c r="AD379" t="s">
        <v>89</v>
      </c>
      <c r="AE379" t="str">
        <f>HYPERLINK("file:///C:/rest_photo/Pizza Taxi, Antakya (Akevler Mah.).jpg","Pizza Taxi, Antakya (Akevler Mah.)")</f>
        <v>Pizza Taxi, Antakya (Akevler Mah.)</v>
      </c>
      <c r="AF379" t="s">
        <v>700</v>
      </c>
      <c r="AG379" t="s">
        <v>161</v>
      </c>
      <c r="AH379" t="s">
        <v>89</v>
      </c>
      <c r="AI379" t="s">
        <v>89</v>
      </c>
      <c r="AJ379" t="s">
        <v>93</v>
      </c>
    </row>
    <row r="380" spans="2:36" x14ac:dyDescent="0.25">
      <c r="B380" t="s">
        <v>89</v>
      </c>
      <c r="C380" t="s">
        <v>89</v>
      </c>
      <c r="D380" t="s">
        <v>89</v>
      </c>
      <c r="E380" t="s">
        <v>89</v>
      </c>
      <c r="F380" t="s">
        <v>89</v>
      </c>
      <c r="G380" t="s">
        <v>89</v>
      </c>
      <c r="H380" t="s">
        <v>89</v>
      </c>
      <c r="I380" t="s">
        <v>89</v>
      </c>
      <c r="J380" t="s">
        <v>89</v>
      </c>
      <c r="K380" t="s">
        <v>89</v>
      </c>
      <c r="L380" t="s">
        <v>996</v>
      </c>
      <c r="M380" t="s">
        <v>89</v>
      </c>
      <c r="N380" t="s">
        <v>89</v>
      </c>
      <c r="O380" t="s">
        <v>89</v>
      </c>
      <c r="P380" t="s">
        <v>89</v>
      </c>
      <c r="Q380" t="s">
        <v>89</v>
      </c>
      <c r="R380" t="s">
        <v>89</v>
      </c>
      <c r="S380" t="s">
        <v>89</v>
      </c>
      <c r="T380" t="s">
        <v>89</v>
      </c>
      <c r="U380" t="s">
        <v>89</v>
      </c>
      <c r="V380" t="s">
        <v>89</v>
      </c>
      <c r="W380" t="s">
        <v>90</v>
      </c>
      <c r="X380" t="s">
        <v>89</v>
      </c>
      <c r="Y380" t="s">
        <v>107</v>
      </c>
      <c r="Z380" t="s">
        <v>108</v>
      </c>
      <c r="AA380" t="s">
        <v>89</v>
      </c>
      <c r="AB380" t="s">
        <v>89</v>
      </c>
      <c r="AC380" t="s">
        <v>89</v>
      </c>
      <c r="AD380" t="s">
        <v>89</v>
      </c>
      <c r="AE380" t="str">
        <f>HYPERLINK("file:///C:/rest_photo/Pizza Taxi, İskenderun (Mustafa Kemal Mah.).jpg","Pizza Taxi, İskenderun (Mustafa Kemal Mah.)")</f>
        <v>Pizza Taxi, İskenderun (Mustafa Kemal Mah.)</v>
      </c>
      <c r="AF380" t="s">
        <v>81</v>
      </c>
      <c r="AG380" t="s">
        <v>161</v>
      </c>
      <c r="AH380" t="s">
        <v>89</v>
      </c>
      <c r="AI380" t="s">
        <v>89</v>
      </c>
      <c r="AJ380" t="s">
        <v>93</v>
      </c>
    </row>
    <row r="381" spans="2:36" x14ac:dyDescent="0.25">
      <c r="B381" t="s">
        <v>89</v>
      </c>
      <c r="C381" t="s">
        <v>89</v>
      </c>
      <c r="D381" t="s">
        <v>89</v>
      </c>
      <c r="E381" t="s">
        <v>89</v>
      </c>
      <c r="F381" t="s">
        <v>89</v>
      </c>
      <c r="G381" t="s">
        <v>89</v>
      </c>
      <c r="H381" t="s">
        <v>89</v>
      </c>
      <c r="I381" t="s">
        <v>89</v>
      </c>
      <c r="J381" t="s">
        <v>89</v>
      </c>
      <c r="K381" t="s">
        <v>89</v>
      </c>
      <c r="L381" t="s">
        <v>997</v>
      </c>
      <c r="M381" t="s">
        <v>89</v>
      </c>
      <c r="N381" t="s">
        <v>89</v>
      </c>
      <c r="O381" t="s">
        <v>89</v>
      </c>
      <c r="P381" t="s">
        <v>89</v>
      </c>
      <c r="Q381" t="s">
        <v>89</v>
      </c>
      <c r="R381" t="s">
        <v>89</v>
      </c>
      <c r="S381" t="s">
        <v>89</v>
      </c>
      <c r="T381" t="s">
        <v>89</v>
      </c>
      <c r="U381" t="s">
        <v>89</v>
      </c>
      <c r="V381" t="s">
        <v>89</v>
      </c>
      <c r="W381" t="s">
        <v>90</v>
      </c>
      <c r="X381" t="s">
        <v>89</v>
      </c>
      <c r="Y381" t="s">
        <v>96</v>
      </c>
      <c r="Z381" t="s">
        <v>123</v>
      </c>
      <c r="AA381" t="s">
        <v>89</v>
      </c>
      <c r="AB381" t="s">
        <v>89</v>
      </c>
      <c r="AC381" t="s">
        <v>89</v>
      </c>
      <c r="AD381" t="s">
        <v>89</v>
      </c>
      <c r="AE381" t="str">
        <f>HYPERLINK("file:///C:/rest_photo/Pizza Vinni, Antakya (General Şükrü Kanatlı Mah.).jpg","Pizza Vinni, Antakya (General Şükrü Kanatlı Mah.)")</f>
        <v>Pizza Vinni, Antakya (General Şükrü Kanatlı Mah.)</v>
      </c>
      <c r="AF381" t="s">
        <v>81</v>
      </c>
      <c r="AG381" t="s">
        <v>161</v>
      </c>
      <c r="AH381" t="s">
        <v>89</v>
      </c>
      <c r="AI381" t="s">
        <v>89</v>
      </c>
      <c r="AJ381" t="s">
        <v>93</v>
      </c>
    </row>
    <row r="382" spans="2:36" x14ac:dyDescent="0.25">
      <c r="B382" t="s">
        <v>89</v>
      </c>
      <c r="C382" t="s">
        <v>89</v>
      </c>
      <c r="D382" t="s">
        <v>89</v>
      </c>
      <c r="E382" t="s">
        <v>89</v>
      </c>
      <c r="F382" t="s">
        <v>89</v>
      </c>
      <c r="G382" t="s">
        <v>89</v>
      </c>
      <c r="H382" t="s">
        <v>89</v>
      </c>
      <c r="I382" t="s">
        <v>89</v>
      </c>
      <c r="J382" t="s">
        <v>89</v>
      </c>
      <c r="K382" t="s">
        <v>89</v>
      </c>
      <c r="L382" t="s">
        <v>579</v>
      </c>
      <c r="M382" t="s">
        <v>89</v>
      </c>
      <c r="N382" t="s">
        <v>89</v>
      </c>
      <c r="O382" t="s">
        <v>89</v>
      </c>
      <c r="P382" t="s">
        <v>89</v>
      </c>
      <c r="Q382" t="s">
        <v>89</v>
      </c>
      <c r="R382" t="s">
        <v>89</v>
      </c>
      <c r="S382" t="s">
        <v>89</v>
      </c>
      <c r="T382" t="s">
        <v>89</v>
      </c>
      <c r="U382" t="s">
        <v>89</v>
      </c>
      <c r="V382" t="s">
        <v>89</v>
      </c>
      <c r="W382" t="s">
        <v>90</v>
      </c>
      <c r="X382" t="s">
        <v>89</v>
      </c>
      <c r="Y382" t="s">
        <v>96</v>
      </c>
      <c r="Z382" t="s">
        <v>174</v>
      </c>
      <c r="AA382" t="s">
        <v>89</v>
      </c>
      <c r="AB382" t="s">
        <v>89</v>
      </c>
      <c r="AC382" t="s">
        <v>89</v>
      </c>
      <c r="AD382" t="s">
        <v>89</v>
      </c>
      <c r="AE382" t="str">
        <f>HYPERLINK("file:///C:/rest_photo/Popeyes, Antakya (Akasya Mah.).jpg","Popeyes, Antakya (Akasya Mah.)")</f>
        <v>Popeyes, Antakya (Akasya Mah.)</v>
      </c>
      <c r="AF382" t="s">
        <v>700</v>
      </c>
      <c r="AG382" t="s">
        <v>579</v>
      </c>
      <c r="AH382" t="s">
        <v>89</v>
      </c>
      <c r="AI382" t="s">
        <v>89</v>
      </c>
      <c r="AJ382" t="s">
        <v>93</v>
      </c>
    </row>
    <row r="383" spans="2:36" x14ac:dyDescent="0.25">
      <c r="B383" t="s">
        <v>89</v>
      </c>
      <c r="C383" t="s">
        <v>89</v>
      </c>
      <c r="D383" t="s">
        <v>89</v>
      </c>
      <c r="E383" t="s">
        <v>89</v>
      </c>
      <c r="F383" t="s">
        <v>89</v>
      </c>
      <c r="G383" t="s">
        <v>89</v>
      </c>
      <c r="H383" t="s">
        <v>89</v>
      </c>
      <c r="I383" t="s">
        <v>89</v>
      </c>
      <c r="J383" t="s">
        <v>89</v>
      </c>
      <c r="K383" t="s">
        <v>89</v>
      </c>
      <c r="L383" t="s">
        <v>579</v>
      </c>
      <c r="M383" t="s">
        <v>89</v>
      </c>
      <c r="N383" t="s">
        <v>89</v>
      </c>
      <c r="O383" t="s">
        <v>89</v>
      </c>
      <c r="P383" t="s">
        <v>89</v>
      </c>
      <c r="Q383" t="s">
        <v>89</v>
      </c>
      <c r="R383" t="s">
        <v>89</v>
      </c>
      <c r="S383" t="s">
        <v>89</v>
      </c>
      <c r="T383" t="s">
        <v>89</v>
      </c>
      <c r="U383" t="s">
        <v>89</v>
      </c>
      <c r="V383" t="s">
        <v>89</v>
      </c>
      <c r="W383" t="s">
        <v>90</v>
      </c>
      <c r="X383" t="s">
        <v>89</v>
      </c>
      <c r="Y383" t="s">
        <v>96</v>
      </c>
      <c r="Z383" t="s">
        <v>123</v>
      </c>
      <c r="AA383" t="s">
        <v>89</v>
      </c>
      <c r="AB383" t="s">
        <v>89</v>
      </c>
      <c r="AC383" t="s">
        <v>89</v>
      </c>
      <c r="AD383" t="s">
        <v>89</v>
      </c>
      <c r="AE383" t="str">
        <f>HYPERLINK("file:///C:/rest_photo/Popeyes, Antakya (General Şükrü Kanatlı Mah.).jpg","Popeyes, Antakya (General Şükrü Kanatlı Mah.)")</f>
        <v>Popeyes, Antakya (General Şükrü Kanatlı Mah.)</v>
      </c>
      <c r="AF383" t="s">
        <v>753</v>
      </c>
      <c r="AG383" t="s">
        <v>579</v>
      </c>
      <c r="AH383" t="s">
        <v>89</v>
      </c>
      <c r="AI383" t="s">
        <v>89</v>
      </c>
      <c r="AJ383" t="s">
        <v>93</v>
      </c>
    </row>
    <row r="384" spans="2:36" x14ac:dyDescent="0.25">
      <c r="B384" t="s">
        <v>89</v>
      </c>
      <c r="C384" t="s">
        <v>89</v>
      </c>
      <c r="D384" t="s">
        <v>89</v>
      </c>
      <c r="E384" t="s">
        <v>89</v>
      </c>
      <c r="F384" t="s">
        <v>89</v>
      </c>
      <c r="G384" t="s">
        <v>89</v>
      </c>
      <c r="H384" t="s">
        <v>89</v>
      </c>
      <c r="I384" t="s">
        <v>89</v>
      </c>
      <c r="J384" t="s">
        <v>89</v>
      </c>
      <c r="K384" t="s">
        <v>89</v>
      </c>
      <c r="L384" t="s">
        <v>579</v>
      </c>
      <c r="M384" t="s">
        <v>89</v>
      </c>
      <c r="N384" t="s">
        <v>89</v>
      </c>
      <c r="O384" t="s">
        <v>89</v>
      </c>
      <c r="P384" t="s">
        <v>89</v>
      </c>
      <c r="Q384" t="s">
        <v>89</v>
      </c>
      <c r="R384" t="s">
        <v>89</v>
      </c>
      <c r="S384" t="s">
        <v>89</v>
      </c>
      <c r="T384" t="s">
        <v>89</v>
      </c>
      <c r="U384" t="s">
        <v>89</v>
      </c>
      <c r="V384" t="s">
        <v>89</v>
      </c>
      <c r="W384" t="s">
        <v>90</v>
      </c>
      <c r="X384" t="s">
        <v>89</v>
      </c>
      <c r="Y384" t="s">
        <v>107</v>
      </c>
      <c r="Z384" t="s">
        <v>177</v>
      </c>
      <c r="AA384" t="s">
        <v>89</v>
      </c>
      <c r="AB384" t="s">
        <v>89</v>
      </c>
      <c r="AC384" t="s">
        <v>89</v>
      </c>
      <c r="AD384" t="s">
        <v>89</v>
      </c>
      <c r="AE384" t="str">
        <f>HYPERLINK("file:///C:/rest_photo/Popeyes, İskenderun (Numune Mah.).jpg","Popeyes, İskenderun (Numune Mah.)")</f>
        <v>Popeyes, İskenderun (Numune Mah.)</v>
      </c>
      <c r="AF384" t="s">
        <v>700</v>
      </c>
      <c r="AG384" t="s">
        <v>579</v>
      </c>
      <c r="AH384" t="s">
        <v>89</v>
      </c>
      <c r="AI384" t="s">
        <v>89</v>
      </c>
      <c r="AJ384" t="s">
        <v>93</v>
      </c>
    </row>
    <row r="385" spans="2:36" x14ac:dyDescent="0.25">
      <c r="B385" t="s">
        <v>89</v>
      </c>
      <c r="C385" t="s">
        <v>89</v>
      </c>
      <c r="D385" t="s">
        <v>89</v>
      </c>
      <c r="E385" t="s">
        <v>89</v>
      </c>
      <c r="F385" t="s">
        <v>89</v>
      </c>
      <c r="G385" t="s">
        <v>89</v>
      </c>
      <c r="H385" t="s">
        <v>89</v>
      </c>
      <c r="I385" t="s">
        <v>89</v>
      </c>
      <c r="J385" t="s">
        <v>89</v>
      </c>
      <c r="K385" t="s">
        <v>89</v>
      </c>
      <c r="L385" t="s">
        <v>579</v>
      </c>
      <c r="M385" t="s">
        <v>89</v>
      </c>
      <c r="N385" t="s">
        <v>89</v>
      </c>
      <c r="O385" t="s">
        <v>89</v>
      </c>
      <c r="P385" t="s">
        <v>89</v>
      </c>
      <c r="Q385" t="s">
        <v>89</v>
      </c>
      <c r="R385" t="s">
        <v>89</v>
      </c>
      <c r="S385" t="s">
        <v>89</v>
      </c>
      <c r="T385" t="s">
        <v>89</v>
      </c>
      <c r="U385" t="s">
        <v>89</v>
      </c>
      <c r="V385" t="s">
        <v>89</v>
      </c>
      <c r="W385" t="s">
        <v>90</v>
      </c>
      <c r="X385" t="s">
        <v>89</v>
      </c>
      <c r="Y385" t="s">
        <v>107</v>
      </c>
      <c r="Z385" t="s">
        <v>225</v>
      </c>
      <c r="AA385" t="s">
        <v>89</v>
      </c>
      <c r="AB385" t="s">
        <v>89</v>
      </c>
      <c r="AC385" t="s">
        <v>89</v>
      </c>
      <c r="AD385" t="s">
        <v>89</v>
      </c>
      <c r="AE385" t="str">
        <f>HYPERLINK("file:///C:/rest_photo/Popeyes, İskenderun (Süleymaniye Mah.).jpg","Popeyes, İskenderun (Süleymaniye Mah.)")</f>
        <v>Popeyes, İskenderun (Süleymaniye Mah.)</v>
      </c>
      <c r="AF385" t="s">
        <v>81</v>
      </c>
      <c r="AG385" t="s">
        <v>579</v>
      </c>
      <c r="AH385" t="s">
        <v>89</v>
      </c>
      <c r="AI385" t="s">
        <v>89</v>
      </c>
      <c r="AJ385" t="s">
        <v>93</v>
      </c>
    </row>
    <row r="386" spans="2:36" x14ac:dyDescent="0.25">
      <c r="B386" t="s">
        <v>89</v>
      </c>
      <c r="C386" t="s">
        <v>89</v>
      </c>
      <c r="D386" t="s">
        <v>89</v>
      </c>
      <c r="E386" t="s">
        <v>89</v>
      </c>
      <c r="F386" t="s">
        <v>89</v>
      </c>
      <c r="G386" t="s">
        <v>89</v>
      </c>
      <c r="H386" t="s">
        <v>89</v>
      </c>
      <c r="I386" t="s">
        <v>89</v>
      </c>
      <c r="J386" t="s">
        <v>89</v>
      </c>
      <c r="K386" t="s">
        <v>89</v>
      </c>
      <c r="L386" t="s">
        <v>998</v>
      </c>
      <c r="M386" t="s">
        <v>89</v>
      </c>
      <c r="N386" t="s">
        <v>89</v>
      </c>
      <c r="O386" t="s">
        <v>89</v>
      </c>
      <c r="P386" t="s">
        <v>89</v>
      </c>
      <c r="Q386" t="s">
        <v>89</v>
      </c>
      <c r="R386" t="s">
        <v>89</v>
      </c>
      <c r="S386" t="s">
        <v>89</v>
      </c>
      <c r="T386" t="s">
        <v>89</v>
      </c>
      <c r="U386" t="s">
        <v>89</v>
      </c>
      <c r="V386" t="s">
        <v>89</v>
      </c>
      <c r="W386" t="s">
        <v>90</v>
      </c>
      <c r="X386" t="s">
        <v>89</v>
      </c>
      <c r="Y386" t="s">
        <v>96</v>
      </c>
      <c r="Z386" t="s">
        <v>584</v>
      </c>
      <c r="AA386" t="s">
        <v>89</v>
      </c>
      <c r="AB386" t="s">
        <v>89</v>
      </c>
      <c r="AC386" t="s">
        <v>89</v>
      </c>
      <c r="AD386" t="s">
        <v>89</v>
      </c>
      <c r="AE386" t="str">
        <f>HYPERLINK("file:///C:/rest_photo/Portakal, Antakya ( Haraparası Mah.).jpg","Portakal, Antakya ( Haraparası Mah.)")</f>
        <v>Portakal, Antakya ( Haraparası Mah.)</v>
      </c>
      <c r="AF386" t="s">
        <v>700</v>
      </c>
      <c r="AG386" t="s">
        <v>142</v>
      </c>
      <c r="AH386" t="s">
        <v>89</v>
      </c>
      <c r="AI386" t="s">
        <v>89</v>
      </c>
      <c r="AJ386" t="s">
        <v>93</v>
      </c>
    </row>
    <row r="387" spans="2:36" x14ac:dyDescent="0.25">
      <c r="B387" t="s">
        <v>89</v>
      </c>
      <c r="C387" t="s">
        <v>89</v>
      </c>
      <c r="D387" t="s">
        <v>89</v>
      </c>
      <c r="E387" t="s">
        <v>89</v>
      </c>
      <c r="F387" t="s">
        <v>89</v>
      </c>
      <c r="G387" t="s">
        <v>89</v>
      </c>
      <c r="H387" t="s">
        <v>89</v>
      </c>
      <c r="I387" t="s">
        <v>89</v>
      </c>
      <c r="J387" t="s">
        <v>89</v>
      </c>
      <c r="K387" t="s">
        <v>89</v>
      </c>
      <c r="L387" t="s">
        <v>999</v>
      </c>
      <c r="M387" t="s">
        <v>89</v>
      </c>
      <c r="N387" t="s">
        <v>89</v>
      </c>
      <c r="O387" t="s">
        <v>89</v>
      </c>
      <c r="P387" t="s">
        <v>89</v>
      </c>
      <c r="Q387" t="s">
        <v>89</v>
      </c>
      <c r="R387" t="s">
        <v>89</v>
      </c>
      <c r="S387" t="s">
        <v>89</v>
      </c>
      <c r="T387" t="s">
        <v>89</v>
      </c>
      <c r="U387" t="s">
        <v>89</v>
      </c>
      <c r="V387" t="s">
        <v>89</v>
      </c>
      <c r="W387" t="s">
        <v>90</v>
      </c>
      <c r="X387" t="s">
        <v>89</v>
      </c>
      <c r="Y387" t="s">
        <v>96</v>
      </c>
      <c r="Z387" t="s">
        <v>123</v>
      </c>
      <c r="AA387" t="s">
        <v>89</v>
      </c>
      <c r="AB387" t="s">
        <v>89</v>
      </c>
      <c r="AC387" t="s">
        <v>89</v>
      </c>
      <c r="AD387" t="s">
        <v>89</v>
      </c>
      <c r="AE387" t="str">
        <f>HYPERLINK("file:///C:/rest_photo/Pretty Pancake, Antakya (General Şükrü Kanatlı Mah.).jpg","Pretty Pancake, Antakya (General Şükrü Kanatlı Mah.)")</f>
        <v>Pretty Pancake, Antakya (General Şükrü Kanatlı Mah.)</v>
      </c>
      <c r="AF387" t="s">
        <v>813</v>
      </c>
      <c r="AG387" t="s">
        <v>146</v>
      </c>
      <c r="AH387" t="s">
        <v>89</v>
      </c>
      <c r="AI387" t="s">
        <v>89</v>
      </c>
      <c r="AJ387" t="s">
        <v>93</v>
      </c>
    </row>
    <row r="388" spans="2:36" x14ac:dyDescent="0.25">
      <c r="B388" t="s">
        <v>89</v>
      </c>
      <c r="C388" t="s">
        <v>89</v>
      </c>
      <c r="D388" t="s">
        <v>89</v>
      </c>
      <c r="E388" t="s">
        <v>89</v>
      </c>
      <c r="F388" t="s">
        <v>89</v>
      </c>
      <c r="G388" t="s">
        <v>89</v>
      </c>
      <c r="H388" t="s">
        <v>89</v>
      </c>
      <c r="I388" t="s">
        <v>89</v>
      </c>
      <c r="J388" t="s">
        <v>89</v>
      </c>
      <c r="K388" t="s">
        <v>89</v>
      </c>
      <c r="L388" t="s">
        <v>1000</v>
      </c>
      <c r="M388" t="s">
        <v>89</v>
      </c>
      <c r="N388" t="s">
        <v>89</v>
      </c>
      <c r="O388" t="s">
        <v>89</v>
      </c>
      <c r="P388" t="s">
        <v>89</v>
      </c>
      <c r="Q388" t="s">
        <v>89</v>
      </c>
      <c r="R388" t="s">
        <v>89</v>
      </c>
      <c r="S388" t="s">
        <v>89</v>
      </c>
      <c r="T388" t="s">
        <v>89</v>
      </c>
      <c r="U388" t="s">
        <v>89</v>
      </c>
      <c r="V388" t="s">
        <v>89</v>
      </c>
      <c r="W388" t="s">
        <v>90</v>
      </c>
      <c r="X388" t="s">
        <v>89</v>
      </c>
      <c r="Y388" t="s">
        <v>96</v>
      </c>
      <c r="Z388" t="s">
        <v>134</v>
      </c>
      <c r="AA388" t="s">
        <v>89</v>
      </c>
      <c r="AB388" t="s">
        <v>89</v>
      </c>
      <c r="AC388" t="s">
        <v>89</v>
      </c>
      <c r="AD388" t="s">
        <v>89</v>
      </c>
      <c r="AE388" t="str">
        <f>HYPERLINK("file:///C:/rest_photo/Prof Köfteci, Antakya (Zülüflühan Mah.).jpg","Prof Köfteci, Antakya (Zülüflühan Mah.)")</f>
        <v>Prof Köfteci, Antakya (Zülüflühan Mah.)</v>
      </c>
      <c r="AF388" t="s">
        <v>81</v>
      </c>
      <c r="AG388" t="s">
        <v>156</v>
      </c>
      <c r="AH388" t="s">
        <v>89</v>
      </c>
      <c r="AI388" t="s">
        <v>89</v>
      </c>
      <c r="AJ388" t="s">
        <v>93</v>
      </c>
    </row>
    <row r="389" spans="2:36" x14ac:dyDescent="0.25">
      <c r="B389" t="s">
        <v>89</v>
      </c>
      <c r="C389" t="s">
        <v>89</v>
      </c>
      <c r="D389" t="s">
        <v>89</v>
      </c>
      <c r="E389" t="s">
        <v>89</v>
      </c>
      <c r="F389" t="s">
        <v>89</v>
      </c>
      <c r="G389" t="s">
        <v>89</v>
      </c>
      <c r="H389" t="s">
        <v>89</v>
      </c>
      <c r="I389" t="s">
        <v>89</v>
      </c>
      <c r="J389" t="s">
        <v>89</v>
      </c>
      <c r="K389" t="s">
        <v>89</v>
      </c>
      <c r="L389" t="s">
        <v>1001</v>
      </c>
      <c r="M389" t="s">
        <v>89</v>
      </c>
      <c r="N389" t="s">
        <v>89</v>
      </c>
      <c r="O389" t="s">
        <v>89</v>
      </c>
      <c r="P389" t="s">
        <v>89</v>
      </c>
      <c r="Q389" t="s">
        <v>89</v>
      </c>
      <c r="R389" t="s">
        <v>89</v>
      </c>
      <c r="S389" t="s">
        <v>89</v>
      </c>
      <c r="T389" t="s">
        <v>89</v>
      </c>
      <c r="U389" t="s">
        <v>89</v>
      </c>
      <c r="V389" t="s">
        <v>89</v>
      </c>
      <c r="W389" t="s">
        <v>90</v>
      </c>
      <c r="X389" t="s">
        <v>89</v>
      </c>
      <c r="Y389" t="s">
        <v>91</v>
      </c>
      <c r="Z389" t="s">
        <v>92</v>
      </c>
      <c r="AA389" t="s">
        <v>89</v>
      </c>
      <c r="AB389" t="s">
        <v>89</v>
      </c>
      <c r="AC389" t="s">
        <v>89</v>
      </c>
      <c r="AD389" t="s">
        <v>89</v>
      </c>
      <c r="AE389" t="str">
        <f>HYPERLINK("file:///C:/rest_photo/Puffy Bubble Waffle, Defne (Sümerler Mah.).jpg","Puffy Bubble Waffle, Defne (Sümerler Mah.)")</f>
        <v>Puffy Bubble Waffle, Defne (Sümerler Mah.)</v>
      </c>
      <c r="AF389" t="s">
        <v>1002</v>
      </c>
      <c r="AG389" t="s">
        <v>535</v>
      </c>
      <c r="AH389" t="s">
        <v>89</v>
      </c>
      <c r="AI389" t="s">
        <v>89</v>
      </c>
      <c r="AJ389" t="s">
        <v>93</v>
      </c>
    </row>
    <row r="390" spans="2:36" x14ac:dyDescent="0.25">
      <c r="B390" t="s">
        <v>89</v>
      </c>
      <c r="C390" t="s">
        <v>89</v>
      </c>
      <c r="D390" t="s">
        <v>89</v>
      </c>
      <c r="E390" t="s">
        <v>89</v>
      </c>
      <c r="F390" t="s">
        <v>89</v>
      </c>
      <c r="G390" t="s">
        <v>89</v>
      </c>
      <c r="H390" t="s">
        <v>89</v>
      </c>
      <c r="I390" t="s">
        <v>89</v>
      </c>
      <c r="J390" t="s">
        <v>89</v>
      </c>
      <c r="K390" t="s">
        <v>89</v>
      </c>
      <c r="L390" t="s">
        <v>1003</v>
      </c>
      <c r="M390" t="s">
        <v>89</v>
      </c>
      <c r="N390" t="s">
        <v>89</v>
      </c>
      <c r="O390" t="s">
        <v>89</v>
      </c>
      <c r="P390" t="s">
        <v>89</v>
      </c>
      <c r="Q390" t="s">
        <v>89</v>
      </c>
      <c r="R390" t="s">
        <v>89</v>
      </c>
      <c r="S390" t="s">
        <v>89</v>
      </c>
      <c r="T390" t="s">
        <v>89</v>
      </c>
      <c r="U390" t="s">
        <v>89</v>
      </c>
      <c r="V390" t="s">
        <v>89</v>
      </c>
      <c r="W390" t="s">
        <v>90</v>
      </c>
      <c r="X390" t="s">
        <v>89</v>
      </c>
      <c r="Y390" t="s">
        <v>96</v>
      </c>
      <c r="Z390" t="s">
        <v>159</v>
      </c>
      <c r="AA390" t="s">
        <v>89</v>
      </c>
      <c r="AB390" t="s">
        <v>89</v>
      </c>
      <c r="AC390" t="s">
        <v>89</v>
      </c>
      <c r="AD390" t="s">
        <v>89</v>
      </c>
      <c r="AE390" t="str">
        <f>HYPERLINK("file:///C:/rest_photo/Puzzle Waffle, Antakya (Güllü Bahçe Mah. - Saray Cad.).jpg","Puzzle Waffle, Antakya (Güllü Bahçe Mah. - Saray Cad.)")</f>
        <v>Puzzle Waffle, Antakya (Güllü Bahçe Mah. - Saray Cad.)</v>
      </c>
      <c r="AF390" t="s">
        <v>700</v>
      </c>
      <c r="AG390" t="s">
        <v>146</v>
      </c>
      <c r="AH390" t="s">
        <v>89</v>
      </c>
      <c r="AI390" t="s">
        <v>89</v>
      </c>
      <c r="AJ390" t="s">
        <v>93</v>
      </c>
    </row>
    <row r="391" spans="2:36" x14ac:dyDescent="0.25">
      <c r="B391" t="s">
        <v>89</v>
      </c>
      <c r="C391" t="s">
        <v>89</v>
      </c>
      <c r="D391" t="s">
        <v>89</v>
      </c>
      <c r="E391" t="s">
        <v>89</v>
      </c>
      <c r="F391" t="s">
        <v>89</v>
      </c>
      <c r="G391" t="s">
        <v>89</v>
      </c>
      <c r="H391" t="s">
        <v>89</v>
      </c>
      <c r="I391" t="s">
        <v>89</v>
      </c>
      <c r="J391" t="s">
        <v>89</v>
      </c>
      <c r="K391" t="s">
        <v>89</v>
      </c>
      <c r="L391" t="s">
        <v>1004</v>
      </c>
      <c r="M391" t="s">
        <v>89</v>
      </c>
      <c r="N391" t="s">
        <v>89</v>
      </c>
      <c r="O391" t="s">
        <v>89</v>
      </c>
      <c r="P391" t="s">
        <v>89</v>
      </c>
      <c r="Q391" t="s">
        <v>89</v>
      </c>
      <c r="R391" t="s">
        <v>89</v>
      </c>
      <c r="S391" t="s">
        <v>89</v>
      </c>
      <c r="T391" t="s">
        <v>89</v>
      </c>
      <c r="U391" t="s">
        <v>89</v>
      </c>
      <c r="V391" t="s">
        <v>89</v>
      </c>
      <c r="W391" t="s">
        <v>90</v>
      </c>
      <c r="X391" t="s">
        <v>89</v>
      </c>
      <c r="Y391" t="s">
        <v>107</v>
      </c>
      <c r="Z391" t="s">
        <v>533</v>
      </c>
      <c r="AA391" t="s">
        <v>89</v>
      </c>
      <c r="AB391" t="s">
        <v>89</v>
      </c>
      <c r="AC391" t="s">
        <v>89</v>
      </c>
      <c r="AD391" t="s">
        <v>89</v>
      </c>
      <c r="AE391" t="str">
        <f>HYPERLINK("file:///C:/rest_photo/Retro Hotdog, İskenderun (Hürriyet Mah.).jpg","Retro Hotdog, İskenderun (Hürriyet Mah.)")</f>
        <v>Retro Hotdog, İskenderun (Hürriyet Mah.)</v>
      </c>
      <c r="AF391" t="s">
        <v>700</v>
      </c>
      <c r="AG391" t="s">
        <v>142</v>
      </c>
      <c r="AH391" t="s">
        <v>89</v>
      </c>
      <c r="AI391" t="s">
        <v>89</v>
      </c>
      <c r="AJ391" t="s">
        <v>93</v>
      </c>
    </row>
    <row r="392" spans="2:36" x14ac:dyDescent="0.25">
      <c r="B392" t="s">
        <v>89</v>
      </c>
      <c r="C392" t="s">
        <v>89</v>
      </c>
      <c r="D392" t="s">
        <v>89</v>
      </c>
      <c r="E392" t="s">
        <v>89</v>
      </c>
      <c r="F392" t="s">
        <v>89</v>
      </c>
      <c r="G392" t="s">
        <v>89</v>
      </c>
      <c r="H392" t="s">
        <v>89</v>
      </c>
      <c r="I392" t="s">
        <v>89</v>
      </c>
      <c r="J392" t="s">
        <v>89</v>
      </c>
      <c r="K392" t="s">
        <v>89</v>
      </c>
      <c r="L392" t="s">
        <v>1005</v>
      </c>
      <c r="M392" t="s">
        <v>89</v>
      </c>
      <c r="N392" t="s">
        <v>89</v>
      </c>
      <c r="O392" t="s">
        <v>89</v>
      </c>
      <c r="P392" t="s">
        <v>89</v>
      </c>
      <c r="Q392" t="s">
        <v>89</v>
      </c>
      <c r="R392" t="s">
        <v>89</v>
      </c>
      <c r="S392" t="s">
        <v>89</v>
      </c>
      <c r="T392" t="s">
        <v>89</v>
      </c>
      <c r="U392" t="s">
        <v>89</v>
      </c>
      <c r="V392" t="s">
        <v>89</v>
      </c>
      <c r="W392" t="s">
        <v>90</v>
      </c>
      <c r="X392" t="s">
        <v>89</v>
      </c>
      <c r="Y392" t="s">
        <v>107</v>
      </c>
      <c r="Z392" t="s">
        <v>256</v>
      </c>
      <c r="AA392" t="s">
        <v>89</v>
      </c>
      <c r="AB392" t="s">
        <v>89</v>
      </c>
      <c r="AC392" t="s">
        <v>89</v>
      </c>
      <c r="AD392" t="s">
        <v>89</v>
      </c>
      <c r="AE392" t="str">
        <f>HYPERLINK("file:///C:/rest_photo/Retro Vitamin Bar, İskenderun (Pirireis Mah.).jpg","Retro Vitamin Bar, İskenderun (Pirireis Mah.)")</f>
        <v>Retro Vitamin Bar, İskenderun (Pirireis Mah.)</v>
      </c>
      <c r="AF392" t="s">
        <v>698</v>
      </c>
      <c r="AG392" t="s">
        <v>79</v>
      </c>
      <c r="AH392" t="s">
        <v>89</v>
      </c>
      <c r="AI392" t="s">
        <v>89</v>
      </c>
      <c r="AJ392" t="s">
        <v>93</v>
      </c>
    </row>
    <row r="393" spans="2:36" x14ac:dyDescent="0.25">
      <c r="B393" t="s">
        <v>89</v>
      </c>
      <c r="C393" t="s">
        <v>89</v>
      </c>
      <c r="D393" t="s">
        <v>89</v>
      </c>
      <c r="E393" t="s">
        <v>89</v>
      </c>
      <c r="F393" t="s">
        <v>89</v>
      </c>
      <c r="G393" t="s">
        <v>89</v>
      </c>
      <c r="H393" t="s">
        <v>89</v>
      </c>
      <c r="I393" t="s">
        <v>89</v>
      </c>
      <c r="J393" t="s">
        <v>89</v>
      </c>
      <c r="K393" t="s">
        <v>89</v>
      </c>
      <c r="L393" t="s">
        <v>1006</v>
      </c>
      <c r="M393" t="s">
        <v>89</v>
      </c>
      <c r="N393" t="s">
        <v>89</v>
      </c>
      <c r="O393" t="s">
        <v>89</v>
      </c>
      <c r="P393" t="s">
        <v>89</v>
      </c>
      <c r="Q393" t="s">
        <v>89</v>
      </c>
      <c r="R393" t="s">
        <v>89</v>
      </c>
      <c r="S393" t="s">
        <v>89</v>
      </c>
      <c r="T393" t="s">
        <v>89</v>
      </c>
      <c r="U393" t="s">
        <v>89</v>
      </c>
      <c r="V393" t="s">
        <v>89</v>
      </c>
      <c r="W393" t="s">
        <v>90</v>
      </c>
      <c r="X393" t="s">
        <v>89</v>
      </c>
      <c r="Y393" t="s">
        <v>189</v>
      </c>
      <c r="Z393" t="s">
        <v>340</v>
      </c>
      <c r="AA393" t="s">
        <v>89</v>
      </c>
      <c r="AB393" t="s">
        <v>89</v>
      </c>
      <c r="AC393" t="s">
        <v>89</v>
      </c>
      <c r="AD393" t="s">
        <v>89</v>
      </c>
      <c r="AE393" t="str">
        <f>HYPERLINK("file:///C:/rest_photo/Rhossus Micana, Arsuz (Karaağaç Şarkkonak Mah.).jpg","Rhossus Micana, Arsuz (Karaağaç Şarkkonak Mah.)")</f>
        <v>Rhossus Micana, Arsuz (Karaağaç Şarkkonak Mah.)</v>
      </c>
      <c r="AF393" t="s">
        <v>700</v>
      </c>
      <c r="AG393" t="s">
        <v>110</v>
      </c>
      <c r="AH393" t="s">
        <v>89</v>
      </c>
      <c r="AI393" t="s">
        <v>89</v>
      </c>
      <c r="AJ393" t="s">
        <v>93</v>
      </c>
    </row>
    <row r="394" spans="2:36" x14ac:dyDescent="0.25">
      <c r="B394" t="s">
        <v>89</v>
      </c>
      <c r="C394" t="s">
        <v>89</v>
      </c>
      <c r="D394" t="s">
        <v>89</v>
      </c>
      <c r="E394" t="s">
        <v>89</v>
      </c>
      <c r="F394" t="s">
        <v>89</v>
      </c>
      <c r="G394" t="s">
        <v>89</v>
      </c>
      <c r="H394" t="s">
        <v>89</v>
      </c>
      <c r="I394" t="s">
        <v>89</v>
      </c>
      <c r="J394" t="s">
        <v>89</v>
      </c>
      <c r="K394" t="s">
        <v>89</v>
      </c>
      <c r="L394" t="s">
        <v>1007</v>
      </c>
      <c r="M394" t="s">
        <v>89</v>
      </c>
      <c r="N394" t="s">
        <v>89</v>
      </c>
      <c r="O394" t="s">
        <v>89</v>
      </c>
      <c r="P394" t="s">
        <v>89</v>
      </c>
      <c r="Q394" t="s">
        <v>89</v>
      </c>
      <c r="R394" t="s">
        <v>89</v>
      </c>
      <c r="S394" t="s">
        <v>89</v>
      </c>
      <c r="T394" t="s">
        <v>89</v>
      </c>
      <c r="U394" t="s">
        <v>89</v>
      </c>
      <c r="V394" t="s">
        <v>89</v>
      </c>
      <c r="W394" t="s">
        <v>90</v>
      </c>
      <c r="X394" t="s">
        <v>89</v>
      </c>
      <c r="Y394" t="s">
        <v>91</v>
      </c>
      <c r="Z394" t="s">
        <v>92</v>
      </c>
      <c r="AA394" t="s">
        <v>89</v>
      </c>
      <c r="AB394" t="s">
        <v>89</v>
      </c>
      <c r="AC394" t="s">
        <v>89</v>
      </c>
      <c r="AD394" t="s">
        <v>89</v>
      </c>
      <c r="AE394" t="str">
        <f>HYPERLINK("file:///C:/rest_photo/Rıfkı Tost, Defne (Sümerler Mah.).jpg","Rıfkı Tost, Defne (Sümerler Mah.)")</f>
        <v>Rıfkı Tost, Defne (Sümerler Mah.)</v>
      </c>
      <c r="AF394" t="s">
        <v>81</v>
      </c>
      <c r="AG394" t="s">
        <v>142</v>
      </c>
      <c r="AH394" t="s">
        <v>89</v>
      </c>
      <c r="AI394" t="s">
        <v>89</v>
      </c>
      <c r="AJ394" t="s">
        <v>93</v>
      </c>
    </row>
    <row r="395" spans="2:36" x14ac:dyDescent="0.25">
      <c r="B395" t="s">
        <v>89</v>
      </c>
      <c r="C395" t="s">
        <v>89</v>
      </c>
      <c r="D395" t="s">
        <v>89</v>
      </c>
      <c r="E395" t="s">
        <v>89</v>
      </c>
      <c r="F395" t="s">
        <v>89</v>
      </c>
      <c r="G395" t="s">
        <v>89</v>
      </c>
      <c r="H395" t="s">
        <v>89</v>
      </c>
      <c r="I395" t="s">
        <v>89</v>
      </c>
      <c r="J395" t="s">
        <v>89</v>
      </c>
      <c r="K395" t="s">
        <v>89</v>
      </c>
      <c r="L395" t="s">
        <v>1008</v>
      </c>
      <c r="M395" t="s">
        <v>89</v>
      </c>
      <c r="N395" t="s">
        <v>89</v>
      </c>
      <c r="O395" t="s">
        <v>89</v>
      </c>
      <c r="P395" t="s">
        <v>89</v>
      </c>
      <c r="Q395" t="s">
        <v>89</v>
      </c>
      <c r="R395" t="s">
        <v>89</v>
      </c>
      <c r="S395" t="s">
        <v>89</v>
      </c>
      <c r="T395" t="s">
        <v>89</v>
      </c>
      <c r="U395" t="s">
        <v>89</v>
      </c>
      <c r="V395" t="s">
        <v>89</v>
      </c>
      <c r="W395" t="s">
        <v>90</v>
      </c>
      <c r="X395" t="s">
        <v>89</v>
      </c>
      <c r="Y395" t="s">
        <v>189</v>
      </c>
      <c r="Z395" t="s">
        <v>594</v>
      </c>
      <c r="AA395" t="s">
        <v>89</v>
      </c>
      <c r="AB395" t="s">
        <v>89</v>
      </c>
      <c r="AC395" t="s">
        <v>89</v>
      </c>
      <c r="AD395" t="s">
        <v>89</v>
      </c>
      <c r="AE395" t="str">
        <f>HYPERLINK("file:///C:/rest_photo/Robusta Drive Thru, Arsuz (Çetillik Mah.).jpg","Robusta Drive Thru, Arsuz (Çetillik Mah.)")</f>
        <v>Robusta Drive Thru, Arsuz (Çetillik Mah.)</v>
      </c>
      <c r="AF395" t="s">
        <v>702</v>
      </c>
      <c r="AG395" t="s">
        <v>255</v>
      </c>
      <c r="AH395" t="s">
        <v>89</v>
      </c>
      <c r="AI395" t="s">
        <v>89</v>
      </c>
      <c r="AJ395" t="s">
        <v>93</v>
      </c>
    </row>
    <row r="396" spans="2:36" x14ac:dyDescent="0.25">
      <c r="B396" t="s">
        <v>89</v>
      </c>
      <c r="C396" t="s">
        <v>89</v>
      </c>
      <c r="D396" t="s">
        <v>89</v>
      </c>
      <c r="E396" t="s">
        <v>89</v>
      </c>
      <c r="F396" t="s">
        <v>89</v>
      </c>
      <c r="G396" t="s">
        <v>89</v>
      </c>
      <c r="H396" t="s">
        <v>89</v>
      </c>
      <c r="I396" t="s">
        <v>89</v>
      </c>
      <c r="J396" t="s">
        <v>89</v>
      </c>
      <c r="K396" t="s">
        <v>89</v>
      </c>
      <c r="L396" t="s">
        <v>1009</v>
      </c>
      <c r="M396" t="s">
        <v>89</v>
      </c>
      <c r="N396" t="s">
        <v>89</v>
      </c>
      <c r="O396" t="s">
        <v>89</v>
      </c>
      <c r="P396" t="s">
        <v>89</v>
      </c>
      <c r="Q396" t="s">
        <v>89</v>
      </c>
      <c r="R396" t="s">
        <v>89</v>
      </c>
      <c r="S396" t="s">
        <v>89</v>
      </c>
      <c r="T396" t="s">
        <v>89</v>
      </c>
      <c r="U396" t="s">
        <v>89</v>
      </c>
      <c r="V396" t="s">
        <v>89</v>
      </c>
      <c r="W396" t="s">
        <v>90</v>
      </c>
      <c r="X396" t="s">
        <v>89</v>
      </c>
      <c r="Y396" t="s">
        <v>107</v>
      </c>
      <c r="Z396" t="s">
        <v>140</v>
      </c>
      <c r="AA396" t="s">
        <v>89</v>
      </c>
      <c r="AB396" t="s">
        <v>89</v>
      </c>
      <c r="AC396" t="s">
        <v>89</v>
      </c>
      <c r="AD396" t="s">
        <v>89</v>
      </c>
      <c r="AE396" t="str">
        <f>HYPERLINK("file:///C:/rest_photo/Root, İskenderun (Yenişehir Mah.).jpg","Root, İskenderun (Yenişehir Mah.)")</f>
        <v>Root, İskenderun (Yenişehir Mah.)</v>
      </c>
      <c r="AF396" t="s">
        <v>81</v>
      </c>
      <c r="AG396" t="s">
        <v>255</v>
      </c>
      <c r="AH396" t="s">
        <v>89</v>
      </c>
      <c r="AI396" t="s">
        <v>89</v>
      </c>
      <c r="AJ396" t="s">
        <v>93</v>
      </c>
    </row>
    <row r="397" spans="2:36" x14ac:dyDescent="0.25">
      <c r="B397" t="s">
        <v>89</v>
      </c>
      <c r="C397" t="s">
        <v>89</v>
      </c>
      <c r="D397" t="s">
        <v>89</v>
      </c>
      <c r="E397" t="s">
        <v>89</v>
      </c>
      <c r="F397" t="s">
        <v>89</v>
      </c>
      <c r="G397" t="s">
        <v>89</v>
      </c>
      <c r="H397" t="s">
        <v>89</v>
      </c>
      <c r="I397" t="s">
        <v>89</v>
      </c>
      <c r="J397" t="s">
        <v>89</v>
      </c>
      <c r="K397" t="s">
        <v>89</v>
      </c>
      <c r="L397" t="s">
        <v>1010</v>
      </c>
      <c r="M397" t="s">
        <v>89</v>
      </c>
      <c r="N397" t="s">
        <v>89</v>
      </c>
      <c r="O397" t="s">
        <v>89</v>
      </c>
      <c r="P397" t="s">
        <v>89</v>
      </c>
      <c r="Q397" t="s">
        <v>89</v>
      </c>
      <c r="R397" t="s">
        <v>89</v>
      </c>
      <c r="S397" t="s">
        <v>89</v>
      </c>
      <c r="T397" t="s">
        <v>89</v>
      </c>
      <c r="U397" t="s">
        <v>89</v>
      </c>
      <c r="V397" t="s">
        <v>89</v>
      </c>
      <c r="W397" t="s">
        <v>90</v>
      </c>
      <c r="X397" t="s">
        <v>89</v>
      </c>
      <c r="Y397" t="s">
        <v>107</v>
      </c>
      <c r="Z397" t="s">
        <v>177</v>
      </c>
      <c r="AA397" t="s">
        <v>89</v>
      </c>
      <c r="AB397" t="s">
        <v>89</v>
      </c>
      <c r="AC397" t="s">
        <v>89</v>
      </c>
      <c r="AD397" t="s">
        <v>89</v>
      </c>
      <c r="AE397" t="str">
        <f>HYPERLINK("file:///C:/rest_photo/Saraçoğlu Baklava, İskenderun (Numune Mah.).jpg","Saraçoğlu Baklava, İskenderun (Numune Mah.)")</f>
        <v>Saraçoğlu Baklava, İskenderun (Numune Mah.)</v>
      </c>
      <c r="AF397" t="s">
        <v>698</v>
      </c>
      <c r="AG397" t="s">
        <v>146</v>
      </c>
      <c r="AH397" t="s">
        <v>89</v>
      </c>
      <c r="AI397" t="s">
        <v>89</v>
      </c>
      <c r="AJ397" t="s">
        <v>93</v>
      </c>
    </row>
    <row r="398" spans="2:36" x14ac:dyDescent="0.25">
      <c r="B398" t="s">
        <v>89</v>
      </c>
      <c r="C398" t="s">
        <v>89</v>
      </c>
      <c r="D398" t="s">
        <v>89</v>
      </c>
      <c r="E398" t="s">
        <v>89</v>
      </c>
      <c r="F398" t="s">
        <v>89</v>
      </c>
      <c r="G398" t="s">
        <v>89</v>
      </c>
      <c r="H398" t="s">
        <v>89</v>
      </c>
      <c r="I398" t="s">
        <v>89</v>
      </c>
      <c r="J398" t="s">
        <v>89</v>
      </c>
      <c r="K398" t="s">
        <v>89</v>
      </c>
      <c r="L398" t="s">
        <v>1011</v>
      </c>
      <c r="M398" t="s">
        <v>89</v>
      </c>
      <c r="N398" t="s">
        <v>89</v>
      </c>
      <c r="O398" t="s">
        <v>89</v>
      </c>
      <c r="P398" t="s">
        <v>89</v>
      </c>
      <c r="Q398" t="s">
        <v>89</v>
      </c>
      <c r="R398" t="s">
        <v>89</v>
      </c>
      <c r="S398" t="s">
        <v>89</v>
      </c>
      <c r="T398" t="s">
        <v>89</v>
      </c>
      <c r="U398" t="s">
        <v>89</v>
      </c>
      <c r="V398" t="s">
        <v>89</v>
      </c>
      <c r="W398" t="s">
        <v>90</v>
      </c>
      <c r="X398" t="s">
        <v>89</v>
      </c>
      <c r="Y398" t="s">
        <v>107</v>
      </c>
      <c r="Z398" t="s">
        <v>533</v>
      </c>
      <c r="AA398" t="s">
        <v>89</v>
      </c>
      <c r="AB398" t="s">
        <v>89</v>
      </c>
      <c r="AC398" t="s">
        <v>89</v>
      </c>
      <c r="AD398" t="s">
        <v>89</v>
      </c>
      <c r="AE398" t="str">
        <f>HYPERLINK("file:///C:/rest_photo/Seco'nun Yeri, İskenderun (Hürriyet Mah.).jpg","Seco'nun Yeri, İskenderun (Hürriyet Mah.)")</f>
        <v>Seco'nun Yeri, İskenderun (Hürriyet Mah.)</v>
      </c>
      <c r="AF398" t="s">
        <v>700</v>
      </c>
      <c r="AG398" t="s">
        <v>95</v>
      </c>
      <c r="AH398" t="s">
        <v>89</v>
      </c>
      <c r="AI398" t="s">
        <v>89</v>
      </c>
      <c r="AJ398" t="s">
        <v>93</v>
      </c>
    </row>
    <row r="399" spans="2:36" x14ac:dyDescent="0.25">
      <c r="B399" t="s">
        <v>89</v>
      </c>
      <c r="C399" t="s">
        <v>89</v>
      </c>
      <c r="D399" t="s">
        <v>89</v>
      </c>
      <c r="E399" t="s">
        <v>89</v>
      </c>
      <c r="F399" t="s">
        <v>89</v>
      </c>
      <c r="G399" t="s">
        <v>89</v>
      </c>
      <c r="H399" t="s">
        <v>89</v>
      </c>
      <c r="I399" t="s">
        <v>89</v>
      </c>
      <c r="J399" t="s">
        <v>89</v>
      </c>
      <c r="K399" t="s">
        <v>89</v>
      </c>
      <c r="L399" t="s">
        <v>1012</v>
      </c>
      <c r="M399" t="s">
        <v>89</v>
      </c>
      <c r="N399" t="s">
        <v>89</v>
      </c>
      <c r="O399" t="s">
        <v>89</v>
      </c>
      <c r="P399" t="s">
        <v>89</v>
      </c>
      <c r="Q399" t="s">
        <v>89</v>
      </c>
      <c r="R399" t="s">
        <v>89</v>
      </c>
      <c r="S399" t="s">
        <v>89</v>
      </c>
      <c r="T399" t="s">
        <v>89</v>
      </c>
      <c r="U399" t="s">
        <v>89</v>
      </c>
      <c r="V399" t="s">
        <v>89</v>
      </c>
      <c r="W399" t="s">
        <v>90</v>
      </c>
      <c r="X399" t="s">
        <v>89</v>
      </c>
      <c r="Y399" t="s">
        <v>96</v>
      </c>
      <c r="Z399" t="s">
        <v>505</v>
      </c>
      <c r="AA399" t="s">
        <v>89</v>
      </c>
      <c r="AB399" t="s">
        <v>89</v>
      </c>
      <c r="AC399" t="s">
        <v>89</v>
      </c>
      <c r="AD399" t="s">
        <v>89</v>
      </c>
      <c r="AE399" t="str">
        <f>HYPERLINK("file:///C:/rest_photo/Sefa Künefe, Antakya (Altınçay Mah.).jpg","Sefa Künefe, Antakya (Altınçay Mah.)")</f>
        <v>Sefa Künefe, Antakya (Altınçay Mah.)</v>
      </c>
      <c r="AF399" t="s">
        <v>81</v>
      </c>
      <c r="AG399" t="s">
        <v>146</v>
      </c>
      <c r="AH399" t="s">
        <v>89</v>
      </c>
      <c r="AI399" t="s">
        <v>89</v>
      </c>
      <c r="AJ399" t="s">
        <v>93</v>
      </c>
    </row>
    <row r="400" spans="2:36" x14ac:dyDescent="0.25">
      <c r="B400" t="s">
        <v>89</v>
      </c>
      <c r="C400" t="s">
        <v>89</v>
      </c>
      <c r="D400" t="s">
        <v>89</v>
      </c>
      <c r="E400" t="s">
        <v>89</v>
      </c>
      <c r="F400" t="s">
        <v>89</v>
      </c>
      <c r="G400" t="s">
        <v>89</v>
      </c>
      <c r="H400" t="s">
        <v>89</v>
      </c>
      <c r="I400" t="s">
        <v>89</v>
      </c>
      <c r="J400" t="s">
        <v>89</v>
      </c>
      <c r="K400" t="s">
        <v>89</v>
      </c>
      <c r="L400" t="s">
        <v>1013</v>
      </c>
      <c r="M400" t="s">
        <v>89</v>
      </c>
      <c r="N400" t="s">
        <v>89</v>
      </c>
      <c r="O400" t="s">
        <v>89</v>
      </c>
      <c r="P400" t="s">
        <v>89</v>
      </c>
      <c r="Q400" t="s">
        <v>89</v>
      </c>
      <c r="R400" t="s">
        <v>89</v>
      </c>
      <c r="S400" t="s">
        <v>89</v>
      </c>
      <c r="T400" t="s">
        <v>89</v>
      </c>
      <c r="U400" t="s">
        <v>89</v>
      </c>
      <c r="V400" t="s">
        <v>89</v>
      </c>
      <c r="W400" t="s">
        <v>90</v>
      </c>
      <c r="X400" t="s">
        <v>89</v>
      </c>
      <c r="Y400" t="s">
        <v>107</v>
      </c>
      <c r="Z400" t="s">
        <v>186</v>
      </c>
      <c r="AA400" t="s">
        <v>89</v>
      </c>
      <c r="AB400" t="s">
        <v>89</v>
      </c>
      <c r="AC400" t="s">
        <v>89</v>
      </c>
      <c r="AD400" t="s">
        <v>89</v>
      </c>
      <c r="AE400" t="str">
        <f>HYPERLINK("file:///C:/rest_photo/Sekiz Şiş Mey, İskenderun (Savaş Mah.).jpg","Sekiz Şiş Mey, İskenderun (Savaş Mah.)")</f>
        <v>Sekiz Şiş Mey, İskenderun (Savaş Mah.)</v>
      </c>
      <c r="AF400" t="s">
        <v>700</v>
      </c>
      <c r="AG400" t="s">
        <v>95</v>
      </c>
      <c r="AH400" t="s">
        <v>89</v>
      </c>
      <c r="AI400" t="s">
        <v>89</v>
      </c>
      <c r="AJ400" t="s">
        <v>93</v>
      </c>
    </row>
    <row r="401" spans="2:36" x14ac:dyDescent="0.25">
      <c r="B401" t="s">
        <v>89</v>
      </c>
      <c r="C401" t="s">
        <v>89</v>
      </c>
      <c r="D401" t="s">
        <v>89</v>
      </c>
      <c r="E401" t="s">
        <v>89</v>
      </c>
      <c r="F401" t="s">
        <v>89</v>
      </c>
      <c r="G401" t="s">
        <v>89</v>
      </c>
      <c r="H401" t="s">
        <v>89</v>
      </c>
      <c r="I401" t="s">
        <v>89</v>
      </c>
      <c r="J401" t="s">
        <v>89</v>
      </c>
      <c r="K401" t="s">
        <v>89</v>
      </c>
      <c r="L401" t="s">
        <v>1014</v>
      </c>
      <c r="M401" t="s">
        <v>89</v>
      </c>
      <c r="N401" t="s">
        <v>89</v>
      </c>
      <c r="O401" t="s">
        <v>89</v>
      </c>
      <c r="P401" t="s">
        <v>89</v>
      </c>
      <c r="Q401" t="s">
        <v>89</v>
      </c>
      <c r="R401" t="s">
        <v>89</v>
      </c>
      <c r="S401" t="s">
        <v>89</v>
      </c>
      <c r="T401" t="s">
        <v>89</v>
      </c>
      <c r="U401" t="s">
        <v>89</v>
      </c>
      <c r="V401" t="s">
        <v>89</v>
      </c>
      <c r="W401" t="s">
        <v>90</v>
      </c>
      <c r="X401" t="s">
        <v>89</v>
      </c>
      <c r="Y401" t="s">
        <v>91</v>
      </c>
      <c r="Z401" t="s">
        <v>92</v>
      </c>
      <c r="AA401" t="s">
        <v>89</v>
      </c>
      <c r="AB401" t="s">
        <v>89</v>
      </c>
      <c r="AC401" t="s">
        <v>89</v>
      </c>
      <c r="AD401" t="s">
        <v>89</v>
      </c>
      <c r="AE401" t="str">
        <f>HYPERLINK("file:///C:/rest_photo/Selim Döner, Defne (Sümerler Mah.).jpg","Selim Döner, Defne (Sümerler Mah.)")</f>
        <v>Selim Döner, Defne (Sümerler Mah.)</v>
      </c>
      <c r="AF401" t="s">
        <v>81</v>
      </c>
      <c r="AG401" t="s">
        <v>99</v>
      </c>
      <c r="AH401" t="s">
        <v>89</v>
      </c>
      <c r="AI401" t="s">
        <v>89</v>
      </c>
      <c r="AJ401" t="s">
        <v>93</v>
      </c>
    </row>
    <row r="402" spans="2:36" x14ac:dyDescent="0.25">
      <c r="B402" t="s">
        <v>89</v>
      </c>
      <c r="C402" t="s">
        <v>89</v>
      </c>
      <c r="D402" t="s">
        <v>89</v>
      </c>
      <c r="E402" t="s">
        <v>89</v>
      </c>
      <c r="F402" t="s">
        <v>89</v>
      </c>
      <c r="G402" t="s">
        <v>89</v>
      </c>
      <c r="H402" t="s">
        <v>89</v>
      </c>
      <c r="I402" t="s">
        <v>89</v>
      </c>
      <c r="J402" t="s">
        <v>89</v>
      </c>
      <c r="K402" t="s">
        <v>89</v>
      </c>
      <c r="L402" t="s">
        <v>1015</v>
      </c>
      <c r="M402" t="s">
        <v>89</v>
      </c>
      <c r="N402" t="s">
        <v>89</v>
      </c>
      <c r="O402" t="s">
        <v>89</v>
      </c>
      <c r="P402" t="s">
        <v>89</v>
      </c>
      <c r="Q402" t="s">
        <v>89</v>
      </c>
      <c r="R402" t="s">
        <v>89</v>
      </c>
      <c r="S402" t="s">
        <v>89</v>
      </c>
      <c r="T402" t="s">
        <v>89</v>
      </c>
      <c r="U402" t="s">
        <v>89</v>
      </c>
      <c r="V402" t="s">
        <v>89</v>
      </c>
      <c r="W402" t="s">
        <v>90</v>
      </c>
      <c r="X402" t="s">
        <v>89</v>
      </c>
      <c r="Y402" t="s">
        <v>107</v>
      </c>
      <c r="Z402" t="s">
        <v>302</v>
      </c>
      <c r="AA402" t="s">
        <v>89</v>
      </c>
      <c r="AB402" t="s">
        <v>89</v>
      </c>
      <c r="AC402" t="s">
        <v>89</v>
      </c>
      <c r="AD402" t="s">
        <v>89</v>
      </c>
      <c r="AE402" t="str">
        <f>HYPERLINK("file:///C:/rest_photo/Selin Döner, İskenderun (Modern Evler Mah.).jpg","Selin Döner, İskenderun (Modern Evler Mah.)")</f>
        <v>Selin Döner, İskenderun (Modern Evler Mah.)</v>
      </c>
      <c r="AF402" t="s">
        <v>81</v>
      </c>
      <c r="AG402" t="s">
        <v>99</v>
      </c>
      <c r="AH402" t="s">
        <v>89</v>
      </c>
      <c r="AI402" t="s">
        <v>89</v>
      </c>
      <c r="AJ402" t="s">
        <v>93</v>
      </c>
    </row>
    <row r="403" spans="2:36" x14ac:dyDescent="0.25">
      <c r="B403" t="s">
        <v>89</v>
      </c>
      <c r="C403" t="s">
        <v>89</v>
      </c>
      <c r="D403" t="s">
        <v>89</v>
      </c>
      <c r="E403" t="s">
        <v>89</v>
      </c>
      <c r="F403" t="s">
        <v>89</v>
      </c>
      <c r="G403" t="s">
        <v>89</v>
      </c>
      <c r="H403" t="s">
        <v>89</v>
      </c>
      <c r="I403" t="s">
        <v>89</v>
      </c>
      <c r="J403" t="s">
        <v>89</v>
      </c>
      <c r="K403" t="s">
        <v>89</v>
      </c>
      <c r="L403" t="s">
        <v>1016</v>
      </c>
      <c r="M403" t="s">
        <v>89</v>
      </c>
      <c r="N403" t="s">
        <v>89</v>
      </c>
      <c r="O403" t="s">
        <v>89</v>
      </c>
      <c r="P403" t="s">
        <v>89</v>
      </c>
      <c r="Q403" t="s">
        <v>89</v>
      </c>
      <c r="R403" t="s">
        <v>89</v>
      </c>
      <c r="S403" t="s">
        <v>89</v>
      </c>
      <c r="T403" t="s">
        <v>89</v>
      </c>
      <c r="U403" t="s">
        <v>89</v>
      </c>
      <c r="V403" t="s">
        <v>89</v>
      </c>
      <c r="W403" t="s">
        <v>90</v>
      </c>
      <c r="X403" t="s">
        <v>89</v>
      </c>
      <c r="Y403" t="s">
        <v>96</v>
      </c>
      <c r="Z403" t="s">
        <v>137</v>
      </c>
      <c r="AA403" t="s">
        <v>89</v>
      </c>
      <c r="AB403" t="s">
        <v>89</v>
      </c>
      <c r="AC403" t="s">
        <v>89</v>
      </c>
      <c r="AD403" t="s">
        <v>89</v>
      </c>
      <c r="AE403" t="str">
        <f>HYPERLINK("file:///C:/rest_photo/Serenat Restaurant, Antakya (Zenginler Mah.).jpg","Serenat Restaurant, Antakya (Zenginler Mah.)")</f>
        <v>Serenat Restaurant, Antakya (Zenginler Mah.)</v>
      </c>
      <c r="AF403" t="s">
        <v>702</v>
      </c>
      <c r="AG403" t="s">
        <v>95</v>
      </c>
      <c r="AH403" t="s">
        <v>89</v>
      </c>
      <c r="AI403" t="s">
        <v>89</v>
      </c>
      <c r="AJ403" t="s">
        <v>93</v>
      </c>
    </row>
    <row r="404" spans="2:36" x14ac:dyDescent="0.25">
      <c r="B404" t="s">
        <v>89</v>
      </c>
      <c r="C404" t="s">
        <v>89</v>
      </c>
      <c r="D404" t="s">
        <v>89</v>
      </c>
      <c r="E404" t="s">
        <v>89</v>
      </c>
      <c r="F404" t="s">
        <v>89</v>
      </c>
      <c r="G404" t="s">
        <v>89</v>
      </c>
      <c r="H404" t="s">
        <v>89</v>
      </c>
      <c r="I404" t="s">
        <v>89</v>
      </c>
      <c r="J404" t="s">
        <v>89</v>
      </c>
      <c r="K404" t="s">
        <v>89</v>
      </c>
      <c r="L404" t="s">
        <v>1017</v>
      </c>
      <c r="M404" t="s">
        <v>89</v>
      </c>
      <c r="N404" t="s">
        <v>89</v>
      </c>
      <c r="O404" t="s">
        <v>89</v>
      </c>
      <c r="P404" t="s">
        <v>89</v>
      </c>
      <c r="Q404" t="s">
        <v>89</v>
      </c>
      <c r="R404" t="s">
        <v>89</v>
      </c>
      <c r="S404" t="s">
        <v>89</v>
      </c>
      <c r="T404" t="s">
        <v>89</v>
      </c>
      <c r="U404" t="s">
        <v>89</v>
      </c>
      <c r="V404" t="s">
        <v>89</v>
      </c>
      <c r="W404" t="s">
        <v>90</v>
      </c>
      <c r="X404" t="s">
        <v>89</v>
      </c>
      <c r="Y404" t="s">
        <v>107</v>
      </c>
      <c r="Z404" t="s">
        <v>140</v>
      </c>
      <c r="AA404" t="s">
        <v>89</v>
      </c>
      <c r="AB404" t="s">
        <v>89</v>
      </c>
      <c r="AC404" t="s">
        <v>89</v>
      </c>
      <c r="AD404" t="s">
        <v>89</v>
      </c>
      <c r="AE404" t="str">
        <f>HYPERLINK("file:///C:/rest_photo/Shera, İskenderun (Yenişehir Mah.).jpg","Shera, İskenderun (Yenişehir Mah.)")</f>
        <v>Shera, İskenderun (Yenişehir Mah.)</v>
      </c>
      <c r="AF404" t="s">
        <v>700</v>
      </c>
      <c r="AG404" t="s">
        <v>110</v>
      </c>
      <c r="AH404" t="s">
        <v>89</v>
      </c>
      <c r="AI404" t="s">
        <v>89</v>
      </c>
      <c r="AJ404" t="s">
        <v>93</v>
      </c>
    </row>
    <row r="405" spans="2:36" x14ac:dyDescent="0.25">
      <c r="B405" t="s">
        <v>89</v>
      </c>
      <c r="C405" t="s">
        <v>89</v>
      </c>
      <c r="D405" t="s">
        <v>89</v>
      </c>
      <c r="E405" t="s">
        <v>89</v>
      </c>
      <c r="F405" t="s">
        <v>89</v>
      </c>
      <c r="G405" t="s">
        <v>89</v>
      </c>
      <c r="H405" t="s">
        <v>89</v>
      </c>
      <c r="I405" t="s">
        <v>89</v>
      </c>
      <c r="J405" t="s">
        <v>89</v>
      </c>
      <c r="K405" t="s">
        <v>89</v>
      </c>
      <c r="L405" t="s">
        <v>1018</v>
      </c>
      <c r="M405" t="s">
        <v>89</v>
      </c>
      <c r="N405" t="s">
        <v>89</v>
      </c>
      <c r="O405" t="s">
        <v>89</v>
      </c>
      <c r="P405" t="s">
        <v>89</v>
      </c>
      <c r="Q405" t="s">
        <v>89</v>
      </c>
      <c r="R405" t="s">
        <v>89</v>
      </c>
      <c r="S405" t="s">
        <v>89</v>
      </c>
      <c r="T405" t="s">
        <v>89</v>
      </c>
      <c r="U405" t="s">
        <v>89</v>
      </c>
      <c r="V405" t="s">
        <v>89</v>
      </c>
      <c r="W405" t="s">
        <v>90</v>
      </c>
      <c r="X405" t="s">
        <v>89</v>
      </c>
      <c r="Y405" t="s">
        <v>91</v>
      </c>
      <c r="Z405" t="s">
        <v>180</v>
      </c>
      <c r="AA405" t="s">
        <v>89</v>
      </c>
      <c r="AB405" t="s">
        <v>89</v>
      </c>
      <c r="AC405" t="s">
        <v>89</v>
      </c>
      <c r="AD405" t="s">
        <v>89</v>
      </c>
      <c r="AE405" t="str">
        <f>HYPERLINK("file:///C:/rest_photo/Sırma Su, Defne (Çekmece Mah.).jpg","Sırma Su, Defne (Çekmece Mah.)")</f>
        <v>Sırma Su, Defne (Çekmece Mah.)</v>
      </c>
      <c r="AF405" t="s">
        <v>1019</v>
      </c>
      <c r="AG405" t="s">
        <v>129</v>
      </c>
      <c r="AH405" t="s">
        <v>89</v>
      </c>
      <c r="AI405" t="s">
        <v>89</v>
      </c>
      <c r="AJ405" t="s">
        <v>93</v>
      </c>
    </row>
    <row r="406" spans="2:36" x14ac:dyDescent="0.25">
      <c r="B406" t="s">
        <v>89</v>
      </c>
      <c r="C406" t="s">
        <v>89</v>
      </c>
      <c r="D406" t="s">
        <v>89</v>
      </c>
      <c r="E406" t="s">
        <v>89</v>
      </c>
      <c r="F406" t="s">
        <v>89</v>
      </c>
      <c r="G406" t="s">
        <v>89</v>
      </c>
      <c r="H406" t="s">
        <v>89</v>
      </c>
      <c r="I406" t="s">
        <v>89</v>
      </c>
      <c r="J406" t="s">
        <v>89</v>
      </c>
      <c r="K406" t="s">
        <v>89</v>
      </c>
      <c r="L406" t="s">
        <v>1020</v>
      </c>
      <c r="M406" t="s">
        <v>89</v>
      </c>
      <c r="N406" t="s">
        <v>89</v>
      </c>
      <c r="O406" t="s">
        <v>89</v>
      </c>
      <c r="P406" t="s">
        <v>89</v>
      </c>
      <c r="Q406" t="s">
        <v>89</v>
      </c>
      <c r="R406" t="s">
        <v>89</v>
      </c>
      <c r="S406" t="s">
        <v>89</v>
      </c>
      <c r="T406" t="s">
        <v>89</v>
      </c>
      <c r="U406" t="s">
        <v>89</v>
      </c>
      <c r="V406" t="s">
        <v>89</v>
      </c>
      <c r="W406" t="s">
        <v>90</v>
      </c>
      <c r="X406" t="s">
        <v>89</v>
      </c>
      <c r="Y406" t="s">
        <v>96</v>
      </c>
      <c r="Z406" t="s">
        <v>104</v>
      </c>
      <c r="AA406" t="s">
        <v>89</v>
      </c>
      <c r="AB406" t="s">
        <v>89</v>
      </c>
      <c r="AC406" t="s">
        <v>89</v>
      </c>
      <c r="AD406" t="s">
        <v>89</v>
      </c>
      <c r="AE406" t="str">
        <f>HYPERLINK("file:///C:/rest_photo/Siesta Döner, Antakya (Serinyol Mah.).jpg","Siesta Döner, Antakya (Serinyol Mah.)")</f>
        <v>Siesta Döner, Antakya (Serinyol Mah.)</v>
      </c>
      <c r="AF406" t="s">
        <v>700</v>
      </c>
      <c r="AG406" t="s">
        <v>99</v>
      </c>
      <c r="AH406" t="s">
        <v>89</v>
      </c>
      <c r="AI406" t="s">
        <v>89</v>
      </c>
      <c r="AJ406" t="s">
        <v>93</v>
      </c>
    </row>
    <row r="407" spans="2:36" x14ac:dyDescent="0.25">
      <c r="B407" t="s">
        <v>89</v>
      </c>
      <c r="C407" t="s">
        <v>89</v>
      </c>
      <c r="D407" t="s">
        <v>89</v>
      </c>
      <c r="E407" t="s">
        <v>89</v>
      </c>
      <c r="F407" t="s">
        <v>89</v>
      </c>
      <c r="G407" t="s">
        <v>89</v>
      </c>
      <c r="H407" t="s">
        <v>89</v>
      </c>
      <c r="I407" t="s">
        <v>89</v>
      </c>
      <c r="J407" t="s">
        <v>89</v>
      </c>
      <c r="K407" t="s">
        <v>89</v>
      </c>
      <c r="L407" t="s">
        <v>1020</v>
      </c>
      <c r="M407" t="s">
        <v>89</v>
      </c>
      <c r="N407" t="s">
        <v>89</v>
      </c>
      <c r="O407" t="s">
        <v>89</v>
      </c>
      <c r="P407" t="s">
        <v>89</v>
      </c>
      <c r="Q407" t="s">
        <v>89</v>
      </c>
      <c r="R407" t="s">
        <v>89</v>
      </c>
      <c r="S407" t="s">
        <v>89</v>
      </c>
      <c r="T407" t="s">
        <v>89</v>
      </c>
      <c r="U407" t="s">
        <v>89</v>
      </c>
      <c r="V407" t="s">
        <v>89</v>
      </c>
      <c r="W407" t="s">
        <v>90</v>
      </c>
      <c r="X407" t="s">
        <v>89</v>
      </c>
      <c r="Y407" t="s">
        <v>91</v>
      </c>
      <c r="Z407" t="s">
        <v>112</v>
      </c>
      <c r="AA407" t="s">
        <v>89</v>
      </c>
      <c r="AB407" t="s">
        <v>89</v>
      </c>
      <c r="AC407" t="s">
        <v>89</v>
      </c>
      <c r="AD407" t="s">
        <v>89</v>
      </c>
      <c r="AE407" t="str">
        <f>HYPERLINK("file:///C:/rest_photo/Siesta Döner, Defne (Armutlu Mah.).jpg","Siesta Döner, Defne (Armutlu Mah.)")</f>
        <v>Siesta Döner, Defne (Armutlu Mah.)</v>
      </c>
      <c r="AF407" t="s">
        <v>81</v>
      </c>
      <c r="AG407" t="s">
        <v>99</v>
      </c>
      <c r="AH407" t="s">
        <v>89</v>
      </c>
      <c r="AI407" t="s">
        <v>89</v>
      </c>
      <c r="AJ407" t="s">
        <v>93</v>
      </c>
    </row>
    <row r="408" spans="2:36" x14ac:dyDescent="0.25">
      <c r="B408" t="s">
        <v>89</v>
      </c>
      <c r="C408" t="s">
        <v>89</v>
      </c>
      <c r="D408" t="s">
        <v>89</v>
      </c>
      <c r="E408" t="s">
        <v>89</v>
      </c>
      <c r="F408" t="s">
        <v>89</v>
      </c>
      <c r="G408" t="s">
        <v>89</v>
      </c>
      <c r="H408" t="s">
        <v>89</v>
      </c>
      <c r="I408" t="s">
        <v>89</v>
      </c>
      <c r="J408" t="s">
        <v>89</v>
      </c>
      <c r="K408" t="s">
        <v>89</v>
      </c>
      <c r="L408" t="s">
        <v>1021</v>
      </c>
      <c r="M408" t="s">
        <v>89</v>
      </c>
      <c r="N408" t="s">
        <v>89</v>
      </c>
      <c r="O408" t="s">
        <v>89</v>
      </c>
      <c r="P408" t="s">
        <v>89</v>
      </c>
      <c r="Q408" t="s">
        <v>89</v>
      </c>
      <c r="R408" t="s">
        <v>89</v>
      </c>
      <c r="S408" t="s">
        <v>89</v>
      </c>
      <c r="T408" t="s">
        <v>89</v>
      </c>
      <c r="U408" t="s">
        <v>89</v>
      </c>
      <c r="V408" t="s">
        <v>89</v>
      </c>
      <c r="W408" t="s">
        <v>90</v>
      </c>
      <c r="X408" t="s">
        <v>89</v>
      </c>
      <c r="Y408" t="s">
        <v>107</v>
      </c>
      <c r="Z408" t="s">
        <v>533</v>
      </c>
      <c r="AA408" t="s">
        <v>89</v>
      </c>
      <c r="AB408" t="s">
        <v>89</v>
      </c>
      <c r="AC408" t="s">
        <v>89</v>
      </c>
      <c r="AD408" t="s">
        <v>89</v>
      </c>
      <c r="AE408" t="str">
        <f>HYPERLINK("file:///C:/rest_photo/Sihirli Pasta, İskenderun (Hürriyet Mah.).jpg","Sihirli Pasta, İskenderun (Hürriyet Mah.)")</f>
        <v>Sihirli Pasta, İskenderun (Hürriyet Mah.)</v>
      </c>
      <c r="AF408" t="s">
        <v>81</v>
      </c>
      <c r="AG408" t="s">
        <v>170</v>
      </c>
      <c r="AH408" t="s">
        <v>89</v>
      </c>
      <c r="AI408" t="s">
        <v>89</v>
      </c>
      <c r="AJ408" t="s">
        <v>93</v>
      </c>
    </row>
    <row r="409" spans="2:36" x14ac:dyDescent="0.25">
      <c r="B409" t="s">
        <v>89</v>
      </c>
      <c r="C409" t="s">
        <v>89</v>
      </c>
      <c r="D409" t="s">
        <v>89</v>
      </c>
      <c r="E409" t="s">
        <v>89</v>
      </c>
      <c r="F409" t="s">
        <v>89</v>
      </c>
      <c r="G409" t="s">
        <v>89</v>
      </c>
      <c r="H409" t="s">
        <v>89</v>
      </c>
      <c r="I409" t="s">
        <v>89</v>
      </c>
      <c r="J409" t="s">
        <v>89</v>
      </c>
      <c r="K409" t="s">
        <v>89</v>
      </c>
      <c r="L409" t="s">
        <v>1022</v>
      </c>
      <c r="M409" t="s">
        <v>89</v>
      </c>
      <c r="N409" t="s">
        <v>89</v>
      </c>
      <c r="O409" t="s">
        <v>89</v>
      </c>
      <c r="P409" t="s">
        <v>89</v>
      </c>
      <c r="Q409" t="s">
        <v>89</v>
      </c>
      <c r="R409" t="s">
        <v>89</v>
      </c>
      <c r="S409" t="s">
        <v>89</v>
      </c>
      <c r="T409" t="s">
        <v>89</v>
      </c>
      <c r="U409" t="s">
        <v>89</v>
      </c>
      <c r="V409" t="s">
        <v>89</v>
      </c>
      <c r="W409" t="s">
        <v>90</v>
      </c>
      <c r="X409" t="s">
        <v>89</v>
      </c>
      <c r="Y409" t="s">
        <v>96</v>
      </c>
      <c r="Z409" t="s">
        <v>100</v>
      </c>
      <c r="AA409" t="s">
        <v>89</v>
      </c>
      <c r="AB409" t="s">
        <v>89</v>
      </c>
      <c r="AC409" t="s">
        <v>89</v>
      </c>
      <c r="AD409" t="s">
        <v>89</v>
      </c>
      <c r="AE409" t="str">
        <f>HYPERLINK("file:///C:/rest_photo/Sini Künefe, Antakya (Cebrail Mah.).jpg","Sini Künefe, Antakya (Cebrail Mah.)")</f>
        <v>Sini Künefe, Antakya (Cebrail Mah.)</v>
      </c>
      <c r="AF409" t="s">
        <v>700</v>
      </c>
      <c r="AG409" t="s">
        <v>146</v>
      </c>
      <c r="AH409" t="s">
        <v>89</v>
      </c>
      <c r="AI409" t="s">
        <v>89</v>
      </c>
      <c r="AJ409" t="s">
        <v>93</v>
      </c>
    </row>
    <row r="410" spans="2:36" x14ac:dyDescent="0.25">
      <c r="B410" t="s">
        <v>89</v>
      </c>
      <c r="C410" t="s">
        <v>89</v>
      </c>
      <c r="D410" t="s">
        <v>89</v>
      </c>
      <c r="E410" t="s">
        <v>89</v>
      </c>
      <c r="F410" t="s">
        <v>89</v>
      </c>
      <c r="G410" t="s">
        <v>89</v>
      </c>
      <c r="H410" t="s">
        <v>89</v>
      </c>
      <c r="I410" t="s">
        <v>89</v>
      </c>
      <c r="J410" t="s">
        <v>89</v>
      </c>
      <c r="K410" t="s">
        <v>89</v>
      </c>
      <c r="L410" t="s">
        <v>1023</v>
      </c>
      <c r="M410" t="s">
        <v>89</v>
      </c>
      <c r="N410" t="s">
        <v>89</v>
      </c>
      <c r="O410" t="s">
        <v>89</v>
      </c>
      <c r="P410" t="s">
        <v>89</v>
      </c>
      <c r="Q410" t="s">
        <v>89</v>
      </c>
      <c r="R410" t="s">
        <v>89</v>
      </c>
      <c r="S410" t="s">
        <v>89</v>
      </c>
      <c r="T410" t="s">
        <v>89</v>
      </c>
      <c r="U410" t="s">
        <v>89</v>
      </c>
      <c r="V410" t="s">
        <v>89</v>
      </c>
      <c r="W410" t="s">
        <v>90</v>
      </c>
      <c r="X410" t="s">
        <v>89</v>
      </c>
      <c r="Y410" t="s">
        <v>107</v>
      </c>
      <c r="Z410" t="s">
        <v>177</v>
      </c>
      <c r="AA410" t="s">
        <v>89</v>
      </c>
      <c r="AB410" t="s">
        <v>89</v>
      </c>
      <c r="AC410" t="s">
        <v>89</v>
      </c>
      <c r="AD410" t="s">
        <v>89</v>
      </c>
      <c r="AE410" t="str">
        <f>HYPERLINK("file:///C:/rest_photo/So Big Burger, İskenderun (Numune Mah.).jpg","So Big Burger, İskenderun (Numune Mah.)")</f>
        <v>So Big Burger, İskenderun (Numune Mah.)</v>
      </c>
      <c r="AF410" t="s">
        <v>81</v>
      </c>
      <c r="AG410" t="s">
        <v>79</v>
      </c>
      <c r="AH410" t="s">
        <v>89</v>
      </c>
      <c r="AI410" t="s">
        <v>89</v>
      </c>
      <c r="AJ410" t="s">
        <v>93</v>
      </c>
    </row>
    <row r="411" spans="2:36" x14ac:dyDescent="0.25">
      <c r="B411" t="s">
        <v>89</v>
      </c>
      <c r="C411" t="s">
        <v>89</v>
      </c>
      <c r="D411" t="s">
        <v>89</v>
      </c>
      <c r="E411" t="s">
        <v>89</v>
      </c>
      <c r="F411" t="s">
        <v>89</v>
      </c>
      <c r="G411" t="s">
        <v>89</v>
      </c>
      <c r="H411" t="s">
        <v>89</v>
      </c>
      <c r="I411" t="s">
        <v>89</v>
      </c>
      <c r="J411" t="s">
        <v>89</v>
      </c>
      <c r="K411" t="s">
        <v>89</v>
      </c>
      <c r="L411" t="s">
        <v>1023</v>
      </c>
      <c r="M411" t="s">
        <v>89</v>
      </c>
      <c r="N411" t="s">
        <v>89</v>
      </c>
      <c r="O411" t="s">
        <v>89</v>
      </c>
      <c r="P411" t="s">
        <v>89</v>
      </c>
      <c r="Q411" t="s">
        <v>89</v>
      </c>
      <c r="R411" t="s">
        <v>89</v>
      </c>
      <c r="S411" t="s">
        <v>89</v>
      </c>
      <c r="T411" t="s">
        <v>89</v>
      </c>
      <c r="U411" t="s">
        <v>89</v>
      </c>
      <c r="V411" t="s">
        <v>89</v>
      </c>
      <c r="W411" t="s">
        <v>90</v>
      </c>
      <c r="X411" t="s">
        <v>89</v>
      </c>
      <c r="Y411" t="s">
        <v>107</v>
      </c>
      <c r="Z411" t="s">
        <v>140</v>
      </c>
      <c r="AA411" t="s">
        <v>89</v>
      </c>
      <c r="AB411" t="s">
        <v>89</v>
      </c>
      <c r="AC411" t="s">
        <v>89</v>
      </c>
      <c r="AD411" t="s">
        <v>89</v>
      </c>
      <c r="AE411" t="str">
        <f>HYPERLINK("file:///C:/rest_photo/So Big Burger, İskenderun (Yenişehir Mah.).jpg","So Big Burger, İskenderun (Yenişehir Mah.)")</f>
        <v>So Big Burger, İskenderun (Yenişehir Mah.)</v>
      </c>
      <c r="AF411" t="s">
        <v>81</v>
      </c>
      <c r="AG411" t="s">
        <v>79</v>
      </c>
      <c r="AH411" t="s">
        <v>89</v>
      </c>
      <c r="AI411" t="s">
        <v>89</v>
      </c>
      <c r="AJ411" t="s">
        <v>93</v>
      </c>
    </row>
    <row r="412" spans="2:36" x14ac:dyDescent="0.25">
      <c r="B412" t="s">
        <v>89</v>
      </c>
      <c r="C412" t="s">
        <v>89</v>
      </c>
      <c r="D412" t="s">
        <v>89</v>
      </c>
      <c r="E412" t="s">
        <v>89</v>
      </c>
      <c r="F412" t="s">
        <v>89</v>
      </c>
      <c r="G412" t="s">
        <v>89</v>
      </c>
      <c r="H412" t="s">
        <v>89</v>
      </c>
      <c r="I412" t="s">
        <v>89</v>
      </c>
      <c r="J412" t="s">
        <v>89</v>
      </c>
      <c r="K412" t="s">
        <v>89</v>
      </c>
      <c r="L412" t="s">
        <v>1024</v>
      </c>
      <c r="M412" t="s">
        <v>89</v>
      </c>
      <c r="N412" t="s">
        <v>89</v>
      </c>
      <c r="O412" t="s">
        <v>89</v>
      </c>
      <c r="P412" t="s">
        <v>89</v>
      </c>
      <c r="Q412" t="s">
        <v>89</v>
      </c>
      <c r="R412" t="s">
        <v>89</v>
      </c>
      <c r="S412" t="s">
        <v>89</v>
      </c>
      <c r="T412" t="s">
        <v>89</v>
      </c>
      <c r="U412" t="s">
        <v>89</v>
      </c>
      <c r="V412" t="s">
        <v>89</v>
      </c>
      <c r="W412" t="s">
        <v>90</v>
      </c>
      <c r="X412" t="s">
        <v>89</v>
      </c>
      <c r="Y412" t="s">
        <v>96</v>
      </c>
      <c r="Z412" t="s">
        <v>159</v>
      </c>
      <c r="AA412" t="s">
        <v>89</v>
      </c>
      <c r="AB412" t="s">
        <v>89</v>
      </c>
      <c r="AC412" t="s">
        <v>89</v>
      </c>
      <c r="AD412" t="s">
        <v>89</v>
      </c>
      <c r="AE412" t="str">
        <f>HYPERLINK("file:///C:/rest_photo/Sokak 326, Antakya (Güllü Bahçe Mah. - Saray Cad.).jpg","Sokak 326, Antakya (Güllü Bahçe Mah. - Saray Cad.)")</f>
        <v>Sokak 326, Antakya (Güllü Bahçe Mah. - Saray Cad.)</v>
      </c>
      <c r="AF412" t="s">
        <v>700</v>
      </c>
      <c r="AG412" t="s">
        <v>156</v>
      </c>
      <c r="AH412" t="s">
        <v>89</v>
      </c>
      <c r="AI412" t="s">
        <v>89</v>
      </c>
      <c r="AJ412" t="s">
        <v>93</v>
      </c>
    </row>
    <row r="413" spans="2:36" x14ac:dyDescent="0.25">
      <c r="B413" t="s">
        <v>89</v>
      </c>
      <c r="C413" t="s">
        <v>89</v>
      </c>
      <c r="D413" t="s">
        <v>89</v>
      </c>
      <c r="E413" t="s">
        <v>89</v>
      </c>
      <c r="F413" t="s">
        <v>89</v>
      </c>
      <c r="G413" t="s">
        <v>89</v>
      </c>
      <c r="H413" t="s">
        <v>89</v>
      </c>
      <c r="I413" t="s">
        <v>89</v>
      </c>
      <c r="J413" t="s">
        <v>89</v>
      </c>
      <c r="K413" t="s">
        <v>89</v>
      </c>
      <c r="L413" t="s">
        <v>1024</v>
      </c>
      <c r="M413" t="s">
        <v>89</v>
      </c>
      <c r="N413" t="s">
        <v>89</v>
      </c>
      <c r="O413" t="s">
        <v>89</v>
      </c>
      <c r="P413" t="s">
        <v>89</v>
      </c>
      <c r="Q413" t="s">
        <v>89</v>
      </c>
      <c r="R413" t="s">
        <v>89</v>
      </c>
      <c r="S413" t="s">
        <v>89</v>
      </c>
      <c r="T413" t="s">
        <v>89</v>
      </c>
      <c r="U413" t="s">
        <v>89</v>
      </c>
      <c r="V413" t="s">
        <v>89</v>
      </c>
      <c r="W413" t="s">
        <v>90</v>
      </c>
      <c r="X413" t="s">
        <v>89</v>
      </c>
      <c r="Y413" t="s">
        <v>107</v>
      </c>
      <c r="Z413" t="s">
        <v>186</v>
      </c>
      <c r="AA413" t="s">
        <v>89</v>
      </c>
      <c r="AB413" t="s">
        <v>89</v>
      </c>
      <c r="AC413" t="s">
        <v>89</v>
      </c>
      <c r="AD413" t="s">
        <v>89</v>
      </c>
      <c r="AE413" t="str">
        <f>HYPERLINK("file:///C:/rest_photo/Sokak 326, İskenderun (Savaş Mah.).jpg","Sokak 326, İskenderun (Savaş Mah.)")</f>
        <v>Sokak 326, İskenderun (Savaş Mah.)</v>
      </c>
      <c r="AF413" t="s">
        <v>700</v>
      </c>
      <c r="AG413" t="s">
        <v>110</v>
      </c>
      <c r="AH413" t="s">
        <v>89</v>
      </c>
      <c r="AI413" t="s">
        <v>89</v>
      </c>
      <c r="AJ413" t="s">
        <v>93</v>
      </c>
    </row>
    <row r="414" spans="2:36" x14ac:dyDescent="0.25">
      <c r="B414" t="s">
        <v>89</v>
      </c>
      <c r="C414" t="s">
        <v>89</v>
      </c>
      <c r="D414" t="s">
        <v>89</v>
      </c>
      <c r="E414" t="s">
        <v>89</v>
      </c>
      <c r="F414" t="s">
        <v>89</v>
      </c>
      <c r="G414" t="s">
        <v>89</v>
      </c>
      <c r="H414" t="s">
        <v>89</v>
      </c>
      <c r="I414" t="s">
        <v>89</v>
      </c>
      <c r="J414" t="s">
        <v>89</v>
      </c>
      <c r="K414" t="s">
        <v>89</v>
      </c>
      <c r="L414" t="s">
        <v>1025</v>
      </c>
      <c r="M414" t="s">
        <v>89</v>
      </c>
      <c r="N414" t="s">
        <v>89</v>
      </c>
      <c r="O414" t="s">
        <v>89</v>
      </c>
      <c r="P414" t="s">
        <v>89</v>
      </c>
      <c r="Q414" t="s">
        <v>89</v>
      </c>
      <c r="R414" t="s">
        <v>89</v>
      </c>
      <c r="S414" t="s">
        <v>89</v>
      </c>
      <c r="T414" t="s">
        <v>89</v>
      </c>
      <c r="U414" t="s">
        <v>89</v>
      </c>
      <c r="V414" t="s">
        <v>89</v>
      </c>
      <c r="W414" t="s">
        <v>90</v>
      </c>
      <c r="X414" t="s">
        <v>89</v>
      </c>
      <c r="Y414" t="s">
        <v>96</v>
      </c>
      <c r="Z414" t="s">
        <v>119</v>
      </c>
      <c r="AA414" t="s">
        <v>89</v>
      </c>
      <c r="AB414" t="s">
        <v>89</v>
      </c>
      <c r="AC414" t="s">
        <v>89</v>
      </c>
      <c r="AD414" t="s">
        <v>89</v>
      </c>
      <c r="AE414" t="str">
        <f>HYPERLINK("file:///C:/rest_photo/Somar Restaurant, Antakya (Akevler Mah.).jpg","Somar Restaurant, Antakya (Akevler Mah.)")</f>
        <v>Somar Restaurant, Antakya (Akevler Mah.)</v>
      </c>
      <c r="AF414" t="s">
        <v>700</v>
      </c>
      <c r="AG414" t="s">
        <v>99</v>
      </c>
      <c r="AH414" t="s">
        <v>89</v>
      </c>
      <c r="AI414" t="s">
        <v>89</v>
      </c>
      <c r="AJ414" t="s">
        <v>93</v>
      </c>
    </row>
    <row r="415" spans="2:36" x14ac:dyDescent="0.25">
      <c r="B415" t="s">
        <v>89</v>
      </c>
      <c r="C415" t="s">
        <v>89</v>
      </c>
      <c r="D415" t="s">
        <v>89</v>
      </c>
      <c r="E415" t="s">
        <v>89</v>
      </c>
      <c r="F415" t="s">
        <v>89</v>
      </c>
      <c r="G415" t="s">
        <v>89</v>
      </c>
      <c r="H415" t="s">
        <v>89</v>
      </c>
      <c r="I415" t="s">
        <v>89</v>
      </c>
      <c r="J415" t="s">
        <v>89</v>
      </c>
      <c r="K415" t="s">
        <v>89</v>
      </c>
      <c r="L415" t="s">
        <v>1026</v>
      </c>
      <c r="M415" t="s">
        <v>89</v>
      </c>
      <c r="N415" t="s">
        <v>89</v>
      </c>
      <c r="O415" t="s">
        <v>89</v>
      </c>
      <c r="P415" t="s">
        <v>89</v>
      </c>
      <c r="Q415" t="s">
        <v>89</v>
      </c>
      <c r="R415" t="s">
        <v>89</v>
      </c>
      <c r="S415" t="s">
        <v>89</v>
      </c>
      <c r="T415" t="s">
        <v>89</v>
      </c>
      <c r="U415" t="s">
        <v>89</v>
      </c>
      <c r="V415" t="s">
        <v>89</v>
      </c>
      <c r="W415" t="s">
        <v>90</v>
      </c>
      <c r="X415" t="s">
        <v>89</v>
      </c>
      <c r="Y415" t="s">
        <v>91</v>
      </c>
      <c r="Z415" t="s">
        <v>92</v>
      </c>
      <c r="AA415" t="s">
        <v>89</v>
      </c>
      <c r="AB415" t="s">
        <v>89</v>
      </c>
      <c r="AC415" t="s">
        <v>89</v>
      </c>
      <c r="AD415" t="s">
        <v>89</v>
      </c>
      <c r="AE415" t="str">
        <f>HYPERLINK("file:///C:/rest_photo/Son İstasyon Coffee, Defne (Sümerler Mah.).jpg","Son İstasyon Coffee, Defne (Sümerler Mah.)")</f>
        <v>Son İstasyon Coffee, Defne (Sümerler Mah.)</v>
      </c>
      <c r="AF415" t="s">
        <v>700</v>
      </c>
      <c r="AG415" t="s">
        <v>110</v>
      </c>
      <c r="AH415" t="s">
        <v>89</v>
      </c>
      <c r="AI415" t="s">
        <v>89</v>
      </c>
      <c r="AJ415" t="s">
        <v>93</v>
      </c>
    </row>
    <row r="416" spans="2:36" x14ac:dyDescent="0.25">
      <c r="B416" t="s">
        <v>89</v>
      </c>
      <c r="C416" t="s">
        <v>89</v>
      </c>
      <c r="D416" t="s">
        <v>89</v>
      </c>
      <c r="E416" t="s">
        <v>89</v>
      </c>
      <c r="F416" t="s">
        <v>89</v>
      </c>
      <c r="G416" t="s">
        <v>89</v>
      </c>
      <c r="H416" t="s">
        <v>89</v>
      </c>
      <c r="I416" t="s">
        <v>89</v>
      </c>
      <c r="J416" t="s">
        <v>89</v>
      </c>
      <c r="K416" t="s">
        <v>89</v>
      </c>
      <c r="L416" t="s">
        <v>1027</v>
      </c>
      <c r="M416" t="s">
        <v>89</v>
      </c>
      <c r="N416" t="s">
        <v>89</v>
      </c>
      <c r="O416" t="s">
        <v>89</v>
      </c>
      <c r="P416" t="s">
        <v>89</v>
      </c>
      <c r="Q416" t="s">
        <v>89</v>
      </c>
      <c r="R416" t="s">
        <v>89</v>
      </c>
      <c r="S416" t="s">
        <v>89</v>
      </c>
      <c r="T416" t="s">
        <v>89</v>
      </c>
      <c r="U416" t="s">
        <v>89</v>
      </c>
      <c r="V416" t="s">
        <v>89</v>
      </c>
      <c r="W416" t="s">
        <v>90</v>
      </c>
      <c r="X416" t="s">
        <v>89</v>
      </c>
      <c r="Y416" t="s">
        <v>96</v>
      </c>
      <c r="Z416" t="s">
        <v>102</v>
      </c>
      <c r="AA416" t="s">
        <v>89</v>
      </c>
      <c r="AB416" t="s">
        <v>89</v>
      </c>
      <c r="AC416" t="s">
        <v>89</v>
      </c>
      <c r="AD416" t="s">
        <v>89</v>
      </c>
      <c r="AE416" t="str">
        <f>HYPERLINK("file:///C:/rest_photo/Sos Döner &amp; Kebap, Antakya (Haraparası Mah.).jpg","Sos Döner &amp; Kebap, Antakya (Haraparası Mah.)")</f>
        <v>Sos Döner &amp; Kebap, Antakya (Haraparası Mah.)</v>
      </c>
      <c r="AF416" t="s">
        <v>700</v>
      </c>
      <c r="AG416" t="s">
        <v>99</v>
      </c>
      <c r="AH416" t="s">
        <v>89</v>
      </c>
      <c r="AI416" t="s">
        <v>89</v>
      </c>
      <c r="AJ416" t="s">
        <v>93</v>
      </c>
    </row>
    <row r="417" spans="2:36" x14ac:dyDescent="0.25">
      <c r="B417" t="s">
        <v>89</v>
      </c>
      <c r="C417" t="s">
        <v>89</v>
      </c>
      <c r="D417" t="s">
        <v>89</v>
      </c>
      <c r="E417" t="s">
        <v>89</v>
      </c>
      <c r="F417" t="s">
        <v>89</v>
      </c>
      <c r="G417" t="s">
        <v>89</v>
      </c>
      <c r="H417" t="s">
        <v>89</v>
      </c>
      <c r="I417" t="s">
        <v>89</v>
      </c>
      <c r="J417" t="s">
        <v>89</v>
      </c>
      <c r="K417" t="s">
        <v>89</v>
      </c>
      <c r="L417" t="s">
        <v>1028</v>
      </c>
      <c r="M417" t="s">
        <v>89</v>
      </c>
      <c r="N417" t="s">
        <v>89</v>
      </c>
      <c r="O417" t="s">
        <v>89</v>
      </c>
      <c r="P417" t="s">
        <v>89</v>
      </c>
      <c r="Q417" t="s">
        <v>89</v>
      </c>
      <c r="R417" t="s">
        <v>89</v>
      </c>
      <c r="S417" t="s">
        <v>89</v>
      </c>
      <c r="T417" t="s">
        <v>89</v>
      </c>
      <c r="U417" t="s">
        <v>89</v>
      </c>
      <c r="V417" t="s">
        <v>89</v>
      </c>
      <c r="W417" t="s">
        <v>90</v>
      </c>
      <c r="X417" t="s">
        <v>89</v>
      </c>
      <c r="Y417" t="s">
        <v>107</v>
      </c>
      <c r="Z417" t="s">
        <v>130</v>
      </c>
      <c r="AA417" t="s">
        <v>89</v>
      </c>
      <c r="AB417" t="s">
        <v>89</v>
      </c>
      <c r="AC417" t="s">
        <v>89</v>
      </c>
      <c r="AD417" t="s">
        <v>89</v>
      </c>
      <c r="AE417" t="str">
        <f>HYPERLINK("file:///C:/rest_photo/So-Se Döner, İskenderun (Kurtuluş Mah.).jpg","So-Se Döner, İskenderun (Kurtuluş Mah.)")</f>
        <v>So-Se Döner, İskenderun (Kurtuluş Mah.)</v>
      </c>
      <c r="AF417" t="s">
        <v>81</v>
      </c>
      <c r="AG417" t="s">
        <v>99</v>
      </c>
      <c r="AH417" t="s">
        <v>89</v>
      </c>
      <c r="AI417" t="s">
        <v>89</v>
      </c>
      <c r="AJ417" t="s">
        <v>93</v>
      </c>
    </row>
    <row r="418" spans="2:36" x14ac:dyDescent="0.25">
      <c r="B418" t="s">
        <v>89</v>
      </c>
      <c r="C418" t="s">
        <v>89</v>
      </c>
      <c r="D418" t="s">
        <v>89</v>
      </c>
      <c r="E418" t="s">
        <v>89</v>
      </c>
      <c r="F418" t="s">
        <v>89</v>
      </c>
      <c r="G418" t="s">
        <v>89</v>
      </c>
      <c r="H418" t="s">
        <v>89</v>
      </c>
      <c r="I418" t="s">
        <v>89</v>
      </c>
      <c r="J418" t="s">
        <v>89</v>
      </c>
      <c r="K418" t="s">
        <v>89</v>
      </c>
      <c r="L418" t="s">
        <v>1029</v>
      </c>
      <c r="M418" t="s">
        <v>89</v>
      </c>
      <c r="N418" t="s">
        <v>89</v>
      </c>
      <c r="O418" t="s">
        <v>89</v>
      </c>
      <c r="P418" t="s">
        <v>89</v>
      </c>
      <c r="Q418" t="s">
        <v>89</v>
      </c>
      <c r="R418" t="s">
        <v>89</v>
      </c>
      <c r="S418" t="s">
        <v>89</v>
      </c>
      <c r="T418" t="s">
        <v>89</v>
      </c>
      <c r="U418" t="s">
        <v>89</v>
      </c>
      <c r="V418" t="s">
        <v>89</v>
      </c>
      <c r="W418" t="s">
        <v>90</v>
      </c>
      <c r="X418" t="s">
        <v>89</v>
      </c>
      <c r="Y418" t="s">
        <v>107</v>
      </c>
      <c r="Z418" t="s">
        <v>177</v>
      </c>
      <c r="AA418" t="s">
        <v>89</v>
      </c>
      <c r="AB418" t="s">
        <v>89</v>
      </c>
      <c r="AC418" t="s">
        <v>89</v>
      </c>
      <c r="AD418" t="s">
        <v>89</v>
      </c>
      <c r="AE418" t="str">
        <f>HYPERLINK("file:///C:/rest_photo/Sosyete Çiğ Köfte, İskenderun (Numune Mah.).jpg","Sosyete Çiğ Köfte, İskenderun (Numune Mah.)")</f>
        <v>Sosyete Çiğ Köfte, İskenderun (Numune Mah.)</v>
      </c>
      <c r="AF418" t="s">
        <v>700</v>
      </c>
      <c r="AG418" t="s">
        <v>115</v>
      </c>
      <c r="AH418" t="s">
        <v>89</v>
      </c>
      <c r="AI418" t="s">
        <v>89</v>
      </c>
      <c r="AJ418" t="s">
        <v>93</v>
      </c>
    </row>
    <row r="419" spans="2:36" x14ac:dyDescent="0.25">
      <c r="B419" t="s">
        <v>89</v>
      </c>
      <c r="C419" t="s">
        <v>89</v>
      </c>
      <c r="D419" t="s">
        <v>89</v>
      </c>
      <c r="E419" t="s">
        <v>89</v>
      </c>
      <c r="F419" t="s">
        <v>89</v>
      </c>
      <c r="G419" t="s">
        <v>89</v>
      </c>
      <c r="H419" t="s">
        <v>89</v>
      </c>
      <c r="I419" t="s">
        <v>89</v>
      </c>
      <c r="J419" t="s">
        <v>89</v>
      </c>
      <c r="K419" t="s">
        <v>89</v>
      </c>
      <c r="L419" t="s">
        <v>619</v>
      </c>
      <c r="M419" t="s">
        <v>89</v>
      </c>
      <c r="N419" t="s">
        <v>89</v>
      </c>
      <c r="O419" t="s">
        <v>89</v>
      </c>
      <c r="P419" t="s">
        <v>89</v>
      </c>
      <c r="Q419" t="s">
        <v>89</v>
      </c>
      <c r="R419" t="s">
        <v>89</v>
      </c>
      <c r="S419" t="s">
        <v>89</v>
      </c>
      <c r="T419" t="s">
        <v>89</v>
      </c>
      <c r="U419" t="s">
        <v>89</v>
      </c>
      <c r="V419" t="s">
        <v>89</v>
      </c>
      <c r="W419" t="s">
        <v>90</v>
      </c>
      <c r="X419" t="s">
        <v>89</v>
      </c>
      <c r="Y419" t="s">
        <v>96</v>
      </c>
      <c r="Z419" t="s">
        <v>174</v>
      </c>
      <c r="AA419" t="s">
        <v>89</v>
      </c>
      <c r="AB419" t="s">
        <v>89</v>
      </c>
      <c r="AC419" t="s">
        <v>89</v>
      </c>
      <c r="AD419" t="s">
        <v>89</v>
      </c>
      <c r="AE419" t="str">
        <f>HYPERLINK("file:///C:/rest_photo/Starbucks Coffee, Antakya (Akasya Mah.).jpg","Starbucks Coffee, Antakya (Akasya Mah.)")</f>
        <v>Starbucks Coffee, Antakya (Akasya Mah.)</v>
      </c>
      <c r="AF419" t="s">
        <v>81</v>
      </c>
      <c r="AG419" t="s">
        <v>619</v>
      </c>
      <c r="AH419" t="s">
        <v>89</v>
      </c>
      <c r="AI419" t="s">
        <v>89</v>
      </c>
      <c r="AJ419" t="s">
        <v>93</v>
      </c>
    </row>
    <row r="420" spans="2:36" x14ac:dyDescent="0.25">
      <c r="B420" t="s">
        <v>89</v>
      </c>
      <c r="C420" t="s">
        <v>89</v>
      </c>
      <c r="D420" t="s">
        <v>89</v>
      </c>
      <c r="E420" t="s">
        <v>89</v>
      </c>
      <c r="F420" t="s">
        <v>89</v>
      </c>
      <c r="G420" t="s">
        <v>89</v>
      </c>
      <c r="H420" t="s">
        <v>89</v>
      </c>
      <c r="I420" t="s">
        <v>89</v>
      </c>
      <c r="J420" t="s">
        <v>89</v>
      </c>
      <c r="K420" t="s">
        <v>89</v>
      </c>
      <c r="L420" t="s">
        <v>619</v>
      </c>
      <c r="M420" t="s">
        <v>89</v>
      </c>
      <c r="N420" t="s">
        <v>89</v>
      </c>
      <c r="O420" t="s">
        <v>89</v>
      </c>
      <c r="P420" t="s">
        <v>89</v>
      </c>
      <c r="Q420" t="s">
        <v>89</v>
      </c>
      <c r="R420" t="s">
        <v>89</v>
      </c>
      <c r="S420" t="s">
        <v>89</v>
      </c>
      <c r="T420" t="s">
        <v>89</v>
      </c>
      <c r="U420" t="s">
        <v>89</v>
      </c>
      <c r="V420" t="s">
        <v>89</v>
      </c>
      <c r="W420" t="s">
        <v>90</v>
      </c>
      <c r="X420" t="s">
        <v>89</v>
      </c>
      <c r="Y420" t="s">
        <v>96</v>
      </c>
      <c r="Z420" t="s">
        <v>102</v>
      </c>
      <c r="AA420" t="s">
        <v>89</v>
      </c>
      <c r="AB420" t="s">
        <v>89</v>
      </c>
      <c r="AC420" t="s">
        <v>89</v>
      </c>
      <c r="AD420" t="s">
        <v>89</v>
      </c>
      <c r="AE420" t="str">
        <f>HYPERLINK("file:///C:/rest_photo/Starbucks Coffee, Antakya (Haraparası Mah.).jpg","Starbucks Coffee, Antakya (Haraparası Mah.)")</f>
        <v>Starbucks Coffee, Antakya (Haraparası Mah.)</v>
      </c>
      <c r="AF420" t="s">
        <v>81</v>
      </c>
      <c r="AG420" t="s">
        <v>619</v>
      </c>
      <c r="AH420" t="s">
        <v>89</v>
      </c>
      <c r="AI420" t="s">
        <v>89</v>
      </c>
      <c r="AJ420" t="s">
        <v>93</v>
      </c>
    </row>
    <row r="421" spans="2:36" x14ac:dyDescent="0.25">
      <c r="B421" t="s">
        <v>89</v>
      </c>
      <c r="C421" t="s">
        <v>89</v>
      </c>
      <c r="D421" t="s">
        <v>89</v>
      </c>
      <c r="E421" t="s">
        <v>89</v>
      </c>
      <c r="F421" t="s">
        <v>89</v>
      </c>
      <c r="G421" t="s">
        <v>89</v>
      </c>
      <c r="H421" t="s">
        <v>89</v>
      </c>
      <c r="I421" t="s">
        <v>89</v>
      </c>
      <c r="J421" t="s">
        <v>89</v>
      </c>
      <c r="K421" t="s">
        <v>89</v>
      </c>
      <c r="L421" t="s">
        <v>619</v>
      </c>
      <c r="M421" t="s">
        <v>89</v>
      </c>
      <c r="N421" t="s">
        <v>89</v>
      </c>
      <c r="O421" t="s">
        <v>89</v>
      </c>
      <c r="P421" t="s">
        <v>89</v>
      </c>
      <c r="Q421" t="s">
        <v>89</v>
      </c>
      <c r="R421" t="s">
        <v>89</v>
      </c>
      <c r="S421" t="s">
        <v>89</v>
      </c>
      <c r="T421" t="s">
        <v>89</v>
      </c>
      <c r="U421" t="s">
        <v>89</v>
      </c>
      <c r="V421" t="s">
        <v>89</v>
      </c>
      <c r="W421" t="s">
        <v>90</v>
      </c>
      <c r="X421" t="s">
        <v>89</v>
      </c>
      <c r="Y421" t="s">
        <v>107</v>
      </c>
      <c r="Z421" t="s">
        <v>513</v>
      </c>
      <c r="AA421" t="s">
        <v>89</v>
      </c>
      <c r="AB421" t="s">
        <v>89</v>
      </c>
      <c r="AC421" t="s">
        <v>89</v>
      </c>
      <c r="AD421" t="s">
        <v>89</v>
      </c>
      <c r="AE421" t="str">
        <f>HYPERLINK("file:///C:/rest_photo/Starbucks Coffee, İskenderun (Çay Mah.).jpg","Starbucks Coffee, İskenderun (Çay Mah.)")</f>
        <v>Starbucks Coffee, İskenderun (Çay Mah.)</v>
      </c>
      <c r="AF421" t="s">
        <v>81</v>
      </c>
      <c r="AG421" t="s">
        <v>619</v>
      </c>
      <c r="AH421" t="s">
        <v>89</v>
      </c>
      <c r="AI421" t="s">
        <v>89</v>
      </c>
      <c r="AJ421" t="s">
        <v>93</v>
      </c>
    </row>
    <row r="422" spans="2:36" x14ac:dyDescent="0.25">
      <c r="B422" t="s">
        <v>89</v>
      </c>
      <c r="C422" t="s">
        <v>89</v>
      </c>
      <c r="D422" t="s">
        <v>89</v>
      </c>
      <c r="E422" t="s">
        <v>89</v>
      </c>
      <c r="F422" t="s">
        <v>89</v>
      </c>
      <c r="G422" t="s">
        <v>89</v>
      </c>
      <c r="H422" t="s">
        <v>89</v>
      </c>
      <c r="I422" t="s">
        <v>89</v>
      </c>
      <c r="J422" t="s">
        <v>89</v>
      </c>
      <c r="K422" t="s">
        <v>89</v>
      </c>
      <c r="L422" t="s">
        <v>619</v>
      </c>
      <c r="M422" t="s">
        <v>89</v>
      </c>
      <c r="N422" t="s">
        <v>89</v>
      </c>
      <c r="O422" t="s">
        <v>89</v>
      </c>
      <c r="P422" t="s">
        <v>89</v>
      </c>
      <c r="Q422" t="s">
        <v>89</v>
      </c>
      <c r="R422" t="s">
        <v>89</v>
      </c>
      <c r="S422" t="s">
        <v>89</v>
      </c>
      <c r="T422" t="s">
        <v>89</v>
      </c>
      <c r="U422" t="s">
        <v>89</v>
      </c>
      <c r="V422" t="s">
        <v>89</v>
      </c>
      <c r="W422" t="s">
        <v>90</v>
      </c>
      <c r="X422" t="s">
        <v>89</v>
      </c>
      <c r="Y422" t="s">
        <v>107</v>
      </c>
      <c r="Z422" t="s">
        <v>177</v>
      </c>
      <c r="AA422" t="s">
        <v>89</v>
      </c>
      <c r="AB422" t="s">
        <v>89</v>
      </c>
      <c r="AC422" t="s">
        <v>89</v>
      </c>
      <c r="AD422" t="s">
        <v>89</v>
      </c>
      <c r="AE422" t="str">
        <f>HYPERLINK("file:///C:/rest_photo/Starbucks Coffee, İskenderun (Numune Mah.).jpg","Starbucks Coffee, İskenderun (Numune Mah.)")</f>
        <v>Starbucks Coffee, İskenderun (Numune Mah.)</v>
      </c>
      <c r="AF422" t="s">
        <v>81</v>
      </c>
      <c r="AG422" t="s">
        <v>619</v>
      </c>
      <c r="AH422" t="s">
        <v>89</v>
      </c>
      <c r="AI422" t="s">
        <v>89</v>
      </c>
      <c r="AJ422" t="s">
        <v>93</v>
      </c>
    </row>
    <row r="423" spans="2:36" x14ac:dyDescent="0.25">
      <c r="B423" t="s">
        <v>89</v>
      </c>
      <c r="C423" t="s">
        <v>89</v>
      </c>
      <c r="D423" t="s">
        <v>89</v>
      </c>
      <c r="E423" t="s">
        <v>89</v>
      </c>
      <c r="F423" t="s">
        <v>89</v>
      </c>
      <c r="G423" t="s">
        <v>89</v>
      </c>
      <c r="H423" t="s">
        <v>89</v>
      </c>
      <c r="I423" t="s">
        <v>89</v>
      </c>
      <c r="J423" t="s">
        <v>89</v>
      </c>
      <c r="K423" t="s">
        <v>89</v>
      </c>
      <c r="L423" t="s">
        <v>619</v>
      </c>
      <c r="M423" t="s">
        <v>89</v>
      </c>
      <c r="N423" t="s">
        <v>89</v>
      </c>
      <c r="O423" t="s">
        <v>89</v>
      </c>
      <c r="P423" t="s">
        <v>89</v>
      </c>
      <c r="Q423" t="s">
        <v>89</v>
      </c>
      <c r="R423" t="s">
        <v>89</v>
      </c>
      <c r="S423" t="s">
        <v>89</v>
      </c>
      <c r="T423" t="s">
        <v>89</v>
      </c>
      <c r="U423" t="s">
        <v>89</v>
      </c>
      <c r="V423" t="s">
        <v>89</v>
      </c>
      <c r="W423" t="s">
        <v>90</v>
      </c>
      <c r="X423" t="s">
        <v>89</v>
      </c>
      <c r="Y423" t="s">
        <v>107</v>
      </c>
      <c r="Z423" t="s">
        <v>225</v>
      </c>
      <c r="AA423" t="s">
        <v>89</v>
      </c>
      <c r="AB423" t="s">
        <v>89</v>
      </c>
      <c r="AC423" t="s">
        <v>89</v>
      </c>
      <c r="AD423" t="s">
        <v>89</v>
      </c>
      <c r="AE423" t="str">
        <f>HYPERLINK("file:///C:/rest_photo/Starbucks Coffee, İskenderun (Süleymaniye Mah.).jpg","Starbucks Coffee, İskenderun (Süleymaniye Mah.)")</f>
        <v>Starbucks Coffee, İskenderun (Süleymaniye Mah.)</v>
      </c>
      <c r="AF423" t="s">
        <v>81</v>
      </c>
      <c r="AG423" t="s">
        <v>619</v>
      </c>
      <c r="AH423" t="s">
        <v>89</v>
      </c>
      <c r="AI423" t="s">
        <v>89</v>
      </c>
      <c r="AJ423" t="s">
        <v>93</v>
      </c>
    </row>
    <row r="424" spans="2:36" x14ac:dyDescent="0.25">
      <c r="B424" t="s">
        <v>89</v>
      </c>
      <c r="C424" t="s">
        <v>89</v>
      </c>
      <c r="D424" t="s">
        <v>89</v>
      </c>
      <c r="E424" t="s">
        <v>89</v>
      </c>
      <c r="F424" t="s">
        <v>89</v>
      </c>
      <c r="G424" t="s">
        <v>89</v>
      </c>
      <c r="H424" t="s">
        <v>89</v>
      </c>
      <c r="I424" t="s">
        <v>89</v>
      </c>
      <c r="J424" t="s">
        <v>89</v>
      </c>
      <c r="K424" t="s">
        <v>89</v>
      </c>
      <c r="L424" t="s">
        <v>1030</v>
      </c>
      <c r="M424" t="s">
        <v>89</v>
      </c>
      <c r="N424" t="s">
        <v>89</v>
      </c>
      <c r="O424" t="s">
        <v>89</v>
      </c>
      <c r="P424" t="s">
        <v>89</v>
      </c>
      <c r="Q424" t="s">
        <v>89</v>
      </c>
      <c r="R424" t="s">
        <v>89</v>
      </c>
      <c r="S424" t="s">
        <v>89</v>
      </c>
      <c r="T424" t="s">
        <v>89</v>
      </c>
      <c r="U424" t="s">
        <v>89</v>
      </c>
      <c r="V424" t="s">
        <v>89</v>
      </c>
      <c r="W424" t="s">
        <v>90</v>
      </c>
      <c r="X424" t="s">
        <v>89</v>
      </c>
      <c r="Y424" t="s">
        <v>96</v>
      </c>
      <c r="Z424" t="s">
        <v>522</v>
      </c>
      <c r="AA424" t="s">
        <v>89</v>
      </c>
      <c r="AB424" t="s">
        <v>89</v>
      </c>
      <c r="AC424" t="s">
        <v>89</v>
      </c>
      <c r="AD424" t="s">
        <v>89</v>
      </c>
      <c r="AE424" t="str">
        <f>HYPERLINK("file:///C:/rest_photo/Star Fast Food, Antakya (Esenlik Mah.).jpg","Star Fast Food, Antakya (Esenlik Mah.)")</f>
        <v>Star Fast Food, Antakya (Esenlik Mah.)</v>
      </c>
      <c r="AF424" t="s">
        <v>700</v>
      </c>
      <c r="AG424" t="s">
        <v>142</v>
      </c>
      <c r="AH424" t="s">
        <v>89</v>
      </c>
      <c r="AI424" t="s">
        <v>89</v>
      </c>
      <c r="AJ424" t="s">
        <v>93</v>
      </c>
    </row>
    <row r="425" spans="2:36" x14ac:dyDescent="0.25">
      <c r="B425" t="s">
        <v>89</v>
      </c>
      <c r="C425" t="s">
        <v>89</v>
      </c>
      <c r="D425" t="s">
        <v>89</v>
      </c>
      <c r="E425" t="s">
        <v>89</v>
      </c>
      <c r="F425" t="s">
        <v>89</v>
      </c>
      <c r="G425" t="s">
        <v>89</v>
      </c>
      <c r="H425" t="s">
        <v>89</v>
      </c>
      <c r="I425" t="s">
        <v>89</v>
      </c>
      <c r="J425" t="s">
        <v>89</v>
      </c>
      <c r="K425" t="s">
        <v>89</v>
      </c>
      <c r="L425" t="s">
        <v>1031</v>
      </c>
      <c r="M425" t="s">
        <v>89</v>
      </c>
      <c r="N425" t="s">
        <v>89</v>
      </c>
      <c r="O425" t="s">
        <v>89</v>
      </c>
      <c r="P425" t="s">
        <v>89</v>
      </c>
      <c r="Q425" t="s">
        <v>89</v>
      </c>
      <c r="R425" t="s">
        <v>89</v>
      </c>
      <c r="S425" t="s">
        <v>89</v>
      </c>
      <c r="T425" t="s">
        <v>89</v>
      </c>
      <c r="U425" t="s">
        <v>89</v>
      </c>
      <c r="V425" t="s">
        <v>89</v>
      </c>
      <c r="W425" t="s">
        <v>90</v>
      </c>
      <c r="X425" t="s">
        <v>89</v>
      </c>
      <c r="Y425" t="s">
        <v>91</v>
      </c>
      <c r="Z425" t="s">
        <v>92</v>
      </c>
      <c r="AA425" t="s">
        <v>89</v>
      </c>
      <c r="AB425" t="s">
        <v>89</v>
      </c>
      <c r="AC425" t="s">
        <v>89</v>
      </c>
      <c r="AD425" t="s">
        <v>89</v>
      </c>
      <c r="AE425" t="str">
        <f>HYPERLINK("file:///C:/rest_photo/Stella, Defne (Sümerler Mah.).jpg","Stella, Defne (Sümerler Mah.)")</f>
        <v>Stella, Defne (Sümerler Mah.)</v>
      </c>
      <c r="AF425" t="s">
        <v>700</v>
      </c>
      <c r="AG425" t="s">
        <v>99</v>
      </c>
      <c r="AH425" t="s">
        <v>89</v>
      </c>
      <c r="AI425" t="s">
        <v>89</v>
      </c>
      <c r="AJ425" t="s">
        <v>93</v>
      </c>
    </row>
    <row r="426" spans="2:36" x14ac:dyDescent="0.25">
      <c r="B426" t="s">
        <v>89</v>
      </c>
      <c r="C426" t="s">
        <v>89</v>
      </c>
      <c r="D426" t="s">
        <v>89</v>
      </c>
      <c r="E426" t="s">
        <v>89</v>
      </c>
      <c r="F426" t="s">
        <v>89</v>
      </c>
      <c r="G426" t="s">
        <v>89</v>
      </c>
      <c r="H426" t="s">
        <v>89</v>
      </c>
      <c r="I426" t="s">
        <v>89</v>
      </c>
      <c r="J426" t="s">
        <v>89</v>
      </c>
      <c r="K426" t="s">
        <v>89</v>
      </c>
      <c r="L426" t="s">
        <v>627</v>
      </c>
      <c r="M426" t="s">
        <v>89</v>
      </c>
      <c r="N426" t="s">
        <v>89</v>
      </c>
      <c r="O426" t="s">
        <v>89</v>
      </c>
      <c r="P426" t="s">
        <v>89</v>
      </c>
      <c r="Q426" t="s">
        <v>89</v>
      </c>
      <c r="R426" t="s">
        <v>89</v>
      </c>
      <c r="S426" t="s">
        <v>89</v>
      </c>
      <c r="T426" t="s">
        <v>89</v>
      </c>
      <c r="U426" t="s">
        <v>89</v>
      </c>
      <c r="V426" t="s">
        <v>89</v>
      </c>
      <c r="W426" t="s">
        <v>90</v>
      </c>
      <c r="X426" t="s">
        <v>89</v>
      </c>
      <c r="Y426" t="s">
        <v>107</v>
      </c>
      <c r="Z426" t="s">
        <v>225</v>
      </c>
      <c r="AA426" t="s">
        <v>89</v>
      </c>
      <c r="AB426" t="s">
        <v>89</v>
      </c>
      <c r="AC426" t="s">
        <v>89</v>
      </c>
      <c r="AD426" t="s">
        <v>89</v>
      </c>
      <c r="AE426" t="str">
        <f>HYPERLINK("file:///C:/rest_photo/Subway, İskenderun (Süleymaniye Mah.).jpg","Subway, İskenderun (Süleymaniye Mah.)")</f>
        <v>Subway, İskenderun (Süleymaniye Mah.)</v>
      </c>
      <c r="AF426" t="s">
        <v>700</v>
      </c>
      <c r="AG426" t="s">
        <v>627</v>
      </c>
      <c r="AH426" t="s">
        <v>89</v>
      </c>
      <c r="AI426" t="s">
        <v>89</v>
      </c>
      <c r="AJ426" t="s">
        <v>93</v>
      </c>
    </row>
    <row r="427" spans="2:36" x14ac:dyDescent="0.25">
      <c r="B427" t="s">
        <v>89</v>
      </c>
      <c r="C427" t="s">
        <v>89</v>
      </c>
      <c r="D427" t="s">
        <v>89</v>
      </c>
      <c r="E427" t="s">
        <v>89</v>
      </c>
      <c r="F427" t="s">
        <v>89</v>
      </c>
      <c r="G427" t="s">
        <v>89</v>
      </c>
      <c r="H427" t="s">
        <v>89</v>
      </c>
      <c r="I427" t="s">
        <v>89</v>
      </c>
      <c r="J427" t="s">
        <v>89</v>
      </c>
      <c r="K427" t="s">
        <v>89</v>
      </c>
      <c r="L427" t="s">
        <v>1032</v>
      </c>
      <c r="M427" t="s">
        <v>89</v>
      </c>
      <c r="N427" t="s">
        <v>89</v>
      </c>
      <c r="O427" t="s">
        <v>89</v>
      </c>
      <c r="P427" t="s">
        <v>89</v>
      </c>
      <c r="Q427" t="s">
        <v>89</v>
      </c>
      <c r="R427" t="s">
        <v>89</v>
      </c>
      <c r="S427" t="s">
        <v>89</v>
      </c>
      <c r="T427" t="s">
        <v>89</v>
      </c>
      <c r="U427" t="s">
        <v>89</v>
      </c>
      <c r="V427" t="s">
        <v>89</v>
      </c>
      <c r="W427" t="s">
        <v>90</v>
      </c>
      <c r="X427" t="s">
        <v>89</v>
      </c>
      <c r="Y427" t="s">
        <v>107</v>
      </c>
      <c r="Z427" t="s">
        <v>140</v>
      </c>
      <c r="AA427" t="s">
        <v>89</v>
      </c>
      <c r="AB427" t="s">
        <v>89</v>
      </c>
      <c r="AC427" t="s">
        <v>89</v>
      </c>
      <c r="AD427" t="s">
        <v>89</v>
      </c>
      <c r="AE427" t="str">
        <f>HYPERLINK("file:///C:/rest_photo/Sultan Kokoreç, İskenderun (Yenişehir Mah.).jpg","Sultan Kokoreç, İskenderun (Yenişehir Mah.)")</f>
        <v>Sultan Kokoreç, İskenderun (Yenişehir Mah.)</v>
      </c>
      <c r="AF427" t="s">
        <v>700</v>
      </c>
      <c r="AG427" t="s">
        <v>347</v>
      </c>
      <c r="AH427" t="s">
        <v>89</v>
      </c>
      <c r="AI427" t="s">
        <v>89</v>
      </c>
      <c r="AJ427" t="s">
        <v>93</v>
      </c>
    </row>
    <row r="428" spans="2:36" x14ac:dyDescent="0.25">
      <c r="B428" t="s">
        <v>89</v>
      </c>
      <c r="C428" t="s">
        <v>89</v>
      </c>
      <c r="D428" t="s">
        <v>89</v>
      </c>
      <c r="E428" t="s">
        <v>89</v>
      </c>
      <c r="F428" t="s">
        <v>89</v>
      </c>
      <c r="G428" t="s">
        <v>89</v>
      </c>
      <c r="H428" t="s">
        <v>89</v>
      </c>
      <c r="I428" t="s">
        <v>89</v>
      </c>
      <c r="J428" t="s">
        <v>89</v>
      </c>
      <c r="K428" t="s">
        <v>89</v>
      </c>
      <c r="L428" t="s">
        <v>1033</v>
      </c>
      <c r="M428" t="s">
        <v>89</v>
      </c>
      <c r="N428" t="s">
        <v>89</v>
      </c>
      <c r="O428" t="s">
        <v>89</v>
      </c>
      <c r="P428" t="s">
        <v>89</v>
      </c>
      <c r="Q428" t="s">
        <v>89</v>
      </c>
      <c r="R428" t="s">
        <v>89</v>
      </c>
      <c r="S428" t="s">
        <v>89</v>
      </c>
      <c r="T428" t="s">
        <v>89</v>
      </c>
      <c r="U428" t="s">
        <v>89</v>
      </c>
      <c r="V428" t="s">
        <v>89</v>
      </c>
      <c r="W428" t="s">
        <v>90</v>
      </c>
      <c r="X428" t="s">
        <v>89</v>
      </c>
      <c r="Y428" t="s">
        <v>96</v>
      </c>
      <c r="Z428" t="s">
        <v>246</v>
      </c>
      <c r="AA428" t="s">
        <v>89</v>
      </c>
      <c r="AB428" t="s">
        <v>89</v>
      </c>
      <c r="AC428" t="s">
        <v>89</v>
      </c>
      <c r="AD428" t="s">
        <v>89</v>
      </c>
      <c r="AE428" t="str">
        <f>HYPERLINK("file:///C:/rest_photo/Sultan Künefe, Antakya (Emek Mah.).jpg","Sultan Künefe, Antakya (Emek Mah.)")</f>
        <v>Sultan Künefe, Antakya (Emek Mah.)</v>
      </c>
      <c r="AF428" t="s">
        <v>700</v>
      </c>
      <c r="AG428" t="s">
        <v>146</v>
      </c>
      <c r="AH428" t="s">
        <v>89</v>
      </c>
      <c r="AI428" t="s">
        <v>89</v>
      </c>
      <c r="AJ428" t="s">
        <v>93</v>
      </c>
    </row>
    <row r="429" spans="2:36" x14ac:dyDescent="0.25">
      <c r="B429" t="s">
        <v>89</v>
      </c>
      <c r="C429" t="s">
        <v>89</v>
      </c>
      <c r="D429" t="s">
        <v>89</v>
      </c>
      <c r="E429" t="s">
        <v>89</v>
      </c>
      <c r="F429" t="s">
        <v>89</v>
      </c>
      <c r="G429" t="s">
        <v>89</v>
      </c>
      <c r="H429" t="s">
        <v>89</v>
      </c>
      <c r="I429" t="s">
        <v>89</v>
      </c>
      <c r="J429" t="s">
        <v>89</v>
      </c>
      <c r="K429" t="s">
        <v>89</v>
      </c>
      <c r="L429" t="s">
        <v>1034</v>
      </c>
      <c r="M429" t="s">
        <v>89</v>
      </c>
      <c r="N429" t="s">
        <v>89</v>
      </c>
      <c r="O429" t="s">
        <v>89</v>
      </c>
      <c r="P429" t="s">
        <v>89</v>
      </c>
      <c r="Q429" t="s">
        <v>89</v>
      </c>
      <c r="R429" t="s">
        <v>89</v>
      </c>
      <c r="S429" t="s">
        <v>89</v>
      </c>
      <c r="T429" t="s">
        <v>89</v>
      </c>
      <c r="U429" t="s">
        <v>89</v>
      </c>
      <c r="V429" t="s">
        <v>89</v>
      </c>
      <c r="W429" t="s">
        <v>90</v>
      </c>
      <c r="X429" t="s">
        <v>89</v>
      </c>
      <c r="Y429" t="s">
        <v>107</v>
      </c>
      <c r="Z429" t="s">
        <v>287</v>
      </c>
      <c r="AA429" t="s">
        <v>89</v>
      </c>
      <c r="AB429" t="s">
        <v>89</v>
      </c>
      <c r="AC429" t="s">
        <v>89</v>
      </c>
      <c r="AD429" t="s">
        <v>89</v>
      </c>
      <c r="AE429" t="str">
        <f>HYPERLINK("file:///C:/rest_photo/Sun Döner, İskenderun (Esentepe Mah.).jpg","Sun Döner, İskenderun (Esentepe Mah.)")</f>
        <v>Sun Döner, İskenderun (Esentepe Mah.)</v>
      </c>
      <c r="AF429" t="s">
        <v>81</v>
      </c>
      <c r="AG429" t="s">
        <v>99</v>
      </c>
      <c r="AH429" t="s">
        <v>89</v>
      </c>
      <c r="AI429" t="s">
        <v>89</v>
      </c>
      <c r="AJ429" t="s">
        <v>93</v>
      </c>
    </row>
    <row r="430" spans="2:36" x14ac:dyDescent="0.25">
      <c r="B430" t="s">
        <v>89</v>
      </c>
      <c r="C430" t="s">
        <v>89</v>
      </c>
      <c r="D430" t="s">
        <v>89</v>
      </c>
      <c r="E430" t="s">
        <v>89</v>
      </c>
      <c r="F430" t="s">
        <v>89</v>
      </c>
      <c r="G430" t="s">
        <v>89</v>
      </c>
      <c r="H430" t="s">
        <v>89</v>
      </c>
      <c r="I430" t="s">
        <v>89</v>
      </c>
      <c r="J430" t="s">
        <v>89</v>
      </c>
      <c r="K430" t="s">
        <v>89</v>
      </c>
      <c r="L430" t="s">
        <v>1035</v>
      </c>
      <c r="M430" t="s">
        <v>89</v>
      </c>
      <c r="N430" t="s">
        <v>89</v>
      </c>
      <c r="O430" t="s">
        <v>89</v>
      </c>
      <c r="P430" t="s">
        <v>89</v>
      </c>
      <c r="Q430" t="s">
        <v>89</v>
      </c>
      <c r="R430" t="s">
        <v>89</v>
      </c>
      <c r="S430" t="s">
        <v>89</v>
      </c>
      <c r="T430" t="s">
        <v>89</v>
      </c>
      <c r="U430" t="s">
        <v>89</v>
      </c>
      <c r="V430" t="s">
        <v>89</v>
      </c>
      <c r="W430" t="s">
        <v>90</v>
      </c>
      <c r="X430" t="s">
        <v>89</v>
      </c>
      <c r="Y430" t="s">
        <v>91</v>
      </c>
      <c r="Z430" t="s">
        <v>92</v>
      </c>
      <c r="AA430" t="s">
        <v>89</v>
      </c>
      <c r="AB430" t="s">
        <v>89</v>
      </c>
      <c r="AC430" t="s">
        <v>89</v>
      </c>
      <c r="AD430" t="s">
        <v>89</v>
      </c>
      <c r="AE430" t="str">
        <f>HYPERLINK("file:///C:/rest_photo/Sümerler Hookah Cafe &amp; Restaurant, Defne (Sümerler Mah.).jpg","Sümerler Hookah Cafe &amp; Restaurant, Defne (Sümerler Mah.)")</f>
        <v>Sümerler Hookah Cafe &amp; Restaurant, Defne (Sümerler Mah.)</v>
      </c>
      <c r="AF430" t="s">
        <v>700</v>
      </c>
      <c r="AG430" t="s">
        <v>110</v>
      </c>
      <c r="AH430" t="s">
        <v>89</v>
      </c>
      <c r="AI430" t="s">
        <v>89</v>
      </c>
      <c r="AJ430" t="s">
        <v>93</v>
      </c>
    </row>
    <row r="431" spans="2:36" x14ac:dyDescent="0.25">
      <c r="B431" t="s">
        <v>89</v>
      </c>
      <c r="C431" t="s">
        <v>89</v>
      </c>
      <c r="D431" t="s">
        <v>89</v>
      </c>
      <c r="E431" t="s">
        <v>89</v>
      </c>
      <c r="F431" t="s">
        <v>89</v>
      </c>
      <c r="G431" t="s">
        <v>89</v>
      </c>
      <c r="H431" t="s">
        <v>89</v>
      </c>
      <c r="I431" t="s">
        <v>89</v>
      </c>
      <c r="J431" t="s">
        <v>89</v>
      </c>
      <c r="K431" t="s">
        <v>89</v>
      </c>
      <c r="L431" t="s">
        <v>1036</v>
      </c>
      <c r="M431" t="s">
        <v>89</v>
      </c>
      <c r="N431" t="s">
        <v>89</v>
      </c>
      <c r="O431" t="s">
        <v>89</v>
      </c>
      <c r="P431" t="s">
        <v>89</v>
      </c>
      <c r="Q431" t="s">
        <v>89</v>
      </c>
      <c r="R431" t="s">
        <v>89</v>
      </c>
      <c r="S431" t="s">
        <v>89</v>
      </c>
      <c r="T431" t="s">
        <v>89</v>
      </c>
      <c r="U431" t="s">
        <v>89</v>
      </c>
      <c r="V431" t="s">
        <v>89</v>
      </c>
      <c r="W431" t="s">
        <v>90</v>
      </c>
      <c r="X431" t="s">
        <v>89</v>
      </c>
      <c r="Y431" t="s">
        <v>96</v>
      </c>
      <c r="Z431" t="s">
        <v>159</v>
      </c>
      <c r="AA431" t="s">
        <v>89</v>
      </c>
      <c r="AB431" t="s">
        <v>89</v>
      </c>
      <c r="AC431" t="s">
        <v>89</v>
      </c>
      <c r="AD431" t="s">
        <v>89</v>
      </c>
      <c r="AE431" t="str">
        <f>HYPERLINK("file:///C:/rest_photo/Süper 96 Lahmacun &amp; Pide, Antakya (Güllü Bahçe Mah. - Saray Cad.).jpg","Süper 96 Lahmacun &amp; Pide, Antakya (Güllü Bahçe Mah. - Saray Cad.)")</f>
        <v>Süper 96 Lahmacun &amp; Pide, Antakya (Güllü Bahçe Mah. - Saray Cad.)</v>
      </c>
      <c r="AF431" t="s">
        <v>700</v>
      </c>
      <c r="AG431" t="s">
        <v>139</v>
      </c>
      <c r="AH431" t="s">
        <v>89</v>
      </c>
      <c r="AI431" t="s">
        <v>89</v>
      </c>
      <c r="AJ431" t="s">
        <v>93</v>
      </c>
    </row>
    <row r="432" spans="2:36" x14ac:dyDescent="0.25">
      <c r="B432" t="s">
        <v>89</v>
      </c>
      <c r="C432" t="s">
        <v>89</v>
      </c>
      <c r="D432" t="s">
        <v>89</v>
      </c>
      <c r="E432" t="s">
        <v>89</v>
      </c>
      <c r="F432" t="s">
        <v>89</v>
      </c>
      <c r="G432" t="s">
        <v>89</v>
      </c>
      <c r="H432" t="s">
        <v>89</v>
      </c>
      <c r="I432" t="s">
        <v>89</v>
      </c>
      <c r="J432" t="s">
        <v>89</v>
      </c>
      <c r="K432" t="s">
        <v>89</v>
      </c>
      <c r="L432" t="s">
        <v>1037</v>
      </c>
      <c r="M432" t="s">
        <v>89</v>
      </c>
      <c r="N432" t="s">
        <v>89</v>
      </c>
      <c r="O432" t="s">
        <v>89</v>
      </c>
      <c r="P432" t="s">
        <v>89</v>
      </c>
      <c r="Q432" t="s">
        <v>89</v>
      </c>
      <c r="R432" t="s">
        <v>89</v>
      </c>
      <c r="S432" t="s">
        <v>89</v>
      </c>
      <c r="T432" t="s">
        <v>89</v>
      </c>
      <c r="U432" t="s">
        <v>89</v>
      </c>
      <c r="V432" t="s">
        <v>89</v>
      </c>
      <c r="W432" t="s">
        <v>90</v>
      </c>
      <c r="X432" t="s">
        <v>89</v>
      </c>
      <c r="Y432" t="s">
        <v>107</v>
      </c>
      <c r="Z432" t="s">
        <v>140</v>
      </c>
      <c r="AA432" t="s">
        <v>89</v>
      </c>
      <c r="AB432" t="s">
        <v>89</v>
      </c>
      <c r="AC432" t="s">
        <v>89</v>
      </c>
      <c r="AD432" t="s">
        <v>89</v>
      </c>
      <c r="AE432" t="str">
        <f>HYPERLINK("file:///C:/rest_photo/Şef'in Izgarası, İskenderun (Yenişehir Mah.).jpg","Şef'in Izgarası, İskenderun (Yenişehir Mah.)")</f>
        <v>Şef'in Izgarası, İskenderun (Yenişehir Mah.)</v>
      </c>
      <c r="AF432" t="s">
        <v>813</v>
      </c>
      <c r="AG432" t="s">
        <v>132</v>
      </c>
      <c r="AH432" t="s">
        <v>89</v>
      </c>
      <c r="AI432" t="s">
        <v>89</v>
      </c>
      <c r="AJ432" t="s">
        <v>93</v>
      </c>
    </row>
    <row r="433" spans="2:36" x14ac:dyDescent="0.25">
      <c r="B433" t="s">
        <v>89</v>
      </c>
      <c r="C433" t="s">
        <v>89</v>
      </c>
      <c r="D433" t="s">
        <v>89</v>
      </c>
      <c r="E433" t="s">
        <v>89</v>
      </c>
      <c r="F433" t="s">
        <v>89</v>
      </c>
      <c r="G433" t="s">
        <v>89</v>
      </c>
      <c r="H433" t="s">
        <v>89</v>
      </c>
      <c r="I433" t="s">
        <v>89</v>
      </c>
      <c r="J433" t="s">
        <v>89</v>
      </c>
      <c r="K433" t="s">
        <v>89</v>
      </c>
      <c r="L433" t="s">
        <v>1038</v>
      </c>
      <c r="M433" t="s">
        <v>89</v>
      </c>
      <c r="N433" t="s">
        <v>89</v>
      </c>
      <c r="O433" t="s">
        <v>89</v>
      </c>
      <c r="P433" t="s">
        <v>89</v>
      </c>
      <c r="Q433" t="s">
        <v>89</v>
      </c>
      <c r="R433" t="s">
        <v>89</v>
      </c>
      <c r="S433" t="s">
        <v>89</v>
      </c>
      <c r="T433" t="s">
        <v>89</v>
      </c>
      <c r="U433" t="s">
        <v>89</v>
      </c>
      <c r="V433" t="s">
        <v>89</v>
      </c>
      <c r="W433" t="s">
        <v>90</v>
      </c>
      <c r="X433" t="s">
        <v>89</v>
      </c>
      <c r="Y433" t="s">
        <v>96</v>
      </c>
      <c r="Z433" t="s">
        <v>116</v>
      </c>
      <c r="AA433" t="s">
        <v>89</v>
      </c>
      <c r="AB433" t="s">
        <v>89</v>
      </c>
      <c r="AC433" t="s">
        <v>89</v>
      </c>
      <c r="AD433" t="s">
        <v>89</v>
      </c>
      <c r="AE433" t="str">
        <f>HYPERLINK("file:///C:/rest_photo/Şişko Kebap &amp; Döner, Antakya (Saraykent Mah.).jpg","Şişko Kebap &amp; Döner, Antakya (Saraykent Mah.)")</f>
        <v>Şişko Kebap &amp; Döner, Antakya (Saraykent Mah.)</v>
      </c>
      <c r="AF433" t="s">
        <v>700</v>
      </c>
      <c r="AG433" t="s">
        <v>95</v>
      </c>
      <c r="AH433" t="s">
        <v>89</v>
      </c>
      <c r="AI433" t="s">
        <v>89</v>
      </c>
      <c r="AJ433" t="s">
        <v>93</v>
      </c>
    </row>
    <row r="434" spans="2:36" x14ac:dyDescent="0.25">
      <c r="B434" t="s">
        <v>89</v>
      </c>
      <c r="C434" t="s">
        <v>89</v>
      </c>
      <c r="D434" t="s">
        <v>89</v>
      </c>
      <c r="E434" t="s">
        <v>89</v>
      </c>
      <c r="F434" t="s">
        <v>89</v>
      </c>
      <c r="G434" t="s">
        <v>89</v>
      </c>
      <c r="H434" t="s">
        <v>89</v>
      </c>
      <c r="I434" t="s">
        <v>89</v>
      </c>
      <c r="J434" t="s">
        <v>89</v>
      </c>
      <c r="K434" t="s">
        <v>89</v>
      </c>
      <c r="L434" t="s">
        <v>1039</v>
      </c>
      <c r="M434" t="s">
        <v>89</v>
      </c>
      <c r="N434" t="s">
        <v>89</v>
      </c>
      <c r="O434" t="s">
        <v>89</v>
      </c>
      <c r="P434" t="s">
        <v>89</v>
      </c>
      <c r="Q434" t="s">
        <v>89</v>
      </c>
      <c r="R434" t="s">
        <v>89</v>
      </c>
      <c r="S434" t="s">
        <v>89</v>
      </c>
      <c r="T434" t="s">
        <v>89</v>
      </c>
      <c r="U434" t="s">
        <v>89</v>
      </c>
      <c r="V434" t="s">
        <v>89</v>
      </c>
      <c r="W434" t="s">
        <v>90</v>
      </c>
      <c r="X434" t="s">
        <v>89</v>
      </c>
      <c r="Y434" t="s">
        <v>107</v>
      </c>
      <c r="Z434" t="s">
        <v>130</v>
      </c>
      <c r="AA434" t="s">
        <v>89</v>
      </c>
      <c r="AB434" t="s">
        <v>89</v>
      </c>
      <c r="AC434" t="s">
        <v>89</v>
      </c>
      <c r="AD434" t="s">
        <v>89</v>
      </c>
      <c r="AE434" t="str">
        <f>HYPERLINK("file:///C:/rest_photo/Şişman Döner, İskenderun (Kurtuluş Mah.).jpg","Şişman Döner, İskenderun (Kurtuluş Mah.)")</f>
        <v>Şişman Döner, İskenderun (Kurtuluş Mah.)</v>
      </c>
      <c r="AF434" t="s">
        <v>81</v>
      </c>
      <c r="AG434" t="s">
        <v>99</v>
      </c>
      <c r="AH434" t="s">
        <v>89</v>
      </c>
      <c r="AI434" t="s">
        <v>89</v>
      </c>
      <c r="AJ434" t="s">
        <v>93</v>
      </c>
    </row>
    <row r="435" spans="2:36" x14ac:dyDescent="0.25">
      <c r="B435" t="s">
        <v>89</v>
      </c>
      <c r="C435" t="s">
        <v>89</v>
      </c>
      <c r="D435" t="s">
        <v>89</v>
      </c>
      <c r="E435" t="s">
        <v>89</v>
      </c>
      <c r="F435" t="s">
        <v>89</v>
      </c>
      <c r="G435" t="s">
        <v>89</v>
      </c>
      <c r="H435" t="s">
        <v>89</v>
      </c>
      <c r="I435" t="s">
        <v>89</v>
      </c>
      <c r="J435" t="s">
        <v>89</v>
      </c>
      <c r="K435" t="s">
        <v>89</v>
      </c>
      <c r="L435" t="s">
        <v>1040</v>
      </c>
      <c r="M435" t="s">
        <v>89</v>
      </c>
      <c r="N435" t="s">
        <v>89</v>
      </c>
      <c r="O435" t="s">
        <v>89</v>
      </c>
      <c r="P435" t="s">
        <v>89</v>
      </c>
      <c r="Q435" t="s">
        <v>89</v>
      </c>
      <c r="R435" t="s">
        <v>89</v>
      </c>
      <c r="S435" t="s">
        <v>89</v>
      </c>
      <c r="T435" t="s">
        <v>89</v>
      </c>
      <c r="U435" t="s">
        <v>89</v>
      </c>
      <c r="V435" t="s">
        <v>89</v>
      </c>
      <c r="W435" t="s">
        <v>90</v>
      </c>
      <c r="X435" t="s">
        <v>89</v>
      </c>
      <c r="Y435" t="s">
        <v>107</v>
      </c>
      <c r="Z435" t="s">
        <v>300</v>
      </c>
      <c r="AA435" t="s">
        <v>89</v>
      </c>
      <c r="AB435" t="s">
        <v>89</v>
      </c>
      <c r="AC435" t="s">
        <v>89</v>
      </c>
      <c r="AD435" t="s">
        <v>89</v>
      </c>
      <c r="AE435" t="str">
        <f>HYPERLINK("file:///C:/rest_photo/Tadım Döner, İskenderun (Sakarya Mah.).jpg","Tadım Döner, İskenderun (Sakarya Mah.)")</f>
        <v>Tadım Döner, İskenderun (Sakarya Mah.)</v>
      </c>
      <c r="AF435" t="s">
        <v>81</v>
      </c>
      <c r="AG435" t="s">
        <v>99</v>
      </c>
      <c r="AH435" t="s">
        <v>89</v>
      </c>
      <c r="AI435" t="s">
        <v>89</v>
      </c>
      <c r="AJ435" t="s">
        <v>93</v>
      </c>
    </row>
    <row r="436" spans="2:36" x14ac:dyDescent="0.25">
      <c r="B436" t="s">
        <v>89</v>
      </c>
      <c r="C436" t="s">
        <v>89</v>
      </c>
      <c r="D436" t="s">
        <v>89</v>
      </c>
      <c r="E436" t="s">
        <v>89</v>
      </c>
      <c r="F436" t="s">
        <v>89</v>
      </c>
      <c r="G436" t="s">
        <v>89</v>
      </c>
      <c r="H436" t="s">
        <v>89</v>
      </c>
      <c r="I436" t="s">
        <v>89</v>
      </c>
      <c r="J436" t="s">
        <v>89</v>
      </c>
      <c r="K436" t="s">
        <v>89</v>
      </c>
      <c r="L436" t="s">
        <v>1041</v>
      </c>
      <c r="M436" t="s">
        <v>89</v>
      </c>
      <c r="N436" t="s">
        <v>89</v>
      </c>
      <c r="O436" t="s">
        <v>89</v>
      </c>
      <c r="P436" t="s">
        <v>89</v>
      </c>
      <c r="Q436" t="s">
        <v>89</v>
      </c>
      <c r="R436" t="s">
        <v>89</v>
      </c>
      <c r="S436" t="s">
        <v>89</v>
      </c>
      <c r="T436" t="s">
        <v>89</v>
      </c>
      <c r="U436" t="s">
        <v>89</v>
      </c>
      <c r="V436" t="s">
        <v>89</v>
      </c>
      <c r="W436" t="s">
        <v>90</v>
      </c>
      <c r="X436" t="s">
        <v>89</v>
      </c>
      <c r="Y436" t="s">
        <v>96</v>
      </c>
      <c r="Z436" t="s">
        <v>123</v>
      </c>
      <c r="AA436" t="s">
        <v>89</v>
      </c>
      <c r="AB436" t="s">
        <v>89</v>
      </c>
      <c r="AC436" t="s">
        <v>89</v>
      </c>
      <c r="AD436" t="s">
        <v>89</v>
      </c>
      <c r="AE436" t="str">
        <f>HYPERLINK("file:///C:/rest_photo/Tadım Döner &amp; Fast Food, Antakya (General Şükrü Kanatlı Mah.).jpg","Tadım Döner &amp; Fast Food, Antakya (General Şükrü Kanatlı Mah.)")</f>
        <v>Tadım Döner &amp; Fast Food, Antakya (General Şükrü Kanatlı Mah.)</v>
      </c>
      <c r="AF436" t="s">
        <v>81</v>
      </c>
      <c r="AG436" t="s">
        <v>99</v>
      </c>
      <c r="AH436" t="s">
        <v>89</v>
      </c>
      <c r="AI436" t="s">
        <v>89</v>
      </c>
      <c r="AJ436" t="s">
        <v>93</v>
      </c>
    </row>
    <row r="437" spans="2:36" x14ac:dyDescent="0.25">
      <c r="B437" t="s">
        <v>89</v>
      </c>
      <c r="C437" t="s">
        <v>89</v>
      </c>
      <c r="D437" t="s">
        <v>89</v>
      </c>
      <c r="E437" t="s">
        <v>89</v>
      </c>
      <c r="F437" t="s">
        <v>89</v>
      </c>
      <c r="G437" t="s">
        <v>89</v>
      </c>
      <c r="H437" t="s">
        <v>89</v>
      </c>
      <c r="I437" t="s">
        <v>89</v>
      </c>
      <c r="J437" t="s">
        <v>89</v>
      </c>
      <c r="K437" t="s">
        <v>89</v>
      </c>
      <c r="L437" t="s">
        <v>1042</v>
      </c>
      <c r="M437" t="s">
        <v>89</v>
      </c>
      <c r="N437" t="s">
        <v>89</v>
      </c>
      <c r="O437" t="s">
        <v>89</v>
      </c>
      <c r="P437" t="s">
        <v>89</v>
      </c>
      <c r="Q437" t="s">
        <v>89</v>
      </c>
      <c r="R437" t="s">
        <v>89</v>
      </c>
      <c r="S437" t="s">
        <v>89</v>
      </c>
      <c r="T437" t="s">
        <v>89</v>
      </c>
      <c r="U437" t="s">
        <v>89</v>
      </c>
      <c r="V437" t="s">
        <v>89</v>
      </c>
      <c r="W437" t="s">
        <v>90</v>
      </c>
      <c r="X437" t="s">
        <v>89</v>
      </c>
      <c r="Y437" t="s">
        <v>96</v>
      </c>
      <c r="Z437" t="s">
        <v>100</v>
      </c>
      <c r="AA437" t="s">
        <v>89</v>
      </c>
      <c r="AB437" t="s">
        <v>89</v>
      </c>
      <c r="AC437" t="s">
        <v>89</v>
      </c>
      <c r="AD437" t="s">
        <v>89</v>
      </c>
      <c r="AE437" t="str">
        <f>HYPERLINK("file:///C:/rest_photo/Tadım Köfte, Antakya (Cebrail Mah.).jpg","Tadım Köfte, Antakya (Cebrail Mah.)")</f>
        <v>Tadım Köfte, Antakya (Cebrail Mah.)</v>
      </c>
      <c r="AF437" t="s">
        <v>81</v>
      </c>
      <c r="AG437" t="s">
        <v>156</v>
      </c>
      <c r="AH437" t="s">
        <v>89</v>
      </c>
      <c r="AI437" t="s">
        <v>89</v>
      </c>
      <c r="AJ437" t="s">
        <v>93</v>
      </c>
    </row>
    <row r="438" spans="2:36" x14ac:dyDescent="0.25">
      <c r="B438" t="s">
        <v>89</v>
      </c>
      <c r="C438" t="s">
        <v>89</v>
      </c>
      <c r="D438" t="s">
        <v>89</v>
      </c>
      <c r="E438" t="s">
        <v>89</v>
      </c>
      <c r="F438" t="s">
        <v>89</v>
      </c>
      <c r="G438" t="s">
        <v>89</v>
      </c>
      <c r="H438" t="s">
        <v>89</v>
      </c>
      <c r="I438" t="s">
        <v>89</v>
      </c>
      <c r="J438" t="s">
        <v>89</v>
      </c>
      <c r="K438" t="s">
        <v>89</v>
      </c>
      <c r="L438" t="s">
        <v>1043</v>
      </c>
      <c r="M438" t="s">
        <v>89</v>
      </c>
      <c r="N438" t="s">
        <v>89</v>
      </c>
      <c r="O438" t="s">
        <v>89</v>
      </c>
      <c r="P438" t="s">
        <v>89</v>
      </c>
      <c r="Q438" t="s">
        <v>89</v>
      </c>
      <c r="R438" t="s">
        <v>89</v>
      </c>
      <c r="S438" t="s">
        <v>89</v>
      </c>
      <c r="T438" t="s">
        <v>89</v>
      </c>
      <c r="U438" t="s">
        <v>89</v>
      </c>
      <c r="V438" t="s">
        <v>89</v>
      </c>
      <c r="W438" t="s">
        <v>90</v>
      </c>
      <c r="X438" t="s">
        <v>89</v>
      </c>
      <c r="Y438" t="s">
        <v>96</v>
      </c>
      <c r="Z438" t="s">
        <v>119</v>
      </c>
      <c r="AA438" t="s">
        <v>89</v>
      </c>
      <c r="AB438" t="s">
        <v>89</v>
      </c>
      <c r="AC438" t="s">
        <v>89</v>
      </c>
      <c r="AD438" t="s">
        <v>89</v>
      </c>
      <c r="AE438" t="str">
        <f>HYPERLINK("file:///C:/rest_photo/Tadınn Köfte &amp; Tost, Antakya (Akevler Mah.).jpg","Tadınn Köfte &amp; Tost, Antakya (Akevler Mah.)")</f>
        <v>Tadınn Köfte &amp; Tost, Antakya (Akevler Mah.)</v>
      </c>
      <c r="AF438" t="s">
        <v>81</v>
      </c>
      <c r="AG438" t="s">
        <v>156</v>
      </c>
      <c r="AH438" t="s">
        <v>89</v>
      </c>
      <c r="AI438" t="s">
        <v>89</v>
      </c>
      <c r="AJ438" t="s">
        <v>93</v>
      </c>
    </row>
    <row r="439" spans="2:36" x14ac:dyDescent="0.25">
      <c r="B439" t="s">
        <v>89</v>
      </c>
      <c r="C439" t="s">
        <v>89</v>
      </c>
      <c r="D439" t="s">
        <v>89</v>
      </c>
      <c r="E439" t="s">
        <v>89</v>
      </c>
      <c r="F439" t="s">
        <v>89</v>
      </c>
      <c r="G439" t="s">
        <v>89</v>
      </c>
      <c r="H439" t="s">
        <v>89</v>
      </c>
      <c r="I439" t="s">
        <v>89</v>
      </c>
      <c r="J439" t="s">
        <v>89</v>
      </c>
      <c r="K439" t="s">
        <v>89</v>
      </c>
      <c r="L439" t="s">
        <v>1044</v>
      </c>
      <c r="M439" t="s">
        <v>89</v>
      </c>
      <c r="N439" t="s">
        <v>89</v>
      </c>
      <c r="O439" t="s">
        <v>89</v>
      </c>
      <c r="P439" t="s">
        <v>89</v>
      </c>
      <c r="Q439" t="s">
        <v>89</v>
      </c>
      <c r="R439" t="s">
        <v>89</v>
      </c>
      <c r="S439" t="s">
        <v>89</v>
      </c>
      <c r="T439" t="s">
        <v>89</v>
      </c>
      <c r="U439" t="s">
        <v>89</v>
      </c>
      <c r="V439" t="s">
        <v>89</v>
      </c>
      <c r="W439" t="s">
        <v>90</v>
      </c>
      <c r="X439" t="s">
        <v>89</v>
      </c>
      <c r="Y439" t="s">
        <v>96</v>
      </c>
      <c r="Z439" t="s">
        <v>104</v>
      </c>
      <c r="AA439" t="s">
        <v>89</v>
      </c>
      <c r="AB439" t="s">
        <v>89</v>
      </c>
      <c r="AC439" t="s">
        <v>89</v>
      </c>
      <c r="AD439" t="s">
        <v>89</v>
      </c>
      <c r="AE439" t="str">
        <f>HYPERLINK("file:///C:/rest_photo/Taksim Cafe, Antakya (Serinyol Mah.).jpg","Taksim Cafe, Antakya (Serinyol Mah.)")</f>
        <v>Taksim Cafe, Antakya (Serinyol Mah.)</v>
      </c>
      <c r="AF439" t="s">
        <v>702</v>
      </c>
      <c r="AG439" t="s">
        <v>161</v>
      </c>
      <c r="AH439" t="s">
        <v>89</v>
      </c>
      <c r="AI439" t="s">
        <v>89</v>
      </c>
      <c r="AJ439" t="s">
        <v>93</v>
      </c>
    </row>
    <row r="440" spans="2:36" x14ac:dyDescent="0.25">
      <c r="B440" t="s">
        <v>89</v>
      </c>
      <c r="C440" t="s">
        <v>89</v>
      </c>
      <c r="D440" t="s">
        <v>89</v>
      </c>
      <c r="E440" t="s">
        <v>89</v>
      </c>
      <c r="F440" t="s">
        <v>89</v>
      </c>
      <c r="G440" t="s">
        <v>89</v>
      </c>
      <c r="H440" t="s">
        <v>89</v>
      </c>
      <c r="I440" t="s">
        <v>89</v>
      </c>
      <c r="J440" t="s">
        <v>89</v>
      </c>
      <c r="K440" t="s">
        <v>89</v>
      </c>
      <c r="L440" t="s">
        <v>1045</v>
      </c>
      <c r="M440" t="s">
        <v>89</v>
      </c>
      <c r="N440" t="s">
        <v>89</v>
      </c>
      <c r="O440" t="s">
        <v>89</v>
      </c>
      <c r="P440" t="s">
        <v>89</v>
      </c>
      <c r="Q440" t="s">
        <v>89</v>
      </c>
      <c r="R440" t="s">
        <v>89</v>
      </c>
      <c r="S440" t="s">
        <v>89</v>
      </c>
      <c r="T440" t="s">
        <v>89</v>
      </c>
      <c r="U440" t="s">
        <v>89</v>
      </c>
      <c r="V440" t="s">
        <v>89</v>
      </c>
      <c r="W440" t="s">
        <v>90</v>
      </c>
      <c r="X440" t="s">
        <v>89</v>
      </c>
      <c r="Y440" t="s">
        <v>96</v>
      </c>
      <c r="Z440" t="s">
        <v>100</v>
      </c>
      <c r="AA440" t="s">
        <v>89</v>
      </c>
      <c r="AB440" t="s">
        <v>89</v>
      </c>
      <c r="AC440" t="s">
        <v>89</v>
      </c>
      <c r="AD440" t="s">
        <v>89</v>
      </c>
      <c r="AE440" t="str">
        <f>HYPERLINK("file:///C:/rest_photo/Tamer Tost &amp; Köfte, Antakya (Cebrail Mah.).jpg","Tamer Tost &amp; Köfte, Antakya (Cebrail Mah.)")</f>
        <v>Tamer Tost &amp; Köfte, Antakya (Cebrail Mah.)</v>
      </c>
      <c r="AF440" t="s">
        <v>702</v>
      </c>
      <c r="AG440" t="s">
        <v>142</v>
      </c>
      <c r="AH440" t="s">
        <v>89</v>
      </c>
      <c r="AI440" t="s">
        <v>89</v>
      </c>
      <c r="AJ440" t="s">
        <v>93</v>
      </c>
    </row>
    <row r="441" spans="2:36" x14ac:dyDescent="0.25">
      <c r="B441" t="s">
        <v>89</v>
      </c>
      <c r="C441" t="s">
        <v>89</v>
      </c>
      <c r="D441" t="s">
        <v>89</v>
      </c>
      <c r="E441" t="s">
        <v>89</v>
      </c>
      <c r="F441" t="s">
        <v>89</v>
      </c>
      <c r="G441" t="s">
        <v>89</v>
      </c>
      <c r="H441" t="s">
        <v>89</v>
      </c>
      <c r="I441" t="s">
        <v>89</v>
      </c>
      <c r="J441" t="s">
        <v>89</v>
      </c>
      <c r="K441" t="s">
        <v>89</v>
      </c>
      <c r="L441" t="s">
        <v>1046</v>
      </c>
      <c r="M441" t="s">
        <v>89</v>
      </c>
      <c r="N441" t="s">
        <v>89</v>
      </c>
      <c r="O441" t="s">
        <v>89</v>
      </c>
      <c r="P441" t="s">
        <v>89</v>
      </c>
      <c r="Q441" t="s">
        <v>89</v>
      </c>
      <c r="R441" t="s">
        <v>89</v>
      </c>
      <c r="S441" t="s">
        <v>89</v>
      </c>
      <c r="T441" t="s">
        <v>89</v>
      </c>
      <c r="U441" t="s">
        <v>89</v>
      </c>
      <c r="V441" t="s">
        <v>89</v>
      </c>
      <c r="W441" t="s">
        <v>90</v>
      </c>
      <c r="X441" t="s">
        <v>89</v>
      </c>
      <c r="Y441" t="s">
        <v>107</v>
      </c>
      <c r="Z441" t="s">
        <v>533</v>
      </c>
      <c r="AA441" t="s">
        <v>89</v>
      </c>
      <c r="AB441" t="s">
        <v>89</v>
      </c>
      <c r="AC441" t="s">
        <v>89</v>
      </c>
      <c r="AD441" t="s">
        <v>89</v>
      </c>
      <c r="AE441" t="str">
        <f>HYPERLINK("file:///C:/rest_photo/Tandır Döner, İskenderun (Hürriyet Mah.).jpg","Tandır Döner, İskenderun (Hürriyet Mah.)")</f>
        <v>Tandır Döner, İskenderun (Hürriyet Mah.)</v>
      </c>
      <c r="AF441" t="s">
        <v>702</v>
      </c>
      <c r="AG441" t="s">
        <v>99</v>
      </c>
      <c r="AH441" t="s">
        <v>89</v>
      </c>
      <c r="AI441" t="s">
        <v>89</v>
      </c>
      <c r="AJ441" t="s">
        <v>93</v>
      </c>
    </row>
    <row r="442" spans="2:36" x14ac:dyDescent="0.25">
      <c r="B442" t="s">
        <v>89</v>
      </c>
      <c r="C442" t="s">
        <v>89</v>
      </c>
      <c r="D442" t="s">
        <v>89</v>
      </c>
      <c r="E442" t="s">
        <v>89</v>
      </c>
      <c r="F442" t="s">
        <v>89</v>
      </c>
      <c r="G442" t="s">
        <v>89</v>
      </c>
      <c r="H442" t="s">
        <v>89</v>
      </c>
      <c r="I442" t="s">
        <v>89</v>
      </c>
      <c r="J442" t="s">
        <v>89</v>
      </c>
      <c r="K442" t="s">
        <v>89</v>
      </c>
      <c r="L442" t="s">
        <v>1047</v>
      </c>
      <c r="M442" t="s">
        <v>89</v>
      </c>
      <c r="N442" t="s">
        <v>89</v>
      </c>
      <c r="O442" t="s">
        <v>89</v>
      </c>
      <c r="P442" t="s">
        <v>89</v>
      </c>
      <c r="Q442" t="s">
        <v>89</v>
      </c>
      <c r="R442" t="s">
        <v>89</v>
      </c>
      <c r="S442" t="s">
        <v>89</v>
      </c>
      <c r="T442" t="s">
        <v>89</v>
      </c>
      <c r="U442" t="s">
        <v>89</v>
      </c>
      <c r="V442" t="s">
        <v>89</v>
      </c>
      <c r="W442" t="s">
        <v>90</v>
      </c>
      <c r="X442" t="s">
        <v>89</v>
      </c>
      <c r="Y442" t="s">
        <v>189</v>
      </c>
      <c r="Z442" t="s">
        <v>243</v>
      </c>
      <c r="AA442" t="s">
        <v>89</v>
      </c>
      <c r="AB442" t="s">
        <v>89</v>
      </c>
      <c r="AC442" t="s">
        <v>89</v>
      </c>
      <c r="AD442" t="s">
        <v>89</v>
      </c>
      <c r="AE442" t="str">
        <f>HYPERLINK("file:///C:/rest_photo/Tante Coffe &amp; Tea Bar, Arsuz (Karaağaç Konarlı Mah.).jpg","Tante Coffe &amp; Tea Bar, Arsuz (Karaağaç Konarlı Mah.)")</f>
        <v>Tante Coffe &amp; Tea Bar, Arsuz (Karaağaç Konarlı Mah.)</v>
      </c>
      <c r="AF442" t="s">
        <v>81</v>
      </c>
      <c r="AG442" t="s">
        <v>255</v>
      </c>
      <c r="AH442" t="s">
        <v>89</v>
      </c>
      <c r="AI442" t="s">
        <v>89</v>
      </c>
      <c r="AJ442" t="s">
        <v>93</v>
      </c>
    </row>
    <row r="443" spans="2:36" x14ac:dyDescent="0.25">
      <c r="B443" t="s">
        <v>89</v>
      </c>
      <c r="C443" t="s">
        <v>89</v>
      </c>
      <c r="D443" t="s">
        <v>89</v>
      </c>
      <c r="E443" t="s">
        <v>89</v>
      </c>
      <c r="F443" t="s">
        <v>89</v>
      </c>
      <c r="G443" t="s">
        <v>89</v>
      </c>
      <c r="H443" t="s">
        <v>89</v>
      </c>
      <c r="I443" t="s">
        <v>89</v>
      </c>
      <c r="J443" t="s">
        <v>89</v>
      </c>
      <c r="K443" t="s">
        <v>89</v>
      </c>
      <c r="L443" t="s">
        <v>1048</v>
      </c>
      <c r="M443" t="s">
        <v>89</v>
      </c>
      <c r="N443" t="s">
        <v>89</v>
      </c>
      <c r="O443" t="s">
        <v>89</v>
      </c>
      <c r="P443" t="s">
        <v>89</v>
      </c>
      <c r="Q443" t="s">
        <v>89</v>
      </c>
      <c r="R443" t="s">
        <v>89</v>
      </c>
      <c r="S443" t="s">
        <v>89</v>
      </c>
      <c r="T443" t="s">
        <v>89</v>
      </c>
      <c r="U443" t="s">
        <v>89</v>
      </c>
      <c r="V443" t="s">
        <v>89</v>
      </c>
      <c r="W443" t="s">
        <v>90</v>
      </c>
      <c r="X443" t="s">
        <v>89</v>
      </c>
      <c r="Y443" t="s">
        <v>96</v>
      </c>
      <c r="Z443" t="s">
        <v>350</v>
      </c>
      <c r="AA443" t="s">
        <v>89</v>
      </c>
      <c r="AB443" t="s">
        <v>89</v>
      </c>
      <c r="AC443" t="s">
        <v>89</v>
      </c>
      <c r="AD443" t="s">
        <v>89</v>
      </c>
      <c r="AE443" t="str">
        <f>HYPERLINK("file:///C:/rest_photo/Tarçın Pastanesi, Antakya (Habib-i Neccar Mah. - Akbaba).jpg","Tarçın Pastanesi, Antakya (Habib-i Neccar Mah. - Akbaba)")</f>
        <v>Tarçın Pastanesi, Antakya (Habib-i Neccar Mah. - Akbaba)</v>
      </c>
      <c r="AF443" t="s">
        <v>702</v>
      </c>
      <c r="AG443" t="s">
        <v>170</v>
      </c>
      <c r="AH443" t="s">
        <v>89</v>
      </c>
      <c r="AI443" t="s">
        <v>89</v>
      </c>
      <c r="AJ443" t="s">
        <v>93</v>
      </c>
    </row>
    <row r="444" spans="2:36" x14ac:dyDescent="0.25">
      <c r="B444" t="s">
        <v>89</v>
      </c>
      <c r="C444" t="s">
        <v>89</v>
      </c>
      <c r="D444" t="s">
        <v>89</v>
      </c>
      <c r="E444" t="s">
        <v>89</v>
      </c>
      <c r="F444" t="s">
        <v>89</v>
      </c>
      <c r="G444" t="s">
        <v>89</v>
      </c>
      <c r="H444" t="s">
        <v>89</v>
      </c>
      <c r="I444" t="s">
        <v>89</v>
      </c>
      <c r="J444" t="s">
        <v>89</v>
      </c>
      <c r="K444" t="s">
        <v>89</v>
      </c>
      <c r="L444" t="s">
        <v>1048</v>
      </c>
      <c r="M444" t="s">
        <v>89</v>
      </c>
      <c r="N444" t="s">
        <v>89</v>
      </c>
      <c r="O444" t="s">
        <v>89</v>
      </c>
      <c r="P444" t="s">
        <v>89</v>
      </c>
      <c r="Q444" t="s">
        <v>89</v>
      </c>
      <c r="R444" t="s">
        <v>89</v>
      </c>
      <c r="S444" t="s">
        <v>89</v>
      </c>
      <c r="T444" t="s">
        <v>89</v>
      </c>
      <c r="U444" t="s">
        <v>89</v>
      </c>
      <c r="V444" t="s">
        <v>89</v>
      </c>
      <c r="W444" t="s">
        <v>90</v>
      </c>
      <c r="X444" t="s">
        <v>89</v>
      </c>
      <c r="Y444" t="s">
        <v>96</v>
      </c>
      <c r="Z444" t="s">
        <v>171</v>
      </c>
      <c r="AA444" t="s">
        <v>89</v>
      </c>
      <c r="AB444" t="s">
        <v>89</v>
      </c>
      <c r="AC444" t="s">
        <v>89</v>
      </c>
      <c r="AD444" t="s">
        <v>89</v>
      </c>
      <c r="AE444" t="str">
        <f>HYPERLINK("file:///C:/rest_photo/Tarçın Pastanesi, Antakya (Ürgenpaşa Mah.).jpg","Tarçın Pastanesi, Antakya (Ürgenpaşa Mah.)")</f>
        <v>Tarçın Pastanesi, Antakya (Ürgenpaşa Mah.)</v>
      </c>
      <c r="AF444" t="s">
        <v>700</v>
      </c>
      <c r="AG444" t="s">
        <v>170</v>
      </c>
      <c r="AH444" t="s">
        <v>89</v>
      </c>
      <c r="AI444" t="s">
        <v>89</v>
      </c>
      <c r="AJ444" t="s">
        <v>93</v>
      </c>
    </row>
    <row r="445" spans="2:36" x14ac:dyDescent="0.25">
      <c r="B445" t="s">
        <v>89</v>
      </c>
      <c r="C445" t="s">
        <v>89</v>
      </c>
      <c r="D445" t="s">
        <v>89</v>
      </c>
      <c r="E445" t="s">
        <v>89</v>
      </c>
      <c r="F445" t="s">
        <v>89</v>
      </c>
      <c r="G445" t="s">
        <v>89</v>
      </c>
      <c r="H445" t="s">
        <v>89</v>
      </c>
      <c r="I445" t="s">
        <v>89</v>
      </c>
      <c r="J445" t="s">
        <v>89</v>
      </c>
      <c r="K445" t="s">
        <v>89</v>
      </c>
      <c r="L445" t="s">
        <v>1049</v>
      </c>
      <c r="M445" t="s">
        <v>89</v>
      </c>
      <c r="N445" t="s">
        <v>89</v>
      </c>
      <c r="O445" t="s">
        <v>89</v>
      </c>
      <c r="P445" t="s">
        <v>89</v>
      </c>
      <c r="Q445" t="s">
        <v>89</v>
      </c>
      <c r="R445" t="s">
        <v>89</v>
      </c>
      <c r="S445" t="s">
        <v>89</v>
      </c>
      <c r="T445" t="s">
        <v>89</v>
      </c>
      <c r="U445" t="s">
        <v>89</v>
      </c>
      <c r="V445" t="s">
        <v>89</v>
      </c>
      <c r="W445" t="s">
        <v>90</v>
      </c>
      <c r="X445" t="s">
        <v>89</v>
      </c>
      <c r="Y445" t="s">
        <v>107</v>
      </c>
      <c r="Z445" t="s">
        <v>140</v>
      </c>
      <c r="AA445" t="s">
        <v>89</v>
      </c>
      <c r="AB445" t="s">
        <v>89</v>
      </c>
      <c r="AC445" t="s">
        <v>89</v>
      </c>
      <c r="AD445" t="s">
        <v>89</v>
      </c>
      <c r="AE445" t="str">
        <f>HYPERLINK("file:///C:/rest_photo/Tat-Bak Cemal Usta İskender, İskenderun (Yenişehir Mah.).jpg","Tat-Bak Cemal Usta İskender, İskenderun (Yenişehir Mah.)")</f>
        <v>Tat-Bak Cemal Usta İskender, İskenderun (Yenişehir Mah.)</v>
      </c>
      <c r="AF445" t="s">
        <v>702</v>
      </c>
      <c r="AG445" t="s">
        <v>99</v>
      </c>
      <c r="AH445" t="s">
        <v>89</v>
      </c>
      <c r="AI445" t="s">
        <v>89</v>
      </c>
      <c r="AJ445" t="s">
        <v>93</v>
      </c>
    </row>
    <row r="446" spans="2:36" x14ac:dyDescent="0.25">
      <c r="B446" t="s">
        <v>89</v>
      </c>
      <c r="C446" t="s">
        <v>89</v>
      </c>
      <c r="D446" t="s">
        <v>89</v>
      </c>
      <c r="E446" t="s">
        <v>89</v>
      </c>
      <c r="F446" t="s">
        <v>89</v>
      </c>
      <c r="G446" t="s">
        <v>89</v>
      </c>
      <c r="H446" t="s">
        <v>89</v>
      </c>
      <c r="I446" t="s">
        <v>89</v>
      </c>
      <c r="J446" t="s">
        <v>89</v>
      </c>
      <c r="K446" t="s">
        <v>89</v>
      </c>
      <c r="L446" t="s">
        <v>1050</v>
      </c>
      <c r="M446" t="s">
        <v>89</v>
      </c>
      <c r="N446" t="s">
        <v>89</v>
      </c>
      <c r="O446" t="s">
        <v>89</v>
      </c>
      <c r="P446" t="s">
        <v>89</v>
      </c>
      <c r="Q446" t="s">
        <v>89</v>
      </c>
      <c r="R446" t="s">
        <v>89</v>
      </c>
      <c r="S446" t="s">
        <v>89</v>
      </c>
      <c r="T446" t="s">
        <v>89</v>
      </c>
      <c r="U446" t="s">
        <v>89</v>
      </c>
      <c r="V446" t="s">
        <v>89</v>
      </c>
      <c r="W446" t="s">
        <v>90</v>
      </c>
      <c r="X446" t="s">
        <v>89</v>
      </c>
      <c r="Y446" t="s">
        <v>96</v>
      </c>
      <c r="Z446" t="s">
        <v>102</v>
      </c>
      <c r="AA446" t="s">
        <v>89</v>
      </c>
      <c r="AB446" t="s">
        <v>89</v>
      </c>
      <c r="AC446" t="s">
        <v>89</v>
      </c>
      <c r="AD446" t="s">
        <v>89</v>
      </c>
      <c r="AE446" t="str">
        <f>HYPERLINK("file:///C:/rest_photo/Tat Köfte &amp; Tost, Antakya (Haraparası Mah.).jpg","Tat Köfte &amp; Tost, Antakya (Haraparası Mah.)")</f>
        <v>Tat Köfte &amp; Tost, Antakya (Haraparası Mah.)</v>
      </c>
      <c r="AF446" t="s">
        <v>702</v>
      </c>
      <c r="AG446" t="s">
        <v>156</v>
      </c>
      <c r="AH446" t="s">
        <v>89</v>
      </c>
      <c r="AI446" t="s">
        <v>89</v>
      </c>
      <c r="AJ446" t="s">
        <v>93</v>
      </c>
    </row>
    <row r="447" spans="2:36" x14ac:dyDescent="0.25">
      <c r="B447" t="s">
        <v>89</v>
      </c>
      <c r="C447" t="s">
        <v>89</v>
      </c>
      <c r="D447" t="s">
        <v>89</v>
      </c>
      <c r="E447" t="s">
        <v>89</v>
      </c>
      <c r="F447" t="s">
        <v>89</v>
      </c>
      <c r="G447" t="s">
        <v>89</v>
      </c>
      <c r="H447" t="s">
        <v>89</v>
      </c>
      <c r="I447" t="s">
        <v>89</v>
      </c>
      <c r="J447" t="s">
        <v>89</v>
      </c>
      <c r="K447" t="s">
        <v>89</v>
      </c>
      <c r="L447" t="s">
        <v>1051</v>
      </c>
      <c r="M447" t="s">
        <v>89</v>
      </c>
      <c r="N447" t="s">
        <v>89</v>
      </c>
      <c r="O447" t="s">
        <v>89</v>
      </c>
      <c r="P447" t="s">
        <v>89</v>
      </c>
      <c r="Q447" t="s">
        <v>89</v>
      </c>
      <c r="R447" t="s">
        <v>89</v>
      </c>
      <c r="S447" t="s">
        <v>89</v>
      </c>
      <c r="T447" t="s">
        <v>89</v>
      </c>
      <c r="U447" t="s">
        <v>89</v>
      </c>
      <c r="V447" t="s">
        <v>89</v>
      </c>
      <c r="W447" t="s">
        <v>90</v>
      </c>
      <c r="X447" t="s">
        <v>89</v>
      </c>
      <c r="Y447" t="s">
        <v>107</v>
      </c>
      <c r="Z447" t="s">
        <v>140</v>
      </c>
      <c r="AA447" t="s">
        <v>89</v>
      </c>
      <c r="AB447" t="s">
        <v>89</v>
      </c>
      <c r="AC447" t="s">
        <v>89</v>
      </c>
      <c r="AD447" t="s">
        <v>89</v>
      </c>
      <c r="AE447" t="str">
        <f>HYPERLINK("file:///C:/rest_photo/Tavukchu, İskenderun (Yenişehir Mah.).jpg","Tavukchu, İskenderun (Yenişehir Mah.)")</f>
        <v>Tavukchu, İskenderun (Yenişehir Mah.)</v>
      </c>
      <c r="AF447" t="s">
        <v>81</v>
      </c>
      <c r="AG447" t="s">
        <v>214</v>
      </c>
      <c r="AH447" t="s">
        <v>89</v>
      </c>
      <c r="AI447" t="s">
        <v>89</v>
      </c>
      <c r="AJ447" t="s">
        <v>93</v>
      </c>
    </row>
    <row r="448" spans="2:36" x14ac:dyDescent="0.25">
      <c r="B448" t="s">
        <v>89</v>
      </c>
      <c r="C448" t="s">
        <v>89</v>
      </c>
      <c r="D448" t="s">
        <v>89</v>
      </c>
      <c r="E448" t="s">
        <v>89</v>
      </c>
      <c r="F448" t="s">
        <v>89</v>
      </c>
      <c r="G448" t="s">
        <v>89</v>
      </c>
      <c r="H448" t="s">
        <v>89</v>
      </c>
      <c r="I448" t="s">
        <v>89</v>
      </c>
      <c r="J448" t="s">
        <v>89</v>
      </c>
      <c r="K448" t="s">
        <v>89</v>
      </c>
      <c r="L448" t="s">
        <v>650</v>
      </c>
      <c r="M448" t="s">
        <v>89</v>
      </c>
      <c r="N448" t="s">
        <v>89</v>
      </c>
      <c r="O448" t="s">
        <v>89</v>
      </c>
      <c r="P448" t="s">
        <v>89</v>
      </c>
      <c r="Q448" t="s">
        <v>89</v>
      </c>
      <c r="R448" t="s">
        <v>89</v>
      </c>
      <c r="S448" t="s">
        <v>89</v>
      </c>
      <c r="T448" t="s">
        <v>89</v>
      </c>
      <c r="U448" t="s">
        <v>89</v>
      </c>
      <c r="V448" t="s">
        <v>89</v>
      </c>
      <c r="W448" t="s">
        <v>90</v>
      </c>
      <c r="X448" t="s">
        <v>89</v>
      </c>
      <c r="Y448" t="s">
        <v>96</v>
      </c>
      <c r="Z448" t="s">
        <v>174</v>
      </c>
      <c r="AA448" t="s">
        <v>89</v>
      </c>
      <c r="AB448" t="s">
        <v>89</v>
      </c>
      <c r="AC448" t="s">
        <v>89</v>
      </c>
      <c r="AD448" t="s">
        <v>89</v>
      </c>
      <c r="AE448" t="str">
        <f>HYPERLINK("file:///C:/rest_photo/Tavuk Dünyası, Antakya (Akasya Mah.).jpg","Tavuk Dünyası, Antakya (Akasya Mah.)")</f>
        <v>Tavuk Dünyası, Antakya (Akasya Mah.)</v>
      </c>
      <c r="AF448" t="s">
        <v>81</v>
      </c>
      <c r="AG448" t="s">
        <v>650</v>
      </c>
      <c r="AH448" t="s">
        <v>89</v>
      </c>
      <c r="AI448" t="s">
        <v>89</v>
      </c>
      <c r="AJ448" t="s">
        <v>93</v>
      </c>
    </row>
    <row r="449" spans="2:36" x14ac:dyDescent="0.25">
      <c r="B449" t="s">
        <v>89</v>
      </c>
      <c r="C449" t="s">
        <v>89</v>
      </c>
      <c r="D449" t="s">
        <v>89</v>
      </c>
      <c r="E449" t="s">
        <v>89</v>
      </c>
      <c r="F449" t="s">
        <v>89</v>
      </c>
      <c r="G449" t="s">
        <v>89</v>
      </c>
      <c r="H449" t="s">
        <v>89</v>
      </c>
      <c r="I449" t="s">
        <v>89</v>
      </c>
      <c r="J449" t="s">
        <v>89</v>
      </c>
      <c r="K449" t="s">
        <v>89</v>
      </c>
      <c r="L449" t="s">
        <v>650</v>
      </c>
      <c r="M449" t="s">
        <v>89</v>
      </c>
      <c r="N449" t="s">
        <v>89</v>
      </c>
      <c r="O449" t="s">
        <v>89</v>
      </c>
      <c r="P449" t="s">
        <v>89</v>
      </c>
      <c r="Q449" t="s">
        <v>89</v>
      </c>
      <c r="R449" t="s">
        <v>89</v>
      </c>
      <c r="S449" t="s">
        <v>89</v>
      </c>
      <c r="T449" t="s">
        <v>89</v>
      </c>
      <c r="U449" t="s">
        <v>89</v>
      </c>
      <c r="V449" t="s">
        <v>89</v>
      </c>
      <c r="W449" t="s">
        <v>90</v>
      </c>
      <c r="X449" t="s">
        <v>89</v>
      </c>
      <c r="Y449" t="s">
        <v>107</v>
      </c>
      <c r="Z449" t="s">
        <v>225</v>
      </c>
      <c r="AA449" t="s">
        <v>89</v>
      </c>
      <c r="AB449" t="s">
        <v>89</v>
      </c>
      <c r="AC449" t="s">
        <v>89</v>
      </c>
      <c r="AD449" t="s">
        <v>89</v>
      </c>
      <c r="AE449" t="str">
        <f>HYPERLINK("file:///C:/rest_photo/Tavuk Dünyası, İskenderun (Süleymaniye Mah.).jpg","Tavuk Dünyası, İskenderun (Süleymaniye Mah.)")</f>
        <v>Tavuk Dünyası, İskenderun (Süleymaniye Mah.)</v>
      </c>
      <c r="AF449" t="s">
        <v>81</v>
      </c>
      <c r="AG449" t="s">
        <v>650</v>
      </c>
      <c r="AH449" t="s">
        <v>89</v>
      </c>
      <c r="AI449" t="s">
        <v>89</v>
      </c>
      <c r="AJ449" t="s">
        <v>93</v>
      </c>
    </row>
    <row r="450" spans="2:36" x14ac:dyDescent="0.25">
      <c r="B450" t="s">
        <v>89</v>
      </c>
      <c r="C450" t="s">
        <v>89</v>
      </c>
      <c r="D450" t="s">
        <v>89</v>
      </c>
      <c r="E450" t="s">
        <v>89</v>
      </c>
      <c r="F450" t="s">
        <v>89</v>
      </c>
      <c r="G450" t="s">
        <v>89</v>
      </c>
      <c r="H450" t="s">
        <v>89</v>
      </c>
      <c r="I450" t="s">
        <v>89</v>
      </c>
      <c r="J450" t="s">
        <v>89</v>
      </c>
      <c r="K450" t="s">
        <v>89</v>
      </c>
      <c r="L450" t="s">
        <v>653</v>
      </c>
      <c r="M450" t="s">
        <v>89</v>
      </c>
      <c r="N450" t="s">
        <v>89</v>
      </c>
      <c r="O450" t="s">
        <v>89</v>
      </c>
      <c r="P450" t="s">
        <v>89</v>
      </c>
      <c r="Q450" t="s">
        <v>89</v>
      </c>
      <c r="R450" t="s">
        <v>89</v>
      </c>
      <c r="S450" t="s">
        <v>89</v>
      </c>
      <c r="T450" t="s">
        <v>89</v>
      </c>
      <c r="U450" t="s">
        <v>89</v>
      </c>
      <c r="V450" t="s">
        <v>89</v>
      </c>
      <c r="W450" t="s">
        <v>90</v>
      </c>
      <c r="X450" t="s">
        <v>89</v>
      </c>
      <c r="Y450" t="s">
        <v>107</v>
      </c>
      <c r="Z450" t="s">
        <v>140</v>
      </c>
      <c r="AA450" t="s">
        <v>89</v>
      </c>
      <c r="AB450" t="s">
        <v>89</v>
      </c>
      <c r="AC450" t="s">
        <v>89</v>
      </c>
      <c r="AD450" t="s">
        <v>89</v>
      </c>
      <c r="AE450" t="str">
        <f>HYPERLINK("file:///C:/rest_photo/Terra Pizza - Pizza Pizza, İskenderun (Yenişehir Mah.).jpg","Terra Pizza - Pizza Pizza, İskenderun (Yenişehir Mah.)")</f>
        <v>Terra Pizza - Pizza Pizza, İskenderun (Yenişehir Mah.)</v>
      </c>
      <c r="AF450" t="s">
        <v>700</v>
      </c>
      <c r="AG450" t="s">
        <v>653</v>
      </c>
      <c r="AH450" t="s">
        <v>89</v>
      </c>
      <c r="AI450" t="s">
        <v>89</v>
      </c>
      <c r="AJ450" t="s">
        <v>93</v>
      </c>
    </row>
    <row r="451" spans="2:36" x14ac:dyDescent="0.25">
      <c r="B451" t="s">
        <v>89</v>
      </c>
      <c r="C451" t="s">
        <v>89</v>
      </c>
      <c r="D451" t="s">
        <v>89</v>
      </c>
      <c r="E451" t="s">
        <v>89</v>
      </c>
      <c r="F451" t="s">
        <v>89</v>
      </c>
      <c r="G451" t="s">
        <v>89</v>
      </c>
      <c r="H451" t="s">
        <v>89</v>
      </c>
      <c r="I451" t="s">
        <v>89</v>
      </c>
      <c r="J451" t="s">
        <v>89</v>
      </c>
      <c r="K451" t="s">
        <v>89</v>
      </c>
      <c r="L451" t="s">
        <v>1052</v>
      </c>
      <c r="M451" t="s">
        <v>89</v>
      </c>
      <c r="N451" t="s">
        <v>89</v>
      </c>
      <c r="O451" t="s">
        <v>89</v>
      </c>
      <c r="P451" t="s">
        <v>89</v>
      </c>
      <c r="Q451" t="s">
        <v>89</v>
      </c>
      <c r="R451" t="s">
        <v>89</v>
      </c>
      <c r="S451" t="s">
        <v>89</v>
      </c>
      <c r="T451" t="s">
        <v>89</v>
      </c>
      <c r="U451" t="s">
        <v>89</v>
      </c>
      <c r="V451" t="s">
        <v>89</v>
      </c>
      <c r="W451" t="s">
        <v>90</v>
      </c>
      <c r="X451" t="s">
        <v>89</v>
      </c>
      <c r="Y451" t="s">
        <v>96</v>
      </c>
      <c r="Z451" t="s">
        <v>104</v>
      </c>
      <c r="AA451" t="s">
        <v>89</v>
      </c>
      <c r="AB451" t="s">
        <v>89</v>
      </c>
      <c r="AC451" t="s">
        <v>89</v>
      </c>
      <c r="AD451" t="s">
        <v>89</v>
      </c>
      <c r="AE451" t="str">
        <f>HYPERLINK("file:///C:/rest_photo/The C. C Burger's &amp; Drinks, Antakya (Serinyol Mah.).jpg","The C. C Burger's &amp; Drinks, Antakya (Serinyol Mah.)")</f>
        <v>The C. C Burger's &amp; Drinks, Antakya (Serinyol Mah.)</v>
      </c>
      <c r="AF451" t="s">
        <v>81</v>
      </c>
      <c r="AG451" t="s">
        <v>79</v>
      </c>
      <c r="AH451" t="s">
        <v>89</v>
      </c>
      <c r="AI451" t="s">
        <v>89</v>
      </c>
      <c r="AJ451" t="s">
        <v>93</v>
      </c>
    </row>
    <row r="452" spans="2:36" x14ac:dyDescent="0.25">
      <c r="B452" t="s">
        <v>89</v>
      </c>
      <c r="C452" t="s">
        <v>89</v>
      </c>
      <c r="D452" t="s">
        <v>89</v>
      </c>
      <c r="E452" t="s">
        <v>89</v>
      </c>
      <c r="F452" t="s">
        <v>89</v>
      </c>
      <c r="G452" t="s">
        <v>89</v>
      </c>
      <c r="H452" t="s">
        <v>89</v>
      </c>
      <c r="I452" t="s">
        <v>89</v>
      </c>
      <c r="J452" t="s">
        <v>89</v>
      </c>
      <c r="K452" t="s">
        <v>89</v>
      </c>
      <c r="L452" t="s">
        <v>1053</v>
      </c>
      <c r="M452" t="s">
        <v>89</v>
      </c>
      <c r="N452" t="s">
        <v>89</v>
      </c>
      <c r="O452" t="s">
        <v>89</v>
      </c>
      <c r="P452" t="s">
        <v>89</v>
      </c>
      <c r="Q452" t="s">
        <v>89</v>
      </c>
      <c r="R452" t="s">
        <v>89</v>
      </c>
      <c r="S452" t="s">
        <v>89</v>
      </c>
      <c r="T452" t="s">
        <v>89</v>
      </c>
      <c r="U452" t="s">
        <v>89</v>
      </c>
      <c r="V452" t="s">
        <v>89</v>
      </c>
      <c r="W452" t="s">
        <v>90</v>
      </c>
      <c r="X452" t="s">
        <v>89</v>
      </c>
      <c r="Y452" t="s">
        <v>107</v>
      </c>
      <c r="Z452" t="s">
        <v>108</v>
      </c>
      <c r="AA452" t="s">
        <v>89</v>
      </c>
      <c r="AB452" t="s">
        <v>89</v>
      </c>
      <c r="AC452" t="s">
        <v>89</v>
      </c>
      <c r="AD452" t="s">
        <v>89</v>
      </c>
      <c r="AE452" t="str">
        <f>HYPERLINK("file:///C:/rest_photo/The Captain's Pizza &amp; Burger &amp; Fried Chicken, İskenderun (Mustafa Kemal Mah.).jpg","The Captain's Pizza &amp; Burger &amp; Fried Chicken, İskenderun (Mustafa Kemal Mah.)")</f>
        <v>The Captain's Pizza &amp; Burger &amp; Fried Chicken, İskenderun (Mustafa Kemal Mah.)</v>
      </c>
      <c r="AF452" t="s">
        <v>702</v>
      </c>
      <c r="AG452" t="s">
        <v>161</v>
      </c>
      <c r="AH452" t="s">
        <v>89</v>
      </c>
      <c r="AI452" t="s">
        <v>89</v>
      </c>
      <c r="AJ452" t="s">
        <v>93</v>
      </c>
    </row>
    <row r="453" spans="2:36" x14ac:dyDescent="0.25">
      <c r="B453" t="s">
        <v>89</v>
      </c>
      <c r="C453" t="s">
        <v>89</v>
      </c>
      <c r="D453" t="s">
        <v>89</v>
      </c>
      <c r="E453" t="s">
        <v>89</v>
      </c>
      <c r="F453" t="s">
        <v>89</v>
      </c>
      <c r="G453" t="s">
        <v>89</v>
      </c>
      <c r="H453" t="s">
        <v>89</v>
      </c>
      <c r="I453" t="s">
        <v>89</v>
      </c>
      <c r="J453" t="s">
        <v>89</v>
      </c>
      <c r="K453" t="s">
        <v>89</v>
      </c>
      <c r="L453" t="s">
        <v>1054</v>
      </c>
      <c r="M453" t="s">
        <v>89</v>
      </c>
      <c r="N453" t="s">
        <v>89</v>
      </c>
      <c r="O453" t="s">
        <v>89</v>
      </c>
      <c r="P453" t="s">
        <v>89</v>
      </c>
      <c r="Q453" t="s">
        <v>89</v>
      </c>
      <c r="R453" t="s">
        <v>89</v>
      </c>
      <c r="S453" t="s">
        <v>89</v>
      </c>
      <c r="T453" t="s">
        <v>89</v>
      </c>
      <c r="U453" t="s">
        <v>89</v>
      </c>
      <c r="V453" t="s">
        <v>89</v>
      </c>
      <c r="W453" t="s">
        <v>90</v>
      </c>
      <c r="X453" t="s">
        <v>89</v>
      </c>
      <c r="Y453" t="s">
        <v>96</v>
      </c>
      <c r="Z453" t="s">
        <v>123</v>
      </c>
      <c r="AA453" t="s">
        <v>89</v>
      </c>
      <c r="AB453" t="s">
        <v>89</v>
      </c>
      <c r="AC453" t="s">
        <v>89</v>
      </c>
      <c r="AD453" t="s">
        <v>89</v>
      </c>
      <c r="AE453" t="str">
        <f>HYPERLINK("file:///C:/rest_photo/Tombik Köfte, Antakya (General Şükrü Kanatlı Mah.).jpg","Tombik Köfte, Antakya (General Şükrü Kanatlı Mah.)")</f>
        <v>Tombik Köfte, Antakya (General Şükrü Kanatlı Mah.)</v>
      </c>
      <c r="AF453" t="s">
        <v>700</v>
      </c>
      <c r="AG453" t="s">
        <v>156</v>
      </c>
      <c r="AH453" t="s">
        <v>89</v>
      </c>
      <c r="AI453" t="s">
        <v>89</v>
      </c>
      <c r="AJ453" t="s">
        <v>93</v>
      </c>
    </row>
    <row r="454" spans="2:36" x14ac:dyDescent="0.25">
      <c r="B454" t="s">
        <v>89</v>
      </c>
      <c r="C454" t="s">
        <v>89</v>
      </c>
      <c r="D454" t="s">
        <v>89</v>
      </c>
      <c r="E454" t="s">
        <v>89</v>
      </c>
      <c r="F454" t="s">
        <v>89</v>
      </c>
      <c r="G454" t="s">
        <v>89</v>
      </c>
      <c r="H454" t="s">
        <v>89</v>
      </c>
      <c r="I454" t="s">
        <v>89</v>
      </c>
      <c r="J454" t="s">
        <v>89</v>
      </c>
      <c r="K454" t="s">
        <v>89</v>
      </c>
      <c r="L454" t="s">
        <v>1055</v>
      </c>
      <c r="M454" t="s">
        <v>89</v>
      </c>
      <c r="N454" t="s">
        <v>89</v>
      </c>
      <c r="O454" t="s">
        <v>89</v>
      </c>
      <c r="P454" t="s">
        <v>89</v>
      </c>
      <c r="Q454" t="s">
        <v>89</v>
      </c>
      <c r="R454" t="s">
        <v>89</v>
      </c>
      <c r="S454" t="s">
        <v>89</v>
      </c>
      <c r="T454" t="s">
        <v>89</v>
      </c>
      <c r="U454" t="s">
        <v>89</v>
      </c>
      <c r="V454" t="s">
        <v>89</v>
      </c>
      <c r="W454" t="s">
        <v>90</v>
      </c>
      <c r="X454" t="s">
        <v>89</v>
      </c>
      <c r="Y454" t="s">
        <v>281</v>
      </c>
      <c r="Z454" t="s">
        <v>469</v>
      </c>
      <c r="AA454" t="s">
        <v>89</v>
      </c>
      <c r="AB454" t="s">
        <v>89</v>
      </c>
      <c r="AC454" t="s">
        <v>89</v>
      </c>
      <c r="AD454" t="s">
        <v>89</v>
      </c>
      <c r="AE454" t="str">
        <f>HYPERLINK("file:///C:/rest_photo/Torku Ziyafet, Dörtyol (Sanayi Mah.).jpg","Torku Ziyafet, Dörtyol (Sanayi Mah.)")</f>
        <v>Torku Ziyafet, Dörtyol (Sanayi Mah.)</v>
      </c>
      <c r="AF454" t="s">
        <v>81</v>
      </c>
      <c r="AG454" t="s">
        <v>99</v>
      </c>
      <c r="AH454" t="s">
        <v>89</v>
      </c>
      <c r="AI454" t="s">
        <v>89</v>
      </c>
      <c r="AJ454" t="s">
        <v>93</v>
      </c>
    </row>
    <row r="455" spans="2:36" x14ac:dyDescent="0.25">
      <c r="B455" t="s">
        <v>89</v>
      </c>
      <c r="C455" t="s">
        <v>89</v>
      </c>
      <c r="D455" t="s">
        <v>89</v>
      </c>
      <c r="E455" t="s">
        <v>89</v>
      </c>
      <c r="F455" t="s">
        <v>89</v>
      </c>
      <c r="G455" t="s">
        <v>89</v>
      </c>
      <c r="H455" t="s">
        <v>89</v>
      </c>
      <c r="I455" t="s">
        <v>89</v>
      </c>
      <c r="J455" t="s">
        <v>89</v>
      </c>
      <c r="K455" t="s">
        <v>89</v>
      </c>
      <c r="L455" t="s">
        <v>1056</v>
      </c>
      <c r="M455" t="s">
        <v>89</v>
      </c>
      <c r="N455" t="s">
        <v>89</v>
      </c>
      <c r="O455" t="s">
        <v>89</v>
      </c>
      <c r="P455" t="s">
        <v>89</v>
      </c>
      <c r="Q455" t="s">
        <v>89</v>
      </c>
      <c r="R455" t="s">
        <v>89</v>
      </c>
      <c r="S455" t="s">
        <v>89</v>
      </c>
      <c r="T455" t="s">
        <v>89</v>
      </c>
      <c r="U455" t="s">
        <v>89</v>
      </c>
      <c r="V455" t="s">
        <v>89</v>
      </c>
      <c r="W455" t="s">
        <v>90</v>
      </c>
      <c r="X455" t="s">
        <v>89</v>
      </c>
      <c r="Y455" t="s">
        <v>96</v>
      </c>
      <c r="Z455" t="s">
        <v>134</v>
      </c>
      <c r="AA455" t="s">
        <v>89</v>
      </c>
      <c r="AB455" t="s">
        <v>89</v>
      </c>
      <c r="AC455" t="s">
        <v>89</v>
      </c>
      <c r="AD455" t="s">
        <v>89</v>
      </c>
      <c r="AE455" t="str">
        <f>HYPERLINK("file:///C:/rest_photo/Tostos Tost, Antakya (Zülüflühan Mah.).jpg","Tostos Tost, Antakya (Zülüflühan Mah.)")</f>
        <v>Tostos Tost, Antakya (Zülüflühan Mah.)</v>
      </c>
      <c r="AF455" t="s">
        <v>700</v>
      </c>
      <c r="AG455" t="s">
        <v>142</v>
      </c>
      <c r="AH455" t="s">
        <v>89</v>
      </c>
      <c r="AI455" t="s">
        <v>89</v>
      </c>
      <c r="AJ455" t="s">
        <v>93</v>
      </c>
    </row>
    <row r="456" spans="2:36" x14ac:dyDescent="0.25">
      <c r="B456" t="s">
        <v>89</v>
      </c>
      <c r="C456" t="s">
        <v>89</v>
      </c>
      <c r="D456" t="s">
        <v>89</v>
      </c>
      <c r="E456" t="s">
        <v>89</v>
      </c>
      <c r="F456" t="s">
        <v>89</v>
      </c>
      <c r="G456" t="s">
        <v>89</v>
      </c>
      <c r="H456" t="s">
        <v>89</v>
      </c>
      <c r="I456" t="s">
        <v>89</v>
      </c>
      <c r="J456" t="s">
        <v>89</v>
      </c>
      <c r="K456" t="s">
        <v>89</v>
      </c>
      <c r="L456" t="s">
        <v>1057</v>
      </c>
      <c r="M456" t="s">
        <v>89</v>
      </c>
      <c r="N456" t="s">
        <v>89</v>
      </c>
      <c r="O456" t="s">
        <v>89</v>
      </c>
      <c r="P456" t="s">
        <v>89</v>
      </c>
      <c r="Q456" t="s">
        <v>89</v>
      </c>
      <c r="R456" t="s">
        <v>89</v>
      </c>
      <c r="S456" t="s">
        <v>89</v>
      </c>
      <c r="T456" t="s">
        <v>89</v>
      </c>
      <c r="U456" t="s">
        <v>89</v>
      </c>
      <c r="V456" t="s">
        <v>89</v>
      </c>
      <c r="W456" t="s">
        <v>90</v>
      </c>
      <c r="X456" t="s">
        <v>89</v>
      </c>
      <c r="Y456" t="s">
        <v>96</v>
      </c>
      <c r="Z456" t="s">
        <v>100</v>
      </c>
      <c r="AA456" t="s">
        <v>89</v>
      </c>
      <c r="AB456" t="s">
        <v>89</v>
      </c>
      <c r="AC456" t="s">
        <v>89</v>
      </c>
      <c r="AD456" t="s">
        <v>89</v>
      </c>
      <c r="AE456" t="str">
        <f>HYPERLINK("file:///C:/rest_photo/Toy Büfe, Antakya (Cebrail Mah.).jpg","Toy Büfe, Antakya (Cebrail Mah.)")</f>
        <v>Toy Büfe, Antakya (Cebrail Mah.)</v>
      </c>
      <c r="AF456" t="s">
        <v>700</v>
      </c>
      <c r="AG456" t="s">
        <v>142</v>
      </c>
      <c r="AH456" t="s">
        <v>89</v>
      </c>
      <c r="AI456" t="s">
        <v>89</v>
      </c>
      <c r="AJ456" t="s">
        <v>93</v>
      </c>
    </row>
    <row r="457" spans="2:36" x14ac:dyDescent="0.25">
      <c r="B457" t="s">
        <v>89</v>
      </c>
      <c r="C457" t="s">
        <v>89</v>
      </c>
      <c r="D457" t="s">
        <v>89</v>
      </c>
      <c r="E457" t="s">
        <v>89</v>
      </c>
      <c r="F457" t="s">
        <v>89</v>
      </c>
      <c r="G457" t="s">
        <v>89</v>
      </c>
      <c r="H457" t="s">
        <v>89</v>
      </c>
      <c r="I457" t="s">
        <v>89</v>
      </c>
      <c r="J457" t="s">
        <v>89</v>
      </c>
      <c r="K457" t="s">
        <v>89</v>
      </c>
      <c r="L457" t="s">
        <v>1058</v>
      </c>
      <c r="M457" t="s">
        <v>89</v>
      </c>
      <c r="N457" t="s">
        <v>89</v>
      </c>
      <c r="O457" t="s">
        <v>89</v>
      </c>
      <c r="P457" t="s">
        <v>89</v>
      </c>
      <c r="Q457" t="s">
        <v>89</v>
      </c>
      <c r="R457" t="s">
        <v>89</v>
      </c>
      <c r="S457" t="s">
        <v>89</v>
      </c>
      <c r="T457" t="s">
        <v>89</v>
      </c>
      <c r="U457" t="s">
        <v>89</v>
      </c>
      <c r="V457" t="s">
        <v>89</v>
      </c>
      <c r="W457" t="s">
        <v>90</v>
      </c>
      <c r="X457" t="s">
        <v>89</v>
      </c>
      <c r="Y457" t="s">
        <v>107</v>
      </c>
      <c r="Z457" t="s">
        <v>108</v>
      </c>
      <c r="AA457" t="s">
        <v>89</v>
      </c>
      <c r="AB457" t="s">
        <v>89</v>
      </c>
      <c r="AC457" t="s">
        <v>89</v>
      </c>
      <c r="AD457" t="s">
        <v>89</v>
      </c>
      <c r="AE457" t="str">
        <f>HYPERLINK("file:///C:/rest_photo/Tual Döner &amp; Kebap, İskenderun (Mustafa Kemal Mah.).jpg","Tual Döner &amp; Kebap, İskenderun (Mustafa Kemal Mah.)")</f>
        <v>Tual Döner &amp; Kebap, İskenderun (Mustafa Kemal Mah.)</v>
      </c>
      <c r="AF457" t="s">
        <v>700</v>
      </c>
      <c r="AG457" t="s">
        <v>99</v>
      </c>
      <c r="AH457" t="s">
        <v>89</v>
      </c>
      <c r="AI457" t="s">
        <v>89</v>
      </c>
      <c r="AJ457" t="s">
        <v>93</v>
      </c>
    </row>
    <row r="458" spans="2:36" x14ac:dyDescent="0.25">
      <c r="B458" t="s">
        <v>89</v>
      </c>
      <c r="C458" t="s">
        <v>89</v>
      </c>
      <c r="D458" t="s">
        <v>89</v>
      </c>
      <c r="E458" t="s">
        <v>89</v>
      </c>
      <c r="F458" t="s">
        <v>89</v>
      </c>
      <c r="G458" t="s">
        <v>89</v>
      </c>
      <c r="H458" t="s">
        <v>89</v>
      </c>
      <c r="I458" t="s">
        <v>89</v>
      </c>
      <c r="J458" t="s">
        <v>89</v>
      </c>
      <c r="K458" t="s">
        <v>89</v>
      </c>
      <c r="L458" t="s">
        <v>1059</v>
      </c>
      <c r="M458" t="s">
        <v>89</v>
      </c>
      <c r="N458" t="s">
        <v>89</v>
      </c>
      <c r="O458" t="s">
        <v>89</v>
      </c>
      <c r="P458" t="s">
        <v>89</v>
      </c>
      <c r="Q458" t="s">
        <v>89</v>
      </c>
      <c r="R458" t="s">
        <v>89</v>
      </c>
      <c r="S458" t="s">
        <v>89</v>
      </c>
      <c r="T458" t="s">
        <v>89</v>
      </c>
      <c r="U458" t="s">
        <v>89</v>
      </c>
      <c r="V458" t="s">
        <v>89</v>
      </c>
      <c r="W458" t="s">
        <v>90</v>
      </c>
      <c r="X458" t="s">
        <v>89</v>
      </c>
      <c r="Y458" t="s">
        <v>107</v>
      </c>
      <c r="Z458" t="s">
        <v>186</v>
      </c>
      <c r="AA458" t="s">
        <v>89</v>
      </c>
      <c r="AB458" t="s">
        <v>89</v>
      </c>
      <c r="AC458" t="s">
        <v>89</v>
      </c>
      <c r="AD458" t="s">
        <v>89</v>
      </c>
      <c r="AE458" t="str">
        <f>HYPERLINK("file:///C:/rest_photo/Tuana Döner, İskenderun (Savaş Mah.).jpg","Tuana Döner, İskenderun (Savaş Mah.)")</f>
        <v>Tuana Döner, İskenderun (Savaş Mah.)</v>
      </c>
      <c r="AF458" t="s">
        <v>81</v>
      </c>
      <c r="AG458" t="s">
        <v>99</v>
      </c>
      <c r="AH458" t="s">
        <v>89</v>
      </c>
      <c r="AI458" t="s">
        <v>89</v>
      </c>
      <c r="AJ458" t="s">
        <v>93</v>
      </c>
    </row>
    <row r="459" spans="2:36" x14ac:dyDescent="0.25">
      <c r="B459" t="s">
        <v>89</v>
      </c>
      <c r="C459" t="s">
        <v>89</v>
      </c>
      <c r="D459" t="s">
        <v>89</v>
      </c>
      <c r="E459" t="s">
        <v>89</v>
      </c>
      <c r="F459" t="s">
        <v>89</v>
      </c>
      <c r="G459" t="s">
        <v>89</v>
      </c>
      <c r="H459" t="s">
        <v>89</v>
      </c>
      <c r="I459" t="s">
        <v>89</v>
      </c>
      <c r="J459" t="s">
        <v>89</v>
      </c>
      <c r="K459" t="s">
        <v>89</v>
      </c>
      <c r="L459" t="s">
        <v>1060</v>
      </c>
      <c r="M459" t="s">
        <v>89</v>
      </c>
      <c r="N459" t="s">
        <v>89</v>
      </c>
      <c r="O459" t="s">
        <v>89</v>
      </c>
      <c r="P459" t="s">
        <v>89</v>
      </c>
      <c r="Q459" t="s">
        <v>89</v>
      </c>
      <c r="R459" t="s">
        <v>89</v>
      </c>
      <c r="S459" t="s">
        <v>89</v>
      </c>
      <c r="T459" t="s">
        <v>89</v>
      </c>
      <c r="U459" t="s">
        <v>89</v>
      </c>
      <c r="V459" t="s">
        <v>89</v>
      </c>
      <c r="W459" t="s">
        <v>90</v>
      </c>
      <c r="X459" t="s">
        <v>89</v>
      </c>
      <c r="Y459" t="s">
        <v>91</v>
      </c>
      <c r="Z459" t="s">
        <v>92</v>
      </c>
      <c r="AA459" t="s">
        <v>89</v>
      </c>
      <c r="AB459" t="s">
        <v>89</v>
      </c>
      <c r="AC459" t="s">
        <v>89</v>
      </c>
      <c r="AD459" t="s">
        <v>89</v>
      </c>
      <c r="AE459" t="str">
        <f>HYPERLINK("file:///C:/rest_photo/Turuncu, Defne (Sümerler Mah.).jpg","Turuncu, Defne (Sümerler Mah.)")</f>
        <v>Turuncu, Defne (Sümerler Mah.)</v>
      </c>
      <c r="AF459" t="s">
        <v>700</v>
      </c>
      <c r="AG459" t="s">
        <v>99</v>
      </c>
      <c r="AH459" t="s">
        <v>89</v>
      </c>
      <c r="AI459" t="s">
        <v>89</v>
      </c>
      <c r="AJ459" t="s">
        <v>93</v>
      </c>
    </row>
    <row r="460" spans="2:36" x14ac:dyDescent="0.25">
      <c r="B460" t="s">
        <v>89</v>
      </c>
      <c r="C460" t="s">
        <v>89</v>
      </c>
      <c r="D460" t="s">
        <v>89</v>
      </c>
      <c r="E460" t="s">
        <v>89</v>
      </c>
      <c r="F460" t="s">
        <v>89</v>
      </c>
      <c r="G460" t="s">
        <v>89</v>
      </c>
      <c r="H460" t="s">
        <v>89</v>
      </c>
      <c r="I460" t="s">
        <v>89</v>
      </c>
      <c r="J460" t="s">
        <v>89</v>
      </c>
      <c r="K460" t="s">
        <v>89</v>
      </c>
      <c r="L460" t="s">
        <v>1061</v>
      </c>
      <c r="M460" t="s">
        <v>89</v>
      </c>
      <c r="N460" t="s">
        <v>89</v>
      </c>
      <c r="O460" t="s">
        <v>89</v>
      </c>
      <c r="P460" t="s">
        <v>89</v>
      </c>
      <c r="Q460" t="s">
        <v>89</v>
      </c>
      <c r="R460" t="s">
        <v>89</v>
      </c>
      <c r="S460" t="s">
        <v>89</v>
      </c>
      <c r="T460" t="s">
        <v>89</v>
      </c>
      <c r="U460" t="s">
        <v>89</v>
      </c>
      <c r="V460" t="s">
        <v>89</v>
      </c>
      <c r="W460" t="s">
        <v>90</v>
      </c>
      <c r="X460" t="s">
        <v>89</v>
      </c>
      <c r="Y460" t="s">
        <v>107</v>
      </c>
      <c r="Z460" t="s">
        <v>300</v>
      </c>
      <c r="AA460" t="s">
        <v>89</v>
      </c>
      <c r="AB460" t="s">
        <v>89</v>
      </c>
      <c r="AC460" t="s">
        <v>89</v>
      </c>
      <c r="AD460" t="s">
        <v>89</v>
      </c>
      <c r="AE460" t="str">
        <f>HYPERLINK("file:///C:/rest_photo/Tutkum Döner, İskenderun (Sakarya Mah.).jpg","Tutkum Döner, İskenderun (Sakarya Mah.)")</f>
        <v>Tutkum Döner, İskenderun (Sakarya Mah.)</v>
      </c>
      <c r="AF460" t="s">
        <v>700</v>
      </c>
      <c r="AG460" t="s">
        <v>99</v>
      </c>
      <c r="AH460" t="s">
        <v>89</v>
      </c>
      <c r="AI460" t="s">
        <v>89</v>
      </c>
      <c r="AJ460" t="s">
        <v>93</v>
      </c>
    </row>
    <row r="461" spans="2:36" x14ac:dyDescent="0.25">
      <c r="B461" t="s">
        <v>89</v>
      </c>
      <c r="C461" t="s">
        <v>89</v>
      </c>
      <c r="D461" t="s">
        <v>89</v>
      </c>
      <c r="E461" t="s">
        <v>89</v>
      </c>
      <c r="F461" t="s">
        <v>89</v>
      </c>
      <c r="G461" t="s">
        <v>89</v>
      </c>
      <c r="H461" t="s">
        <v>89</v>
      </c>
      <c r="I461" t="s">
        <v>89</v>
      </c>
      <c r="J461" t="s">
        <v>89</v>
      </c>
      <c r="K461" t="s">
        <v>89</v>
      </c>
      <c r="L461" t="s">
        <v>1062</v>
      </c>
      <c r="M461" t="s">
        <v>89</v>
      </c>
      <c r="N461" t="s">
        <v>89</v>
      </c>
      <c r="O461" t="s">
        <v>89</v>
      </c>
      <c r="P461" t="s">
        <v>89</v>
      </c>
      <c r="Q461" t="s">
        <v>89</v>
      </c>
      <c r="R461" t="s">
        <v>89</v>
      </c>
      <c r="S461" t="s">
        <v>89</v>
      </c>
      <c r="T461" t="s">
        <v>89</v>
      </c>
      <c r="U461" t="s">
        <v>89</v>
      </c>
      <c r="V461" t="s">
        <v>89</v>
      </c>
      <c r="W461" t="s">
        <v>90</v>
      </c>
      <c r="X461" t="s">
        <v>89</v>
      </c>
      <c r="Y461" t="s">
        <v>107</v>
      </c>
      <c r="Z461" t="s">
        <v>108</v>
      </c>
      <c r="AA461" t="s">
        <v>89</v>
      </c>
      <c r="AB461" t="s">
        <v>89</v>
      </c>
      <c r="AC461" t="s">
        <v>89</v>
      </c>
      <c r="AD461" t="s">
        <v>89</v>
      </c>
      <c r="AE461" t="str">
        <f>HYPERLINK("file:///C:/rest_photo/Türkiş Döner İskender, İskenderun (Mustafa Kemal Mah.).jpg","Türkiş Döner İskender, İskenderun (Mustafa Kemal Mah.)")</f>
        <v>Türkiş Döner İskender, İskenderun (Mustafa Kemal Mah.)</v>
      </c>
      <c r="AF461" t="s">
        <v>81</v>
      </c>
      <c r="AG461" t="s">
        <v>99</v>
      </c>
      <c r="AH461" t="s">
        <v>89</v>
      </c>
      <c r="AI461" t="s">
        <v>89</v>
      </c>
      <c r="AJ461" t="s">
        <v>93</v>
      </c>
    </row>
    <row r="462" spans="2:36" x14ac:dyDescent="0.25">
      <c r="B462" t="s">
        <v>89</v>
      </c>
      <c r="C462" t="s">
        <v>89</v>
      </c>
      <c r="D462" t="s">
        <v>89</v>
      </c>
      <c r="E462" t="s">
        <v>89</v>
      </c>
      <c r="F462" t="s">
        <v>89</v>
      </c>
      <c r="G462" t="s">
        <v>89</v>
      </c>
      <c r="H462" t="s">
        <v>89</v>
      </c>
      <c r="I462" t="s">
        <v>89</v>
      </c>
      <c r="J462" t="s">
        <v>89</v>
      </c>
      <c r="K462" t="s">
        <v>89</v>
      </c>
      <c r="L462" t="s">
        <v>1063</v>
      </c>
      <c r="M462" t="s">
        <v>89</v>
      </c>
      <c r="N462" t="s">
        <v>89</v>
      </c>
      <c r="O462" t="s">
        <v>89</v>
      </c>
      <c r="P462" t="s">
        <v>89</v>
      </c>
      <c r="Q462" t="s">
        <v>89</v>
      </c>
      <c r="R462" t="s">
        <v>89</v>
      </c>
      <c r="S462" t="s">
        <v>89</v>
      </c>
      <c r="T462" t="s">
        <v>89</v>
      </c>
      <c r="U462" t="s">
        <v>89</v>
      </c>
      <c r="V462" t="s">
        <v>89</v>
      </c>
      <c r="W462" t="s">
        <v>90</v>
      </c>
      <c r="X462" t="s">
        <v>89</v>
      </c>
      <c r="Y462" t="s">
        <v>96</v>
      </c>
      <c r="Z462" t="s">
        <v>123</v>
      </c>
      <c r="AA462" t="s">
        <v>89</v>
      </c>
      <c r="AB462" t="s">
        <v>89</v>
      </c>
      <c r="AC462" t="s">
        <v>89</v>
      </c>
      <c r="AD462" t="s">
        <v>89</v>
      </c>
      <c r="AE462" t="str">
        <f>HYPERLINK("file:///C:/rest_photo/Uçar Döner &amp; Harbiye Kebap, Antakya (General Şükrü Kanatlı Mah.).jpg","Uçar Döner &amp; Harbiye Kebap, Antakya (General Şükrü Kanatlı Mah.)")</f>
        <v>Uçar Döner &amp; Harbiye Kebap, Antakya (General Şükrü Kanatlı Mah.)</v>
      </c>
      <c r="AF462" t="s">
        <v>700</v>
      </c>
      <c r="AG462" t="s">
        <v>95</v>
      </c>
      <c r="AH462" t="s">
        <v>89</v>
      </c>
      <c r="AI462" t="s">
        <v>89</v>
      </c>
      <c r="AJ462" t="s">
        <v>93</v>
      </c>
    </row>
    <row r="463" spans="2:36" x14ac:dyDescent="0.25">
      <c r="B463" t="s">
        <v>89</v>
      </c>
      <c r="C463" t="s">
        <v>89</v>
      </c>
      <c r="D463" t="s">
        <v>89</v>
      </c>
      <c r="E463" t="s">
        <v>89</v>
      </c>
      <c r="F463" t="s">
        <v>89</v>
      </c>
      <c r="G463" t="s">
        <v>89</v>
      </c>
      <c r="H463" t="s">
        <v>89</v>
      </c>
      <c r="I463" t="s">
        <v>89</v>
      </c>
      <c r="J463" t="s">
        <v>89</v>
      </c>
      <c r="K463" t="s">
        <v>89</v>
      </c>
      <c r="L463" t="s">
        <v>1064</v>
      </c>
      <c r="M463" t="s">
        <v>89</v>
      </c>
      <c r="N463" t="s">
        <v>89</v>
      </c>
      <c r="O463" t="s">
        <v>89</v>
      </c>
      <c r="P463" t="s">
        <v>89</v>
      </c>
      <c r="Q463" t="s">
        <v>89</v>
      </c>
      <c r="R463" t="s">
        <v>89</v>
      </c>
      <c r="S463" t="s">
        <v>89</v>
      </c>
      <c r="T463" t="s">
        <v>89</v>
      </c>
      <c r="U463" t="s">
        <v>89</v>
      </c>
      <c r="V463" t="s">
        <v>89</v>
      </c>
      <c r="W463" t="s">
        <v>90</v>
      </c>
      <c r="X463" t="s">
        <v>89</v>
      </c>
      <c r="Y463" t="s">
        <v>96</v>
      </c>
      <c r="Z463" t="s">
        <v>522</v>
      </c>
      <c r="AA463" t="s">
        <v>89</v>
      </c>
      <c r="AB463" t="s">
        <v>89</v>
      </c>
      <c r="AC463" t="s">
        <v>89</v>
      </c>
      <c r="AD463" t="s">
        <v>89</v>
      </c>
      <c r="AE463" t="str">
        <f>HYPERLINK("file:///C:/rest_photo/Ufuk Usta Köfte, Antakya (Esenlik Mah.).jpg","Ufuk Usta Köfte, Antakya (Esenlik Mah.)")</f>
        <v>Ufuk Usta Köfte, Antakya (Esenlik Mah.)</v>
      </c>
      <c r="AF463" t="s">
        <v>700</v>
      </c>
      <c r="AG463" t="s">
        <v>156</v>
      </c>
      <c r="AH463" t="s">
        <v>89</v>
      </c>
      <c r="AI463" t="s">
        <v>89</v>
      </c>
      <c r="AJ463" t="s">
        <v>93</v>
      </c>
    </row>
    <row r="464" spans="2:36" x14ac:dyDescent="0.25">
      <c r="B464" t="s">
        <v>89</v>
      </c>
      <c r="C464" t="s">
        <v>89</v>
      </c>
      <c r="D464" t="s">
        <v>89</v>
      </c>
      <c r="E464" t="s">
        <v>89</v>
      </c>
      <c r="F464" t="s">
        <v>89</v>
      </c>
      <c r="G464" t="s">
        <v>89</v>
      </c>
      <c r="H464" t="s">
        <v>89</v>
      </c>
      <c r="I464" t="s">
        <v>89</v>
      </c>
      <c r="J464" t="s">
        <v>89</v>
      </c>
      <c r="K464" t="s">
        <v>89</v>
      </c>
      <c r="L464" t="s">
        <v>1065</v>
      </c>
      <c r="M464" t="s">
        <v>89</v>
      </c>
      <c r="N464" t="s">
        <v>89</v>
      </c>
      <c r="O464" t="s">
        <v>89</v>
      </c>
      <c r="P464" t="s">
        <v>89</v>
      </c>
      <c r="Q464" t="s">
        <v>89</v>
      </c>
      <c r="R464" t="s">
        <v>89</v>
      </c>
      <c r="S464" t="s">
        <v>89</v>
      </c>
      <c r="T464" t="s">
        <v>89</v>
      </c>
      <c r="U464" t="s">
        <v>89</v>
      </c>
      <c r="V464" t="s">
        <v>89</v>
      </c>
      <c r="W464" t="s">
        <v>90</v>
      </c>
      <c r="X464" t="s">
        <v>89</v>
      </c>
      <c r="Y464" t="s">
        <v>96</v>
      </c>
      <c r="Z464" t="s">
        <v>171</v>
      </c>
      <c r="AA464" t="s">
        <v>89</v>
      </c>
      <c r="AB464" t="s">
        <v>89</v>
      </c>
      <c r="AC464" t="s">
        <v>89</v>
      </c>
      <c r="AD464" t="s">
        <v>89</v>
      </c>
      <c r="AE464" t="str">
        <f>HYPERLINK("file:///C:/rest_photo/Ulis Döner, Antakya (Ürgenpaşa Mah.).jpg","Ulis Döner, Antakya (Ürgenpaşa Mah.)")</f>
        <v>Ulis Döner, Antakya (Ürgenpaşa Mah.)</v>
      </c>
      <c r="AF464" t="s">
        <v>81</v>
      </c>
      <c r="AG464" t="s">
        <v>99</v>
      </c>
      <c r="AH464" t="s">
        <v>89</v>
      </c>
      <c r="AI464" t="s">
        <v>89</v>
      </c>
      <c r="AJ464" t="s">
        <v>93</v>
      </c>
    </row>
    <row r="465" spans="2:36" x14ac:dyDescent="0.25">
      <c r="B465" t="s">
        <v>89</v>
      </c>
      <c r="C465" t="s">
        <v>89</v>
      </c>
      <c r="D465" t="s">
        <v>89</v>
      </c>
      <c r="E465" t="s">
        <v>89</v>
      </c>
      <c r="F465" t="s">
        <v>89</v>
      </c>
      <c r="G465" t="s">
        <v>89</v>
      </c>
      <c r="H465" t="s">
        <v>89</v>
      </c>
      <c r="I465" t="s">
        <v>89</v>
      </c>
      <c r="J465" t="s">
        <v>89</v>
      </c>
      <c r="K465" t="s">
        <v>89</v>
      </c>
      <c r="L465" t="s">
        <v>1066</v>
      </c>
      <c r="M465" t="s">
        <v>89</v>
      </c>
      <c r="N465" t="s">
        <v>89</v>
      </c>
      <c r="O465" t="s">
        <v>89</v>
      </c>
      <c r="P465" t="s">
        <v>89</v>
      </c>
      <c r="Q465" t="s">
        <v>89</v>
      </c>
      <c r="R465" t="s">
        <v>89</v>
      </c>
      <c r="S465" t="s">
        <v>89</v>
      </c>
      <c r="T465" t="s">
        <v>89</v>
      </c>
      <c r="U465" t="s">
        <v>89</v>
      </c>
      <c r="V465" t="s">
        <v>89</v>
      </c>
      <c r="W465" t="s">
        <v>90</v>
      </c>
      <c r="X465" t="s">
        <v>89</v>
      </c>
      <c r="Y465" t="s">
        <v>96</v>
      </c>
      <c r="Z465" t="s">
        <v>137</v>
      </c>
      <c r="AA465" t="s">
        <v>89</v>
      </c>
      <c r="AB465" t="s">
        <v>89</v>
      </c>
      <c r="AC465" t="s">
        <v>89</v>
      </c>
      <c r="AD465" t="s">
        <v>89</v>
      </c>
      <c r="AE465" t="str">
        <f>HYPERLINK("file:///C:/rest_photo/Ulus Köfte, Antakya (Zenginler Mah.).jpg","Ulus Köfte, Antakya (Zenginler Mah.)")</f>
        <v>Ulus Köfte, Antakya (Zenginler Mah.)</v>
      </c>
      <c r="AF465" t="s">
        <v>81</v>
      </c>
      <c r="AG465" t="s">
        <v>156</v>
      </c>
      <c r="AH465" t="s">
        <v>89</v>
      </c>
      <c r="AI465" t="s">
        <v>89</v>
      </c>
      <c r="AJ465" t="s">
        <v>93</v>
      </c>
    </row>
    <row r="466" spans="2:36" x14ac:dyDescent="0.25">
      <c r="B466" t="s">
        <v>89</v>
      </c>
      <c r="C466" t="s">
        <v>89</v>
      </c>
      <c r="D466" t="s">
        <v>89</v>
      </c>
      <c r="E466" t="s">
        <v>89</v>
      </c>
      <c r="F466" t="s">
        <v>89</v>
      </c>
      <c r="G466" t="s">
        <v>89</v>
      </c>
      <c r="H466" t="s">
        <v>89</v>
      </c>
      <c r="I466" t="s">
        <v>89</v>
      </c>
      <c r="J466" t="s">
        <v>89</v>
      </c>
      <c r="K466" t="s">
        <v>89</v>
      </c>
      <c r="L466" t="s">
        <v>1067</v>
      </c>
      <c r="M466" t="s">
        <v>89</v>
      </c>
      <c r="N466" t="s">
        <v>89</v>
      </c>
      <c r="O466" t="s">
        <v>89</v>
      </c>
      <c r="P466" t="s">
        <v>89</v>
      </c>
      <c r="Q466" t="s">
        <v>89</v>
      </c>
      <c r="R466" t="s">
        <v>89</v>
      </c>
      <c r="S466" t="s">
        <v>89</v>
      </c>
      <c r="T466" t="s">
        <v>89</v>
      </c>
      <c r="U466" t="s">
        <v>89</v>
      </c>
      <c r="V466" t="s">
        <v>89</v>
      </c>
      <c r="W466" t="s">
        <v>90</v>
      </c>
      <c r="X466" t="s">
        <v>89</v>
      </c>
      <c r="Y466" t="s">
        <v>107</v>
      </c>
      <c r="Z466" t="s">
        <v>256</v>
      </c>
      <c r="AA466" t="s">
        <v>89</v>
      </c>
      <c r="AB466" t="s">
        <v>89</v>
      </c>
      <c r="AC466" t="s">
        <v>89</v>
      </c>
      <c r="AD466" t="s">
        <v>89</v>
      </c>
      <c r="AE466" t="str">
        <f>HYPERLINK("file:///C:/rest_photo/Unkapanı Pilavcısı, İskenderun (Pirireis Mah.).jpg","Unkapanı Pilavcısı, İskenderun (Pirireis Mah.)")</f>
        <v>Unkapanı Pilavcısı, İskenderun (Pirireis Mah.)</v>
      </c>
      <c r="AF466" t="s">
        <v>700</v>
      </c>
      <c r="AG466" t="s">
        <v>419</v>
      </c>
      <c r="AH466" t="s">
        <v>89</v>
      </c>
      <c r="AI466" t="s">
        <v>89</v>
      </c>
      <c r="AJ466" t="s">
        <v>93</v>
      </c>
    </row>
    <row r="467" spans="2:36" x14ac:dyDescent="0.25">
      <c r="B467" t="s">
        <v>89</v>
      </c>
      <c r="C467" t="s">
        <v>89</v>
      </c>
      <c r="D467" t="s">
        <v>89</v>
      </c>
      <c r="E467" t="s">
        <v>89</v>
      </c>
      <c r="F467" t="s">
        <v>89</v>
      </c>
      <c r="G467" t="s">
        <v>89</v>
      </c>
      <c r="H467" t="s">
        <v>89</v>
      </c>
      <c r="I467" t="s">
        <v>89</v>
      </c>
      <c r="J467" t="s">
        <v>89</v>
      </c>
      <c r="K467" t="s">
        <v>89</v>
      </c>
      <c r="L467" t="s">
        <v>1068</v>
      </c>
      <c r="M467" t="s">
        <v>89</v>
      </c>
      <c r="N467" t="s">
        <v>89</v>
      </c>
      <c r="O467" t="s">
        <v>89</v>
      </c>
      <c r="P467" t="s">
        <v>89</v>
      </c>
      <c r="Q467" t="s">
        <v>89</v>
      </c>
      <c r="R467" t="s">
        <v>89</v>
      </c>
      <c r="S467" t="s">
        <v>89</v>
      </c>
      <c r="T467" t="s">
        <v>89</v>
      </c>
      <c r="U467" t="s">
        <v>89</v>
      </c>
      <c r="V467" t="s">
        <v>89</v>
      </c>
      <c r="W467" t="s">
        <v>90</v>
      </c>
      <c r="X467" t="s">
        <v>89</v>
      </c>
      <c r="Y467" t="s">
        <v>96</v>
      </c>
      <c r="Z467" t="s">
        <v>121</v>
      </c>
      <c r="AA467" t="s">
        <v>89</v>
      </c>
      <c r="AB467" t="s">
        <v>89</v>
      </c>
      <c r="AC467" t="s">
        <v>89</v>
      </c>
      <c r="AD467" t="s">
        <v>89</v>
      </c>
      <c r="AE467" t="str">
        <f>HYPERLINK("file:///C:/rest_photo/Urfa Yörem Baklavaları, Antakya (Cumhuriyet Mah.).jpg","Urfa Yörem Baklavaları, Antakya (Cumhuriyet Mah.)")</f>
        <v>Urfa Yörem Baklavaları, Antakya (Cumhuriyet Mah.)</v>
      </c>
      <c r="AF467" t="s">
        <v>698</v>
      </c>
      <c r="AG467" t="s">
        <v>146</v>
      </c>
      <c r="AH467" t="s">
        <v>89</v>
      </c>
      <c r="AI467" t="s">
        <v>89</v>
      </c>
      <c r="AJ467" t="s">
        <v>93</v>
      </c>
    </row>
    <row r="468" spans="2:36" x14ac:dyDescent="0.25">
      <c r="B468" t="s">
        <v>89</v>
      </c>
      <c r="C468" t="s">
        <v>89</v>
      </c>
      <c r="D468" t="s">
        <v>89</v>
      </c>
      <c r="E468" t="s">
        <v>89</v>
      </c>
      <c r="F468" t="s">
        <v>89</v>
      </c>
      <c r="G468" t="s">
        <v>89</v>
      </c>
      <c r="H468" t="s">
        <v>89</v>
      </c>
      <c r="I468" t="s">
        <v>89</v>
      </c>
      <c r="J468" t="s">
        <v>89</v>
      </c>
      <c r="K468" t="s">
        <v>89</v>
      </c>
      <c r="L468" t="s">
        <v>672</v>
      </c>
      <c r="M468" t="s">
        <v>89</v>
      </c>
      <c r="N468" t="s">
        <v>89</v>
      </c>
      <c r="O468" t="s">
        <v>89</v>
      </c>
      <c r="P468" t="s">
        <v>89</v>
      </c>
      <c r="Q468" t="s">
        <v>89</v>
      </c>
      <c r="R468" t="s">
        <v>89</v>
      </c>
      <c r="S468" t="s">
        <v>89</v>
      </c>
      <c r="T468" t="s">
        <v>89</v>
      </c>
      <c r="U468" t="s">
        <v>89</v>
      </c>
      <c r="V468" t="s">
        <v>89</v>
      </c>
      <c r="W468" t="s">
        <v>90</v>
      </c>
      <c r="X468" t="s">
        <v>89</v>
      </c>
      <c r="Y468" t="s">
        <v>107</v>
      </c>
      <c r="Z468" t="s">
        <v>225</v>
      </c>
      <c r="AA468" t="s">
        <v>89</v>
      </c>
      <c r="AB468" t="s">
        <v>89</v>
      </c>
      <c r="AC468" t="s">
        <v>89</v>
      </c>
      <c r="AD468" t="s">
        <v>89</v>
      </c>
      <c r="AE468" t="str">
        <f>HYPERLINK("file:///C:/rest_photo/Usta Dönerci, İskenderun (Süleymaniye Mah.).jpg","Usta Dönerci, İskenderun (Süleymaniye Mah.)")</f>
        <v>Usta Dönerci, İskenderun (Süleymaniye Mah.)</v>
      </c>
      <c r="AF468" t="s">
        <v>700</v>
      </c>
      <c r="AG468" t="s">
        <v>672</v>
      </c>
      <c r="AH468" t="s">
        <v>89</v>
      </c>
      <c r="AI468" t="s">
        <v>89</v>
      </c>
      <c r="AJ468" t="s">
        <v>93</v>
      </c>
    </row>
    <row r="469" spans="2:36" x14ac:dyDescent="0.25">
      <c r="B469" t="s">
        <v>89</v>
      </c>
      <c r="C469" t="s">
        <v>89</v>
      </c>
      <c r="D469" t="s">
        <v>89</v>
      </c>
      <c r="E469" t="s">
        <v>89</v>
      </c>
      <c r="F469" t="s">
        <v>89</v>
      </c>
      <c r="G469" t="s">
        <v>89</v>
      </c>
      <c r="H469" t="s">
        <v>89</v>
      </c>
      <c r="I469" t="s">
        <v>89</v>
      </c>
      <c r="J469" t="s">
        <v>89</v>
      </c>
      <c r="K469" t="s">
        <v>89</v>
      </c>
      <c r="L469" t="s">
        <v>1069</v>
      </c>
      <c r="M469" t="s">
        <v>89</v>
      </c>
      <c r="N469" t="s">
        <v>89</v>
      </c>
      <c r="O469" t="s">
        <v>89</v>
      </c>
      <c r="P469" t="s">
        <v>89</v>
      </c>
      <c r="Q469" t="s">
        <v>89</v>
      </c>
      <c r="R469" t="s">
        <v>89</v>
      </c>
      <c r="S469" t="s">
        <v>89</v>
      </c>
      <c r="T469" t="s">
        <v>89</v>
      </c>
      <c r="U469" t="s">
        <v>89</v>
      </c>
      <c r="V469" t="s">
        <v>89</v>
      </c>
      <c r="W469" t="s">
        <v>90</v>
      </c>
      <c r="X469" t="s">
        <v>89</v>
      </c>
      <c r="Y469" t="s">
        <v>96</v>
      </c>
      <c r="Z469" t="s">
        <v>171</v>
      </c>
      <c r="AA469" t="s">
        <v>89</v>
      </c>
      <c r="AB469" t="s">
        <v>89</v>
      </c>
      <c r="AC469" t="s">
        <v>89</v>
      </c>
      <c r="AD469" t="s">
        <v>89</v>
      </c>
      <c r="AE469" t="str">
        <f>HYPERLINK("file:///C:/rest_photo/Uzman Fast Food &amp; Döner &amp; Kebap, Antakya (Ürgenpaşa Mah.).jpg","Uzman Fast Food &amp; Döner &amp; Kebap, Antakya (Ürgenpaşa Mah.)")</f>
        <v>Uzman Fast Food &amp; Döner &amp; Kebap, Antakya (Ürgenpaşa Mah.)</v>
      </c>
      <c r="AF469" t="s">
        <v>81</v>
      </c>
      <c r="AG469" t="s">
        <v>99</v>
      </c>
      <c r="AH469" t="s">
        <v>89</v>
      </c>
      <c r="AI469" t="s">
        <v>89</v>
      </c>
      <c r="AJ469" t="s">
        <v>93</v>
      </c>
    </row>
    <row r="470" spans="2:36" x14ac:dyDescent="0.25">
      <c r="B470" t="s">
        <v>89</v>
      </c>
      <c r="C470" t="s">
        <v>89</v>
      </c>
      <c r="D470" t="s">
        <v>89</v>
      </c>
      <c r="E470" t="s">
        <v>89</v>
      </c>
      <c r="F470" t="s">
        <v>89</v>
      </c>
      <c r="G470" t="s">
        <v>89</v>
      </c>
      <c r="H470" t="s">
        <v>89</v>
      </c>
      <c r="I470" t="s">
        <v>89</v>
      </c>
      <c r="J470" t="s">
        <v>89</v>
      </c>
      <c r="K470" t="s">
        <v>89</v>
      </c>
      <c r="L470" t="s">
        <v>1070</v>
      </c>
      <c r="M470" t="s">
        <v>89</v>
      </c>
      <c r="N470" t="s">
        <v>89</v>
      </c>
      <c r="O470" t="s">
        <v>89</v>
      </c>
      <c r="P470" t="s">
        <v>89</v>
      </c>
      <c r="Q470" t="s">
        <v>89</v>
      </c>
      <c r="R470" t="s">
        <v>89</v>
      </c>
      <c r="S470" t="s">
        <v>89</v>
      </c>
      <c r="T470" t="s">
        <v>89</v>
      </c>
      <c r="U470" t="s">
        <v>89</v>
      </c>
      <c r="V470" t="s">
        <v>89</v>
      </c>
      <c r="W470" t="s">
        <v>90</v>
      </c>
      <c r="X470" t="s">
        <v>89</v>
      </c>
      <c r="Y470" t="s">
        <v>107</v>
      </c>
      <c r="Z470" t="s">
        <v>186</v>
      </c>
      <c r="AA470" t="s">
        <v>89</v>
      </c>
      <c r="AB470" t="s">
        <v>89</v>
      </c>
      <c r="AC470" t="s">
        <v>89</v>
      </c>
      <c r="AD470" t="s">
        <v>89</v>
      </c>
      <c r="AE470" t="str">
        <f>HYPERLINK("file:///C:/rest_photo/Uzunyalı Tantuni &amp; Kebap &amp; Izgara, İskenderun (Savaş Mah.).jpg","Uzunyalı Tantuni &amp; Kebap &amp; Izgara, İskenderun (Savaş Mah.)")</f>
        <v>Uzunyalı Tantuni &amp; Kebap &amp; Izgara, İskenderun (Savaş Mah.)</v>
      </c>
      <c r="AF470" t="s">
        <v>700</v>
      </c>
      <c r="AG470" t="s">
        <v>106</v>
      </c>
      <c r="AH470" t="s">
        <v>89</v>
      </c>
      <c r="AI470" t="s">
        <v>89</v>
      </c>
      <c r="AJ470" t="s">
        <v>93</v>
      </c>
    </row>
    <row r="471" spans="2:36" x14ac:dyDescent="0.25">
      <c r="B471" t="s">
        <v>89</v>
      </c>
      <c r="C471" t="s">
        <v>89</v>
      </c>
      <c r="D471" t="s">
        <v>89</v>
      </c>
      <c r="E471" t="s">
        <v>89</v>
      </c>
      <c r="F471" t="s">
        <v>89</v>
      </c>
      <c r="G471" t="s">
        <v>89</v>
      </c>
      <c r="H471" t="s">
        <v>89</v>
      </c>
      <c r="I471" t="s">
        <v>89</v>
      </c>
      <c r="J471" t="s">
        <v>89</v>
      </c>
      <c r="K471" t="s">
        <v>89</v>
      </c>
      <c r="L471" t="s">
        <v>1071</v>
      </c>
      <c r="M471" t="s">
        <v>89</v>
      </c>
      <c r="N471" t="s">
        <v>89</v>
      </c>
      <c r="O471" t="s">
        <v>89</v>
      </c>
      <c r="P471" t="s">
        <v>89</v>
      </c>
      <c r="Q471" t="s">
        <v>89</v>
      </c>
      <c r="R471" t="s">
        <v>89</v>
      </c>
      <c r="S471" t="s">
        <v>89</v>
      </c>
      <c r="T471" t="s">
        <v>89</v>
      </c>
      <c r="U471" t="s">
        <v>89</v>
      </c>
      <c r="V471" t="s">
        <v>89</v>
      </c>
      <c r="W471" t="s">
        <v>90</v>
      </c>
      <c r="X471" t="s">
        <v>89</v>
      </c>
      <c r="Y471" t="s">
        <v>96</v>
      </c>
      <c r="Z471" t="s">
        <v>123</v>
      </c>
      <c r="AA471" t="s">
        <v>89</v>
      </c>
      <c r="AB471" t="s">
        <v>89</v>
      </c>
      <c r="AC471" t="s">
        <v>89</v>
      </c>
      <c r="AD471" t="s">
        <v>89</v>
      </c>
      <c r="AE471" t="str">
        <f>HYPERLINK("file:///C:/rest_photo/Ürgen Büfe, Antakya (General Şükrü Kanatlı Mah.).jpg","Ürgen Büfe, Antakya (General Şükrü Kanatlı Mah.)")</f>
        <v>Ürgen Büfe, Antakya (General Şükrü Kanatlı Mah.)</v>
      </c>
      <c r="AF471" t="s">
        <v>700</v>
      </c>
      <c r="AG471" t="s">
        <v>164</v>
      </c>
      <c r="AH471" t="s">
        <v>89</v>
      </c>
      <c r="AI471" t="s">
        <v>89</v>
      </c>
      <c r="AJ471" t="s">
        <v>93</v>
      </c>
    </row>
    <row r="472" spans="2:36" x14ac:dyDescent="0.25">
      <c r="B472" t="s">
        <v>89</v>
      </c>
      <c r="C472" t="s">
        <v>89</v>
      </c>
      <c r="D472" t="s">
        <v>89</v>
      </c>
      <c r="E472" t="s">
        <v>89</v>
      </c>
      <c r="F472" t="s">
        <v>89</v>
      </c>
      <c r="G472" t="s">
        <v>89</v>
      </c>
      <c r="H472" t="s">
        <v>89</v>
      </c>
      <c r="I472" t="s">
        <v>89</v>
      </c>
      <c r="J472" t="s">
        <v>89</v>
      </c>
      <c r="K472" t="s">
        <v>89</v>
      </c>
      <c r="L472" t="s">
        <v>1072</v>
      </c>
      <c r="M472" t="s">
        <v>89</v>
      </c>
      <c r="N472" t="s">
        <v>89</v>
      </c>
      <c r="O472" t="s">
        <v>89</v>
      </c>
      <c r="P472" t="s">
        <v>89</v>
      </c>
      <c r="Q472" t="s">
        <v>89</v>
      </c>
      <c r="R472" t="s">
        <v>89</v>
      </c>
      <c r="S472" t="s">
        <v>89</v>
      </c>
      <c r="T472" t="s">
        <v>89</v>
      </c>
      <c r="U472" t="s">
        <v>89</v>
      </c>
      <c r="V472" t="s">
        <v>89</v>
      </c>
      <c r="W472" t="s">
        <v>90</v>
      </c>
      <c r="X472" t="s">
        <v>89</v>
      </c>
      <c r="Y472" t="s">
        <v>107</v>
      </c>
      <c r="Z472" t="s">
        <v>194</v>
      </c>
      <c r="AA472" t="s">
        <v>89</v>
      </c>
      <c r="AB472" t="s">
        <v>89</v>
      </c>
      <c r="AC472" t="s">
        <v>89</v>
      </c>
      <c r="AD472" t="s">
        <v>89</v>
      </c>
      <c r="AE472" t="str">
        <f>HYPERLINK("file:///C:/rest_photo/Vahit Usta Adana Dürüm &amp; Köfte Evi, İskenderun (Meydan Mah.).jpg","Vahit Usta Adana Dürüm &amp; Köfte Evi, İskenderun (Meydan Mah.)")</f>
        <v>Vahit Usta Adana Dürüm &amp; Köfte Evi, İskenderun (Meydan Mah.)</v>
      </c>
      <c r="AF472" t="s">
        <v>81</v>
      </c>
      <c r="AG472" t="s">
        <v>95</v>
      </c>
      <c r="AH472" t="s">
        <v>89</v>
      </c>
      <c r="AI472" t="s">
        <v>89</v>
      </c>
      <c r="AJ472" t="s">
        <v>93</v>
      </c>
    </row>
    <row r="473" spans="2:36" x14ac:dyDescent="0.25">
      <c r="B473" t="s">
        <v>89</v>
      </c>
      <c r="C473" t="s">
        <v>89</v>
      </c>
      <c r="D473" t="s">
        <v>89</v>
      </c>
      <c r="E473" t="s">
        <v>89</v>
      </c>
      <c r="F473" t="s">
        <v>89</v>
      </c>
      <c r="G473" t="s">
        <v>89</v>
      </c>
      <c r="H473" t="s">
        <v>89</v>
      </c>
      <c r="I473" t="s">
        <v>89</v>
      </c>
      <c r="J473" t="s">
        <v>89</v>
      </c>
      <c r="K473" t="s">
        <v>89</v>
      </c>
      <c r="L473" t="s">
        <v>1073</v>
      </c>
      <c r="M473" t="s">
        <v>89</v>
      </c>
      <c r="N473" t="s">
        <v>89</v>
      </c>
      <c r="O473" t="s">
        <v>89</v>
      </c>
      <c r="P473" t="s">
        <v>89</v>
      </c>
      <c r="Q473" t="s">
        <v>89</v>
      </c>
      <c r="R473" t="s">
        <v>89</v>
      </c>
      <c r="S473" t="s">
        <v>89</v>
      </c>
      <c r="T473" t="s">
        <v>89</v>
      </c>
      <c r="U473" t="s">
        <v>89</v>
      </c>
      <c r="V473" t="s">
        <v>89</v>
      </c>
      <c r="W473" t="s">
        <v>90</v>
      </c>
      <c r="X473" t="s">
        <v>89</v>
      </c>
      <c r="Y473" t="s">
        <v>96</v>
      </c>
      <c r="Z473" t="s">
        <v>97</v>
      </c>
      <c r="AA473" t="s">
        <v>89</v>
      </c>
      <c r="AB473" t="s">
        <v>89</v>
      </c>
      <c r="AC473" t="s">
        <v>89</v>
      </c>
      <c r="AD473" t="s">
        <v>89</v>
      </c>
      <c r="AE473" t="str">
        <f>HYPERLINK("file:///C:/rest_photo/Venüs Döner, Antakya (Aksaray Mah.).jpg","Venüs Döner, Antakya (Aksaray Mah.)")</f>
        <v>Venüs Döner, Antakya (Aksaray Mah.)</v>
      </c>
      <c r="AF473" t="s">
        <v>700</v>
      </c>
      <c r="AG473" t="s">
        <v>99</v>
      </c>
      <c r="AH473" t="s">
        <v>89</v>
      </c>
      <c r="AI473" t="s">
        <v>89</v>
      </c>
      <c r="AJ473" t="s">
        <v>93</v>
      </c>
    </row>
    <row r="474" spans="2:36" x14ac:dyDescent="0.25">
      <c r="B474" t="s">
        <v>89</v>
      </c>
      <c r="C474" t="s">
        <v>89</v>
      </c>
      <c r="D474" t="s">
        <v>89</v>
      </c>
      <c r="E474" t="s">
        <v>89</v>
      </c>
      <c r="F474" t="s">
        <v>89</v>
      </c>
      <c r="G474" t="s">
        <v>89</v>
      </c>
      <c r="H474" t="s">
        <v>89</v>
      </c>
      <c r="I474" t="s">
        <v>89</v>
      </c>
      <c r="J474" t="s">
        <v>89</v>
      </c>
      <c r="K474" t="s">
        <v>89</v>
      </c>
      <c r="L474" t="s">
        <v>1074</v>
      </c>
      <c r="M474" t="s">
        <v>89</v>
      </c>
      <c r="N474" t="s">
        <v>89</v>
      </c>
      <c r="O474" t="s">
        <v>89</v>
      </c>
      <c r="P474" t="s">
        <v>89</v>
      </c>
      <c r="Q474" t="s">
        <v>89</v>
      </c>
      <c r="R474" t="s">
        <v>89</v>
      </c>
      <c r="S474" t="s">
        <v>89</v>
      </c>
      <c r="T474" t="s">
        <v>89</v>
      </c>
      <c r="U474" t="s">
        <v>89</v>
      </c>
      <c r="V474" t="s">
        <v>89</v>
      </c>
      <c r="W474" t="s">
        <v>90</v>
      </c>
      <c r="X474" t="s">
        <v>89</v>
      </c>
      <c r="Y474" t="s">
        <v>107</v>
      </c>
      <c r="Z474" t="s">
        <v>225</v>
      </c>
      <c r="AA474" t="s">
        <v>89</v>
      </c>
      <c r="AB474" t="s">
        <v>89</v>
      </c>
      <c r="AC474" t="s">
        <v>89</v>
      </c>
      <c r="AD474" t="s">
        <v>89</v>
      </c>
      <c r="AE474" t="str">
        <f>HYPERLINK("file:///C:/rest_photo/Vera Boulevard, İskenderun (Süleymaniye Mah.).jpg","Vera Boulevard, İskenderun (Süleymaniye Mah.)")</f>
        <v>Vera Boulevard, İskenderun (Süleymaniye Mah.)</v>
      </c>
      <c r="AF474" t="s">
        <v>81</v>
      </c>
      <c r="AG474" t="s">
        <v>110</v>
      </c>
      <c r="AH474" t="s">
        <v>89</v>
      </c>
      <c r="AI474" t="s">
        <v>89</v>
      </c>
      <c r="AJ474" t="s">
        <v>93</v>
      </c>
    </row>
    <row r="475" spans="2:36" x14ac:dyDescent="0.25">
      <c r="B475" t="s">
        <v>89</v>
      </c>
      <c r="C475" t="s">
        <v>89</v>
      </c>
      <c r="D475" t="s">
        <v>89</v>
      </c>
      <c r="E475" t="s">
        <v>89</v>
      </c>
      <c r="F475" t="s">
        <v>89</v>
      </c>
      <c r="G475" t="s">
        <v>89</v>
      </c>
      <c r="H475" t="s">
        <v>89</v>
      </c>
      <c r="I475" t="s">
        <v>89</v>
      </c>
      <c r="J475" t="s">
        <v>89</v>
      </c>
      <c r="K475" t="s">
        <v>89</v>
      </c>
      <c r="L475" t="s">
        <v>1075</v>
      </c>
      <c r="M475" t="s">
        <v>89</v>
      </c>
      <c r="N475" t="s">
        <v>89</v>
      </c>
      <c r="O475" t="s">
        <v>89</v>
      </c>
      <c r="P475" t="s">
        <v>89</v>
      </c>
      <c r="Q475" t="s">
        <v>89</v>
      </c>
      <c r="R475" t="s">
        <v>89</v>
      </c>
      <c r="S475" t="s">
        <v>89</v>
      </c>
      <c r="T475" t="s">
        <v>89</v>
      </c>
      <c r="U475" t="s">
        <v>89</v>
      </c>
      <c r="V475" t="s">
        <v>89</v>
      </c>
      <c r="W475" t="s">
        <v>90</v>
      </c>
      <c r="X475" t="s">
        <v>89</v>
      </c>
      <c r="Y475" t="s">
        <v>91</v>
      </c>
      <c r="Z475" t="s">
        <v>92</v>
      </c>
      <c r="AA475" t="s">
        <v>89</v>
      </c>
      <c r="AB475" t="s">
        <v>89</v>
      </c>
      <c r="AC475" t="s">
        <v>89</v>
      </c>
      <c r="AD475" t="s">
        <v>89</v>
      </c>
      <c r="AE475" t="str">
        <f>HYPERLINK("file:///C:/rest_photo/Viva Döner, Defne (Sümerler Mah.).jpg","Viva Döner, Defne (Sümerler Mah.)")</f>
        <v>Viva Döner, Defne (Sümerler Mah.)</v>
      </c>
      <c r="AF475" t="s">
        <v>700</v>
      </c>
      <c r="AG475" t="s">
        <v>99</v>
      </c>
      <c r="AH475" t="s">
        <v>89</v>
      </c>
      <c r="AI475" t="s">
        <v>89</v>
      </c>
      <c r="AJ475" t="s">
        <v>93</v>
      </c>
    </row>
    <row r="476" spans="2:36" x14ac:dyDescent="0.25">
      <c r="B476" t="s">
        <v>89</v>
      </c>
      <c r="C476" t="s">
        <v>89</v>
      </c>
      <c r="D476" t="s">
        <v>89</v>
      </c>
      <c r="E476" t="s">
        <v>89</v>
      </c>
      <c r="F476" t="s">
        <v>89</v>
      </c>
      <c r="G476" t="s">
        <v>89</v>
      </c>
      <c r="H476" t="s">
        <v>89</v>
      </c>
      <c r="I476" t="s">
        <v>89</v>
      </c>
      <c r="J476" t="s">
        <v>89</v>
      </c>
      <c r="K476" t="s">
        <v>89</v>
      </c>
      <c r="L476" t="s">
        <v>1076</v>
      </c>
      <c r="M476" t="s">
        <v>89</v>
      </c>
      <c r="N476" t="s">
        <v>89</v>
      </c>
      <c r="O476" t="s">
        <v>89</v>
      </c>
      <c r="P476" t="s">
        <v>89</v>
      </c>
      <c r="Q476" t="s">
        <v>89</v>
      </c>
      <c r="R476" t="s">
        <v>89</v>
      </c>
      <c r="S476" t="s">
        <v>89</v>
      </c>
      <c r="T476" t="s">
        <v>89</v>
      </c>
      <c r="U476" t="s">
        <v>89</v>
      </c>
      <c r="V476" t="s">
        <v>89</v>
      </c>
      <c r="W476" t="s">
        <v>90</v>
      </c>
      <c r="X476" t="s">
        <v>89</v>
      </c>
      <c r="Y476" t="s">
        <v>107</v>
      </c>
      <c r="Z476" t="s">
        <v>186</v>
      </c>
      <c r="AA476" t="s">
        <v>89</v>
      </c>
      <c r="AB476" t="s">
        <v>89</v>
      </c>
      <c r="AC476" t="s">
        <v>89</v>
      </c>
      <c r="AD476" t="s">
        <v>89</v>
      </c>
      <c r="AE476" t="str">
        <f>HYPERLINK("file:///C:/rest_photo/Wanted Döner, İskenderun (Savaş Mah.).jpg","Wanted Döner, İskenderun (Savaş Mah.)")</f>
        <v>Wanted Döner, İskenderun (Savaş Mah.)</v>
      </c>
      <c r="AF476" t="s">
        <v>81</v>
      </c>
      <c r="AG476" t="s">
        <v>99</v>
      </c>
      <c r="AH476" t="s">
        <v>89</v>
      </c>
      <c r="AI476" t="s">
        <v>89</v>
      </c>
      <c r="AJ476" t="s">
        <v>93</v>
      </c>
    </row>
    <row r="477" spans="2:36" x14ac:dyDescent="0.25">
      <c r="B477" t="s">
        <v>89</v>
      </c>
      <c r="C477" t="s">
        <v>89</v>
      </c>
      <c r="D477" t="s">
        <v>89</v>
      </c>
      <c r="E477" t="s">
        <v>89</v>
      </c>
      <c r="F477" t="s">
        <v>89</v>
      </c>
      <c r="G477" t="s">
        <v>89</v>
      </c>
      <c r="H477" t="s">
        <v>89</v>
      </c>
      <c r="I477" t="s">
        <v>89</v>
      </c>
      <c r="J477" t="s">
        <v>89</v>
      </c>
      <c r="K477" t="s">
        <v>89</v>
      </c>
      <c r="L477" t="s">
        <v>1077</v>
      </c>
      <c r="M477" t="s">
        <v>89</v>
      </c>
      <c r="N477" t="s">
        <v>89</v>
      </c>
      <c r="O477" t="s">
        <v>89</v>
      </c>
      <c r="P477" t="s">
        <v>89</v>
      </c>
      <c r="Q477" t="s">
        <v>89</v>
      </c>
      <c r="R477" t="s">
        <v>89</v>
      </c>
      <c r="S477" t="s">
        <v>89</v>
      </c>
      <c r="T477" t="s">
        <v>89</v>
      </c>
      <c r="U477" t="s">
        <v>89</v>
      </c>
      <c r="V477" t="s">
        <v>89</v>
      </c>
      <c r="W477" t="s">
        <v>90</v>
      </c>
      <c r="X477" t="s">
        <v>89</v>
      </c>
      <c r="Y477" t="s">
        <v>91</v>
      </c>
      <c r="Z477" t="s">
        <v>92</v>
      </c>
      <c r="AA477" t="s">
        <v>89</v>
      </c>
      <c r="AB477" t="s">
        <v>89</v>
      </c>
      <c r="AC477" t="s">
        <v>89</v>
      </c>
      <c r="AD477" t="s">
        <v>89</v>
      </c>
      <c r="AE477" t="str">
        <f>HYPERLINK("file:///C:/rest_photo/West Kitchen, Defne (Sümerler Mah.).jpg","West Kitchen, Defne (Sümerler Mah.)")</f>
        <v>West Kitchen, Defne (Sümerler Mah.)</v>
      </c>
      <c r="AF477" t="s">
        <v>81</v>
      </c>
      <c r="AG477" t="s">
        <v>79</v>
      </c>
      <c r="AH477" t="s">
        <v>89</v>
      </c>
      <c r="AI477" t="s">
        <v>89</v>
      </c>
      <c r="AJ477" t="s">
        <v>93</v>
      </c>
    </row>
    <row r="478" spans="2:36" x14ac:dyDescent="0.25">
      <c r="B478" t="s">
        <v>89</v>
      </c>
      <c r="C478" t="s">
        <v>89</v>
      </c>
      <c r="D478" t="s">
        <v>89</v>
      </c>
      <c r="E478" t="s">
        <v>89</v>
      </c>
      <c r="F478" t="s">
        <v>89</v>
      </c>
      <c r="G478" t="s">
        <v>89</v>
      </c>
      <c r="H478" t="s">
        <v>89</v>
      </c>
      <c r="I478" t="s">
        <v>89</v>
      </c>
      <c r="J478" t="s">
        <v>89</v>
      </c>
      <c r="K478" t="s">
        <v>89</v>
      </c>
      <c r="L478" t="s">
        <v>1078</v>
      </c>
      <c r="M478" t="s">
        <v>89</v>
      </c>
      <c r="N478" t="s">
        <v>89</v>
      </c>
      <c r="O478" t="s">
        <v>89</v>
      </c>
      <c r="P478" t="s">
        <v>89</v>
      </c>
      <c r="Q478" t="s">
        <v>89</v>
      </c>
      <c r="R478" t="s">
        <v>89</v>
      </c>
      <c r="S478" t="s">
        <v>89</v>
      </c>
      <c r="T478" t="s">
        <v>89</v>
      </c>
      <c r="U478" t="s">
        <v>89</v>
      </c>
      <c r="V478" t="s">
        <v>89</v>
      </c>
      <c r="W478" t="s">
        <v>90</v>
      </c>
      <c r="X478" t="s">
        <v>89</v>
      </c>
      <c r="Y478" t="s">
        <v>96</v>
      </c>
      <c r="Z478" t="s">
        <v>171</v>
      </c>
      <c r="AA478" t="s">
        <v>89</v>
      </c>
      <c r="AB478" t="s">
        <v>89</v>
      </c>
      <c r="AC478" t="s">
        <v>89</v>
      </c>
      <c r="AD478" t="s">
        <v>89</v>
      </c>
      <c r="AE478" t="str">
        <f>HYPERLINK("file:///C:/rest_photo/Witney Döner &amp; Kebap, Antakya (Ürgenpaşa Mah.).jpg","Witney Döner &amp; Kebap, Antakya (Ürgenpaşa Mah.)")</f>
        <v>Witney Döner &amp; Kebap, Antakya (Ürgenpaşa Mah.)</v>
      </c>
      <c r="AF478" t="s">
        <v>702</v>
      </c>
      <c r="AG478" t="s">
        <v>99</v>
      </c>
      <c r="AH478" t="s">
        <v>89</v>
      </c>
      <c r="AI478" t="s">
        <v>89</v>
      </c>
      <c r="AJ478" t="s">
        <v>93</v>
      </c>
    </row>
    <row r="479" spans="2:36" x14ac:dyDescent="0.25">
      <c r="B479" t="s">
        <v>89</v>
      </c>
      <c r="C479" t="s">
        <v>89</v>
      </c>
      <c r="D479" t="s">
        <v>89</v>
      </c>
      <c r="E479" t="s">
        <v>89</v>
      </c>
      <c r="F479" t="s">
        <v>89</v>
      </c>
      <c r="G479" t="s">
        <v>89</v>
      </c>
      <c r="H479" t="s">
        <v>89</v>
      </c>
      <c r="I479" t="s">
        <v>89</v>
      </c>
      <c r="J479" t="s">
        <v>89</v>
      </c>
      <c r="K479" t="s">
        <v>89</v>
      </c>
      <c r="L479" t="s">
        <v>1079</v>
      </c>
      <c r="M479" t="s">
        <v>89</v>
      </c>
      <c r="N479" t="s">
        <v>89</v>
      </c>
      <c r="O479" t="s">
        <v>89</v>
      </c>
      <c r="P479" t="s">
        <v>89</v>
      </c>
      <c r="Q479" t="s">
        <v>89</v>
      </c>
      <c r="R479" t="s">
        <v>89</v>
      </c>
      <c r="S479" t="s">
        <v>89</v>
      </c>
      <c r="T479" t="s">
        <v>89</v>
      </c>
      <c r="U479" t="s">
        <v>89</v>
      </c>
      <c r="V479" t="s">
        <v>89</v>
      </c>
      <c r="W479" t="s">
        <v>90</v>
      </c>
      <c r="X479" t="s">
        <v>89</v>
      </c>
      <c r="Y479" t="s">
        <v>274</v>
      </c>
      <c r="Z479" t="s">
        <v>275</v>
      </c>
      <c r="AA479" t="s">
        <v>89</v>
      </c>
      <c r="AB479" t="s">
        <v>89</v>
      </c>
      <c r="AC479" t="s">
        <v>89</v>
      </c>
      <c r="AD479" t="s">
        <v>89</v>
      </c>
      <c r="AE479" t="str">
        <f>HYPERLINK("file:///C:/rest_photo/Word's Pizza, Belen (Sarımazı Mah.).jpg","Word's Pizza, Belen (Sarımazı Mah.)")</f>
        <v>Word's Pizza, Belen (Sarımazı Mah.)</v>
      </c>
      <c r="AF479" t="s">
        <v>700</v>
      </c>
      <c r="AG479" t="s">
        <v>161</v>
      </c>
      <c r="AH479" t="s">
        <v>89</v>
      </c>
      <c r="AI479" t="s">
        <v>89</v>
      </c>
      <c r="AJ479" t="s">
        <v>93</v>
      </c>
    </row>
    <row r="480" spans="2:36" x14ac:dyDescent="0.25">
      <c r="B480" t="s">
        <v>89</v>
      </c>
      <c r="C480" t="s">
        <v>89</v>
      </c>
      <c r="D480" t="s">
        <v>89</v>
      </c>
      <c r="E480" t="s">
        <v>89</v>
      </c>
      <c r="F480" t="s">
        <v>89</v>
      </c>
      <c r="G480" t="s">
        <v>89</v>
      </c>
      <c r="H480" t="s">
        <v>89</v>
      </c>
      <c r="I480" t="s">
        <v>89</v>
      </c>
      <c r="J480" t="s">
        <v>89</v>
      </c>
      <c r="K480" t="s">
        <v>89</v>
      </c>
      <c r="L480" t="s">
        <v>1080</v>
      </c>
      <c r="M480" t="s">
        <v>89</v>
      </c>
      <c r="N480" t="s">
        <v>89</v>
      </c>
      <c r="O480" t="s">
        <v>89</v>
      </c>
      <c r="P480" t="s">
        <v>89</v>
      </c>
      <c r="Q480" t="s">
        <v>89</v>
      </c>
      <c r="R480" t="s">
        <v>89</v>
      </c>
      <c r="S480" t="s">
        <v>89</v>
      </c>
      <c r="T480" t="s">
        <v>89</v>
      </c>
      <c r="U480" t="s">
        <v>89</v>
      </c>
      <c r="V480" t="s">
        <v>89</v>
      </c>
      <c r="W480" t="s">
        <v>90</v>
      </c>
      <c r="X480" t="s">
        <v>89</v>
      </c>
      <c r="Y480" t="s">
        <v>107</v>
      </c>
      <c r="Z480" t="s">
        <v>108</v>
      </c>
      <c r="AA480" t="s">
        <v>89</v>
      </c>
      <c r="AB480" t="s">
        <v>89</v>
      </c>
      <c r="AC480" t="s">
        <v>89</v>
      </c>
      <c r="AD480" t="s">
        <v>89</v>
      </c>
      <c r="AE480" t="str">
        <f>HYPERLINK("file:///C:/rest_photo/Yağmur Izgara &amp; Kebap, İskenderun (Mustafa Kemal Mah.).jpg","Yağmur Izgara &amp; Kebap, İskenderun (Mustafa Kemal Mah.)")</f>
        <v>Yağmur Izgara &amp; Kebap, İskenderun (Mustafa Kemal Mah.)</v>
      </c>
      <c r="AF480" t="s">
        <v>702</v>
      </c>
      <c r="AG480" t="s">
        <v>214</v>
      </c>
      <c r="AH480" t="s">
        <v>89</v>
      </c>
      <c r="AI480" t="s">
        <v>89</v>
      </c>
      <c r="AJ480" t="s">
        <v>93</v>
      </c>
    </row>
    <row r="481" spans="2:36" x14ac:dyDescent="0.25">
      <c r="B481" t="s">
        <v>89</v>
      </c>
      <c r="C481" t="s">
        <v>89</v>
      </c>
      <c r="D481" t="s">
        <v>89</v>
      </c>
      <c r="E481" t="s">
        <v>89</v>
      </c>
      <c r="F481" t="s">
        <v>89</v>
      </c>
      <c r="G481" t="s">
        <v>89</v>
      </c>
      <c r="H481" t="s">
        <v>89</v>
      </c>
      <c r="I481" t="s">
        <v>89</v>
      </c>
      <c r="J481" t="s">
        <v>89</v>
      </c>
      <c r="K481" t="s">
        <v>89</v>
      </c>
      <c r="L481" t="s">
        <v>1081</v>
      </c>
      <c r="M481" t="s">
        <v>89</v>
      </c>
      <c r="N481" t="s">
        <v>89</v>
      </c>
      <c r="O481" t="s">
        <v>89</v>
      </c>
      <c r="P481" t="s">
        <v>89</v>
      </c>
      <c r="Q481" t="s">
        <v>89</v>
      </c>
      <c r="R481" t="s">
        <v>89</v>
      </c>
      <c r="S481" t="s">
        <v>89</v>
      </c>
      <c r="T481" t="s">
        <v>89</v>
      </c>
      <c r="U481" t="s">
        <v>89</v>
      </c>
      <c r="V481" t="s">
        <v>89</v>
      </c>
      <c r="W481" t="s">
        <v>90</v>
      </c>
      <c r="X481" t="s">
        <v>89</v>
      </c>
      <c r="Y481" t="s">
        <v>107</v>
      </c>
      <c r="Z481" t="s">
        <v>292</v>
      </c>
      <c r="AA481" t="s">
        <v>89</v>
      </c>
      <c r="AB481" t="s">
        <v>89</v>
      </c>
      <c r="AC481" t="s">
        <v>89</v>
      </c>
      <c r="AD481" t="s">
        <v>89</v>
      </c>
      <c r="AE481" t="str">
        <f>HYPERLINK("file:///C:/rest_photo/Yakamoz Cafe &amp; Pizza, İskenderun (Yunus Emre Mah.).jpg","Yakamoz Cafe &amp; Pizza, İskenderun (Yunus Emre Mah.)")</f>
        <v>Yakamoz Cafe &amp; Pizza, İskenderun (Yunus Emre Mah.)</v>
      </c>
      <c r="AF481" t="s">
        <v>702</v>
      </c>
      <c r="AG481" t="s">
        <v>161</v>
      </c>
      <c r="AH481" t="s">
        <v>89</v>
      </c>
      <c r="AI481" t="s">
        <v>89</v>
      </c>
      <c r="AJ481" t="s">
        <v>93</v>
      </c>
    </row>
    <row r="482" spans="2:36" x14ac:dyDescent="0.25">
      <c r="B482" t="s">
        <v>89</v>
      </c>
      <c r="C482" t="s">
        <v>89</v>
      </c>
      <c r="D482" t="s">
        <v>89</v>
      </c>
      <c r="E482" t="s">
        <v>89</v>
      </c>
      <c r="F482" t="s">
        <v>89</v>
      </c>
      <c r="G482" t="s">
        <v>89</v>
      </c>
      <c r="H482" t="s">
        <v>89</v>
      </c>
      <c r="I482" t="s">
        <v>89</v>
      </c>
      <c r="J482" t="s">
        <v>89</v>
      </c>
      <c r="K482" t="s">
        <v>89</v>
      </c>
      <c r="L482" t="s">
        <v>1082</v>
      </c>
      <c r="M482" t="s">
        <v>89</v>
      </c>
      <c r="N482" t="s">
        <v>89</v>
      </c>
      <c r="O482" t="s">
        <v>89</v>
      </c>
      <c r="P482" t="s">
        <v>89</v>
      </c>
      <c r="Q482" t="s">
        <v>89</v>
      </c>
      <c r="R482" t="s">
        <v>89</v>
      </c>
      <c r="S482" t="s">
        <v>89</v>
      </c>
      <c r="T482" t="s">
        <v>89</v>
      </c>
      <c r="U482" t="s">
        <v>89</v>
      </c>
      <c r="V482" t="s">
        <v>89</v>
      </c>
      <c r="W482" t="s">
        <v>90</v>
      </c>
      <c r="X482" t="s">
        <v>89</v>
      </c>
      <c r="Y482" t="s">
        <v>107</v>
      </c>
      <c r="Z482" t="s">
        <v>108</v>
      </c>
      <c r="AA482" t="s">
        <v>89</v>
      </c>
      <c r="AB482" t="s">
        <v>89</v>
      </c>
      <c r="AC482" t="s">
        <v>89</v>
      </c>
      <c r="AD482" t="s">
        <v>89</v>
      </c>
      <c r="AE482" t="str">
        <f>HYPERLINK("file:///C:/rest_photo/Yaren Döner, İskenderun (Mustafa Kemal Mah.).jpg","Yaren Döner, İskenderun (Mustafa Kemal Mah.)")</f>
        <v>Yaren Döner, İskenderun (Mustafa Kemal Mah.)</v>
      </c>
      <c r="AF482" t="s">
        <v>700</v>
      </c>
      <c r="AG482" t="s">
        <v>99</v>
      </c>
      <c r="AH482" t="s">
        <v>89</v>
      </c>
      <c r="AI482" t="s">
        <v>89</v>
      </c>
      <c r="AJ482" t="s">
        <v>93</v>
      </c>
    </row>
    <row r="483" spans="2:36" x14ac:dyDescent="0.25">
      <c r="B483" t="s">
        <v>89</v>
      </c>
      <c r="C483" t="s">
        <v>89</v>
      </c>
      <c r="D483" t="s">
        <v>89</v>
      </c>
      <c r="E483" t="s">
        <v>89</v>
      </c>
      <c r="F483" t="s">
        <v>89</v>
      </c>
      <c r="G483" t="s">
        <v>89</v>
      </c>
      <c r="H483" t="s">
        <v>89</v>
      </c>
      <c r="I483" t="s">
        <v>89</v>
      </c>
      <c r="J483" t="s">
        <v>89</v>
      </c>
      <c r="K483" t="s">
        <v>89</v>
      </c>
      <c r="L483" t="s">
        <v>1083</v>
      </c>
      <c r="M483" t="s">
        <v>89</v>
      </c>
      <c r="N483" t="s">
        <v>89</v>
      </c>
      <c r="O483" t="s">
        <v>89</v>
      </c>
      <c r="P483" t="s">
        <v>89</v>
      </c>
      <c r="Q483" t="s">
        <v>89</v>
      </c>
      <c r="R483" t="s">
        <v>89</v>
      </c>
      <c r="S483" t="s">
        <v>89</v>
      </c>
      <c r="T483" t="s">
        <v>89</v>
      </c>
      <c r="U483" t="s">
        <v>89</v>
      </c>
      <c r="V483" t="s">
        <v>89</v>
      </c>
      <c r="W483" t="s">
        <v>90</v>
      </c>
      <c r="X483" t="s">
        <v>89</v>
      </c>
      <c r="Y483" t="s">
        <v>91</v>
      </c>
      <c r="Z483" t="s">
        <v>112</v>
      </c>
      <c r="AA483" t="s">
        <v>89</v>
      </c>
      <c r="AB483" t="s">
        <v>89</v>
      </c>
      <c r="AC483" t="s">
        <v>89</v>
      </c>
      <c r="AD483" t="s">
        <v>89</v>
      </c>
      <c r="AE483" t="str">
        <f>HYPERLINK("file:///C:/rest_photo/Yeşilçam Bahçe Cafe &amp; Restaurant, Defne (Armutlu Mah.).jpg","Yeşilçam Bahçe Cafe &amp; Restaurant, Defne (Armutlu Mah.)")</f>
        <v>Yeşilçam Bahçe Cafe &amp; Restaurant, Defne (Armutlu Mah.)</v>
      </c>
      <c r="AF483" t="s">
        <v>700</v>
      </c>
      <c r="AG483" t="s">
        <v>110</v>
      </c>
      <c r="AH483" t="s">
        <v>89</v>
      </c>
      <c r="AI483" t="s">
        <v>89</v>
      </c>
      <c r="AJ483" t="s">
        <v>93</v>
      </c>
    </row>
    <row r="484" spans="2:36" x14ac:dyDescent="0.25">
      <c r="B484" t="s">
        <v>89</v>
      </c>
      <c r="C484" t="s">
        <v>89</v>
      </c>
      <c r="D484" t="s">
        <v>89</v>
      </c>
      <c r="E484" t="s">
        <v>89</v>
      </c>
      <c r="F484" t="s">
        <v>89</v>
      </c>
      <c r="G484" t="s">
        <v>89</v>
      </c>
      <c r="H484" t="s">
        <v>89</v>
      </c>
      <c r="I484" t="s">
        <v>89</v>
      </c>
      <c r="J484" t="s">
        <v>89</v>
      </c>
      <c r="K484" t="s">
        <v>89</v>
      </c>
      <c r="L484" t="s">
        <v>1084</v>
      </c>
      <c r="M484" t="s">
        <v>89</v>
      </c>
      <c r="N484" t="s">
        <v>89</v>
      </c>
      <c r="O484" t="s">
        <v>89</v>
      </c>
      <c r="P484" t="s">
        <v>89</v>
      </c>
      <c r="Q484" t="s">
        <v>89</v>
      </c>
      <c r="R484" t="s">
        <v>89</v>
      </c>
      <c r="S484" t="s">
        <v>89</v>
      </c>
      <c r="T484" t="s">
        <v>89</v>
      </c>
      <c r="U484" t="s">
        <v>89</v>
      </c>
      <c r="V484" t="s">
        <v>89</v>
      </c>
      <c r="W484" t="s">
        <v>90</v>
      </c>
      <c r="X484" t="s">
        <v>89</v>
      </c>
      <c r="Y484" t="s">
        <v>107</v>
      </c>
      <c r="Z484" t="s">
        <v>186</v>
      </c>
      <c r="AA484" t="s">
        <v>89</v>
      </c>
      <c r="AB484" t="s">
        <v>89</v>
      </c>
      <c r="AC484" t="s">
        <v>89</v>
      </c>
      <c r="AD484" t="s">
        <v>89</v>
      </c>
      <c r="AE484" t="str">
        <f>HYPERLINK("file:///C:/rest_photo/Yıldız Döner &amp; Izgara &amp; Kebap, İskenderun (Savaş Mah.).jpg","Yıldız Döner &amp; Izgara &amp; Kebap, İskenderun (Savaş Mah.)")</f>
        <v>Yıldız Döner &amp; Izgara &amp; Kebap, İskenderun (Savaş Mah.)</v>
      </c>
      <c r="AF484" t="s">
        <v>700</v>
      </c>
      <c r="AG484" t="s">
        <v>99</v>
      </c>
      <c r="AH484" t="s">
        <v>89</v>
      </c>
      <c r="AI484" t="s">
        <v>89</v>
      </c>
      <c r="AJ484" t="s">
        <v>93</v>
      </c>
    </row>
    <row r="485" spans="2:36" x14ac:dyDescent="0.25">
      <c r="B485" t="s">
        <v>89</v>
      </c>
      <c r="C485" t="s">
        <v>89</v>
      </c>
      <c r="D485" t="s">
        <v>89</v>
      </c>
      <c r="E485" t="s">
        <v>89</v>
      </c>
      <c r="F485" t="s">
        <v>89</v>
      </c>
      <c r="G485" t="s">
        <v>89</v>
      </c>
      <c r="H485" t="s">
        <v>89</v>
      </c>
      <c r="I485" t="s">
        <v>89</v>
      </c>
      <c r="J485" t="s">
        <v>89</v>
      </c>
      <c r="K485" t="s">
        <v>89</v>
      </c>
      <c r="L485" t="s">
        <v>1085</v>
      </c>
      <c r="M485" t="s">
        <v>89</v>
      </c>
      <c r="N485" t="s">
        <v>89</v>
      </c>
      <c r="O485" t="s">
        <v>89</v>
      </c>
      <c r="P485" t="s">
        <v>89</v>
      </c>
      <c r="Q485" t="s">
        <v>89</v>
      </c>
      <c r="R485" t="s">
        <v>89</v>
      </c>
      <c r="S485" t="s">
        <v>89</v>
      </c>
      <c r="T485" t="s">
        <v>89</v>
      </c>
      <c r="U485" t="s">
        <v>89</v>
      </c>
      <c r="V485" t="s">
        <v>89</v>
      </c>
      <c r="W485" t="s">
        <v>90</v>
      </c>
      <c r="X485" t="s">
        <v>89</v>
      </c>
      <c r="Y485" t="s">
        <v>96</v>
      </c>
      <c r="Z485" t="s">
        <v>102</v>
      </c>
      <c r="AA485" t="s">
        <v>89</v>
      </c>
      <c r="AB485" t="s">
        <v>89</v>
      </c>
      <c r="AC485" t="s">
        <v>89</v>
      </c>
      <c r="AD485" t="s">
        <v>89</v>
      </c>
      <c r="AE485" t="str">
        <f>HYPERLINK("file:///C:/rest_photo/Yonca Döner &amp; Kebap, Antakya (Haraparası Mah.).jpg","Yonca Döner &amp; Kebap, Antakya (Haraparası Mah.)")</f>
        <v>Yonca Döner &amp; Kebap, Antakya (Haraparası Mah.)</v>
      </c>
      <c r="AF485" t="s">
        <v>81</v>
      </c>
      <c r="AG485" t="s">
        <v>99</v>
      </c>
      <c r="AH485" t="s">
        <v>89</v>
      </c>
      <c r="AI485" t="s">
        <v>89</v>
      </c>
      <c r="AJ485" t="s">
        <v>93</v>
      </c>
    </row>
    <row r="486" spans="2:36" x14ac:dyDescent="0.25">
      <c r="B486" t="s">
        <v>89</v>
      </c>
      <c r="C486" t="s">
        <v>89</v>
      </c>
      <c r="D486" t="s">
        <v>89</v>
      </c>
      <c r="E486" t="s">
        <v>89</v>
      </c>
      <c r="F486" t="s">
        <v>89</v>
      </c>
      <c r="G486" t="s">
        <v>89</v>
      </c>
      <c r="H486" t="s">
        <v>89</v>
      </c>
      <c r="I486" t="s">
        <v>89</v>
      </c>
      <c r="J486" t="s">
        <v>89</v>
      </c>
      <c r="K486" t="s">
        <v>89</v>
      </c>
      <c r="L486" t="s">
        <v>1086</v>
      </c>
      <c r="M486" t="s">
        <v>89</v>
      </c>
      <c r="N486" t="s">
        <v>89</v>
      </c>
      <c r="O486" t="s">
        <v>89</v>
      </c>
      <c r="P486" t="s">
        <v>89</v>
      </c>
      <c r="Q486" t="s">
        <v>89</v>
      </c>
      <c r="R486" t="s">
        <v>89</v>
      </c>
      <c r="S486" t="s">
        <v>89</v>
      </c>
      <c r="T486" t="s">
        <v>89</v>
      </c>
      <c r="U486" t="s">
        <v>89</v>
      </c>
      <c r="V486" t="s">
        <v>89</v>
      </c>
      <c r="W486" t="s">
        <v>90</v>
      </c>
      <c r="X486" t="s">
        <v>89</v>
      </c>
      <c r="Y486" t="s">
        <v>91</v>
      </c>
      <c r="Z486" t="s">
        <v>112</v>
      </c>
      <c r="AA486" t="s">
        <v>89</v>
      </c>
      <c r="AB486" t="s">
        <v>89</v>
      </c>
      <c r="AC486" t="s">
        <v>89</v>
      </c>
      <c r="AD486" t="s">
        <v>89</v>
      </c>
      <c r="AE486" t="str">
        <f>HYPERLINK("file:///C:/rest_photo/Yumul Fast Food &amp; Döner, Defne (Armutlu Mah.).jpg","Yumul Fast Food &amp; Döner, Defne (Armutlu Mah.)")</f>
        <v>Yumul Fast Food &amp; Döner, Defne (Armutlu Mah.)</v>
      </c>
      <c r="AF486" t="s">
        <v>81</v>
      </c>
      <c r="AG486" t="s">
        <v>99</v>
      </c>
      <c r="AH486" t="s">
        <v>89</v>
      </c>
      <c r="AI486" t="s">
        <v>89</v>
      </c>
      <c r="AJ486" t="s">
        <v>93</v>
      </c>
    </row>
    <row r="487" spans="2:36" x14ac:dyDescent="0.25">
      <c r="B487" t="s">
        <v>89</v>
      </c>
      <c r="C487" t="s">
        <v>89</v>
      </c>
      <c r="D487" t="s">
        <v>89</v>
      </c>
      <c r="E487" t="s">
        <v>89</v>
      </c>
      <c r="F487" t="s">
        <v>89</v>
      </c>
      <c r="G487" t="s">
        <v>89</v>
      </c>
      <c r="H487" t="s">
        <v>89</v>
      </c>
      <c r="I487" t="s">
        <v>89</v>
      </c>
      <c r="J487" t="s">
        <v>89</v>
      </c>
      <c r="K487" t="s">
        <v>89</v>
      </c>
      <c r="L487" t="s">
        <v>1087</v>
      </c>
      <c r="M487" t="s">
        <v>89</v>
      </c>
      <c r="N487" t="s">
        <v>89</v>
      </c>
      <c r="O487" t="s">
        <v>89</v>
      </c>
      <c r="P487" t="s">
        <v>89</v>
      </c>
      <c r="Q487" t="s">
        <v>89</v>
      </c>
      <c r="R487" t="s">
        <v>89</v>
      </c>
      <c r="S487" t="s">
        <v>89</v>
      </c>
      <c r="T487" t="s">
        <v>89</v>
      </c>
      <c r="U487" t="s">
        <v>89</v>
      </c>
      <c r="V487" t="s">
        <v>89</v>
      </c>
      <c r="W487" t="s">
        <v>90</v>
      </c>
      <c r="X487" t="s">
        <v>89</v>
      </c>
      <c r="Y487" t="s">
        <v>96</v>
      </c>
      <c r="Z487" t="s">
        <v>174</v>
      </c>
      <c r="AA487" t="s">
        <v>89</v>
      </c>
      <c r="AB487" t="s">
        <v>89</v>
      </c>
      <c r="AC487" t="s">
        <v>89</v>
      </c>
      <c r="AD487" t="s">
        <v>89</v>
      </c>
      <c r="AE487" t="str">
        <f>HYPERLINK("file:///C:/rest_photo/Zeyno Kasap &amp; Fırın, Antakya (Akasya Mah.).jpg","Zeyno Kasap &amp; Fırın, Antakya (Akasya Mah.)")</f>
        <v>Zeyno Kasap &amp; Fırın, Antakya (Akasya Mah.)</v>
      </c>
      <c r="AF487" t="s">
        <v>702</v>
      </c>
      <c r="AG487" t="s">
        <v>139</v>
      </c>
      <c r="AH487" t="s">
        <v>89</v>
      </c>
      <c r="AI487" t="s">
        <v>89</v>
      </c>
      <c r="AJ487" t="s">
        <v>93</v>
      </c>
    </row>
    <row r="488" spans="2:36" x14ac:dyDescent="0.25">
      <c r="B488" t="s">
        <v>89</v>
      </c>
      <c r="C488" t="s">
        <v>89</v>
      </c>
      <c r="D488" t="s">
        <v>89</v>
      </c>
      <c r="E488" t="s">
        <v>89</v>
      </c>
      <c r="F488" t="s">
        <v>89</v>
      </c>
      <c r="G488" t="s">
        <v>89</v>
      </c>
      <c r="H488" t="s">
        <v>89</v>
      </c>
      <c r="I488" t="s">
        <v>89</v>
      </c>
      <c r="J488" t="s">
        <v>89</v>
      </c>
      <c r="K488" t="s">
        <v>89</v>
      </c>
      <c r="L488" t="s">
        <v>1088</v>
      </c>
      <c r="M488" t="s">
        <v>89</v>
      </c>
      <c r="N488" t="s">
        <v>89</v>
      </c>
      <c r="O488" t="s">
        <v>89</v>
      </c>
      <c r="P488" t="s">
        <v>89</v>
      </c>
      <c r="Q488" t="s">
        <v>89</v>
      </c>
      <c r="R488" t="s">
        <v>89</v>
      </c>
      <c r="S488" t="s">
        <v>89</v>
      </c>
      <c r="T488" t="s">
        <v>89</v>
      </c>
      <c r="U488" t="s">
        <v>89</v>
      </c>
      <c r="V488" t="s">
        <v>89</v>
      </c>
      <c r="W488" t="s">
        <v>90</v>
      </c>
      <c r="X488" t="s">
        <v>89</v>
      </c>
      <c r="Y488" t="s">
        <v>107</v>
      </c>
      <c r="Z488" t="s">
        <v>248</v>
      </c>
      <c r="AA488" t="s">
        <v>89</v>
      </c>
      <c r="AB488" t="s">
        <v>89</v>
      </c>
      <c r="AC488" t="s">
        <v>89</v>
      </c>
      <c r="AD488" t="s">
        <v>89</v>
      </c>
      <c r="AE488" t="str">
        <f>HYPERLINK("file:///C:/rest_photo/Zeytin Cafe, İskenderun (İsmet İnönü Mah.).jpg","Zeytin Cafe, İskenderun (İsmet İnönü Mah.)")</f>
        <v>Zeytin Cafe, İskenderun (İsmet İnönü Mah.)</v>
      </c>
      <c r="AF488" t="s">
        <v>81</v>
      </c>
      <c r="AG488" t="s">
        <v>110</v>
      </c>
      <c r="AH488" t="s">
        <v>89</v>
      </c>
      <c r="AI488" t="s">
        <v>89</v>
      </c>
      <c r="AJ488" t="s">
        <v>93</v>
      </c>
    </row>
    <row r="489" spans="2:36" x14ac:dyDescent="0.25">
      <c r="B489" t="s">
        <v>89</v>
      </c>
      <c r="C489" t="s">
        <v>89</v>
      </c>
      <c r="D489" t="s">
        <v>89</v>
      </c>
      <c r="E489" t="s">
        <v>89</v>
      </c>
      <c r="F489" t="s">
        <v>89</v>
      </c>
      <c r="G489" t="s">
        <v>89</v>
      </c>
      <c r="H489" t="s">
        <v>89</v>
      </c>
      <c r="I489" t="s">
        <v>89</v>
      </c>
      <c r="J489" t="s">
        <v>89</v>
      </c>
      <c r="K489" t="s">
        <v>89</v>
      </c>
      <c r="L489" t="s">
        <v>1089</v>
      </c>
      <c r="M489" t="s">
        <v>89</v>
      </c>
      <c r="N489" t="s">
        <v>89</v>
      </c>
      <c r="O489" t="s">
        <v>89</v>
      </c>
      <c r="P489" t="s">
        <v>89</v>
      </c>
      <c r="Q489" t="s">
        <v>89</v>
      </c>
      <c r="R489" t="s">
        <v>89</v>
      </c>
      <c r="S489" t="s">
        <v>89</v>
      </c>
      <c r="T489" t="s">
        <v>89</v>
      </c>
      <c r="U489" t="s">
        <v>89</v>
      </c>
      <c r="V489" t="s">
        <v>89</v>
      </c>
      <c r="W489" t="s">
        <v>90</v>
      </c>
      <c r="X489" t="s">
        <v>89</v>
      </c>
      <c r="Y489" t="s">
        <v>107</v>
      </c>
      <c r="Z489" t="s">
        <v>177</v>
      </c>
      <c r="AA489" t="s">
        <v>89</v>
      </c>
      <c r="AB489" t="s">
        <v>89</v>
      </c>
      <c r="AC489" t="s">
        <v>89</v>
      </c>
      <c r="AD489" t="s">
        <v>89</v>
      </c>
      <c r="AE489" t="str">
        <f>HYPERLINK("file:///C:/rest_photo/Ziyafet Çiğ Köfte, İskenderun (Numune Mah.).jpg","Ziyafet Çiğ Köfte, İskenderun (Numune Mah.)")</f>
        <v>Ziyafet Çiğ Köfte, İskenderun (Numune Mah.)</v>
      </c>
      <c r="AF489" t="s">
        <v>81</v>
      </c>
      <c r="AG489" t="s">
        <v>115</v>
      </c>
      <c r="AH489" t="s">
        <v>89</v>
      </c>
      <c r="AI489" t="s">
        <v>89</v>
      </c>
      <c r="AJ489" t="s">
        <v>93</v>
      </c>
    </row>
    <row r="490" spans="2:36" x14ac:dyDescent="0.25">
      <c r="B490" t="s">
        <v>89</v>
      </c>
      <c r="C490" t="s">
        <v>89</v>
      </c>
      <c r="D490" t="s">
        <v>89</v>
      </c>
      <c r="E490" t="s">
        <v>89</v>
      </c>
      <c r="F490" t="s">
        <v>89</v>
      </c>
      <c r="G490" t="s">
        <v>89</v>
      </c>
      <c r="H490" t="s">
        <v>89</v>
      </c>
      <c r="I490" t="s">
        <v>89</v>
      </c>
      <c r="J490" t="s">
        <v>89</v>
      </c>
      <c r="K490" t="s">
        <v>89</v>
      </c>
      <c r="L490" t="s">
        <v>1089</v>
      </c>
      <c r="M490" t="s">
        <v>89</v>
      </c>
      <c r="N490" t="s">
        <v>89</v>
      </c>
      <c r="O490" t="s">
        <v>89</v>
      </c>
      <c r="P490" t="s">
        <v>89</v>
      </c>
      <c r="Q490" t="s">
        <v>89</v>
      </c>
      <c r="R490" t="s">
        <v>89</v>
      </c>
      <c r="S490" t="s">
        <v>89</v>
      </c>
      <c r="T490" t="s">
        <v>89</v>
      </c>
      <c r="U490" t="s">
        <v>89</v>
      </c>
      <c r="V490" t="s">
        <v>89</v>
      </c>
      <c r="W490" t="s">
        <v>90</v>
      </c>
      <c r="X490" t="s">
        <v>89</v>
      </c>
      <c r="Y490" t="s">
        <v>107</v>
      </c>
      <c r="Z490" t="s">
        <v>292</v>
      </c>
      <c r="AA490" t="s">
        <v>89</v>
      </c>
      <c r="AB490" t="s">
        <v>89</v>
      </c>
      <c r="AC490" t="s">
        <v>89</v>
      </c>
      <c r="AD490" t="s">
        <v>89</v>
      </c>
      <c r="AE490" t="str">
        <f>HYPERLINK("file:///C:/rest_photo/Ziyafet Çiğ Köfte, İskenderun (Yunus Emre Mah.).jpg","Ziyafet Çiğ Köfte, İskenderun (Yunus Emre Mah.)")</f>
        <v>Ziyafet Çiğ Köfte, İskenderun (Yunus Emre Mah.)</v>
      </c>
      <c r="AF490" t="s">
        <v>81</v>
      </c>
      <c r="AG490" t="s">
        <v>115</v>
      </c>
      <c r="AH490" t="s">
        <v>89</v>
      </c>
      <c r="AI490" t="s">
        <v>89</v>
      </c>
      <c r="AJ490" t="s">
        <v>93</v>
      </c>
    </row>
    <row r="491" spans="2:36" x14ac:dyDescent="0.25">
      <c r="B491" t="s">
        <v>89</v>
      </c>
      <c r="C491" t="s">
        <v>89</v>
      </c>
      <c r="D491" t="s">
        <v>89</v>
      </c>
      <c r="E491" t="s">
        <v>89</v>
      </c>
      <c r="F491" t="s">
        <v>89</v>
      </c>
      <c r="G491" t="s">
        <v>89</v>
      </c>
      <c r="H491" t="s">
        <v>89</v>
      </c>
      <c r="I491" t="s">
        <v>89</v>
      </c>
      <c r="J491" t="s">
        <v>89</v>
      </c>
      <c r="K491" t="s">
        <v>89</v>
      </c>
      <c r="L491" t="s">
        <v>1090</v>
      </c>
      <c r="M491" t="s">
        <v>89</v>
      </c>
      <c r="N491" t="s">
        <v>89</v>
      </c>
      <c r="O491" t="s">
        <v>89</v>
      </c>
      <c r="P491" t="s">
        <v>89</v>
      </c>
      <c r="Q491" t="s">
        <v>89</v>
      </c>
      <c r="R491" t="s">
        <v>89</v>
      </c>
      <c r="S491" t="s">
        <v>89</v>
      </c>
      <c r="T491" t="s">
        <v>89</v>
      </c>
      <c r="U491" t="s">
        <v>89</v>
      </c>
      <c r="V491" t="s">
        <v>89</v>
      </c>
      <c r="W491" t="s">
        <v>90</v>
      </c>
      <c r="X491" t="s">
        <v>89</v>
      </c>
      <c r="Y491" t="s">
        <v>96</v>
      </c>
      <c r="Z491" t="s">
        <v>123</v>
      </c>
      <c r="AA491" t="s">
        <v>89</v>
      </c>
      <c r="AB491" t="s">
        <v>89</v>
      </c>
      <c r="AC491" t="s">
        <v>89</v>
      </c>
      <c r="AD491" t="s">
        <v>89</v>
      </c>
      <c r="AE491" t="str">
        <f>HYPERLINK("file:///C:/rest_photo/Zurna Fast Food, Antakya (General Şükrü Kanatlı Mah.).jpg","Zurna Fast Food, Antakya (General Şükrü Kanatlı Mah.)")</f>
        <v>Zurna Fast Food, Antakya (General Şükrü Kanatlı Mah.)</v>
      </c>
      <c r="AF491" t="s">
        <v>728</v>
      </c>
      <c r="AG491" t="s">
        <v>142</v>
      </c>
      <c r="AH491" t="s">
        <v>89</v>
      </c>
      <c r="AI491" t="s">
        <v>89</v>
      </c>
      <c r="AJ491" t="s">
        <v>93</v>
      </c>
    </row>
    <row r="492" spans="2:36" x14ac:dyDescent="0.25">
      <c r="B492" t="s">
        <v>89</v>
      </c>
      <c r="C492" t="s">
        <v>89</v>
      </c>
      <c r="D492" t="s">
        <v>89</v>
      </c>
      <c r="E492" t="s">
        <v>89</v>
      </c>
      <c r="F492" t="s">
        <v>89</v>
      </c>
      <c r="G492" t="s">
        <v>89</v>
      </c>
      <c r="H492" t="s">
        <v>89</v>
      </c>
      <c r="I492" t="s">
        <v>89</v>
      </c>
      <c r="J492" t="s">
        <v>89</v>
      </c>
      <c r="K492" t="s">
        <v>89</v>
      </c>
      <c r="L492" t="s">
        <v>1090</v>
      </c>
      <c r="M492" t="s">
        <v>89</v>
      </c>
      <c r="N492" t="s">
        <v>89</v>
      </c>
      <c r="O492" t="s">
        <v>89</v>
      </c>
      <c r="P492" t="s">
        <v>89</v>
      </c>
      <c r="Q492" t="s">
        <v>89</v>
      </c>
      <c r="R492" t="s">
        <v>89</v>
      </c>
      <c r="S492" t="s">
        <v>89</v>
      </c>
      <c r="T492" t="s">
        <v>89</v>
      </c>
      <c r="U492" t="s">
        <v>89</v>
      </c>
      <c r="V492" t="s">
        <v>89</v>
      </c>
      <c r="W492" t="s">
        <v>90</v>
      </c>
      <c r="X492" t="s">
        <v>89</v>
      </c>
      <c r="Y492" t="s">
        <v>96</v>
      </c>
      <c r="Z492" t="s">
        <v>150</v>
      </c>
      <c r="AA492" t="s">
        <v>89</v>
      </c>
      <c r="AB492" t="s">
        <v>89</v>
      </c>
      <c r="AC492" t="s">
        <v>89</v>
      </c>
      <c r="AD492" t="s">
        <v>89</v>
      </c>
      <c r="AE492" t="str">
        <f>HYPERLINK("file:///C:/rest_photo/Zurna Fast Food, Antakya (Kışla Saray Mah.).jpg","Zurna Fast Food, Antakya (Kışla Saray Mah.)")</f>
        <v>Zurna Fast Food, Antakya (Kışla Saray Mah.)</v>
      </c>
      <c r="AF492" t="s">
        <v>81</v>
      </c>
      <c r="AG492" t="s">
        <v>99</v>
      </c>
      <c r="AH492" t="s">
        <v>89</v>
      </c>
      <c r="AI492" t="s">
        <v>89</v>
      </c>
      <c r="AJ492"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27217"/>
  <sheetViews>
    <sheetView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1091</v>
      </c>
      <c r="C3" t="s">
        <v>89</v>
      </c>
      <c r="D3" t="s">
        <v>1092</v>
      </c>
      <c r="E3" t="s">
        <v>1093</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535</v>
      </c>
      <c r="C4" t="s">
        <v>89</v>
      </c>
      <c r="D4" t="s">
        <v>1092</v>
      </c>
      <c r="E4" t="s">
        <v>1094</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1095</v>
      </c>
      <c r="C5" t="s">
        <v>89</v>
      </c>
      <c r="D5" t="s">
        <v>1096</v>
      </c>
      <c r="E5" t="s">
        <v>1097</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1098</v>
      </c>
      <c r="C6" t="s">
        <v>89</v>
      </c>
      <c r="D6" t="s">
        <v>1099</v>
      </c>
      <c r="E6" t="s">
        <v>1100</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1101</v>
      </c>
      <c r="C7" t="s">
        <v>89</v>
      </c>
      <c r="D7" t="s">
        <v>1092</v>
      </c>
      <c r="E7" t="s">
        <v>1102</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1103</v>
      </c>
      <c r="C8" t="s">
        <v>89</v>
      </c>
      <c r="D8" t="s">
        <v>1104</v>
      </c>
      <c r="E8" t="s">
        <v>1105</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1095</v>
      </c>
      <c r="C9" t="s">
        <v>89</v>
      </c>
      <c r="D9" t="s">
        <v>1096</v>
      </c>
      <c r="E9" t="s">
        <v>1097</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1091</v>
      </c>
      <c r="C10" t="s">
        <v>89</v>
      </c>
      <c r="D10" t="s">
        <v>1092</v>
      </c>
      <c r="E10" t="s">
        <v>1093</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1101</v>
      </c>
      <c r="C11" t="s">
        <v>89</v>
      </c>
      <c r="D11" t="s">
        <v>1092</v>
      </c>
      <c r="E11" t="s">
        <v>1102</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1106</v>
      </c>
      <c r="C12" t="s">
        <v>89</v>
      </c>
      <c r="D12" t="s">
        <v>1107</v>
      </c>
      <c r="E12" t="s">
        <v>1102</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1108</v>
      </c>
      <c r="C13" t="s">
        <v>89</v>
      </c>
      <c r="D13" t="s">
        <v>1109</v>
      </c>
      <c r="E13" t="s">
        <v>1102</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1110</v>
      </c>
      <c r="C14" t="s">
        <v>89</v>
      </c>
      <c r="D14" t="s">
        <v>1111</v>
      </c>
      <c r="E14" t="s">
        <v>1102</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1112</v>
      </c>
      <c r="C15" t="s">
        <v>89</v>
      </c>
      <c r="D15" t="s">
        <v>89</v>
      </c>
      <c r="E15" t="s">
        <v>1113</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1114</v>
      </c>
      <c r="C16" t="s">
        <v>89</v>
      </c>
      <c r="D16" t="s">
        <v>89</v>
      </c>
      <c r="E16" t="s">
        <v>1115</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1098</v>
      </c>
      <c r="C17" t="s">
        <v>89</v>
      </c>
      <c r="D17" t="s">
        <v>1099</v>
      </c>
      <c r="E17" t="s">
        <v>1100</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1116</v>
      </c>
      <c r="C18" t="s">
        <v>89</v>
      </c>
      <c r="D18" t="s">
        <v>1117</v>
      </c>
      <c r="E18" t="s">
        <v>1100</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1118</v>
      </c>
      <c r="C19" t="s">
        <v>89</v>
      </c>
      <c r="D19" t="s">
        <v>1117</v>
      </c>
      <c r="E19" t="s">
        <v>1119</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535</v>
      </c>
      <c r="C20" t="s">
        <v>89</v>
      </c>
      <c r="D20" t="s">
        <v>1092</v>
      </c>
      <c r="E20" t="s">
        <v>1094</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1120</v>
      </c>
      <c r="C21" t="s">
        <v>89</v>
      </c>
      <c r="D21" t="s">
        <v>1092</v>
      </c>
      <c r="E21" t="s">
        <v>1121</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1122</v>
      </c>
      <c r="C22" t="s">
        <v>89</v>
      </c>
      <c r="D22" t="s">
        <v>89</v>
      </c>
      <c r="E22" t="s">
        <v>1123</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1124</v>
      </c>
      <c r="C23" t="s">
        <v>89</v>
      </c>
      <c r="D23" t="s">
        <v>89</v>
      </c>
      <c r="E23" t="s">
        <v>1123</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1125</v>
      </c>
      <c r="C24" t="s">
        <v>89</v>
      </c>
      <c r="D24" t="s">
        <v>89</v>
      </c>
      <c r="E24" t="s">
        <v>1123</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1126</v>
      </c>
      <c r="C25" t="s">
        <v>89</v>
      </c>
      <c r="D25" t="s">
        <v>89</v>
      </c>
      <c r="E25" t="s">
        <v>1123</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1127</v>
      </c>
      <c r="C26" t="s">
        <v>89</v>
      </c>
      <c r="D26" t="s">
        <v>89</v>
      </c>
      <c r="E26" t="s">
        <v>1123</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1128</v>
      </c>
      <c r="C27" t="s">
        <v>89</v>
      </c>
      <c r="D27" t="s">
        <v>89</v>
      </c>
      <c r="E27" t="s">
        <v>1129</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1130</v>
      </c>
      <c r="C28" t="s">
        <v>89</v>
      </c>
      <c r="D28" t="s">
        <v>89</v>
      </c>
      <c r="E28" t="s">
        <v>1131</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1132</v>
      </c>
      <c r="C29" t="s">
        <v>89</v>
      </c>
      <c r="D29" t="s">
        <v>89</v>
      </c>
      <c r="E29" t="s">
        <v>1133</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1134</v>
      </c>
      <c r="C30" t="s">
        <v>89</v>
      </c>
      <c r="D30" t="s">
        <v>89</v>
      </c>
      <c r="E30" t="s">
        <v>1135</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1136</v>
      </c>
      <c r="C31" t="s">
        <v>89</v>
      </c>
      <c r="D31" t="s">
        <v>89</v>
      </c>
      <c r="E31" t="s">
        <v>1135</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1137</v>
      </c>
      <c r="C32" t="s">
        <v>89</v>
      </c>
      <c r="D32" t="s">
        <v>89</v>
      </c>
      <c r="E32" t="s">
        <v>1135</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1138</v>
      </c>
      <c r="C33" t="s">
        <v>89</v>
      </c>
      <c r="D33" t="s">
        <v>89</v>
      </c>
      <c r="E33" t="s">
        <v>1139</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1140</v>
      </c>
      <c r="C34" t="s">
        <v>89</v>
      </c>
      <c r="D34" t="s">
        <v>1141</v>
      </c>
      <c r="E34" t="s">
        <v>1142</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1143</v>
      </c>
      <c r="C35" t="s">
        <v>89</v>
      </c>
      <c r="D35" t="s">
        <v>1141</v>
      </c>
      <c r="E35" t="s">
        <v>1097</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1144</v>
      </c>
      <c r="C36" t="s">
        <v>89</v>
      </c>
      <c r="D36" t="s">
        <v>1145</v>
      </c>
      <c r="E36" t="s">
        <v>1097</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1146</v>
      </c>
      <c r="C37" t="s">
        <v>89</v>
      </c>
      <c r="D37" t="s">
        <v>1147</v>
      </c>
      <c r="E37" t="s">
        <v>1148</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1149</v>
      </c>
      <c r="C38" t="s">
        <v>89</v>
      </c>
      <c r="D38" t="s">
        <v>1150</v>
      </c>
      <c r="E38" t="s">
        <v>1105</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1151</v>
      </c>
      <c r="C39" t="s">
        <v>89</v>
      </c>
      <c r="D39" t="s">
        <v>1152</v>
      </c>
      <c r="E39" t="s">
        <v>1153</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1154</v>
      </c>
      <c r="C40" t="s">
        <v>89</v>
      </c>
      <c r="D40" t="s">
        <v>1141</v>
      </c>
      <c r="E40" t="s">
        <v>1115</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1140</v>
      </c>
      <c r="C41" t="s">
        <v>89</v>
      </c>
      <c r="D41" t="s">
        <v>1141</v>
      </c>
      <c r="E41" t="s">
        <v>1142</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1143</v>
      </c>
      <c r="C42" t="s">
        <v>89</v>
      </c>
      <c r="D42" t="s">
        <v>1141</v>
      </c>
      <c r="E42" t="s">
        <v>1097</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1155</v>
      </c>
      <c r="C43" t="s">
        <v>89</v>
      </c>
      <c r="D43" t="s">
        <v>1141</v>
      </c>
      <c r="E43" t="s">
        <v>1102</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1156</v>
      </c>
      <c r="C44" t="s">
        <v>89</v>
      </c>
      <c r="D44" t="s">
        <v>1157</v>
      </c>
      <c r="E44" t="s">
        <v>1094</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1158</v>
      </c>
      <c r="C45" t="s">
        <v>89</v>
      </c>
      <c r="D45" t="s">
        <v>1159</v>
      </c>
      <c r="E45" t="s">
        <v>1160</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1161</v>
      </c>
      <c r="C46" t="s">
        <v>89</v>
      </c>
      <c r="D46" t="s">
        <v>1145</v>
      </c>
      <c r="E46" t="s">
        <v>1162</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1144</v>
      </c>
      <c r="C47" t="s">
        <v>89</v>
      </c>
      <c r="D47" t="s">
        <v>1145</v>
      </c>
      <c r="E47" t="s">
        <v>1097</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1163</v>
      </c>
      <c r="C48" t="s">
        <v>89</v>
      </c>
      <c r="D48" t="s">
        <v>1145</v>
      </c>
      <c r="E48" t="s">
        <v>1164</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1165</v>
      </c>
      <c r="C49" t="s">
        <v>89</v>
      </c>
      <c r="D49" t="s">
        <v>1145</v>
      </c>
      <c r="E49" t="s">
        <v>1166</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1146</v>
      </c>
      <c r="C50" t="s">
        <v>89</v>
      </c>
      <c r="D50" t="s">
        <v>1147</v>
      </c>
      <c r="E50" t="s">
        <v>1148</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1167</v>
      </c>
      <c r="C51" t="s">
        <v>89</v>
      </c>
      <c r="D51" t="s">
        <v>1147</v>
      </c>
      <c r="E51" t="s">
        <v>1153</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1168</v>
      </c>
      <c r="C52" t="s">
        <v>89</v>
      </c>
      <c r="D52" t="s">
        <v>1169</v>
      </c>
      <c r="E52" t="s">
        <v>1093</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1170</v>
      </c>
      <c r="C53" t="s">
        <v>89</v>
      </c>
      <c r="D53" t="s">
        <v>1169</v>
      </c>
      <c r="E53" t="s">
        <v>1121</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1171</v>
      </c>
      <c r="C54" t="s">
        <v>89</v>
      </c>
      <c r="D54" t="s">
        <v>1172</v>
      </c>
      <c r="E54" t="s">
        <v>1097</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1173</v>
      </c>
      <c r="C55" t="s">
        <v>89</v>
      </c>
      <c r="D55" t="s">
        <v>1172</v>
      </c>
      <c r="E55" t="s">
        <v>1097</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1174</v>
      </c>
      <c r="C56" t="s">
        <v>89</v>
      </c>
      <c r="D56" t="s">
        <v>1172</v>
      </c>
      <c r="E56" t="s">
        <v>1093</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1175</v>
      </c>
      <c r="C57" t="s">
        <v>89</v>
      </c>
      <c r="D57" t="s">
        <v>1172</v>
      </c>
      <c r="E57" t="s">
        <v>1093</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1176</v>
      </c>
      <c r="C58" t="s">
        <v>89</v>
      </c>
      <c r="D58" t="s">
        <v>1172</v>
      </c>
      <c r="E58" t="s">
        <v>1094</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1177</v>
      </c>
      <c r="C59" t="s">
        <v>89</v>
      </c>
      <c r="D59" t="s">
        <v>1172</v>
      </c>
      <c r="E59" t="s">
        <v>1094</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1178</v>
      </c>
      <c r="C60" t="s">
        <v>89</v>
      </c>
      <c r="D60" t="s">
        <v>1150</v>
      </c>
      <c r="E60" t="s">
        <v>1097</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1179</v>
      </c>
      <c r="C61" t="s">
        <v>89</v>
      </c>
      <c r="D61" t="s">
        <v>1150</v>
      </c>
      <c r="E61" t="s">
        <v>1180</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1181</v>
      </c>
      <c r="C62" t="s">
        <v>89</v>
      </c>
      <c r="D62" t="s">
        <v>1150</v>
      </c>
      <c r="E62" t="s">
        <v>1097</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1149</v>
      </c>
      <c r="C63" t="s">
        <v>89</v>
      </c>
      <c r="D63" t="s">
        <v>1150</v>
      </c>
      <c r="E63" t="s">
        <v>1105</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1182</v>
      </c>
      <c r="C64" t="s">
        <v>89</v>
      </c>
      <c r="D64" t="s">
        <v>1150</v>
      </c>
      <c r="E64" t="s">
        <v>1180</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1183</v>
      </c>
      <c r="C65" t="s">
        <v>89</v>
      </c>
      <c r="D65" t="s">
        <v>1150</v>
      </c>
      <c r="E65" t="s">
        <v>1102</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1184</v>
      </c>
      <c r="C66" t="s">
        <v>89</v>
      </c>
      <c r="D66" t="s">
        <v>1150</v>
      </c>
      <c r="E66" t="s">
        <v>1105</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1185</v>
      </c>
      <c r="C67" t="s">
        <v>89</v>
      </c>
      <c r="D67" t="s">
        <v>1150</v>
      </c>
      <c r="E67" t="s">
        <v>1100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1186</v>
      </c>
      <c r="C68" t="s">
        <v>89</v>
      </c>
      <c r="D68" t="s">
        <v>1150</v>
      </c>
      <c r="E68" t="s">
        <v>1100</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1187</v>
      </c>
      <c r="C69" t="s">
        <v>89</v>
      </c>
      <c r="D69" t="s">
        <v>1150</v>
      </c>
      <c r="E69" t="s">
        <v>1102</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1188</v>
      </c>
      <c r="C70" t="s">
        <v>89</v>
      </c>
      <c r="D70" t="s">
        <v>1150</v>
      </c>
      <c r="E70" t="s">
        <v>1100</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1189</v>
      </c>
      <c r="C71" t="s">
        <v>89</v>
      </c>
      <c r="D71" t="s">
        <v>1150</v>
      </c>
      <c r="E71" t="s">
        <v>1100</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1190</v>
      </c>
      <c r="C72" t="s">
        <v>89</v>
      </c>
      <c r="D72" t="s">
        <v>1191</v>
      </c>
      <c r="E72" t="s">
        <v>1115</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1192</v>
      </c>
      <c r="C73" t="s">
        <v>89</v>
      </c>
      <c r="D73" t="s">
        <v>1191</v>
      </c>
      <c r="E73" t="s">
        <v>1142</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1193</v>
      </c>
      <c r="C74" t="s">
        <v>89</v>
      </c>
      <c r="D74" t="s">
        <v>1191</v>
      </c>
      <c r="E74" t="s">
        <v>1194</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1195</v>
      </c>
      <c r="C75" t="s">
        <v>89</v>
      </c>
      <c r="D75" t="s">
        <v>89</v>
      </c>
      <c r="E75" t="s">
        <v>1196</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1197</v>
      </c>
      <c r="C76" t="s">
        <v>89</v>
      </c>
      <c r="D76" t="s">
        <v>89</v>
      </c>
      <c r="E76" t="s">
        <v>1113</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1198</v>
      </c>
      <c r="C77" t="s">
        <v>89</v>
      </c>
      <c r="D77" t="s">
        <v>89</v>
      </c>
      <c r="E77" t="s">
        <v>1129</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1199</v>
      </c>
      <c r="C78" t="s">
        <v>89</v>
      </c>
      <c r="D78" t="s">
        <v>89</v>
      </c>
      <c r="E78" t="s">
        <v>1131</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1200</v>
      </c>
      <c r="C79" t="s">
        <v>89</v>
      </c>
      <c r="D79" t="s">
        <v>89</v>
      </c>
      <c r="E79" t="s">
        <v>1131</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1201</v>
      </c>
      <c r="C80" t="s">
        <v>89</v>
      </c>
      <c r="D80" t="s">
        <v>89</v>
      </c>
      <c r="E80" t="s">
        <v>1202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1128</v>
      </c>
      <c r="C81" t="s">
        <v>89</v>
      </c>
      <c r="D81" t="s">
        <v>89</v>
      </c>
      <c r="E81" t="s">
        <v>1202</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1130</v>
      </c>
      <c r="C82" t="s">
        <v>89</v>
      </c>
      <c r="D82" t="s">
        <v>89</v>
      </c>
      <c r="E82" t="s">
        <v>1202</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1138</v>
      </c>
      <c r="C83" t="s">
        <v>89</v>
      </c>
      <c r="D83" t="s">
        <v>89</v>
      </c>
      <c r="E83" t="s">
        <v>1139</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98</v>
      </c>
      <c r="B84" t="s">
        <v>1140</v>
      </c>
      <c r="C84" t="s">
        <v>89</v>
      </c>
      <c r="D84" t="s">
        <v>1141</v>
      </c>
      <c r="E84" t="s">
        <v>1142</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98</v>
      </c>
      <c r="B85" t="s">
        <v>1192</v>
      </c>
      <c r="C85" t="s">
        <v>89</v>
      </c>
      <c r="D85" t="s">
        <v>1191</v>
      </c>
      <c r="E85" t="s">
        <v>1142</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98</v>
      </c>
      <c r="B86" t="s">
        <v>1143</v>
      </c>
      <c r="C86" t="s">
        <v>89</v>
      </c>
      <c r="D86" t="s">
        <v>1141</v>
      </c>
      <c r="E86" t="s">
        <v>1097</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98</v>
      </c>
      <c r="B87" t="s">
        <v>1144</v>
      </c>
      <c r="C87" t="s">
        <v>89</v>
      </c>
      <c r="D87" t="s">
        <v>1203</v>
      </c>
      <c r="E87" t="s">
        <v>1097</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98</v>
      </c>
      <c r="B88" t="s">
        <v>1171</v>
      </c>
      <c r="C88" t="s">
        <v>89</v>
      </c>
      <c r="D88" t="s">
        <v>1172</v>
      </c>
      <c r="E88" t="s">
        <v>1097</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98</v>
      </c>
      <c r="B89" t="s">
        <v>1204</v>
      </c>
      <c r="C89" t="s">
        <v>89</v>
      </c>
      <c r="D89" t="s">
        <v>1141</v>
      </c>
      <c r="E89" t="s">
        <v>1115</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98</v>
      </c>
      <c r="B90" t="s">
        <v>1140</v>
      </c>
      <c r="C90" t="s">
        <v>89</v>
      </c>
      <c r="D90" t="s">
        <v>1141</v>
      </c>
      <c r="E90" t="s">
        <v>1142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98</v>
      </c>
      <c r="B91" t="s">
        <v>1143</v>
      </c>
      <c r="C91" t="s">
        <v>89</v>
      </c>
      <c r="D91" t="s">
        <v>1141</v>
      </c>
      <c r="E91" t="s">
        <v>1097</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98</v>
      </c>
      <c r="B92" t="s">
        <v>1151</v>
      </c>
      <c r="C92" t="s">
        <v>89</v>
      </c>
      <c r="D92" t="s">
        <v>1152</v>
      </c>
      <c r="E92" t="s">
        <v>1205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98</v>
      </c>
      <c r="B93" t="s">
        <v>1155</v>
      </c>
      <c r="C93" t="s">
        <v>89</v>
      </c>
      <c r="D93" t="s">
        <v>1141</v>
      </c>
      <c r="E93" t="s">
        <v>1102</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1206</v>
      </c>
      <c r="C94" t="s">
        <v>89</v>
      </c>
      <c r="D94" t="s">
        <v>1203</v>
      </c>
      <c r="E94" t="s">
        <v>1162</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1144</v>
      </c>
      <c r="C95" t="s">
        <v>89</v>
      </c>
      <c r="D95" t="s">
        <v>1203</v>
      </c>
      <c r="E95" t="s">
        <v>1097</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1163</v>
      </c>
      <c r="C96" t="s">
        <v>89</v>
      </c>
      <c r="D96" t="s">
        <v>1203</v>
      </c>
      <c r="E96" t="s">
        <v>1093</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1156</v>
      </c>
      <c r="C97" t="s">
        <v>89</v>
      </c>
      <c r="D97" t="s">
        <v>89</v>
      </c>
      <c r="E97" t="s">
        <v>1094</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1158</v>
      </c>
      <c r="C98" t="s">
        <v>89</v>
      </c>
      <c r="D98" t="s">
        <v>89</v>
      </c>
      <c r="E98" t="s">
        <v>1160</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1165</v>
      </c>
      <c r="C99" t="s">
        <v>89</v>
      </c>
      <c r="D99" t="s">
        <v>1203</v>
      </c>
      <c r="E99" t="s">
        <v>1207</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1208</v>
      </c>
      <c r="C100" t="s">
        <v>89</v>
      </c>
      <c r="D100" t="s">
        <v>1209</v>
      </c>
      <c r="E100" t="s">
        <v>1205</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1210</v>
      </c>
      <c r="C101" t="s">
        <v>89</v>
      </c>
      <c r="D101" t="s">
        <v>1209</v>
      </c>
      <c r="E101" t="s">
        <v>1164</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1146</v>
      </c>
      <c r="C102" t="s">
        <v>89</v>
      </c>
      <c r="D102" t="s">
        <v>1209</v>
      </c>
      <c r="E102" t="s">
        <v>1166</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1211</v>
      </c>
      <c r="C103" t="s">
        <v>89</v>
      </c>
      <c r="D103" t="s">
        <v>1209</v>
      </c>
      <c r="E103" t="s">
        <v>1121</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1171</v>
      </c>
      <c r="C104" t="s">
        <v>89</v>
      </c>
      <c r="D104" t="s">
        <v>1172</v>
      </c>
      <c r="E104" t="s">
        <v>1097</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1173</v>
      </c>
      <c r="C105" t="s">
        <v>89</v>
      </c>
      <c r="D105" t="s">
        <v>1172</v>
      </c>
      <c r="E105" t="s">
        <v>1097</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1174</v>
      </c>
      <c r="C106" t="s">
        <v>89</v>
      </c>
      <c r="D106" t="s">
        <v>1172</v>
      </c>
      <c r="E106" t="s">
        <v>1164</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1175</v>
      </c>
      <c r="C107" t="s">
        <v>89</v>
      </c>
      <c r="D107" t="s">
        <v>1172</v>
      </c>
      <c r="E107" t="s">
        <v>1164</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1176</v>
      </c>
      <c r="C108" t="s">
        <v>89</v>
      </c>
      <c r="D108" t="s">
        <v>1172</v>
      </c>
      <c r="E108" t="s">
        <v>1094</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1177</v>
      </c>
      <c r="C109" t="s">
        <v>89</v>
      </c>
      <c r="D109" t="s">
        <v>1172</v>
      </c>
      <c r="E109" t="s">
        <v>1094</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1212</v>
      </c>
      <c r="C110" t="s">
        <v>89</v>
      </c>
      <c r="D110" t="s">
        <v>1150</v>
      </c>
      <c r="E110" t="s">
        <v>1100</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1179</v>
      </c>
      <c r="C111" t="s">
        <v>89</v>
      </c>
      <c r="D111" t="s">
        <v>1150</v>
      </c>
      <c r="E111" t="s">
        <v>1148</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1213</v>
      </c>
      <c r="C112" t="s">
        <v>89</v>
      </c>
      <c r="D112" t="s">
        <v>1150</v>
      </c>
      <c r="E112" t="s">
        <v>1162</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1214</v>
      </c>
      <c r="C113" t="s">
        <v>89</v>
      </c>
      <c r="D113" t="s">
        <v>1150</v>
      </c>
      <c r="E113" t="s">
        <v>1100</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1184</v>
      </c>
      <c r="C114" t="s">
        <v>89</v>
      </c>
      <c r="D114" t="s">
        <v>1150</v>
      </c>
      <c r="E114" t="s">
        <v>1105</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1178</v>
      </c>
      <c r="C115" t="s">
        <v>89</v>
      </c>
      <c r="D115" t="s">
        <v>1150</v>
      </c>
      <c r="E115" t="s">
        <v>1097</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1149</v>
      </c>
      <c r="C116" t="s">
        <v>89</v>
      </c>
      <c r="D116" t="s">
        <v>1150</v>
      </c>
      <c r="E116" t="s">
        <v>1105</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1181</v>
      </c>
      <c r="C117" t="s">
        <v>89</v>
      </c>
      <c r="D117" t="s">
        <v>1150</v>
      </c>
      <c r="E117" t="s">
        <v>1097</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1187</v>
      </c>
      <c r="C118" t="s">
        <v>89</v>
      </c>
      <c r="D118" t="s">
        <v>1150</v>
      </c>
      <c r="E118" t="s">
        <v>1180</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1215</v>
      </c>
      <c r="C119" t="s">
        <v>89</v>
      </c>
      <c r="D119" t="s">
        <v>1150</v>
      </c>
      <c r="E119" t="s">
        <v>1162</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1182</v>
      </c>
      <c r="C120" t="s">
        <v>89</v>
      </c>
      <c r="D120" t="s">
        <v>1150</v>
      </c>
      <c r="E120" t="s">
        <v>1148</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1183</v>
      </c>
      <c r="C121" t="s">
        <v>89</v>
      </c>
      <c r="D121" t="s">
        <v>1150</v>
      </c>
      <c r="E121" t="s">
        <v>1180</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1216</v>
      </c>
      <c r="C122" t="s">
        <v>89</v>
      </c>
      <c r="D122" t="s">
        <v>1191</v>
      </c>
      <c r="E122" t="s">
        <v>1115</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1192</v>
      </c>
      <c r="C123" t="s">
        <v>89</v>
      </c>
      <c r="D123" t="s">
        <v>1191</v>
      </c>
      <c r="E123" t="s">
        <v>1142</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1217</v>
      </c>
      <c r="C124" t="s">
        <v>89</v>
      </c>
      <c r="D124" t="s">
        <v>89</v>
      </c>
      <c r="E124" t="s">
        <v>1196</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1197</v>
      </c>
      <c r="C125" t="s">
        <v>89</v>
      </c>
      <c r="D125" t="s">
        <v>89</v>
      </c>
      <c r="E125" t="s">
        <v>1113</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1198</v>
      </c>
      <c r="C126" t="s">
        <v>89</v>
      </c>
      <c r="D126" t="s">
        <v>89</v>
      </c>
      <c r="E126" t="s">
        <v>1218</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1199</v>
      </c>
      <c r="C127" t="s">
        <v>89</v>
      </c>
      <c r="D127" t="s">
        <v>89</v>
      </c>
      <c r="E127" t="s">
        <v>1129</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1219</v>
      </c>
      <c r="C128" t="s">
        <v>89</v>
      </c>
      <c r="D128" t="s">
        <v>89</v>
      </c>
      <c r="E128" t="s">
        <v>1131</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1220</v>
      </c>
      <c r="C129" t="s">
        <v>89</v>
      </c>
      <c r="D129" t="s">
        <v>89</v>
      </c>
      <c r="E129" t="s">
        <v>1202</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1128</v>
      </c>
      <c r="C130" t="s">
        <v>89</v>
      </c>
      <c r="D130" t="s">
        <v>89</v>
      </c>
      <c r="E130" t="s">
        <v>1202</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1130</v>
      </c>
      <c r="C131" t="s">
        <v>89</v>
      </c>
      <c r="D131" t="s">
        <v>89</v>
      </c>
      <c r="E131" t="s">
        <v>1202</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1132</v>
      </c>
      <c r="C132" t="s">
        <v>89</v>
      </c>
      <c r="D132" t="s">
        <v>89</v>
      </c>
      <c r="E132" t="s">
        <v>1221</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1138</v>
      </c>
      <c r="C133" t="s">
        <v>89</v>
      </c>
      <c r="D133" t="s">
        <v>89</v>
      </c>
      <c r="E133" t="s">
        <v>1139</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101</v>
      </c>
      <c r="B134" t="s">
        <v>1140</v>
      </c>
      <c r="C134" t="s">
        <v>89</v>
      </c>
      <c r="D134" t="s">
        <v>1141</v>
      </c>
      <c r="E134" t="s">
        <v>1142</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101</v>
      </c>
      <c r="B135" t="s">
        <v>1143</v>
      </c>
      <c r="C135" t="s">
        <v>89</v>
      </c>
      <c r="D135" t="s">
        <v>1141</v>
      </c>
      <c r="E135" t="s">
        <v>1097</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101</v>
      </c>
      <c r="B136" t="s">
        <v>1144</v>
      </c>
      <c r="C136" t="s">
        <v>89</v>
      </c>
      <c r="D136" t="s">
        <v>1203</v>
      </c>
      <c r="E136" t="s">
        <v>1097</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101</v>
      </c>
      <c r="B137" t="s">
        <v>1151</v>
      </c>
      <c r="C137" t="s">
        <v>89</v>
      </c>
      <c r="D137" t="s">
        <v>1222</v>
      </c>
      <c r="E137" t="s">
        <v>1153</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101</v>
      </c>
      <c r="B138" t="s">
        <v>1178</v>
      </c>
      <c r="C138" t="s">
        <v>89</v>
      </c>
      <c r="D138" t="s">
        <v>1150</v>
      </c>
      <c r="E138" t="s">
        <v>1097</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101</v>
      </c>
      <c r="B139" t="s">
        <v>1156</v>
      </c>
      <c r="C139" t="s">
        <v>89</v>
      </c>
      <c r="D139" t="s">
        <v>89</v>
      </c>
      <c r="E139" t="s">
        <v>1094</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101</v>
      </c>
      <c r="B140" t="s">
        <v>1158</v>
      </c>
      <c r="C140" t="s">
        <v>89</v>
      </c>
      <c r="D140" t="s">
        <v>89</v>
      </c>
      <c r="E140" t="s">
        <v>1160</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101</v>
      </c>
      <c r="B141" t="s">
        <v>1161</v>
      </c>
      <c r="C141" t="s">
        <v>89</v>
      </c>
      <c r="D141" t="s">
        <v>1203</v>
      </c>
      <c r="E141" t="s">
        <v>1162</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101</v>
      </c>
      <c r="B142" t="s">
        <v>1144</v>
      </c>
      <c r="C142" t="s">
        <v>89</v>
      </c>
      <c r="D142" t="s">
        <v>1203</v>
      </c>
      <c r="E142" t="s">
        <v>1097</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101</v>
      </c>
      <c r="B143" t="s">
        <v>1163</v>
      </c>
      <c r="C143" t="s">
        <v>89</v>
      </c>
      <c r="D143" t="s">
        <v>1203</v>
      </c>
      <c r="E143" t="s">
        <v>1093</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101</v>
      </c>
      <c r="B144" t="s">
        <v>1165</v>
      </c>
      <c r="C144" t="s">
        <v>89</v>
      </c>
      <c r="D144" t="s">
        <v>1203</v>
      </c>
      <c r="E144" t="s">
        <v>1207</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101</v>
      </c>
      <c r="B145" t="s">
        <v>1151</v>
      </c>
      <c r="C145" t="s">
        <v>89</v>
      </c>
      <c r="D145" t="s">
        <v>1222</v>
      </c>
      <c r="E145" t="s">
        <v>1153</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101</v>
      </c>
      <c r="B146" t="s">
        <v>1154</v>
      </c>
      <c r="C146" t="s">
        <v>89</v>
      </c>
      <c r="D146" t="s">
        <v>1141</v>
      </c>
      <c r="E146" t="s">
        <v>1115</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101</v>
      </c>
      <c r="B147" t="s">
        <v>1140</v>
      </c>
      <c r="C147" t="s">
        <v>89</v>
      </c>
      <c r="D147" t="s">
        <v>1141</v>
      </c>
      <c r="E147" t="s">
        <v>1142</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101</v>
      </c>
      <c r="B148" t="s">
        <v>1143</v>
      </c>
      <c r="C148" t="s">
        <v>89</v>
      </c>
      <c r="D148" t="s">
        <v>1141</v>
      </c>
      <c r="E148" t="s">
        <v>1097</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101</v>
      </c>
      <c r="B149" t="s">
        <v>1155</v>
      </c>
      <c r="C149" t="s">
        <v>89</v>
      </c>
      <c r="D149" t="s">
        <v>1141</v>
      </c>
      <c r="E149" t="s">
        <v>1102</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101</v>
      </c>
      <c r="B150" t="s">
        <v>1223</v>
      </c>
      <c r="C150" t="s">
        <v>89</v>
      </c>
      <c r="D150" t="s">
        <v>1224</v>
      </c>
      <c r="E150" t="s">
        <v>1205</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101</v>
      </c>
      <c r="B151" t="s">
        <v>1225</v>
      </c>
      <c r="C151" t="s">
        <v>89</v>
      </c>
      <c r="D151" t="s">
        <v>1224</v>
      </c>
      <c r="E151" t="s">
        <v>1164</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101</v>
      </c>
      <c r="B152" t="s">
        <v>1171</v>
      </c>
      <c r="C152" t="s">
        <v>89</v>
      </c>
      <c r="D152" t="s">
        <v>1172</v>
      </c>
      <c r="E152" t="s">
        <v>1097</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101</v>
      </c>
      <c r="B153" t="s">
        <v>1173</v>
      </c>
      <c r="C153" t="s">
        <v>89</v>
      </c>
      <c r="D153" t="s">
        <v>1172</v>
      </c>
      <c r="E153" t="s">
        <v>1097</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101</v>
      </c>
      <c r="B154" t="s">
        <v>1174</v>
      </c>
      <c r="C154" t="s">
        <v>89</v>
      </c>
      <c r="D154" t="s">
        <v>1172</v>
      </c>
      <c r="E154" t="s">
        <v>1164</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101</v>
      </c>
      <c r="B155" t="s">
        <v>1175</v>
      </c>
      <c r="C155" t="s">
        <v>89</v>
      </c>
      <c r="D155" t="s">
        <v>1172</v>
      </c>
      <c r="E155" t="s">
        <v>1094</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101</v>
      </c>
      <c r="B156" t="s">
        <v>1177</v>
      </c>
      <c r="C156" t="s">
        <v>89</v>
      </c>
      <c r="D156" t="s">
        <v>1172</v>
      </c>
      <c r="E156" t="s">
        <v>1094</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101</v>
      </c>
      <c r="B157" t="s">
        <v>1176</v>
      </c>
      <c r="C157" t="s">
        <v>89</v>
      </c>
      <c r="D157" t="s">
        <v>1172</v>
      </c>
      <c r="E157" t="s">
        <v>1094</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101</v>
      </c>
      <c r="B158" t="s">
        <v>1226</v>
      </c>
      <c r="C158" t="s">
        <v>89</v>
      </c>
      <c r="D158" t="s">
        <v>1224</v>
      </c>
      <c r="E158" t="s">
        <v>1166</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101</v>
      </c>
      <c r="B159" t="s">
        <v>1227</v>
      </c>
      <c r="C159" t="s">
        <v>89</v>
      </c>
      <c r="D159" t="s">
        <v>1224</v>
      </c>
      <c r="E159" t="s">
        <v>1121</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101</v>
      </c>
      <c r="B160" t="s">
        <v>1189</v>
      </c>
      <c r="C160" t="s">
        <v>89</v>
      </c>
      <c r="D160" t="s">
        <v>1150</v>
      </c>
      <c r="E160" t="s">
        <v>1100</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101</v>
      </c>
      <c r="B161" t="s">
        <v>1190</v>
      </c>
      <c r="C161" t="s">
        <v>89</v>
      </c>
      <c r="D161" t="s">
        <v>1191</v>
      </c>
      <c r="E161" t="s">
        <v>1115</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101</v>
      </c>
      <c r="B162" t="s">
        <v>1186</v>
      </c>
      <c r="C162" t="s">
        <v>89</v>
      </c>
      <c r="D162" t="s">
        <v>1150</v>
      </c>
      <c r="E162" t="s">
        <v>1100</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101</v>
      </c>
      <c r="B163" t="s">
        <v>1188</v>
      </c>
      <c r="C163" t="s">
        <v>89</v>
      </c>
      <c r="D163" t="s">
        <v>1150</v>
      </c>
      <c r="E163" t="s">
        <v>1162</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101</v>
      </c>
      <c r="B164" t="s">
        <v>1185</v>
      </c>
      <c r="C164" t="s">
        <v>89</v>
      </c>
      <c r="D164" t="s">
        <v>1150</v>
      </c>
      <c r="E164" t="s">
        <v>1162</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101</v>
      </c>
      <c r="B165" t="s">
        <v>1192</v>
      </c>
      <c r="C165" t="s">
        <v>89</v>
      </c>
      <c r="D165" t="s">
        <v>1191</v>
      </c>
      <c r="E165" t="s">
        <v>1142</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101</v>
      </c>
      <c r="B166" t="s">
        <v>1193</v>
      </c>
      <c r="C166" t="s">
        <v>89</v>
      </c>
      <c r="D166" t="s">
        <v>1191</v>
      </c>
      <c r="E166" t="s">
        <v>1194</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101</v>
      </c>
      <c r="B167" t="s">
        <v>1149</v>
      </c>
      <c r="C167" t="s">
        <v>89</v>
      </c>
      <c r="D167" t="s">
        <v>1150</v>
      </c>
      <c r="E167" t="s">
        <v>1105</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101</v>
      </c>
      <c r="B168" t="s">
        <v>1184</v>
      </c>
      <c r="C168" t="s">
        <v>89</v>
      </c>
      <c r="D168" t="s">
        <v>1150</v>
      </c>
      <c r="E168" t="s">
        <v>1097</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101</v>
      </c>
      <c r="B169" t="s">
        <v>1181</v>
      </c>
      <c r="C169" t="s">
        <v>89</v>
      </c>
      <c r="D169" t="s">
        <v>1150</v>
      </c>
      <c r="E169" t="s">
        <v>1097</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101</v>
      </c>
      <c r="B170" t="s">
        <v>1178</v>
      </c>
      <c r="C170" t="s">
        <v>89</v>
      </c>
      <c r="D170" t="s">
        <v>1150</v>
      </c>
      <c r="E170" t="s">
        <v>1097</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101</v>
      </c>
      <c r="B171" t="s">
        <v>1183</v>
      </c>
      <c r="C171" t="s">
        <v>89</v>
      </c>
      <c r="D171" t="s">
        <v>1150</v>
      </c>
      <c r="E171" t="s">
        <v>1102</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101</v>
      </c>
      <c r="B172" t="s">
        <v>1187</v>
      </c>
      <c r="C172" t="s">
        <v>89</v>
      </c>
      <c r="D172" t="s">
        <v>1150</v>
      </c>
      <c r="E172" t="s">
        <v>1180</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101</v>
      </c>
      <c r="B173" t="s">
        <v>1182</v>
      </c>
      <c r="C173" t="s">
        <v>89</v>
      </c>
      <c r="D173" t="s">
        <v>1150</v>
      </c>
      <c r="E173" t="s">
        <v>1180</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101</v>
      </c>
      <c r="B174" t="s">
        <v>1179</v>
      </c>
      <c r="C174" t="s">
        <v>89</v>
      </c>
      <c r="D174" t="s">
        <v>1150</v>
      </c>
      <c r="E174" t="s">
        <v>1180</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101</v>
      </c>
      <c r="B175" t="s">
        <v>1195</v>
      </c>
      <c r="C175" t="s">
        <v>89</v>
      </c>
      <c r="D175" t="s">
        <v>89</v>
      </c>
      <c r="E175" t="s">
        <v>1196</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101</v>
      </c>
      <c r="B176" t="s">
        <v>1197</v>
      </c>
      <c r="C176" t="s">
        <v>89</v>
      </c>
      <c r="D176" t="s">
        <v>89</v>
      </c>
      <c r="E176" t="s">
        <v>1113</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101</v>
      </c>
      <c r="B177" t="s">
        <v>1228</v>
      </c>
      <c r="C177" t="s">
        <v>89</v>
      </c>
      <c r="D177" t="s">
        <v>1229</v>
      </c>
      <c r="E177" t="s">
        <v>1196</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101</v>
      </c>
      <c r="B178" t="s">
        <v>1230</v>
      </c>
      <c r="C178" t="s">
        <v>89</v>
      </c>
      <c r="D178" t="s">
        <v>1229</v>
      </c>
      <c r="E178" t="s">
        <v>1196</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101</v>
      </c>
      <c r="B179" t="s">
        <v>1124</v>
      </c>
      <c r="C179" t="s">
        <v>89</v>
      </c>
      <c r="D179" t="s">
        <v>89</v>
      </c>
      <c r="E179" t="s">
        <v>1196</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101</v>
      </c>
      <c r="B180" t="s">
        <v>1198</v>
      </c>
      <c r="C180" t="s">
        <v>89</v>
      </c>
      <c r="D180" t="s">
        <v>89</v>
      </c>
      <c r="E180" t="s">
        <v>1218</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101</v>
      </c>
      <c r="B181" t="s">
        <v>1199</v>
      </c>
      <c r="C181" t="s">
        <v>89</v>
      </c>
      <c r="D181" t="s">
        <v>89</v>
      </c>
      <c r="E181" t="s">
        <v>1218</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101</v>
      </c>
      <c r="B182" t="s">
        <v>1200</v>
      </c>
      <c r="C182" t="s">
        <v>89</v>
      </c>
      <c r="D182" t="s">
        <v>89</v>
      </c>
      <c r="E182" t="s">
        <v>1129</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101</v>
      </c>
      <c r="B183" t="s">
        <v>1201</v>
      </c>
      <c r="C183" t="s">
        <v>89</v>
      </c>
      <c r="D183" t="s">
        <v>89</v>
      </c>
      <c r="E183" t="s">
        <v>1231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101</v>
      </c>
      <c r="B184" t="s">
        <v>1128</v>
      </c>
      <c r="C184" t="s">
        <v>89</v>
      </c>
      <c r="D184" t="s">
        <v>89</v>
      </c>
      <c r="E184" t="s">
        <v>1131</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101</v>
      </c>
      <c r="B185" t="s">
        <v>1130</v>
      </c>
      <c r="C185" t="s">
        <v>89</v>
      </c>
      <c r="D185" t="s">
        <v>89</v>
      </c>
      <c r="E185" t="s">
        <v>1202</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101</v>
      </c>
      <c r="B186" t="s">
        <v>1232</v>
      </c>
      <c r="C186" t="s">
        <v>89</v>
      </c>
      <c r="D186" t="s">
        <v>89</v>
      </c>
      <c r="E186" t="s">
        <v>1233</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101</v>
      </c>
      <c r="B187" t="s">
        <v>1234</v>
      </c>
      <c r="C187" t="s">
        <v>89</v>
      </c>
      <c r="D187" t="s">
        <v>89</v>
      </c>
      <c r="E187" t="s">
        <v>1235</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101</v>
      </c>
      <c r="B188" t="s">
        <v>1236</v>
      </c>
      <c r="C188" t="s">
        <v>89</v>
      </c>
      <c r="D188" t="s">
        <v>89</v>
      </c>
      <c r="E188" t="s">
        <v>1113</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101</v>
      </c>
      <c r="B189" t="s">
        <v>1122</v>
      </c>
      <c r="C189" t="s">
        <v>89</v>
      </c>
      <c r="D189" t="s">
        <v>89</v>
      </c>
      <c r="E189" t="s">
        <v>1196</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101</v>
      </c>
      <c r="B190" t="s">
        <v>1138</v>
      </c>
      <c r="C190" t="s">
        <v>89</v>
      </c>
      <c r="D190" t="s">
        <v>89</v>
      </c>
      <c r="E190" t="s">
        <v>1139</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103</v>
      </c>
      <c r="B191" t="s">
        <v>1143</v>
      </c>
      <c r="C191" t="s">
        <v>89</v>
      </c>
      <c r="D191" t="s">
        <v>1237</v>
      </c>
      <c r="E191" t="s">
        <v>1194</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103</v>
      </c>
      <c r="B192" t="s">
        <v>1140</v>
      </c>
      <c r="C192" t="s">
        <v>89</v>
      </c>
      <c r="D192" t="s">
        <v>1237</v>
      </c>
      <c r="E192" t="s">
        <v>1238</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103</v>
      </c>
      <c r="B193" t="s">
        <v>1239</v>
      </c>
      <c r="C193" t="s">
        <v>89</v>
      </c>
      <c r="D193" t="s">
        <v>1240</v>
      </c>
      <c r="E193" t="s">
        <v>1164</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103</v>
      </c>
      <c r="B194" t="s">
        <v>1241</v>
      </c>
      <c r="C194" t="s">
        <v>89</v>
      </c>
      <c r="D194" t="s">
        <v>1242</v>
      </c>
      <c r="E194" t="s">
        <v>1238</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103</v>
      </c>
      <c r="B195" t="s">
        <v>1243</v>
      </c>
      <c r="C195" t="s">
        <v>89</v>
      </c>
      <c r="D195" t="s">
        <v>1244</v>
      </c>
      <c r="E195" t="s">
        <v>1142</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103</v>
      </c>
      <c r="B196" t="s">
        <v>1245</v>
      </c>
      <c r="C196" t="s">
        <v>89</v>
      </c>
      <c r="D196" t="s">
        <v>1246</v>
      </c>
      <c r="E196" t="s">
        <v>1247</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103</v>
      </c>
      <c r="B197" t="s">
        <v>1248</v>
      </c>
      <c r="C197" t="s">
        <v>89</v>
      </c>
      <c r="D197" t="s">
        <v>1249</v>
      </c>
      <c r="E197" t="s">
        <v>1250</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103</v>
      </c>
      <c r="B198" t="s">
        <v>1251</v>
      </c>
      <c r="C198" t="s">
        <v>89</v>
      </c>
      <c r="D198" t="s">
        <v>1252</v>
      </c>
      <c r="E198" t="s">
        <v>1253</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103</v>
      </c>
      <c r="B199" t="s">
        <v>1254</v>
      </c>
      <c r="C199" t="s">
        <v>89</v>
      </c>
      <c r="D199" t="s">
        <v>1255</v>
      </c>
      <c r="E199" t="s">
        <v>1102</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103</v>
      </c>
      <c r="B200" t="s">
        <v>1256</v>
      </c>
      <c r="C200" t="s">
        <v>89</v>
      </c>
      <c r="D200" t="s">
        <v>1257</v>
      </c>
      <c r="E200" t="s">
        <v>1258</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103</v>
      </c>
      <c r="B201" t="s">
        <v>1259</v>
      </c>
      <c r="C201" t="s">
        <v>89</v>
      </c>
      <c r="D201" t="s">
        <v>1257</v>
      </c>
      <c r="E201" t="s">
        <v>1258</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103</v>
      </c>
      <c r="B202" t="s">
        <v>1226</v>
      </c>
      <c r="C202" t="s">
        <v>89</v>
      </c>
      <c r="D202" t="s">
        <v>1257</v>
      </c>
      <c r="E202" t="s">
        <v>1258</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103</v>
      </c>
      <c r="B203" t="s">
        <v>1241</v>
      </c>
      <c r="C203" t="s">
        <v>89</v>
      </c>
      <c r="D203" t="s">
        <v>1242</v>
      </c>
      <c r="E203" t="s">
        <v>1238</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103</v>
      </c>
      <c r="B204" t="s">
        <v>1239</v>
      </c>
      <c r="C204" t="s">
        <v>89</v>
      </c>
      <c r="D204" t="s">
        <v>1240</v>
      </c>
      <c r="E204" t="s">
        <v>1164</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103</v>
      </c>
      <c r="B205" t="s">
        <v>1140</v>
      </c>
      <c r="C205" t="s">
        <v>89</v>
      </c>
      <c r="D205" t="s">
        <v>1237</v>
      </c>
      <c r="E205" t="s">
        <v>1238</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103</v>
      </c>
      <c r="B206" t="s">
        <v>1143</v>
      </c>
      <c r="C206" t="s">
        <v>89</v>
      </c>
      <c r="D206" t="s">
        <v>1237</v>
      </c>
      <c r="E206" t="s">
        <v>1194</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103</v>
      </c>
      <c r="B207" t="s">
        <v>1151</v>
      </c>
      <c r="C207" t="s">
        <v>89</v>
      </c>
      <c r="D207" t="s">
        <v>1260</v>
      </c>
      <c r="E207" t="s">
        <v>1093</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103</v>
      </c>
      <c r="B208" t="s">
        <v>1243</v>
      </c>
      <c r="C208" t="s">
        <v>89</v>
      </c>
      <c r="D208" t="s">
        <v>1244</v>
      </c>
      <c r="E208" t="s">
        <v>1142</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103</v>
      </c>
      <c r="B209" t="s">
        <v>1181</v>
      </c>
      <c r="C209" t="s">
        <v>89</v>
      </c>
      <c r="D209" t="s">
        <v>1261</v>
      </c>
      <c r="E209" t="s">
        <v>1194</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103</v>
      </c>
      <c r="B210" t="s">
        <v>1178</v>
      </c>
      <c r="C210" t="s">
        <v>89</v>
      </c>
      <c r="D210" t="s">
        <v>1262</v>
      </c>
      <c r="E210" t="s">
        <v>1194</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103</v>
      </c>
      <c r="B211" t="s">
        <v>1263</v>
      </c>
      <c r="C211" t="s">
        <v>89</v>
      </c>
      <c r="D211" t="s">
        <v>1264</v>
      </c>
      <c r="E211" t="s">
        <v>1265</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103</v>
      </c>
      <c r="B212" t="s">
        <v>1122</v>
      </c>
      <c r="C212" t="s">
        <v>89</v>
      </c>
      <c r="D212" t="s">
        <v>89</v>
      </c>
      <c r="E212" t="s">
        <v>1218</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103</v>
      </c>
      <c r="B213" t="s">
        <v>1124</v>
      </c>
      <c r="C213" t="s">
        <v>89</v>
      </c>
      <c r="D213" t="s">
        <v>89</v>
      </c>
      <c r="E213" t="s">
        <v>1218</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103</v>
      </c>
      <c r="B214" t="s">
        <v>1125</v>
      </c>
      <c r="C214" t="s">
        <v>89</v>
      </c>
      <c r="D214" t="s">
        <v>89</v>
      </c>
      <c r="E214" t="s">
        <v>1218</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103</v>
      </c>
      <c r="B215" t="s">
        <v>1126</v>
      </c>
      <c r="C215" t="s">
        <v>89</v>
      </c>
      <c r="D215" t="s">
        <v>89</v>
      </c>
      <c r="E215" t="s">
        <v>1218</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103</v>
      </c>
      <c r="B216" t="s">
        <v>1266</v>
      </c>
      <c r="C216" t="s">
        <v>89</v>
      </c>
      <c r="D216" t="s">
        <v>89</v>
      </c>
      <c r="E216" t="s">
        <v>1129</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103</v>
      </c>
      <c r="B217" t="s">
        <v>1200</v>
      </c>
      <c r="C217" t="s">
        <v>89</v>
      </c>
      <c r="D217" t="s">
        <v>89</v>
      </c>
      <c r="E217" t="s">
        <v>1131</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103</v>
      </c>
      <c r="B218" t="s">
        <v>1128</v>
      </c>
      <c r="C218" t="s">
        <v>89</v>
      </c>
      <c r="D218" t="s">
        <v>89</v>
      </c>
      <c r="E218" t="s">
        <v>1267</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103</v>
      </c>
      <c r="B219" t="s">
        <v>1130</v>
      </c>
      <c r="C219" t="s">
        <v>89</v>
      </c>
      <c r="D219" t="s">
        <v>89</v>
      </c>
      <c r="E219" t="s">
        <v>1131</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103</v>
      </c>
      <c r="B220" t="s">
        <v>1132</v>
      </c>
      <c r="C220" t="s">
        <v>89</v>
      </c>
      <c r="D220" t="s">
        <v>89</v>
      </c>
      <c r="E220" t="s">
        <v>1202</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103</v>
      </c>
      <c r="B221" t="s">
        <v>1268</v>
      </c>
      <c r="C221" t="s">
        <v>89</v>
      </c>
      <c r="D221" t="s">
        <v>89</v>
      </c>
      <c r="E221" t="s">
        <v>1233</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103</v>
      </c>
      <c r="B222" t="s">
        <v>1269</v>
      </c>
      <c r="C222" t="s">
        <v>89</v>
      </c>
      <c r="D222" t="s">
        <v>89</v>
      </c>
      <c r="E222" t="s">
        <v>1233</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103</v>
      </c>
      <c r="B223" t="s">
        <v>1270</v>
      </c>
      <c r="C223" t="s">
        <v>89</v>
      </c>
      <c r="D223" t="s">
        <v>89</v>
      </c>
      <c r="E223" t="s">
        <v>1233</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103</v>
      </c>
      <c r="B224" t="s">
        <v>1232</v>
      </c>
      <c r="C224" t="s">
        <v>89</v>
      </c>
      <c r="D224" t="s">
        <v>89</v>
      </c>
      <c r="E224" t="s">
        <v>1233</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103</v>
      </c>
      <c r="B225" t="s">
        <v>1271</v>
      </c>
      <c r="C225" t="s">
        <v>89</v>
      </c>
      <c r="D225" t="s">
        <v>89</v>
      </c>
      <c r="E225" t="s">
        <v>1272</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103</v>
      </c>
      <c r="B226" t="s">
        <v>1236</v>
      </c>
      <c r="C226" t="s">
        <v>89</v>
      </c>
      <c r="D226" t="s">
        <v>89</v>
      </c>
      <c r="E226" t="s">
        <v>1272</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103</v>
      </c>
      <c r="B227" t="s">
        <v>1138</v>
      </c>
      <c r="C227" t="s">
        <v>89</v>
      </c>
      <c r="D227" t="s">
        <v>89</v>
      </c>
      <c r="E227" t="s">
        <v>1139</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105</v>
      </c>
      <c r="B228" t="s">
        <v>1273</v>
      </c>
      <c r="C228" t="s">
        <v>89</v>
      </c>
      <c r="D228" t="s">
        <v>1274</v>
      </c>
      <c r="E228" t="s">
        <v>1113</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105</v>
      </c>
      <c r="B229" t="s">
        <v>1275</v>
      </c>
      <c r="C229" t="s">
        <v>89</v>
      </c>
      <c r="D229" t="s">
        <v>1274</v>
      </c>
      <c r="E229" t="s">
        <v>1162</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105</v>
      </c>
      <c r="B230" t="s">
        <v>1276</v>
      </c>
      <c r="C230" t="s">
        <v>89</v>
      </c>
      <c r="D230" t="s">
        <v>1274</v>
      </c>
      <c r="E230" t="s">
        <v>1238</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105</v>
      </c>
      <c r="B231" t="s">
        <v>1277</v>
      </c>
      <c r="C231" t="s">
        <v>89</v>
      </c>
      <c r="D231" t="s">
        <v>1274</v>
      </c>
      <c r="E231" t="s">
        <v>1278</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105</v>
      </c>
      <c r="B232" t="s">
        <v>1279</v>
      </c>
      <c r="C232" t="s">
        <v>89</v>
      </c>
      <c r="D232" t="s">
        <v>1274</v>
      </c>
      <c r="E232" t="s">
        <v>1105</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105</v>
      </c>
      <c r="B233" t="s">
        <v>1276</v>
      </c>
      <c r="C233" t="s">
        <v>89</v>
      </c>
      <c r="D233" t="s">
        <v>1274</v>
      </c>
      <c r="E233" t="s">
        <v>1238</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105</v>
      </c>
      <c r="B234" t="s">
        <v>1280</v>
      </c>
      <c r="C234" t="s">
        <v>89</v>
      </c>
      <c r="D234" t="s">
        <v>1274</v>
      </c>
      <c r="E234" t="s">
        <v>1238</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105</v>
      </c>
      <c r="B235" t="s">
        <v>1279</v>
      </c>
      <c r="C235" t="s">
        <v>89</v>
      </c>
      <c r="D235" t="s">
        <v>1274</v>
      </c>
      <c r="E235" t="s">
        <v>1105</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105</v>
      </c>
      <c r="B236" t="s">
        <v>1281</v>
      </c>
      <c r="C236" t="s">
        <v>89</v>
      </c>
      <c r="D236" t="s">
        <v>1274</v>
      </c>
      <c r="E236" t="s">
        <v>1194</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105</v>
      </c>
      <c r="B237" t="s">
        <v>1277</v>
      </c>
      <c r="C237" t="s">
        <v>89</v>
      </c>
      <c r="D237" t="s">
        <v>1274</v>
      </c>
      <c r="E237" t="s">
        <v>1278</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105</v>
      </c>
      <c r="B238" t="s">
        <v>1282</v>
      </c>
      <c r="C238" t="s">
        <v>89</v>
      </c>
      <c r="D238" t="s">
        <v>1274</v>
      </c>
      <c r="E238" t="s">
        <v>1278</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105</v>
      </c>
      <c r="B239" t="s">
        <v>1275</v>
      </c>
      <c r="C239" t="s">
        <v>89</v>
      </c>
      <c r="D239" t="s">
        <v>1274</v>
      </c>
      <c r="E239" t="s">
        <v>1162</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105</v>
      </c>
      <c r="B240" t="s">
        <v>1283</v>
      </c>
      <c r="C240" t="s">
        <v>89</v>
      </c>
      <c r="D240" t="s">
        <v>1274</v>
      </c>
      <c r="E240" t="s">
        <v>1113</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105</v>
      </c>
      <c r="B241" t="s">
        <v>1273</v>
      </c>
      <c r="C241" t="s">
        <v>89</v>
      </c>
      <c r="D241" t="s">
        <v>1274</v>
      </c>
      <c r="E241" t="s">
        <v>1113</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105</v>
      </c>
      <c r="B242" t="s">
        <v>1122</v>
      </c>
      <c r="C242" t="s">
        <v>89</v>
      </c>
      <c r="D242" t="s">
        <v>89</v>
      </c>
      <c r="E242" t="s">
        <v>1218</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105</v>
      </c>
      <c r="B243" t="s">
        <v>1284</v>
      </c>
      <c r="C243" t="s">
        <v>89</v>
      </c>
      <c r="D243" t="s">
        <v>89</v>
      </c>
      <c r="E243" t="s">
        <v>1218</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105</v>
      </c>
      <c r="B244" t="s">
        <v>1124</v>
      </c>
      <c r="C244" t="s">
        <v>89</v>
      </c>
      <c r="D244" t="s">
        <v>89</v>
      </c>
      <c r="E244" t="s">
        <v>1218</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105</v>
      </c>
      <c r="B245" t="s">
        <v>1266</v>
      </c>
      <c r="C245" t="s">
        <v>89</v>
      </c>
      <c r="D245" t="s">
        <v>89</v>
      </c>
      <c r="E245" t="s">
        <v>1131</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1285</v>
      </c>
      <c r="C246" t="s">
        <v>89</v>
      </c>
      <c r="D246" t="s">
        <v>89</v>
      </c>
      <c r="E246" t="s">
        <v>1131</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1128</v>
      </c>
      <c r="C247" t="s">
        <v>89</v>
      </c>
      <c r="D247" t="s">
        <v>89</v>
      </c>
      <c r="E247" t="s">
        <v>1202</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1130</v>
      </c>
      <c r="C248" t="s">
        <v>89</v>
      </c>
      <c r="D248" t="s">
        <v>89</v>
      </c>
      <c r="E248" t="s">
        <v>1286</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1132</v>
      </c>
      <c r="C249" t="s">
        <v>89</v>
      </c>
      <c r="D249" t="s">
        <v>89</v>
      </c>
      <c r="E249" t="s">
        <v>1133</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1138</v>
      </c>
      <c r="C250" t="s">
        <v>89</v>
      </c>
      <c r="D250" t="s">
        <v>89</v>
      </c>
      <c r="E250" t="s">
        <v>1139</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109</v>
      </c>
      <c r="B251" t="s">
        <v>1287</v>
      </c>
      <c r="C251" t="s">
        <v>89</v>
      </c>
      <c r="D251" t="s">
        <v>1288</v>
      </c>
      <c r="E251" t="s">
        <v>1162</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109</v>
      </c>
      <c r="B252" t="s">
        <v>1143</v>
      </c>
      <c r="C252" t="s">
        <v>89</v>
      </c>
      <c r="D252" t="s">
        <v>1289</v>
      </c>
      <c r="E252" t="s">
        <v>1238</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109</v>
      </c>
      <c r="B253" t="s">
        <v>1290</v>
      </c>
      <c r="C253" t="s">
        <v>89</v>
      </c>
      <c r="D253" t="s">
        <v>1291</v>
      </c>
      <c r="E253" t="s">
        <v>1238</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109</v>
      </c>
      <c r="B254" t="s">
        <v>1292</v>
      </c>
      <c r="C254" t="s">
        <v>89</v>
      </c>
      <c r="D254" t="s">
        <v>1293</v>
      </c>
      <c r="E254" t="s">
        <v>1238</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109</v>
      </c>
      <c r="B255" t="s">
        <v>1294</v>
      </c>
      <c r="C255" t="s">
        <v>89</v>
      </c>
      <c r="D255" t="s">
        <v>1295</v>
      </c>
      <c r="E255" t="s">
        <v>1105</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109</v>
      </c>
      <c r="B256" t="s">
        <v>1296</v>
      </c>
      <c r="C256" t="s">
        <v>89</v>
      </c>
      <c r="D256" t="s">
        <v>1297</v>
      </c>
      <c r="E256" t="s">
        <v>1298</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109</v>
      </c>
      <c r="B257" t="s">
        <v>1287</v>
      </c>
      <c r="C257" t="s">
        <v>89</v>
      </c>
      <c r="D257" t="s">
        <v>1288</v>
      </c>
      <c r="E257" t="s">
        <v>1162</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109</v>
      </c>
      <c r="B258" t="s">
        <v>1299</v>
      </c>
      <c r="C258" t="s">
        <v>89</v>
      </c>
      <c r="D258" t="s">
        <v>1300</v>
      </c>
      <c r="E258" t="s">
        <v>1105</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109</v>
      </c>
      <c r="B259" t="s">
        <v>1301</v>
      </c>
      <c r="C259" t="s">
        <v>89</v>
      </c>
      <c r="D259" t="s">
        <v>1302</v>
      </c>
      <c r="E259" t="s">
        <v>1100</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109</v>
      </c>
      <c r="B260" t="s">
        <v>1112</v>
      </c>
      <c r="C260" t="s">
        <v>89</v>
      </c>
      <c r="D260" t="s">
        <v>1303</v>
      </c>
      <c r="E260" t="s">
        <v>1100</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109</v>
      </c>
      <c r="B261" t="s">
        <v>1098</v>
      </c>
      <c r="C261" t="s">
        <v>89</v>
      </c>
      <c r="D261" t="s">
        <v>1304</v>
      </c>
      <c r="E261" t="s">
        <v>1162</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109</v>
      </c>
      <c r="B262" t="s">
        <v>1290</v>
      </c>
      <c r="C262" t="s">
        <v>89</v>
      </c>
      <c r="D262" t="s">
        <v>1291</v>
      </c>
      <c r="E262" t="s">
        <v>1238</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109</v>
      </c>
      <c r="B263" t="s">
        <v>1292</v>
      </c>
      <c r="C263" t="s">
        <v>89</v>
      </c>
      <c r="D263" t="s">
        <v>1293</v>
      </c>
      <c r="E263" t="s">
        <v>1238</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109</v>
      </c>
      <c r="B264" t="s">
        <v>1305</v>
      </c>
      <c r="C264" t="s">
        <v>89</v>
      </c>
      <c r="D264" t="s">
        <v>1306</v>
      </c>
      <c r="E264" t="s">
        <v>1100</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109</v>
      </c>
      <c r="B265" t="s">
        <v>1114</v>
      </c>
      <c r="C265" t="s">
        <v>89</v>
      </c>
      <c r="D265" t="s">
        <v>1307</v>
      </c>
      <c r="E265" t="s">
        <v>1100</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109</v>
      </c>
      <c r="B266" t="s">
        <v>1308</v>
      </c>
      <c r="C266" t="s">
        <v>89</v>
      </c>
      <c r="D266" t="s">
        <v>1309</v>
      </c>
      <c r="E266" t="s">
        <v>1113</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109</v>
      </c>
      <c r="B267" t="s">
        <v>1310</v>
      </c>
      <c r="C267" t="s">
        <v>89</v>
      </c>
      <c r="D267" t="s">
        <v>1311</v>
      </c>
      <c r="E267" t="s">
        <v>1100</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109</v>
      </c>
      <c r="B268" t="s">
        <v>1312</v>
      </c>
      <c r="C268" t="s">
        <v>89</v>
      </c>
      <c r="D268" t="s">
        <v>1313</v>
      </c>
      <c r="E268" t="s">
        <v>1093</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109</v>
      </c>
      <c r="B269" t="s">
        <v>1314</v>
      </c>
      <c r="C269" t="s">
        <v>89</v>
      </c>
      <c r="D269" t="s">
        <v>1315</v>
      </c>
      <c r="E269" t="s">
        <v>1153</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109</v>
      </c>
      <c r="B270" t="s">
        <v>1294</v>
      </c>
      <c r="C270" t="s">
        <v>89</v>
      </c>
      <c r="D270" t="s">
        <v>1295</v>
      </c>
      <c r="E270" t="s">
        <v>1105</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109</v>
      </c>
      <c r="B271" t="s">
        <v>1149</v>
      </c>
      <c r="C271" t="s">
        <v>89</v>
      </c>
      <c r="D271" t="s">
        <v>1316</v>
      </c>
      <c r="E271" t="s">
        <v>1278</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109</v>
      </c>
      <c r="B272" t="s">
        <v>1151</v>
      </c>
      <c r="C272" t="s">
        <v>89</v>
      </c>
      <c r="D272" t="s">
        <v>1317</v>
      </c>
      <c r="E272" t="s">
        <v>1153</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109</v>
      </c>
      <c r="B273" t="s">
        <v>1318</v>
      </c>
      <c r="C273" t="s">
        <v>89</v>
      </c>
      <c r="D273" t="s">
        <v>1319</v>
      </c>
      <c r="E273" t="s">
        <v>1093</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109</v>
      </c>
      <c r="B274" t="s">
        <v>1140</v>
      </c>
      <c r="C274" t="s">
        <v>89</v>
      </c>
      <c r="D274" t="s">
        <v>1289</v>
      </c>
      <c r="E274" t="s">
        <v>1100</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109</v>
      </c>
      <c r="B275" t="s">
        <v>1143</v>
      </c>
      <c r="C275" t="s">
        <v>89</v>
      </c>
      <c r="D275" t="s">
        <v>1289</v>
      </c>
      <c r="E275" t="s">
        <v>1238</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109</v>
      </c>
      <c r="B276" t="s">
        <v>1243</v>
      </c>
      <c r="C276" t="s">
        <v>89</v>
      </c>
      <c r="D276" t="s">
        <v>1320</v>
      </c>
      <c r="E276" t="s">
        <v>1238</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109</v>
      </c>
      <c r="B277" t="s">
        <v>1321</v>
      </c>
      <c r="C277" t="s">
        <v>89</v>
      </c>
      <c r="D277" t="s">
        <v>1322</v>
      </c>
      <c r="E277" t="s">
        <v>1238</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109</v>
      </c>
      <c r="B278" t="s">
        <v>1323</v>
      </c>
      <c r="C278" t="s">
        <v>89</v>
      </c>
      <c r="D278" t="s">
        <v>1324</v>
      </c>
      <c r="E278" t="s">
        <v>1278</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109</v>
      </c>
      <c r="B279" t="s">
        <v>1325</v>
      </c>
      <c r="C279" t="s">
        <v>89</v>
      </c>
      <c r="D279" t="s">
        <v>1326</v>
      </c>
      <c r="E279" t="s">
        <v>1142</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109</v>
      </c>
      <c r="B280" t="s">
        <v>1327</v>
      </c>
      <c r="C280" t="s">
        <v>89</v>
      </c>
      <c r="D280" t="s">
        <v>1328</v>
      </c>
      <c r="E280" t="s">
        <v>1100</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109</v>
      </c>
      <c r="B281" t="s">
        <v>1329</v>
      </c>
      <c r="C281" t="s">
        <v>89</v>
      </c>
      <c r="D281" t="s">
        <v>1330</v>
      </c>
      <c r="E281" t="s">
        <v>1238</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109</v>
      </c>
      <c r="B282" t="s">
        <v>1122</v>
      </c>
      <c r="C282" t="s">
        <v>89</v>
      </c>
      <c r="D282" t="s">
        <v>89</v>
      </c>
      <c r="E282" t="s">
        <v>1218</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109</v>
      </c>
      <c r="B283" t="s">
        <v>1331</v>
      </c>
      <c r="C283" t="s">
        <v>89</v>
      </c>
      <c r="D283" t="s">
        <v>89</v>
      </c>
      <c r="E283" t="s">
        <v>1218</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109</v>
      </c>
      <c r="B284" t="s">
        <v>1332</v>
      </c>
      <c r="C284" t="s">
        <v>89</v>
      </c>
      <c r="D284" t="s">
        <v>89</v>
      </c>
      <c r="E284" t="s">
        <v>1218</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109</v>
      </c>
      <c r="B285" t="s">
        <v>1124</v>
      </c>
      <c r="C285" t="s">
        <v>89</v>
      </c>
      <c r="D285" t="s">
        <v>89</v>
      </c>
      <c r="E285" t="s">
        <v>1218</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109</v>
      </c>
      <c r="B286" t="s">
        <v>1125</v>
      </c>
      <c r="C286" t="s">
        <v>89</v>
      </c>
      <c r="D286" t="s">
        <v>89</v>
      </c>
      <c r="E286" t="s">
        <v>1218</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109</v>
      </c>
      <c r="B287" t="s">
        <v>1126</v>
      </c>
      <c r="C287" t="s">
        <v>89</v>
      </c>
      <c r="D287" t="s">
        <v>89</v>
      </c>
      <c r="E287" t="s">
        <v>1218</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109</v>
      </c>
      <c r="B288" t="s">
        <v>1127</v>
      </c>
      <c r="C288" t="s">
        <v>89</v>
      </c>
      <c r="D288" t="s">
        <v>89</v>
      </c>
      <c r="E288" t="s">
        <v>1218</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109</v>
      </c>
      <c r="B289" t="s">
        <v>1198</v>
      </c>
      <c r="C289" t="s">
        <v>89</v>
      </c>
      <c r="D289" t="s">
        <v>89</v>
      </c>
      <c r="E289" t="s">
        <v>1218</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109</v>
      </c>
      <c r="B290" t="s">
        <v>1333</v>
      </c>
      <c r="C290" t="s">
        <v>89</v>
      </c>
      <c r="D290" t="s">
        <v>89</v>
      </c>
      <c r="E290" t="s">
        <v>1218</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109</v>
      </c>
      <c r="B291" t="s">
        <v>1334</v>
      </c>
      <c r="C291" t="s">
        <v>89</v>
      </c>
      <c r="D291" t="s">
        <v>89</v>
      </c>
      <c r="E291" t="s">
        <v>1218</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109</v>
      </c>
      <c r="B292" t="s">
        <v>1266</v>
      </c>
      <c r="C292" t="s">
        <v>89</v>
      </c>
      <c r="D292" t="s">
        <v>89</v>
      </c>
      <c r="E292" t="s">
        <v>1218</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109</v>
      </c>
      <c r="B293" t="s">
        <v>1200</v>
      </c>
      <c r="C293" t="s">
        <v>89</v>
      </c>
      <c r="D293" t="s">
        <v>89</v>
      </c>
      <c r="E293" t="s">
        <v>1131</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109</v>
      </c>
      <c r="B294" t="s">
        <v>1201</v>
      </c>
      <c r="C294" t="s">
        <v>89</v>
      </c>
      <c r="D294" t="s">
        <v>89</v>
      </c>
      <c r="E294" t="s">
        <v>1202</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109</v>
      </c>
      <c r="B295" t="s">
        <v>1128</v>
      </c>
      <c r="C295" t="s">
        <v>89</v>
      </c>
      <c r="D295" t="s">
        <v>89</v>
      </c>
      <c r="E295" t="s">
        <v>1131</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109</v>
      </c>
      <c r="B296" t="s">
        <v>1130</v>
      </c>
      <c r="C296" t="s">
        <v>89</v>
      </c>
      <c r="D296" t="s">
        <v>89</v>
      </c>
      <c r="E296" t="s">
        <v>1231</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109</v>
      </c>
      <c r="B297" t="s">
        <v>1132</v>
      </c>
      <c r="C297" t="s">
        <v>89</v>
      </c>
      <c r="D297" t="s">
        <v>89</v>
      </c>
      <c r="E297" t="s">
        <v>1133</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109</v>
      </c>
      <c r="B298" t="s">
        <v>1268</v>
      </c>
      <c r="C298" t="s">
        <v>89</v>
      </c>
      <c r="D298" t="s">
        <v>89</v>
      </c>
      <c r="E298" t="s">
        <v>1335</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109</v>
      </c>
      <c r="B299" t="s">
        <v>1336</v>
      </c>
      <c r="C299" t="s">
        <v>89</v>
      </c>
      <c r="D299" t="s">
        <v>89</v>
      </c>
      <c r="E299" t="s">
        <v>1335</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109</v>
      </c>
      <c r="B300" t="s">
        <v>1337</v>
      </c>
      <c r="C300" t="s">
        <v>89</v>
      </c>
      <c r="D300" t="s">
        <v>89</v>
      </c>
      <c r="E300" t="s">
        <v>1335</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109</v>
      </c>
      <c r="B301" t="s">
        <v>1269</v>
      </c>
      <c r="C301" t="s">
        <v>89</v>
      </c>
      <c r="D301" t="s">
        <v>89</v>
      </c>
      <c r="E301" t="s">
        <v>1335</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109</v>
      </c>
      <c r="B302" t="s">
        <v>1270</v>
      </c>
      <c r="C302" t="s">
        <v>89</v>
      </c>
      <c r="D302" t="s">
        <v>89</v>
      </c>
      <c r="E302" t="s">
        <v>1335</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109</v>
      </c>
      <c r="B303" t="s">
        <v>1232</v>
      </c>
      <c r="C303" t="s">
        <v>89</v>
      </c>
      <c r="D303" t="s">
        <v>89</v>
      </c>
      <c r="E303" t="s">
        <v>1335</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109</v>
      </c>
      <c r="B304" t="s">
        <v>1338</v>
      </c>
      <c r="C304" t="s">
        <v>89</v>
      </c>
      <c r="D304" t="s">
        <v>89</v>
      </c>
      <c r="E304" t="s">
        <v>1335</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109</v>
      </c>
      <c r="B305" t="s">
        <v>1339</v>
      </c>
      <c r="C305" t="s">
        <v>89</v>
      </c>
      <c r="D305" t="s">
        <v>89</v>
      </c>
      <c r="E305" t="s">
        <v>1335</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109</v>
      </c>
      <c r="B306" t="s">
        <v>1138</v>
      </c>
      <c r="C306" t="s">
        <v>89</v>
      </c>
      <c r="D306" t="s">
        <v>89</v>
      </c>
      <c r="E306" t="s">
        <v>1139</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111</v>
      </c>
      <c r="B307" t="s">
        <v>1340</v>
      </c>
      <c r="C307" t="s">
        <v>89</v>
      </c>
      <c r="D307" t="s">
        <v>1341</v>
      </c>
      <c r="E307" t="s">
        <v>1342</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111</v>
      </c>
      <c r="B308" t="s">
        <v>1273</v>
      </c>
      <c r="C308" t="s">
        <v>89</v>
      </c>
      <c r="D308" t="s">
        <v>1343</v>
      </c>
      <c r="E308" t="s">
        <v>1342</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111</v>
      </c>
      <c r="B309" t="s">
        <v>1344</v>
      </c>
      <c r="C309" t="s">
        <v>89</v>
      </c>
      <c r="D309" t="s">
        <v>1345</v>
      </c>
      <c r="E309" t="s">
        <v>1346</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111</v>
      </c>
      <c r="B310" t="s">
        <v>1347</v>
      </c>
      <c r="C310" t="s">
        <v>89</v>
      </c>
      <c r="D310" t="s">
        <v>1348</v>
      </c>
      <c r="E310" t="s">
        <v>1349</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111</v>
      </c>
      <c r="B311" t="s">
        <v>1350</v>
      </c>
      <c r="C311" t="s">
        <v>89</v>
      </c>
      <c r="D311" t="s">
        <v>1351</v>
      </c>
      <c r="E311" t="s">
        <v>1352</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111</v>
      </c>
      <c r="B312" t="s">
        <v>1353</v>
      </c>
      <c r="C312" t="s">
        <v>89</v>
      </c>
      <c r="D312" t="s">
        <v>1354</v>
      </c>
      <c r="E312" t="s">
        <v>1355</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111</v>
      </c>
      <c r="B313" t="s">
        <v>1356</v>
      </c>
      <c r="C313" t="s">
        <v>89</v>
      </c>
      <c r="D313" t="s">
        <v>1357</v>
      </c>
      <c r="E313" t="s">
        <v>1194</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111</v>
      </c>
      <c r="B314" t="s">
        <v>1358</v>
      </c>
      <c r="C314" t="s">
        <v>89</v>
      </c>
      <c r="D314" t="s">
        <v>1359</v>
      </c>
      <c r="E314" t="s">
        <v>1342</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111</v>
      </c>
      <c r="B315" t="s">
        <v>1360</v>
      </c>
      <c r="C315" t="s">
        <v>89</v>
      </c>
      <c r="D315" t="s">
        <v>1361</v>
      </c>
      <c r="E315" t="s">
        <v>1194</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111</v>
      </c>
      <c r="B316" t="s">
        <v>1362</v>
      </c>
      <c r="C316" t="s">
        <v>89</v>
      </c>
      <c r="D316" t="s">
        <v>1363</v>
      </c>
      <c r="E316" t="s">
        <v>1364</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111</v>
      </c>
      <c r="B317" t="s">
        <v>1347</v>
      </c>
      <c r="C317" t="s">
        <v>89</v>
      </c>
      <c r="D317" t="s">
        <v>1348</v>
      </c>
      <c r="E317" t="s">
        <v>1349</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111</v>
      </c>
      <c r="B318" t="s">
        <v>1350</v>
      </c>
      <c r="C318" t="s">
        <v>89</v>
      </c>
      <c r="D318" t="s">
        <v>1351</v>
      </c>
      <c r="E318" t="s">
        <v>1352</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111</v>
      </c>
      <c r="B319" t="s">
        <v>1344</v>
      </c>
      <c r="C319" t="s">
        <v>89</v>
      </c>
      <c r="D319" t="s">
        <v>1345</v>
      </c>
      <c r="E319" t="s">
        <v>1346</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111</v>
      </c>
      <c r="B320" t="s">
        <v>1365</v>
      </c>
      <c r="C320" t="s">
        <v>89</v>
      </c>
      <c r="D320" t="s">
        <v>1366</v>
      </c>
      <c r="E320" t="s">
        <v>1367</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111</v>
      </c>
      <c r="B321" t="s">
        <v>1151</v>
      </c>
      <c r="C321" t="s">
        <v>89</v>
      </c>
      <c r="D321" t="s">
        <v>1368</v>
      </c>
      <c r="E321" t="s">
        <v>1205</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111</v>
      </c>
      <c r="B322" t="s">
        <v>1340</v>
      </c>
      <c r="C322" t="s">
        <v>89</v>
      </c>
      <c r="D322" t="s">
        <v>1341</v>
      </c>
      <c r="E322" t="s">
        <v>1342</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111</v>
      </c>
      <c r="B323" t="s">
        <v>1369</v>
      </c>
      <c r="C323" t="s">
        <v>89</v>
      </c>
      <c r="D323" t="s">
        <v>1370</v>
      </c>
      <c r="E323" t="s">
        <v>1371</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111</v>
      </c>
      <c r="B324" t="s">
        <v>1372</v>
      </c>
      <c r="C324" t="s">
        <v>89</v>
      </c>
      <c r="D324" t="s">
        <v>1373</v>
      </c>
      <c r="E324" t="s">
        <v>1194</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111</v>
      </c>
      <c r="B325" t="s">
        <v>1374</v>
      </c>
      <c r="C325" t="s">
        <v>89</v>
      </c>
      <c r="D325" t="s">
        <v>1375</v>
      </c>
      <c r="E325" t="s">
        <v>1376</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111</v>
      </c>
      <c r="B326" t="s">
        <v>1276</v>
      </c>
      <c r="C326" t="s">
        <v>89</v>
      </c>
      <c r="D326" t="s">
        <v>1343</v>
      </c>
      <c r="E326" t="s">
        <v>1377</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111</v>
      </c>
      <c r="B327" t="s">
        <v>1273</v>
      </c>
      <c r="C327" t="s">
        <v>89</v>
      </c>
      <c r="D327" t="s">
        <v>1343</v>
      </c>
      <c r="E327" t="s">
        <v>1342</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111</v>
      </c>
      <c r="B328" t="s">
        <v>1378</v>
      </c>
      <c r="C328" t="s">
        <v>89</v>
      </c>
      <c r="D328" t="s">
        <v>89</v>
      </c>
      <c r="E328" t="s">
        <v>1367</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111</v>
      </c>
      <c r="B329" t="s">
        <v>1379</v>
      </c>
      <c r="C329" t="s">
        <v>89</v>
      </c>
      <c r="D329" t="s">
        <v>89</v>
      </c>
      <c r="E329" t="s">
        <v>1367</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111</v>
      </c>
      <c r="B330" t="s">
        <v>1380</v>
      </c>
      <c r="C330" t="s">
        <v>89</v>
      </c>
      <c r="D330" t="s">
        <v>89</v>
      </c>
      <c r="E330" t="s">
        <v>1381</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111</v>
      </c>
      <c r="B331" t="s">
        <v>1382</v>
      </c>
      <c r="C331" t="s">
        <v>89</v>
      </c>
      <c r="D331" t="s">
        <v>89</v>
      </c>
      <c r="E331" t="s">
        <v>1371</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111</v>
      </c>
      <c r="B332" t="s">
        <v>1383</v>
      </c>
      <c r="C332" t="s">
        <v>89</v>
      </c>
      <c r="D332" t="s">
        <v>1384</v>
      </c>
      <c r="E332" t="s">
        <v>1381</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111</v>
      </c>
      <c r="B333" t="s">
        <v>1385</v>
      </c>
      <c r="C333" t="s">
        <v>89</v>
      </c>
      <c r="D333" t="s">
        <v>1384</v>
      </c>
      <c r="E333" t="s">
        <v>1272</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111</v>
      </c>
      <c r="B334" t="s">
        <v>1122</v>
      </c>
      <c r="C334" t="s">
        <v>89</v>
      </c>
      <c r="D334" t="s">
        <v>89</v>
      </c>
      <c r="E334" t="s">
        <v>1386</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111</v>
      </c>
      <c r="B335" t="s">
        <v>1124</v>
      </c>
      <c r="C335" t="s">
        <v>89</v>
      </c>
      <c r="D335" t="s">
        <v>89</v>
      </c>
      <c r="E335" t="s">
        <v>1386</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111</v>
      </c>
      <c r="B336" t="s">
        <v>1125</v>
      </c>
      <c r="C336" t="s">
        <v>89</v>
      </c>
      <c r="D336" t="s">
        <v>89</v>
      </c>
      <c r="E336" t="s">
        <v>1386</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111</v>
      </c>
      <c r="B337" t="s">
        <v>1127</v>
      </c>
      <c r="C337" t="s">
        <v>89</v>
      </c>
      <c r="D337" t="s">
        <v>89</v>
      </c>
      <c r="E337" t="s">
        <v>1386</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111</v>
      </c>
      <c r="B338" t="s">
        <v>1201</v>
      </c>
      <c r="C338" t="s">
        <v>89</v>
      </c>
      <c r="D338" t="s">
        <v>89</v>
      </c>
      <c r="E338" t="s">
        <v>1202</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111</v>
      </c>
      <c r="B339" t="s">
        <v>1128</v>
      </c>
      <c r="C339" t="s">
        <v>89</v>
      </c>
      <c r="D339" t="s">
        <v>89</v>
      </c>
      <c r="E339" t="s">
        <v>1387</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111</v>
      </c>
      <c r="B340" t="s">
        <v>1130</v>
      </c>
      <c r="C340" t="s">
        <v>89</v>
      </c>
      <c r="D340" t="s">
        <v>89</v>
      </c>
      <c r="E340" t="s">
        <v>1202</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111</v>
      </c>
      <c r="B341" t="s">
        <v>1132</v>
      </c>
      <c r="C341" t="s">
        <v>89</v>
      </c>
      <c r="D341" t="s">
        <v>89</v>
      </c>
      <c r="E341" t="s">
        <v>1221</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111</v>
      </c>
      <c r="B342" t="s">
        <v>1269</v>
      </c>
      <c r="C342" t="s">
        <v>89</v>
      </c>
      <c r="D342" t="s">
        <v>89</v>
      </c>
      <c r="E342" t="s">
        <v>1388</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111</v>
      </c>
      <c r="B343" t="s">
        <v>1268</v>
      </c>
      <c r="C343" t="s">
        <v>89</v>
      </c>
      <c r="D343" t="s">
        <v>89</v>
      </c>
      <c r="E343" t="s">
        <v>1388</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111</v>
      </c>
      <c r="B344" t="s">
        <v>1389</v>
      </c>
      <c r="C344" t="s">
        <v>89</v>
      </c>
      <c r="D344" t="s">
        <v>89</v>
      </c>
      <c r="E344" t="s">
        <v>1221</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111</v>
      </c>
      <c r="B345" t="s">
        <v>1390</v>
      </c>
      <c r="C345" t="s">
        <v>89</v>
      </c>
      <c r="D345" t="s">
        <v>89</v>
      </c>
      <c r="E345" t="s">
        <v>1221</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111</v>
      </c>
      <c r="B346" t="s">
        <v>1138</v>
      </c>
      <c r="C346" t="s">
        <v>89</v>
      </c>
      <c r="D346" t="s">
        <v>89</v>
      </c>
      <c r="E346" t="s">
        <v>1139</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113</v>
      </c>
      <c r="B347" t="s">
        <v>1294</v>
      </c>
      <c r="C347" t="s">
        <v>89</v>
      </c>
      <c r="D347" t="s">
        <v>1391</v>
      </c>
      <c r="E347" t="s">
        <v>1205</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113</v>
      </c>
      <c r="B348" t="s">
        <v>1392</v>
      </c>
      <c r="C348" t="s">
        <v>89</v>
      </c>
      <c r="D348" t="s">
        <v>1393</v>
      </c>
      <c r="E348" t="s">
        <v>1100</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113</v>
      </c>
      <c r="B349" t="s">
        <v>1149</v>
      </c>
      <c r="C349" t="s">
        <v>89</v>
      </c>
      <c r="D349" t="s">
        <v>1391</v>
      </c>
      <c r="E349" t="s">
        <v>1205</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113</v>
      </c>
      <c r="B350" t="s">
        <v>1312</v>
      </c>
      <c r="C350" t="s">
        <v>89</v>
      </c>
      <c r="D350" t="s">
        <v>1394</v>
      </c>
      <c r="E350" t="s">
        <v>1395</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113</v>
      </c>
      <c r="B351" t="s">
        <v>1181</v>
      </c>
      <c r="C351" t="s">
        <v>89</v>
      </c>
      <c r="D351" t="s">
        <v>1391</v>
      </c>
      <c r="E351" t="s">
        <v>1205</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113</v>
      </c>
      <c r="B352" t="s">
        <v>1396</v>
      </c>
      <c r="C352" t="s">
        <v>89</v>
      </c>
      <c r="D352" t="s">
        <v>1397</v>
      </c>
      <c r="E352" t="s">
        <v>1205</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113</v>
      </c>
      <c r="B353" t="s">
        <v>1398</v>
      </c>
      <c r="C353" t="s">
        <v>89</v>
      </c>
      <c r="D353" t="s">
        <v>1399</v>
      </c>
      <c r="E353" t="s">
        <v>1105</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113</v>
      </c>
      <c r="B354" t="s">
        <v>1392</v>
      </c>
      <c r="C354" t="s">
        <v>89</v>
      </c>
      <c r="D354" t="s">
        <v>1393</v>
      </c>
      <c r="E354" t="s">
        <v>1100</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113</v>
      </c>
      <c r="B355" t="s">
        <v>1312</v>
      </c>
      <c r="C355" t="s">
        <v>89</v>
      </c>
      <c r="D355" t="s">
        <v>1394</v>
      </c>
      <c r="E355" t="s">
        <v>1395</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113</v>
      </c>
      <c r="B356" t="s">
        <v>1400</v>
      </c>
      <c r="C356" t="s">
        <v>89</v>
      </c>
      <c r="D356" t="s">
        <v>1394</v>
      </c>
      <c r="E356" t="s">
        <v>1401</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113</v>
      </c>
      <c r="B357" t="s">
        <v>1402</v>
      </c>
      <c r="C357" t="s">
        <v>89</v>
      </c>
      <c r="D357" t="s">
        <v>1394</v>
      </c>
      <c r="E357" t="s">
        <v>1298</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113</v>
      </c>
      <c r="B358" t="s">
        <v>1403</v>
      </c>
      <c r="C358" t="s">
        <v>89</v>
      </c>
      <c r="D358" t="s">
        <v>1394</v>
      </c>
      <c r="E358" t="s">
        <v>1395</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113</v>
      </c>
      <c r="B359" t="s">
        <v>1404</v>
      </c>
      <c r="C359" t="s">
        <v>89</v>
      </c>
      <c r="D359" t="s">
        <v>1394</v>
      </c>
      <c r="E359" t="s">
        <v>1349</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113</v>
      </c>
      <c r="B360" t="s">
        <v>1314</v>
      </c>
      <c r="C360" t="s">
        <v>89</v>
      </c>
      <c r="D360" t="s">
        <v>1394</v>
      </c>
      <c r="E360" t="s">
        <v>1395</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113</v>
      </c>
      <c r="B361" t="s">
        <v>1256</v>
      </c>
      <c r="C361" t="s">
        <v>89</v>
      </c>
      <c r="D361" t="s">
        <v>1394</v>
      </c>
      <c r="E361" t="s">
        <v>1395</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113</v>
      </c>
      <c r="B362" t="s">
        <v>1294</v>
      </c>
      <c r="C362" t="s">
        <v>89</v>
      </c>
      <c r="D362" t="s">
        <v>1391</v>
      </c>
      <c r="E362" t="s">
        <v>1205</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113</v>
      </c>
      <c r="B363" t="s">
        <v>1181</v>
      </c>
      <c r="C363" t="s">
        <v>89</v>
      </c>
      <c r="D363" t="s">
        <v>1391</v>
      </c>
      <c r="E363" t="s">
        <v>1205</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113</v>
      </c>
      <c r="B364" t="s">
        <v>1405</v>
      </c>
      <c r="C364" t="s">
        <v>89</v>
      </c>
      <c r="D364" t="s">
        <v>1391</v>
      </c>
      <c r="E364" t="s">
        <v>1164</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113</v>
      </c>
      <c r="B365" t="s">
        <v>1149</v>
      </c>
      <c r="C365" t="s">
        <v>89</v>
      </c>
      <c r="D365" t="s">
        <v>1391</v>
      </c>
      <c r="E365" t="s">
        <v>1205</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113</v>
      </c>
      <c r="B366" t="s">
        <v>1406</v>
      </c>
      <c r="C366" t="s">
        <v>89</v>
      </c>
      <c r="D366" t="s">
        <v>1391</v>
      </c>
      <c r="E366" t="s">
        <v>1258</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113</v>
      </c>
      <c r="B367" t="s">
        <v>1407</v>
      </c>
      <c r="C367" t="s">
        <v>89</v>
      </c>
      <c r="D367" t="s">
        <v>1391</v>
      </c>
      <c r="E367" t="s">
        <v>1115</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113</v>
      </c>
      <c r="B368" t="s">
        <v>1408</v>
      </c>
      <c r="C368" t="s">
        <v>89</v>
      </c>
      <c r="D368" t="s">
        <v>1330</v>
      </c>
      <c r="E368" t="s">
        <v>1278</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113</v>
      </c>
      <c r="B369" t="s">
        <v>1329</v>
      </c>
      <c r="C369" t="s">
        <v>89</v>
      </c>
      <c r="D369" t="s">
        <v>1330</v>
      </c>
      <c r="E369" t="s">
        <v>1278</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113</v>
      </c>
      <c r="B370" t="s">
        <v>1409</v>
      </c>
      <c r="C370" t="s">
        <v>89</v>
      </c>
      <c r="D370" t="s">
        <v>1330</v>
      </c>
      <c r="E370" t="s">
        <v>1278</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113</v>
      </c>
      <c r="B371" t="s">
        <v>1410</v>
      </c>
      <c r="C371" t="s">
        <v>89</v>
      </c>
      <c r="D371" t="s">
        <v>1330</v>
      </c>
      <c r="E371" t="s">
        <v>1105</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113</v>
      </c>
      <c r="B372" t="s">
        <v>1411</v>
      </c>
      <c r="C372" t="s">
        <v>89</v>
      </c>
      <c r="D372" t="s">
        <v>1330</v>
      </c>
      <c r="E372" t="s">
        <v>1278</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113</v>
      </c>
      <c r="B373" t="s">
        <v>1412</v>
      </c>
      <c r="C373" t="s">
        <v>89</v>
      </c>
      <c r="D373" t="s">
        <v>1330</v>
      </c>
      <c r="E373" t="s">
        <v>1278</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113</v>
      </c>
      <c r="B374" t="s">
        <v>1122</v>
      </c>
      <c r="C374" t="s">
        <v>89</v>
      </c>
      <c r="D374" t="s">
        <v>89</v>
      </c>
      <c r="E374" t="s">
        <v>1196</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113</v>
      </c>
      <c r="B375" t="s">
        <v>1332</v>
      </c>
      <c r="C375" t="s">
        <v>89</v>
      </c>
      <c r="D375" t="s">
        <v>89</v>
      </c>
      <c r="E375" t="s">
        <v>1196</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113</v>
      </c>
      <c r="B376" t="s">
        <v>1198</v>
      </c>
      <c r="C376" t="s">
        <v>89</v>
      </c>
      <c r="D376" t="s">
        <v>89</v>
      </c>
      <c r="E376" t="s">
        <v>1196</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113</v>
      </c>
      <c r="B377" t="s">
        <v>1266</v>
      </c>
      <c r="C377" t="s">
        <v>89</v>
      </c>
      <c r="D377" t="s">
        <v>89</v>
      </c>
      <c r="E377" t="s">
        <v>1129</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113</v>
      </c>
      <c r="B378" t="s">
        <v>1201</v>
      </c>
      <c r="C378" t="s">
        <v>89</v>
      </c>
      <c r="D378" t="s">
        <v>89</v>
      </c>
      <c r="E378" t="s">
        <v>1129</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113</v>
      </c>
      <c r="B379" t="s">
        <v>1413</v>
      </c>
      <c r="C379" t="s">
        <v>89</v>
      </c>
      <c r="D379" t="s">
        <v>89</v>
      </c>
      <c r="E379" t="s">
        <v>1129</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113</v>
      </c>
      <c r="B380" t="s">
        <v>1128</v>
      </c>
      <c r="C380" t="s">
        <v>89</v>
      </c>
      <c r="D380" t="s">
        <v>89</v>
      </c>
      <c r="E380" t="s">
        <v>1129</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113</v>
      </c>
      <c r="B381" t="s">
        <v>1130</v>
      </c>
      <c r="C381" t="s">
        <v>89</v>
      </c>
      <c r="D381" t="s">
        <v>89</v>
      </c>
      <c r="E381" t="s">
        <v>1131</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113</v>
      </c>
      <c r="B382" t="s">
        <v>1414</v>
      </c>
      <c r="C382" t="s">
        <v>89</v>
      </c>
      <c r="D382" t="s">
        <v>89</v>
      </c>
      <c r="E382" t="s">
        <v>1133</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113</v>
      </c>
      <c r="B383" t="s">
        <v>1268</v>
      </c>
      <c r="C383" t="s">
        <v>89</v>
      </c>
      <c r="D383" t="s">
        <v>89</v>
      </c>
      <c r="E383" t="s">
        <v>1272</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113</v>
      </c>
      <c r="B384" t="s">
        <v>1415</v>
      </c>
      <c r="C384" t="s">
        <v>89</v>
      </c>
      <c r="D384" t="s">
        <v>89</v>
      </c>
      <c r="E384" t="s">
        <v>1272</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113</v>
      </c>
      <c r="B385" t="s">
        <v>1416</v>
      </c>
      <c r="C385" t="s">
        <v>89</v>
      </c>
      <c r="D385" t="s">
        <v>89</v>
      </c>
      <c r="E385" t="s">
        <v>1129</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113</v>
      </c>
      <c r="B386" t="s">
        <v>1271</v>
      </c>
      <c r="C386" t="s">
        <v>89</v>
      </c>
      <c r="D386" t="s">
        <v>89</v>
      </c>
      <c r="E386" t="s">
        <v>1278</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113</v>
      </c>
      <c r="B387" t="s">
        <v>1138</v>
      </c>
      <c r="C387" t="s">
        <v>89</v>
      </c>
      <c r="D387" t="s">
        <v>89</v>
      </c>
      <c r="E387" t="s">
        <v>1139</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114</v>
      </c>
      <c r="B388" t="s">
        <v>1417</v>
      </c>
      <c r="C388" t="s">
        <v>89</v>
      </c>
      <c r="D388" t="s">
        <v>1418</v>
      </c>
      <c r="E388" t="s">
        <v>1196</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114</v>
      </c>
      <c r="B389" t="s">
        <v>1419</v>
      </c>
      <c r="C389" t="s">
        <v>89</v>
      </c>
      <c r="D389" t="s">
        <v>1420</v>
      </c>
      <c r="E389" t="s">
        <v>1235</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114</v>
      </c>
      <c r="B390" t="s">
        <v>1421</v>
      </c>
      <c r="C390" t="s">
        <v>89</v>
      </c>
      <c r="D390" t="s">
        <v>1422</v>
      </c>
      <c r="E390" t="s">
        <v>1105</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114</v>
      </c>
      <c r="B391" t="s">
        <v>1423</v>
      </c>
      <c r="C391" t="s">
        <v>89</v>
      </c>
      <c r="D391" t="s">
        <v>1424</v>
      </c>
      <c r="E391" t="s">
        <v>1102</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114</v>
      </c>
      <c r="B392" t="s">
        <v>1425</v>
      </c>
      <c r="C392" t="s">
        <v>89</v>
      </c>
      <c r="D392" t="s">
        <v>1426</v>
      </c>
      <c r="E392" t="s">
        <v>1427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114</v>
      </c>
      <c r="B393" t="s">
        <v>1417</v>
      </c>
      <c r="C393" t="s">
        <v>89</v>
      </c>
      <c r="D393" t="s">
        <v>1418</v>
      </c>
      <c r="E393" t="s">
        <v>1196</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114</v>
      </c>
      <c r="B394" t="s">
        <v>1423</v>
      </c>
      <c r="C394" t="s">
        <v>89</v>
      </c>
      <c r="D394" t="s">
        <v>1424</v>
      </c>
      <c r="E394" t="s">
        <v>1102</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114</v>
      </c>
      <c r="B395" t="s">
        <v>1419</v>
      </c>
      <c r="C395" t="s">
        <v>89</v>
      </c>
      <c r="D395" t="s">
        <v>1420</v>
      </c>
      <c r="E395" t="s">
        <v>1235</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114</v>
      </c>
      <c r="B396" t="s">
        <v>1428</v>
      </c>
      <c r="C396" t="s">
        <v>89</v>
      </c>
      <c r="D396" t="s">
        <v>1429</v>
      </c>
      <c r="E396" t="s">
        <v>1233</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114</v>
      </c>
      <c r="B397" t="s">
        <v>1425</v>
      </c>
      <c r="C397" t="s">
        <v>89</v>
      </c>
      <c r="D397" t="s">
        <v>1426</v>
      </c>
      <c r="E397" t="s">
        <v>1427</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114</v>
      </c>
      <c r="B398" t="s">
        <v>1421</v>
      </c>
      <c r="C398" t="s">
        <v>89</v>
      </c>
      <c r="D398" t="s">
        <v>1422</v>
      </c>
      <c r="E398" t="s">
        <v>1105</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114</v>
      </c>
      <c r="B399" t="s">
        <v>1430</v>
      </c>
      <c r="C399" t="s">
        <v>89</v>
      </c>
      <c r="D399" t="s">
        <v>1431</v>
      </c>
      <c r="E399" t="s">
        <v>1093</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114</v>
      </c>
      <c r="B400" t="s">
        <v>1432</v>
      </c>
      <c r="C400" t="s">
        <v>89</v>
      </c>
      <c r="D400" t="s">
        <v>1433</v>
      </c>
      <c r="E400" t="s">
        <v>1265</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114</v>
      </c>
      <c r="B401" t="s">
        <v>1434</v>
      </c>
      <c r="C401" t="s">
        <v>89</v>
      </c>
      <c r="D401" t="s">
        <v>1435</v>
      </c>
      <c r="E401" t="s">
        <v>1298</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114</v>
      </c>
      <c r="B402" t="s">
        <v>1436</v>
      </c>
      <c r="C402" t="s">
        <v>89</v>
      </c>
      <c r="D402" t="s">
        <v>89</v>
      </c>
      <c r="E402" t="s">
        <v>1221</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114</v>
      </c>
      <c r="B403" t="s">
        <v>1122</v>
      </c>
      <c r="C403" t="s">
        <v>89</v>
      </c>
      <c r="D403" t="s">
        <v>89</v>
      </c>
      <c r="E403" t="s">
        <v>1218</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114</v>
      </c>
      <c r="B404" t="s">
        <v>1198</v>
      </c>
      <c r="C404" t="s">
        <v>89</v>
      </c>
      <c r="D404" t="s">
        <v>89</v>
      </c>
      <c r="E404" t="s">
        <v>1218</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114</v>
      </c>
      <c r="B405" t="s">
        <v>1124</v>
      </c>
      <c r="C405" t="s">
        <v>89</v>
      </c>
      <c r="D405" t="s">
        <v>89</v>
      </c>
      <c r="E405" t="s">
        <v>1218</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114</v>
      </c>
      <c r="B406" t="s">
        <v>1437</v>
      </c>
      <c r="C406" t="s">
        <v>89</v>
      </c>
      <c r="D406" t="s">
        <v>89</v>
      </c>
      <c r="E406" t="s">
        <v>1131</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114</v>
      </c>
      <c r="B407" t="s">
        <v>1200</v>
      </c>
      <c r="C407" t="s">
        <v>89</v>
      </c>
      <c r="D407" t="s">
        <v>89</v>
      </c>
      <c r="E407" t="s">
        <v>1231</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114</v>
      </c>
      <c r="B408" t="s">
        <v>1201</v>
      </c>
      <c r="C408" t="s">
        <v>89</v>
      </c>
      <c r="D408" t="s">
        <v>89</v>
      </c>
      <c r="E408" t="s">
        <v>1202</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114</v>
      </c>
      <c r="B409" t="s">
        <v>1438</v>
      </c>
      <c r="C409" t="s">
        <v>89</v>
      </c>
      <c r="D409" t="s">
        <v>89</v>
      </c>
      <c r="E409" t="s">
        <v>1286</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114</v>
      </c>
      <c r="B410" t="s">
        <v>1130</v>
      </c>
      <c r="C410" t="s">
        <v>89</v>
      </c>
      <c r="D410" t="s">
        <v>89</v>
      </c>
      <c r="E410" t="s">
        <v>1133</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114</v>
      </c>
      <c r="B411" t="s">
        <v>1132</v>
      </c>
      <c r="C411" t="s">
        <v>89</v>
      </c>
      <c r="D411" t="s">
        <v>89</v>
      </c>
      <c r="E411" t="s">
        <v>1221</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114</v>
      </c>
      <c r="B412" t="s">
        <v>1232</v>
      </c>
      <c r="C412" t="s">
        <v>89</v>
      </c>
      <c r="D412" t="s">
        <v>89</v>
      </c>
      <c r="E412" t="s">
        <v>1335</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114</v>
      </c>
      <c r="B413" t="s">
        <v>1268</v>
      </c>
      <c r="C413" t="s">
        <v>89</v>
      </c>
      <c r="D413" t="s">
        <v>89</v>
      </c>
      <c r="E413" t="s">
        <v>1335</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114</v>
      </c>
      <c r="B414" t="s">
        <v>1269</v>
      </c>
      <c r="C414" t="s">
        <v>89</v>
      </c>
      <c r="D414" t="s">
        <v>89</v>
      </c>
      <c r="E414" t="s">
        <v>1335</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114</v>
      </c>
      <c r="B415" t="s">
        <v>1439</v>
      </c>
      <c r="C415" t="s">
        <v>89</v>
      </c>
      <c r="D415" t="s">
        <v>89</v>
      </c>
      <c r="E415" t="s">
        <v>1440</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114</v>
      </c>
      <c r="B416" t="s">
        <v>1441</v>
      </c>
      <c r="C416" t="s">
        <v>89</v>
      </c>
      <c r="D416" t="s">
        <v>89</v>
      </c>
      <c r="E416" t="s">
        <v>1440</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114</v>
      </c>
      <c r="B417" t="s">
        <v>1138</v>
      </c>
      <c r="C417" t="s">
        <v>89</v>
      </c>
      <c r="D417" t="s">
        <v>89</v>
      </c>
      <c r="E417" t="s">
        <v>1139</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117</v>
      </c>
      <c r="B418" t="s">
        <v>1442</v>
      </c>
      <c r="C418" t="s">
        <v>89</v>
      </c>
      <c r="D418" t="s">
        <v>1443</v>
      </c>
      <c r="E418" t="s">
        <v>1444</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117</v>
      </c>
      <c r="B419" t="s">
        <v>1445</v>
      </c>
      <c r="C419" t="s">
        <v>89</v>
      </c>
      <c r="D419" t="s">
        <v>1446</v>
      </c>
      <c r="E419" t="s">
        <v>1447</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117</v>
      </c>
      <c r="B420" t="s">
        <v>1448</v>
      </c>
      <c r="C420" t="s">
        <v>89</v>
      </c>
      <c r="D420" t="s">
        <v>1449</v>
      </c>
      <c r="E420" t="s">
        <v>1367</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117</v>
      </c>
      <c r="B421" t="s">
        <v>1417</v>
      </c>
      <c r="C421" t="s">
        <v>89</v>
      </c>
      <c r="D421" t="s">
        <v>1450</v>
      </c>
      <c r="E421" t="s">
        <v>1451</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117</v>
      </c>
      <c r="B422" t="s">
        <v>1428</v>
      </c>
      <c r="C422" t="s">
        <v>89</v>
      </c>
      <c r="D422" t="s">
        <v>1452</v>
      </c>
      <c r="E422" t="s">
        <v>1196</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117</v>
      </c>
      <c r="B423" t="s">
        <v>1453</v>
      </c>
      <c r="C423" t="s">
        <v>89</v>
      </c>
      <c r="D423" t="s">
        <v>1454</v>
      </c>
      <c r="E423" t="s">
        <v>1455</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117</v>
      </c>
      <c r="B424" t="s">
        <v>1456</v>
      </c>
      <c r="C424" t="s">
        <v>89</v>
      </c>
      <c r="D424" t="s">
        <v>1457</v>
      </c>
      <c r="E424" t="s">
        <v>1115</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117</v>
      </c>
      <c r="B425" t="s">
        <v>1430</v>
      </c>
      <c r="C425" t="s">
        <v>89</v>
      </c>
      <c r="D425" t="s">
        <v>1457</v>
      </c>
      <c r="E425" t="s">
        <v>1119</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117</v>
      </c>
      <c r="B426" t="s">
        <v>1458</v>
      </c>
      <c r="C426" t="s">
        <v>89</v>
      </c>
      <c r="D426" t="s">
        <v>1459</v>
      </c>
      <c r="E426" t="s">
        <v>1460</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117</v>
      </c>
      <c r="B427" t="s">
        <v>1434</v>
      </c>
      <c r="C427" t="s">
        <v>89</v>
      </c>
      <c r="D427" t="s">
        <v>1461</v>
      </c>
      <c r="E427" t="s">
        <v>1102</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117</v>
      </c>
      <c r="B428" t="s">
        <v>1112</v>
      </c>
      <c r="C428" t="s">
        <v>89</v>
      </c>
      <c r="D428" t="s">
        <v>1462</v>
      </c>
      <c r="E428" t="s">
        <v>1463</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117</v>
      </c>
      <c r="B429" t="s">
        <v>1114</v>
      </c>
      <c r="C429" t="s">
        <v>89</v>
      </c>
      <c r="D429" t="s">
        <v>1464</v>
      </c>
      <c r="E429" t="s">
        <v>1463</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117</v>
      </c>
      <c r="B430" t="s">
        <v>1098</v>
      </c>
      <c r="C430" t="s">
        <v>89</v>
      </c>
      <c r="D430" t="s">
        <v>1465</v>
      </c>
      <c r="E430" t="s">
        <v>1196</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117</v>
      </c>
      <c r="B431" t="s">
        <v>1466</v>
      </c>
      <c r="C431" t="s">
        <v>89</v>
      </c>
      <c r="D431" t="s">
        <v>89</v>
      </c>
      <c r="E431" t="s">
        <v>1367</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117</v>
      </c>
      <c r="B432" t="s">
        <v>1467</v>
      </c>
      <c r="C432" t="s">
        <v>89</v>
      </c>
      <c r="D432" t="s">
        <v>89</v>
      </c>
      <c r="E432" t="s">
        <v>1468</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117</v>
      </c>
      <c r="B433" t="s">
        <v>1469</v>
      </c>
      <c r="C433" t="s">
        <v>89</v>
      </c>
      <c r="D433" t="s">
        <v>89</v>
      </c>
      <c r="E433" t="s">
        <v>1470</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117</v>
      </c>
      <c r="B434" t="s">
        <v>1471</v>
      </c>
      <c r="C434" t="s">
        <v>89</v>
      </c>
      <c r="D434" t="s">
        <v>89</v>
      </c>
      <c r="E434" t="s">
        <v>1196</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117</v>
      </c>
      <c r="B435" t="s">
        <v>1472</v>
      </c>
      <c r="C435" t="s">
        <v>89</v>
      </c>
      <c r="D435" t="s">
        <v>89</v>
      </c>
      <c r="E435" t="s">
        <v>1367</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117</v>
      </c>
      <c r="B436" t="s">
        <v>1473</v>
      </c>
      <c r="C436" t="s">
        <v>89</v>
      </c>
      <c r="D436" t="s">
        <v>89</v>
      </c>
      <c r="E436" t="s">
        <v>1463</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117</v>
      </c>
      <c r="B437" t="s">
        <v>1128</v>
      </c>
      <c r="C437" t="s">
        <v>89</v>
      </c>
      <c r="D437" t="s">
        <v>89</v>
      </c>
      <c r="E437" t="s">
        <v>1231</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117</v>
      </c>
      <c r="B438" t="s">
        <v>1130</v>
      </c>
      <c r="C438" t="s">
        <v>89</v>
      </c>
      <c r="D438" t="s">
        <v>89</v>
      </c>
      <c r="E438" t="s">
        <v>1474</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117</v>
      </c>
      <c r="B439" t="s">
        <v>1132</v>
      </c>
      <c r="C439" t="s">
        <v>89</v>
      </c>
      <c r="D439" t="s">
        <v>89</v>
      </c>
      <c r="E439" t="s">
        <v>1474</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117</v>
      </c>
      <c r="B440" t="s">
        <v>1138</v>
      </c>
      <c r="C440" t="s">
        <v>89</v>
      </c>
      <c r="D440" t="s">
        <v>89</v>
      </c>
      <c r="E440" t="s">
        <v>1139</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118</v>
      </c>
      <c r="B441" t="s">
        <v>1428</v>
      </c>
      <c r="C441" t="s">
        <v>89</v>
      </c>
      <c r="D441" t="s">
        <v>1475</v>
      </c>
      <c r="E441" t="s">
        <v>1135</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118</v>
      </c>
      <c r="B442" t="s">
        <v>1476</v>
      </c>
      <c r="C442" t="s">
        <v>89</v>
      </c>
      <c r="D442" t="s">
        <v>1477</v>
      </c>
      <c r="E442" t="s">
        <v>1113</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118</v>
      </c>
      <c r="B443" t="s">
        <v>1417</v>
      </c>
      <c r="C443" t="s">
        <v>89</v>
      </c>
      <c r="D443" t="s">
        <v>1478</v>
      </c>
      <c r="E443" t="s">
        <v>1335</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118</v>
      </c>
      <c r="B444" t="s">
        <v>1421</v>
      </c>
      <c r="C444" t="s">
        <v>89</v>
      </c>
      <c r="D444" t="s">
        <v>1479</v>
      </c>
      <c r="E444" t="s">
        <v>1097</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118</v>
      </c>
      <c r="B445" t="s">
        <v>1480</v>
      </c>
      <c r="C445" t="s">
        <v>89</v>
      </c>
      <c r="D445" t="s">
        <v>1481</v>
      </c>
      <c r="E445" t="s">
        <v>1093</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118</v>
      </c>
      <c r="B446" t="s">
        <v>1417</v>
      </c>
      <c r="C446" t="s">
        <v>89</v>
      </c>
      <c r="D446" t="s">
        <v>1478</v>
      </c>
      <c r="E446" t="s">
        <v>1335</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118</v>
      </c>
      <c r="B447" t="s">
        <v>1453</v>
      </c>
      <c r="C447" t="s">
        <v>89</v>
      </c>
      <c r="D447" t="s">
        <v>1482</v>
      </c>
      <c r="E447" t="s">
        <v>1113</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118</v>
      </c>
      <c r="B448" t="s">
        <v>1480</v>
      </c>
      <c r="C448" t="s">
        <v>89</v>
      </c>
      <c r="D448" t="s">
        <v>1481</v>
      </c>
      <c r="E448" t="s">
        <v>1093</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118</v>
      </c>
      <c r="B449" t="s">
        <v>1428</v>
      </c>
      <c r="C449" t="s">
        <v>89</v>
      </c>
      <c r="D449" t="s">
        <v>1475</v>
      </c>
      <c r="E449" t="s">
        <v>1135</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118</v>
      </c>
      <c r="B450" t="s">
        <v>1476</v>
      </c>
      <c r="C450" t="s">
        <v>89</v>
      </c>
      <c r="D450" t="s">
        <v>1477</v>
      </c>
      <c r="E450" t="s">
        <v>1113</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118</v>
      </c>
      <c r="B451" t="s">
        <v>1421</v>
      </c>
      <c r="C451" t="s">
        <v>89</v>
      </c>
      <c r="D451" t="s">
        <v>1479</v>
      </c>
      <c r="E451" t="s">
        <v>1097</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118</v>
      </c>
      <c r="B452" t="s">
        <v>1483</v>
      </c>
      <c r="C452" t="s">
        <v>89</v>
      </c>
      <c r="D452" t="s">
        <v>1484</v>
      </c>
      <c r="E452" t="s">
        <v>1485</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118</v>
      </c>
      <c r="B453" t="s">
        <v>1486</v>
      </c>
      <c r="C453" t="s">
        <v>89</v>
      </c>
      <c r="D453" t="s">
        <v>1487</v>
      </c>
      <c r="E453" t="s">
        <v>1166</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118</v>
      </c>
      <c r="B454" t="s">
        <v>1434</v>
      </c>
      <c r="C454" t="s">
        <v>89</v>
      </c>
      <c r="D454" t="s">
        <v>1488</v>
      </c>
      <c r="E454" t="s">
        <v>1121</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118</v>
      </c>
      <c r="B455" t="s">
        <v>1122</v>
      </c>
      <c r="C455" t="s">
        <v>89</v>
      </c>
      <c r="D455" t="s">
        <v>89</v>
      </c>
      <c r="E455" t="s">
        <v>1267</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118</v>
      </c>
      <c r="B456" t="s">
        <v>1489</v>
      </c>
      <c r="C456" t="s">
        <v>89</v>
      </c>
      <c r="D456" t="s">
        <v>1229</v>
      </c>
      <c r="E456" t="s">
        <v>1131</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118</v>
      </c>
      <c r="B457" t="s">
        <v>1198</v>
      </c>
      <c r="C457" t="s">
        <v>89</v>
      </c>
      <c r="D457" t="s">
        <v>89</v>
      </c>
      <c r="E457" t="s">
        <v>1267</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118</v>
      </c>
      <c r="B458" t="s">
        <v>1199</v>
      </c>
      <c r="C458" t="s">
        <v>89</v>
      </c>
      <c r="D458" t="s">
        <v>89</v>
      </c>
      <c r="E458" t="s">
        <v>1131</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118</v>
      </c>
      <c r="B459" t="s">
        <v>1200</v>
      </c>
      <c r="C459" t="s">
        <v>89</v>
      </c>
      <c r="D459" t="s">
        <v>89</v>
      </c>
      <c r="E459" t="s">
        <v>1131</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118</v>
      </c>
      <c r="B460" t="s">
        <v>1490</v>
      </c>
      <c r="C460" t="s">
        <v>89</v>
      </c>
      <c r="D460" t="s">
        <v>89</v>
      </c>
      <c r="E460" t="s">
        <v>1202</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118</v>
      </c>
      <c r="B461" t="s">
        <v>1438</v>
      </c>
      <c r="C461" t="s">
        <v>89</v>
      </c>
      <c r="D461" t="s">
        <v>89</v>
      </c>
      <c r="E461" t="s">
        <v>1231</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118</v>
      </c>
      <c r="B462" t="s">
        <v>1130</v>
      </c>
      <c r="C462" t="s">
        <v>89</v>
      </c>
      <c r="D462" t="s">
        <v>89</v>
      </c>
      <c r="E462" t="s">
        <v>1202</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118</v>
      </c>
      <c r="B463" t="s">
        <v>1132</v>
      </c>
      <c r="C463" t="s">
        <v>89</v>
      </c>
      <c r="D463" t="s">
        <v>89</v>
      </c>
      <c r="E463" t="s">
        <v>1286</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118</v>
      </c>
      <c r="B464" t="s">
        <v>1138</v>
      </c>
      <c r="C464" t="s">
        <v>89</v>
      </c>
      <c r="D464" t="s">
        <v>89</v>
      </c>
      <c r="E464" t="s">
        <v>1139</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120</v>
      </c>
      <c r="B465" t="s">
        <v>1491</v>
      </c>
      <c r="C465" t="s">
        <v>89</v>
      </c>
      <c r="D465" t="s">
        <v>1492</v>
      </c>
      <c r="E465" t="s">
        <v>1493</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120</v>
      </c>
      <c r="B466" t="s">
        <v>1494</v>
      </c>
      <c r="C466" t="s">
        <v>89</v>
      </c>
      <c r="D466" t="s">
        <v>1495</v>
      </c>
      <c r="E466" t="s">
        <v>1496</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120</v>
      </c>
      <c r="B467" t="s">
        <v>1417</v>
      </c>
      <c r="C467" t="s">
        <v>89</v>
      </c>
      <c r="D467" t="s">
        <v>1497</v>
      </c>
      <c r="E467" t="s">
        <v>1131</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120</v>
      </c>
      <c r="B468" t="s">
        <v>1428</v>
      </c>
      <c r="C468" t="s">
        <v>89</v>
      </c>
      <c r="D468" t="s">
        <v>1497</v>
      </c>
      <c r="E468" t="s">
        <v>1218</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120</v>
      </c>
      <c r="B469" t="s">
        <v>1498</v>
      </c>
      <c r="C469" t="s">
        <v>89</v>
      </c>
      <c r="D469" t="s">
        <v>1499</v>
      </c>
      <c r="E469" t="s">
        <v>1335</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120</v>
      </c>
      <c r="B470" t="s">
        <v>1421</v>
      </c>
      <c r="C470" t="s">
        <v>89</v>
      </c>
      <c r="D470" t="s">
        <v>1500</v>
      </c>
      <c r="E470" t="s">
        <v>1272</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120</v>
      </c>
      <c r="B471" t="s">
        <v>1501</v>
      </c>
      <c r="C471" t="s">
        <v>89</v>
      </c>
      <c r="D471" t="s">
        <v>1502</v>
      </c>
      <c r="E471" t="s">
        <v>1278</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120</v>
      </c>
      <c r="B472" t="s">
        <v>1434</v>
      </c>
      <c r="C472" t="s">
        <v>89</v>
      </c>
      <c r="D472" t="s">
        <v>1503</v>
      </c>
      <c r="E472" t="s">
        <v>1258</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120</v>
      </c>
      <c r="B473" t="s">
        <v>1122</v>
      </c>
      <c r="C473" t="s">
        <v>89</v>
      </c>
      <c r="D473" t="s">
        <v>89</v>
      </c>
      <c r="E473" t="s">
        <v>1202</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120</v>
      </c>
      <c r="B474" t="s">
        <v>1124</v>
      </c>
      <c r="C474" t="s">
        <v>89</v>
      </c>
      <c r="D474" t="s">
        <v>89</v>
      </c>
      <c r="E474" t="s">
        <v>1202</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120</v>
      </c>
      <c r="B475" t="s">
        <v>1198</v>
      </c>
      <c r="C475" t="s">
        <v>89</v>
      </c>
      <c r="D475" t="s">
        <v>89</v>
      </c>
      <c r="E475" t="s">
        <v>1202</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120</v>
      </c>
      <c r="B476" t="s">
        <v>1437</v>
      </c>
      <c r="C476" t="s">
        <v>89</v>
      </c>
      <c r="D476" t="s">
        <v>89</v>
      </c>
      <c r="E476" t="s">
        <v>1202</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120</v>
      </c>
      <c r="B477" t="s">
        <v>1200</v>
      </c>
      <c r="C477" t="s">
        <v>89</v>
      </c>
      <c r="D477" t="s">
        <v>89</v>
      </c>
      <c r="E477" t="s">
        <v>1202</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120</v>
      </c>
      <c r="B478" t="s">
        <v>1201</v>
      </c>
      <c r="C478" t="s">
        <v>89</v>
      </c>
      <c r="D478" t="s">
        <v>89</v>
      </c>
      <c r="E478" t="s">
        <v>1133</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120</v>
      </c>
      <c r="B479" t="s">
        <v>1130</v>
      </c>
      <c r="C479" t="s">
        <v>89</v>
      </c>
      <c r="D479" t="s">
        <v>89</v>
      </c>
      <c r="E479" t="s">
        <v>1504</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120</v>
      </c>
      <c r="B480" t="s">
        <v>1132</v>
      </c>
      <c r="C480" t="s">
        <v>89</v>
      </c>
      <c r="D480" t="s">
        <v>89</v>
      </c>
      <c r="E480" t="s">
        <v>1504</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120</v>
      </c>
      <c r="B481" t="s">
        <v>1415</v>
      </c>
      <c r="C481" t="s">
        <v>89</v>
      </c>
      <c r="D481" t="s">
        <v>89</v>
      </c>
      <c r="E481" t="s">
        <v>1129</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120</v>
      </c>
      <c r="B482" t="s">
        <v>1138</v>
      </c>
      <c r="C482" t="s">
        <v>89</v>
      </c>
      <c r="D482" t="s">
        <v>89</v>
      </c>
      <c r="E482" t="s">
        <v>1139</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122</v>
      </c>
      <c r="B483" t="s">
        <v>1428</v>
      </c>
      <c r="C483" t="s">
        <v>89</v>
      </c>
      <c r="D483" t="s">
        <v>1505</v>
      </c>
      <c r="E483" t="s">
        <v>1506</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122</v>
      </c>
      <c r="B484" t="s">
        <v>1417</v>
      </c>
      <c r="C484" t="s">
        <v>89</v>
      </c>
      <c r="D484" t="s">
        <v>1505</v>
      </c>
      <c r="E484" t="s">
        <v>1196</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122</v>
      </c>
      <c r="B485" t="s">
        <v>1476</v>
      </c>
      <c r="C485" t="s">
        <v>89</v>
      </c>
      <c r="D485" t="s">
        <v>1499</v>
      </c>
      <c r="E485" t="s">
        <v>1272</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122</v>
      </c>
      <c r="B486" t="s">
        <v>1501</v>
      </c>
      <c r="C486" t="s">
        <v>89</v>
      </c>
      <c r="D486" t="s">
        <v>1502</v>
      </c>
      <c r="E486" t="s">
        <v>1258</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122</v>
      </c>
      <c r="B487" t="s">
        <v>1453</v>
      </c>
      <c r="C487" t="s">
        <v>89</v>
      </c>
      <c r="D487" t="s">
        <v>1505</v>
      </c>
      <c r="E487" t="s">
        <v>1235</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122</v>
      </c>
      <c r="B488" t="s">
        <v>1494</v>
      </c>
      <c r="C488" t="s">
        <v>89</v>
      </c>
      <c r="D488" t="s">
        <v>1507</v>
      </c>
      <c r="E488" t="s">
        <v>1298</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122</v>
      </c>
      <c r="B489" t="s">
        <v>1491</v>
      </c>
      <c r="C489" t="s">
        <v>89</v>
      </c>
      <c r="D489" t="s">
        <v>1508</v>
      </c>
      <c r="E489" t="s">
        <v>1298</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122</v>
      </c>
      <c r="B490" t="s">
        <v>1417</v>
      </c>
      <c r="C490" t="s">
        <v>89</v>
      </c>
      <c r="D490" t="s">
        <v>1505</v>
      </c>
      <c r="E490" t="s">
        <v>1196</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122</v>
      </c>
      <c r="B491" t="s">
        <v>1428</v>
      </c>
      <c r="C491" t="s">
        <v>89</v>
      </c>
      <c r="D491" t="s">
        <v>1505</v>
      </c>
      <c r="E491" t="s">
        <v>1506</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122</v>
      </c>
      <c r="B492" t="s">
        <v>1453</v>
      </c>
      <c r="C492" t="s">
        <v>89</v>
      </c>
      <c r="D492" t="s">
        <v>1505</v>
      </c>
      <c r="E492" t="s">
        <v>1235</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122</v>
      </c>
      <c r="B493" t="s">
        <v>1476</v>
      </c>
      <c r="C493" t="s">
        <v>89</v>
      </c>
      <c r="D493" t="s">
        <v>1499</v>
      </c>
      <c r="E493" t="s">
        <v>1272</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122</v>
      </c>
      <c r="B494" t="s">
        <v>1421</v>
      </c>
      <c r="C494" t="s">
        <v>89</v>
      </c>
      <c r="D494" t="s">
        <v>1500</v>
      </c>
      <c r="E494" t="s">
        <v>1105</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122</v>
      </c>
      <c r="B495" t="s">
        <v>1501</v>
      </c>
      <c r="C495" t="s">
        <v>89</v>
      </c>
      <c r="D495" t="s">
        <v>1502</v>
      </c>
      <c r="E495" t="s">
        <v>1258</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122</v>
      </c>
      <c r="B496" t="s">
        <v>1486</v>
      </c>
      <c r="C496" t="s">
        <v>89</v>
      </c>
      <c r="D496" t="s">
        <v>1509</v>
      </c>
      <c r="E496" t="s">
        <v>1102</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122</v>
      </c>
      <c r="B497" t="s">
        <v>1434</v>
      </c>
      <c r="C497" t="s">
        <v>89</v>
      </c>
      <c r="D497" t="s">
        <v>1503</v>
      </c>
      <c r="E497" t="s">
        <v>1121</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122</v>
      </c>
      <c r="B498" t="s">
        <v>1510</v>
      </c>
      <c r="C498" t="s">
        <v>89</v>
      </c>
      <c r="D498" t="s">
        <v>89</v>
      </c>
      <c r="E498" t="s">
        <v>1286</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122</v>
      </c>
      <c r="B499" t="s">
        <v>1124</v>
      </c>
      <c r="C499" t="s">
        <v>89</v>
      </c>
      <c r="D499" t="s">
        <v>89</v>
      </c>
      <c r="E499" t="s">
        <v>1218</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122</v>
      </c>
      <c r="B500" t="s">
        <v>1198</v>
      </c>
      <c r="C500" t="s">
        <v>89</v>
      </c>
      <c r="D500" t="s">
        <v>89</v>
      </c>
      <c r="E500" t="s">
        <v>1129</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122</v>
      </c>
      <c r="B501" t="s">
        <v>1511</v>
      </c>
      <c r="C501" t="s">
        <v>89</v>
      </c>
      <c r="D501" t="s">
        <v>89</v>
      </c>
      <c r="E501" t="s">
        <v>1131</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122</v>
      </c>
      <c r="B502" t="s">
        <v>1512</v>
      </c>
      <c r="C502" t="s">
        <v>89</v>
      </c>
      <c r="D502" t="s">
        <v>89</v>
      </c>
      <c r="E502" t="s">
        <v>1131</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122</v>
      </c>
      <c r="B503" t="s">
        <v>1200</v>
      </c>
      <c r="C503" t="s">
        <v>89</v>
      </c>
      <c r="D503" t="s">
        <v>89</v>
      </c>
      <c r="E503" t="s">
        <v>1131</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122</v>
      </c>
      <c r="B504" t="s">
        <v>1513</v>
      </c>
      <c r="C504" t="s">
        <v>89</v>
      </c>
      <c r="D504" t="s">
        <v>89</v>
      </c>
      <c r="E504" t="s">
        <v>1133</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122</v>
      </c>
      <c r="B505" t="s">
        <v>1132</v>
      </c>
      <c r="C505" t="s">
        <v>89</v>
      </c>
      <c r="D505" t="s">
        <v>89</v>
      </c>
      <c r="E505" t="s">
        <v>1221</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122</v>
      </c>
      <c r="B506" t="s">
        <v>1232</v>
      </c>
      <c r="C506" t="s">
        <v>89</v>
      </c>
      <c r="D506" t="s">
        <v>89</v>
      </c>
      <c r="E506" t="s">
        <v>1233</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122</v>
      </c>
      <c r="B507" t="s">
        <v>1236</v>
      </c>
      <c r="C507" t="s">
        <v>89</v>
      </c>
      <c r="D507" t="s">
        <v>89</v>
      </c>
      <c r="E507" t="s">
        <v>1272</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122</v>
      </c>
      <c r="B508" t="s">
        <v>1138</v>
      </c>
      <c r="C508" t="s">
        <v>89</v>
      </c>
      <c r="D508" t="s">
        <v>89</v>
      </c>
      <c r="E508" t="s">
        <v>1139</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124</v>
      </c>
      <c r="B509" t="s">
        <v>1417</v>
      </c>
      <c r="C509" t="s">
        <v>89</v>
      </c>
      <c r="D509" t="s">
        <v>1514</v>
      </c>
      <c r="E509" t="s">
        <v>1196</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124</v>
      </c>
      <c r="B510" t="s">
        <v>1428</v>
      </c>
      <c r="C510" t="s">
        <v>89</v>
      </c>
      <c r="D510" t="s">
        <v>1515</v>
      </c>
      <c r="E510" t="s">
        <v>1516</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124</v>
      </c>
      <c r="B511" t="s">
        <v>1476</v>
      </c>
      <c r="C511" t="s">
        <v>89</v>
      </c>
      <c r="D511" t="s">
        <v>1517</v>
      </c>
      <c r="E511" t="s">
        <v>1272</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124</v>
      </c>
      <c r="B512" t="s">
        <v>1453</v>
      </c>
      <c r="C512" t="s">
        <v>89</v>
      </c>
      <c r="D512" t="s">
        <v>1518</v>
      </c>
      <c r="E512" t="s">
        <v>1272</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124</v>
      </c>
      <c r="B513" t="s">
        <v>1519</v>
      </c>
      <c r="C513" t="s">
        <v>89</v>
      </c>
      <c r="D513" t="s">
        <v>89</v>
      </c>
      <c r="E513" t="s">
        <v>1131</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124</v>
      </c>
      <c r="B514" t="s">
        <v>1520</v>
      </c>
      <c r="C514" t="s">
        <v>89</v>
      </c>
      <c r="D514" t="s">
        <v>1521</v>
      </c>
      <c r="E514" t="s">
        <v>1233</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124</v>
      </c>
      <c r="B515" t="s">
        <v>1522</v>
      </c>
      <c r="C515" t="s">
        <v>89</v>
      </c>
      <c r="D515" t="s">
        <v>1523</v>
      </c>
      <c r="E515" t="s">
        <v>1115</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124</v>
      </c>
      <c r="B516" t="s">
        <v>1417</v>
      </c>
      <c r="C516" t="s">
        <v>89</v>
      </c>
      <c r="D516" t="s">
        <v>1514</v>
      </c>
      <c r="E516" t="s">
        <v>1196</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124</v>
      </c>
      <c r="B517" t="s">
        <v>1428</v>
      </c>
      <c r="C517" t="s">
        <v>89</v>
      </c>
      <c r="D517" t="s">
        <v>1515</v>
      </c>
      <c r="E517" t="s">
        <v>1516</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124</v>
      </c>
      <c r="B518" t="s">
        <v>1453</v>
      </c>
      <c r="C518" t="s">
        <v>89</v>
      </c>
      <c r="D518" t="s">
        <v>1518</v>
      </c>
      <c r="E518" t="s">
        <v>1272</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124</v>
      </c>
      <c r="B519" t="s">
        <v>1476</v>
      </c>
      <c r="C519" t="s">
        <v>89</v>
      </c>
      <c r="D519" t="s">
        <v>1517</v>
      </c>
      <c r="E519" t="s">
        <v>1272</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124</v>
      </c>
      <c r="B520" t="s">
        <v>1421</v>
      </c>
      <c r="C520" t="s">
        <v>89</v>
      </c>
      <c r="D520" t="s">
        <v>1517</v>
      </c>
      <c r="E520" t="s">
        <v>1105</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124</v>
      </c>
      <c r="B521" t="s">
        <v>1430</v>
      </c>
      <c r="C521" t="s">
        <v>89</v>
      </c>
      <c r="D521" t="s">
        <v>1517</v>
      </c>
      <c r="E521" t="s">
        <v>1093</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124</v>
      </c>
      <c r="B522" t="s">
        <v>1501</v>
      </c>
      <c r="C522" t="s">
        <v>89</v>
      </c>
      <c r="D522" t="s">
        <v>1517</v>
      </c>
      <c r="E522" t="s">
        <v>1524</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124</v>
      </c>
      <c r="B523" t="s">
        <v>1486</v>
      </c>
      <c r="C523" t="s">
        <v>89</v>
      </c>
      <c r="D523" t="s">
        <v>1517</v>
      </c>
      <c r="E523" t="s">
        <v>1102</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124</v>
      </c>
      <c r="B524" t="s">
        <v>1434</v>
      </c>
      <c r="C524" t="s">
        <v>89</v>
      </c>
      <c r="D524" t="s">
        <v>1517</v>
      </c>
      <c r="E524" t="s">
        <v>1121</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124</v>
      </c>
      <c r="B525" t="s">
        <v>1525</v>
      </c>
      <c r="C525" t="s">
        <v>89</v>
      </c>
      <c r="D525" t="s">
        <v>89</v>
      </c>
      <c r="E525" t="s">
        <v>1131</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124</v>
      </c>
      <c r="B526" t="s">
        <v>1526</v>
      </c>
      <c r="C526" t="s">
        <v>89</v>
      </c>
      <c r="D526" t="s">
        <v>89</v>
      </c>
      <c r="E526" t="s">
        <v>1131</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124</v>
      </c>
      <c r="B527" t="s">
        <v>1519</v>
      </c>
      <c r="C527" t="s">
        <v>89</v>
      </c>
      <c r="D527" t="s">
        <v>89</v>
      </c>
      <c r="E527" t="s">
        <v>1131</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124</v>
      </c>
      <c r="B528" t="s">
        <v>1198</v>
      </c>
      <c r="C528" t="s">
        <v>89</v>
      </c>
      <c r="D528" t="s">
        <v>89</v>
      </c>
      <c r="E528" t="s">
        <v>1218</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124</v>
      </c>
      <c r="B529" t="s">
        <v>1124</v>
      </c>
      <c r="C529" t="s">
        <v>89</v>
      </c>
      <c r="D529" t="s">
        <v>89</v>
      </c>
      <c r="E529" t="s">
        <v>1129</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124</v>
      </c>
      <c r="B530" t="s">
        <v>1527</v>
      </c>
      <c r="C530" t="s">
        <v>89</v>
      </c>
      <c r="D530" t="s">
        <v>1229</v>
      </c>
      <c r="E530" t="s">
        <v>1129</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124</v>
      </c>
      <c r="B531" t="s">
        <v>1528</v>
      </c>
      <c r="C531" t="s">
        <v>89</v>
      </c>
      <c r="D531" t="s">
        <v>1229</v>
      </c>
      <c r="E531" t="s">
        <v>1131</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124</v>
      </c>
      <c r="B532" t="s">
        <v>1529</v>
      </c>
      <c r="C532" t="s">
        <v>89</v>
      </c>
      <c r="D532" t="s">
        <v>89</v>
      </c>
      <c r="E532" t="s">
        <v>1231</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124</v>
      </c>
      <c r="B533" t="s">
        <v>1199</v>
      </c>
      <c r="C533" t="s">
        <v>89</v>
      </c>
      <c r="D533" t="s">
        <v>89</v>
      </c>
      <c r="E533" t="s">
        <v>1131</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124</v>
      </c>
      <c r="B534" t="s">
        <v>1200</v>
      </c>
      <c r="C534" t="s">
        <v>89</v>
      </c>
      <c r="D534" t="s">
        <v>89</v>
      </c>
      <c r="E534" t="s">
        <v>1131</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124</v>
      </c>
      <c r="B535" t="s">
        <v>1201</v>
      </c>
      <c r="C535" t="s">
        <v>89</v>
      </c>
      <c r="D535" t="s">
        <v>89</v>
      </c>
      <c r="E535" t="s">
        <v>1286</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124</v>
      </c>
      <c r="B536" t="s">
        <v>1438</v>
      </c>
      <c r="C536" t="s">
        <v>89</v>
      </c>
      <c r="D536" t="s">
        <v>89</v>
      </c>
      <c r="E536" t="s">
        <v>1231</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124</v>
      </c>
      <c r="B537" t="s">
        <v>1130</v>
      </c>
      <c r="C537" t="s">
        <v>89</v>
      </c>
      <c r="D537" t="s">
        <v>89</v>
      </c>
      <c r="E537" t="s">
        <v>1133</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124</v>
      </c>
      <c r="B538" t="s">
        <v>1132</v>
      </c>
      <c r="C538" t="s">
        <v>89</v>
      </c>
      <c r="D538" t="s">
        <v>89</v>
      </c>
      <c r="E538" t="s">
        <v>1221</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124</v>
      </c>
      <c r="B539" t="s">
        <v>1232</v>
      </c>
      <c r="C539" t="s">
        <v>89</v>
      </c>
      <c r="D539" t="s">
        <v>89</v>
      </c>
      <c r="E539" t="s">
        <v>1233</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124</v>
      </c>
      <c r="B540" t="s">
        <v>1530</v>
      </c>
      <c r="C540" t="s">
        <v>89</v>
      </c>
      <c r="D540" t="s">
        <v>89</v>
      </c>
      <c r="E540" t="s">
        <v>1233</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124</v>
      </c>
      <c r="B541" t="s">
        <v>1415</v>
      </c>
      <c r="C541" t="s">
        <v>89</v>
      </c>
      <c r="D541" t="s">
        <v>89</v>
      </c>
      <c r="E541" t="s">
        <v>1335</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124</v>
      </c>
      <c r="B542" t="s">
        <v>1236</v>
      </c>
      <c r="C542" t="s">
        <v>89</v>
      </c>
      <c r="D542" t="s">
        <v>89</v>
      </c>
      <c r="E542" t="s">
        <v>1235</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124</v>
      </c>
      <c r="B543" t="s">
        <v>1138</v>
      </c>
      <c r="C543" t="s">
        <v>89</v>
      </c>
      <c r="D543" t="s">
        <v>89</v>
      </c>
      <c r="E543" t="s">
        <v>1139</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126</v>
      </c>
      <c r="B544" t="s">
        <v>1531</v>
      </c>
      <c r="C544" t="s">
        <v>89</v>
      </c>
      <c r="D544" t="s">
        <v>1532</v>
      </c>
      <c r="E544" t="s">
        <v>1196</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126</v>
      </c>
      <c r="B545" t="s">
        <v>1533</v>
      </c>
      <c r="C545" t="s">
        <v>89</v>
      </c>
      <c r="D545" t="s">
        <v>1532</v>
      </c>
      <c r="E545" t="s">
        <v>1135</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126</v>
      </c>
      <c r="B546" t="s">
        <v>1534</v>
      </c>
      <c r="C546" t="s">
        <v>89</v>
      </c>
      <c r="D546" t="s">
        <v>1535</v>
      </c>
      <c r="E546" t="s">
        <v>1115</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126</v>
      </c>
      <c r="B547" t="s">
        <v>1536</v>
      </c>
      <c r="C547" t="s">
        <v>89</v>
      </c>
      <c r="D547" t="s">
        <v>1537</v>
      </c>
      <c r="E547" t="s">
        <v>1427</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126</v>
      </c>
      <c r="B548" t="s">
        <v>1538</v>
      </c>
      <c r="C548" t="s">
        <v>89</v>
      </c>
      <c r="D548" t="s">
        <v>1535</v>
      </c>
      <c r="E548" t="s">
        <v>1233</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126</v>
      </c>
      <c r="B549" t="s">
        <v>1531</v>
      </c>
      <c r="C549" t="s">
        <v>89</v>
      </c>
      <c r="D549" t="s">
        <v>1532</v>
      </c>
      <c r="E549" t="s">
        <v>1196</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126</v>
      </c>
      <c r="B550" t="s">
        <v>1538</v>
      </c>
      <c r="C550" t="s">
        <v>89</v>
      </c>
      <c r="D550" t="s">
        <v>1535</v>
      </c>
      <c r="E550" t="s">
        <v>1233</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126</v>
      </c>
      <c r="B551" t="s">
        <v>1533</v>
      </c>
      <c r="C551" t="s">
        <v>89</v>
      </c>
      <c r="D551" t="s">
        <v>1532</v>
      </c>
      <c r="E551" t="s">
        <v>1135</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126</v>
      </c>
      <c r="B552" t="s">
        <v>1539</v>
      </c>
      <c r="C552" t="s">
        <v>89</v>
      </c>
      <c r="D552" t="s">
        <v>1535</v>
      </c>
      <c r="E552" t="s">
        <v>1272</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126</v>
      </c>
      <c r="B553" t="s">
        <v>1540</v>
      </c>
      <c r="C553" t="s">
        <v>89</v>
      </c>
      <c r="D553" t="s">
        <v>1532</v>
      </c>
      <c r="E553" t="s">
        <v>1272</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126</v>
      </c>
      <c r="B554" t="s">
        <v>1534</v>
      </c>
      <c r="C554" t="s">
        <v>89</v>
      </c>
      <c r="D554" t="s">
        <v>1535</v>
      </c>
      <c r="E554" t="s">
        <v>1115</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126</v>
      </c>
      <c r="B555" t="s">
        <v>1536</v>
      </c>
      <c r="C555" t="s">
        <v>89</v>
      </c>
      <c r="D555" t="s">
        <v>1537</v>
      </c>
      <c r="E555" t="s">
        <v>1427</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126</v>
      </c>
      <c r="B556" t="s">
        <v>1421</v>
      </c>
      <c r="C556" t="s">
        <v>89</v>
      </c>
      <c r="D556" t="s">
        <v>1537</v>
      </c>
      <c r="E556" t="s">
        <v>1097</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126</v>
      </c>
      <c r="B557" t="s">
        <v>1501</v>
      </c>
      <c r="C557" t="s">
        <v>89</v>
      </c>
      <c r="D557" t="s">
        <v>1537</v>
      </c>
      <c r="E557" t="s">
        <v>1485</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126</v>
      </c>
      <c r="B558" t="s">
        <v>1486</v>
      </c>
      <c r="C558" t="s">
        <v>89</v>
      </c>
      <c r="D558" t="s">
        <v>1537</v>
      </c>
      <c r="E558" t="s">
        <v>1166</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126</v>
      </c>
      <c r="B559" t="s">
        <v>1434</v>
      </c>
      <c r="C559" t="s">
        <v>89</v>
      </c>
      <c r="D559" t="s">
        <v>1537</v>
      </c>
      <c r="E559" t="s">
        <v>1298</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126</v>
      </c>
      <c r="B560" t="s">
        <v>1541</v>
      </c>
      <c r="C560" t="s">
        <v>89</v>
      </c>
      <c r="D560" t="s">
        <v>1542</v>
      </c>
      <c r="E560" t="s">
        <v>1543</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126</v>
      </c>
      <c r="B561" t="s">
        <v>1471</v>
      </c>
      <c r="C561" t="s">
        <v>89</v>
      </c>
      <c r="D561" t="s">
        <v>89</v>
      </c>
      <c r="E561" t="s">
        <v>1272</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126</v>
      </c>
      <c r="B562" t="s">
        <v>1467</v>
      </c>
      <c r="C562" t="s">
        <v>89</v>
      </c>
      <c r="D562" t="s">
        <v>89</v>
      </c>
      <c r="E562" t="s">
        <v>1504</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126</v>
      </c>
      <c r="B563" t="s">
        <v>1544</v>
      </c>
      <c r="C563" t="s">
        <v>89</v>
      </c>
      <c r="D563" t="s">
        <v>1545</v>
      </c>
      <c r="E563" t="s">
        <v>1093</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126</v>
      </c>
      <c r="B564" t="s">
        <v>1546</v>
      </c>
      <c r="C564" t="s">
        <v>89</v>
      </c>
      <c r="D564" t="s">
        <v>89</v>
      </c>
      <c r="E564" t="s">
        <v>1278</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126</v>
      </c>
      <c r="B565" t="s">
        <v>1441</v>
      </c>
      <c r="C565" t="s">
        <v>89</v>
      </c>
      <c r="D565" t="s">
        <v>89</v>
      </c>
      <c r="E565" t="s">
        <v>1504</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126</v>
      </c>
      <c r="B566" t="s">
        <v>1439</v>
      </c>
      <c r="C566" t="s">
        <v>89</v>
      </c>
      <c r="D566" t="s">
        <v>89</v>
      </c>
      <c r="E566" t="s">
        <v>1504</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126</v>
      </c>
      <c r="B567" t="s">
        <v>1122</v>
      </c>
      <c r="C567" t="s">
        <v>89</v>
      </c>
      <c r="D567" t="s">
        <v>89</v>
      </c>
      <c r="E567" t="s">
        <v>1218</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126</v>
      </c>
      <c r="B568" t="s">
        <v>1127</v>
      </c>
      <c r="C568" t="s">
        <v>89</v>
      </c>
      <c r="D568" t="s">
        <v>89</v>
      </c>
      <c r="E568" t="s">
        <v>1218</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126</v>
      </c>
      <c r="B569" t="s">
        <v>1489</v>
      </c>
      <c r="C569" t="s">
        <v>89</v>
      </c>
      <c r="D569" t="s">
        <v>89</v>
      </c>
      <c r="E569" t="s">
        <v>1267</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126</v>
      </c>
      <c r="B570" t="s">
        <v>1547</v>
      </c>
      <c r="C570" t="s">
        <v>89</v>
      </c>
      <c r="D570" t="s">
        <v>89</v>
      </c>
      <c r="E570" t="s">
        <v>1267</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126</v>
      </c>
      <c r="B571" t="s">
        <v>1548</v>
      </c>
      <c r="C571" t="s">
        <v>89</v>
      </c>
      <c r="D571" t="s">
        <v>89</v>
      </c>
      <c r="E571" t="s">
        <v>1267</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126</v>
      </c>
      <c r="B572" t="s">
        <v>1549</v>
      </c>
      <c r="C572" t="s">
        <v>89</v>
      </c>
      <c r="D572" t="s">
        <v>89</v>
      </c>
      <c r="E572" t="s">
        <v>1131</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126</v>
      </c>
      <c r="B573" t="s">
        <v>1200</v>
      </c>
      <c r="C573" t="s">
        <v>89</v>
      </c>
      <c r="D573" t="s">
        <v>89</v>
      </c>
      <c r="E573" t="s">
        <v>1131</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126</v>
      </c>
      <c r="B574" t="s">
        <v>1128</v>
      </c>
      <c r="C574" t="s">
        <v>89</v>
      </c>
      <c r="D574" t="s">
        <v>89</v>
      </c>
      <c r="E574" t="s">
        <v>1202</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126</v>
      </c>
      <c r="B575" t="s">
        <v>1130</v>
      </c>
      <c r="C575" t="s">
        <v>89</v>
      </c>
      <c r="D575" t="s">
        <v>89</v>
      </c>
      <c r="E575" t="s">
        <v>1133</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126</v>
      </c>
      <c r="B576" t="s">
        <v>1132</v>
      </c>
      <c r="C576" t="s">
        <v>89</v>
      </c>
      <c r="D576" t="s">
        <v>89</v>
      </c>
      <c r="E576" t="s">
        <v>1133</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126</v>
      </c>
      <c r="B577" t="s">
        <v>1268</v>
      </c>
      <c r="C577" t="s">
        <v>89</v>
      </c>
      <c r="D577" t="s">
        <v>89</v>
      </c>
      <c r="E577" t="s">
        <v>1135</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127</v>
      </c>
      <c r="B578" t="s">
        <v>1520</v>
      </c>
      <c r="C578" t="s">
        <v>89</v>
      </c>
      <c r="D578" t="s">
        <v>1550</v>
      </c>
      <c r="E578" t="s">
        <v>1113</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127</v>
      </c>
      <c r="B579" t="s">
        <v>1551</v>
      </c>
      <c r="C579" t="s">
        <v>89</v>
      </c>
      <c r="D579" t="s">
        <v>1552</v>
      </c>
      <c r="E579" t="s">
        <v>1113</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127</v>
      </c>
      <c r="B580" t="s">
        <v>1553</v>
      </c>
      <c r="C580" t="s">
        <v>89</v>
      </c>
      <c r="D580" t="s">
        <v>1554</v>
      </c>
      <c r="E580" t="s">
        <v>1235</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127</v>
      </c>
      <c r="B581" t="s">
        <v>1555</v>
      </c>
      <c r="C581" t="s">
        <v>89</v>
      </c>
      <c r="D581" t="s">
        <v>1556</v>
      </c>
      <c r="E581" t="s">
        <v>1238</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127</v>
      </c>
      <c r="B582" t="s">
        <v>1417</v>
      </c>
      <c r="C582" t="s">
        <v>89</v>
      </c>
      <c r="D582" t="s">
        <v>1557</v>
      </c>
      <c r="E582" t="s">
        <v>1272</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127</v>
      </c>
      <c r="B583" t="s">
        <v>1553</v>
      </c>
      <c r="C583" t="s">
        <v>89</v>
      </c>
      <c r="D583" t="s">
        <v>1554</v>
      </c>
      <c r="E583" t="s">
        <v>1235</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127</v>
      </c>
      <c r="B584" t="s">
        <v>1558</v>
      </c>
      <c r="C584" t="s">
        <v>89</v>
      </c>
      <c r="D584" t="s">
        <v>1559</v>
      </c>
      <c r="E584" t="s">
        <v>1346</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127</v>
      </c>
      <c r="B585" t="s">
        <v>1442</v>
      </c>
      <c r="C585" t="s">
        <v>89</v>
      </c>
      <c r="D585" t="s">
        <v>1443</v>
      </c>
      <c r="E585" t="s">
        <v>1444</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127</v>
      </c>
      <c r="B586" t="s">
        <v>1560</v>
      </c>
      <c r="C586" t="s">
        <v>89</v>
      </c>
      <c r="D586" t="s">
        <v>1561</v>
      </c>
      <c r="E586" t="s">
        <v>1205</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127</v>
      </c>
      <c r="B587" t="s">
        <v>1562</v>
      </c>
      <c r="C587" t="s">
        <v>89</v>
      </c>
      <c r="D587" t="s">
        <v>1563</v>
      </c>
      <c r="E587" t="s">
        <v>1166</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127</v>
      </c>
      <c r="B588" t="s">
        <v>1564</v>
      </c>
      <c r="C588" t="s">
        <v>89</v>
      </c>
      <c r="D588" t="s">
        <v>1565</v>
      </c>
      <c r="E588" t="s">
        <v>1093</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127</v>
      </c>
      <c r="B589" t="s">
        <v>1428</v>
      </c>
      <c r="C589" t="s">
        <v>89</v>
      </c>
      <c r="D589" t="s">
        <v>1566</v>
      </c>
      <c r="E589" t="s">
        <v>1093</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127</v>
      </c>
      <c r="B590" t="s">
        <v>1567</v>
      </c>
      <c r="C590" t="s">
        <v>89</v>
      </c>
      <c r="D590" t="s">
        <v>1568</v>
      </c>
      <c r="E590" t="s">
        <v>1569</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127</v>
      </c>
      <c r="B591" t="s">
        <v>1570</v>
      </c>
      <c r="C591" t="s">
        <v>89</v>
      </c>
      <c r="D591" t="s">
        <v>1571</v>
      </c>
      <c r="E591" t="s">
        <v>1401</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127</v>
      </c>
      <c r="B592" t="s">
        <v>1572</v>
      </c>
      <c r="C592" t="s">
        <v>89</v>
      </c>
      <c r="D592" t="s">
        <v>1573</v>
      </c>
      <c r="E592" t="s">
        <v>1569</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127</v>
      </c>
      <c r="B593" t="s">
        <v>1417</v>
      </c>
      <c r="C593" t="s">
        <v>89</v>
      </c>
      <c r="D593" t="s">
        <v>1557</v>
      </c>
      <c r="E593" t="s">
        <v>1272</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127</v>
      </c>
      <c r="B594" t="s">
        <v>1574</v>
      </c>
      <c r="C594" t="s">
        <v>89</v>
      </c>
      <c r="D594" t="s">
        <v>89</v>
      </c>
      <c r="E594" t="s">
        <v>1113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127</v>
      </c>
      <c r="B595" t="s">
        <v>1486</v>
      </c>
      <c r="C595" t="s">
        <v>89</v>
      </c>
      <c r="D595" t="s">
        <v>89</v>
      </c>
      <c r="E595" t="s">
        <v>1298</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127</v>
      </c>
      <c r="B596" t="s">
        <v>1520</v>
      </c>
      <c r="C596" t="s">
        <v>89</v>
      </c>
      <c r="D596" t="s">
        <v>1550</v>
      </c>
      <c r="E596" t="s">
        <v>1113</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127</v>
      </c>
      <c r="B597" t="s">
        <v>1575</v>
      </c>
      <c r="C597" t="s">
        <v>89</v>
      </c>
      <c r="D597" t="s">
        <v>1576</v>
      </c>
      <c r="E597" t="s">
        <v>1238</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127</v>
      </c>
      <c r="B598" t="s">
        <v>1551</v>
      </c>
      <c r="C598" t="s">
        <v>89</v>
      </c>
      <c r="D598" t="s">
        <v>1552</v>
      </c>
      <c r="E598" t="s">
        <v>1113</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127</v>
      </c>
      <c r="B599" t="s">
        <v>1577</v>
      </c>
      <c r="C599" t="s">
        <v>89</v>
      </c>
      <c r="D599" t="s">
        <v>89</v>
      </c>
      <c r="E599" t="s">
        <v>1115</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127</v>
      </c>
      <c r="B600" t="s">
        <v>1430</v>
      </c>
      <c r="C600" t="s">
        <v>89</v>
      </c>
      <c r="D600" t="s">
        <v>1578</v>
      </c>
      <c r="E600" t="s">
        <v>1166</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127</v>
      </c>
      <c r="B601" t="s">
        <v>1555</v>
      </c>
      <c r="C601" t="s">
        <v>89</v>
      </c>
      <c r="D601" t="s">
        <v>1556</v>
      </c>
      <c r="E601" t="s">
        <v>1238</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127</v>
      </c>
      <c r="B602" t="s">
        <v>1421</v>
      </c>
      <c r="C602" t="s">
        <v>89</v>
      </c>
      <c r="D602" t="s">
        <v>1579</v>
      </c>
      <c r="E602" t="s">
        <v>1102</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127</v>
      </c>
      <c r="B603" t="s">
        <v>1483</v>
      </c>
      <c r="C603" t="s">
        <v>89</v>
      </c>
      <c r="D603" t="s">
        <v>1580</v>
      </c>
      <c r="E603" t="s">
        <v>1121</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127</v>
      </c>
      <c r="B604" t="s">
        <v>1434</v>
      </c>
      <c r="C604" t="s">
        <v>89</v>
      </c>
      <c r="D604" t="s">
        <v>1581</v>
      </c>
      <c r="E604" t="s">
        <v>1582</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127</v>
      </c>
      <c r="B605" t="s">
        <v>1467</v>
      </c>
      <c r="C605" t="s">
        <v>89</v>
      </c>
      <c r="D605" t="s">
        <v>89</v>
      </c>
      <c r="E605" t="s">
        <v>1583</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127</v>
      </c>
      <c r="B606" t="s">
        <v>1122</v>
      </c>
      <c r="C606" t="s">
        <v>89</v>
      </c>
      <c r="D606" t="s">
        <v>89</v>
      </c>
      <c r="E606" t="s">
        <v>1135</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127</v>
      </c>
      <c r="B607" t="s">
        <v>1266</v>
      </c>
      <c r="C607" t="s">
        <v>89</v>
      </c>
      <c r="D607" t="s">
        <v>89</v>
      </c>
      <c r="E607" t="s">
        <v>1218</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127</v>
      </c>
      <c r="B608" t="s">
        <v>1200</v>
      </c>
      <c r="C608" t="s">
        <v>89</v>
      </c>
      <c r="D608" t="s">
        <v>89</v>
      </c>
      <c r="E608" t="s">
        <v>1218</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127</v>
      </c>
      <c r="B609" t="s">
        <v>1220</v>
      </c>
      <c r="C609" t="s">
        <v>89</v>
      </c>
      <c r="D609" t="s">
        <v>89</v>
      </c>
      <c r="E609" t="s">
        <v>1129</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127</v>
      </c>
      <c r="B610" t="s">
        <v>1584</v>
      </c>
      <c r="C610" t="s">
        <v>89</v>
      </c>
      <c r="D610" t="s">
        <v>89</v>
      </c>
      <c r="E610" t="s">
        <v>1286</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127</v>
      </c>
      <c r="B611" t="s">
        <v>1138</v>
      </c>
      <c r="C611" t="s">
        <v>89</v>
      </c>
      <c r="D611" t="s">
        <v>89</v>
      </c>
      <c r="E611" t="s">
        <v>1139</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128</v>
      </c>
      <c r="B612" t="s">
        <v>1585</v>
      </c>
      <c r="C612" t="s">
        <v>89</v>
      </c>
      <c r="D612" t="s">
        <v>89</v>
      </c>
      <c r="E612" t="s">
        <v>1105</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128</v>
      </c>
      <c r="B613" t="s">
        <v>1586</v>
      </c>
      <c r="C613" t="s">
        <v>89</v>
      </c>
      <c r="D613" t="s">
        <v>89</v>
      </c>
      <c r="E613" t="s">
        <v>1298</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128</v>
      </c>
      <c r="B614" t="s">
        <v>1587</v>
      </c>
      <c r="C614" t="s">
        <v>89</v>
      </c>
      <c r="D614" t="s">
        <v>1588</v>
      </c>
      <c r="E614" t="s">
        <v>1135</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128</v>
      </c>
      <c r="B615" t="s">
        <v>1589</v>
      </c>
      <c r="C615" t="s">
        <v>89</v>
      </c>
      <c r="D615" t="s">
        <v>1588</v>
      </c>
      <c r="E615" t="s">
        <v>1233</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128</v>
      </c>
      <c r="B616" t="s">
        <v>1590</v>
      </c>
      <c r="C616" t="s">
        <v>89</v>
      </c>
      <c r="D616" t="s">
        <v>1588</v>
      </c>
      <c r="E616" t="s">
        <v>1233</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128</v>
      </c>
      <c r="B617" t="s">
        <v>1591</v>
      </c>
      <c r="C617" t="s">
        <v>89</v>
      </c>
      <c r="D617" t="s">
        <v>1588</v>
      </c>
      <c r="E617" t="s">
        <v>1272</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128</v>
      </c>
      <c r="B618" t="s">
        <v>1592</v>
      </c>
      <c r="C618" t="s">
        <v>89</v>
      </c>
      <c r="D618" t="s">
        <v>1588</v>
      </c>
      <c r="E618" t="s">
        <v>1272</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128</v>
      </c>
      <c r="B619" t="s">
        <v>1593</v>
      </c>
      <c r="C619" t="s">
        <v>89</v>
      </c>
      <c r="D619" t="s">
        <v>89</v>
      </c>
      <c r="E619" t="s">
        <v>1278</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128</v>
      </c>
      <c r="B620" t="s">
        <v>1594</v>
      </c>
      <c r="C620" t="s">
        <v>89</v>
      </c>
      <c r="D620" t="s">
        <v>89</v>
      </c>
      <c r="E620" t="s">
        <v>1278</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128</v>
      </c>
      <c r="B621" t="s">
        <v>1595</v>
      </c>
      <c r="C621" t="s">
        <v>89</v>
      </c>
      <c r="D621" t="s">
        <v>89</v>
      </c>
      <c r="E621" t="s">
        <v>1278</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128</v>
      </c>
      <c r="B622" t="s">
        <v>1596</v>
      </c>
      <c r="C622" t="s">
        <v>89</v>
      </c>
      <c r="D622" t="s">
        <v>89</v>
      </c>
      <c r="E622" t="s">
        <v>1105</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128</v>
      </c>
      <c r="B623" t="s">
        <v>1597</v>
      </c>
      <c r="C623" t="s">
        <v>89</v>
      </c>
      <c r="D623" t="s">
        <v>89</v>
      </c>
      <c r="E623" t="s">
        <v>1105</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128</v>
      </c>
      <c r="B624" t="s">
        <v>1598</v>
      </c>
      <c r="C624" t="s">
        <v>89</v>
      </c>
      <c r="D624" t="s">
        <v>89</v>
      </c>
      <c r="E624" t="s">
        <v>1278</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128</v>
      </c>
      <c r="B625" t="s">
        <v>1599</v>
      </c>
      <c r="C625" t="s">
        <v>89</v>
      </c>
      <c r="D625" t="s">
        <v>89</v>
      </c>
      <c r="E625" t="s">
        <v>1278</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128</v>
      </c>
      <c r="B626" t="s">
        <v>1600</v>
      </c>
      <c r="C626" t="s">
        <v>89</v>
      </c>
      <c r="D626" t="s">
        <v>89</v>
      </c>
      <c r="E626" t="s">
        <v>1278</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128</v>
      </c>
      <c r="B627" t="s">
        <v>1601</v>
      </c>
      <c r="C627" t="s">
        <v>89</v>
      </c>
      <c r="D627" t="s">
        <v>1588</v>
      </c>
      <c r="E627" t="s">
        <v>1105</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128</v>
      </c>
      <c r="B628" t="s">
        <v>1602</v>
      </c>
      <c r="C628" t="s">
        <v>89</v>
      </c>
      <c r="D628" t="s">
        <v>1588</v>
      </c>
      <c r="E628" t="s">
        <v>1153</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128</v>
      </c>
      <c r="B629" t="s">
        <v>1603</v>
      </c>
      <c r="C629" t="s">
        <v>89</v>
      </c>
      <c r="D629" t="s">
        <v>89</v>
      </c>
      <c r="E629" t="s">
        <v>1093</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128</v>
      </c>
      <c r="B630" t="s">
        <v>1604</v>
      </c>
      <c r="C630" t="s">
        <v>89</v>
      </c>
      <c r="D630" t="s">
        <v>89</v>
      </c>
      <c r="E630" t="s">
        <v>1235</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128</v>
      </c>
      <c r="B631" t="s">
        <v>1605</v>
      </c>
      <c r="C631" t="s">
        <v>89</v>
      </c>
      <c r="D631" t="s">
        <v>89</v>
      </c>
      <c r="E631" t="s">
        <v>1235</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128</v>
      </c>
      <c r="B632" t="s">
        <v>1606</v>
      </c>
      <c r="C632" t="s">
        <v>89</v>
      </c>
      <c r="D632" t="s">
        <v>89</v>
      </c>
      <c r="E632" t="s">
        <v>1160</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128</v>
      </c>
      <c r="B633" t="s">
        <v>1607</v>
      </c>
      <c r="C633" t="s">
        <v>89</v>
      </c>
      <c r="D633" t="s">
        <v>89</v>
      </c>
      <c r="E633" t="s">
        <v>1166</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128</v>
      </c>
      <c r="B634" t="s">
        <v>1608</v>
      </c>
      <c r="C634" t="s">
        <v>89</v>
      </c>
      <c r="D634" t="s">
        <v>89</v>
      </c>
      <c r="E634" t="s">
        <v>1160</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128</v>
      </c>
      <c r="B635" t="s">
        <v>1138</v>
      </c>
      <c r="C635" t="s">
        <v>89</v>
      </c>
      <c r="D635" t="s">
        <v>89</v>
      </c>
      <c r="E635" t="s">
        <v>1139</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131</v>
      </c>
      <c r="B636" t="s">
        <v>1609</v>
      </c>
      <c r="C636" t="s">
        <v>89</v>
      </c>
      <c r="D636" t="s">
        <v>1610</v>
      </c>
      <c r="E636" t="s">
        <v>1094</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131</v>
      </c>
      <c r="B637" t="s">
        <v>1611</v>
      </c>
      <c r="C637" t="s">
        <v>89</v>
      </c>
      <c r="D637" t="s">
        <v>1612</v>
      </c>
      <c r="E637" t="s">
        <v>1105</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131</v>
      </c>
      <c r="B638" t="s">
        <v>1613</v>
      </c>
      <c r="C638" t="s">
        <v>89</v>
      </c>
      <c r="D638" t="s">
        <v>1614</v>
      </c>
      <c r="E638" t="s">
        <v>1615</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131</v>
      </c>
      <c r="B639" t="s">
        <v>1616</v>
      </c>
      <c r="C639" t="s">
        <v>89</v>
      </c>
      <c r="D639" t="s">
        <v>1617</v>
      </c>
      <c r="E639" t="s">
        <v>1258</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131</v>
      </c>
      <c r="B640" t="s">
        <v>1618</v>
      </c>
      <c r="C640" t="s">
        <v>89</v>
      </c>
      <c r="D640" t="s">
        <v>1619</v>
      </c>
      <c r="E640" t="s">
        <v>1615</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131</v>
      </c>
      <c r="B641" t="s">
        <v>1620</v>
      </c>
      <c r="C641" t="s">
        <v>89</v>
      </c>
      <c r="D641" t="s">
        <v>1621</v>
      </c>
      <c r="E641" t="s">
        <v>1622</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131</v>
      </c>
      <c r="B642" t="s">
        <v>1623</v>
      </c>
      <c r="C642" t="s">
        <v>89</v>
      </c>
      <c r="D642" t="s">
        <v>1624</v>
      </c>
      <c r="E642" t="s">
        <v>1625</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131</v>
      </c>
      <c r="B643" t="s">
        <v>1626</v>
      </c>
      <c r="C643" t="s">
        <v>89</v>
      </c>
      <c r="D643" t="s">
        <v>1627</v>
      </c>
      <c r="E643" t="s">
        <v>1395</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131</v>
      </c>
      <c r="B644" t="s">
        <v>1628</v>
      </c>
      <c r="C644" t="s">
        <v>89</v>
      </c>
      <c r="D644" t="s">
        <v>1619</v>
      </c>
      <c r="E644" t="s">
        <v>1298</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131</v>
      </c>
      <c r="B645" t="s">
        <v>1618</v>
      </c>
      <c r="C645" t="s">
        <v>89</v>
      </c>
      <c r="D645" t="s">
        <v>1619</v>
      </c>
      <c r="E645" t="s">
        <v>1615</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131</v>
      </c>
      <c r="B646" t="s">
        <v>1629</v>
      </c>
      <c r="C646" t="s">
        <v>89</v>
      </c>
      <c r="D646" t="s">
        <v>1630</v>
      </c>
      <c r="E646" t="s">
        <v>1615</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131</v>
      </c>
      <c r="B647" t="s">
        <v>1631</v>
      </c>
      <c r="C647" t="s">
        <v>89</v>
      </c>
      <c r="D647" t="s">
        <v>1632</v>
      </c>
      <c r="E647" t="s">
        <v>1298</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131</v>
      </c>
      <c r="B648" t="s">
        <v>1611</v>
      </c>
      <c r="C648" t="s">
        <v>89</v>
      </c>
      <c r="D648" t="s">
        <v>1612</v>
      </c>
      <c r="E648" t="s">
        <v>1105</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131</v>
      </c>
      <c r="B649" t="s">
        <v>1609</v>
      </c>
      <c r="C649" t="s">
        <v>89</v>
      </c>
      <c r="D649" t="s">
        <v>1610</v>
      </c>
      <c r="E649" t="s">
        <v>1094</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131</v>
      </c>
      <c r="B650" t="s">
        <v>1633</v>
      </c>
      <c r="C650" t="s">
        <v>89</v>
      </c>
      <c r="D650" t="s">
        <v>1634</v>
      </c>
      <c r="E650" t="s">
        <v>1205</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131</v>
      </c>
      <c r="B651" t="s">
        <v>1635</v>
      </c>
      <c r="C651" t="s">
        <v>89</v>
      </c>
      <c r="D651" t="s">
        <v>1636</v>
      </c>
      <c r="E651" t="s">
        <v>1569</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131</v>
      </c>
      <c r="B652" t="s">
        <v>1637</v>
      </c>
      <c r="C652" t="s">
        <v>89</v>
      </c>
      <c r="D652" t="s">
        <v>1638</v>
      </c>
      <c r="E652" t="s">
        <v>1569</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131</v>
      </c>
      <c r="B653" t="s">
        <v>1639</v>
      </c>
      <c r="C653" t="s">
        <v>89</v>
      </c>
      <c r="D653" t="s">
        <v>1640</v>
      </c>
      <c r="E653" t="s">
        <v>1615</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131</v>
      </c>
      <c r="B654" t="s">
        <v>1616</v>
      </c>
      <c r="C654" t="s">
        <v>89</v>
      </c>
      <c r="D654" t="s">
        <v>1617</v>
      </c>
      <c r="E654" t="s">
        <v>1258</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131</v>
      </c>
      <c r="B655" t="s">
        <v>1641</v>
      </c>
      <c r="C655" t="s">
        <v>89</v>
      </c>
      <c r="D655" t="s">
        <v>1642</v>
      </c>
      <c r="E655" t="s">
        <v>1100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131</v>
      </c>
      <c r="B656" t="s">
        <v>1411</v>
      </c>
      <c r="C656" t="s">
        <v>89</v>
      </c>
      <c r="D656" t="s">
        <v>1643</v>
      </c>
      <c r="E656" t="s">
        <v>1100</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131</v>
      </c>
      <c r="B657" t="s">
        <v>1644</v>
      </c>
      <c r="C657" t="s">
        <v>89</v>
      </c>
      <c r="D657" t="s">
        <v>89</v>
      </c>
      <c r="E657" t="s">
        <v>1100</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131</v>
      </c>
      <c r="B658" t="s">
        <v>1116</v>
      </c>
      <c r="C658" t="s">
        <v>89</v>
      </c>
      <c r="D658" t="s">
        <v>89</v>
      </c>
      <c r="E658" t="s">
        <v>1135</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131</v>
      </c>
      <c r="B659" t="s">
        <v>1645</v>
      </c>
      <c r="C659" t="s">
        <v>89</v>
      </c>
      <c r="D659" t="s">
        <v>1646</v>
      </c>
      <c r="E659" t="s">
        <v>1238</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131</v>
      </c>
      <c r="B660" t="s">
        <v>1647</v>
      </c>
      <c r="C660" t="s">
        <v>89</v>
      </c>
      <c r="D660" t="s">
        <v>1648</v>
      </c>
      <c r="E660" t="s">
        <v>1100</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131</v>
      </c>
      <c r="B661" t="s">
        <v>1649</v>
      </c>
      <c r="C661" t="s">
        <v>89</v>
      </c>
      <c r="D661" t="s">
        <v>1650</v>
      </c>
      <c r="E661" t="s">
        <v>1238</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131</v>
      </c>
      <c r="B662" t="s">
        <v>1122</v>
      </c>
      <c r="C662" t="s">
        <v>89</v>
      </c>
      <c r="D662" t="s">
        <v>89</v>
      </c>
      <c r="E662" t="s">
        <v>1196</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131</v>
      </c>
      <c r="B663" t="s">
        <v>1651</v>
      </c>
      <c r="C663" t="s">
        <v>89</v>
      </c>
      <c r="D663" t="s">
        <v>89</v>
      </c>
      <c r="E663" t="s">
        <v>1196</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131</v>
      </c>
      <c r="B664" t="s">
        <v>1266</v>
      </c>
      <c r="C664" t="s">
        <v>89</v>
      </c>
      <c r="D664" t="s">
        <v>89</v>
      </c>
      <c r="E664" t="s">
        <v>1129</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131</v>
      </c>
      <c r="B665" t="s">
        <v>1132</v>
      </c>
      <c r="C665" t="s">
        <v>89</v>
      </c>
      <c r="D665" t="s">
        <v>89</v>
      </c>
      <c r="E665" t="s">
        <v>1133</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131</v>
      </c>
      <c r="B666" t="s">
        <v>1613</v>
      </c>
      <c r="C666" t="s">
        <v>89</v>
      </c>
      <c r="D666" t="s">
        <v>1614</v>
      </c>
      <c r="E666" t="s">
        <v>1615</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131</v>
      </c>
      <c r="B667" t="s">
        <v>1138</v>
      </c>
      <c r="C667" t="s">
        <v>89</v>
      </c>
      <c r="D667" t="s">
        <v>89</v>
      </c>
      <c r="E667" t="s">
        <v>1139</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133</v>
      </c>
      <c r="B668" t="s">
        <v>1652</v>
      </c>
      <c r="C668" t="s">
        <v>89</v>
      </c>
      <c r="D668" t="s">
        <v>1653</v>
      </c>
      <c r="E668" t="s">
        <v>1153</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133</v>
      </c>
      <c r="B669" t="s">
        <v>1654</v>
      </c>
      <c r="C669" t="s">
        <v>89</v>
      </c>
      <c r="D669" t="s">
        <v>1655</v>
      </c>
      <c r="E669" t="s">
        <v>1153</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133</v>
      </c>
      <c r="B670" t="s">
        <v>1656</v>
      </c>
      <c r="C670" t="s">
        <v>89</v>
      </c>
      <c r="D670" t="s">
        <v>1657</v>
      </c>
      <c r="E670" t="s">
        <v>1180</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133</v>
      </c>
      <c r="B671" t="s">
        <v>1658</v>
      </c>
      <c r="C671" t="s">
        <v>89</v>
      </c>
      <c r="D671" t="s">
        <v>1659</v>
      </c>
      <c r="E671" t="s">
        <v>1278</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133</v>
      </c>
      <c r="B672" t="s">
        <v>1660</v>
      </c>
      <c r="C672" t="s">
        <v>89</v>
      </c>
      <c r="D672" t="s">
        <v>1661</v>
      </c>
      <c r="E672" t="s">
        <v>1094</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133</v>
      </c>
      <c r="B673" t="s">
        <v>1656</v>
      </c>
      <c r="C673" t="s">
        <v>89</v>
      </c>
      <c r="D673" t="s">
        <v>1657</v>
      </c>
      <c r="E673" t="s">
        <v>1180</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133</v>
      </c>
      <c r="B674" t="s">
        <v>1662</v>
      </c>
      <c r="C674" t="s">
        <v>89</v>
      </c>
      <c r="D674" t="s">
        <v>1663</v>
      </c>
      <c r="E674" t="s">
        <v>1153</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133</v>
      </c>
      <c r="B675" t="s">
        <v>1664</v>
      </c>
      <c r="C675" t="s">
        <v>89</v>
      </c>
      <c r="D675" t="s">
        <v>1665</v>
      </c>
      <c r="E675" t="s">
        <v>1105</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133</v>
      </c>
      <c r="B676" t="s">
        <v>1666</v>
      </c>
      <c r="C676" t="s">
        <v>89</v>
      </c>
      <c r="D676" t="s">
        <v>1667</v>
      </c>
      <c r="E676" t="s">
        <v>1160</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133</v>
      </c>
      <c r="B677" t="s">
        <v>1660</v>
      </c>
      <c r="C677" t="s">
        <v>89</v>
      </c>
      <c r="D677" t="s">
        <v>1661</v>
      </c>
      <c r="E677" t="s">
        <v>1094</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133</v>
      </c>
      <c r="B678" t="s">
        <v>1668</v>
      </c>
      <c r="C678" t="s">
        <v>89</v>
      </c>
      <c r="D678" t="s">
        <v>1669</v>
      </c>
      <c r="E678" t="s">
        <v>1105</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133</v>
      </c>
      <c r="B679" t="s">
        <v>1670</v>
      </c>
      <c r="C679" t="s">
        <v>89</v>
      </c>
      <c r="D679" t="s">
        <v>1671</v>
      </c>
      <c r="E679" t="s">
        <v>1105</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133</v>
      </c>
      <c r="B680" t="s">
        <v>1672</v>
      </c>
      <c r="C680" t="s">
        <v>89</v>
      </c>
      <c r="D680" t="s">
        <v>1673</v>
      </c>
      <c r="E680" t="s">
        <v>1105</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133</v>
      </c>
      <c r="B681" t="s">
        <v>1674</v>
      </c>
      <c r="C681" t="s">
        <v>89</v>
      </c>
      <c r="D681" t="s">
        <v>1675</v>
      </c>
      <c r="E681" t="s">
        <v>1194</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133</v>
      </c>
      <c r="B682" t="s">
        <v>1676</v>
      </c>
      <c r="C682" t="s">
        <v>89</v>
      </c>
      <c r="D682" t="s">
        <v>1677</v>
      </c>
      <c r="E682" t="s">
        <v>1194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133</v>
      </c>
      <c r="B683" t="s">
        <v>1654</v>
      </c>
      <c r="C683" t="s">
        <v>89</v>
      </c>
      <c r="D683" t="s">
        <v>1655</v>
      </c>
      <c r="E683" t="s">
        <v>1153</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133</v>
      </c>
      <c r="B684" t="s">
        <v>1652</v>
      </c>
      <c r="C684" t="s">
        <v>89</v>
      </c>
      <c r="D684" t="s">
        <v>1653</v>
      </c>
      <c r="E684" t="s">
        <v>1153</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133</v>
      </c>
      <c r="B685" t="s">
        <v>1678</v>
      </c>
      <c r="C685" t="s">
        <v>89</v>
      </c>
      <c r="D685" t="s">
        <v>1679</v>
      </c>
      <c r="E685" t="s">
        <v>1278</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133</v>
      </c>
      <c r="B686" t="s">
        <v>1680</v>
      </c>
      <c r="C686" t="s">
        <v>89</v>
      </c>
      <c r="D686" t="s">
        <v>1681</v>
      </c>
      <c r="E686" t="s">
        <v>1100</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133</v>
      </c>
      <c r="B687" t="s">
        <v>1112</v>
      </c>
      <c r="C687" t="s">
        <v>89</v>
      </c>
      <c r="D687" t="s">
        <v>89</v>
      </c>
      <c r="E687" t="s">
        <v>1100</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133</v>
      </c>
      <c r="B688" t="s">
        <v>1114</v>
      </c>
      <c r="C688" t="s">
        <v>89</v>
      </c>
      <c r="D688" t="s">
        <v>89</v>
      </c>
      <c r="E688" t="s">
        <v>1100</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133</v>
      </c>
      <c r="B689" t="s">
        <v>1305</v>
      </c>
      <c r="C689" t="s">
        <v>89</v>
      </c>
      <c r="D689" t="s">
        <v>89</v>
      </c>
      <c r="E689" t="s">
        <v>1100</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133</v>
      </c>
      <c r="B690" t="s">
        <v>1098</v>
      </c>
      <c r="C690" t="s">
        <v>89</v>
      </c>
      <c r="D690" t="s">
        <v>1682</v>
      </c>
      <c r="E690" t="s">
        <v>1162</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133</v>
      </c>
      <c r="B691" t="s">
        <v>1683</v>
      </c>
      <c r="C691" t="s">
        <v>89</v>
      </c>
      <c r="D691" t="s">
        <v>89</v>
      </c>
      <c r="E691" t="s">
        <v>1162</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133</v>
      </c>
      <c r="B692" t="s">
        <v>1290</v>
      </c>
      <c r="C692" t="s">
        <v>89</v>
      </c>
      <c r="D692" t="s">
        <v>1684</v>
      </c>
      <c r="E692" t="s">
        <v>1278</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133</v>
      </c>
      <c r="B693" t="s">
        <v>1658</v>
      </c>
      <c r="C693" t="s">
        <v>89</v>
      </c>
      <c r="D693" t="s">
        <v>1659</v>
      </c>
      <c r="E693" t="s">
        <v>1278</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133</v>
      </c>
      <c r="B694" t="s">
        <v>1685</v>
      </c>
      <c r="C694" t="s">
        <v>89</v>
      </c>
      <c r="D694" t="s">
        <v>1686</v>
      </c>
      <c r="E694" t="s">
        <v>1272</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133</v>
      </c>
      <c r="B695" t="s">
        <v>1687</v>
      </c>
      <c r="C695" t="s">
        <v>89</v>
      </c>
      <c r="D695" t="s">
        <v>1688</v>
      </c>
      <c r="E695" t="s">
        <v>1278</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133</v>
      </c>
      <c r="B696" t="s">
        <v>1689</v>
      </c>
      <c r="C696" t="s">
        <v>89</v>
      </c>
      <c r="D696" t="s">
        <v>1690</v>
      </c>
      <c r="E696" t="s">
        <v>1105</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133</v>
      </c>
      <c r="B697" t="s">
        <v>1691</v>
      </c>
      <c r="C697" t="s">
        <v>89</v>
      </c>
      <c r="D697" t="s">
        <v>1692</v>
      </c>
      <c r="E697" t="s">
        <v>1205</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133</v>
      </c>
      <c r="B698" t="s">
        <v>1693</v>
      </c>
      <c r="C698" t="s">
        <v>89</v>
      </c>
      <c r="D698" t="s">
        <v>1694</v>
      </c>
      <c r="E698" t="s">
        <v>1097</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133</v>
      </c>
      <c r="B699" t="s">
        <v>1695</v>
      </c>
      <c r="C699" t="s">
        <v>89</v>
      </c>
      <c r="D699" t="s">
        <v>1696</v>
      </c>
      <c r="E699" t="s">
        <v>1205</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133</v>
      </c>
      <c r="B700" t="s">
        <v>1344</v>
      </c>
      <c r="C700" t="s">
        <v>89</v>
      </c>
      <c r="D700" t="s">
        <v>1697</v>
      </c>
      <c r="E700" t="s">
        <v>1100</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133</v>
      </c>
      <c r="B701" t="s">
        <v>1698</v>
      </c>
      <c r="C701" t="s">
        <v>89</v>
      </c>
      <c r="D701" t="s">
        <v>1699</v>
      </c>
      <c r="E701" t="s">
        <v>1485</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133</v>
      </c>
      <c r="B702" t="s">
        <v>1323</v>
      </c>
      <c r="C702" t="s">
        <v>89</v>
      </c>
      <c r="D702" t="s">
        <v>1700</v>
      </c>
      <c r="E702" t="s">
        <v>1265</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133</v>
      </c>
      <c r="B703" t="s">
        <v>1321</v>
      </c>
      <c r="C703" t="s">
        <v>89</v>
      </c>
      <c r="D703" t="s">
        <v>1701</v>
      </c>
      <c r="E703" t="s">
        <v>1097</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133</v>
      </c>
      <c r="B704" t="s">
        <v>1122</v>
      </c>
      <c r="C704" t="s">
        <v>89</v>
      </c>
      <c r="D704" t="s">
        <v>89</v>
      </c>
      <c r="E704" t="s">
        <v>1218</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133</v>
      </c>
      <c r="B705" t="s">
        <v>1124</v>
      </c>
      <c r="C705" t="s">
        <v>89</v>
      </c>
      <c r="D705" t="s">
        <v>89</v>
      </c>
      <c r="E705" t="s">
        <v>1218</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133</v>
      </c>
      <c r="B706" t="s">
        <v>1125</v>
      </c>
      <c r="C706" t="s">
        <v>89</v>
      </c>
      <c r="D706" t="s">
        <v>89</v>
      </c>
      <c r="E706" t="s">
        <v>1218</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133</v>
      </c>
      <c r="B707" t="s">
        <v>1126</v>
      </c>
      <c r="C707" t="s">
        <v>89</v>
      </c>
      <c r="D707" t="s">
        <v>89</v>
      </c>
      <c r="E707" t="s">
        <v>1218</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133</v>
      </c>
      <c r="B708" t="s">
        <v>1127</v>
      </c>
      <c r="C708" t="s">
        <v>89</v>
      </c>
      <c r="D708" t="s">
        <v>89</v>
      </c>
      <c r="E708" t="s">
        <v>1218</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133</v>
      </c>
      <c r="B709" t="s">
        <v>1201</v>
      </c>
      <c r="C709" t="s">
        <v>89</v>
      </c>
      <c r="D709" t="s">
        <v>89</v>
      </c>
      <c r="E709" t="s">
        <v>1131</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133</v>
      </c>
      <c r="B710" t="s">
        <v>1128</v>
      </c>
      <c r="C710" t="s">
        <v>89</v>
      </c>
      <c r="D710" t="s">
        <v>89</v>
      </c>
      <c r="E710" t="s">
        <v>1129</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133</v>
      </c>
      <c r="B711" t="s">
        <v>1130</v>
      </c>
      <c r="C711" t="s">
        <v>89</v>
      </c>
      <c r="D711" t="s">
        <v>89</v>
      </c>
      <c r="E711" t="s">
        <v>1129</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133</v>
      </c>
      <c r="B712" t="s">
        <v>1132</v>
      </c>
      <c r="C712" t="s">
        <v>89</v>
      </c>
      <c r="D712" t="s">
        <v>89</v>
      </c>
      <c r="E712" t="s">
        <v>1133</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133</v>
      </c>
      <c r="B713" t="s">
        <v>1134</v>
      </c>
      <c r="C713" t="s">
        <v>89</v>
      </c>
      <c r="D713" t="s">
        <v>89</v>
      </c>
      <c r="E713" t="s">
        <v>1115</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133</v>
      </c>
      <c r="B714" t="s">
        <v>1702</v>
      </c>
      <c r="C714" t="s">
        <v>89</v>
      </c>
      <c r="D714" t="s">
        <v>89</v>
      </c>
      <c r="E714" t="s">
        <v>1115</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133</v>
      </c>
      <c r="B715" t="s">
        <v>1703</v>
      </c>
      <c r="C715" t="s">
        <v>89</v>
      </c>
      <c r="D715" t="s">
        <v>89</v>
      </c>
      <c r="E715" t="s">
        <v>1115</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133</v>
      </c>
      <c r="B716" t="s">
        <v>1136</v>
      </c>
      <c r="C716" t="s">
        <v>89</v>
      </c>
      <c r="D716" t="s">
        <v>89</v>
      </c>
      <c r="E716" t="s">
        <v>1115</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133</v>
      </c>
      <c r="B717" t="s">
        <v>1137</v>
      </c>
      <c r="C717" t="s">
        <v>89</v>
      </c>
      <c r="D717" t="s">
        <v>89</v>
      </c>
      <c r="E717" t="s">
        <v>1115</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133</v>
      </c>
      <c r="B718" t="s">
        <v>1704</v>
      </c>
      <c r="C718" t="s">
        <v>89</v>
      </c>
      <c r="D718" t="s">
        <v>1705</v>
      </c>
      <c r="E718" t="s">
        <v>1238</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133</v>
      </c>
      <c r="B719" t="s">
        <v>1706</v>
      </c>
      <c r="C719" t="s">
        <v>89</v>
      </c>
      <c r="D719" t="s">
        <v>1707</v>
      </c>
      <c r="E719" t="s">
        <v>1105</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133</v>
      </c>
      <c r="B720" t="s">
        <v>1708</v>
      </c>
      <c r="C720" t="s">
        <v>89</v>
      </c>
      <c r="D720" t="s">
        <v>89</v>
      </c>
      <c r="E720" t="s">
        <v>1115</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133</v>
      </c>
      <c r="B721" t="s">
        <v>1709</v>
      </c>
      <c r="C721" t="s">
        <v>89</v>
      </c>
      <c r="D721" t="s">
        <v>89</v>
      </c>
      <c r="E721" t="s">
        <v>1115</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133</v>
      </c>
      <c r="B722" t="s">
        <v>1710</v>
      </c>
      <c r="C722" t="s">
        <v>89</v>
      </c>
      <c r="D722" t="s">
        <v>89</v>
      </c>
      <c r="E722" t="s">
        <v>1115</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133</v>
      </c>
      <c r="B723" t="s">
        <v>1138</v>
      </c>
      <c r="C723" t="s">
        <v>89</v>
      </c>
      <c r="D723" t="s">
        <v>89</v>
      </c>
      <c r="E723" t="s">
        <v>1139</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135</v>
      </c>
      <c r="B724" t="s">
        <v>1112</v>
      </c>
      <c r="C724" t="s">
        <v>89</v>
      </c>
      <c r="D724" t="s">
        <v>1711</v>
      </c>
      <c r="E724" t="s">
        <v>1115</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135</v>
      </c>
      <c r="B725" t="s">
        <v>1098</v>
      </c>
      <c r="C725" t="s">
        <v>89</v>
      </c>
      <c r="D725" t="s">
        <v>1712</v>
      </c>
      <c r="E725" t="s">
        <v>1115</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135</v>
      </c>
      <c r="B726" t="s">
        <v>1114</v>
      </c>
      <c r="C726" t="s">
        <v>89</v>
      </c>
      <c r="D726" t="s">
        <v>1713</v>
      </c>
      <c r="E726" t="s">
        <v>1115</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135</v>
      </c>
      <c r="B727" t="s">
        <v>1714</v>
      </c>
      <c r="C727" t="s">
        <v>89</v>
      </c>
      <c r="D727" t="s">
        <v>1715</v>
      </c>
      <c r="E727" t="s">
        <v>1153</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135</v>
      </c>
      <c r="B728" t="s">
        <v>1321</v>
      </c>
      <c r="C728" t="s">
        <v>89</v>
      </c>
      <c r="D728" t="s">
        <v>1716</v>
      </c>
      <c r="E728" t="s">
        <v>1278</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135</v>
      </c>
      <c r="B729" t="s">
        <v>1325</v>
      </c>
      <c r="C729" t="s">
        <v>89</v>
      </c>
      <c r="D729" t="s">
        <v>1717</v>
      </c>
      <c r="E729" t="s">
        <v>1093</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135</v>
      </c>
      <c r="B730" t="s">
        <v>1151</v>
      </c>
      <c r="C730" t="s">
        <v>89</v>
      </c>
      <c r="D730" t="s">
        <v>1718</v>
      </c>
      <c r="E730" t="s">
        <v>1142</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135</v>
      </c>
      <c r="B731" t="s">
        <v>1719</v>
      </c>
      <c r="C731" t="s">
        <v>89</v>
      </c>
      <c r="D731" t="s">
        <v>1720</v>
      </c>
      <c r="E731" t="s">
        <v>1093</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135</v>
      </c>
      <c r="B732" t="s">
        <v>1721</v>
      </c>
      <c r="C732" t="s">
        <v>89</v>
      </c>
      <c r="D732" t="s">
        <v>1722</v>
      </c>
      <c r="E732" t="s">
        <v>1160</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135</v>
      </c>
      <c r="B733" t="s">
        <v>1239</v>
      </c>
      <c r="C733" t="s">
        <v>89</v>
      </c>
      <c r="D733" t="s">
        <v>1723</v>
      </c>
      <c r="E733" t="s">
        <v>1164</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135</v>
      </c>
      <c r="B734" t="s">
        <v>1724</v>
      </c>
      <c r="C734" t="s">
        <v>89</v>
      </c>
      <c r="D734" t="s">
        <v>1725</v>
      </c>
      <c r="E734" t="s">
        <v>1272</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135</v>
      </c>
      <c r="B735" t="s">
        <v>1284</v>
      </c>
      <c r="C735" t="s">
        <v>89</v>
      </c>
      <c r="D735" t="s">
        <v>89</v>
      </c>
      <c r="E735" t="s">
        <v>1335</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135</v>
      </c>
      <c r="B736" t="s">
        <v>1122</v>
      </c>
      <c r="C736" t="s">
        <v>89</v>
      </c>
      <c r="D736" t="s">
        <v>89</v>
      </c>
      <c r="E736" t="s">
        <v>1335</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135</v>
      </c>
      <c r="B737" t="s">
        <v>1331</v>
      </c>
      <c r="C737" t="s">
        <v>89</v>
      </c>
      <c r="D737" t="s">
        <v>89</v>
      </c>
      <c r="E737" t="s">
        <v>1335</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135</v>
      </c>
      <c r="B738" t="s">
        <v>1332</v>
      </c>
      <c r="C738" t="s">
        <v>89</v>
      </c>
      <c r="D738" t="s">
        <v>89</v>
      </c>
      <c r="E738" t="s">
        <v>1335</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135</v>
      </c>
      <c r="B739" t="s">
        <v>1124</v>
      </c>
      <c r="C739" t="s">
        <v>89</v>
      </c>
      <c r="D739" t="s">
        <v>89</v>
      </c>
      <c r="E739" t="s">
        <v>1335</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135</v>
      </c>
      <c r="B740" t="s">
        <v>1125</v>
      </c>
      <c r="C740" t="s">
        <v>89</v>
      </c>
      <c r="D740" t="s">
        <v>89</v>
      </c>
      <c r="E740" t="s">
        <v>1335</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135</v>
      </c>
      <c r="B741" t="s">
        <v>1126</v>
      </c>
      <c r="C741" t="s">
        <v>89</v>
      </c>
      <c r="D741" t="s">
        <v>89</v>
      </c>
      <c r="E741" t="s">
        <v>1335</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135</v>
      </c>
      <c r="B742" t="s">
        <v>1127</v>
      </c>
      <c r="C742" t="s">
        <v>89</v>
      </c>
      <c r="D742" t="s">
        <v>89</v>
      </c>
      <c r="E742" t="s">
        <v>1335</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135</v>
      </c>
      <c r="B743" t="s">
        <v>1198</v>
      </c>
      <c r="C743" t="s">
        <v>89</v>
      </c>
      <c r="D743" t="s">
        <v>89</v>
      </c>
      <c r="E743" t="s">
        <v>1335</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135</v>
      </c>
      <c r="B744" t="s">
        <v>1333</v>
      </c>
      <c r="C744" t="s">
        <v>89</v>
      </c>
      <c r="D744" t="s">
        <v>89</v>
      </c>
      <c r="E744" t="s">
        <v>1335</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135</v>
      </c>
      <c r="B745" t="s">
        <v>1334</v>
      </c>
      <c r="C745" t="s">
        <v>89</v>
      </c>
      <c r="D745" t="s">
        <v>89</v>
      </c>
      <c r="E745" t="s">
        <v>1335</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135</v>
      </c>
      <c r="B746" t="s">
        <v>1726</v>
      </c>
      <c r="C746" t="s">
        <v>89</v>
      </c>
      <c r="D746" t="s">
        <v>89</v>
      </c>
      <c r="E746" t="s">
        <v>1335</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135</v>
      </c>
      <c r="B747" t="s">
        <v>1727</v>
      </c>
      <c r="C747" t="s">
        <v>89</v>
      </c>
      <c r="D747" t="s">
        <v>89</v>
      </c>
      <c r="E747" t="s">
        <v>1335</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135</v>
      </c>
      <c r="B748" t="s">
        <v>1728</v>
      </c>
      <c r="C748" t="s">
        <v>89</v>
      </c>
      <c r="D748" t="s">
        <v>89</v>
      </c>
      <c r="E748" t="s">
        <v>1335</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135</v>
      </c>
      <c r="B749" t="s">
        <v>1729</v>
      </c>
      <c r="C749" t="s">
        <v>89</v>
      </c>
      <c r="D749" t="s">
        <v>89</v>
      </c>
      <c r="E749" t="s">
        <v>1335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135</v>
      </c>
      <c r="B750" t="s">
        <v>1437</v>
      </c>
      <c r="C750" t="s">
        <v>89</v>
      </c>
      <c r="D750" t="s">
        <v>89</v>
      </c>
      <c r="E750" t="s">
        <v>1131</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135</v>
      </c>
      <c r="B751" t="s">
        <v>1200</v>
      </c>
      <c r="C751" t="s">
        <v>89</v>
      </c>
      <c r="D751" t="s">
        <v>89</v>
      </c>
      <c r="E751" t="s">
        <v>1131</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135</v>
      </c>
      <c r="B752" t="s">
        <v>1130</v>
      </c>
      <c r="C752" t="s">
        <v>89</v>
      </c>
      <c r="D752" t="s">
        <v>89</v>
      </c>
      <c r="E752" t="s">
        <v>1129</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135</v>
      </c>
      <c r="B753" t="s">
        <v>1132</v>
      </c>
      <c r="C753" t="s">
        <v>89</v>
      </c>
      <c r="D753" t="s">
        <v>89</v>
      </c>
      <c r="E753" t="s">
        <v>1131</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135</v>
      </c>
      <c r="B754" t="s">
        <v>1268</v>
      </c>
      <c r="C754" t="s">
        <v>89</v>
      </c>
      <c r="D754" t="s">
        <v>89</v>
      </c>
      <c r="E754" t="s">
        <v>1113</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135</v>
      </c>
      <c r="B755" t="s">
        <v>1269</v>
      </c>
      <c r="C755" t="s">
        <v>89</v>
      </c>
      <c r="D755" t="s">
        <v>89</v>
      </c>
      <c r="E755" t="s">
        <v>1113</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135</v>
      </c>
      <c r="B756" t="s">
        <v>1270</v>
      </c>
      <c r="C756" t="s">
        <v>89</v>
      </c>
      <c r="D756" t="s">
        <v>89</v>
      </c>
      <c r="E756" t="s">
        <v>1113</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135</v>
      </c>
      <c r="B757" t="s">
        <v>1232</v>
      </c>
      <c r="C757" t="s">
        <v>89</v>
      </c>
      <c r="D757" t="s">
        <v>89</v>
      </c>
      <c r="E757" t="s">
        <v>1113</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135</v>
      </c>
      <c r="B758" t="s">
        <v>1730</v>
      </c>
      <c r="C758" t="s">
        <v>89</v>
      </c>
      <c r="D758" t="s">
        <v>89</v>
      </c>
      <c r="E758" t="s">
        <v>1113</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135</v>
      </c>
      <c r="B759" t="s">
        <v>1138</v>
      </c>
      <c r="C759" t="s">
        <v>89</v>
      </c>
      <c r="D759" t="s">
        <v>89</v>
      </c>
      <c r="E759" t="s">
        <v>1139</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136</v>
      </c>
      <c r="B760" t="s">
        <v>1731</v>
      </c>
      <c r="C760" t="s">
        <v>89</v>
      </c>
      <c r="D760" t="s">
        <v>1732</v>
      </c>
      <c r="E760" t="s">
        <v>1142</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136</v>
      </c>
      <c r="B761" t="s">
        <v>1733</v>
      </c>
      <c r="C761" t="s">
        <v>89</v>
      </c>
      <c r="D761" t="s">
        <v>89</v>
      </c>
      <c r="E761" t="s">
        <v>1093</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136</v>
      </c>
      <c r="B762" t="s">
        <v>1734</v>
      </c>
      <c r="C762" t="s">
        <v>89</v>
      </c>
      <c r="D762" t="s">
        <v>89</v>
      </c>
      <c r="E762" t="s">
        <v>1160</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136</v>
      </c>
      <c r="B763" t="s">
        <v>1735</v>
      </c>
      <c r="C763" t="s">
        <v>89</v>
      </c>
      <c r="D763" t="s">
        <v>1736</v>
      </c>
      <c r="E763" t="s">
        <v>1164</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136</v>
      </c>
      <c r="B764" t="s">
        <v>1737</v>
      </c>
      <c r="C764" t="s">
        <v>89</v>
      </c>
      <c r="D764" t="s">
        <v>1738</v>
      </c>
      <c r="E764" t="s">
        <v>1093</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136</v>
      </c>
      <c r="B765" t="s">
        <v>1739</v>
      </c>
      <c r="C765" t="s">
        <v>89</v>
      </c>
      <c r="D765" t="s">
        <v>1740</v>
      </c>
      <c r="E765" t="s">
        <v>1524</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136</v>
      </c>
      <c r="B766" t="s">
        <v>1741</v>
      </c>
      <c r="C766" t="s">
        <v>89</v>
      </c>
      <c r="D766" t="s">
        <v>1740</v>
      </c>
      <c r="E766" t="s">
        <v>1742</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136</v>
      </c>
      <c r="B767" t="s">
        <v>1743</v>
      </c>
      <c r="C767" t="s">
        <v>89</v>
      </c>
      <c r="D767" t="s">
        <v>1740</v>
      </c>
      <c r="E767" t="s">
        <v>1744</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136</v>
      </c>
      <c r="B768" t="s">
        <v>1745</v>
      </c>
      <c r="C768" t="s">
        <v>89</v>
      </c>
      <c r="D768" t="s">
        <v>1746</v>
      </c>
      <c r="E768" t="s">
        <v>1742</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136</v>
      </c>
      <c r="B769" t="s">
        <v>1747</v>
      </c>
      <c r="C769" t="s">
        <v>89</v>
      </c>
      <c r="D769" t="s">
        <v>1748</v>
      </c>
      <c r="E769" t="s">
        <v>1742</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136</v>
      </c>
      <c r="B770" t="s">
        <v>1284</v>
      </c>
      <c r="C770" t="s">
        <v>89</v>
      </c>
      <c r="D770" t="s">
        <v>89</v>
      </c>
      <c r="E770" t="s">
        <v>1335</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136</v>
      </c>
      <c r="B771" t="s">
        <v>1122</v>
      </c>
      <c r="C771" t="s">
        <v>89</v>
      </c>
      <c r="D771" t="s">
        <v>89</v>
      </c>
      <c r="E771" t="s">
        <v>1335</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136</v>
      </c>
      <c r="B772" t="s">
        <v>1331</v>
      </c>
      <c r="C772" t="s">
        <v>89</v>
      </c>
      <c r="D772" t="s">
        <v>89</v>
      </c>
      <c r="E772" t="s">
        <v>1335</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136</v>
      </c>
      <c r="B773" t="s">
        <v>1332</v>
      </c>
      <c r="C773" t="s">
        <v>89</v>
      </c>
      <c r="D773" t="s">
        <v>89</v>
      </c>
      <c r="E773" t="s">
        <v>1335</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136</v>
      </c>
      <c r="B774" t="s">
        <v>1124</v>
      </c>
      <c r="C774" t="s">
        <v>89</v>
      </c>
      <c r="D774" t="s">
        <v>89</v>
      </c>
      <c r="E774" t="s">
        <v>1335</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136</v>
      </c>
      <c r="B775" t="s">
        <v>1125</v>
      </c>
      <c r="C775" t="s">
        <v>89</v>
      </c>
      <c r="D775" t="s">
        <v>89</v>
      </c>
      <c r="E775" t="s">
        <v>1335</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136</v>
      </c>
      <c r="B776" t="s">
        <v>1126</v>
      </c>
      <c r="C776" t="s">
        <v>89</v>
      </c>
      <c r="D776" t="s">
        <v>89</v>
      </c>
      <c r="E776" t="s">
        <v>1335</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136</v>
      </c>
      <c r="B777" t="s">
        <v>1127</v>
      </c>
      <c r="C777" t="s">
        <v>89</v>
      </c>
      <c r="D777" t="s">
        <v>89</v>
      </c>
      <c r="E777" t="s">
        <v>1335</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136</v>
      </c>
      <c r="B778" t="s">
        <v>1198</v>
      </c>
      <c r="C778" t="s">
        <v>89</v>
      </c>
      <c r="D778" t="s">
        <v>89</v>
      </c>
      <c r="E778" t="s">
        <v>1335</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136</v>
      </c>
      <c r="B779" t="s">
        <v>1333</v>
      </c>
      <c r="C779" t="s">
        <v>89</v>
      </c>
      <c r="D779" t="s">
        <v>89</v>
      </c>
      <c r="E779" t="s">
        <v>1335</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136</v>
      </c>
      <c r="B780" t="s">
        <v>1334</v>
      </c>
      <c r="C780" t="s">
        <v>89</v>
      </c>
      <c r="D780" t="s">
        <v>89</v>
      </c>
      <c r="E780" t="s">
        <v>1335</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136</v>
      </c>
      <c r="B781" t="s">
        <v>1726</v>
      </c>
      <c r="C781" t="s">
        <v>89</v>
      </c>
      <c r="D781" t="s">
        <v>89</v>
      </c>
      <c r="E781" t="s">
        <v>1335</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136</v>
      </c>
      <c r="B782" t="s">
        <v>1727</v>
      </c>
      <c r="C782" t="s">
        <v>89</v>
      </c>
      <c r="D782" t="s">
        <v>89</v>
      </c>
      <c r="E782" t="s">
        <v>1335</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136</v>
      </c>
      <c r="B783" t="s">
        <v>1728</v>
      </c>
      <c r="C783" t="s">
        <v>89</v>
      </c>
      <c r="D783" t="s">
        <v>89</v>
      </c>
      <c r="E783" t="s">
        <v>1335</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136</v>
      </c>
      <c r="B784" t="s">
        <v>1729</v>
      </c>
      <c r="C784" t="s">
        <v>89</v>
      </c>
      <c r="D784" t="s">
        <v>89</v>
      </c>
      <c r="E784" t="s">
        <v>1335</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136</v>
      </c>
      <c r="B785" t="s">
        <v>1437</v>
      </c>
      <c r="C785" t="s">
        <v>89</v>
      </c>
      <c r="D785" t="s">
        <v>89</v>
      </c>
      <c r="E785" t="s">
        <v>1131</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136</v>
      </c>
      <c r="B786" t="s">
        <v>1200</v>
      </c>
      <c r="C786" t="s">
        <v>89</v>
      </c>
      <c r="D786" t="s">
        <v>89</v>
      </c>
      <c r="E786" t="s">
        <v>1131</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136</v>
      </c>
      <c r="B787" t="s">
        <v>1130</v>
      </c>
      <c r="C787" t="s">
        <v>89</v>
      </c>
      <c r="D787" t="s">
        <v>89</v>
      </c>
      <c r="E787" t="s">
        <v>1129</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136</v>
      </c>
      <c r="B788" t="s">
        <v>1132</v>
      </c>
      <c r="C788" t="s">
        <v>89</v>
      </c>
      <c r="D788" t="s">
        <v>89</v>
      </c>
      <c r="E788" t="s">
        <v>1131</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136</v>
      </c>
      <c r="B789" t="s">
        <v>1268</v>
      </c>
      <c r="C789" t="s">
        <v>89</v>
      </c>
      <c r="D789" t="s">
        <v>89</v>
      </c>
      <c r="E789" t="s">
        <v>1113</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136</v>
      </c>
      <c r="B790" t="s">
        <v>1269</v>
      </c>
      <c r="C790" t="s">
        <v>89</v>
      </c>
      <c r="D790" t="s">
        <v>89</v>
      </c>
      <c r="E790" t="s">
        <v>1113</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136</v>
      </c>
      <c r="B791" t="s">
        <v>1270</v>
      </c>
      <c r="C791" t="s">
        <v>89</v>
      </c>
      <c r="D791" t="s">
        <v>89</v>
      </c>
      <c r="E791" t="s">
        <v>1113</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136</v>
      </c>
      <c r="B792" t="s">
        <v>1232</v>
      </c>
      <c r="C792" t="s">
        <v>89</v>
      </c>
      <c r="D792" t="s">
        <v>89</v>
      </c>
      <c r="E792" t="s">
        <v>1113</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136</v>
      </c>
      <c r="B793" t="s">
        <v>1730</v>
      </c>
      <c r="C793" t="s">
        <v>89</v>
      </c>
      <c r="D793" t="s">
        <v>89</v>
      </c>
      <c r="E793" t="s">
        <v>1113</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136</v>
      </c>
      <c r="B794" t="s">
        <v>1138</v>
      </c>
      <c r="C794" t="s">
        <v>89</v>
      </c>
      <c r="D794" t="s">
        <v>89</v>
      </c>
      <c r="E794" t="s">
        <v>1139</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138</v>
      </c>
      <c r="B795" t="s">
        <v>1749</v>
      </c>
      <c r="C795" t="s">
        <v>89</v>
      </c>
      <c r="D795" t="s">
        <v>1750</v>
      </c>
      <c r="E795" t="s">
        <v>1751</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138</v>
      </c>
      <c r="B796" t="s">
        <v>1752</v>
      </c>
      <c r="C796" t="s">
        <v>89</v>
      </c>
      <c r="D796" t="s">
        <v>1753</v>
      </c>
      <c r="E796" t="s">
        <v>1754</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138</v>
      </c>
      <c r="B797" t="s">
        <v>1755</v>
      </c>
      <c r="C797" t="s">
        <v>89</v>
      </c>
      <c r="D797" t="s">
        <v>1756</v>
      </c>
      <c r="E797" t="s">
        <v>1093</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138</v>
      </c>
      <c r="B798" t="s">
        <v>1757</v>
      </c>
      <c r="C798" t="s">
        <v>89</v>
      </c>
      <c r="D798" t="s">
        <v>1758</v>
      </c>
      <c r="E798" t="s">
        <v>1258</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138</v>
      </c>
      <c r="B799" t="s">
        <v>1759</v>
      </c>
      <c r="C799" t="s">
        <v>89</v>
      </c>
      <c r="D799" t="s">
        <v>89</v>
      </c>
      <c r="E799" t="s">
        <v>1760</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138</v>
      </c>
      <c r="B800" t="s">
        <v>1761</v>
      </c>
      <c r="C800" t="s">
        <v>89</v>
      </c>
      <c r="D800" t="s">
        <v>89</v>
      </c>
      <c r="E800" t="s">
        <v>1093</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138</v>
      </c>
      <c r="B801" t="s">
        <v>1762</v>
      </c>
      <c r="C801" t="s">
        <v>89</v>
      </c>
      <c r="D801" t="s">
        <v>1763</v>
      </c>
      <c r="E801" t="s">
        <v>1093</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138</v>
      </c>
      <c r="B802" t="s">
        <v>1764</v>
      </c>
      <c r="C802" t="s">
        <v>89</v>
      </c>
      <c r="D802" t="s">
        <v>89</v>
      </c>
      <c r="E802" t="s">
        <v>1093</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138</v>
      </c>
      <c r="B803" t="s">
        <v>1765</v>
      </c>
      <c r="C803" t="s">
        <v>89</v>
      </c>
      <c r="D803" t="s">
        <v>1766</v>
      </c>
      <c r="E803" t="s">
        <v>1258</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138</v>
      </c>
      <c r="B804" t="s">
        <v>1767</v>
      </c>
      <c r="C804" t="s">
        <v>89</v>
      </c>
      <c r="D804" t="s">
        <v>89</v>
      </c>
      <c r="E804" t="s">
        <v>1105</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138</v>
      </c>
      <c r="B805" t="s">
        <v>1768</v>
      </c>
      <c r="C805" t="s">
        <v>89</v>
      </c>
      <c r="D805" t="s">
        <v>89</v>
      </c>
      <c r="E805" t="s">
        <v>1105</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138</v>
      </c>
      <c r="B806" t="s">
        <v>1769</v>
      </c>
      <c r="C806" t="s">
        <v>89</v>
      </c>
      <c r="D806" t="s">
        <v>89</v>
      </c>
      <c r="E806" t="s">
        <v>1770</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138</v>
      </c>
      <c r="B807" t="s">
        <v>1771</v>
      </c>
      <c r="C807" t="s">
        <v>89</v>
      </c>
      <c r="D807" t="s">
        <v>89</v>
      </c>
      <c r="E807" t="s">
        <v>1760</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138</v>
      </c>
      <c r="B808" t="s">
        <v>1772</v>
      </c>
      <c r="C808" t="s">
        <v>89</v>
      </c>
      <c r="D808" t="s">
        <v>89</v>
      </c>
      <c r="E808" t="s">
        <v>1760</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138</v>
      </c>
      <c r="B809" t="s">
        <v>1773</v>
      </c>
      <c r="C809" t="s">
        <v>89</v>
      </c>
      <c r="D809" t="s">
        <v>89</v>
      </c>
      <c r="E809" t="s">
        <v>1093</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138</v>
      </c>
      <c r="B810" t="s">
        <v>1774</v>
      </c>
      <c r="C810" t="s">
        <v>89</v>
      </c>
      <c r="D810" t="s">
        <v>1092</v>
      </c>
      <c r="E810" t="s">
        <v>1258</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138</v>
      </c>
      <c r="B811" t="s">
        <v>1775</v>
      </c>
      <c r="C811" t="s">
        <v>89</v>
      </c>
      <c r="D811" t="s">
        <v>1776</v>
      </c>
      <c r="E811" t="s">
        <v>1093</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138</v>
      </c>
      <c r="B812" t="s">
        <v>1198</v>
      </c>
      <c r="C812" t="s">
        <v>89</v>
      </c>
      <c r="D812" t="s">
        <v>89</v>
      </c>
      <c r="E812" t="s">
        <v>1218</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138</v>
      </c>
      <c r="B813" t="s">
        <v>1199</v>
      </c>
      <c r="C813" t="s">
        <v>89</v>
      </c>
      <c r="D813" t="s">
        <v>89</v>
      </c>
      <c r="E813" t="s">
        <v>1286</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138</v>
      </c>
      <c r="B814" t="s">
        <v>1200</v>
      </c>
      <c r="C814" t="s">
        <v>89</v>
      </c>
      <c r="D814" t="s">
        <v>89</v>
      </c>
      <c r="E814" t="s">
        <v>1131</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138</v>
      </c>
      <c r="B815" t="s">
        <v>1132</v>
      </c>
      <c r="C815" t="s">
        <v>89</v>
      </c>
      <c r="D815" t="s">
        <v>89</v>
      </c>
      <c r="E815" t="s">
        <v>1133</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138</v>
      </c>
      <c r="B816" t="s">
        <v>1268</v>
      </c>
      <c r="C816" t="s">
        <v>89</v>
      </c>
      <c r="D816" t="s">
        <v>89</v>
      </c>
      <c r="E816" t="s">
        <v>1233</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138</v>
      </c>
      <c r="B817" t="s">
        <v>1232</v>
      </c>
      <c r="C817" t="s">
        <v>89</v>
      </c>
      <c r="D817" t="s">
        <v>89</v>
      </c>
      <c r="E817" t="s">
        <v>1335</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138</v>
      </c>
      <c r="B818" t="s">
        <v>1138</v>
      </c>
      <c r="C818" t="s">
        <v>89</v>
      </c>
      <c r="D818" t="s">
        <v>89</v>
      </c>
      <c r="E818" t="s">
        <v>1139</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141</v>
      </c>
      <c r="B819" t="s">
        <v>1098</v>
      </c>
      <c r="C819" t="s">
        <v>89</v>
      </c>
      <c r="D819" t="s">
        <v>1777</v>
      </c>
      <c r="E819" t="s">
        <v>1162</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141</v>
      </c>
      <c r="B820" t="s">
        <v>1778</v>
      </c>
      <c r="C820" t="s">
        <v>89</v>
      </c>
      <c r="D820" t="s">
        <v>1779</v>
      </c>
      <c r="E820" t="s">
        <v>1105</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141</v>
      </c>
      <c r="B821" t="s">
        <v>1780</v>
      </c>
      <c r="C821" t="s">
        <v>89</v>
      </c>
      <c r="D821" t="s">
        <v>1781</v>
      </c>
      <c r="E821" t="s">
        <v>1238</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141</v>
      </c>
      <c r="B822" t="s">
        <v>1782</v>
      </c>
      <c r="C822" t="s">
        <v>89</v>
      </c>
      <c r="D822" t="s">
        <v>1783</v>
      </c>
      <c r="E822" t="s">
        <v>1162</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141</v>
      </c>
      <c r="B823" t="s">
        <v>1784</v>
      </c>
      <c r="C823" t="s">
        <v>89</v>
      </c>
      <c r="D823" t="s">
        <v>1785</v>
      </c>
      <c r="E823" t="s">
        <v>1278</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141</v>
      </c>
      <c r="B824" t="s">
        <v>1786</v>
      </c>
      <c r="C824" t="s">
        <v>89</v>
      </c>
      <c r="D824" t="s">
        <v>1787</v>
      </c>
      <c r="E824" t="s">
        <v>1788</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141</v>
      </c>
      <c r="B825" t="s">
        <v>1789</v>
      </c>
      <c r="C825" t="s">
        <v>89</v>
      </c>
      <c r="D825" t="s">
        <v>1790</v>
      </c>
      <c r="E825" t="s">
        <v>1250</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141</v>
      </c>
      <c r="B826" t="s">
        <v>1791</v>
      </c>
      <c r="C826" t="s">
        <v>89</v>
      </c>
      <c r="D826" t="s">
        <v>1792</v>
      </c>
      <c r="E826" t="s">
        <v>1395</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141</v>
      </c>
      <c r="B827" t="s">
        <v>1290</v>
      </c>
      <c r="C827" t="s">
        <v>89</v>
      </c>
      <c r="D827" t="s">
        <v>1793</v>
      </c>
      <c r="E827" t="s">
        <v>1105</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141</v>
      </c>
      <c r="B828" t="s">
        <v>1778</v>
      </c>
      <c r="C828" t="s">
        <v>89</v>
      </c>
      <c r="D828" t="s">
        <v>1779</v>
      </c>
      <c r="E828" t="s">
        <v>1105</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141</v>
      </c>
      <c r="B829" t="s">
        <v>1114</v>
      </c>
      <c r="C829" t="s">
        <v>89</v>
      </c>
      <c r="D829" t="s">
        <v>1794</v>
      </c>
      <c r="E829" t="s">
        <v>1272</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141</v>
      </c>
      <c r="B830" t="s">
        <v>1098</v>
      </c>
      <c r="C830" t="s">
        <v>89</v>
      </c>
      <c r="D830" t="s">
        <v>1777</v>
      </c>
      <c r="E830" t="s">
        <v>1162</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141</v>
      </c>
      <c r="B831" t="s">
        <v>1780</v>
      </c>
      <c r="C831" t="s">
        <v>89</v>
      </c>
      <c r="D831" t="s">
        <v>1781</v>
      </c>
      <c r="E831" t="s">
        <v>1238</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141</v>
      </c>
      <c r="B832" t="s">
        <v>1784</v>
      </c>
      <c r="C832" t="s">
        <v>89</v>
      </c>
      <c r="D832" t="s">
        <v>1785</v>
      </c>
      <c r="E832" t="s">
        <v>1278</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141</v>
      </c>
      <c r="B833" t="s">
        <v>1782</v>
      </c>
      <c r="C833" t="s">
        <v>89</v>
      </c>
      <c r="D833" t="s">
        <v>1783</v>
      </c>
      <c r="E833" t="s">
        <v>1162</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141</v>
      </c>
      <c r="B834" t="s">
        <v>1112</v>
      </c>
      <c r="C834" t="s">
        <v>89</v>
      </c>
      <c r="D834" t="s">
        <v>1795</v>
      </c>
      <c r="E834" t="s">
        <v>1113</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141</v>
      </c>
      <c r="B835" t="s">
        <v>1305</v>
      </c>
      <c r="C835" t="s">
        <v>89</v>
      </c>
      <c r="D835" t="s">
        <v>1796</v>
      </c>
      <c r="E835" t="s">
        <v>1272</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141</v>
      </c>
      <c r="B836" t="s">
        <v>1797</v>
      </c>
      <c r="C836" t="s">
        <v>89</v>
      </c>
      <c r="D836" t="s">
        <v>1798</v>
      </c>
      <c r="E836" t="s">
        <v>1093</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141</v>
      </c>
      <c r="B837" t="s">
        <v>1799</v>
      </c>
      <c r="C837" t="s">
        <v>89</v>
      </c>
      <c r="D837" t="s">
        <v>1800</v>
      </c>
      <c r="E837" t="s">
        <v>1278</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141</v>
      </c>
      <c r="B838" t="s">
        <v>1310</v>
      </c>
      <c r="C838" t="s">
        <v>89</v>
      </c>
      <c r="D838" t="s">
        <v>1801</v>
      </c>
      <c r="E838" t="s">
        <v>1113</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141</v>
      </c>
      <c r="B839" t="s">
        <v>1658</v>
      </c>
      <c r="C839" t="s">
        <v>89</v>
      </c>
      <c r="D839" t="s">
        <v>1802</v>
      </c>
      <c r="E839" t="s">
        <v>1105</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141</v>
      </c>
      <c r="B840" t="s">
        <v>1803</v>
      </c>
      <c r="C840" t="s">
        <v>89</v>
      </c>
      <c r="D840" t="s">
        <v>1804</v>
      </c>
      <c r="E840" t="s">
        <v>1113</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141</v>
      </c>
      <c r="B841" t="s">
        <v>1805</v>
      </c>
      <c r="C841" t="s">
        <v>89</v>
      </c>
      <c r="D841" t="s">
        <v>1806</v>
      </c>
      <c r="E841" t="s">
        <v>1100</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141</v>
      </c>
      <c r="B842" t="s">
        <v>1321</v>
      </c>
      <c r="C842" t="s">
        <v>89</v>
      </c>
      <c r="D842" t="s">
        <v>1807</v>
      </c>
      <c r="E842" t="s">
        <v>1093</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141</v>
      </c>
      <c r="B843" t="s">
        <v>1323</v>
      </c>
      <c r="C843" t="s">
        <v>89</v>
      </c>
      <c r="D843" t="s">
        <v>1808</v>
      </c>
      <c r="E843" t="s">
        <v>1258</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141</v>
      </c>
      <c r="B844" t="s">
        <v>1809</v>
      </c>
      <c r="C844" t="s">
        <v>89</v>
      </c>
      <c r="D844" t="s">
        <v>1810</v>
      </c>
      <c r="E844" t="s">
        <v>1105</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141</v>
      </c>
      <c r="B845" t="s">
        <v>1811</v>
      </c>
      <c r="C845" t="s">
        <v>89</v>
      </c>
      <c r="D845" t="s">
        <v>89</v>
      </c>
      <c r="E845" t="s">
        <v>1135</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141</v>
      </c>
      <c r="B846" t="s">
        <v>1382</v>
      </c>
      <c r="C846" t="s">
        <v>89</v>
      </c>
      <c r="D846" t="s">
        <v>89</v>
      </c>
      <c r="E846" t="s">
        <v>1135</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141</v>
      </c>
      <c r="B847" t="s">
        <v>1385</v>
      </c>
      <c r="C847" t="s">
        <v>89</v>
      </c>
      <c r="D847" t="s">
        <v>89</v>
      </c>
      <c r="E847" t="s">
        <v>1135</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141</v>
      </c>
      <c r="B848" t="s">
        <v>1128</v>
      </c>
      <c r="C848" t="s">
        <v>89</v>
      </c>
      <c r="D848" t="s">
        <v>89</v>
      </c>
      <c r="E848" t="s">
        <v>1131</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141</v>
      </c>
      <c r="B849" t="s">
        <v>1122</v>
      </c>
      <c r="C849" t="s">
        <v>89</v>
      </c>
      <c r="D849" t="s">
        <v>89</v>
      </c>
      <c r="E849" t="s">
        <v>1196</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141</v>
      </c>
      <c r="B850" t="s">
        <v>1489</v>
      </c>
      <c r="C850" t="s">
        <v>89</v>
      </c>
      <c r="D850" t="s">
        <v>1229</v>
      </c>
      <c r="E850" t="s">
        <v>1129</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141</v>
      </c>
      <c r="B851" t="s">
        <v>1124</v>
      </c>
      <c r="C851" t="s">
        <v>89</v>
      </c>
      <c r="D851" t="s">
        <v>89</v>
      </c>
      <c r="E851" t="s">
        <v>1196</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141</v>
      </c>
      <c r="B852" t="s">
        <v>1125</v>
      </c>
      <c r="C852" t="s">
        <v>89</v>
      </c>
      <c r="D852" t="s">
        <v>89</v>
      </c>
      <c r="E852" t="s">
        <v>1196</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141</v>
      </c>
      <c r="B853" t="s">
        <v>1198</v>
      </c>
      <c r="C853" t="s">
        <v>89</v>
      </c>
      <c r="D853" t="s">
        <v>89</v>
      </c>
      <c r="E853" t="s">
        <v>1196</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141</v>
      </c>
      <c r="B854" t="s">
        <v>1200</v>
      </c>
      <c r="C854" t="s">
        <v>89</v>
      </c>
      <c r="D854" t="s">
        <v>89</v>
      </c>
      <c r="E854" t="s">
        <v>1131</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141</v>
      </c>
      <c r="B855" t="s">
        <v>1812</v>
      </c>
      <c r="C855" t="s">
        <v>89</v>
      </c>
      <c r="D855" t="s">
        <v>89</v>
      </c>
      <c r="E855" t="s">
        <v>1129</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141</v>
      </c>
      <c r="B856" t="s">
        <v>1130</v>
      </c>
      <c r="C856" t="s">
        <v>89</v>
      </c>
      <c r="D856" t="s">
        <v>89</v>
      </c>
      <c r="E856" t="s">
        <v>1202</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141</v>
      </c>
      <c r="B857" t="s">
        <v>1132</v>
      </c>
      <c r="C857" t="s">
        <v>89</v>
      </c>
      <c r="D857" t="s">
        <v>89</v>
      </c>
      <c r="E857" t="s">
        <v>1133</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141</v>
      </c>
      <c r="B858" t="s">
        <v>1268</v>
      </c>
      <c r="C858" t="s">
        <v>89</v>
      </c>
      <c r="D858" t="s">
        <v>89</v>
      </c>
      <c r="E858" t="s">
        <v>1233</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141</v>
      </c>
      <c r="B859" t="s">
        <v>1269</v>
      </c>
      <c r="C859" t="s">
        <v>89</v>
      </c>
      <c r="D859" t="s">
        <v>89</v>
      </c>
      <c r="E859" t="s">
        <v>1233</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141</v>
      </c>
      <c r="B860" t="s">
        <v>1270</v>
      </c>
      <c r="C860" t="s">
        <v>89</v>
      </c>
      <c r="D860" t="s">
        <v>89</v>
      </c>
      <c r="E860" t="s">
        <v>1233</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141</v>
      </c>
      <c r="B861" t="s">
        <v>1134</v>
      </c>
      <c r="C861" t="s">
        <v>89</v>
      </c>
      <c r="D861" t="s">
        <v>89</v>
      </c>
      <c r="E861" t="s">
        <v>1272</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141</v>
      </c>
      <c r="B862" t="s">
        <v>1138</v>
      </c>
      <c r="C862" t="s">
        <v>89</v>
      </c>
      <c r="D862" t="s">
        <v>89</v>
      </c>
      <c r="E862" t="s">
        <v>1139</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143</v>
      </c>
      <c r="B863" t="s">
        <v>1360</v>
      </c>
      <c r="C863" t="s">
        <v>89</v>
      </c>
      <c r="D863" t="s">
        <v>1813</v>
      </c>
      <c r="E863" t="s">
        <v>1097</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143</v>
      </c>
      <c r="B864" t="s">
        <v>1140</v>
      </c>
      <c r="C864" t="s">
        <v>89</v>
      </c>
      <c r="D864" t="s">
        <v>1814</v>
      </c>
      <c r="E864" t="s">
        <v>1100</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143</v>
      </c>
      <c r="B865" t="s">
        <v>1143</v>
      </c>
      <c r="C865" t="s">
        <v>89</v>
      </c>
      <c r="D865" t="s">
        <v>1814</v>
      </c>
      <c r="E865" t="s">
        <v>1278</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143</v>
      </c>
      <c r="B866" t="s">
        <v>1151</v>
      </c>
      <c r="C866" t="s">
        <v>89</v>
      </c>
      <c r="D866" t="s">
        <v>1815</v>
      </c>
      <c r="E866" t="s">
        <v>1097</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143</v>
      </c>
      <c r="B867" t="s">
        <v>1816</v>
      </c>
      <c r="C867" t="s">
        <v>89</v>
      </c>
      <c r="D867" t="s">
        <v>1817</v>
      </c>
      <c r="E867" t="s">
        <v>1164</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143</v>
      </c>
      <c r="B868" t="s">
        <v>1360</v>
      </c>
      <c r="C868" t="s">
        <v>89</v>
      </c>
      <c r="D868" t="s">
        <v>1813</v>
      </c>
      <c r="E868" t="s">
        <v>1097</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143</v>
      </c>
      <c r="B869" t="s">
        <v>1816</v>
      </c>
      <c r="C869" t="s">
        <v>89</v>
      </c>
      <c r="D869" t="s">
        <v>1817</v>
      </c>
      <c r="E869" t="s">
        <v>1164</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143</v>
      </c>
      <c r="B870" t="s">
        <v>1818</v>
      </c>
      <c r="C870" t="s">
        <v>89</v>
      </c>
      <c r="D870" t="s">
        <v>1819</v>
      </c>
      <c r="E870" t="s">
        <v>1164</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143</v>
      </c>
      <c r="B871" t="s">
        <v>1660</v>
      </c>
      <c r="C871" t="s">
        <v>89</v>
      </c>
      <c r="D871" t="s">
        <v>1820</v>
      </c>
      <c r="E871" t="s">
        <v>1097</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143</v>
      </c>
      <c r="B872" t="s">
        <v>1666</v>
      </c>
      <c r="C872" t="s">
        <v>89</v>
      </c>
      <c r="D872" t="s">
        <v>1821</v>
      </c>
      <c r="E872" t="s">
        <v>1093</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143</v>
      </c>
      <c r="B873" t="s">
        <v>1822</v>
      </c>
      <c r="C873" t="s">
        <v>89</v>
      </c>
      <c r="D873" t="s">
        <v>1823</v>
      </c>
      <c r="E873" t="s">
        <v>1097</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143</v>
      </c>
      <c r="B874" t="s">
        <v>1824</v>
      </c>
      <c r="C874" t="s">
        <v>89</v>
      </c>
      <c r="D874" t="s">
        <v>1825</v>
      </c>
      <c r="E874" t="s">
        <v>1205</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143</v>
      </c>
      <c r="B875" t="s">
        <v>1826</v>
      </c>
      <c r="C875" t="s">
        <v>89</v>
      </c>
      <c r="D875" t="s">
        <v>1827</v>
      </c>
      <c r="E875" t="s">
        <v>1164</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143</v>
      </c>
      <c r="B876" t="s">
        <v>1151</v>
      </c>
      <c r="C876" t="s">
        <v>89</v>
      </c>
      <c r="D876" t="s">
        <v>1815</v>
      </c>
      <c r="E876" t="s">
        <v>1097</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143</v>
      </c>
      <c r="B877" t="s">
        <v>1828</v>
      </c>
      <c r="C877" t="s">
        <v>89</v>
      </c>
      <c r="D877" t="s">
        <v>1829</v>
      </c>
      <c r="E877" t="s">
        <v>1100</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143</v>
      </c>
      <c r="B878" t="s">
        <v>1830</v>
      </c>
      <c r="C878" t="s">
        <v>89</v>
      </c>
      <c r="D878" t="s">
        <v>1831</v>
      </c>
      <c r="E878" t="s">
        <v>1100</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143</v>
      </c>
      <c r="B879" t="s">
        <v>1204</v>
      </c>
      <c r="C879" t="s">
        <v>89</v>
      </c>
      <c r="D879" t="s">
        <v>1814</v>
      </c>
      <c r="E879" t="s">
        <v>1135</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143</v>
      </c>
      <c r="B880" t="s">
        <v>1143</v>
      </c>
      <c r="C880" t="s">
        <v>89</v>
      </c>
      <c r="D880" t="s">
        <v>1814</v>
      </c>
      <c r="E880" t="s">
        <v>1278</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143</v>
      </c>
      <c r="B881" t="s">
        <v>1243</v>
      </c>
      <c r="C881" t="s">
        <v>89</v>
      </c>
      <c r="D881" t="s">
        <v>1832</v>
      </c>
      <c r="E881" t="s">
        <v>1278</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143</v>
      </c>
      <c r="B882" t="s">
        <v>1140</v>
      </c>
      <c r="C882" t="s">
        <v>89</v>
      </c>
      <c r="D882" t="s">
        <v>1814</v>
      </c>
      <c r="E882" t="s">
        <v>1100</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143</v>
      </c>
      <c r="B883" t="s">
        <v>1321</v>
      </c>
      <c r="C883" t="s">
        <v>89</v>
      </c>
      <c r="D883" t="s">
        <v>1833</v>
      </c>
      <c r="E883" t="s">
        <v>1100</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143</v>
      </c>
      <c r="B884" t="s">
        <v>1323</v>
      </c>
      <c r="C884" t="s">
        <v>89</v>
      </c>
      <c r="D884" t="s">
        <v>1833</v>
      </c>
      <c r="E884" t="s">
        <v>1238</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143</v>
      </c>
      <c r="B885" t="s">
        <v>1834</v>
      </c>
      <c r="C885" t="s">
        <v>89</v>
      </c>
      <c r="D885" t="s">
        <v>1835</v>
      </c>
      <c r="E885" t="s">
        <v>1097</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143</v>
      </c>
      <c r="B886" t="s">
        <v>1836</v>
      </c>
      <c r="C886" t="s">
        <v>89</v>
      </c>
      <c r="D886" t="s">
        <v>1837</v>
      </c>
      <c r="E886" t="s">
        <v>1162</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143</v>
      </c>
      <c r="B887" t="s">
        <v>1838</v>
      </c>
      <c r="C887" t="s">
        <v>89</v>
      </c>
      <c r="D887" t="s">
        <v>1837</v>
      </c>
      <c r="E887" t="s">
        <v>1142</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143</v>
      </c>
      <c r="B888" t="s">
        <v>1685</v>
      </c>
      <c r="C888" t="s">
        <v>89</v>
      </c>
      <c r="D888" t="s">
        <v>89</v>
      </c>
      <c r="E888" t="s">
        <v>1135</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143</v>
      </c>
      <c r="B889" t="s">
        <v>1839</v>
      </c>
      <c r="C889" t="s">
        <v>89</v>
      </c>
      <c r="D889" t="s">
        <v>89</v>
      </c>
      <c r="E889" t="s">
        <v>1272</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143</v>
      </c>
      <c r="B890" t="s">
        <v>1840</v>
      </c>
      <c r="C890" t="s">
        <v>89</v>
      </c>
      <c r="D890" t="s">
        <v>89</v>
      </c>
      <c r="E890" t="s">
        <v>1335</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143</v>
      </c>
      <c r="B891" t="s">
        <v>1841</v>
      </c>
      <c r="C891" t="s">
        <v>89</v>
      </c>
      <c r="D891" t="s">
        <v>89</v>
      </c>
      <c r="E891" t="s">
        <v>1335</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143</v>
      </c>
      <c r="B892" t="s">
        <v>1842</v>
      </c>
      <c r="C892" t="s">
        <v>89</v>
      </c>
      <c r="D892" t="s">
        <v>89</v>
      </c>
      <c r="E892" t="s">
        <v>1272</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143</v>
      </c>
      <c r="B893" t="s">
        <v>1197</v>
      </c>
      <c r="C893" t="s">
        <v>89</v>
      </c>
      <c r="D893" t="s">
        <v>89</v>
      </c>
      <c r="E893" t="s">
        <v>1335</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143</v>
      </c>
      <c r="B894" t="s">
        <v>1379</v>
      </c>
      <c r="C894" t="s">
        <v>89</v>
      </c>
      <c r="D894" t="s">
        <v>89</v>
      </c>
      <c r="E894" t="s">
        <v>1272</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143</v>
      </c>
      <c r="B895" t="s">
        <v>1489</v>
      </c>
      <c r="C895" t="s">
        <v>89</v>
      </c>
      <c r="D895" t="s">
        <v>89</v>
      </c>
      <c r="E895" t="s">
        <v>1131</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143</v>
      </c>
      <c r="B896" t="s">
        <v>1200</v>
      </c>
      <c r="C896" t="s">
        <v>89</v>
      </c>
      <c r="D896" t="s">
        <v>89</v>
      </c>
      <c r="E896" t="s">
        <v>1131</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143</v>
      </c>
      <c r="B897" t="s">
        <v>1201</v>
      </c>
      <c r="C897" t="s">
        <v>89</v>
      </c>
      <c r="D897" t="s">
        <v>89</v>
      </c>
      <c r="E897" t="s">
        <v>1133</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143</v>
      </c>
      <c r="B898" t="s">
        <v>1132</v>
      </c>
      <c r="C898" t="s">
        <v>89</v>
      </c>
      <c r="D898" t="s">
        <v>89</v>
      </c>
      <c r="E898" t="s">
        <v>1133</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143</v>
      </c>
      <c r="B899" t="s">
        <v>1232</v>
      </c>
      <c r="C899" t="s">
        <v>89</v>
      </c>
      <c r="D899" t="s">
        <v>89</v>
      </c>
      <c r="E899" t="s">
        <v>1335</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143</v>
      </c>
      <c r="B900" t="s">
        <v>1138</v>
      </c>
      <c r="C900" t="s">
        <v>89</v>
      </c>
      <c r="D900" t="s">
        <v>89</v>
      </c>
      <c r="E900" t="s">
        <v>1139</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145</v>
      </c>
      <c r="B901" t="s">
        <v>1843</v>
      </c>
      <c r="C901" t="s">
        <v>89</v>
      </c>
      <c r="D901" t="s">
        <v>1844</v>
      </c>
      <c r="E901" t="s">
        <v>1845</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145</v>
      </c>
      <c r="B902" t="s">
        <v>1846</v>
      </c>
      <c r="C902" t="s">
        <v>89</v>
      </c>
      <c r="D902" t="s">
        <v>1844</v>
      </c>
      <c r="E902" t="s">
        <v>1847</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145</v>
      </c>
      <c r="B903" t="s">
        <v>1848</v>
      </c>
      <c r="C903" t="s">
        <v>89</v>
      </c>
      <c r="D903" t="s">
        <v>1849</v>
      </c>
      <c r="E903" t="s">
        <v>1850</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145</v>
      </c>
      <c r="B904" t="s">
        <v>1851</v>
      </c>
      <c r="C904" t="s">
        <v>89</v>
      </c>
      <c r="D904" t="s">
        <v>1852</v>
      </c>
      <c r="E904" t="s">
        <v>1853</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145</v>
      </c>
      <c r="B905" t="s">
        <v>1854</v>
      </c>
      <c r="C905" t="s">
        <v>89</v>
      </c>
      <c r="D905" t="s">
        <v>89</v>
      </c>
      <c r="E905" t="s">
        <v>1298</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145</v>
      </c>
      <c r="B906" t="s">
        <v>1855</v>
      </c>
      <c r="C906" t="s">
        <v>89</v>
      </c>
      <c r="D906" t="s">
        <v>89</v>
      </c>
      <c r="E906" t="s">
        <v>1569</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145</v>
      </c>
      <c r="B907" t="s">
        <v>1856</v>
      </c>
      <c r="C907" t="s">
        <v>89</v>
      </c>
      <c r="D907" t="s">
        <v>89</v>
      </c>
      <c r="E907" t="s">
        <v>1615</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145</v>
      </c>
      <c r="B908" t="s">
        <v>1857</v>
      </c>
      <c r="C908" t="s">
        <v>89</v>
      </c>
      <c r="D908" t="s">
        <v>89</v>
      </c>
      <c r="E908" t="s">
        <v>1298</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145</v>
      </c>
      <c r="B909" t="s">
        <v>1858</v>
      </c>
      <c r="C909" t="s">
        <v>89</v>
      </c>
      <c r="D909" t="s">
        <v>89</v>
      </c>
      <c r="E909" t="s">
        <v>1859</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145</v>
      </c>
      <c r="B910" t="s">
        <v>1860</v>
      </c>
      <c r="C910" t="s">
        <v>89</v>
      </c>
      <c r="D910" t="s">
        <v>89</v>
      </c>
      <c r="E910" t="s">
        <v>1582</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145</v>
      </c>
      <c r="B911" t="s">
        <v>1861</v>
      </c>
      <c r="C911" t="s">
        <v>89</v>
      </c>
      <c r="D911" t="s">
        <v>89</v>
      </c>
      <c r="E911" t="s">
        <v>1859</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145</v>
      </c>
      <c r="B912" t="s">
        <v>1862</v>
      </c>
      <c r="C912" t="s">
        <v>89</v>
      </c>
      <c r="D912" t="s">
        <v>89</v>
      </c>
      <c r="E912" t="s">
        <v>1859</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145</v>
      </c>
      <c r="B913" t="s">
        <v>1863</v>
      </c>
      <c r="C913" t="s">
        <v>89</v>
      </c>
      <c r="D913" t="s">
        <v>89</v>
      </c>
      <c r="E913" t="s">
        <v>1569</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145</v>
      </c>
      <c r="B914" t="s">
        <v>1864</v>
      </c>
      <c r="C914" t="s">
        <v>89</v>
      </c>
      <c r="D914" t="s">
        <v>89</v>
      </c>
      <c r="E914" t="s">
        <v>1859</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145</v>
      </c>
      <c r="B915" t="s">
        <v>1865</v>
      </c>
      <c r="C915" t="s">
        <v>89</v>
      </c>
      <c r="D915" t="s">
        <v>89</v>
      </c>
      <c r="E915" t="s">
        <v>1582</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145</v>
      </c>
      <c r="B916" t="s">
        <v>1866</v>
      </c>
      <c r="C916" t="s">
        <v>89</v>
      </c>
      <c r="D916" t="s">
        <v>89</v>
      </c>
      <c r="E916" t="s">
        <v>1543</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145</v>
      </c>
      <c r="B917" t="s">
        <v>1867</v>
      </c>
      <c r="C917" t="s">
        <v>89</v>
      </c>
      <c r="D917" t="s">
        <v>89</v>
      </c>
      <c r="E917" t="s">
        <v>1582</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145</v>
      </c>
      <c r="B918" t="s">
        <v>1868</v>
      </c>
      <c r="C918" t="s">
        <v>89</v>
      </c>
      <c r="D918" t="s">
        <v>89</v>
      </c>
      <c r="E918" t="s">
        <v>1582</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145</v>
      </c>
      <c r="B919" t="s">
        <v>1869</v>
      </c>
      <c r="C919" t="s">
        <v>89</v>
      </c>
      <c r="D919" t="s">
        <v>89</v>
      </c>
      <c r="E919" t="s">
        <v>1543</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145</v>
      </c>
      <c r="B920" t="s">
        <v>1870</v>
      </c>
      <c r="C920" t="s">
        <v>89</v>
      </c>
      <c r="D920" t="s">
        <v>89</v>
      </c>
      <c r="E920" t="s">
        <v>1543</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145</v>
      </c>
      <c r="B921" t="s">
        <v>1871</v>
      </c>
      <c r="C921" t="s">
        <v>89</v>
      </c>
      <c r="D921" t="s">
        <v>89</v>
      </c>
      <c r="E921" t="s">
        <v>1543</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145</v>
      </c>
      <c r="B922" t="s">
        <v>1872</v>
      </c>
      <c r="C922" t="s">
        <v>89</v>
      </c>
      <c r="D922" t="s">
        <v>89</v>
      </c>
      <c r="E922" t="s">
        <v>1873</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145</v>
      </c>
      <c r="B923" t="s">
        <v>1874</v>
      </c>
      <c r="C923" t="s">
        <v>89</v>
      </c>
      <c r="D923" t="s">
        <v>89</v>
      </c>
      <c r="E923" t="s">
        <v>1873</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145</v>
      </c>
      <c r="B924" t="s">
        <v>1875</v>
      </c>
      <c r="C924" t="s">
        <v>89</v>
      </c>
      <c r="D924" t="s">
        <v>89</v>
      </c>
      <c r="E924" t="s">
        <v>1873</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145</v>
      </c>
      <c r="B925" t="s">
        <v>1876</v>
      </c>
      <c r="C925" t="s">
        <v>89</v>
      </c>
      <c r="D925" t="s">
        <v>89</v>
      </c>
      <c r="E925" t="s">
        <v>1543</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145</v>
      </c>
      <c r="B926" t="s">
        <v>1877</v>
      </c>
      <c r="C926" t="s">
        <v>89</v>
      </c>
      <c r="D926" t="s">
        <v>89</v>
      </c>
      <c r="E926" t="s">
        <v>1873</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145</v>
      </c>
      <c r="B927" t="s">
        <v>1878</v>
      </c>
      <c r="C927" t="s">
        <v>89</v>
      </c>
      <c r="D927" t="s">
        <v>89</v>
      </c>
      <c r="E927" t="s">
        <v>1879</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145</v>
      </c>
      <c r="B928" t="s">
        <v>1880</v>
      </c>
      <c r="C928" t="s">
        <v>89</v>
      </c>
      <c r="D928" t="s">
        <v>89</v>
      </c>
      <c r="E928" t="s">
        <v>1543</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145</v>
      </c>
      <c r="B929" t="s">
        <v>1881</v>
      </c>
      <c r="C929" t="s">
        <v>89</v>
      </c>
      <c r="D929" t="s">
        <v>89</v>
      </c>
      <c r="E929" t="s">
        <v>1845</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145</v>
      </c>
      <c r="B930" t="s">
        <v>1882</v>
      </c>
      <c r="C930" t="s">
        <v>89</v>
      </c>
      <c r="D930" t="s">
        <v>89</v>
      </c>
      <c r="E930" t="s">
        <v>1883</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145</v>
      </c>
      <c r="B931" t="s">
        <v>1884</v>
      </c>
      <c r="C931" t="s">
        <v>89</v>
      </c>
      <c r="D931" t="s">
        <v>89</v>
      </c>
      <c r="E931" t="s">
        <v>1883</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145</v>
      </c>
      <c r="B932" t="s">
        <v>1885</v>
      </c>
      <c r="C932" t="s">
        <v>89</v>
      </c>
      <c r="D932" t="s">
        <v>89</v>
      </c>
      <c r="E932" t="s">
        <v>1883</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145</v>
      </c>
      <c r="B933" t="s">
        <v>1886</v>
      </c>
      <c r="C933" t="s">
        <v>89</v>
      </c>
      <c r="D933" t="s">
        <v>89</v>
      </c>
      <c r="E933" t="s">
        <v>1883</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145</v>
      </c>
      <c r="B934" t="s">
        <v>1887</v>
      </c>
      <c r="C934" t="s">
        <v>89</v>
      </c>
      <c r="D934" t="s">
        <v>89</v>
      </c>
      <c r="E934" t="s">
        <v>1873</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145</v>
      </c>
      <c r="B935" t="s">
        <v>1888</v>
      </c>
      <c r="C935" t="s">
        <v>89</v>
      </c>
      <c r="D935" t="s">
        <v>89</v>
      </c>
      <c r="E935" t="s">
        <v>1889</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145</v>
      </c>
      <c r="B936" t="s">
        <v>1890</v>
      </c>
      <c r="C936" t="s">
        <v>89</v>
      </c>
      <c r="D936" t="s">
        <v>89</v>
      </c>
      <c r="E936" t="s">
        <v>1845</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145</v>
      </c>
      <c r="B937" t="s">
        <v>1891</v>
      </c>
      <c r="C937" t="s">
        <v>89</v>
      </c>
      <c r="D937" t="s">
        <v>89</v>
      </c>
      <c r="E937" t="s">
        <v>1845</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145</v>
      </c>
      <c r="B938" t="s">
        <v>1892</v>
      </c>
      <c r="C938" t="s">
        <v>89</v>
      </c>
      <c r="D938" t="s">
        <v>89</v>
      </c>
      <c r="E938" t="s">
        <v>1889</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145</v>
      </c>
      <c r="B939" t="s">
        <v>1893</v>
      </c>
      <c r="C939" t="s">
        <v>89</v>
      </c>
      <c r="D939" t="s">
        <v>89</v>
      </c>
      <c r="E939" t="s">
        <v>1845</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145</v>
      </c>
      <c r="B940" t="s">
        <v>1894</v>
      </c>
      <c r="C940" t="s">
        <v>89</v>
      </c>
      <c r="D940" t="s">
        <v>89</v>
      </c>
      <c r="E940" t="s">
        <v>1889</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145</v>
      </c>
      <c r="B941" t="s">
        <v>1895</v>
      </c>
      <c r="C941" t="s">
        <v>89</v>
      </c>
      <c r="D941" t="s">
        <v>89</v>
      </c>
      <c r="E941" t="s">
        <v>1889</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145</v>
      </c>
      <c r="B942" t="s">
        <v>1896</v>
      </c>
      <c r="C942" t="s">
        <v>89</v>
      </c>
      <c r="D942" t="s">
        <v>89</v>
      </c>
      <c r="E942" t="s">
        <v>1897</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145</v>
      </c>
      <c r="B943" t="s">
        <v>1898</v>
      </c>
      <c r="C943" t="s">
        <v>89</v>
      </c>
      <c r="D943" t="s">
        <v>89</v>
      </c>
      <c r="E943" t="s">
        <v>1897</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145</v>
      </c>
      <c r="B944" t="s">
        <v>1899</v>
      </c>
      <c r="C944" t="s">
        <v>89</v>
      </c>
      <c r="D944" t="s">
        <v>89</v>
      </c>
      <c r="E944" t="s">
        <v>1754</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145</v>
      </c>
      <c r="B945" t="s">
        <v>1900</v>
      </c>
      <c r="C945" t="s">
        <v>89</v>
      </c>
      <c r="D945" t="s">
        <v>1901</v>
      </c>
      <c r="E945" t="s">
        <v>1166</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145</v>
      </c>
      <c r="B946" t="s">
        <v>1902</v>
      </c>
      <c r="C946" t="s">
        <v>89</v>
      </c>
      <c r="D946" t="s">
        <v>89</v>
      </c>
      <c r="E946" t="s">
        <v>1754</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145</v>
      </c>
      <c r="B947" t="s">
        <v>1903</v>
      </c>
      <c r="C947" t="s">
        <v>89</v>
      </c>
      <c r="D947" t="s">
        <v>89</v>
      </c>
      <c r="E947" t="s">
        <v>1904</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145</v>
      </c>
      <c r="B948" t="s">
        <v>1905</v>
      </c>
      <c r="C948" t="s">
        <v>89</v>
      </c>
      <c r="D948" t="s">
        <v>89</v>
      </c>
      <c r="E948" t="s">
        <v>1904</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145</v>
      </c>
      <c r="B949" t="s">
        <v>1906</v>
      </c>
      <c r="C949" t="s">
        <v>89</v>
      </c>
      <c r="D949" t="s">
        <v>89</v>
      </c>
      <c r="E949" t="s">
        <v>1907</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145</v>
      </c>
      <c r="B950" t="s">
        <v>1908</v>
      </c>
      <c r="C950" t="s">
        <v>89</v>
      </c>
      <c r="D950" t="s">
        <v>89</v>
      </c>
      <c r="E950" t="s">
        <v>1909</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145</v>
      </c>
      <c r="B951" t="s">
        <v>1910</v>
      </c>
      <c r="C951" t="s">
        <v>89</v>
      </c>
      <c r="D951" t="s">
        <v>89</v>
      </c>
      <c r="E951" t="s">
        <v>1847</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145</v>
      </c>
      <c r="B952" t="s">
        <v>1911</v>
      </c>
      <c r="C952" t="s">
        <v>89</v>
      </c>
      <c r="D952" t="s">
        <v>89</v>
      </c>
      <c r="E952" t="s">
        <v>1909</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145</v>
      </c>
      <c r="B953" t="s">
        <v>1912</v>
      </c>
      <c r="C953" t="s">
        <v>89</v>
      </c>
      <c r="D953" t="s">
        <v>89</v>
      </c>
      <c r="E953" t="s">
        <v>1909</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145</v>
      </c>
      <c r="B954" t="s">
        <v>1913</v>
      </c>
      <c r="C954" t="s">
        <v>89</v>
      </c>
      <c r="D954" t="s">
        <v>89</v>
      </c>
      <c r="E954" t="s">
        <v>1909</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145</v>
      </c>
      <c r="B955" t="s">
        <v>1914</v>
      </c>
      <c r="C955" t="s">
        <v>89</v>
      </c>
      <c r="D955" t="s">
        <v>89</v>
      </c>
      <c r="E955" t="s">
        <v>1847</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145</v>
      </c>
      <c r="B956" t="s">
        <v>1915</v>
      </c>
      <c r="C956" t="s">
        <v>89</v>
      </c>
      <c r="D956" t="s">
        <v>89</v>
      </c>
      <c r="E956" t="s">
        <v>1847</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145</v>
      </c>
      <c r="B957" t="s">
        <v>1916</v>
      </c>
      <c r="C957" t="s">
        <v>89</v>
      </c>
      <c r="D957" t="s">
        <v>89</v>
      </c>
      <c r="E957" t="s">
        <v>1917</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145</v>
      </c>
      <c r="B958" t="s">
        <v>1918</v>
      </c>
      <c r="C958" t="s">
        <v>89</v>
      </c>
      <c r="D958" t="s">
        <v>89</v>
      </c>
      <c r="E958" t="s">
        <v>1917</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145</v>
      </c>
      <c r="B959" t="s">
        <v>1919</v>
      </c>
      <c r="C959" t="s">
        <v>89</v>
      </c>
      <c r="D959" t="s">
        <v>89</v>
      </c>
      <c r="E959" t="s">
        <v>1847</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145</v>
      </c>
      <c r="B960" t="s">
        <v>1920</v>
      </c>
      <c r="C960" t="s">
        <v>89</v>
      </c>
      <c r="D960" t="s">
        <v>89</v>
      </c>
      <c r="E960" t="s">
        <v>1917</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145</v>
      </c>
      <c r="B961" t="s">
        <v>1921</v>
      </c>
      <c r="C961" t="s">
        <v>89</v>
      </c>
      <c r="D961" t="s">
        <v>89</v>
      </c>
      <c r="E961" t="s">
        <v>1917</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145</v>
      </c>
      <c r="B962" t="s">
        <v>1922</v>
      </c>
      <c r="C962" t="s">
        <v>89</v>
      </c>
      <c r="D962" t="s">
        <v>89</v>
      </c>
      <c r="E962" t="s">
        <v>1923</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145</v>
      </c>
      <c r="B963" t="s">
        <v>1924</v>
      </c>
      <c r="C963" t="s">
        <v>89</v>
      </c>
      <c r="D963" t="s">
        <v>89</v>
      </c>
      <c r="E963" t="s">
        <v>1923</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145</v>
      </c>
      <c r="B964" t="s">
        <v>1925</v>
      </c>
      <c r="C964" t="s">
        <v>89</v>
      </c>
      <c r="D964" t="s">
        <v>89</v>
      </c>
      <c r="E964" t="s">
        <v>1917</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145</v>
      </c>
      <c r="B965" t="s">
        <v>1926</v>
      </c>
      <c r="C965" t="s">
        <v>89</v>
      </c>
      <c r="D965" t="s">
        <v>89</v>
      </c>
      <c r="E965" t="s">
        <v>1917</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145</v>
      </c>
      <c r="B966" t="s">
        <v>1927</v>
      </c>
      <c r="C966" t="s">
        <v>89</v>
      </c>
      <c r="D966" t="s">
        <v>89</v>
      </c>
      <c r="E966" t="s">
        <v>1928</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145</v>
      </c>
      <c r="B967" t="s">
        <v>1929</v>
      </c>
      <c r="C967" t="s">
        <v>89</v>
      </c>
      <c r="D967" t="s">
        <v>89</v>
      </c>
      <c r="E967" t="s">
        <v>1930</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145</v>
      </c>
      <c r="B968" t="s">
        <v>1931</v>
      </c>
      <c r="C968" t="s">
        <v>89</v>
      </c>
      <c r="D968" t="s">
        <v>89</v>
      </c>
      <c r="E968" t="s">
        <v>1930</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145</v>
      </c>
      <c r="B969" t="s">
        <v>1932</v>
      </c>
      <c r="C969" t="s">
        <v>89</v>
      </c>
      <c r="D969" t="s">
        <v>89</v>
      </c>
      <c r="E969" t="s">
        <v>1923</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145</v>
      </c>
      <c r="B970" t="s">
        <v>1933</v>
      </c>
      <c r="C970" t="s">
        <v>89</v>
      </c>
      <c r="D970" t="s">
        <v>89</v>
      </c>
      <c r="E970" t="s">
        <v>1934</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145</v>
      </c>
      <c r="B971" t="s">
        <v>1935</v>
      </c>
      <c r="C971" t="s">
        <v>89</v>
      </c>
      <c r="D971" t="s">
        <v>89</v>
      </c>
      <c r="E971" t="s">
        <v>1930</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145</v>
      </c>
      <c r="B972" t="s">
        <v>1936</v>
      </c>
      <c r="C972" t="s">
        <v>89</v>
      </c>
      <c r="D972" t="s">
        <v>89</v>
      </c>
      <c r="E972" t="s">
        <v>1934</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145</v>
      </c>
      <c r="B973" t="s">
        <v>1937</v>
      </c>
      <c r="C973" t="s">
        <v>89</v>
      </c>
      <c r="D973" t="s">
        <v>89</v>
      </c>
      <c r="E973" t="s">
        <v>1934</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145</v>
      </c>
      <c r="B974" t="s">
        <v>1938</v>
      </c>
      <c r="C974" t="s">
        <v>89</v>
      </c>
      <c r="D974" t="s">
        <v>89</v>
      </c>
      <c r="E974" t="s">
        <v>1939</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145</v>
      </c>
      <c r="B975" t="s">
        <v>1940</v>
      </c>
      <c r="C975" t="s">
        <v>89</v>
      </c>
      <c r="D975" t="s">
        <v>89</v>
      </c>
      <c r="E975" t="s">
        <v>1939</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145</v>
      </c>
      <c r="B976" t="s">
        <v>1941</v>
      </c>
      <c r="C976" t="s">
        <v>89</v>
      </c>
      <c r="D976" t="s">
        <v>89</v>
      </c>
      <c r="E976" t="s">
        <v>1934</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145</v>
      </c>
      <c r="B977" t="s">
        <v>1942</v>
      </c>
      <c r="C977" t="s">
        <v>89</v>
      </c>
      <c r="D977" t="s">
        <v>89</v>
      </c>
      <c r="E977" t="s">
        <v>1939</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145</v>
      </c>
      <c r="B978" t="s">
        <v>1943</v>
      </c>
      <c r="C978" t="s">
        <v>89</v>
      </c>
      <c r="D978" t="s">
        <v>89</v>
      </c>
      <c r="E978" t="s">
        <v>1939</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145</v>
      </c>
      <c r="B979" t="s">
        <v>1944</v>
      </c>
      <c r="C979" t="s">
        <v>89</v>
      </c>
      <c r="D979" t="s">
        <v>89</v>
      </c>
      <c r="E979" t="s">
        <v>1945</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145</v>
      </c>
      <c r="B980" t="s">
        <v>1946</v>
      </c>
      <c r="C980" t="s">
        <v>89</v>
      </c>
      <c r="D980" t="s">
        <v>89</v>
      </c>
      <c r="E980" t="s">
        <v>1947</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145</v>
      </c>
      <c r="B981" t="s">
        <v>1948</v>
      </c>
      <c r="C981" t="s">
        <v>89</v>
      </c>
      <c r="D981" t="s">
        <v>89</v>
      </c>
      <c r="E981" t="s">
        <v>1949</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145</v>
      </c>
      <c r="B982" t="s">
        <v>1950</v>
      </c>
      <c r="C982" t="s">
        <v>89</v>
      </c>
      <c r="D982" t="s">
        <v>89</v>
      </c>
      <c r="E982" t="s">
        <v>1951</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145</v>
      </c>
      <c r="B983" t="s">
        <v>1952</v>
      </c>
      <c r="C983" t="s">
        <v>89</v>
      </c>
      <c r="D983" t="s">
        <v>89</v>
      </c>
      <c r="E983" t="s">
        <v>1951</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145</v>
      </c>
      <c r="B984" t="s">
        <v>1953</v>
      </c>
      <c r="C984" t="s">
        <v>89</v>
      </c>
      <c r="D984" t="s">
        <v>89</v>
      </c>
      <c r="E984" t="s">
        <v>1954</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145</v>
      </c>
      <c r="B985" t="s">
        <v>1955</v>
      </c>
      <c r="C985" t="s">
        <v>89</v>
      </c>
      <c r="D985" t="s">
        <v>89</v>
      </c>
      <c r="E985" t="s">
        <v>1956</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145</v>
      </c>
      <c r="B986" t="s">
        <v>1957</v>
      </c>
      <c r="C986" t="s">
        <v>89</v>
      </c>
      <c r="D986" t="s">
        <v>89</v>
      </c>
      <c r="E986" t="s">
        <v>1956</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145</v>
      </c>
      <c r="B987" t="s">
        <v>1958</v>
      </c>
      <c r="C987" t="s">
        <v>89</v>
      </c>
      <c r="D987" t="s">
        <v>89</v>
      </c>
      <c r="E987" t="s">
        <v>1956</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145</v>
      </c>
      <c r="B988" t="s">
        <v>1959</v>
      </c>
      <c r="C988" t="s">
        <v>89</v>
      </c>
      <c r="D988" t="s">
        <v>89</v>
      </c>
      <c r="E988" t="s">
        <v>1853</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145</v>
      </c>
      <c r="B989" t="s">
        <v>1960</v>
      </c>
      <c r="C989" t="s">
        <v>89</v>
      </c>
      <c r="D989" t="s">
        <v>89</v>
      </c>
      <c r="E989" t="s">
        <v>1949</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145</v>
      </c>
      <c r="B990" t="s">
        <v>1961</v>
      </c>
      <c r="C990" t="s">
        <v>89</v>
      </c>
      <c r="D990" t="s">
        <v>89</v>
      </c>
      <c r="E990" t="s">
        <v>1956</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145</v>
      </c>
      <c r="B991" t="s">
        <v>1962</v>
      </c>
      <c r="C991" t="s">
        <v>89</v>
      </c>
      <c r="D991" t="s">
        <v>89</v>
      </c>
      <c r="E991" t="s">
        <v>1853</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145</v>
      </c>
      <c r="B992" t="s">
        <v>1963</v>
      </c>
      <c r="C992" t="s">
        <v>89</v>
      </c>
      <c r="D992" t="s">
        <v>89</v>
      </c>
      <c r="E992" t="s">
        <v>1964</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145</v>
      </c>
      <c r="B993" t="s">
        <v>1965</v>
      </c>
      <c r="C993" t="s">
        <v>89</v>
      </c>
      <c r="D993" t="s">
        <v>89</v>
      </c>
      <c r="E993" t="s">
        <v>1853</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145</v>
      </c>
      <c r="B994" t="s">
        <v>1966</v>
      </c>
      <c r="C994" t="s">
        <v>89</v>
      </c>
      <c r="D994" t="s">
        <v>89</v>
      </c>
      <c r="E994" t="s">
        <v>1964</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145</v>
      </c>
      <c r="B995" t="s">
        <v>1967</v>
      </c>
      <c r="C995" t="s">
        <v>89</v>
      </c>
      <c r="D995" t="s">
        <v>89</v>
      </c>
      <c r="E995" t="s">
        <v>1853</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145</v>
      </c>
      <c r="B996" t="s">
        <v>1968</v>
      </c>
      <c r="C996" t="s">
        <v>89</v>
      </c>
      <c r="D996" t="s">
        <v>89</v>
      </c>
      <c r="E996" t="s">
        <v>1964</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145</v>
      </c>
      <c r="B997" t="s">
        <v>1969</v>
      </c>
      <c r="C997" t="s">
        <v>89</v>
      </c>
      <c r="D997" t="s">
        <v>89</v>
      </c>
      <c r="E997" t="s">
        <v>1964</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145</v>
      </c>
      <c r="B998" t="s">
        <v>1970</v>
      </c>
      <c r="C998" t="s">
        <v>89</v>
      </c>
      <c r="D998" t="s">
        <v>89</v>
      </c>
      <c r="E998" t="s">
        <v>1971</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145</v>
      </c>
      <c r="B999" t="s">
        <v>1972</v>
      </c>
      <c r="C999" t="s">
        <v>89</v>
      </c>
      <c r="D999" t="s">
        <v>89</v>
      </c>
      <c r="E999" t="s">
        <v>1971</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145</v>
      </c>
      <c r="B1000" t="s">
        <v>1973</v>
      </c>
      <c r="C1000" t="s">
        <v>89</v>
      </c>
      <c r="D1000" t="s">
        <v>1974</v>
      </c>
      <c r="E1000" t="s">
        <v>1258</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145</v>
      </c>
      <c r="B1001" t="s">
        <v>1975</v>
      </c>
      <c r="C1001" t="s">
        <v>89</v>
      </c>
      <c r="D1001" t="s">
        <v>1976</v>
      </c>
      <c r="E1001" t="s">
        <v>1102</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145</v>
      </c>
      <c r="B1002" t="s">
        <v>1977</v>
      </c>
      <c r="C1002" t="s">
        <v>89</v>
      </c>
      <c r="D1002" t="s">
        <v>1978</v>
      </c>
      <c r="E1002" t="s">
        <v>1166</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145</v>
      </c>
      <c r="B1003" t="s">
        <v>1979</v>
      </c>
      <c r="C1003" t="s">
        <v>89</v>
      </c>
      <c r="D1003" t="s">
        <v>1974</v>
      </c>
      <c r="E1003" t="s">
        <v>1569</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145</v>
      </c>
      <c r="B1004" t="s">
        <v>1980</v>
      </c>
      <c r="C1004" t="s">
        <v>89</v>
      </c>
      <c r="D1004" t="s">
        <v>1976</v>
      </c>
      <c r="E1004" t="s">
        <v>1582</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145</v>
      </c>
      <c r="B1005" t="s">
        <v>1981</v>
      </c>
      <c r="C1005" t="s">
        <v>89</v>
      </c>
      <c r="D1005" t="s">
        <v>1978</v>
      </c>
      <c r="E1005" t="s">
        <v>1947</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145</v>
      </c>
      <c r="B1006" t="s">
        <v>1982</v>
      </c>
      <c r="C1006" t="s">
        <v>89</v>
      </c>
      <c r="D1006" t="s">
        <v>1974</v>
      </c>
      <c r="E1006" t="s">
        <v>1873</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145</v>
      </c>
      <c r="B1007" t="s">
        <v>1983</v>
      </c>
      <c r="C1007" t="s">
        <v>89</v>
      </c>
      <c r="D1007" t="s">
        <v>1976</v>
      </c>
      <c r="E1007" t="s">
        <v>1845</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145</v>
      </c>
      <c r="B1008" t="s">
        <v>1984</v>
      </c>
      <c r="C1008" t="s">
        <v>89</v>
      </c>
      <c r="D1008" t="s">
        <v>1974</v>
      </c>
      <c r="E1008" t="s">
        <v>1754</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145</v>
      </c>
      <c r="B1009" t="s">
        <v>1985</v>
      </c>
      <c r="C1009" t="s">
        <v>89</v>
      </c>
      <c r="D1009" t="s">
        <v>1978</v>
      </c>
      <c r="E1009" t="s">
        <v>1754</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145</v>
      </c>
      <c r="B1010" t="s">
        <v>1986</v>
      </c>
      <c r="C1010" t="s">
        <v>89</v>
      </c>
      <c r="D1010" t="s">
        <v>1976</v>
      </c>
      <c r="E1010" t="s">
        <v>1847</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145</v>
      </c>
      <c r="B1011" t="s">
        <v>1987</v>
      </c>
      <c r="C1011" t="s">
        <v>89</v>
      </c>
      <c r="D1011" t="s">
        <v>1978</v>
      </c>
      <c r="E1011" t="s">
        <v>1988</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145</v>
      </c>
      <c r="B1012" t="s">
        <v>1989</v>
      </c>
      <c r="C1012" t="s">
        <v>89</v>
      </c>
      <c r="D1012" t="s">
        <v>89</v>
      </c>
      <c r="E1012" t="s">
        <v>1859</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145</v>
      </c>
      <c r="B1013" t="s">
        <v>1990</v>
      </c>
      <c r="C1013" t="s">
        <v>89</v>
      </c>
      <c r="D1013" t="s">
        <v>89</v>
      </c>
      <c r="E1013" t="s">
        <v>1909</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145</v>
      </c>
      <c r="B1014" t="s">
        <v>1126</v>
      </c>
      <c r="C1014" t="s">
        <v>89</v>
      </c>
      <c r="D1014" t="s">
        <v>89</v>
      </c>
      <c r="E1014" t="s">
        <v>1129</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145</v>
      </c>
      <c r="B1015" t="s">
        <v>1268</v>
      </c>
      <c r="C1015" t="s">
        <v>89</v>
      </c>
      <c r="D1015" t="s">
        <v>89</v>
      </c>
      <c r="E1015" t="s">
        <v>1196</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145</v>
      </c>
      <c r="B1016" t="s">
        <v>1269</v>
      </c>
      <c r="C1016" t="s">
        <v>89</v>
      </c>
      <c r="D1016" t="s">
        <v>89</v>
      </c>
      <c r="E1016" t="s">
        <v>1196</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145</v>
      </c>
      <c r="B1017" t="s">
        <v>1270</v>
      </c>
      <c r="C1017" t="s">
        <v>89</v>
      </c>
      <c r="D1017" t="s">
        <v>89</v>
      </c>
      <c r="E1017" t="s">
        <v>1196</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145</v>
      </c>
      <c r="B1018" t="s">
        <v>1138</v>
      </c>
      <c r="C1018" t="s">
        <v>89</v>
      </c>
      <c r="D1018" t="s">
        <v>89</v>
      </c>
      <c r="E1018" t="s">
        <v>1139</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147</v>
      </c>
      <c r="B1019" t="s">
        <v>1991</v>
      </c>
      <c r="C1019" t="s">
        <v>89</v>
      </c>
      <c r="D1019" t="s">
        <v>89</v>
      </c>
      <c r="E1019" t="s">
        <v>1569</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147</v>
      </c>
      <c r="B1020" t="s">
        <v>1855</v>
      </c>
      <c r="C1020" t="s">
        <v>89</v>
      </c>
      <c r="D1020" t="s">
        <v>89</v>
      </c>
      <c r="E1020" t="s">
        <v>1569</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147</v>
      </c>
      <c r="B1021" t="s">
        <v>1861</v>
      </c>
      <c r="C1021" t="s">
        <v>89</v>
      </c>
      <c r="D1021" t="s">
        <v>89</v>
      </c>
      <c r="E1021" t="s">
        <v>1859</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147</v>
      </c>
      <c r="B1022" t="s">
        <v>1862</v>
      </c>
      <c r="C1022" t="s">
        <v>89</v>
      </c>
      <c r="D1022" t="s">
        <v>89</v>
      </c>
      <c r="E1022" t="s">
        <v>1859</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147</v>
      </c>
      <c r="B1023" t="s">
        <v>1868</v>
      </c>
      <c r="C1023" t="s">
        <v>89</v>
      </c>
      <c r="D1023" t="s">
        <v>89</v>
      </c>
      <c r="E1023" t="s">
        <v>1582</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147</v>
      </c>
      <c r="B1024" t="s">
        <v>1992</v>
      </c>
      <c r="C1024" t="s">
        <v>89</v>
      </c>
      <c r="D1024" t="s">
        <v>1993</v>
      </c>
      <c r="E1024" t="s">
        <v>1582</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147</v>
      </c>
      <c r="B1025" t="s">
        <v>1994</v>
      </c>
      <c r="C1025" t="s">
        <v>89</v>
      </c>
      <c r="D1025" t="s">
        <v>1995</v>
      </c>
      <c r="E1025" t="s">
        <v>1845</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147</v>
      </c>
      <c r="B1026" t="s">
        <v>1996</v>
      </c>
      <c r="C1026" t="s">
        <v>89</v>
      </c>
      <c r="D1026" t="s">
        <v>1997</v>
      </c>
      <c r="E1026" t="s">
        <v>1847</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147</v>
      </c>
      <c r="B1027" t="s">
        <v>1998</v>
      </c>
      <c r="C1027" t="s">
        <v>89</v>
      </c>
      <c r="D1027" t="s">
        <v>1997</v>
      </c>
      <c r="E1027" t="s">
        <v>1999</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147</v>
      </c>
      <c r="B1028" t="s">
        <v>2000</v>
      </c>
      <c r="C1028" t="s">
        <v>89</v>
      </c>
      <c r="D1028" t="s">
        <v>2001</v>
      </c>
      <c r="E1028" t="s">
        <v>1873</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147</v>
      </c>
      <c r="B1029" t="s">
        <v>2002</v>
      </c>
      <c r="C1029" t="s">
        <v>89</v>
      </c>
      <c r="D1029" t="s">
        <v>2003</v>
      </c>
      <c r="E1029" t="s">
        <v>2004</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147</v>
      </c>
      <c r="B1030" t="s">
        <v>2005</v>
      </c>
      <c r="C1030" t="s">
        <v>89</v>
      </c>
      <c r="D1030" t="s">
        <v>2003</v>
      </c>
      <c r="E1030" t="s">
        <v>1928</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147</v>
      </c>
      <c r="B1031" t="s">
        <v>2006</v>
      </c>
      <c r="C1031" t="s">
        <v>89</v>
      </c>
      <c r="D1031" t="s">
        <v>2007</v>
      </c>
      <c r="E1031" t="s">
        <v>1954</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147</v>
      </c>
      <c r="B1032" t="s">
        <v>2008</v>
      </c>
      <c r="C1032" t="s">
        <v>89</v>
      </c>
      <c r="D1032" t="s">
        <v>2007</v>
      </c>
      <c r="E1032" t="s">
        <v>2009</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147</v>
      </c>
      <c r="B1033" t="s">
        <v>2010</v>
      </c>
      <c r="C1033" t="s">
        <v>89</v>
      </c>
      <c r="D1033" t="s">
        <v>2011</v>
      </c>
      <c r="E1033" t="s">
        <v>2012</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147</v>
      </c>
      <c r="B1034" t="s">
        <v>2013</v>
      </c>
      <c r="C1034" t="s">
        <v>89</v>
      </c>
      <c r="D1034" t="s">
        <v>2011</v>
      </c>
      <c r="E1034" t="s">
        <v>1907</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147</v>
      </c>
      <c r="B1035" t="s">
        <v>2014</v>
      </c>
      <c r="C1035" t="s">
        <v>89</v>
      </c>
      <c r="D1035" t="s">
        <v>2015</v>
      </c>
      <c r="E1035" t="s">
        <v>1928</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147</v>
      </c>
      <c r="B1036" t="s">
        <v>2016</v>
      </c>
      <c r="C1036" t="s">
        <v>89</v>
      </c>
      <c r="D1036" t="s">
        <v>2017</v>
      </c>
      <c r="E1036" t="s">
        <v>1954</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147</v>
      </c>
      <c r="B1037" t="s">
        <v>2018</v>
      </c>
      <c r="C1037" t="s">
        <v>89</v>
      </c>
      <c r="D1037" t="s">
        <v>2017</v>
      </c>
      <c r="E1037" t="s">
        <v>1945</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147</v>
      </c>
      <c r="B1038" t="s">
        <v>2019</v>
      </c>
      <c r="C1038" t="s">
        <v>89</v>
      </c>
      <c r="D1038" t="s">
        <v>2001</v>
      </c>
      <c r="E1038" t="s">
        <v>2020</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147</v>
      </c>
      <c r="B1039" t="s">
        <v>2021</v>
      </c>
      <c r="C1039" t="s">
        <v>89</v>
      </c>
      <c r="D1039" t="s">
        <v>2001</v>
      </c>
      <c r="E1039" t="s">
        <v>1754</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147</v>
      </c>
      <c r="B1040" t="s">
        <v>2022</v>
      </c>
      <c r="C1040" t="s">
        <v>89</v>
      </c>
      <c r="D1040" t="s">
        <v>2003</v>
      </c>
      <c r="E1040" t="s">
        <v>2023</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147</v>
      </c>
      <c r="B1041" t="s">
        <v>2024</v>
      </c>
      <c r="C1041" t="s">
        <v>89</v>
      </c>
      <c r="D1041" t="s">
        <v>2025</v>
      </c>
      <c r="E1041" t="s">
        <v>1949</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147</v>
      </c>
      <c r="B1042" t="s">
        <v>2026</v>
      </c>
      <c r="C1042" t="s">
        <v>89</v>
      </c>
      <c r="D1042" t="s">
        <v>2007</v>
      </c>
      <c r="E1042" t="s">
        <v>1964</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147</v>
      </c>
      <c r="B1043" t="s">
        <v>2027</v>
      </c>
      <c r="C1043" t="s">
        <v>89</v>
      </c>
      <c r="D1043" t="s">
        <v>2001</v>
      </c>
      <c r="E1043" t="s">
        <v>1754</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147</v>
      </c>
      <c r="B1044" t="s">
        <v>2028</v>
      </c>
      <c r="C1044" t="s">
        <v>89</v>
      </c>
      <c r="D1044" t="s">
        <v>2001</v>
      </c>
      <c r="E1044" t="s">
        <v>1988</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147</v>
      </c>
      <c r="B1045" t="s">
        <v>2029</v>
      </c>
      <c r="C1045" t="s">
        <v>89</v>
      </c>
      <c r="D1045" t="s">
        <v>2003</v>
      </c>
      <c r="E1045" t="s">
        <v>2030</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147</v>
      </c>
      <c r="B1046" t="s">
        <v>2031</v>
      </c>
      <c r="C1046" t="s">
        <v>89</v>
      </c>
      <c r="D1046" t="s">
        <v>2007</v>
      </c>
      <c r="E1046" t="s">
        <v>2032</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147</v>
      </c>
      <c r="B1047" t="s">
        <v>2033</v>
      </c>
      <c r="C1047" t="s">
        <v>89</v>
      </c>
      <c r="D1047" t="s">
        <v>2007</v>
      </c>
      <c r="E1047" t="s">
        <v>2034</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147</v>
      </c>
      <c r="B1048" t="s">
        <v>2035</v>
      </c>
      <c r="C1048" t="s">
        <v>89</v>
      </c>
      <c r="D1048" t="s">
        <v>2036</v>
      </c>
      <c r="E1048" t="s">
        <v>1166</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147</v>
      </c>
      <c r="B1049" t="s">
        <v>2037</v>
      </c>
      <c r="C1049" t="s">
        <v>89</v>
      </c>
      <c r="D1049" t="s">
        <v>2036</v>
      </c>
      <c r="E1049" t="s">
        <v>1102</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147</v>
      </c>
      <c r="B1050" t="s">
        <v>2038</v>
      </c>
      <c r="C1050" t="s">
        <v>89</v>
      </c>
      <c r="D1050" t="s">
        <v>2036</v>
      </c>
      <c r="E1050" t="s">
        <v>1166</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147</v>
      </c>
      <c r="B1051" t="s">
        <v>2039</v>
      </c>
      <c r="C1051" t="s">
        <v>89</v>
      </c>
      <c r="D1051" t="s">
        <v>2036</v>
      </c>
      <c r="E1051" t="s">
        <v>1166</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147</v>
      </c>
      <c r="B1052" t="s">
        <v>1843</v>
      </c>
      <c r="C1052" t="s">
        <v>89</v>
      </c>
      <c r="D1052" t="s">
        <v>2001</v>
      </c>
      <c r="E1052" t="s">
        <v>1845</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147</v>
      </c>
      <c r="B1053" t="s">
        <v>1846</v>
      </c>
      <c r="C1053" t="s">
        <v>89</v>
      </c>
      <c r="D1053" t="s">
        <v>2001</v>
      </c>
      <c r="E1053" t="s">
        <v>1847</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147</v>
      </c>
      <c r="B1054" t="s">
        <v>1848</v>
      </c>
      <c r="C1054" t="s">
        <v>89</v>
      </c>
      <c r="D1054" t="s">
        <v>2003</v>
      </c>
      <c r="E1054" t="s">
        <v>1850</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147</v>
      </c>
      <c r="B1055" t="s">
        <v>1851</v>
      </c>
      <c r="C1055" t="s">
        <v>89</v>
      </c>
      <c r="D1055" t="s">
        <v>2007</v>
      </c>
      <c r="E1055" t="s">
        <v>1945</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147</v>
      </c>
      <c r="B1056" t="s">
        <v>2040</v>
      </c>
      <c r="C1056" t="s">
        <v>89</v>
      </c>
      <c r="D1056" t="s">
        <v>2007</v>
      </c>
      <c r="E1056" t="s">
        <v>2041</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147</v>
      </c>
      <c r="B1057" t="s">
        <v>2042</v>
      </c>
      <c r="C1057" t="s">
        <v>89</v>
      </c>
      <c r="D1057" t="s">
        <v>2001</v>
      </c>
      <c r="E1057" t="s">
        <v>1845</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147</v>
      </c>
      <c r="B1058" t="s">
        <v>2043</v>
      </c>
      <c r="C1058" t="s">
        <v>89</v>
      </c>
      <c r="D1058" t="s">
        <v>2001</v>
      </c>
      <c r="E1058" t="s">
        <v>1847</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147</v>
      </c>
      <c r="B1059" t="s">
        <v>2044</v>
      </c>
      <c r="C1059" t="s">
        <v>89</v>
      </c>
      <c r="D1059" t="s">
        <v>2003</v>
      </c>
      <c r="E1059" t="s">
        <v>1850</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147</v>
      </c>
      <c r="B1060" t="s">
        <v>2045</v>
      </c>
      <c r="C1060" t="s">
        <v>89</v>
      </c>
      <c r="D1060" t="s">
        <v>2007</v>
      </c>
      <c r="E1060" t="s">
        <v>1945</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147</v>
      </c>
      <c r="B1061" t="s">
        <v>2046</v>
      </c>
      <c r="C1061" t="s">
        <v>89</v>
      </c>
      <c r="D1061" t="s">
        <v>2007</v>
      </c>
      <c r="E1061" t="s">
        <v>2041</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147</v>
      </c>
      <c r="B1062" t="s">
        <v>2047</v>
      </c>
      <c r="C1062" t="s">
        <v>89</v>
      </c>
      <c r="D1062" t="s">
        <v>2001</v>
      </c>
      <c r="E1062" t="s">
        <v>1845</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147</v>
      </c>
      <c r="B1063" t="s">
        <v>2048</v>
      </c>
      <c r="C1063" t="s">
        <v>89</v>
      </c>
      <c r="D1063" t="s">
        <v>2001</v>
      </c>
      <c r="E1063" t="s">
        <v>1847</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147</v>
      </c>
      <c r="B1064" t="s">
        <v>2049</v>
      </c>
      <c r="C1064" t="s">
        <v>89</v>
      </c>
      <c r="D1064" t="s">
        <v>2003</v>
      </c>
      <c r="E1064" t="s">
        <v>1850</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147</v>
      </c>
      <c r="B1065" t="s">
        <v>2050</v>
      </c>
      <c r="C1065" t="s">
        <v>89</v>
      </c>
      <c r="D1065" t="s">
        <v>2007</v>
      </c>
      <c r="E1065" t="s">
        <v>1853</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147</v>
      </c>
      <c r="B1066" t="s">
        <v>2051</v>
      </c>
      <c r="C1066" t="s">
        <v>89</v>
      </c>
      <c r="D1066" t="s">
        <v>2007</v>
      </c>
      <c r="E1066" t="s">
        <v>2041</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147</v>
      </c>
      <c r="B1067" t="s">
        <v>1854</v>
      </c>
      <c r="C1067" t="s">
        <v>89</v>
      </c>
      <c r="D1067" t="s">
        <v>89</v>
      </c>
      <c r="E1067" t="s">
        <v>1298</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147</v>
      </c>
      <c r="B1068" t="s">
        <v>1855</v>
      </c>
      <c r="C1068" t="s">
        <v>89</v>
      </c>
      <c r="D1068" t="s">
        <v>89</v>
      </c>
      <c r="E1068" t="s">
        <v>1569</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147</v>
      </c>
      <c r="B1069" t="s">
        <v>2052</v>
      </c>
      <c r="C1069" t="s">
        <v>89</v>
      </c>
      <c r="D1069" t="s">
        <v>89</v>
      </c>
      <c r="E1069" t="s">
        <v>1947</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147</v>
      </c>
      <c r="B1070" t="s">
        <v>1856</v>
      </c>
      <c r="C1070" t="s">
        <v>89</v>
      </c>
      <c r="D1070" t="s">
        <v>89</v>
      </c>
      <c r="E1070" t="s">
        <v>1615</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147</v>
      </c>
      <c r="B1071" t="s">
        <v>1857</v>
      </c>
      <c r="C1071" t="s">
        <v>89</v>
      </c>
      <c r="D1071" t="s">
        <v>89</v>
      </c>
      <c r="E1071" t="s">
        <v>1298</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147</v>
      </c>
      <c r="B1072" t="s">
        <v>1858</v>
      </c>
      <c r="C1072" t="s">
        <v>89</v>
      </c>
      <c r="D1072" t="s">
        <v>89</v>
      </c>
      <c r="E1072" t="s">
        <v>1859</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147</v>
      </c>
      <c r="B1073" t="s">
        <v>1860</v>
      </c>
      <c r="C1073" t="s">
        <v>89</v>
      </c>
      <c r="D1073" t="s">
        <v>89</v>
      </c>
      <c r="E1073" t="s">
        <v>1582</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147</v>
      </c>
      <c r="B1074" t="s">
        <v>1861</v>
      </c>
      <c r="C1074" t="s">
        <v>89</v>
      </c>
      <c r="D1074" t="s">
        <v>89</v>
      </c>
      <c r="E1074" t="s">
        <v>1859</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147</v>
      </c>
      <c r="B1075" t="s">
        <v>1862</v>
      </c>
      <c r="C1075" t="s">
        <v>89</v>
      </c>
      <c r="D1075" t="s">
        <v>89</v>
      </c>
      <c r="E1075" t="s">
        <v>1859</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147</v>
      </c>
      <c r="B1076" t="s">
        <v>1991</v>
      </c>
      <c r="C1076" t="s">
        <v>89</v>
      </c>
      <c r="D1076" t="s">
        <v>89</v>
      </c>
      <c r="E1076" t="s">
        <v>1569</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147</v>
      </c>
      <c r="B1077" t="s">
        <v>1864</v>
      </c>
      <c r="C1077" t="s">
        <v>89</v>
      </c>
      <c r="D1077" t="s">
        <v>89</v>
      </c>
      <c r="E1077" t="s">
        <v>1859</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147</v>
      </c>
      <c r="B1078" t="s">
        <v>2053</v>
      </c>
      <c r="C1078" t="s">
        <v>89</v>
      </c>
      <c r="D1078" t="s">
        <v>89</v>
      </c>
      <c r="E1078" t="s">
        <v>1859</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147</v>
      </c>
      <c r="B1079" t="s">
        <v>2054</v>
      </c>
      <c r="C1079" t="s">
        <v>89</v>
      </c>
      <c r="D1079" t="s">
        <v>89</v>
      </c>
      <c r="E1079" t="s">
        <v>1582</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147</v>
      </c>
      <c r="B1080" t="s">
        <v>1866</v>
      </c>
      <c r="C1080" t="s">
        <v>89</v>
      </c>
      <c r="D1080" t="s">
        <v>89</v>
      </c>
      <c r="E1080" t="s">
        <v>1543</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147</v>
      </c>
      <c r="B1081" t="s">
        <v>2055</v>
      </c>
      <c r="C1081" t="s">
        <v>89</v>
      </c>
      <c r="D1081" t="s">
        <v>89</v>
      </c>
      <c r="E1081" t="s">
        <v>1582</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147</v>
      </c>
      <c r="B1082" t="s">
        <v>2056</v>
      </c>
      <c r="C1082" t="s">
        <v>89</v>
      </c>
      <c r="D1082" t="s">
        <v>89</v>
      </c>
      <c r="E1082" t="s">
        <v>1582</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147</v>
      </c>
      <c r="B1083" t="s">
        <v>1867</v>
      </c>
      <c r="C1083" t="s">
        <v>89</v>
      </c>
      <c r="D1083" t="s">
        <v>89</v>
      </c>
      <c r="E1083" t="s">
        <v>1582</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147</v>
      </c>
      <c r="B1084" t="s">
        <v>1868</v>
      </c>
      <c r="C1084" t="s">
        <v>89</v>
      </c>
      <c r="D1084" t="s">
        <v>89</v>
      </c>
      <c r="E1084" t="s">
        <v>1582</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147</v>
      </c>
      <c r="B1085" t="s">
        <v>1869</v>
      </c>
      <c r="C1085" t="s">
        <v>89</v>
      </c>
      <c r="D1085" t="s">
        <v>89</v>
      </c>
      <c r="E1085" t="s">
        <v>1543</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147</v>
      </c>
      <c r="B1086" t="s">
        <v>1870</v>
      </c>
      <c r="C1086" t="s">
        <v>89</v>
      </c>
      <c r="D1086" t="s">
        <v>89</v>
      </c>
      <c r="E1086" t="s">
        <v>1543</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147</v>
      </c>
      <c r="B1087" t="s">
        <v>1871</v>
      </c>
      <c r="C1087" t="s">
        <v>89</v>
      </c>
      <c r="D1087" t="s">
        <v>89</v>
      </c>
      <c r="E1087" t="s">
        <v>1543</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147</v>
      </c>
      <c r="B1088" t="s">
        <v>2057</v>
      </c>
      <c r="C1088" t="s">
        <v>89</v>
      </c>
      <c r="D1088" t="s">
        <v>89</v>
      </c>
      <c r="E1088" t="s">
        <v>1543</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147</v>
      </c>
      <c r="B1089" t="s">
        <v>1872</v>
      </c>
      <c r="C1089" t="s">
        <v>89</v>
      </c>
      <c r="D1089" t="s">
        <v>89</v>
      </c>
      <c r="E1089" t="s">
        <v>1873</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147</v>
      </c>
      <c r="B1090" t="s">
        <v>1876</v>
      </c>
      <c r="C1090" t="s">
        <v>89</v>
      </c>
      <c r="D1090" t="s">
        <v>89</v>
      </c>
      <c r="E1090" t="s">
        <v>1543</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147</v>
      </c>
      <c r="B1091" t="s">
        <v>1877</v>
      </c>
      <c r="C1091" t="s">
        <v>89</v>
      </c>
      <c r="D1091" t="s">
        <v>89</v>
      </c>
      <c r="E1091" t="s">
        <v>1873</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147</v>
      </c>
      <c r="B1092" t="s">
        <v>2058</v>
      </c>
      <c r="C1092" t="s">
        <v>89</v>
      </c>
      <c r="D1092" t="s">
        <v>89</v>
      </c>
      <c r="E1092" t="s">
        <v>1754</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147</v>
      </c>
      <c r="B1093" t="s">
        <v>1878</v>
      </c>
      <c r="C1093" t="s">
        <v>89</v>
      </c>
      <c r="D1093" t="s">
        <v>89</v>
      </c>
      <c r="E1093" t="s">
        <v>1879</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147</v>
      </c>
      <c r="B1094" t="s">
        <v>1880</v>
      </c>
      <c r="C1094" t="s">
        <v>89</v>
      </c>
      <c r="D1094" t="s">
        <v>89</v>
      </c>
      <c r="E1094" t="s">
        <v>1543</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147</v>
      </c>
      <c r="B1095" t="s">
        <v>1881</v>
      </c>
      <c r="C1095" t="s">
        <v>89</v>
      </c>
      <c r="D1095" t="s">
        <v>89</v>
      </c>
      <c r="E1095" t="s">
        <v>1845</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147</v>
      </c>
      <c r="B1096" t="s">
        <v>1882</v>
      </c>
      <c r="C1096" t="s">
        <v>89</v>
      </c>
      <c r="D1096" t="s">
        <v>89</v>
      </c>
      <c r="E1096" t="s">
        <v>1883</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147</v>
      </c>
      <c r="B1097" t="s">
        <v>1884</v>
      </c>
      <c r="C1097" t="s">
        <v>89</v>
      </c>
      <c r="D1097" t="s">
        <v>89</v>
      </c>
      <c r="E1097" t="s">
        <v>1883</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147</v>
      </c>
      <c r="B1098" t="s">
        <v>1885</v>
      </c>
      <c r="C1098" t="s">
        <v>89</v>
      </c>
      <c r="D1098" t="s">
        <v>89</v>
      </c>
      <c r="E1098" t="s">
        <v>1883</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147</v>
      </c>
      <c r="B1099" t="s">
        <v>1886</v>
      </c>
      <c r="C1099" t="s">
        <v>89</v>
      </c>
      <c r="D1099" t="s">
        <v>89</v>
      </c>
      <c r="E1099" t="s">
        <v>1883</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147</v>
      </c>
      <c r="B1100" t="s">
        <v>2059</v>
      </c>
      <c r="C1100" t="s">
        <v>89</v>
      </c>
      <c r="D1100" t="s">
        <v>89</v>
      </c>
      <c r="E1100" t="s">
        <v>1873</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147</v>
      </c>
      <c r="B1101" t="s">
        <v>1888</v>
      </c>
      <c r="C1101" t="s">
        <v>89</v>
      </c>
      <c r="D1101" t="s">
        <v>89</v>
      </c>
      <c r="E1101" t="s">
        <v>1889</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147</v>
      </c>
      <c r="B1102" t="s">
        <v>1890</v>
      </c>
      <c r="C1102" t="s">
        <v>89</v>
      </c>
      <c r="D1102" t="s">
        <v>89</v>
      </c>
      <c r="E1102" t="s">
        <v>1845</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147</v>
      </c>
      <c r="B1103" t="s">
        <v>2060</v>
      </c>
      <c r="C1103" t="s">
        <v>89</v>
      </c>
      <c r="D1103" t="s">
        <v>89</v>
      </c>
      <c r="E1103" t="s">
        <v>1845</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147</v>
      </c>
      <c r="B1104" t="s">
        <v>2061</v>
      </c>
      <c r="C1104" t="s">
        <v>89</v>
      </c>
      <c r="D1104" t="s">
        <v>89</v>
      </c>
      <c r="E1104" t="s">
        <v>1845</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147</v>
      </c>
      <c r="B1105" t="s">
        <v>2062</v>
      </c>
      <c r="C1105" t="s">
        <v>89</v>
      </c>
      <c r="D1105" t="s">
        <v>89</v>
      </c>
      <c r="E1105" t="s">
        <v>1883</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147</v>
      </c>
      <c r="B1106" t="s">
        <v>2063</v>
      </c>
      <c r="C1106" t="s">
        <v>89</v>
      </c>
      <c r="D1106" t="s">
        <v>89</v>
      </c>
      <c r="E1106" t="s">
        <v>1845</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147</v>
      </c>
      <c r="B1107" t="s">
        <v>1892</v>
      </c>
      <c r="C1107" t="s">
        <v>89</v>
      </c>
      <c r="D1107" t="s">
        <v>89</v>
      </c>
      <c r="E1107" t="s">
        <v>1889</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147</v>
      </c>
      <c r="B1108" t="s">
        <v>1893</v>
      </c>
      <c r="C1108" t="s">
        <v>89</v>
      </c>
      <c r="D1108" t="s">
        <v>89</v>
      </c>
      <c r="E1108" t="s">
        <v>1845</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147</v>
      </c>
      <c r="B1109" t="s">
        <v>2064</v>
      </c>
      <c r="C1109" t="s">
        <v>89</v>
      </c>
      <c r="D1109" t="s">
        <v>89</v>
      </c>
      <c r="E1109" t="s">
        <v>1889</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147</v>
      </c>
      <c r="B1110" t="s">
        <v>1894</v>
      </c>
      <c r="C1110" t="s">
        <v>89</v>
      </c>
      <c r="D1110" t="s">
        <v>89</v>
      </c>
      <c r="E1110" t="s">
        <v>1889</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147</v>
      </c>
      <c r="B1111" t="s">
        <v>1895</v>
      </c>
      <c r="C1111" t="s">
        <v>89</v>
      </c>
      <c r="D1111" t="s">
        <v>89</v>
      </c>
      <c r="E1111" t="s">
        <v>1889</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147</v>
      </c>
      <c r="B1112" t="s">
        <v>2065</v>
      </c>
      <c r="C1112" t="s">
        <v>89</v>
      </c>
      <c r="D1112" t="s">
        <v>89</v>
      </c>
      <c r="E1112" t="s">
        <v>1897</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147</v>
      </c>
      <c r="B1113" t="s">
        <v>2066</v>
      </c>
      <c r="C1113" t="s">
        <v>89</v>
      </c>
      <c r="D1113" t="s">
        <v>89</v>
      </c>
      <c r="E1113" t="s">
        <v>1897</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147</v>
      </c>
      <c r="B1114" t="s">
        <v>1898</v>
      </c>
      <c r="C1114" t="s">
        <v>89</v>
      </c>
      <c r="D1114" t="s">
        <v>89</v>
      </c>
      <c r="E1114" t="s">
        <v>1897</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147</v>
      </c>
      <c r="B1115" t="s">
        <v>2067</v>
      </c>
      <c r="C1115" t="s">
        <v>89</v>
      </c>
      <c r="D1115" t="s">
        <v>89</v>
      </c>
      <c r="E1115" t="s">
        <v>1917</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147</v>
      </c>
      <c r="B1116" t="s">
        <v>2068</v>
      </c>
      <c r="C1116" t="s">
        <v>89</v>
      </c>
      <c r="D1116" t="s">
        <v>89</v>
      </c>
      <c r="E1116" t="s">
        <v>1754</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147</v>
      </c>
      <c r="B1117" t="s">
        <v>1900</v>
      </c>
      <c r="C1117" t="s">
        <v>89</v>
      </c>
      <c r="D1117" t="s">
        <v>1901</v>
      </c>
      <c r="E1117" t="s">
        <v>1166</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147</v>
      </c>
      <c r="B1118" t="s">
        <v>1902</v>
      </c>
      <c r="C1118" t="s">
        <v>89</v>
      </c>
      <c r="D1118" t="s">
        <v>89</v>
      </c>
      <c r="E1118" t="s">
        <v>1754</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147</v>
      </c>
      <c r="B1119" t="s">
        <v>2069</v>
      </c>
      <c r="C1119" t="s">
        <v>89</v>
      </c>
      <c r="D1119" t="s">
        <v>89</v>
      </c>
      <c r="E1119" t="s">
        <v>1988</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147</v>
      </c>
      <c r="B1120" t="s">
        <v>1903</v>
      </c>
      <c r="C1120" t="s">
        <v>89</v>
      </c>
      <c r="D1120" t="s">
        <v>89</v>
      </c>
      <c r="E1120" t="s">
        <v>1904</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147</v>
      </c>
      <c r="B1121" t="s">
        <v>1905</v>
      </c>
      <c r="C1121" t="s">
        <v>89</v>
      </c>
      <c r="D1121" t="s">
        <v>89</v>
      </c>
      <c r="E1121" t="s">
        <v>1904</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147</v>
      </c>
      <c r="B1122" t="s">
        <v>1906</v>
      </c>
      <c r="C1122" t="s">
        <v>89</v>
      </c>
      <c r="D1122" t="s">
        <v>89</v>
      </c>
      <c r="E1122" t="s">
        <v>1907</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147</v>
      </c>
      <c r="B1123" t="s">
        <v>1908</v>
      </c>
      <c r="C1123" t="s">
        <v>89</v>
      </c>
      <c r="D1123" t="s">
        <v>89</v>
      </c>
      <c r="E1123" t="s">
        <v>1909</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147</v>
      </c>
      <c r="B1124" t="s">
        <v>1910</v>
      </c>
      <c r="C1124" t="s">
        <v>89</v>
      </c>
      <c r="D1124" t="s">
        <v>89</v>
      </c>
      <c r="E1124" t="s">
        <v>1847</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147</v>
      </c>
      <c r="B1125" t="s">
        <v>1911</v>
      </c>
      <c r="C1125" t="s">
        <v>89</v>
      </c>
      <c r="D1125" t="s">
        <v>89</v>
      </c>
      <c r="E1125" t="s">
        <v>1909</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147</v>
      </c>
      <c r="B1126" t="s">
        <v>1912</v>
      </c>
      <c r="C1126" t="s">
        <v>89</v>
      </c>
      <c r="D1126" t="s">
        <v>89</v>
      </c>
      <c r="E1126" t="s">
        <v>1909</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147</v>
      </c>
      <c r="B1127" t="s">
        <v>2070</v>
      </c>
      <c r="C1127" t="s">
        <v>89</v>
      </c>
      <c r="D1127" t="s">
        <v>89</v>
      </c>
      <c r="E1127" t="s">
        <v>1847</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147</v>
      </c>
      <c r="B1128" t="s">
        <v>1913</v>
      </c>
      <c r="C1128" t="s">
        <v>89</v>
      </c>
      <c r="D1128" t="s">
        <v>89</v>
      </c>
      <c r="E1128" t="s">
        <v>1909</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147</v>
      </c>
      <c r="B1129" t="s">
        <v>1914</v>
      </c>
      <c r="C1129" t="s">
        <v>89</v>
      </c>
      <c r="D1129" t="s">
        <v>89</v>
      </c>
      <c r="E1129" t="s">
        <v>1847</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147</v>
      </c>
      <c r="B1130" t="s">
        <v>1915</v>
      </c>
      <c r="C1130" t="s">
        <v>89</v>
      </c>
      <c r="D1130" t="s">
        <v>89</v>
      </c>
      <c r="E1130" t="s">
        <v>1847</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147</v>
      </c>
      <c r="B1131" t="s">
        <v>2071</v>
      </c>
      <c r="C1131" t="s">
        <v>89</v>
      </c>
      <c r="D1131" t="s">
        <v>89</v>
      </c>
      <c r="E1131" t="s">
        <v>1847</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147</v>
      </c>
      <c r="B1132" t="s">
        <v>2072</v>
      </c>
      <c r="C1132" t="s">
        <v>89</v>
      </c>
      <c r="D1132" t="s">
        <v>89</v>
      </c>
      <c r="E1132" t="s">
        <v>1909</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147</v>
      </c>
      <c r="B1133" t="s">
        <v>1916</v>
      </c>
      <c r="C1133" t="s">
        <v>89</v>
      </c>
      <c r="D1133" t="s">
        <v>89</v>
      </c>
      <c r="E1133" t="s">
        <v>1917</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147</v>
      </c>
      <c r="B1134" t="s">
        <v>2073</v>
      </c>
      <c r="C1134" t="s">
        <v>89</v>
      </c>
      <c r="D1134" t="s">
        <v>89</v>
      </c>
      <c r="E1134" t="s">
        <v>1847</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147</v>
      </c>
      <c r="B1135" t="s">
        <v>2074</v>
      </c>
      <c r="C1135" t="s">
        <v>89</v>
      </c>
      <c r="D1135" t="s">
        <v>89</v>
      </c>
      <c r="E1135" t="s">
        <v>1847</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147</v>
      </c>
      <c r="B1136" t="s">
        <v>1918</v>
      </c>
      <c r="C1136" t="s">
        <v>89</v>
      </c>
      <c r="D1136" t="s">
        <v>89</v>
      </c>
      <c r="E1136" t="s">
        <v>1917</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147</v>
      </c>
      <c r="B1137" t="s">
        <v>2075</v>
      </c>
      <c r="C1137" t="s">
        <v>89</v>
      </c>
      <c r="D1137" t="s">
        <v>89</v>
      </c>
      <c r="E1137" t="s">
        <v>1917</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147</v>
      </c>
      <c r="B1138" t="s">
        <v>2076</v>
      </c>
      <c r="C1138" t="s">
        <v>89</v>
      </c>
      <c r="D1138" t="s">
        <v>89</v>
      </c>
      <c r="E1138" t="s">
        <v>1847</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147</v>
      </c>
      <c r="B1139" t="s">
        <v>1920</v>
      </c>
      <c r="C1139" t="s">
        <v>89</v>
      </c>
      <c r="D1139" t="s">
        <v>89</v>
      </c>
      <c r="E1139" t="s">
        <v>1917</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147</v>
      </c>
      <c r="B1140" t="s">
        <v>1921</v>
      </c>
      <c r="C1140" t="s">
        <v>89</v>
      </c>
      <c r="D1140" t="s">
        <v>89</v>
      </c>
      <c r="E1140" t="s">
        <v>1917</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147</v>
      </c>
      <c r="B1141" t="s">
        <v>2077</v>
      </c>
      <c r="C1141" t="s">
        <v>89</v>
      </c>
      <c r="D1141" t="s">
        <v>89</v>
      </c>
      <c r="E1141" t="s">
        <v>1923</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147</v>
      </c>
      <c r="B1142" t="s">
        <v>1924</v>
      </c>
      <c r="C1142" t="s">
        <v>89</v>
      </c>
      <c r="D1142" t="s">
        <v>89</v>
      </c>
      <c r="E1142" t="s">
        <v>1923</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147</v>
      </c>
      <c r="B1143" t="s">
        <v>2078</v>
      </c>
      <c r="C1143" t="s">
        <v>89</v>
      </c>
      <c r="D1143" t="s">
        <v>89</v>
      </c>
      <c r="E1143" t="s">
        <v>1951</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147</v>
      </c>
      <c r="B1144" t="s">
        <v>1925</v>
      </c>
      <c r="C1144" t="s">
        <v>89</v>
      </c>
      <c r="D1144" t="s">
        <v>89</v>
      </c>
      <c r="E1144" t="s">
        <v>1917</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147</v>
      </c>
      <c r="B1145" t="s">
        <v>2079</v>
      </c>
      <c r="C1145" t="s">
        <v>89</v>
      </c>
      <c r="D1145" t="s">
        <v>89</v>
      </c>
      <c r="E1145" t="s">
        <v>1923</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147</v>
      </c>
      <c r="B1146" t="s">
        <v>2080</v>
      </c>
      <c r="C1146" t="s">
        <v>89</v>
      </c>
      <c r="D1146" t="s">
        <v>89</v>
      </c>
      <c r="E1146" t="s">
        <v>1949</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147</v>
      </c>
      <c r="B1147" t="s">
        <v>1926</v>
      </c>
      <c r="C1147" t="s">
        <v>89</v>
      </c>
      <c r="D1147" t="s">
        <v>89</v>
      </c>
      <c r="E1147" t="s">
        <v>1917</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147</v>
      </c>
      <c r="B1148" t="s">
        <v>1927</v>
      </c>
      <c r="C1148" t="s">
        <v>89</v>
      </c>
      <c r="D1148" t="s">
        <v>89</v>
      </c>
      <c r="E1148" t="s">
        <v>1928</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147</v>
      </c>
      <c r="B1149" t="s">
        <v>1929</v>
      </c>
      <c r="C1149" t="s">
        <v>89</v>
      </c>
      <c r="D1149" t="s">
        <v>89</v>
      </c>
      <c r="E1149" t="s">
        <v>1930</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147</v>
      </c>
      <c r="B1150" t="s">
        <v>1931</v>
      </c>
      <c r="C1150" t="s">
        <v>89</v>
      </c>
      <c r="D1150" t="s">
        <v>89</v>
      </c>
      <c r="E1150" t="s">
        <v>1930</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147</v>
      </c>
      <c r="B1151" t="s">
        <v>2081</v>
      </c>
      <c r="C1151" t="s">
        <v>89</v>
      </c>
      <c r="D1151" t="s">
        <v>89</v>
      </c>
      <c r="E1151" t="s">
        <v>1923</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147</v>
      </c>
      <c r="B1152" t="s">
        <v>1933</v>
      </c>
      <c r="C1152" t="s">
        <v>89</v>
      </c>
      <c r="D1152" t="s">
        <v>89</v>
      </c>
      <c r="E1152" t="s">
        <v>1934</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147</v>
      </c>
      <c r="B1153" t="s">
        <v>1935</v>
      </c>
      <c r="C1153" t="s">
        <v>89</v>
      </c>
      <c r="D1153" t="s">
        <v>89</v>
      </c>
      <c r="E1153" t="s">
        <v>1930</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147</v>
      </c>
      <c r="B1154" t="s">
        <v>1936</v>
      </c>
      <c r="C1154" t="s">
        <v>89</v>
      </c>
      <c r="D1154" t="s">
        <v>89</v>
      </c>
      <c r="E1154" t="s">
        <v>1934</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147</v>
      </c>
      <c r="B1155" t="s">
        <v>1937</v>
      </c>
      <c r="C1155" t="s">
        <v>89</v>
      </c>
      <c r="D1155" t="s">
        <v>89</v>
      </c>
      <c r="E1155" t="s">
        <v>1934</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147</v>
      </c>
      <c r="B1156" t="s">
        <v>2082</v>
      </c>
      <c r="C1156" t="s">
        <v>89</v>
      </c>
      <c r="D1156" t="s">
        <v>89</v>
      </c>
      <c r="E1156" t="s">
        <v>1930</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147</v>
      </c>
      <c r="B1157" t="s">
        <v>2083</v>
      </c>
      <c r="C1157" t="s">
        <v>89</v>
      </c>
      <c r="D1157" t="s">
        <v>89</v>
      </c>
      <c r="E1157" t="s">
        <v>1934</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147</v>
      </c>
      <c r="B1158" t="s">
        <v>1938</v>
      </c>
      <c r="C1158" t="s">
        <v>89</v>
      </c>
      <c r="D1158" t="s">
        <v>89</v>
      </c>
      <c r="E1158" t="s">
        <v>1939</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147</v>
      </c>
      <c r="B1159" t="s">
        <v>1940</v>
      </c>
      <c r="C1159" t="s">
        <v>89</v>
      </c>
      <c r="D1159" t="s">
        <v>89</v>
      </c>
      <c r="E1159" t="s">
        <v>1939</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147</v>
      </c>
      <c r="B1160" t="s">
        <v>2084</v>
      </c>
      <c r="C1160" t="s">
        <v>89</v>
      </c>
      <c r="D1160" t="s">
        <v>89</v>
      </c>
      <c r="E1160" t="s">
        <v>1939</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147</v>
      </c>
      <c r="B1161" t="s">
        <v>1941</v>
      </c>
      <c r="C1161" t="s">
        <v>89</v>
      </c>
      <c r="D1161" t="s">
        <v>89</v>
      </c>
      <c r="E1161" t="s">
        <v>1934</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147</v>
      </c>
      <c r="B1162" t="s">
        <v>1942</v>
      </c>
      <c r="C1162" t="s">
        <v>89</v>
      </c>
      <c r="D1162" t="s">
        <v>89</v>
      </c>
      <c r="E1162" t="s">
        <v>1939</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147</v>
      </c>
      <c r="B1163" t="s">
        <v>1943</v>
      </c>
      <c r="C1163" t="s">
        <v>89</v>
      </c>
      <c r="D1163" t="s">
        <v>89</v>
      </c>
      <c r="E1163" t="s">
        <v>1939</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147</v>
      </c>
      <c r="B1164" t="s">
        <v>2085</v>
      </c>
      <c r="C1164" t="s">
        <v>89</v>
      </c>
      <c r="D1164" t="s">
        <v>89</v>
      </c>
      <c r="E1164" t="s">
        <v>1945</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147</v>
      </c>
      <c r="B1165" t="s">
        <v>1944</v>
      </c>
      <c r="C1165" t="s">
        <v>89</v>
      </c>
      <c r="D1165" t="s">
        <v>89</v>
      </c>
      <c r="E1165" t="s">
        <v>1945</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147</v>
      </c>
      <c r="B1166" t="s">
        <v>2086</v>
      </c>
      <c r="C1166" t="s">
        <v>89</v>
      </c>
      <c r="D1166" t="s">
        <v>89</v>
      </c>
      <c r="E1166" t="s">
        <v>1945</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147</v>
      </c>
      <c r="B1167" t="s">
        <v>1946</v>
      </c>
      <c r="C1167" t="s">
        <v>89</v>
      </c>
      <c r="D1167" t="s">
        <v>89</v>
      </c>
      <c r="E1167" t="s">
        <v>1947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147</v>
      </c>
      <c r="B1168" t="s">
        <v>1948</v>
      </c>
      <c r="C1168" t="s">
        <v>89</v>
      </c>
      <c r="D1168" t="s">
        <v>89</v>
      </c>
      <c r="E1168" t="s">
        <v>1949</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147</v>
      </c>
      <c r="B1169" t="s">
        <v>2087</v>
      </c>
      <c r="C1169" t="s">
        <v>89</v>
      </c>
      <c r="D1169" t="s">
        <v>89</v>
      </c>
      <c r="E1169" t="s">
        <v>2032</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147</v>
      </c>
      <c r="B1170" t="s">
        <v>1950</v>
      </c>
      <c r="C1170" t="s">
        <v>89</v>
      </c>
      <c r="D1170" t="s">
        <v>89</v>
      </c>
      <c r="E1170" t="s">
        <v>1951</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147</v>
      </c>
      <c r="B1171" t="s">
        <v>1952</v>
      </c>
      <c r="C1171" t="s">
        <v>89</v>
      </c>
      <c r="D1171" t="s">
        <v>89</v>
      </c>
      <c r="E1171" t="s">
        <v>1951</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147</v>
      </c>
      <c r="B1172" t="s">
        <v>1953</v>
      </c>
      <c r="C1172" t="s">
        <v>89</v>
      </c>
      <c r="D1172" t="s">
        <v>89</v>
      </c>
      <c r="E1172" t="s">
        <v>1954</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147</v>
      </c>
      <c r="B1173" t="s">
        <v>1955</v>
      </c>
      <c r="C1173" t="s">
        <v>89</v>
      </c>
      <c r="D1173" t="s">
        <v>89</v>
      </c>
      <c r="E1173" t="s">
        <v>1956</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147</v>
      </c>
      <c r="B1174" t="s">
        <v>1957</v>
      </c>
      <c r="C1174" t="s">
        <v>89</v>
      </c>
      <c r="D1174" t="s">
        <v>89</v>
      </c>
      <c r="E1174" t="s">
        <v>1956</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147</v>
      </c>
      <c r="B1175" t="s">
        <v>1958</v>
      </c>
      <c r="C1175" t="s">
        <v>89</v>
      </c>
      <c r="D1175" t="s">
        <v>89</v>
      </c>
      <c r="E1175" t="s">
        <v>1956</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147</v>
      </c>
      <c r="B1176" t="s">
        <v>1959</v>
      </c>
      <c r="C1176" t="s">
        <v>89</v>
      </c>
      <c r="D1176" t="s">
        <v>89</v>
      </c>
      <c r="E1176" t="s">
        <v>1853</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147</v>
      </c>
      <c r="B1177" t="s">
        <v>2088</v>
      </c>
      <c r="C1177" t="s">
        <v>89</v>
      </c>
      <c r="D1177" t="s">
        <v>89</v>
      </c>
      <c r="E1177" t="s">
        <v>1949</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147</v>
      </c>
      <c r="B1178" t="s">
        <v>1961</v>
      </c>
      <c r="C1178" t="s">
        <v>89</v>
      </c>
      <c r="D1178" t="s">
        <v>89</v>
      </c>
      <c r="E1178" t="s">
        <v>1956</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147</v>
      </c>
      <c r="B1179" t="s">
        <v>1962</v>
      </c>
      <c r="C1179" t="s">
        <v>89</v>
      </c>
      <c r="D1179" t="s">
        <v>89</v>
      </c>
      <c r="E1179" t="s">
        <v>1853</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147</v>
      </c>
      <c r="B1180" t="s">
        <v>1963</v>
      </c>
      <c r="C1180" t="s">
        <v>89</v>
      </c>
      <c r="D1180" t="s">
        <v>89</v>
      </c>
      <c r="E1180" t="s">
        <v>1964</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147</v>
      </c>
      <c r="B1181" t="s">
        <v>1965</v>
      </c>
      <c r="C1181" t="s">
        <v>89</v>
      </c>
      <c r="D1181" t="s">
        <v>89</v>
      </c>
      <c r="E1181" t="s">
        <v>1853</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147</v>
      </c>
      <c r="B1182" t="s">
        <v>2089</v>
      </c>
      <c r="C1182" t="s">
        <v>89</v>
      </c>
      <c r="D1182" t="s">
        <v>89</v>
      </c>
      <c r="E1182" t="s">
        <v>1853</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147</v>
      </c>
      <c r="B1183" t="s">
        <v>2090</v>
      </c>
      <c r="C1183" t="s">
        <v>89</v>
      </c>
      <c r="D1183" t="s">
        <v>89</v>
      </c>
      <c r="E1183" t="s">
        <v>1853</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147</v>
      </c>
      <c r="B1184" t="s">
        <v>2091</v>
      </c>
      <c r="C1184" t="s">
        <v>89</v>
      </c>
      <c r="D1184" t="s">
        <v>89</v>
      </c>
      <c r="E1184" t="s">
        <v>1853</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147</v>
      </c>
      <c r="B1185" t="s">
        <v>2092</v>
      </c>
      <c r="C1185" t="s">
        <v>89</v>
      </c>
      <c r="D1185" t="s">
        <v>89</v>
      </c>
      <c r="E1185" t="s">
        <v>1956</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147</v>
      </c>
      <c r="B1186" t="s">
        <v>1966</v>
      </c>
      <c r="C1186" t="s">
        <v>89</v>
      </c>
      <c r="D1186" t="s">
        <v>89</v>
      </c>
      <c r="E1186" t="s">
        <v>1964</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147</v>
      </c>
      <c r="B1187" t="s">
        <v>1967</v>
      </c>
      <c r="C1187" t="s">
        <v>89</v>
      </c>
      <c r="D1187" t="s">
        <v>89</v>
      </c>
      <c r="E1187" t="s">
        <v>1853</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147</v>
      </c>
      <c r="B1188" t="s">
        <v>2093</v>
      </c>
      <c r="C1188" t="s">
        <v>89</v>
      </c>
      <c r="D1188" t="s">
        <v>89</v>
      </c>
      <c r="E1188" t="s">
        <v>1964</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147</v>
      </c>
      <c r="B1189" t="s">
        <v>1968</v>
      </c>
      <c r="C1189" t="s">
        <v>89</v>
      </c>
      <c r="D1189" t="s">
        <v>89</v>
      </c>
      <c r="E1189" t="s">
        <v>1964</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147</v>
      </c>
      <c r="B1190" t="s">
        <v>1969</v>
      </c>
      <c r="C1190" t="s">
        <v>89</v>
      </c>
      <c r="D1190" t="s">
        <v>89</v>
      </c>
      <c r="E1190" t="s">
        <v>1964</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147</v>
      </c>
      <c r="B1191" t="s">
        <v>2094</v>
      </c>
      <c r="C1191" t="s">
        <v>89</v>
      </c>
      <c r="D1191" t="s">
        <v>89</v>
      </c>
      <c r="E1191" t="s">
        <v>1971</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147</v>
      </c>
      <c r="B1192" t="s">
        <v>2095</v>
      </c>
      <c r="C1192" t="s">
        <v>89</v>
      </c>
      <c r="D1192" t="s">
        <v>89</v>
      </c>
      <c r="E1192" t="s">
        <v>1971</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147</v>
      </c>
      <c r="B1193" t="s">
        <v>1972</v>
      </c>
      <c r="C1193" t="s">
        <v>89</v>
      </c>
      <c r="D1193" t="s">
        <v>89</v>
      </c>
      <c r="E1193" t="s">
        <v>1971</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147</v>
      </c>
      <c r="B1194" t="s">
        <v>2096</v>
      </c>
      <c r="C1194" t="s">
        <v>89</v>
      </c>
      <c r="D1194" t="s">
        <v>89</v>
      </c>
      <c r="E1194" t="s">
        <v>2097</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147</v>
      </c>
      <c r="B1195" t="s">
        <v>1973</v>
      </c>
      <c r="C1195" t="s">
        <v>89</v>
      </c>
      <c r="D1195" t="s">
        <v>1974</v>
      </c>
      <c r="E1195" t="s">
        <v>1258</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147</v>
      </c>
      <c r="B1196" t="s">
        <v>1975</v>
      </c>
      <c r="C1196" t="s">
        <v>89</v>
      </c>
      <c r="D1196" t="s">
        <v>1976</v>
      </c>
      <c r="E1196" t="s">
        <v>1102</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147</v>
      </c>
      <c r="B1197" t="s">
        <v>1977</v>
      </c>
      <c r="C1197" t="s">
        <v>89</v>
      </c>
      <c r="D1197" t="s">
        <v>1978</v>
      </c>
      <c r="E1197" t="s">
        <v>1166</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147</v>
      </c>
      <c r="B1198" t="s">
        <v>1979</v>
      </c>
      <c r="C1198" t="s">
        <v>89</v>
      </c>
      <c r="D1198" t="s">
        <v>1974</v>
      </c>
      <c r="E1198" t="s">
        <v>1569</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147</v>
      </c>
      <c r="B1199" t="s">
        <v>1980</v>
      </c>
      <c r="C1199" t="s">
        <v>89</v>
      </c>
      <c r="D1199" t="s">
        <v>1976</v>
      </c>
      <c r="E1199" t="s">
        <v>1582</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147</v>
      </c>
      <c r="B1200" t="s">
        <v>1981</v>
      </c>
      <c r="C1200" t="s">
        <v>89</v>
      </c>
      <c r="D1200" t="s">
        <v>1978</v>
      </c>
      <c r="E1200" t="s">
        <v>1947</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147</v>
      </c>
      <c r="B1201" t="s">
        <v>1982</v>
      </c>
      <c r="C1201" t="s">
        <v>89</v>
      </c>
      <c r="D1201" t="s">
        <v>1974</v>
      </c>
      <c r="E1201" t="s">
        <v>1873</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147</v>
      </c>
      <c r="B1202" t="s">
        <v>1983</v>
      </c>
      <c r="C1202" t="s">
        <v>89</v>
      </c>
      <c r="D1202" t="s">
        <v>1976</v>
      </c>
      <c r="E1202" t="s">
        <v>1845</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147</v>
      </c>
      <c r="B1203" t="s">
        <v>1984</v>
      </c>
      <c r="C1203" t="s">
        <v>89</v>
      </c>
      <c r="D1203" t="s">
        <v>1974</v>
      </c>
      <c r="E1203" t="s">
        <v>1754</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147</v>
      </c>
      <c r="B1204" t="s">
        <v>1985</v>
      </c>
      <c r="C1204" t="s">
        <v>89</v>
      </c>
      <c r="D1204" t="s">
        <v>1978</v>
      </c>
      <c r="E1204" t="s">
        <v>1754</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147</v>
      </c>
      <c r="B1205" t="s">
        <v>1986</v>
      </c>
      <c r="C1205" t="s">
        <v>89</v>
      </c>
      <c r="D1205" t="s">
        <v>1976</v>
      </c>
      <c r="E1205" t="s">
        <v>1847</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147</v>
      </c>
      <c r="B1206" t="s">
        <v>1987</v>
      </c>
      <c r="C1206" t="s">
        <v>89</v>
      </c>
      <c r="D1206" t="s">
        <v>1978</v>
      </c>
      <c r="E1206" t="s">
        <v>1988</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147</v>
      </c>
      <c r="B1207" t="s">
        <v>2098</v>
      </c>
      <c r="C1207" t="s">
        <v>89</v>
      </c>
      <c r="D1207" t="s">
        <v>89</v>
      </c>
      <c r="E1207" t="s">
        <v>1947</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147</v>
      </c>
      <c r="B1208" t="s">
        <v>2099</v>
      </c>
      <c r="C1208" t="s">
        <v>89</v>
      </c>
      <c r="D1208" t="s">
        <v>2100</v>
      </c>
      <c r="E1208" t="s">
        <v>1923</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147</v>
      </c>
      <c r="B1209" t="s">
        <v>1989</v>
      </c>
      <c r="C1209" t="s">
        <v>89</v>
      </c>
      <c r="D1209" t="s">
        <v>89</v>
      </c>
      <c r="E1209" t="s">
        <v>1859</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147</v>
      </c>
      <c r="B1210" t="s">
        <v>1990</v>
      </c>
      <c r="C1210" t="s">
        <v>89</v>
      </c>
      <c r="D1210" t="s">
        <v>89</v>
      </c>
      <c r="E1210" t="s">
        <v>1909</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147</v>
      </c>
      <c r="B1211" t="s">
        <v>1122</v>
      </c>
      <c r="C1211" t="s">
        <v>89</v>
      </c>
      <c r="D1211" t="s">
        <v>89</v>
      </c>
      <c r="E1211" t="s">
        <v>1129</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147</v>
      </c>
      <c r="B1212" t="s">
        <v>1331</v>
      </c>
      <c r="C1212" t="s">
        <v>89</v>
      </c>
      <c r="D1212" t="s">
        <v>89</v>
      </c>
      <c r="E1212" t="s">
        <v>1129</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147</v>
      </c>
      <c r="B1213" t="s">
        <v>1332</v>
      </c>
      <c r="C1213" t="s">
        <v>89</v>
      </c>
      <c r="D1213" t="s">
        <v>89</v>
      </c>
      <c r="E1213" t="s">
        <v>1129</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147</v>
      </c>
      <c r="B1214" t="s">
        <v>1124</v>
      </c>
      <c r="C1214" t="s">
        <v>89</v>
      </c>
      <c r="D1214" t="s">
        <v>89</v>
      </c>
      <c r="E1214" t="s">
        <v>1129</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147</v>
      </c>
      <c r="B1215" t="s">
        <v>1125</v>
      </c>
      <c r="C1215" t="s">
        <v>89</v>
      </c>
      <c r="D1215" t="s">
        <v>89</v>
      </c>
      <c r="E1215" t="s">
        <v>1129</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147</v>
      </c>
      <c r="B1216" t="s">
        <v>1126</v>
      </c>
      <c r="C1216" t="s">
        <v>89</v>
      </c>
      <c r="D1216" t="s">
        <v>89</v>
      </c>
      <c r="E1216" t="s">
        <v>1129</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147</v>
      </c>
      <c r="B1217" t="s">
        <v>1127</v>
      </c>
      <c r="C1217" t="s">
        <v>89</v>
      </c>
      <c r="D1217" t="s">
        <v>89</v>
      </c>
      <c r="E1217" t="s">
        <v>1129</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147</v>
      </c>
      <c r="B1218" t="s">
        <v>2101</v>
      </c>
      <c r="C1218" t="s">
        <v>89</v>
      </c>
      <c r="D1218" t="s">
        <v>89</v>
      </c>
      <c r="E1218" t="s">
        <v>1196</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147</v>
      </c>
      <c r="B1219" t="s">
        <v>2102</v>
      </c>
      <c r="C1219" t="s">
        <v>89</v>
      </c>
      <c r="D1219" t="s">
        <v>89</v>
      </c>
      <c r="E1219" t="s">
        <v>1100</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147</v>
      </c>
      <c r="B1220" t="s">
        <v>1128</v>
      </c>
      <c r="C1220" t="s">
        <v>89</v>
      </c>
      <c r="D1220" t="s">
        <v>89</v>
      </c>
      <c r="E1220" t="s">
        <v>1202</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147</v>
      </c>
      <c r="B1221" t="s">
        <v>1130</v>
      </c>
      <c r="C1221" t="s">
        <v>89</v>
      </c>
      <c r="D1221" t="s">
        <v>89</v>
      </c>
      <c r="E1221" t="s">
        <v>1202</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147</v>
      </c>
      <c r="B1222" t="s">
        <v>1132</v>
      </c>
      <c r="C1222" t="s">
        <v>89</v>
      </c>
      <c r="D1222" t="s">
        <v>89</v>
      </c>
      <c r="E1222" t="s">
        <v>1133</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147</v>
      </c>
      <c r="B1223" t="s">
        <v>1268</v>
      </c>
      <c r="C1223" t="s">
        <v>89</v>
      </c>
      <c r="D1223" t="s">
        <v>89</v>
      </c>
      <c r="E1223" t="s">
        <v>1196</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147</v>
      </c>
      <c r="B1224" t="s">
        <v>1337</v>
      </c>
      <c r="C1224" t="s">
        <v>89</v>
      </c>
      <c r="D1224" t="s">
        <v>89</v>
      </c>
      <c r="E1224" t="s">
        <v>1196</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147</v>
      </c>
      <c r="B1225" t="s">
        <v>1269</v>
      </c>
      <c r="C1225" t="s">
        <v>89</v>
      </c>
      <c r="D1225" t="s">
        <v>89</v>
      </c>
      <c r="E1225" t="s">
        <v>1196</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147</v>
      </c>
      <c r="B1226" t="s">
        <v>1270</v>
      </c>
      <c r="C1226" t="s">
        <v>89</v>
      </c>
      <c r="D1226" t="s">
        <v>89</v>
      </c>
      <c r="E1226" t="s">
        <v>1196</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147</v>
      </c>
      <c r="B1227" t="s">
        <v>1138</v>
      </c>
      <c r="C1227" t="s">
        <v>89</v>
      </c>
      <c r="D1227" t="s">
        <v>89</v>
      </c>
      <c r="E1227" t="s">
        <v>1139</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149</v>
      </c>
      <c r="B1228" t="s">
        <v>1854</v>
      </c>
      <c r="C1228" t="s">
        <v>89</v>
      </c>
      <c r="D1228" t="s">
        <v>89</v>
      </c>
      <c r="E1228" t="s">
        <v>1298</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149</v>
      </c>
      <c r="B1229" t="s">
        <v>1855</v>
      </c>
      <c r="C1229" t="s">
        <v>89</v>
      </c>
      <c r="D1229" t="s">
        <v>89</v>
      </c>
      <c r="E1229" t="s">
        <v>1569</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149</v>
      </c>
      <c r="B1230" t="s">
        <v>1856</v>
      </c>
      <c r="C1230" t="s">
        <v>89</v>
      </c>
      <c r="D1230" t="s">
        <v>89</v>
      </c>
      <c r="E1230" t="s">
        <v>1615</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149</v>
      </c>
      <c r="B1231" t="s">
        <v>1857</v>
      </c>
      <c r="C1231" t="s">
        <v>89</v>
      </c>
      <c r="D1231" t="s">
        <v>89</v>
      </c>
      <c r="E1231" t="s">
        <v>1298</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149</v>
      </c>
      <c r="B1232" t="s">
        <v>1860</v>
      </c>
      <c r="C1232" t="s">
        <v>89</v>
      </c>
      <c r="D1232" t="s">
        <v>89</v>
      </c>
      <c r="E1232" t="s">
        <v>1582</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149</v>
      </c>
      <c r="B1233" t="s">
        <v>1861</v>
      </c>
      <c r="C1233" t="s">
        <v>89</v>
      </c>
      <c r="D1233" t="s">
        <v>89</v>
      </c>
      <c r="E1233" t="s">
        <v>1859</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149</v>
      </c>
      <c r="B1234" t="s">
        <v>1862</v>
      </c>
      <c r="C1234" t="s">
        <v>89</v>
      </c>
      <c r="D1234" t="s">
        <v>89</v>
      </c>
      <c r="E1234" t="s">
        <v>1859</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149</v>
      </c>
      <c r="B1235" t="s">
        <v>1863</v>
      </c>
      <c r="C1235" t="s">
        <v>89</v>
      </c>
      <c r="D1235" t="s">
        <v>89</v>
      </c>
      <c r="E1235" t="s">
        <v>1569</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149</v>
      </c>
      <c r="B1236" t="s">
        <v>1864</v>
      </c>
      <c r="C1236" t="s">
        <v>89</v>
      </c>
      <c r="D1236" t="s">
        <v>89</v>
      </c>
      <c r="E1236" t="s">
        <v>1859</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149</v>
      </c>
      <c r="B1237" t="s">
        <v>1865</v>
      </c>
      <c r="C1237" t="s">
        <v>89</v>
      </c>
      <c r="D1237" t="s">
        <v>89</v>
      </c>
      <c r="E1237" t="s">
        <v>1582</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149</v>
      </c>
      <c r="B1238" t="s">
        <v>1866</v>
      </c>
      <c r="C1238" t="s">
        <v>89</v>
      </c>
      <c r="D1238" t="s">
        <v>89</v>
      </c>
      <c r="E1238" t="s">
        <v>1543</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149</v>
      </c>
      <c r="B1239" t="s">
        <v>2056</v>
      </c>
      <c r="C1239" t="s">
        <v>89</v>
      </c>
      <c r="D1239" t="s">
        <v>89</v>
      </c>
      <c r="E1239" t="s">
        <v>1582</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149</v>
      </c>
      <c r="B1240" t="s">
        <v>1867</v>
      </c>
      <c r="C1240" t="s">
        <v>89</v>
      </c>
      <c r="D1240" t="s">
        <v>89</v>
      </c>
      <c r="E1240" t="s">
        <v>1582</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149</v>
      </c>
      <c r="B1241" t="s">
        <v>1868</v>
      </c>
      <c r="C1241" t="s">
        <v>89</v>
      </c>
      <c r="D1241" t="s">
        <v>89</v>
      </c>
      <c r="E1241" t="s">
        <v>1582</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149</v>
      </c>
      <c r="B1242" t="s">
        <v>1869</v>
      </c>
      <c r="C1242" t="s">
        <v>89</v>
      </c>
      <c r="D1242" t="s">
        <v>89</v>
      </c>
      <c r="E1242" t="s">
        <v>1543</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149</v>
      </c>
      <c r="B1243" t="s">
        <v>1870</v>
      </c>
      <c r="C1243" t="s">
        <v>89</v>
      </c>
      <c r="D1243" t="s">
        <v>89</v>
      </c>
      <c r="E1243" t="s">
        <v>1543</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149</v>
      </c>
      <c r="B1244" t="s">
        <v>1871</v>
      </c>
      <c r="C1244" t="s">
        <v>89</v>
      </c>
      <c r="D1244" t="s">
        <v>89</v>
      </c>
      <c r="E1244" t="s">
        <v>1543</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149</v>
      </c>
      <c r="B1245" t="s">
        <v>2057</v>
      </c>
      <c r="C1245" t="s">
        <v>89</v>
      </c>
      <c r="D1245" t="s">
        <v>89</v>
      </c>
      <c r="E1245" t="s">
        <v>1543</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149</v>
      </c>
      <c r="B1246" t="s">
        <v>1872</v>
      </c>
      <c r="C1246" t="s">
        <v>89</v>
      </c>
      <c r="D1246" t="s">
        <v>89</v>
      </c>
      <c r="E1246" t="s">
        <v>1873</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149</v>
      </c>
      <c r="B1247" t="s">
        <v>1875</v>
      </c>
      <c r="C1247" t="s">
        <v>89</v>
      </c>
      <c r="D1247" t="s">
        <v>89</v>
      </c>
      <c r="E1247" t="s">
        <v>1873</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149</v>
      </c>
      <c r="B1248" t="s">
        <v>2103</v>
      </c>
      <c r="C1248" t="s">
        <v>89</v>
      </c>
      <c r="D1248" t="s">
        <v>89</v>
      </c>
      <c r="E1248" t="s">
        <v>1904</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149</v>
      </c>
      <c r="B1249" t="s">
        <v>1876</v>
      </c>
      <c r="C1249" t="s">
        <v>89</v>
      </c>
      <c r="D1249" t="s">
        <v>89</v>
      </c>
      <c r="E1249" t="s">
        <v>1543</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149</v>
      </c>
      <c r="B1250" t="s">
        <v>1877</v>
      </c>
      <c r="C1250" t="s">
        <v>89</v>
      </c>
      <c r="D1250" t="s">
        <v>89</v>
      </c>
      <c r="E1250" t="s">
        <v>1873</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149</v>
      </c>
      <c r="B1251" t="s">
        <v>1878</v>
      </c>
      <c r="C1251" t="s">
        <v>89</v>
      </c>
      <c r="D1251" t="s">
        <v>89</v>
      </c>
      <c r="E1251" t="s">
        <v>1879</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149</v>
      </c>
      <c r="B1252" t="s">
        <v>1880</v>
      </c>
      <c r="C1252" t="s">
        <v>89</v>
      </c>
      <c r="D1252" t="s">
        <v>89</v>
      </c>
      <c r="E1252" t="s">
        <v>1543</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149</v>
      </c>
      <c r="B1253" t="s">
        <v>1881</v>
      </c>
      <c r="C1253" t="s">
        <v>89</v>
      </c>
      <c r="D1253" t="s">
        <v>89</v>
      </c>
      <c r="E1253" t="s">
        <v>1845</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149</v>
      </c>
      <c r="B1254" t="s">
        <v>1882</v>
      </c>
      <c r="C1254" t="s">
        <v>89</v>
      </c>
      <c r="D1254" t="s">
        <v>89</v>
      </c>
      <c r="E1254" t="s">
        <v>1883</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149</v>
      </c>
      <c r="B1255" t="s">
        <v>1884</v>
      </c>
      <c r="C1255" t="s">
        <v>89</v>
      </c>
      <c r="D1255" t="s">
        <v>89</v>
      </c>
      <c r="E1255" t="s">
        <v>1883</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149</v>
      </c>
      <c r="B1256" t="s">
        <v>1886</v>
      </c>
      <c r="C1256" t="s">
        <v>89</v>
      </c>
      <c r="D1256" t="s">
        <v>89</v>
      </c>
      <c r="E1256" t="s">
        <v>1883</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149</v>
      </c>
      <c r="B1257" t="s">
        <v>1887</v>
      </c>
      <c r="C1257" t="s">
        <v>89</v>
      </c>
      <c r="D1257" t="s">
        <v>89</v>
      </c>
      <c r="E1257" t="s">
        <v>1873</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149</v>
      </c>
      <c r="B1258" t="s">
        <v>1888</v>
      </c>
      <c r="C1258" t="s">
        <v>89</v>
      </c>
      <c r="D1258" t="s">
        <v>89</v>
      </c>
      <c r="E1258" t="s">
        <v>1889</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149</v>
      </c>
      <c r="B1259" t="s">
        <v>1890</v>
      </c>
      <c r="C1259" t="s">
        <v>89</v>
      </c>
      <c r="D1259" t="s">
        <v>89</v>
      </c>
      <c r="E1259" t="s">
        <v>1845</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149</v>
      </c>
      <c r="B1260" t="s">
        <v>1891</v>
      </c>
      <c r="C1260" t="s">
        <v>89</v>
      </c>
      <c r="D1260" t="s">
        <v>89</v>
      </c>
      <c r="E1260" t="s">
        <v>1845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149</v>
      </c>
      <c r="B1261" t="s">
        <v>2063</v>
      </c>
      <c r="C1261" t="s">
        <v>89</v>
      </c>
      <c r="D1261" t="s">
        <v>89</v>
      </c>
      <c r="E1261" t="s">
        <v>1845</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149</v>
      </c>
      <c r="B1262" t="s">
        <v>1892</v>
      </c>
      <c r="C1262" t="s">
        <v>89</v>
      </c>
      <c r="D1262" t="s">
        <v>89</v>
      </c>
      <c r="E1262" t="s">
        <v>1889</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149</v>
      </c>
      <c r="B1263" t="s">
        <v>2104</v>
      </c>
      <c r="C1263" t="s">
        <v>89</v>
      </c>
      <c r="D1263" t="s">
        <v>89</v>
      </c>
      <c r="E1263" t="s">
        <v>1845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149</v>
      </c>
      <c r="B1264" t="s">
        <v>2064</v>
      </c>
      <c r="C1264" t="s">
        <v>89</v>
      </c>
      <c r="D1264" t="s">
        <v>89</v>
      </c>
      <c r="E1264" t="s">
        <v>1889</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149</v>
      </c>
      <c r="B1265" t="s">
        <v>1894</v>
      </c>
      <c r="C1265" t="s">
        <v>89</v>
      </c>
      <c r="D1265" t="s">
        <v>89</v>
      </c>
      <c r="E1265" t="s">
        <v>1889</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149</v>
      </c>
      <c r="B1266" t="s">
        <v>1895</v>
      </c>
      <c r="C1266" t="s">
        <v>89</v>
      </c>
      <c r="D1266" t="s">
        <v>89</v>
      </c>
      <c r="E1266" t="s">
        <v>1889</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149</v>
      </c>
      <c r="B1267" t="s">
        <v>2066</v>
      </c>
      <c r="C1267" t="s">
        <v>89</v>
      </c>
      <c r="D1267" t="s">
        <v>89</v>
      </c>
      <c r="E1267" t="s">
        <v>1897</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149</v>
      </c>
      <c r="B1268" t="s">
        <v>1898</v>
      </c>
      <c r="C1268" t="s">
        <v>89</v>
      </c>
      <c r="D1268" t="s">
        <v>89</v>
      </c>
      <c r="E1268" t="s">
        <v>1897</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149</v>
      </c>
      <c r="B1269" t="s">
        <v>2067</v>
      </c>
      <c r="C1269" t="s">
        <v>89</v>
      </c>
      <c r="D1269" t="s">
        <v>89</v>
      </c>
      <c r="E1269" t="s">
        <v>1917</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149</v>
      </c>
      <c r="B1270" t="s">
        <v>1900</v>
      </c>
      <c r="C1270" t="s">
        <v>89</v>
      </c>
      <c r="D1270" t="s">
        <v>1901</v>
      </c>
      <c r="E1270" t="s">
        <v>1166</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149</v>
      </c>
      <c r="B1271" t="s">
        <v>1899</v>
      </c>
      <c r="C1271" t="s">
        <v>89</v>
      </c>
      <c r="D1271" t="s">
        <v>89</v>
      </c>
      <c r="E1271" t="s">
        <v>1754</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149</v>
      </c>
      <c r="B1272" t="s">
        <v>1902</v>
      </c>
      <c r="C1272" t="s">
        <v>89</v>
      </c>
      <c r="D1272" t="s">
        <v>89</v>
      </c>
      <c r="E1272" t="s">
        <v>1754</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149</v>
      </c>
      <c r="B1273" t="s">
        <v>1903</v>
      </c>
      <c r="C1273" t="s">
        <v>89</v>
      </c>
      <c r="D1273" t="s">
        <v>89</v>
      </c>
      <c r="E1273" t="s">
        <v>1904</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149</v>
      </c>
      <c r="B1274" t="s">
        <v>1905</v>
      </c>
      <c r="C1274" t="s">
        <v>89</v>
      </c>
      <c r="D1274" t="s">
        <v>89</v>
      </c>
      <c r="E1274" t="s">
        <v>1904</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149</v>
      </c>
      <c r="B1275" t="s">
        <v>1906</v>
      </c>
      <c r="C1275" t="s">
        <v>89</v>
      </c>
      <c r="D1275" t="s">
        <v>89</v>
      </c>
      <c r="E1275" t="s">
        <v>1907</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149</v>
      </c>
      <c r="B1276" t="s">
        <v>1910</v>
      </c>
      <c r="C1276" t="s">
        <v>89</v>
      </c>
      <c r="D1276" t="s">
        <v>89</v>
      </c>
      <c r="E1276" t="s">
        <v>1847</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149</v>
      </c>
      <c r="B1277" t="s">
        <v>1911</v>
      </c>
      <c r="C1277" t="s">
        <v>89</v>
      </c>
      <c r="D1277" t="s">
        <v>89</v>
      </c>
      <c r="E1277" t="s">
        <v>1909</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149</v>
      </c>
      <c r="B1278" t="s">
        <v>1912</v>
      </c>
      <c r="C1278" t="s">
        <v>89</v>
      </c>
      <c r="D1278" t="s">
        <v>89</v>
      </c>
      <c r="E1278" t="s">
        <v>1909</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149</v>
      </c>
      <c r="B1279" t="s">
        <v>1913</v>
      </c>
      <c r="C1279" t="s">
        <v>89</v>
      </c>
      <c r="D1279" t="s">
        <v>89</v>
      </c>
      <c r="E1279" t="s">
        <v>1909</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149</v>
      </c>
      <c r="B1280" t="s">
        <v>1914</v>
      </c>
      <c r="C1280" t="s">
        <v>89</v>
      </c>
      <c r="D1280" t="s">
        <v>89</v>
      </c>
      <c r="E1280" t="s">
        <v>1847</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149</v>
      </c>
      <c r="B1281" t="s">
        <v>1915</v>
      </c>
      <c r="C1281" t="s">
        <v>89</v>
      </c>
      <c r="D1281" t="s">
        <v>89</v>
      </c>
      <c r="E1281" t="s">
        <v>1847</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149</v>
      </c>
      <c r="B1282" t="s">
        <v>1916</v>
      </c>
      <c r="C1282" t="s">
        <v>89</v>
      </c>
      <c r="D1282" t="s">
        <v>89</v>
      </c>
      <c r="E1282" t="s">
        <v>1917</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149</v>
      </c>
      <c r="B1283" t="s">
        <v>2073</v>
      </c>
      <c r="C1283" t="s">
        <v>89</v>
      </c>
      <c r="D1283" t="s">
        <v>89</v>
      </c>
      <c r="E1283" t="s">
        <v>1847</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149</v>
      </c>
      <c r="B1284" t="s">
        <v>1918</v>
      </c>
      <c r="C1284" t="s">
        <v>89</v>
      </c>
      <c r="D1284" t="s">
        <v>89</v>
      </c>
      <c r="E1284" t="s">
        <v>1917</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149</v>
      </c>
      <c r="B1285" t="s">
        <v>2075</v>
      </c>
      <c r="C1285" t="s">
        <v>89</v>
      </c>
      <c r="D1285" t="s">
        <v>89</v>
      </c>
      <c r="E1285" t="s">
        <v>1917</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149</v>
      </c>
      <c r="B1286" t="s">
        <v>2076</v>
      </c>
      <c r="C1286" t="s">
        <v>89</v>
      </c>
      <c r="D1286" t="s">
        <v>89</v>
      </c>
      <c r="E1286" t="s">
        <v>1847</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149</v>
      </c>
      <c r="B1287" t="s">
        <v>1920</v>
      </c>
      <c r="C1287" t="s">
        <v>89</v>
      </c>
      <c r="D1287" t="s">
        <v>89</v>
      </c>
      <c r="E1287" t="s">
        <v>1917</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149</v>
      </c>
      <c r="B1288" t="s">
        <v>1921</v>
      </c>
      <c r="C1288" t="s">
        <v>89</v>
      </c>
      <c r="D1288" t="s">
        <v>89</v>
      </c>
      <c r="E1288" t="s">
        <v>1917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149</v>
      </c>
      <c r="B1289" t="s">
        <v>1924</v>
      </c>
      <c r="C1289" t="s">
        <v>89</v>
      </c>
      <c r="D1289" t="s">
        <v>89</v>
      </c>
      <c r="E1289" t="s">
        <v>1923</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149</v>
      </c>
      <c r="B1290" t="s">
        <v>2078</v>
      </c>
      <c r="C1290" t="s">
        <v>89</v>
      </c>
      <c r="D1290" t="s">
        <v>89</v>
      </c>
      <c r="E1290" t="s">
        <v>1923</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149</v>
      </c>
      <c r="B1291" t="s">
        <v>1925</v>
      </c>
      <c r="C1291" t="s">
        <v>89</v>
      </c>
      <c r="D1291" t="s">
        <v>89</v>
      </c>
      <c r="E1291" t="s">
        <v>1917</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149</v>
      </c>
      <c r="B1292" t="s">
        <v>2105</v>
      </c>
      <c r="C1292" t="s">
        <v>89</v>
      </c>
      <c r="D1292" t="s">
        <v>89</v>
      </c>
      <c r="E1292" t="s">
        <v>1923</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149</v>
      </c>
      <c r="B1293" t="s">
        <v>1926</v>
      </c>
      <c r="C1293" t="s">
        <v>89</v>
      </c>
      <c r="D1293" t="s">
        <v>89</v>
      </c>
      <c r="E1293" t="s">
        <v>1917</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149</v>
      </c>
      <c r="B1294" t="s">
        <v>1927</v>
      </c>
      <c r="C1294" t="s">
        <v>89</v>
      </c>
      <c r="D1294" t="s">
        <v>89</v>
      </c>
      <c r="E1294" t="s">
        <v>1928</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149</v>
      </c>
      <c r="B1295" t="s">
        <v>1931</v>
      </c>
      <c r="C1295" t="s">
        <v>89</v>
      </c>
      <c r="D1295" t="s">
        <v>89</v>
      </c>
      <c r="E1295" t="s">
        <v>1930</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149</v>
      </c>
      <c r="B1296" t="s">
        <v>1932</v>
      </c>
      <c r="C1296" t="s">
        <v>89</v>
      </c>
      <c r="D1296" t="s">
        <v>89</v>
      </c>
      <c r="E1296" t="s">
        <v>1923</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149</v>
      </c>
      <c r="B1297" t="s">
        <v>1933</v>
      </c>
      <c r="C1297" t="s">
        <v>89</v>
      </c>
      <c r="D1297" t="s">
        <v>89</v>
      </c>
      <c r="E1297" t="s">
        <v>1934</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149</v>
      </c>
      <c r="B1298" t="s">
        <v>1935</v>
      </c>
      <c r="C1298" t="s">
        <v>89</v>
      </c>
      <c r="D1298" t="s">
        <v>89</v>
      </c>
      <c r="E1298" t="s">
        <v>1930</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149</v>
      </c>
      <c r="B1299" t="s">
        <v>1936</v>
      </c>
      <c r="C1299" t="s">
        <v>89</v>
      </c>
      <c r="D1299" t="s">
        <v>89</v>
      </c>
      <c r="E1299" t="s">
        <v>1934</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149</v>
      </c>
      <c r="B1300" t="s">
        <v>1937</v>
      </c>
      <c r="C1300" t="s">
        <v>89</v>
      </c>
      <c r="D1300" t="s">
        <v>89</v>
      </c>
      <c r="E1300" t="s">
        <v>1934</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149</v>
      </c>
      <c r="B1301" t="s">
        <v>2083</v>
      </c>
      <c r="C1301" t="s">
        <v>89</v>
      </c>
      <c r="D1301" t="s">
        <v>89</v>
      </c>
      <c r="E1301" t="s">
        <v>1934</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149</v>
      </c>
      <c r="B1302" t="s">
        <v>1938</v>
      </c>
      <c r="C1302" t="s">
        <v>89</v>
      </c>
      <c r="D1302" t="s">
        <v>89</v>
      </c>
      <c r="E1302" t="s">
        <v>1939</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149</v>
      </c>
      <c r="B1303" t="s">
        <v>1940</v>
      </c>
      <c r="C1303" t="s">
        <v>89</v>
      </c>
      <c r="D1303" t="s">
        <v>89</v>
      </c>
      <c r="E1303" t="s">
        <v>1939</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149</v>
      </c>
      <c r="B1304" t="s">
        <v>2084</v>
      </c>
      <c r="C1304" t="s">
        <v>89</v>
      </c>
      <c r="D1304" t="s">
        <v>89</v>
      </c>
      <c r="E1304" t="s">
        <v>1939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149</v>
      </c>
      <c r="B1305" t="s">
        <v>1941</v>
      </c>
      <c r="C1305" t="s">
        <v>89</v>
      </c>
      <c r="D1305" t="s">
        <v>89</v>
      </c>
      <c r="E1305" t="s">
        <v>1934</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149</v>
      </c>
      <c r="B1306" t="s">
        <v>1942</v>
      </c>
      <c r="C1306" t="s">
        <v>89</v>
      </c>
      <c r="D1306" t="s">
        <v>89</v>
      </c>
      <c r="E1306" t="s">
        <v>1939</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149</v>
      </c>
      <c r="B1307" t="s">
        <v>1943</v>
      </c>
      <c r="C1307" t="s">
        <v>89</v>
      </c>
      <c r="D1307" t="s">
        <v>89</v>
      </c>
      <c r="E1307" t="s">
        <v>1939</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149</v>
      </c>
      <c r="B1308" t="s">
        <v>2085</v>
      </c>
      <c r="C1308" t="s">
        <v>89</v>
      </c>
      <c r="D1308" t="s">
        <v>89</v>
      </c>
      <c r="E1308" t="s">
        <v>1945</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149</v>
      </c>
      <c r="B1309" t="s">
        <v>1944</v>
      </c>
      <c r="C1309" t="s">
        <v>89</v>
      </c>
      <c r="D1309" t="s">
        <v>89</v>
      </c>
      <c r="E1309" t="s">
        <v>1945</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149</v>
      </c>
      <c r="B1310" t="s">
        <v>1946</v>
      </c>
      <c r="C1310" t="s">
        <v>89</v>
      </c>
      <c r="D1310" t="s">
        <v>89</v>
      </c>
      <c r="E1310" t="s">
        <v>1947</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149</v>
      </c>
      <c r="B1311" t="s">
        <v>1948</v>
      </c>
      <c r="C1311" t="s">
        <v>89</v>
      </c>
      <c r="D1311" t="s">
        <v>89</v>
      </c>
      <c r="E1311" t="s">
        <v>1949</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149</v>
      </c>
      <c r="B1312" t="s">
        <v>1950</v>
      </c>
      <c r="C1312" t="s">
        <v>89</v>
      </c>
      <c r="D1312" t="s">
        <v>89</v>
      </c>
      <c r="E1312" t="s">
        <v>1951</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149</v>
      </c>
      <c r="B1313" t="s">
        <v>1952</v>
      </c>
      <c r="C1313" t="s">
        <v>89</v>
      </c>
      <c r="D1313" t="s">
        <v>89</v>
      </c>
      <c r="E1313" t="s">
        <v>1951</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149</v>
      </c>
      <c r="B1314" t="s">
        <v>1958</v>
      </c>
      <c r="C1314" t="s">
        <v>89</v>
      </c>
      <c r="D1314" t="s">
        <v>89</v>
      </c>
      <c r="E1314" t="s">
        <v>1956</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149</v>
      </c>
      <c r="B1315" t="s">
        <v>1959</v>
      </c>
      <c r="C1315" t="s">
        <v>89</v>
      </c>
      <c r="D1315" t="s">
        <v>89</v>
      </c>
      <c r="E1315" t="s">
        <v>1853</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149</v>
      </c>
      <c r="B1316" t="s">
        <v>1960</v>
      </c>
      <c r="C1316" t="s">
        <v>89</v>
      </c>
      <c r="D1316" t="s">
        <v>89</v>
      </c>
      <c r="E1316" t="s">
        <v>1949</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149</v>
      </c>
      <c r="B1317" t="s">
        <v>1961</v>
      </c>
      <c r="C1317" t="s">
        <v>89</v>
      </c>
      <c r="D1317" t="s">
        <v>89</v>
      </c>
      <c r="E1317" t="s">
        <v>1956</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149</v>
      </c>
      <c r="B1318" t="s">
        <v>1963</v>
      </c>
      <c r="C1318" t="s">
        <v>89</v>
      </c>
      <c r="D1318" t="s">
        <v>89</v>
      </c>
      <c r="E1318" t="s">
        <v>1964</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149</v>
      </c>
      <c r="B1319" t="s">
        <v>1966</v>
      </c>
      <c r="C1319" t="s">
        <v>89</v>
      </c>
      <c r="D1319" t="s">
        <v>89</v>
      </c>
      <c r="E1319" t="s">
        <v>1964</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149</v>
      </c>
      <c r="B1320" t="s">
        <v>1967</v>
      </c>
      <c r="C1320" t="s">
        <v>89</v>
      </c>
      <c r="D1320" t="s">
        <v>89</v>
      </c>
      <c r="E1320" t="s">
        <v>1853</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149</v>
      </c>
      <c r="B1321" t="s">
        <v>1968</v>
      </c>
      <c r="C1321" t="s">
        <v>89</v>
      </c>
      <c r="D1321" t="s">
        <v>89</v>
      </c>
      <c r="E1321" t="s">
        <v>1964</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149</v>
      </c>
      <c r="B1322" t="s">
        <v>1969</v>
      </c>
      <c r="C1322" t="s">
        <v>89</v>
      </c>
      <c r="D1322" t="s">
        <v>89</v>
      </c>
      <c r="E1322" t="s">
        <v>1964</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149</v>
      </c>
      <c r="B1323" t="s">
        <v>1972</v>
      </c>
      <c r="C1323" t="s">
        <v>89</v>
      </c>
      <c r="D1323" t="s">
        <v>89</v>
      </c>
      <c r="E1323" t="s">
        <v>1971</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149</v>
      </c>
      <c r="B1324" t="s">
        <v>1973</v>
      </c>
      <c r="C1324" t="s">
        <v>89</v>
      </c>
      <c r="D1324" t="s">
        <v>1974</v>
      </c>
      <c r="E1324" t="s">
        <v>1258</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149</v>
      </c>
      <c r="B1325" t="s">
        <v>1975</v>
      </c>
      <c r="C1325" t="s">
        <v>89</v>
      </c>
      <c r="D1325" t="s">
        <v>1976</v>
      </c>
      <c r="E1325" t="s">
        <v>1102</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149</v>
      </c>
      <c r="B1326" t="s">
        <v>1977</v>
      </c>
      <c r="C1326" t="s">
        <v>89</v>
      </c>
      <c r="D1326" t="s">
        <v>1978</v>
      </c>
      <c r="E1326" t="s">
        <v>1166</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149</v>
      </c>
      <c r="B1327" t="s">
        <v>1979</v>
      </c>
      <c r="C1327" t="s">
        <v>89</v>
      </c>
      <c r="D1327" t="s">
        <v>1974</v>
      </c>
      <c r="E1327" t="s">
        <v>1569</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149</v>
      </c>
      <c r="B1328" t="s">
        <v>1980</v>
      </c>
      <c r="C1328" t="s">
        <v>89</v>
      </c>
      <c r="D1328" t="s">
        <v>1976</v>
      </c>
      <c r="E1328" t="s">
        <v>1582</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149</v>
      </c>
      <c r="B1329" t="s">
        <v>1981</v>
      </c>
      <c r="C1329" t="s">
        <v>89</v>
      </c>
      <c r="D1329" t="s">
        <v>1978</v>
      </c>
      <c r="E1329" t="s">
        <v>1947</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149</v>
      </c>
      <c r="B1330" t="s">
        <v>1982</v>
      </c>
      <c r="C1330" t="s">
        <v>89</v>
      </c>
      <c r="D1330" t="s">
        <v>1974</v>
      </c>
      <c r="E1330" t="s">
        <v>1873</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149</v>
      </c>
      <c r="B1331" t="s">
        <v>1983</v>
      </c>
      <c r="C1331" t="s">
        <v>89</v>
      </c>
      <c r="D1331" t="s">
        <v>1976</v>
      </c>
      <c r="E1331" t="s">
        <v>1845</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149</v>
      </c>
      <c r="B1332" t="s">
        <v>1984</v>
      </c>
      <c r="C1332" t="s">
        <v>89</v>
      </c>
      <c r="D1332" t="s">
        <v>1974</v>
      </c>
      <c r="E1332" t="s">
        <v>1754</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149</v>
      </c>
      <c r="B1333" t="s">
        <v>1985</v>
      </c>
      <c r="C1333" t="s">
        <v>89</v>
      </c>
      <c r="D1333" t="s">
        <v>1978</v>
      </c>
      <c r="E1333" t="s">
        <v>1754</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149</v>
      </c>
      <c r="B1334" t="s">
        <v>1986</v>
      </c>
      <c r="C1334" t="s">
        <v>89</v>
      </c>
      <c r="D1334" t="s">
        <v>1976</v>
      </c>
      <c r="E1334" t="s">
        <v>1847</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149</v>
      </c>
      <c r="B1335" t="s">
        <v>1987</v>
      </c>
      <c r="C1335" t="s">
        <v>89</v>
      </c>
      <c r="D1335" t="s">
        <v>1978</v>
      </c>
      <c r="E1335" t="s">
        <v>1988</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149</v>
      </c>
      <c r="B1336" t="s">
        <v>1990</v>
      </c>
      <c r="C1336" t="s">
        <v>89</v>
      </c>
      <c r="D1336" t="s">
        <v>89</v>
      </c>
      <c r="E1336" t="s">
        <v>1909</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149</v>
      </c>
      <c r="B1337" t="s">
        <v>1989</v>
      </c>
      <c r="C1337" t="s">
        <v>89</v>
      </c>
      <c r="D1337" t="s">
        <v>89</v>
      </c>
      <c r="E1337" t="s">
        <v>1859</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149</v>
      </c>
      <c r="B1338" t="s">
        <v>1138</v>
      </c>
      <c r="C1338" t="s">
        <v>89</v>
      </c>
      <c r="D1338" t="s">
        <v>89</v>
      </c>
      <c r="E1338" t="s">
        <v>1139</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151</v>
      </c>
      <c r="B1339" t="s">
        <v>1857</v>
      </c>
      <c r="C1339" t="s">
        <v>89</v>
      </c>
      <c r="D1339" t="s">
        <v>89</v>
      </c>
      <c r="E1339" t="s">
        <v>1298</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151</v>
      </c>
      <c r="B1340" t="s">
        <v>1854</v>
      </c>
      <c r="C1340" t="s">
        <v>89</v>
      </c>
      <c r="D1340" t="s">
        <v>89</v>
      </c>
      <c r="E1340" t="s">
        <v>1298</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151</v>
      </c>
      <c r="B1341" t="s">
        <v>1861</v>
      </c>
      <c r="C1341" t="s">
        <v>89</v>
      </c>
      <c r="D1341" t="s">
        <v>89</v>
      </c>
      <c r="E1341" t="s">
        <v>1859</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151</v>
      </c>
      <c r="B1342" t="s">
        <v>1872</v>
      </c>
      <c r="C1342" t="s">
        <v>89</v>
      </c>
      <c r="D1342" t="s">
        <v>89</v>
      </c>
      <c r="E1342" t="s">
        <v>1873</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151</v>
      </c>
      <c r="B1343" t="s">
        <v>1868</v>
      </c>
      <c r="C1343" t="s">
        <v>89</v>
      </c>
      <c r="D1343" t="s">
        <v>89</v>
      </c>
      <c r="E1343" t="s">
        <v>1582</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151</v>
      </c>
      <c r="B1344" t="s">
        <v>1866</v>
      </c>
      <c r="C1344" t="s">
        <v>89</v>
      </c>
      <c r="D1344" t="s">
        <v>89</v>
      </c>
      <c r="E1344" t="s">
        <v>1543</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151</v>
      </c>
      <c r="B1345" t="s">
        <v>1869</v>
      </c>
      <c r="C1345" t="s">
        <v>89</v>
      </c>
      <c r="D1345" t="s">
        <v>89</v>
      </c>
      <c r="E1345" t="s">
        <v>1543</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151</v>
      </c>
      <c r="B1346" t="s">
        <v>2106</v>
      </c>
      <c r="C1346" t="s">
        <v>89</v>
      </c>
      <c r="D1346" t="s">
        <v>89</v>
      </c>
      <c r="E1346" t="s">
        <v>1582</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151</v>
      </c>
      <c r="B1347" t="s">
        <v>1875</v>
      </c>
      <c r="C1347" t="s">
        <v>89</v>
      </c>
      <c r="D1347" t="s">
        <v>89</v>
      </c>
      <c r="E1347" t="s">
        <v>1873</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151</v>
      </c>
      <c r="B1348" t="s">
        <v>1862</v>
      </c>
      <c r="C1348" t="s">
        <v>89</v>
      </c>
      <c r="D1348" t="s">
        <v>89</v>
      </c>
      <c r="E1348" t="s">
        <v>1859</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151</v>
      </c>
      <c r="B1349" t="s">
        <v>2056</v>
      </c>
      <c r="C1349" t="s">
        <v>89</v>
      </c>
      <c r="D1349" t="s">
        <v>89</v>
      </c>
      <c r="E1349" t="s">
        <v>1582</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151</v>
      </c>
      <c r="B1350" t="s">
        <v>1870</v>
      </c>
      <c r="C1350" t="s">
        <v>89</v>
      </c>
      <c r="D1350" t="s">
        <v>89</v>
      </c>
      <c r="E1350" t="s">
        <v>1543</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151</v>
      </c>
      <c r="B1351" t="s">
        <v>1864</v>
      </c>
      <c r="C1351" t="s">
        <v>89</v>
      </c>
      <c r="D1351" t="s">
        <v>89</v>
      </c>
      <c r="E1351" t="s">
        <v>1859</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151</v>
      </c>
      <c r="B1352" t="s">
        <v>2107</v>
      </c>
      <c r="C1352" t="s">
        <v>89</v>
      </c>
      <c r="D1352" t="s">
        <v>89</v>
      </c>
      <c r="E1352" t="s">
        <v>1615</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151</v>
      </c>
      <c r="B1353" t="s">
        <v>1860</v>
      </c>
      <c r="C1353" t="s">
        <v>89</v>
      </c>
      <c r="D1353" t="s">
        <v>89</v>
      </c>
      <c r="E1353" t="s">
        <v>1582</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151</v>
      </c>
      <c r="B1354" t="s">
        <v>1871</v>
      </c>
      <c r="C1354" t="s">
        <v>89</v>
      </c>
      <c r="D1354" t="s">
        <v>89</v>
      </c>
      <c r="E1354" t="s">
        <v>1543</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151</v>
      </c>
      <c r="B1355" t="s">
        <v>1858</v>
      </c>
      <c r="C1355" t="s">
        <v>89</v>
      </c>
      <c r="D1355" t="s">
        <v>89</v>
      </c>
      <c r="E1355" t="s">
        <v>1859</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151</v>
      </c>
      <c r="B1356" t="s">
        <v>2054</v>
      </c>
      <c r="C1356" t="s">
        <v>89</v>
      </c>
      <c r="D1356" t="s">
        <v>89</v>
      </c>
      <c r="E1356" t="s">
        <v>1582</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151</v>
      </c>
      <c r="B1357" t="s">
        <v>2108</v>
      </c>
      <c r="C1357" t="s">
        <v>89</v>
      </c>
      <c r="D1357" t="s">
        <v>89</v>
      </c>
      <c r="E1357" t="s">
        <v>1873</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151</v>
      </c>
      <c r="B1358" t="s">
        <v>1867</v>
      </c>
      <c r="C1358" t="s">
        <v>89</v>
      </c>
      <c r="D1358" t="s">
        <v>89</v>
      </c>
      <c r="E1358" t="s">
        <v>1582</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151</v>
      </c>
      <c r="B1359" t="s">
        <v>1856</v>
      </c>
      <c r="C1359" t="s">
        <v>89</v>
      </c>
      <c r="D1359" t="s">
        <v>89</v>
      </c>
      <c r="E1359" t="s">
        <v>1615</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151</v>
      </c>
      <c r="B1360" t="s">
        <v>2053</v>
      </c>
      <c r="C1360" t="s">
        <v>89</v>
      </c>
      <c r="D1360" t="s">
        <v>89</v>
      </c>
      <c r="E1360" t="s">
        <v>1859</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151</v>
      </c>
      <c r="B1361" t="s">
        <v>1991</v>
      </c>
      <c r="C1361" t="s">
        <v>89</v>
      </c>
      <c r="D1361" t="s">
        <v>89</v>
      </c>
      <c r="E1361" t="s">
        <v>1569</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151</v>
      </c>
      <c r="B1362" t="s">
        <v>1865</v>
      </c>
      <c r="C1362" t="s">
        <v>89</v>
      </c>
      <c r="D1362" t="s">
        <v>89</v>
      </c>
      <c r="E1362" t="s">
        <v>1582</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151</v>
      </c>
      <c r="B1363" t="s">
        <v>2057</v>
      </c>
      <c r="C1363" t="s">
        <v>89</v>
      </c>
      <c r="D1363" t="s">
        <v>89</v>
      </c>
      <c r="E1363" t="s">
        <v>1543</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151</v>
      </c>
      <c r="B1364" t="s">
        <v>2052</v>
      </c>
      <c r="C1364" t="s">
        <v>89</v>
      </c>
      <c r="D1364" t="s">
        <v>89</v>
      </c>
      <c r="E1364" t="s">
        <v>1947</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151</v>
      </c>
      <c r="B1365" t="s">
        <v>2065</v>
      </c>
      <c r="C1365" t="s">
        <v>89</v>
      </c>
      <c r="D1365" t="s">
        <v>89</v>
      </c>
      <c r="E1365" t="s">
        <v>1897</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151</v>
      </c>
      <c r="B1366" t="s">
        <v>1895</v>
      </c>
      <c r="C1366" t="s">
        <v>89</v>
      </c>
      <c r="D1366" t="s">
        <v>89</v>
      </c>
      <c r="E1366" t="s">
        <v>1889</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151</v>
      </c>
      <c r="B1367" t="s">
        <v>1892</v>
      </c>
      <c r="C1367" t="s">
        <v>89</v>
      </c>
      <c r="D1367" t="s">
        <v>89</v>
      </c>
      <c r="E1367" t="s">
        <v>1889</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151</v>
      </c>
      <c r="B1368" t="s">
        <v>1894</v>
      </c>
      <c r="C1368" t="s">
        <v>89</v>
      </c>
      <c r="D1368" t="s">
        <v>89</v>
      </c>
      <c r="E1368" t="s">
        <v>1889</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151</v>
      </c>
      <c r="B1369" t="s">
        <v>2062</v>
      </c>
      <c r="C1369" t="s">
        <v>89</v>
      </c>
      <c r="D1369" t="s">
        <v>89</v>
      </c>
      <c r="E1369" t="s">
        <v>1883</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151</v>
      </c>
      <c r="B1370" t="s">
        <v>2064</v>
      </c>
      <c r="C1370" t="s">
        <v>89</v>
      </c>
      <c r="D1370" t="s">
        <v>89</v>
      </c>
      <c r="E1370" t="s">
        <v>1889</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151</v>
      </c>
      <c r="B1371" t="s">
        <v>1880</v>
      </c>
      <c r="C1371" t="s">
        <v>89</v>
      </c>
      <c r="D1371" t="s">
        <v>89</v>
      </c>
      <c r="E1371" t="s">
        <v>1543</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151</v>
      </c>
      <c r="B1372" t="s">
        <v>1893</v>
      </c>
      <c r="C1372" t="s">
        <v>89</v>
      </c>
      <c r="D1372" t="s">
        <v>89</v>
      </c>
      <c r="E1372" t="s">
        <v>1845</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151</v>
      </c>
      <c r="B1373" t="s">
        <v>2061</v>
      </c>
      <c r="C1373" t="s">
        <v>89</v>
      </c>
      <c r="D1373" t="s">
        <v>89</v>
      </c>
      <c r="E1373" t="s">
        <v>1845</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151</v>
      </c>
      <c r="B1374" t="s">
        <v>2109</v>
      </c>
      <c r="C1374" t="s">
        <v>89</v>
      </c>
      <c r="D1374" t="s">
        <v>89</v>
      </c>
      <c r="E1374" t="s">
        <v>1879</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151</v>
      </c>
      <c r="B1375" t="s">
        <v>1891</v>
      </c>
      <c r="C1375" t="s">
        <v>89</v>
      </c>
      <c r="D1375" t="s">
        <v>89</v>
      </c>
      <c r="E1375" t="s">
        <v>1845</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151</v>
      </c>
      <c r="B1376" t="s">
        <v>1886</v>
      </c>
      <c r="C1376" t="s">
        <v>89</v>
      </c>
      <c r="D1376" t="s">
        <v>89</v>
      </c>
      <c r="E1376" t="s">
        <v>1883</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151</v>
      </c>
      <c r="B1377" t="s">
        <v>1890</v>
      </c>
      <c r="C1377" t="s">
        <v>89</v>
      </c>
      <c r="D1377" t="s">
        <v>89</v>
      </c>
      <c r="E1377" t="s">
        <v>1845</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151</v>
      </c>
      <c r="B1378" t="s">
        <v>1881</v>
      </c>
      <c r="C1378" t="s">
        <v>89</v>
      </c>
      <c r="D1378" t="s">
        <v>89</v>
      </c>
      <c r="E1378" t="s">
        <v>1845</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151</v>
      </c>
      <c r="B1379" t="s">
        <v>1898</v>
      </c>
      <c r="C1379" t="s">
        <v>89</v>
      </c>
      <c r="D1379" t="s">
        <v>89</v>
      </c>
      <c r="E1379" t="s">
        <v>1897</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151</v>
      </c>
      <c r="B1380" t="s">
        <v>2066</v>
      </c>
      <c r="C1380" t="s">
        <v>89</v>
      </c>
      <c r="D1380" t="s">
        <v>89</v>
      </c>
      <c r="E1380" t="s">
        <v>1897</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151</v>
      </c>
      <c r="B1381" t="s">
        <v>2063</v>
      </c>
      <c r="C1381" t="s">
        <v>89</v>
      </c>
      <c r="D1381" t="s">
        <v>89</v>
      </c>
      <c r="E1381" t="s">
        <v>1845</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151</v>
      </c>
      <c r="B1382" t="s">
        <v>1888</v>
      </c>
      <c r="C1382" t="s">
        <v>89</v>
      </c>
      <c r="D1382" t="s">
        <v>89</v>
      </c>
      <c r="E1382" t="s">
        <v>1889</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151</v>
      </c>
      <c r="B1383" t="s">
        <v>1878</v>
      </c>
      <c r="C1383" t="s">
        <v>89</v>
      </c>
      <c r="D1383" t="s">
        <v>89</v>
      </c>
      <c r="E1383" t="s">
        <v>1879</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151</v>
      </c>
      <c r="B1384" t="s">
        <v>2059</v>
      </c>
      <c r="C1384" t="s">
        <v>89</v>
      </c>
      <c r="D1384" t="s">
        <v>89</v>
      </c>
      <c r="E1384" t="s">
        <v>1873</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151</v>
      </c>
      <c r="B1385" t="s">
        <v>2060</v>
      </c>
      <c r="C1385" t="s">
        <v>89</v>
      </c>
      <c r="D1385" t="s">
        <v>89</v>
      </c>
      <c r="E1385" t="s">
        <v>1845</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151</v>
      </c>
      <c r="B1386" t="s">
        <v>1885</v>
      </c>
      <c r="C1386" t="s">
        <v>89</v>
      </c>
      <c r="D1386" t="s">
        <v>89</v>
      </c>
      <c r="E1386" t="s">
        <v>1883</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151</v>
      </c>
      <c r="B1387" t="s">
        <v>1882</v>
      </c>
      <c r="C1387" t="s">
        <v>89</v>
      </c>
      <c r="D1387" t="s">
        <v>89</v>
      </c>
      <c r="E1387" t="s">
        <v>1883</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151</v>
      </c>
      <c r="B1388" t="s">
        <v>1876</v>
      </c>
      <c r="C1388" t="s">
        <v>89</v>
      </c>
      <c r="D1388" t="s">
        <v>89</v>
      </c>
      <c r="E1388" t="s">
        <v>1543</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151</v>
      </c>
      <c r="B1389" t="s">
        <v>2058</v>
      </c>
      <c r="C1389" t="s">
        <v>89</v>
      </c>
      <c r="D1389" t="s">
        <v>89</v>
      </c>
      <c r="E1389" t="s">
        <v>1754</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151</v>
      </c>
      <c r="B1390" t="s">
        <v>1919</v>
      </c>
      <c r="C1390" t="s">
        <v>89</v>
      </c>
      <c r="D1390" t="s">
        <v>89</v>
      </c>
      <c r="E1390" t="s">
        <v>1847</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151</v>
      </c>
      <c r="B1391" t="s">
        <v>2068</v>
      </c>
      <c r="C1391" t="s">
        <v>89</v>
      </c>
      <c r="D1391" t="s">
        <v>89</v>
      </c>
      <c r="E1391" t="s">
        <v>1754</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151</v>
      </c>
      <c r="B1392" t="s">
        <v>1900</v>
      </c>
      <c r="C1392" t="s">
        <v>89</v>
      </c>
      <c r="D1392" t="s">
        <v>1901</v>
      </c>
      <c r="E1392" t="s">
        <v>1166</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151</v>
      </c>
      <c r="B1393" t="s">
        <v>1903</v>
      </c>
      <c r="C1393" t="s">
        <v>89</v>
      </c>
      <c r="D1393" t="s">
        <v>89</v>
      </c>
      <c r="E1393" t="s">
        <v>1904</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151</v>
      </c>
      <c r="B1394" t="s">
        <v>1908</v>
      </c>
      <c r="C1394" t="s">
        <v>89</v>
      </c>
      <c r="D1394" t="s">
        <v>89</v>
      </c>
      <c r="E1394" t="s">
        <v>1909</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151</v>
      </c>
      <c r="B1395" t="s">
        <v>1905</v>
      </c>
      <c r="C1395" t="s">
        <v>89</v>
      </c>
      <c r="D1395" t="s">
        <v>89</v>
      </c>
      <c r="E1395" t="s">
        <v>1904</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151</v>
      </c>
      <c r="B1396" t="s">
        <v>1906</v>
      </c>
      <c r="C1396" t="s">
        <v>89</v>
      </c>
      <c r="D1396" t="s">
        <v>89</v>
      </c>
      <c r="E1396" t="s">
        <v>1907</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151</v>
      </c>
      <c r="B1397" t="s">
        <v>1910</v>
      </c>
      <c r="C1397" t="s">
        <v>89</v>
      </c>
      <c r="D1397" t="s">
        <v>89</v>
      </c>
      <c r="E1397" t="s">
        <v>1847</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151</v>
      </c>
      <c r="B1398" t="s">
        <v>1911</v>
      </c>
      <c r="C1398" t="s">
        <v>89</v>
      </c>
      <c r="D1398" t="s">
        <v>89</v>
      </c>
      <c r="E1398" t="s">
        <v>1909</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151</v>
      </c>
      <c r="B1399" t="s">
        <v>2110</v>
      </c>
      <c r="C1399" t="s">
        <v>89</v>
      </c>
      <c r="D1399" t="s">
        <v>89</v>
      </c>
      <c r="E1399" t="s">
        <v>1907</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151</v>
      </c>
      <c r="B1400" t="s">
        <v>1914</v>
      </c>
      <c r="C1400" t="s">
        <v>89</v>
      </c>
      <c r="D1400" t="s">
        <v>89</v>
      </c>
      <c r="E1400" t="s">
        <v>1847</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151</v>
      </c>
      <c r="B1401" t="s">
        <v>2111</v>
      </c>
      <c r="C1401" t="s">
        <v>89</v>
      </c>
      <c r="D1401" t="s">
        <v>89</v>
      </c>
      <c r="E1401" t="s">
        <v>1923</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151</v>
      </c>
      <c r="B1402" t="s">
        <v>1915</v>
      </c>
      <c r="C1402" t="s">
        <v>89</v>
      </c>
      <c r="D1402" t="s">
        <v>89</v>
      </c>
      <c r="E1402" t="s">
        <v>1847</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151</v>
      </c>
      <c r="B1403" t="s">
        <v>2072</v>
      </c>
      <c r="C1403" t="s">
        <v>89</v>
      </c>
      <c r="D1403" t="s">
        <v>89</v>
      </c>
      <c r="E1403" t="s">
        <v>1909</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151</v>
      </c>
      <c r="B1404" t="s">
        <v>2112</v>
      </c>
      <c r="C1404" t="s">
        <v>89</v>
      </c>
      <c r="D1404" t="s">
        <v>89</v>
      </c>
      <c r="E1404" t="s">
        <v>1847</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151</v>
      </c>
      <c r="B1405" t="s">
        <v>2070</v>
      </c>
      <c r="C1405" t="s">
        <v>89</v>
      </c>
      <c r="D1405" t="s">
        <v>89</v>
      </c>
      <c r="E1405" t="s">
        <v>1847</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151</v>
      </c>
      <c r="B1406" t="s">
        <v>2074</v>
      </c>
      <c r="C1406" t="s">
        <v>89</v>
      </c>
      <c r="D1406" t="s">
        <v>89</v>
      </c>
      <c r="E1406" t="s">
        <v>1847</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151</v>
      </c>
      <c r="B1407" t="s">
        <v>1916</v>
      </c>
      <c r="C1407" t="s">
        <v>89</v>
      </c>
      <c r="D1407" t="s">
        <v>89</v>
      </c>
      <c r="E1407" t="s">
        <v>1917</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151</v>
      </c>
      <c r="B1408" t="s">
        <v>2075</v>
      </c>
      <c r="C1408" t="s">
        <v>89</v>
      </c>
      <c r="D1408" t="s">
        <v>89</v>
      </c>
      <c r="E1408" t="s">
        <v>1917</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151</v>
      </c>
      <c r="B1409" t="s">
        <v>1921</v>
      </c>
      <c r="C1409" t="s">
        <v>89</v>
      </c>
      <c r="D1409" t="s">
        <v>89</v>
      </c>
      <c r="E1409" t="s">
        <v>1917</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151</v>
      </c>
      <c r="B1410" t="s">
        <v>2113</v>
      </c>
      <c r="C1410" t="s">
        <v>89</v>
      </c>
      <c r="D1410" t="s">
        <v>89</v>
      </c>
      <c r="E1410" t="s">
        <v>1923</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151</v>
      </c>
      <c r="B1411" t="s">
        <v>1920</v>
      </c>
      <c r="C1411" t="s">
        <v>89</v>
      </c>
      <c r="D1411" t="s">
        <v>89</v>
      </c>
      <c r="E1411" t="s">
        <v>1917</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151</v>
      </c>
      <c r="B1412" t="s">
        <v>1918</v>
      </c>
      <c r="C1412" t="s">
        <v>89</v>
      </c>
      <c r="D1412" t="s">
        <v>89</v>
      </c>
      <c r="E1412" t="s">
        <v>1917</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151</v>
      </c>
      <c r="B1413" t="s">
        <v>1924</v>
      </c>
      <c r="C1413" t="s">
        <v>89</v>
      </c>
      <c r="D1413" t="s">
        <v>89</v>
      </c>
      <c r="E1413" t="s">
        <v>1923</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151</v>
      </c>
      <c r="B1414" t="s">
        <v>2069</v>
      </c>
      <c r="C1414" t="s">
        <v>89</v>
      </c>
      <c r="D1414" t="s">
        <v>89</v>
      </c>
      <c r="E1414" t="s">
        <v>1988</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151</v>
      </c>
      <c r="B1415" t="s">
        <v>2114</v>
      </c>
      <c r="C1415" t="s">
        <v>89</v>
      </c>
      <c r="D1415" t="s">
        <v>89</v>
      </c>
      <c r="E1415" t="s">
        <v>1949</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151</v>
      </c>
      <c r="B1416" t="s">
        <v>2081</v>
      </c>
      <c r="C1416" t="s">
        <v>89</v>
      </c>
      <c r="D1416" t="s">
        <v>89</v>
      </c>
      <c r="E1416" t="s">
        <v>1923</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151</v>
      </c>
      <c r="B1417" t="s">
        <v>1925</v>
      </c>
      <c r="C1417" t="s">
        <v>89</v>
      </c>
      <c r="D1417" t="s">
        <v>89</v>
      </c>
      <c r="E1417" t="s">
        <v>1917</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151</v>
      </c>
      <c r="B1418" t="s">
        <v>1929</v>
      </c>
      <c r="C1418" t="s">
        <v>89</v>
      </c>
      <c r="D1418" t="s">
        <v>89</v>
      </c>
      <c r="E1418" t="s">
        <v>1930</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151</v>
      </c>
      <c r="B1419" t="s">
        <v>1926</v>
      </c>
      <c r="C1419" t="s">
        <v>89</v>
      </c>
      <c r="D1419" t="s">
        <v>89</v>
      </c>
      <c r="E1419" t="s">
        <v>1917</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151</v>
      </c>
      <c r="B1420" t="s">
        <v>1933</v>
      </c>
      <c r="C1420" t="s">
        <v>89</v>
      </c>
      <c r="D1420" t="s">
        <v>89</v>
      </c>
      <c r="E1420" t="s">
        <v>1934</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151</v>
      </c>
      <c r="B1421" t="s">
        <v>1931</v>
      </c>
      <c r="C1421" t="s">
        <v>89</v>
      </c>
      <c r="D1421" t="s">
        <v>89</v>
      </c>
      <c r="E1421" t="s">
        <v>1930</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151</v>
      </c>
      <c r="B1422" t="s">
        <v>2115</v>
      </c>
      <c r="C1422" t="s">
        <v>89</v>
      </c>
      <c r="D1422" t="s">
        <v>89</v>
      </c>
      <c r="E1422" t="s">
        <v>1928</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151</v>
      </c>
      <c r="B1423" t="s">
        <v>1927</v>
      </c>
      <c r="C1423" t="s">
        <v>89</v>
      </c>
      <c r="D1423" t="s">
        <v>89</v>
      </c>
      <c r="E1423" t="s">
        <v>1928</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151</v>
      </c>
      <c r="B1424" t="s">
        <v>1936</v>
      </c>
      <c r="C1424" t="s">
        <v>89</v>
      </c>
      <c r="D1424" t="s">
        <v>89</v>
      </c>
      <c r="E1424" t="s">
        <v>1934</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151</v>
      </c>
      <c r="B1425" t="s">
        <v>2085</v>
      </c>
      <c r="C1425" t="s">
        <v>89</v>
      </c>
      <c r="D1425" t="s">
        <v>89</v>
      </c>
      <c r="E1425" t="s">
        <v>1945</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151</v>
      </c>
      <c r="B1426" t="s">
        <v>1937</v>
      </c>
      <c r="C1426" t="s">
        <v>89</v>
      </c>
      <c r="D1426" t="s">
        <v>89</v>
      </c>
      <c r="E1426" t="s">
        <v>1934</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151</v>
      </c>
      <c r="B1427" t="s">
        <v>2082</v>
      </c>
      <c r="C1427" t="s">
        <v>89</v>
      </c>
      <c r="D1427" t="s">
        <v>89</v>
      </c>
      <c r="E1427" t="s">
        <v>1930</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151</v>
      </c>
      <c r="B1428" t="s">
        <v>2083</v>
      </c>
      <c r="C1428" t="s">
        <v>89</v>
      </c>
      <c r="D1428" t="s">
        <v>89</v>
      </c>
      <c r="E1428" t="s">
        <v>1934</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151</v>
      </c>
      <c r="B1429" t="s">
        <v>1935</v>
      </c>
      <c r="C1429" t="s">
        <v>89</v>
      </c>
      <c r="D1429" t="s">
        <v>89</v>
      </c>
      <c r="E1429" t="s">
        <v>1930</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151</v>
      </c>
      <c r="B1430" t="s">
        <v>1938</v>
      </c>
      <c r="C1430" t="s">
        <v>89</v>
      </c>
      <c r="D1430" t="s">
        <v>89</v>
      </c>
      <c r="E1430" t="s">
        <v>1939</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151</v>
      </c>
      <c r="B1431" t="s">
        <v>2084</v>
      </c>
      <c r="C1431" t="s">
        <v>89</v>
      </c>
      <c r="D1431" t="s">
        <v>89</v>
      </c>
      <c r="E1431" t="s">
        <v>1939</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151</v>
      </c>
      <c r="B1432" t="s">
        <v>1940</v>
      </c>
      <c r="C1432" t="s">
        <v>89</v>
      </c>
      <c r="D1432" t="s">
        <v>89</v>
      </c>
      <c r="E1432" t="s">
        <v>1939</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151</v>
      </c>
      <c r="B1433" t="s">
        <v>1944</v>
      </c>
      <c r="C1433" t="s">
        <v>89</v>
      </c>
      <c r="D1433" t="s">
        <v>89</v>
      </c>
      <c r="E1433" t="s">
        <v>1945</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151</v>
      </c>
      <c r="B1434" t="s">
        <v>2086</v>
      </c>
      <c r="C1434" t="s">
        <v>89</v>
      </c>
      <c r="D1434" t="s">
        <v>89</v>
      </c>
      <c r="E1434" t="s">
        <v>1945</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151</v>
      </c>
      <c r="B1435" t="s">
        <v>1942</v>
      </c>
      <c r="C1435" t="s">
        <v>89</v>
      </c>
      <c r="D1435" t="s">
        <v>89</v>
      </c>
      <c r="E1435" t="s">
        <v>1939</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151</v>
      </c>
      <c r="B1436" t="s">
        <v>1943</v>
      </c>
      <c r="C1436" t="s">
        <v>89</v>
      </c>
      <c r="D1436" t="s">
        <v>89</v>
      </c>
      <c r="E1436" t="s">
        <v>1939</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151</v>
      </c>
      <c r="B1437" t="s">
        <v>1941</v>
      </c>
      <c r="C1437" t="s">
        <v>89</v>
      </c>
      <c r="D1437" t="s">
        <v>89</v>
      </c>
      <c r="E1437" t="s">
        <v>1934</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151</v>
      </c>
      <c r="B1438" t="s">
        <v>1963</v>
      </c>
      <c r="C1438" t="s">
        <v>89</v>
      </c>
      <c r="D1438" t="s">
        <v>89</v>
      </c>
      <c r="E1438" t="s">
        <v>1964</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151</v>
      </c>
      <c r="B1439" t="s">
        <v>1953</v>
      </c>
      <c r="C1439" t="s">
        <v>89</v>
      </c>
      <c r="D1439" t="s">
        <v>89</v>
      </c>
      <c r="E1439" t="s">
        <v>1954</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151</v>
      </c>
      <c r="B1440" t="s">
        <v>2116</v>
      </c>
      <c r="C1440" t="s">
        <v>89</v>
      </c>
      <c r="D1440" t="s">
        <v>89</v>
      </c>
      <c r="E1440" t="s">
        <v>1954</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151</v>
      </c>
      <c r="B1441" t="s">
        <v>1967</v>
      </c>
      <c r="C1441" t="s">
        <v>89</v>
      </c>
      <c r="D1441" t="s">
        <v>89</v>
      </c>
      <c r="E1441" t="s">
        <v>1853</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151</v>
      </c>
      <c r="B1442" t="s">
        <v>1968</v>
      </c>
      <c r="C1442" t="s">
        <v>89</v>
      </c>
      <c r="D1442" t="s">
        <v>89</v>
      </c>
      <c r="E1442" t="s">
        <v>1964</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151</v>
      </c>
      <c r="B1443" t="s">
        <v>1972</v>
      </c>
      <c r="C1443" t="s">
        <v>89</v>
      </c>
      <c r="D1443" t="s">
        <v>89</v>
      </c>
      <c r="E1443" t="s">
        <v>1971</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151</v>
      </c>
      <c r="B1444" t="s">
        <v>2091</v>
      </c>
      <c r="C1444" t="s">
        <v>89</v>
      </c>
      <c r="D1444" t="s">
        <v>89</v>
      </c>
      <c r="E1444" t="s">
        <v>1853</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151</v>
      </c>
      <c r="B1445" t="s">
        <v>2092</v>
      </c>
      <c r="C1445" t="s">
        <v>89</v>
      </c>
      <c r="D1445" t="s">
        <v>89</v>
      </c>
      <c r="E1445" t="s">
        <v>1853</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151</v>
      </c>
      <c r="B1446" t="s">
        <v>1959</v>
      </c>
      <c r="C1446" t="s">
        <v>89</v>
      </c>
      <c r="D1446" t="s">
        <v>89</v>
      </c>
      <c r="E1446" t="s">
        <v>1853</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151</v>
      </c>
      <c r="B1447" t="s">
        <v>1952</v>
      </c>
      <c r="C1447" t="s">
        <v>89</v>
      </c>
      <c r="D1447" t="s">
        <v>89</v>
      </c>
      <c r="E1447" t="s">
        <v>1951</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151</v>
      </c>
      <c r="B1448" t="s">
        <v>1958</v>
      </c>
      <c r="C1448" t="s">
        <v>89</v>
      </c>
      <c r="D1448" t="s">
        <v>89</v>
      </c>
      <c r="E1448" t="s">
        <v>1956</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151</v>
      </c>
      <c r="B1449" t="s">
        <v>1946</v>
      </c>
      <c r="C1449" t="s">
        <v>89</v>
      </c>
      <c r="D1449" t="s">
        <v>89</v>
      </c>
      <c r="E1449" t="s">
        <v>1947</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151</v>
      </c>
      <c r="B1450" t="s">
        <v>1955</v>
      </c>
      <c r="C1450" t="s">
        <v>89</v>
      </c>
      <c r="D1450" t="s">
        <v>89</v>
      </c>
      <c r="E1450" t="s">
        <v>1956</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151</v>
      </c>
      <c r="B1451" t="s">
        <v>2096</v>
      </c>
      <c r="C1451" t="s">
        <v>89</v>
      </c>
      <c r="D1451" t="s">
        <v>89</v>
      </c>
      <c r="E1451" t="s">
        <v>2097</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151</v>
      </c>
      <c r="B1452" t="s">
        <v>1950</v>
      </c>
      <c r="C1452" t="s">
        <v>89</v>
      </c>
      <c r="D1452" t="s">
        <v>89</v>
      </c>
      <c r="E1452" t="s">
        <v>1951</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151</v>
      </c>
      <c r="B1453" t="s">
        <v>2093</v>
      </c>
      <c r="C1453" t="s">
        <v>89</v>
      </c>
      <c r="D1453" t="s">
        <v>89</v>
      </c>
      <c r="E1453" t="s">
        <v>1964</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151</v>
      </c>
      <c r="B1454" t="s">
        <v>2095</v>
      </c>
      <c r="C1454" t="s">
        <v>89</v>
      </c>
      <c r="D1454" t="s">
        <v>89</v>
      </c>
      <c r="E1454" t="s">
        <v>1971</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151</v>
      </c>
      <c r="B1455" t="s">
        <v>2088</v>
      </c>
      <c r="C1455" t="s">
        <v>89</v>
      </c>
      <c r="D1455" t="s">
        <v>89</v>
      </c>
      <c r="E1455" t="s">
        <v>1956</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151</v>
      </c>
      <c r="B1456" t="s">
        <v>1969</v>
      </c>
      <c r="C1456" t="s">
        <v>89</v>
      </c>
      <c r="D1456" t="s">
        <v>89</v>
      </c>
      <c r="E1456" t="s">
        <v>1964</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151</v>
      </c>
      <c r="B1457" t="s">
        <v>1966</v>
      </c>
      <c r="C1457" t="s">
        <v>89</v>
      </c>
      <c r="D1457" t="s">
        <v>89</v>
      </c>
      <c r="E1457" t="s">
        <v>1964</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151</v>
      </c>
      <c r="B1458" t="s">
        <v>2094</v>
      </c>
      <c r="C1458" t="s">
        <v>89</v>
      </c>
      <c r="D1458" t="s">
        <v>89</v>
      </c>
      <c r="E1458" t="s">
        <v>1971</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151</v>
      </c>
      <c r="B1459" t="s">
        <v>1962</v>
      </c>
      <c r="C1459" t="s">
        <v>89</v>
      </c>
      <c r="D1459" t="s">
        <v>89</v>
      </c>
      <c r="E1459" t="s">
        <v>1853</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151</v>
      </c>
      <c r="B1460" t="s">
        <v>1961</v>
      </c>
      <c r="C1460" t="s">
        <v>89</v>
      </c>
      <c r="D1460" t="s">
        <v>89</v>
      </c>
      <c r="E1460" t="s">
        <v>1956</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151</v>
      </c>
      <c r="B1461" t="s">
        <v>2089</v>
      </c>
      <c r="C1461" t="s">
        <v>89</v>
      </c>
      <c r="D1461" t="s">
        <v>89</v>
      </c>
      <c r="E1461" t="s">
        <v>1853</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151</v>
      </c>
      <c r="B1462" t="s">
        <v>1965</v>
      </c>
      <c r="C1462" t="s">
        <v>89</v>
      </c>
      <c r="D1462" t="s">
        <v>89</v>
      </c>
      <c r="E1462" t="s">
        <v>1853</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151</v>
      </c>
      <c r="B1463" t="s">
        <v>2087</v>
      </c>
      <c r="C1463" t="s">
        <v>89</v>
      </c>
      <c r="D1463" t="s">
        <v>89</v>
      </c>
      <c r="E1463" t="s">
        <v>2032</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151</v>
      </c>
      <c r="B1464" t="s">
        <v>1980</v>
      </c>
      <c r="C1464" t="s">
        <v>89</v>
      </c>
      <c r="D1464" t="s">
        <v>1976</v>
      </c>
      <c r="E1464" t="s">
        <v>1582</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151</v>
      </c>
      <c r="B1465" t="s">
        <v>1984</v>
      </c>
      <c r="C1465" t="s">
        <v>89</v>
      </c>
      <c r="D1465" t="s">
        <v>1974</v>
      </c>
      <c r="E1465" t="s">
        <v>1754</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151</v>
      </c>
      <c r="B1466" t="s">
        <v>1982</v>
      </c>
      <c r="C1466" t="s">
        <v>89</v>
      </c>
      <c r="D1466" t="s">
        <v>1974</v>
      </c>
      <c r="E1466" t="s">
        <v>1873</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151</v>
      </c>
      <c r="B1467" t="s">
        <v>1985</v>
      </c>
      <c r="C1467" t="s">
        <v>89</v>
      </c>
      <c r="D1467" t="s">
        <v>1978</v>
      </c>
      <c r="E1467" t="s">
        <v>1754</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151</v>
      </c>
      <c r="B1468" t="s">
        <v>1979</v>
      </c>
      <c r="C1468" t="s">
        <v>89</v>
      </c>
      <c r="D1468" t="s">
        <v>1974</v>
      </c>
      <c r="E1468" t="s">
        <v>1569</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151</v>
      </c>
      <c r="B1469" t="s">
        <v>1983</v>
      </c>
      <c r="C1469" t="s">
        <v>89</v>
      </c>
      <c r="D1469" t="s">
        <v>1976</v>
      </c>
      <c r="E1469" t="s">
        <v>1845</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151</v>
      </c>
      <c r="B1470" t="s">
        <v>1987</v>
      </c>
      <c r="C1470" t="s">
        <v>89</v>
      </c>
      <c r="D1470" t="s">
        <v>1978</v>
      </c>
      <c r="E1470" t="s">
        <v>1988</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151</v>
      </c>
      <c r="B1471" t="s">
        <v>1975</v>
      </c>
      <c r="C1471" t="s">
        <v>89</v>
      </c>
      <c r="D1471" t="s">
        <v>1976</v>
      </c>
      <c r="E1471" t="s">
        <v>1102</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151</v>
      </c>
      <c r="B1472" t="s">
        <v>1986</v>
      </c>
      <c r="C1472" t="s">
        <v>89</v>
      </c>
      <c r="D1472" t="s">
        <v>1976</v>
      </c>
      <c r="E1472" t="s">
        <v>1847</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151</v>
      </c>
      <c r="B1473" t="s">
        <v>1981</v>
      </c>
      <c r="C1473" t="s">
        <v>89</v>
      </c>
      <c r="D1473" t="s">
        <v>1978</v>
      </c>
      <c r="E1473" t="s">
        <v>1947</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151</v>
      </c>
      <c r="B1474" t="s">
        <v>1973</v>
      </c>
      <c r="C1474" t="s">
        <v>89</v>
      </c>
      <c r="D1474" t="s">
        <v>1974</v>
      </c>
      <c r="E1474" t="s">
        <v>1258</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151</v>
      </c>
      <c r="B1475" t="s">
        <v>1977</v>
      </c>
      <c r="C1475" t="s">
        <v>89</v>
      </c>
      <c r="D1475" t="s">
        <v>1978</v>
      </c>
      <c r="E1475" t="s">
        <v>1166</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151</v>
      </c>
      <c r="B1476" t="s">
        <v>2099</v>
      </c>
      <c r="C1476" t="s">
        <v>89</v>
      </c>
      <c r="D1476" t="s">
        <v>2117</v>
      </c>
      <c r="E1476" t="s">
        <v>1923</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151</v>
      </c>
      <c r="B1477" t="s">
        <v>1989</v>
      </c>
      <c r="C1477" t="s">
        <v>89</v>
      </c>
      <c r="D1477" t="s">
        <v>89</v>
      </c>
      <c r="E1477" t="s">
        <v>1859</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151</v>
      </c>
      <c r="B1478" t="s">
        <v>1990</v>
      </c>
      <c r="C1478" t="s">
        <v>89</v>
      </c>
      <c r="D1478" t="s">
        <v>89</v>
      </c>
      <c r="E1478" t="s">
        <v>1909</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151</v>
      </c>
      <c r="B1479" t="s">
        <v>2118</v>
      </c>
      <c r="C1479" t="s">
        <v>89</v>
      </c>
      <c r="D1479" t="s">
        <v>2119</v>
      </c>
      <c r="E1479" t="s">
        <v>1100</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152</v>
      </c>
      <c r="B1480" t="s">
        <v>1140</v>
      </c>
      <c r="C1480" t="s">
        <v>89</v>
      </c>
      <c r="D1480" t="s">
        <v>2120</v>
      </c>
      <c r="E1480" t="s">
        <v>1278</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152</v>
      </c>
      <c r="B1481" t="s">
        <v>1143</v>
      </c>
      <c r="C1481" t="s">
        <v>89</v>
      </c>
      <c r="D1481" t="s">
        <v>2121</v>
      </c>
      <c r="E1481" t="s">
        <v>1097</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152</v>
      </c>
      <c r="B1482" t="s">
        <v>2122</v>
      </c>
      <c r="C1482" t="s">
        <v>89</v>
      </c>
      <c r="D1482" t="s">
        <v>2123</v>
      </c>
      <c r="E1482" t="s">
        <v>1153</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152</v>
      </c>
      <c r="B1483" t="s">
        <v>1318</v>
      </c>
      <c r="C1483" t="s">
        <v>89</v>
      </c>
      <c r="D1483" t="s">
        <v>2124</v>
      </c>
      <c r="E1483" t="s">
        <v>1205</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152</v>
      </c>
      <c r="B1484" t="s">
        <v>2125</v>
      </c>
      <c r="C1484" t="s">
        <v>89</v>
      </c>
      <c r="D1484" t="s">
        <v>89</v>
      </c>
      <c r="E1484" t="s">
        <v>1278</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152</v>
      </c>
      <c r="B1485" t="s">
        <v>2122</v>
      </c>
      <c r="C1485" t="s">
        <v>89</v>
      </c>
      <c r="D1485" t="s">
        <v>2123</v>
      </c>
      <c r="E1485" t="s">
        <v>1153</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152</v>
      </c>
      <c r="B1486" t="s">
        <v>2126</v>
      </c>
      <c r="C1486" t="s">
        <v>89</v>
      </c>
      <c r="D1486" t="s">
        <v>2127</v>
      </c>
      <c r="E1486" t="s">
        <v>1265</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152</v>
      </c>
      <c r="B1487" t="s">
        <v>2128</v>
      </c>
      <c r="C1487" t="s">
        <v>89</v>
      </c>
      <c r="D1487" t="s">
        <v>2129</v>
      </c>
      <c r="E1487" t="s">
        <v>1094</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152</v>
      </c>
      <c r="B1488" t="s">
        <v>1299</v>
      </c>
      <c r="C1488" t="s">
        <v>89</v>
      </c>
      <c r="D1488" t="s">
        <v>2130</v>
      </c>
      <c r="E1488" t="s">
        <v>1524</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152</v>
      </c>
      <c r="B1489" t="s">
        <v>2131</v>
      </c>
      <c r="C1489" t="s">
        <v>89</v>
      </c>
      <c r="D1489" t="s">
        <v>89</v>
      </c>
      <c r="E1489" t="s">
        <v>1196</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152</v>
      </c>
      <c r="B1490" t="s">
        <v>2132</v>
      </c>
      <c r="C1490" t="s">
        <v>89</v>
      </c>
      <c r="D1490" t="s">
        <v>89</v>
      </c>
      <c r="E1490" t="s">
        <v>1097</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152</v>
      </c>
      <c r="B1491" t="s">
        <v>2133</v>
      </c>
      <c r="C1491" t="s">
        <v>89</v>
      </c>
      <c r="D1491" t="s">
        <v>2134</v>
      </c>
      <c r="E1491" t="s">
        <v>1278</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152</v>
      </c>
      <c r="B1492" t="s">
        <v>2125</v>
      </c>
      <c r="C1492" t="s">
        <v>89</v>
      </c>
      <c r="D1492" t="s">
        <v>89</v>
      </c>
      <c r="E1492" t="s">
        <v>1278</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152</v>
      </c>
      <c r="B1493" t="s">
        <v>1151</v>
      </c>
      <c r="C1493" t="s">
        <v>89</v>
      </c>
      <c r="D1493" t="s">
        <v>2124</v>
      </c>
      <c r="E1493" t="s">
        <v>1097</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152</v>
      </c>
      <c r="B1494" t="s">
        <v>1318</v>
      </c>
      <c r="C1494" t="s">
        <v>89</v>
      </c>
      <c r="D1494" t="s">
        <v>2124</v>
      </c>
      <c r="E1494" t="s">
        <v>1205</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152</v>
      </c>
      <c r="B1495" t="s">
        <v>1140</v>
      </c>
      <c r="C1495" t="s">
        <v>89</v>
      </c>
      <c r="D1495" t="s">
        <v>2120</v>
      </c>
      <c r="E1495" t="s">
        <v>1278</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152</v>
      </c>
      <c r="B1496" t="s">
        <v>1143</v>
      </c>
      <c r="C1496" t="s">
        <v>89</v>
      </c>
      <c r="D1496" t="s">
        <v>2121</v>
      </c>
      <c r="E1496" t="s">
        <v>1097</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152</v>
      </c>
      <c r="B1497" t="s">
        <v>1197</v>
      </c>
      <c r="C1497" t="s">
        <v>89</v>
      </c>
      <c r="D1497" t="s">
        <v>89</v>
      </c>
      <c r="E1497" t="s">
        <v>1113</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152</v>
      </c>
      <c r="B1498" t="s">
        <v>2135</v>
      </c>
      <c r="C1498" t="s">
        <v>89</v>
      </c>
      <c r="D1498" t="s">
        <v>2136</v>
      </c>
      <c r="E1498" t="s">
        <v>1113</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152</v>
      </c>
      <c r="B1499" t="s">
        <v>1122</v>
      </c>
      <c r="C1499" t="s">
        <v>89</v>
      </c>
      <c r="D1499" t="s">
        <v>89</v>
      </c>
      <c r="E1499" t="s">
        <v>1196</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152</v>
      </c>
      <c r="B1500" t="s">
        <v>1124</v>
      </c>
      <c r="C1500" t="s">
        <v>89</v>
      </c>
      <c r="D1500" t="s">
        <v>89</v>
      </c>
      <c r="E1500" t="s">
        <v>1196</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152</v>
      </c>
      <c r="B1501" t="s">
        <v>1125</v>
      </c>
      <c r="C1501" t="s">
        <v>89</v>
      </c>
      <c r="D1501" t="s">
        <v>89</v>
      </c>
      <c r="E1501" t="s">
        <v>1196</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152</v>
      </c>
      <c r="B1502" t="s">
        <v>1266</v>
      </c>
      <c r="C1502" t="s">
        <v>89</v>
      </c>
      <c r="D1502" t="s">
        <v>2137</v>
      </c>
      <c r="E1502" t="s">
        <v>1129</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152</v>
      </c>
      <c r="B1503" t="s">
        <v>1200</v>
      </c>
      <c r="C1503" t="s">
        <v>89</v>
      </c>
      <c r="D1503" t="s">
        <v>89</v>
      </c>
      <c r="E1503" t="s">
        <v>1131</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152</v>
      </c>
      <c r="B1504" t="s">
        <v>2138</v>
      </c>
      <c r="C1504" t="s">
        <v>89</v>
      </c>
      <c r="D1504" t="s">
        <v>89</v>
      </c>
      <c r="E1504" t="s">
        <v>1221</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152</v>
      </c>
      <c r="B1505" t="s">
        <v>1268</v>
      </c>
      <c r="C1505" t="s">
        <v>89</v>
      </c>
      <c r="D1505" t="s">
        <v>89</v>
      </c>
      <c r="E1505" t="s">
        <v>1135</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152</v>
      </c>
      <c r="B1506" t="s">
        <v>1271</v>
      </c>
      <c r="C1506" t="s">
        <v>89</v>
      </c>
      <c r="D1506" t="s">
        <v>89</v>
      </c>
      <c r="E1506" t="s">
        <v>1113</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153</v>
      </c>
      <c r="B1507" t="s">
        <v>2139</v>
      </c>
      <c r="C1507" t="s">
        <v>89</v>
      </c>
      <c r="D1507" t="s">
        <v>89</v>
      </c>
      <c r="E1507" t="s">
        <v>1131</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153</v>
      </c>
      <c r="B1508" t="s">
        <v>2140</v>
      </c>
      <c r="C1508" t="s">
        <v>89</v>
      </c>
      <c r="D1508" t="s">
        <v>89</v>
      </c>
      <c r="E1508" t="s">
        <v>1100</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153</v>
      </c>
      <c r="B1509" t="s">
        <v>2141</v>
      </c>
      <c r="C1509" t="s">
        <v>89</v>
      </c>
      <c r="D1509" t="s">
        <v>89</v>
      </c>
      <c r="E1509" t="s">
        <v>1100</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153</v>
      </c>
      <c r="B1510" t="s">
        <v>2142</v>
      </c>
      <c r="C1510" t="s">
        <v>89</v>
      </c>
      <c r="D1510" t="s">
        <v>89</v>
      </c>
      <c r="E1510" t="s">
        <v>1100</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153</v>
      </c>
      <c r="B1511" t="s">
        <v>2143</v>
      </c>
      <c r="C1511" t="s">
        <v>89</v>
      </c>
      <c r="D1511" t="s">
        <v>89</v>
      </c>
      <c r="E1511" t="s">
        <v>1129</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153</v>
      </c>
      <c r="B1512" t="s">
        <v>2144</v>
      </c>
      <c r="C1512" t="s">
        <v>89</v>
      </c>
      <c r="D1512" t="s">
        <v>89</v>
      </c>
      <c r="E1512" t="s">
        <v>1100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153</v>
      </c>
      <c r="B1513" t="s">
        <v>2145</v>
      </c>
      <c r="C1513" t="s">
        <v>89</v>
      </c>
      <c r="D1513" t="s">
        <v>89</v>
      </c>
      <c r="E1513" t="s">
        <v>1100</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153</v>
      </c>
      <c r="B1514" t="s">
        <v>2142</v>
      </c>
      <c r="C1514" t="s">
        <v>89</v>
      </c>
      <c r="D1514" t="s">
        <v>89</v>
      </c>
      <c r="E1514" t="s">
        <v>1100</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153</v>
      </c>
      <c r="B1515" t="s">
        <v>2141</v>
      </c>
      <c r="C1515" t="s">
        <v>89</v>
      </c>
      <c r="D1515" t="s">
        <v>89</v>
      </c>
      <c r="E1515" t="s">
        <v>1100</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153</v>
      </c>
      <c r="B1516" t="s">
        <v>2146</v>
      </c>
      <c r="C1516" t="s">
        <v>89</v>
      </c>
      <c r="D1516" t="s">
        <v>89</v>
      </c>
      <c r="E1516" t="s">
        <v>1100</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153</v>
      </c>
      <c r="B1517" t="s">
        <v>2147</v>
      </c>
      <c r="C1517" t="s">
        <v>89</v>
      </c>
      <c r="D1517" t="s">
        <v>89</v>
      </c>
      <c r="E1517" t="s">
        <v>1272</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153</v>
      </c>
      <c r="B1518" t="s">
        <v>2140</v>
      </c>
      <c r="C1518" t="s">
        <v>89</v>
      </c>
      <c r="D1518" t="s">
        <v>89</v>
      </c>
      <c r="E1518" t="s">
        <v>1100</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153</v>
      </c>
      <c r="B1519" t="s">
        <v>2148</v>
      </c>
      <c r="C1519" t="s">
        <v>89</v>
      </c>
      <c r="D1519" t="s">
        <v>89</v>
      </c>
      <c r="E1519" t="s">
        <v>1272</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153</v>
      </c>
      <c r="B1520" t="s">
        <v>2143</v>
      </c>
      <c r="C1520" t="s">
        <v>89</v>
      </c>
      <c r="D1520" t="s">
        <v>89</v>
      </c>
      <c r="E1520" t="s">
        <v>1129</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153</v>
      </c>
      <c r="B1521" t="s">
        <v>2149</v>
      </c>
      <c r="C1521" t="s">
        <v>89</v>
      </c>
      <c r="D1521" t="s">
        <v>89</v>
      </c>
      <c r="E1521" t="s">
        <v>1100</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153</v>
      </c>
      <c r="B1522" t="s">
        <v>2150</v>
      </c>
      <c r="C1522" t="s">
        <v>89</v>
      </c>
      <c r="D1522" t="s">
        <v>89</v>
      </c>
      <c r="E1522" t="s">
        <v>1100</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153</v>
      </c>
      <c r="B1523" t="s">
        <v>2151</v>
      </c>
      <c r="C1523" t="s">
        <v>89</v>
      </c>
      <c r="D1523" t="s">
        <v>89</v>
      </c>
      <c r="E1523" t="s">
        <v>1131</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153</v>
      </c>
      <c r="B1524" t="s">
        <v>2139</v>
      </c>
      <c r="C1524" t="s">
        <v>89</v>
      </c>
      <c r="D1524" t="s">
        <v>89</v>
      </c>
      <c r="E1524" t="s">
        <v>1131</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153</v>
      </c>
      <c r="B1525" t="s">
        <v>2152</v>
      </c>
      <c r="C1525" t="s">
        <v>89</v>
      </c>
      <c r="D1525" t="s">
        <v>89</v>
      </c>
      <c r="E1525" t="s">
        <v>1196</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153</v>
      </c>
      <c r="B1526" t="s">
        <v>2153</v>
      </c>
      <c r="C1526" t="s">
        <v>89</v>
      </c>
      <c r="D1526" t="s">
        <v>89</v>
      </c>
      <c r="E1526" t="s">
        <v>1335</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153</v>
      </c>
      <c r="B1527" t="s">
        <v>2154</v>
      </c>
      <c r="C1527" t="s">
        <v>89</v>
      </c>
      <c r="D1527" t="s">
        <v>89</v>
      </c>
      <c r="E1527" t="s">
        <v>1196</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153</v>
      </c>
      <c r="B1528" t="s">
        <v>1122</v>
      </c>
      <c r="C1528" t="s">
        <v>89</v>
      </c>
      <c r="D1528" t="s">
        <v>89</v>
      </c>
      <c r="E1528" t="s">
        <v>1218</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153</v>
      </c>
      <c r="B1529" t="s">
        <v>1125</v>
      </c>
      <c r="C1529" t="s">
        <v>89</v>
      </c>
      <c r="D1529" t="s">
        <v>89</v>
      </c>
      <c r="E1529" t="s">
        <v>1129</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153</v>
      </c>
      <c r="B1530" t="s">
        <v>1130</v>
      </c>
      <c r="C1530" t="s">
        <v>89</v>
      </c>
      <c r="D1530" t="s">
        <v>89</v>
      </c>
      <c r="E1530" t="s">
        <v>1286</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153</v>
      </c>
      <c r="B1531" t="s">
        <v>1437</v>
      </c>
      <c r="C1531" t="s">
        <v>89</v>
      </c>
      <c r="D1531" t="s">
        <v>89</v>
      </c>
      <c r="E1531" t="s">
        <v>1202</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153</v>
      </c>
      <c r="B1532" t="s">
        <v>1201</v>
      </c>
      <c r="C1532" t="s">
        <v>89</v>
      </c>
      <c r="D1532" t="s">
        <v>2155</v>
      </c>
      <c r="E1532" t="s">
        <v>1202</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153</v>
      </c>
      <c r="B1533" t="s">
        <v>1138</v>
      </c>
      <c r="C1533" t="s">
        <v>89</v>
      </c>
      <c r="D1533" t="s">
        <v>89</v>
      </c>
      <c r="E1533" t="s">
        <v>1139</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155</v>
      </c>
      <c r="B1534" t="s">
        <v>1192</v>
      </c>
      <c r="C1534" t="s">
        <v>89</v>
      </c>
      <c r="D1534" t="s">
        <v>2156</v>
      </c>
      <c r="E1534" t="s">
        <v>1278</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155</v>
      </c>
      <c r="B1535" t="s">
        <v>2157</v>
      </c>
      <c r="C1535" t="s">
        <v>89</v>
      </c>
      <c r="D1535" t="s">
        <v>2158</v>
      </c>
      <c r="E1535" t="s">
        <v>1164</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155</v>
      </c>
      <c r="B1536" t="s">
        <v>2159</v>
      </c>
      <c r="C1536" t="s">
        <v>89</v>
      </c>
      <c r="D1536" t="s">
        <v>2160</v>
      </c>
      <c r="E1536" t="s">
        <v>1349</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155</v>
      </c>
      <c r="B1537" t="s">
        <v>2161</v>
      </c>
      <c r="C1537" t="s">
        <v>89</v>
      </c>
      <c r="D1537" t="s">
        <v>2162</v>
      </c>
      <c r="E1537" t="s">
        <v>1207</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155</v>
      </c>
      <c r="B1538" t="s">
        <v>2163</v>
      </c>
      <c r="C1538" t="s">
        <v>89</v>
      </c>
      <c r="D1538" t="s">
        <v>2164</v>
      </c>
      <c r="E1538" t="s">
        <v>1205</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155</v>
      </c>
      <c r="B1539" t="s">
        <v>2161</v>
      </c>
      <c r="C1539" t="s">
        <v>89</v>
      </c>
      <c r="D1539" t="s">
        <v>2162</v>
      </c>
      <c r="E1539" t="s">
        <v>1207</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155</v>
      </c>
      <c r="B1540" t="s">
        <v>2165</v>
      </c>
      <c r="C1540" t="s">
        <v>89</v>
      </c>
      <c r="D1540" t="s">
        <v>2166</v>
      </c>
      <c r="E1540" t="s">
        <v>1115</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155</v>
      </c>
      <c r="B1541" t="s">
        <v>2163</v>
      </c>
      <c r="C1541" t="s">
        <v>89</v>
      </c>
      <c r="D1541" t="s">
        <v>2164</v>
      </c>
      <c r="E1541" t="s">
        <v>1205</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155</v>
      </c>
      <c r="B1542" t="s">
        <v>1192</v>
      </c>
      <c r="C1542" t="s">
        <v>89</v>
      </c>
      <c r="D1542" t="s">
        <v>2156</v>
      </c>
      <c r="E1542" t="s">
        <v>1278</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155</v>
      </c>
      <c r="B1543" t="s">
        <v>2157</v>
      </c>
      <c r="C1543" t="s">
        <v>89</v>
      </c>
      <c r="D1543" t="s">
        <v>2158</v>
      </c>
      <c r="E1543" t="s">
        <v>1164</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155</v>
      </c>
      <c r="B1544" t="s">
        <v>2167</v>
      </c>
      <c r="C1544" t="s">
        <v>89</v>
      </c>
      <c r="D1544" t="s">
        <v>2168</v>
      </c>
      <c r="E1544" t="s">
        <v>2169</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155</v>
      </c>
      <c r="B1545" t="s">
        <v>2159</v>
      </c>
      <c r="C1545" t="s">
        <v>89</v>
      </c>
      <c r="D1545" t="s">
        <v>2160</v>
      </c>
      <c r="E1545" t="s">
        <v>1349</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155</v>
      </c>
      <c r="B1546" t="s">
        <v>1198</v>
      </c>
      <c r="C1546" t="s">
        <v>89</v>
      </c>
      <c r="D1546" t="s">
        <v>89</v>
      </c>
      <c r="E1546" t="s">
        <v>1218</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155</v>
      </c>
      <c r="B1547" t="s">
        <v>1200</v>
      </c>
      <c r="C1547" t="s">
        <v>89</v>
      </c>
      <c r="D1547" t="s">
        <v>89</v>
      </c>
      <c r="E1547" t="s">
        <v>1131</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155</v>
      </c>
      <c r="B1548" t="s">
        <v>1132</v>
      </c>
      <c r="C1548" t="s">
        <v>89</v>
      </c>
      <c r="D1548" t="s">
        <v>89</v>
      </c>
      <c r="E1548" t="s">
        <v>1286</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155</v>
      </c>
      <c r="B1549" t="s">
        <v>1232</v>
      </c>
      <c r="C1549" t="s">
        <v>89</v>
      </c>
      <c r="D1549" t="s">
        <v>89</v>
      </c>
      <c r="E1549" t="s">
        <v>1233</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155</v>
      </c>
      <c r="B1550" t="s">
        <v>1138</v>
      </c>
      <c r="C1550" t="s">
        <v>89</v>
      </c>
      <c r="D1550" t="s">
        <v>89</v>
      </c>
      <c r="E1550" t="s">
        <v>1139</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158</v>
      </c>
      <c r="B1551" t="s">
        <v>1144</v>
      </c>
      <c r="C1551" t="s">
        <v>89</v>
      </c>
      <c r="D1551" t="s">
        <v>2170</v>
      </c>
      <c r="E1551" t="s">
        <v>1093</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158</v>
      </c>
      <c r="B1552" t="s">
        <v>1140</v>
      </c>
      <c r="C1552" t="s">
        <v>89</v>
      </c>
      <c r="D1552" t="s">
        <v>1237</v>
      </c>
      <c r="E1552" t="s">
        <v>1105</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158</v>
      </c>
      <c r="B1553" t="s">
        <v>2128</v>
      </c>
      <c r="C1553" t="s">
        <v>89</v>
      </c>
      <c r="D1553" t="s">
        <v>2171</v>
      </c>
      <c r="E1553" t="s">
        <v>1105</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158</v>
      </c>
      <c r="B1554" t="s">
        <v>2172</v>
      </c>
      <c r="C1554" t="s">
        <v>89</v>
      </c>
      <c r="D1554" t="s">
        <v>2173</v>
      </c>
      <c r="E1554" t="s">
        <v>1093</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158</v>
      </c>
      <c r="B1555" t="s">
        <v>2174</v>
      </c>
      <c r="C1555" t="s">
        <v>89</v>
      </c>
      <c r="D1555" t="s">
        <v>2175</v>
      </c>
      <c r="E1555" t="s">
        <v>1094</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158</v>
      </c>
      <c r="B1556" t="s">
        <v>2174</v>
      </c>
      <c r="C1556" t="s">
        <v>89</v>
      </c>
      <c r="D1556" t="s">
        <v>2175</v>
      </c>
      <c r="E1556" t="s">
        <v>1094</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158</v>
      </c>
      <c r="B1557" t="s">
        <v>2122</v>
      </c>
      <c r="C1557" t="s">
        <v>89</v>
      </c>
      <c r="D1557" t="s">
        <v>2176</v>
      </c>
      <c r="E1557" t="s">
        <v>1194</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158</v>
      </c>
      <c r="B1558" t="s">
        <v>2177</v>
      </c>
      <c r="C1558" t="s">
        <v>89</v>
      </c>
      <c r="D1558" t="s">
        <v>2178</v>
      </c>
      <c r="E1558" t="s">
        <v>2179</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158</v>
      </c>
      <c r="B1559" t="s">
        <v>2180</v>
      </c>
      <c r="C1559" t="s">
        <v>89</v>
      </c>
      <c r="D1559" t="s">
        <v>2181</v>
      </c>
      <c r="E1559" t="s">
        <v>2182</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158</v>
      </c>
      <c r="B1560" t="s">
        <v>2183</v>
      </c>
      <c r="C1560" t="s">
        <v>89</v>
      </c>
      <c r="D1560" t="s">
        <v>2184</v>
      </c>
      <c r="E1560" t="s">
        <v>1093</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158</v>
      </c>
      <c r="B1561" t="s">
        <v>2185</v>
      </c>
      <c r="C1561" t="s">
        <v>89</v>
      </c>
      <c r="D1561" t="s">
        <v>2186</v>
      </c>
      <c r="E1561" t="s">
        <v>1121</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158</v>
      </c>
      <c r="B1562" t="s">
        <v>2187</v>
      </c>
      <c r="C1562" t="s">
        <v>89</v>
      </c>
      <c r="D1562" t="s">
        <v>2188</v>
      </c>
      <c r="E1562" t="s">
        <v>1258</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158</v>
      </c>
      <c r="B1563" t="s">
        <v>2189</v>
      </c>
      <c r="C1563" t="s">
        <v>89</v>
      </c>
      <c r="D1563" t="s">
        <v>2190</v>
      </c>
      <c r="E1563" t="s">
        <v>1093</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158</v>
      </c>
      <c r="B1564" t="s">
        <v>2191</v>
      </c>
      <c r="C1564" t="s">
        <v>89</v>
      </c>
      <c r="D1564" t="s">
        <v>2192</v>
      </c>
      <c r="E1564" t="s">
        <v>1258</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158</v>
      </c>
      <c r="B1565" t="s">
        <v>2193</v>
      </c>
      <c r="C1565" t="s">
        <v>89</v>
      </c>
      <c r="D1565" t="s">
        <v>2194</v>
      </c>
      <c r="E1565" t="s">
        <v>1258</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158</v>
      </c>
      <c r="B1566" t="s">
        <v>2195</v>
      </c>
      <c r="C1566" t="s">
        <v>89</v>
      </c>
      <c r="D1566" t="s">
        <v>2196</v>
      </c>
      <c r="E1566" t="s">
        <v>1093</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158</v>
      </c>
      <c r="B1567" t="s">
        <v>2128</v>
      </c>
      <c r="C1567" t="s">
        <v>89</v>
      </c>
      <c r="D1567" t="s">
        <v>2171</v>
      </c>
      <c r="E1567" t="s">
        <v>1105</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158</v>
      </c>
      <c r="B1568" t="s">
        <v>2172</v>
      </c>
      <c r="C1568" t="s">
        <v>89</v>
      </c>
      <c r="D1568" t="s">
        <v>2173</v>
      </c>
      <c r="E1568" t="s">
        <v>1093</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158</v>
      </c>
      <c r="B1569" t="s">
        <v>1299</v>
      </c>
      <c r="C1569" t="s">
        <v>89</v>
      </c>
      <c r="D1569" t="s">
        <v>2197</v>
      </c>
      <c r="E1569" t="s">
        <v>1093</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158</v>
      </c>
      <c r="B1570" t="s">
        <v>2198</v>
      </c>
      <c r="C1570" t="s">
        <v>89</v>
      </c>
      <c r="D1570" t="s">
        <v>2199</v>
      </c>
      <c r="E1570" t="s">
        <v>1093</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158</v>
      </c>
      <c r="B1571" t="s">
        <v>2200</v>
      </c>
      <c r="C1571" t="s">
        <v>89</v>
      </c>
      <c r="D1571" t="s">
        <v>2201</v>
      </c>
      <c r="E1571" t="s">
        <v>1093</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158</v>
      </c>
      <c r="B1572" t="s">
        <v>2202</v>
      </c>
      <c r="C1572" t="s">
        <v>89</v>
      </c>
      <c r="D1572" t="s">
        <v>2203</v>
      </c>
      <c r="E1572" t="s">
        <v>1166</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158</v>
      </c>
      <c r="B1573" t="s">
        <v>2204</v>
      </c>
      <c r="C1573" t="s">
        <v>89</v>
      </c>
      <c r="D1573" t="s">
        <v>2205</v>
      </c>
      <c r="E1573" t="s">
        <v>1770</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158</v>
      </c>
      <c r="B1574" t="s">
        <v>2206</v>
      </c>
      <c r="C1574" t="s">
        <v>89</v>
      </c>
      <c r="D1574" t="s">
        <v>2207</v>
      </c>
      <c r="E1574" t="s">
        <v>1094</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158</v>
      </c>
      <c r="B1575" t="s">
        <v>1392</v>
      </c>
      <c r="C1575" t="s">
        <v>89</v>
      </c>
      <c r="D1575" t="s">
        <v>89</v>
      </c>
      <c r="E1575" t="s">
        <v>1105</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158</v>
      </c>
      <c r="B1576" t="s">
        <v>2208</v>
      </c>
      <c r="C1576" t="s">
        <v>89</v>
      </c>
      <c r="D1576" t="s">
        <v>89</v>
      </c>
      <c r="E1576" t="s">
        <v>1265</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158</v>
      </c>
      <c r="B1577" t="s">
        <v>1312</v>
      </c>
      <c r="C1577" t="s">
        <v>89</v>
      </c>
      <c r="D1577" t="s">
        <v>2209</v>
      </c>
      <c r="E1577" t="s">
        <v>1102</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158</v>
      </c>
      <c r="B1578" t="s">
        <v>2210</v>
      </c>
      <c r="C1578" t="s">
        <v>89</v>
      </c>
      <c r="D1578" t="s">
        <v>2209</v>
      </c>
      <c r="E1578" t="s">
        <v>1258</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158</v>
      </c>
      <c r="B1579" t="s">
        <v>2211</v>
      </c>
      <c r="C1579" t="s">
        <v>89</v>
      </c>
      <c r="D1579" t="s">
        <v>2209</v>
      </c>
      <c r="E1579" t="s">
        <v>1166</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158</v>
      </c>
      <c r="B1580" t="s">
        <v>2212</v>
      </c>
      <c r="C1580" t="s">
        <v>89</v>
      </c>
      <c r="D1580" t="s">
        <v>2209</v>
      </c>
      <c r="E1580" t="s">
        <v>1166</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158</v>
      </c>
      <c r="B1581" t="s">
        <v>2213</v>
      </c>
      <c r="C1581" t="s">
        <v>89</v>
      </c>
      <c r="D1581" t="s">
        <v>2209</v>
      </c>
      <c r="E1581" t="s">
        <v>1166</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158</v>
      </c>
      <c r="B1582" t="s">
        <v>2214</v>
      </c>
      <c r="C1582" t="s">
        <v>89</v>
      </c>
      <c r="D1582" t="s">
        <v>2209</v>
      </c>
      <c r="E1582" t="s">
        <v>1166</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158</v>
      </c>
      <c r="B1583" t="s">
        <v>2215</v>
      </c>
      <c r="C1583" t="s">
        <v>89</v>
      </c>
      <c r="D1583" t="s">
        <v>2216</v>
      </c>
      <c r="E1583" t="s">
        <v>1166</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158</v>
      </c>
      <c r="B1584" t="s">
        <v>2217</v>
      </c>
      <c r="C1584" t="s">
        <v>89</v>
      </c>
      <c r="D1584" t="s">
        <v>2209</v>
      </c>
      <c r="E1584" t="s">
        <v>1102</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158</v>
      </c>
      <c r="B1585" t="s">
        <v>2218</v>
      </c>
      <c r="C1585" t="s">
        <v>89</v>
      </c>
      <c r="D1585" t="s">
        <v>2219</v>
      </c>
      <c r="E1585" t="s">
        <v>1166</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158</v>
      </c>
      <c r="B1586" t="s">
        <v>1403</v>
      </c>
      <c r="C1586" t="s">
        <v>89</v>
      </c>
      <c r="D1586" t="s">
        <v>2209</v>
      </c>
      <c r="E1586" t="s">
        <v>1258</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158</v>
      </c>
      <c r="B1587" t="s">
        <v>2220</v>
      </c>
      <c r="C1587" t="s">
        <v>89</v>
      </c>
      <c r="D1587" t="s">
        <v>2221</v>
      </c>
      <c r="E1587" t="s">
        <v>1258</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158</v>
      </c>
      <c r="B1588" t="s">
        <v>1314</v>
      </c>
      <c r="C1588" t="s">
        <v>89</v>
      </c>
      <c r="D1588" t="s">
        <v>2209</v>
      </c>
      <c r="E1588" t="s">
        <v>1258</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158</v>
      </c>
      <c r="B1589" t="s">
        <v>1226</v>
      </c>
      <c r="C1589" t="s">
        <v>89</v>
      </c>
      <c r="D1589" t="s">
        <v>2209</v>
      </c>
      <c r="E1589" t="s">
        <v>2222</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158</v>
      </c>
      <c r="B1590" t="s">
        <v>1256</v>
      </c>
      <c r="C1590" t="s">
        <v>89</v>
      </c>
      <c r="D1590" t="s">
        <v>2209</v>
      </c>
      <c r="E1590" t="s">
        <v>1258</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158</v>
      </c>
      <c r="B1591" t="s">
        <v>2223</v>
      </c>
      <c r="C1591" t="s">
        <v>89</v>
      </c>
      <c r="D1591" t="s">
        <v>2224</v>
      </c>
      <c r="E1591" t="s">
        <v>1493</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158</v>
      </c>
      <c r="B1592" t="s">
        <v>1773</v>
      </c>
      <c r="C1592" t="s">
        <v>89</v>
      </c>
      <c r="D1592" t="s">
        <v>89</v>
      </c>
      <c r="E1592" t="s">
        <v>1258</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158</v>
      </c>
      <c r="B1593" t="s">
        <v>2225</v>
      </c>
      <c r="C1593" t="s">
        <v>89</v>
      </c>
      <c r="D1593" t="s">
        <v>89</v>
      </c>
      <c r="E1593" t="s">
        <v>1093</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158</v>
      </c>
      <c r="B1594" t="s">
        <v>1768</v>
      </c>
      <c r="C1594" t="s">
        <v>89</v>
      </c>
      <c r="D1594" t="s">
        <v>89</v>
      </c>
      <c r="E1594" t="s">
        <v>1105</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158</v>
      </c>
      <c r="B1595" t="s">
        <v>2226</v>
      </c>
      <c r="C1595" t="s">
        <v>89</v>
      </c>
      <c r="D1595" t="s">
        <v>89</v>
      </c>
      <c r="E1595" t="s">
        <v>1105</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158</v>
      </c>
      <c r="B1596" t="s">
        <v>1767</v>
      </c>
      <c r="C1596" t="s">
        <v>89</v>
      </c>
      <c r="D1596" t="s">
        <v>89</v>
      </c>
      <c r="E1596" t="s">
        <v>1093</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158</v>
      </c>
      <c r="B1597" t="s">
        <v>1769</v>
      </c>
      <c r="C1597" t="s">
        <v>89</v>
      </c>
      <c r="D1597" t="s">
        <v>89</v>
      </c>
      <c r="E1597" t="s">
        <v>1093</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158</v>
      </c>
      <c r="B1598" t="s">
        <v>1759</v>
      </c>
      <c r="C1598" t="s">
        <v>89</v>
      </c>
      <c r="D1598" t="s">
        <v>89</v>
      </c>
      <c r="E1598" t="s">
        <v>1102</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158</v>
      </c>
      <c r="B1599" t="s">
        <v>2227</v>
      </c>
      <c r="C1599" t="s">
        <v>89</v>
      </c>
      <c r="D1599" t="s">
        <v>89</v>
      </c>
      <c r="E1599" t="s">
        <v>1105</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158</v>
      </c>
      <c r="B1600" t="s">
        <v>2228</v>
      </c>
      <c r="C1600" t="s">
        <v>89</v>
      </c>
      <c r="D1600" t="s">
        <v>89</v>
      </c>
      <c r="E1600" t="s">
        <v>1105</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158</v>
      </c>
      <c r="B1601" t="s">
        <v>2229</v>
      </c>
      <c r="C1601" t="s">
        <v>89</v>
      </c>
      <c r="D1601" t="s">
        <v>2230</v>
      </c>
      <c r="E1601" t="s">
        <v>1166</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158</v>
      </c>
      <c r="B1602" t="s">
        <v>1156</v>
      </c>
      <c r="C1602" t="s">
        <v>89</v>
      </c>
      <c r="D1602" t="s">
        <v>2231</v>
      </c>
      <c r="E1602" t="s">
        <v>1102</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158</v>
      </c>
      <c r="B1603" t="s">
        <v>2232</v>
      </c>
      <c r="C1603" t="s">
        <v>89</v>
      </c>
      <c r="D1603" t="s">
        <v>2230</v>
      </c>
      <c r="E1603" t="s">
        <v>1102</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158</v>
      </c>
      <c r="B1604" t="s">
        <v>1144</v>
      </c>
      <c r="C1604" t="s">
        <v>89</v>
      </c>
      <c r="D1604" t="s">
        <v>2170</v>
      </c>
      <c r="E1604" t="s">
        <v>1093</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158</v>
      </c>
      <c r="B1605" t="s">
        <v>2233</v>
      </c>
      <c r="C1605" t="s">
        <v>89</v>
      </c>
      <c r="D1605" t="s">
        <v>2234</v>
      </c>
      <c r="E1605" t="s">
        <v>1093</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158</v>
      </c>
      <c r="B1606" t="s">
        <v>1151</v>
      </c>
      <c r="C1606" t="s">
        <v>89</v>
      </c>
      <c r="D1606" t="s">
        <v>2235</v>
      </c>
      <c r="E1606" t="s">
        <v>1093</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158</v>
      </c>
      <c r="B1607" t="s">
        <v>2236</v>
      </c>
      <c r="C1607" t="s">
        <v>89</v>
      </c>
      <c r="D1607" t="s">
        <v>2237</v>
      </c>
      <c r="E1607" t="s">
        <v>1770</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158</v>
      </c>
      <c r="B1608" t="s">
        <v>1243</v>
      </c>
      <c r="C1608" t="s">
        <v>89</v>
      </c>
      <c r="D1608" t="s">
        <v>2238</v>
      </c>
      <c r="E1608" t="s">
        <v>1770</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158</v>
      </c>
      <c r="B1609" t="s">
        <v>2239</v>
      </c>
      <c r="C1609" t="s">
        <v>89</v>
      </c>
      <c r="D1609" t="s">
        <v>2240</v>
      </c>
      <c r="E1609" t="s">
        <v>1142</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158</v>
      </c>
      <c r="B1610" t="s">
        <v>1143</v>
      </c>
      <c r="C1610" t="s">
        <v>89</v>
      </c>
      <c r="D1610" t="s">
        <v>1237</v>
      </c>
      <c r="E1610" t="s">
        <v>1770</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158</v>
      </c>
      <c r="B1611" t="s">
        <v>1318</v>
      </c>
      <c r="C1611" t="s">
        <v>89</v>
      </c>
      <c r="D1611" t="s">
        <v>2230</v>
      </c>
      <c r="E1611" t="s">
        <v>1093</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158</v>
      </c>
      <c r="B1612" t="s">
        <v>1239</v>
      </c>
      <c r="C1612" t="s">
        <v>89</v>
      </c>
      <c r="D1612" t="s">
        <v>2241</v>
      </c>
      <c r="E1612" t="s">
        <v>1258</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158</v>
      </c>
      <c r="B1613" t="s">
        <v>1140</v>
      </c>
      <c r="C1613" t="s">
        <v>89</v>
      </c>
      <c r="D1613" t="s">
        <v>1237</v>
      </c>
      <c r="E1613" t="s">
        <v>1105</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158</v>
      </c>
      <c r="B1614" t="s">
        <v>1294</v>
      </c>
      <c r="C1614" t="s">
        <v>89</v>
      </c>
      <c r="D1614" t="s">
        <v>2234</v>
      </c>
      <c r="E1614" t="s">
        <v>1770</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158</v>
      </c>
      <c r="B1615" t="s">
        <v>2242</v>
      </c>
      <c r="C1615" t="s">
        <v>89</v>
      </c>
      <c r="D1615" t="s">
        <v>2234</v>
      </c>
      <c r="E1615" t="s">
        <v>1770</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158</v>
      </c>
      <c r="B1616" t="s">
        <v>1149</v>
      </c>
      <c r="C1616" t="s">
        <v>89</v>
      </c>
      <c r="D1616" t="s">
        <v>2234</v>
      </c>
      <c r="E1616" t="s">
        <v>1105</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158</v>
      </c>
      <c r="B1617" t="s">
        <v>2243</v>
      </c>
      <c r="C1617" t="s">
        <v>89</v>
      </c>
      <c r="D1617" t="s">
        <v>89</v>
      </c>
      <c r="E1617" t="s">
        <v>1093</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158</v>
      </c>
      <c r="B1618" t="s">
        <v>1410</v>
      </c>
      <c r="C1618" t="s">
        <v>89</v>
      </c>
      <c r="D1618" t="s">
        <v>89</v>
      </c>
      <c r="E1618" t="s">
        <v>1105</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158</v>
      </c>
      <c r="B1619" t="s">
        <v>1329</v>
      </c>
      <c r="C1619" t="s">
        <v>89</v>
      </c>
      <c r="D1619" t="s">
        <v>89</v>
      </c>
      <c r="E1619" t="s">
        <v>1105</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158</v>
      </c>
      <c r="B1620" t="s">
        <v>2244</v>
      </c>
      <c r="C1620" t="s">
        <v>89</v>
      </c>
      <c r="D1620" t="s">
        <v>89</v>
      </c>
      <c r="E1620" t="s">
        <v>1105</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158</v>
      </c>
      <c r="B1621" t="s">
        <v>1412</v>
      </c>
      <c r="C1621" t="s">
        <v>89</v>
      </c>
      <c r="D1621" t="s">
        <v>89</v>
      </c>
      <c r="E1621" t="s">
        <v>1105</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158</v>
      </c>
      <c r="B1622" t="s">
        <v>2245</v>
      </c>
      <c r="C1622" t="s">
        <v>89</v>
      </c>
      <c r="D1622" t="s">
        <v>89</v>
      </c>
      <c r="E1622" t="s">
        <v>1105</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158</v>
      </c>
      <c r="B1623" t="s">
        <v>2246</v>
      </c>
      <c r="C1623" t="s">
        <v>89</v>
      </c>
      <c r="D1623" t="s">
        <v>89</v>
      </c>
      <c r="E1623" t="s">
        <v>1093</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158</v>
      </c>
      <c r="B1624" t="s">
        <v>2247</v>
      </c>
      <c r="C1624" t="s">
        <v>89</v>
      </c>
      <c r="D1624" t="s">
        <v>89</v>
      </c>
      <c r="E1624" t="s">
        <v>1102</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158</v>
      </c>
      <c r="B1625" t="s">
        <v>2248</v>
      </c>
      <c r="C1625" t="s">
        <v>89</v>
      </c>
      <c r="D1625" t="s">
        <v>89</v>
      </c>
      <c r="E1625" t="s">
        <v>1102</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158</v>
      </c>
      <c r="B1626" t="s">
        <v>1775</v>
      </c>
      <c r="C1626" t="s">
        <v>89</v>
      </c>
      <c r="D1626" t="s">
        <v>89</v>
      </c>
      <c r="E1626" t="s">
        <v>1102</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158</v>
      </c>
      <c r="B1627" t="s">
        <v>2249</v>
      </c>
      <c r="C1627" t="s">
        <v>89</v>
      </c>
      <c r="D1627" t="s">
        <v>89</v>
      </c>
      <c r="E1627" t="s">
        <v>1102</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158</v>
      </c>
      <c r="B1628" t="s">
        <v>2140</v>
      </c>
      <c r="C1628" t="s">
        <v>89</v>
      </c>
      <c r="D1628" t="s">
        <v>89</v>
      </c>
      <c r="E1628" t="s">
        <v>1760</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158</v>
      </c>
      <c r="B1629" t="s">
        <v>2250</v>
      </c>
      <c r="C1629" t="s">
        <v>89</v>
      </c>
      <c r="D1629" t="s">
        <v>89</v>
      </c>
      <c r="E1629" t="s">
        <v>1873</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158</v>
      </c>
      <c r="B1630" t="s">
        <v>2251</v>
      </c>
      <c r="C1630" t="s">
        <v>89</v>
      </c>
      <c r="D1630" t="s">
        <v>89</v>
      </c>
      <c r="E1630" t="s">
        <v>1258</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158</v>
      </c>
      <c r="B1631" t="s">
        <v>2139</v>
      </c>
      <c r="C1631" t="s">
        <v>89</v>
      </c>
      <c r="D1631" t="s">
        <v>89</v>
      </c>
      <c r="E1631" t="s">
        <v>1100</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158</v>
      </c>
      <c r="B1632" t="s">
        <v>2252</v>
      </c>
      <c r="C1632" t="s">
        <v>89</v>
      </c>
      <c r="D1632" t="s">
        <v>89</v>
      </c>
      <c r="E1632" t="s">
        <v>1135</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158</v>
      </c>
      <c r="B1633" t="s">
        <v>2253</v>
      </c>
      <c r="C1633" t="s">
        <v>89</v>
      </c>
      <c r="D1633" t="s">
        <v>89</v>
      </c>
      <c r="E1633" t="s">
        <v>1100</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158</v>
      </c>
      <c r="B1634" t="s">
        <v>1645</v>
      </c>
      <c r="C1634" t="s">
        <v>89</v>
      </c>
      <c r="D1634" t="s">
        <v>89</v>
      </c>
      <c r="E1634" t="s">
        <v>1135</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158</v>
      </c>
      <c r="B1635" t="s">
        <v>2254</v>
      </c>
      <c r="C1635" t="s">
        <v>89</v>
      </c>
      <c r="D1635" t="s">
        <v>89</v>
      </c>
      <c r="E1635" t="s">
        <v>1100</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158</v>
      </c>
      <c r="B1636" t="s">
        <v>2255</v>
      </c>
      <c r="C1636" t="s">
        <v>89</v>
      </c>
      <c r="D1636" t="s">
        <v>89</v>
      </c>
      <c r="E1636" t="s">
        <v>1100</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158</v>
      </c>
      <c r="B1637" t="s">
        <v>1649</v>
      </c>
      <c r="C1637" t="s">
        <v>89</v>
      </c>
      <c r="D1637" t="s">
        <v>89</v>
      </c>
      <c r="E1637" t="s">
        <v>1135</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158</v>
      </c>
      <c r="B1638" t="s">
        <v>2256</v>
      </c>
      <c r="C1638" t="s">
        <v>89</v>
      </c>
      <c r="D1638" t="s">
        <v>2257</v>
      </c>
      <c r="E1638" t="s">
        <v>1105</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158</v>
      </c>
      <c r="B1639" t="s">
        <v>2258</v>
      </c>
      <c r="C1639" t="s">
        <v>89</v>
      </c>
      <c r="D1639" t="s">
        <v>2259</v>
      </c>
      <c r="E1639" t="s">
        <v>1105</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158</v>
      </c>
      <c r="B1640" t="s">
        <v>2260</v>
      </c>
      <c r="C1640" t="s">
        <v>89</v>
      </c>
      <c r="D1640" t="s">
        <v>2261</v>
      </c>
      <c r="E1640" t="s">
        <v>1105</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158</v>
      </c>
      <c r="B1641" t="s">
        <v>1122</v>
      </c>
      <c r="C1641" t="s">
        <v>89</v>
      </c>
      <c r="D1641" t="s">
        <v>89</v>
      </c>
      <c r="E1641" t="s">
        <v>1335</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158</v>
      </c>
      <c r="B1642" t="s">
        <v>1331</v>
      </c>
      <c r="C1642" t="s">
        <v>89</v>
      </c>
      <c r="D1642" t="s">
        <v>89</v>
      </c>
      <c r="E1642" t="s">
        <v>1335</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158</v>
      </c>
      <c r="B1643" t="s">
        <v>1124</v>
      </c>
      <c r="C1643" t="s">
        <v>89</v>
      </c>
      <c r="D1643" t="s">
        <v>89</v>
      </c>
      <c r="E1643" t="s">
        <v>1335</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158</v>
      </c>
      <c r="B1644" t="s">
        <v>1125</v>
      </c>
      <c r="C1644" t="s">
        <v>89</v>
      </c>
      <c r="D1644" t="s">
        <v>89</v>
      </c>
      <c r="E1644" t="s">
        <v>1335</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158</v>
      </c>
      <c r="B1645" t="s">
        <v>1127</v>
      </c>
      <c r="C1645" t="s">
        <v>89</v>
      </c>
      <c r="D1645" t="s">
        <v>89</v>
      </c>
      <c r="E1645" t="s">
        <v>1335</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158</v>
      </c>
      <c r="B1646" t="s">
        <v>1200</v>
      </c>
      <c r="C1646" t="s">
        <v>89</v>
      </c>
      <c r="D1646" t="s">
        <v>89</v>
      </c>
      <c r="E1646" t="s">
        <v>1218</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158</v>
      </c>
      <c r="B1647" t="s">
        <v>1128</v>
      </c>
      <c r="C1647" t="s">
        <v>89</v>
      </c>
      <c r="D1647" t="s">
        <v>89</v>
      </c>
      <c r="E1647" t="s">
        <v>1129</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158</v>
      </c>
      <c r="B1648" t="s">
        <v>1130</v>
      </c>
      <c r="C1648" t="s">
        <v>89</v>
      </c>
      <c r="D1648" t="s">
        <v>89</v>
      </c>
      <c r="E1648" t="s">
        <v>1129</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158</v>
      </c>
      <c r="B1649" t="s">
        <v>1132</v>
      </c>
      <c r="C1649" t="s">
        <v>89</v>
      </c>
      <c r="D1649" t="s">
        <v>89</v>
      </c>
      <c r="E1649" t="s">
        <v>1202</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158</v>
      </c>
      <c r="B1650" t="s">
        <v>1268</v>
      </c>
      <c r="C1650" t="s">
        <v>89</v>
      </c>
      <c r="D1650" t="s">
        <v>89</v>
      </c>
      <c r="E1650" t="s">
        <v>1135</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158</v>
      </c>
      <c r="B1651" t="s">
        <v>1271</v>
      </c>
      <c r="C1651" t="s">
        <v>89</v>
      </c>
      <c r="D1651" t="s">
        <v>89</v>
      </c>
      <c r="E1651" t="s">
        <v>1100</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158</v>
      </c>
      <c r="B1652" t="s">
        <v>1138</v>
      </c>
      <c r="C1652" t="s">
        <v>89</v>
      </c>
      <c r="D1652" t="s">
        <v>89</v>
      </c>
      <c r="E1652" t="s">
        <v>1139</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160</v>
      </c>
      <c r="B1653" t="s">
        <v>2262</v>
      </c>
      <c r="C1653" t="s">
        <v>89</v>
      </c>
      <c r="D1653" t="s">
        <v>2263</v>
      </c>
      <c r="E1653" t="s">
        <v>2264</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160</v>
      </c>
      <c r="B1654" t="s">
        <v>1112</v>
      </c>
      <c r="C1654" t="s">
        <v>89</v>
      </c>
      <c r="D1654" t="s">
        <v>89</v>
      </c>
      <c r="E1654" t="s">
        <v>1371</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160</v>
      </c>
      <c r="B1655" t="s">
        <v>2265</v>
      </c>
      <c r="C1655" t="s">
        <v>89</v>
      </c>
      <c r="D1655" t="s">
        <v>2266</v>
      </c>
      <c r="E1655" t="s">
        <v>2267</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160</v>
      </c>
      <c r="B1656" t="s">
        <v>2268</v>
      </c>
      <c r="C1656" t="s">
        <v>89</v>
      </c>
      <c r="D1656" t="s">
        <v>2269</v>
      </c>
      <c r="E1656" t="s">
        <v>1569</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160</v>
      </c>
      <c r="B1657" t="s">
        <v>1290</v>
      </c>
      <c r="C1657" t="s">
        <v>89</v>
      </c>
      <c r="D1657" t="s">
        <v>1099</v>
      </c>
      <c r="E1657" t="s">
        <v>1100</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160</v>
      </c>
      <c r="B1658" t="s">
        <v>2262</v>
      </c>
      <c r="C1658" t="s">
        <v>89</v>
      </c>
      <c r="D1658" t="s">
        <v>2263</v>
      </c>
      <c r="E1658" t="s">
        <v>2264</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160</v>
      </c>
      <c r="B1659" t="s">
        <v>2270</v>
      </c>
      <c r="C1659" t="s">
        <v>89</v>
      </c>
      <c r="D1659" t="s">
        <v>2271</v>
      </c>
      <c r="E1659" t="s">
        <v>2272</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160</v>
      </c>
      <c r="B1660" t="s">
        <v>2273</v>
      </c>
      <c r="C1660" t="s">
        <v>89</v>
      </c>
      <c r="D1660" t="s">
        <v>2274</v>
      </c>
      <c r="E1660" t="s">
        <v>1102</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160</v>
      </c>
      <c r="B1661" t="s">
        <v>2275</v>
      </c>
      <c r="C1661" t="s">
        <v>89</v>
      </c>
      <c r="D1661" t="s">
        <v>2276</v>
      </c>
      <c r="E1661" t="s">
        <v>2277</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160</v>
      </c>
      <c r="B1662" t="s">
        <v>2268</v>
      </c>
      <c r="C1662" t="s">
        <v>89</v>
      </c>
      <c r="D1662" t="s">
        <v>2269</v>
      </c>
      <c r="E1662" t="s">
        <v>1569</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160</v>
      </c>
      <c r="B1663" t="s">
        <v>2265</v>
      </c>
      <c r="C1663" t="s">
        <v>89</v>
      </c>
      <c r="D1663" t="s">
        <v>2266</v>
      </c>
      <c r="E1663" t="s">
        <v>2267</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160</v>
      </c>
      <c r="B1664" t="s">
        <v>2278</v>
      </c>
      <c r="C1664" t="s">
        <v>89</v>
      </c>
      <c r="D1664" t="s">
        <v>2279</v>
      </c>
      <c r="E1664" t="s">
        <v>1258</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160</v>
      </c>
      <c r="B1665" t="s">
        <v>2280</v>
      </c>
      <c r="C1665" t="s">
        <v>89</v>
      </c>
      <c r="D1665" t="s">
        <v>2281</v>
      </c>
      <c r="E1665" t="s">
        <v>1493</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160</v>
      </c>
      <c r="B1666" t="s">
        <v>2282</v>
      </c>
      <c r="C1666" t="s">
        <v>89</v>
      </c>
      <c r="D1666" t="s">
        <v>2283</v>
      </c>
      <c r="E1666" t="s">
        <v>2277</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160</v>
      </c>
      <c r="B1667" t="s">
        <v>2284</v>
      </c>
      <c r="C1667" t="s">
        <v>89</v>
      </c>
      <c r="D1667" t="s">
        <v>2285</v>
      </c>
      <c r="E1667" t="s">
        <v>2286</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160</v>
      </c>
      <c r="B1668" t="s">
        <v>2287</v>
      </c>
      <c r="C1668" t="s">
        <v>89</v>
      </c>
      <c r="D1668" t="s">
        <v>2288</v>
      </c>
      <c r="E1668" t="s">
        <v>1770</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160</v>
      </c>
      <c r="B1669" t="s">
        <v>2289</v>
      </c>
      <c r="C1669" t="s">
        <v>89</v>
      </c>
      <c r="D1669" t="s">
        <v>2290</v>
      </c>
      <c r="E1669" t="s">
        <v>1770</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160</v>
      </c>
      <c r="B1670" t="s">
        <v>2291</v>
      </c>
      <c r="C1670" t="s">
        <v>89</v>
      </c>
      <c r="D1670" t="s">
        <v>2292</v>
      </c>
      <c r="E1670" t="s">
        <v>1770</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160</v>
      </c>
      <c r="B1671" t="s">
        <v>2293</v>
      </c>
      <c r="C1671" t="s">
        <v>89</v>
      </c>
      <c r="D1671" t="s">
        <v>2294</v>
      </c>
      <c r="E1671" t="s">
        <v>1770</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160</v>
      </c>
      <c r="B1672" t="s">
        <v>2295</v>
      </c>
      <c r="C1672" t="s">
        <v>89</v>
      </c>
      <c r="D1672" t="s">
        <v>2296</v>
      </c>
      <c r="E1672" t="s">
        <v>1770</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160</v>
      </c>
      <c r="B1673" t="s">
        <v>2297</v>
      </c>
      <c r="C1673" t="s">
        <v>89</v>
      </c>
      <c r="D1673" t="s">
        <v>2298</v>
      </c>
      <c r="E1673" t="s">
        <v>1770</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160</v>
      </c>
      <c r="B1674" t="s">
        <v>2299</v>
      </c>
      <c r="C1674" t="s">
        <v>89</v>
      </c>
      <c r="D1674" t="s">
        <v>2300</v>
      </c>
      <c r="E1674" t="s">
        <v>1770</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160</v>
      </c>
      <c r="B1675" t="s">
        <v>2301</v>
      </c>
      <c r="C1675" t="s">
        <v>89</v>
      </c>
      <c r="D1675" t="s">
        <v>2302</v>
      </c>
      <c r="E1675" t="s">
        <v>2303</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160</v>
      </c>
      <c r="B1676" t="s">
        <v>2304</v>
      </c>
      <c r="C1676" t="s">
        <v>89</v>
      </c>
      <c r="D1676" t="s">
        <v>2305</v>
      </c>
      <c r="E1676" t="s">
        <v>2303</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160</v>
      </c>
      <c r="B1677" t="s">
        <v>2306</v>
      </c>
      <c r="C1677" t="s">
        <v>89</v>
      </c>
      <c r="D1677" t="s">
        <v>2307</v>
      </c>
      <c r="E1677" t="s">
        <v>2303</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160</v>
      </c>
      <c r="B1678" t="s">
        <v>2308</v>
      </c>
      <c r="C1678" t="s">
        <v>89</v>
      </c>
      <c r="D1678" t="s">
        <v>2309</v>
      </c>
      <c r="E1678" t="s">
        <v>2303</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160</v>
      </c>
      <c r="B1679" t="s">
        <v>2310</v>
      </c>
      <c r="C1679" t="s">
        <v>89</v>
      </c>
      <c r="D1679" t="s">
        <v>2311</v>
      </c>
      <c r="E1679" t="s">
        <v>2303</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160</v>
      </c>
      <c r="B1680" t="s">
        <v>2312</v>
      </c>
      <c r="C1680" t="s">
        <v>89</v>
      </c>
      <c r="D1680" t="s">
        <v>2313</v>
      </c>
      <c r="E1680" t="s">
        <v>2303</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160</v>
      </c>
      <c r="B1681" t="s">
        <v>2314</v>
      </c>
      <c r="C1681" t="s">
        <v>89</v>
      </c>
      <c r="D1681" t="s">
        <v>2315</v>
      </c>
      <c r="E1681" t="s">
        <v>2303</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160</v>
      </c>
      <c r="B1682" t="s">
        <v>2316</v>
      </c>
      <c r="C1682" t="s">
        <v>89</v>
      </c>
      <c r="D1682" t="s">
        <v>2317</v>
      </c>
      <c r="E1682" t="s">
        <v>2303</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160</v>
      </c>
      <c r="B1683" t="s">
        <v>2318</v>
      </c>
      <c r="C1683" t="s">
        <v>89</v>
      </c>
      <c r="D1683" t="s">
        <v>2319</v>
      </c>
      <c r="E1683" t="s">
        <v>2303</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160</v>
      </c>
      <c r="B1684" t="s">
        <v>2320</v>
      </c>
      <c r="C1684" t="s">
        <v>89</v>
      </c>
      <c r="D1684" t="s">
        <v>2321</v>
      </c>
      <c r="E1684" t="s">
        <v>2303</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160</v>
      </c>
      <c r="B1685" t="s">
        <v>2322</v>
      </c>
      <c r="C1685" t="s">
        <v>89</v>
      </c>
      <c r="D1685" t="s">
        <v>2323</v>
      </c>
      <c r="E1685" t="s">
        <v>2303</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160</v>
      </c>
      <c r="B1686" t="s">
        <v>2324</v>
      </c>
      <c r="C1686" t="s">
        <v>89</v>
      </c>
      <c r="D1686" t="s">
        <v>2325</v>
      </c>
      <c r="E1686" t="s">
        <v>2303</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160</v>
      </c>
      <c r="B1687" t="s">
        <v>2326</v>
      </c>
      <c r="C1687" t="s">
        <v>89</v>
      </c>
      <c r="D1687" t="s">
        <v>2327</v>
      </c>
      <c r="E1687" t="s">
        <v>2303</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160</v>
      </c>
      <c r="B1688" t="s">
        <v>2328</v>
      </c>
      <c r="C1688" t="s">
        <v>89</v>
      </c>
      <c r="D1688" t="s">
        <v>2329</v>
      </c>
      <c r="E1688" t="s">
        <v>2303</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160</v>
      </c>
      <c r="B1689" t="s">
        <v>2330</v>
      </c>
      <c r="C1689" t="s">
        <v>89</v>
      </c>
      <c r="D1689" t="s">
        <v>2331</v>
      </c>
      <c r="E1689" t="s">
        <v>2303</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160</v>
      </c>
      <c r="B1690" t="s">
        <v>2332</v>
      </c>
      <c r="C1690" t="s">
        <v>89</v>
      </c>
      <c r="D1690" t="s">
        <v>2333</v>
      </c>
      <c r="E1690" t="s">
        <v>2303</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160</v>
      </c>
      <c r="B1691" t="s">
        <v>2334</v>
      </c>
      <c r="C1691" t="s">
        <v>89</v>
      </c>
      <c r="D1691" t="s">
        <v>2335</v>
      </c>
      <c r="E1691" t="s">
        <v>2303</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160</v>
      </c>
      <c r="B1692" t="s">
        <v>2336</v>
      </c>
      <c r="C1692" t="s">
        <v>89</v>
      </c>
      <c r="D1692" t="s">
        <v>2337</v>
      </c>
      <c r="E1692" t="s">
        <v>2303</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160</v>
      </c>
      <c r="B1693" t="s">
        <v>2338</v>
      </c>
      <c r="C1693" t="s">
        <v>89</v>
      </c>
      <c r="D1693" t="s">
        <v>2302</v>
      </c>
      <c r="E1693" t="s">
        <v>1770</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160</v>
      </c>
      <c r="B1694" t="s">
        <v>2339</v>
      </c>
      <c r="C1694" t="s">
        <v>89</v>
      </c>
      <c r="D1694" t="s">
        <v>2305</v>
      </c>
      <c r="E1694" t="s">
        <v>1770</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160</v>
      </c>
      <c r="B1695" t="s">
        <v>2340</v>
      </c>
      <c r="C1695" t="s">
        <v>89</v>
      </c>
      <c r="D1695" t="s">
        <v>2307</v>
      </c>
      <c r="E1695" t="s">
        <v>1770</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160</v>
      </c>
      <c r="B1696" t="s">
        <v>2341</v>
      </c>
      <c r="C1696" t="s">
        <v>89</v>
      </c>
      <c r="D1696" t="s">
        <v>2309</v>
      </c>
      <c r="E1696" t="s">
        <v>1770</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160</v>
      </c>
      <c r="B1697" t="s">
        <v>2342</v>
      </c>
      <c r="C1697" t="s">
        <v>89</v>
      </c>
      <c r="D1697" t="s">
        <v>2311</v>
      </c>
      <c r="E1697" t="s">
        <v>1770</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160</v>
      </c>
      <c r="B1698" t="s">
        <v>2343</v>
      </c>
      <c r="C1698" t="s">
        <v>89</v>
      </c>
      <c r="D1698" t="s">
        <v>2313</v>
      </c>
      <c r="E1698" t="s">
        <v>1770</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160</v>
      </c>
      <c r="B1699" t="s">
        <v>2344</v>
      </c>
      <c r="C1699" t="s">
        <v>89</v>
      </c>
      <c r="D1699" t="s">
        <v>2315</v>
      </c>
      <c r="E1699" t="s">
        <v>1770</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160</v>
      </c>
      <c r="B1700" t="s">
        <v>2345</v>
      </c>
      <c r="C1700" t="s">
        <v>89</v>
      </c>
      <c r="D1700" t="s">
        <v>2317</v>
      </c>
      <c r="E1700" t="s">
        <v>1770</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160</v>
      </c>
      <c r="B1701" t="s">
        <v>2346</v>
      </c>
      <c r="C1701" t="s">
        <v>89</v>
      </c>
      <c r="D1701" t="s">
        <v>2319</v>
      </c>
      <c r="E1701" t="s">
        <v>1770</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160</v>
      </c>
      <c r="B1702" t="s">
        <v>2347</v>
      </c>
      <c r="C1702" t="s">
        <v>89</v>
      </c>
      <c r="D1702" t="s">
        <v>2321</v>
      </c>
      <c r="E1702" t="s">
        <v>1770</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160</v>
      </c>
      <c r="B1703" t="s">
        <v>2348</v>
      </c>
      <c r="C1703" t="s">
        <v>89</v>
      </c>
      <c r="D1703" t="s">
        <v>2323</v>
      </c>
      <c r="E1703" t="s">
        <v>1770</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160</v>
      </c>
      <c r="B1704" t="s">
        <v>2349</v>
      </c>
      <c r="C1704" t="s">
        <v>89</v>
      </c>
      <c r="D1704" t="s">
        <v>2325</v>
      </c>
      <c r="E1704" t="s">
        <v>1770</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160</v>
      </c>
      <c r="B1705" t="s">
        <v>2350</v>
      </c>
      <c r="C1705" t="s">
        <v>89</v>
      </c>
      <c r="D1705" t="s">
        <v>2327</v>
      </c>
      <c r="E1705" t="s">
        <v>1770</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160</v>
      </c>
      <c r="B1706" t="s">
        <v>2351</v>
      </c>
      <c r="C1706" t="s">
        <v>89</v>
      </c>
      <c r="D1706" t="s">
        <v>2329</v>
      </c>
      <c r="E1706" t="s">
        <v>1770</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160</v>
      </c>
      <c r="B1707" t="s">
        <v>2352</v>
      </c>
      <c r="C1707" t="s">
        <v>89</v>
      </c>
      <c r="D1707" t="s">
        <v>2331</v>
      </c>
      <c r="E1707" t="s">
        <v>1770</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160</v>
      </c>
      <c r="B1708" t="s">
        <v>2353</v>
      </c>
      <c r="C1708" t="s">
        <v>89</v>
      </c>
      <c r="D1708" t="s">
        <v>2333</v>
      </c>
      <c r="E1708" t="s">
        <v>1770</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160</v>
      </c>
      <c r="B1709" t="s">
        <v>2354</v>
      </c>
      <c r="C1709" t="s">
        <v>89</v>
      </c>
      <c r="D1709" t="s">
        <v>2335</v>
      </c>
      <c r="E1709" t="s">
        <v>1770</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160</v>
      </c>
      <c r="B1710" t="s">
        <v>2355</v>
      </c>
      <c r="C1710" t="s">
        <v>89</v>
      </c>
      <c r="D1710" t="s">
        <v>2337</v>
      </c>
      <c r="E1710" t="s">
        <v>1770</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160</v>
      </c>
      <c r="B1711" t="s">
        <v>2356</v>
      </c>
      <c r="C1711" t="s">
        <v>89</v>
      </c>
      <c r="D1711" t="s">
        <v>2302</v>
      </c>
      <c r="E1711" t="s">
        <v>2277</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160</v>
      </c>
      <c r="B1712" t="s">
        <v>2357</v>
      </c>
      <c r="C1712" t="s">
        <v>89</v>
      </c>
      <c r="D1712" t="s">
        <v>2305</v>
      </c>
      <c r="E1712" t="s">
        <v>2277</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160</v>
      </c>
      <c r="B1713" t="s">
        <v>2358</v>
      </c>
      <c r="C1713" t="s">
        <v>89</v>
      </c>
      <c r="D1713" t="s">
        <v>2307</v>
      </c>
      <c r="E1713" t="s">
        <v>2277</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160</v>
      </c>
      <c r="B1714" t="s">
        <v>2359</v>
      </c>
      <c r="C1714" t="s">
        <v>89</v>
      </c>
      <c r="D1714" t="s">
        <v>2309</v>
      </c>
      <c r="E1714" t="s">
        <v>2277</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160</v>
      </c>
      <c r="B1715" t="s">
        <v>2360</v>
      </c>
      <c r="C1715" t="s">
        <v>89</v>
      </c>
      <c r="D1715" t="s">
        <v>2311</v>
      </c>
      <c r="E1715" t="s">
        <v>2277</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160</v>
      </c>
      <c r="B1716" t="s">
        <v>2361</v>
      </c>
      <c r="C1716" t="s">
        <v>89</v>
      </c>
      <c r="D1716" t="s">
        <v>2313</v>
      </c>
      <c r="E1716" t="s">
        <v>2277</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160</v>
      </c>
      <c r="B1717" t="s">
        <v>2362</v>
      </c>
      <c r="C1717" t="s">
        <v>89</v>
      </c>
      <c r="D1717" t="s">
        <v>2315</v>
      </c>
      <c r="E1717" t="s">
        <v>2277</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160</v>
      </c>
      <c r="B1718" t="s">
        <v>2363</v>
      </c>
      <c r="C1718" t="s">
        <v>89</v>
      </c>
      <c r="D1718" t="s">
        <v>2364</v>
      </c>
      <c r="E1718" t="s">
        <v>2277</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160</v>
      </c>
      <c r="B1719" t="s">
        <v>2365</v>
      </c>
      <c r="C1719" t="s">
        <v>89</v>
      </c>
      <c r="D1719" t="s">
        <v>2317</v>
      </c>
      <c r="E1719" t="s">
        <v>2277</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160</v>
      </c>
      <c r="B1720" t="s">
        <v>2366</v>
      </c>
      <c r="C1720" t="s">
        <v>89</v>
      </c>
      <c r="D1720" t="s">
        <v>2319</v>
      </c>
      <c r="E1720" t="s">
        <v>2277</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160</v>
      </c>
      <c r="B1721" t="s">
        <v>2367</v>
      </c>
      <c r="C1721" t="s">
        <v>89</v>
      </c>
      <c r="D1721" t="s">
        <v>2321</v>
      </c>
      <c r="E1721" t="s">
        <v>2277</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160</v>
      </c>
      <c r="B1722" t="s">
        <v>2368</v>
      </c>
      <c r="C1722" t="s">
        <v>89</v>
      </c>
      <c r="D1722" t="s">
        <v>2323</v>
      </c>
      <c r="E1722" t="s">
        <v>2277</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160</v>
      </c>
      <c r="B1723" t="s">
        <v>2369</v>
      </c>
      <c r="C1723" t="s">
        <v>89</v>
      </c>
      <c r="D1723" t="s">
        <v>2325</v>
      </c>
      <c r="E1723" t="s">
        <v>2277</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160</v>
      </c>
      <c r="B1724" t="s">
        <v>2370</v>
      </c>
      <c r="C1724" t="s">
        <v>89</v>
      </c>
      <c r="D1724" t="s">
        <v>2327</v>
      </c>
      <c r="E1724" t="s">
        <v>2277</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160</v>
      </c>
      <c r="B1725" t="s">
        <v>2371</v>
      </c>
      <c r="C1725" t="s">
        <v>89</v>
      </c>
      <c r="D1725" t="s">
        <v>2329</v>
      </c>
      <c r="E1725" t="s">
        <v>2277</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160</v>
      </c>
      <c r="B1726" t="s">
        <v>2372</v>
      </c>
      <c r="C1726" t="s">
        <v>89</v>
      </c>
      <c r="D1726" t="s">
        <v>2331</v>
      </c>
      <c r="E1726" t="s">
        <v>2277</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160</v>
      </c>
      <c r="B1727" t="s">
        <v>2373</v>
      </c>
      <c r="C1727" t="s">
        <v>89</v>
      </c>
      <c r="D1727" t="s">
        <v>2333</v>
      </c>
      <c r="E1727" t="s">
        <v>2277</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160</v>
      </c>
      <c r="B1728" t="s">
        <v>2374</v>
      </c>
      <c r="C1728" t="s">
        <v>89</v>
      </c>
      <c r="D1728" t="s">
        <v>2335</v>
      </c>
      <c r="E1728" t="s">
        <v>2277</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160</v>
      </c>
      <c r="B1729" t="s">
        <v>2375</v>
      </c>
      <c r="C1729" t="s">
        <v>89</v>
      </c>
      <c r="D1729" t="s">
        <v>2337</v>
      </c>
      <c r="E1729" t="s">
        <v>2277</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160</v>
      </c>
      <c r="B1730" t="s">
        <v>2376</v>
      </c>
      <c r="C1730" t="s">
        <v>89</v>
      </c>
      <c r="D1730" t="s">
        <v>2302</v>
      </c>
      <c r="E1730" t="s">
        <v>1625</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160</v>
      </c>
      <c r="B1731" t="s">
        <v>2377</v>
      </c>
      <c r="C1731" t="s">
        <v>89</v>
      </c>
      <c r="D1731" t="s">
        <v>2305</v>
      </c>
      <c r="E1731" t="s">
        <v>1625</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160</v>
      </c>
      <c r="B1732" t="s">
        <v>2378</v>
      </c>
      <c r="C1732" t="s">
        <v>89</v>
      </c>
      <c r="D1732" t="s">
        <v>2307</v>
      </c>
      <c r="E1732" t="s">
        <v>1625</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160</v>
      </c>
      <c r="B1733" t="s">
        <v>2379</v>
      </c>
      <c r="C1733" t="s">
        <v>89</v>
      </c>
      <c r="D1733" t="s">
        <v>2309</v>
      </c>
      <c r="E1733" t="s">
        <v>1625</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160</v>
      </c>
      <c r="B1734" t="s">
        <v>2380</v>
      </c>
      <c r="C1734" t="s">
        <v>89</v>
      </c>
      <c r="D1734" t="s">
        <v>2311</v>
      </c>
      <c r="E1734" t="s">
        <v>1625</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160</v>
      </c>
      <c r="B1735" t="s">
        <v>2381</v>
      </c>
      <c r="C1735" t="s">
        <v>89</v>
      </c>
      <c r="D1735" t="s">
        <v>2313</v>
      </c>
      <c r="E1735" t="s">
        <v>1625</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160</v>
      </c>
      <c r="B1736" t="s">
        <v>2382</v>
      </c>
      <c r="C1736" t="s">
        <v>89</v>
      </c>
      <c r="D1736" t="s">
        <v>2315</v>
      </c>
      <c r="E1736" t="s">
        <v>1625</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160</v>
      </c>
      <c r="B1737" t="s">
        <v>2383</v>
      </c>
      <c r="C1737" t="s">
        <v>89</v>
      </c>
      <c r="D1737" t="s">
        <v>2317</v>
      </c>
      <c r="E1737" t="s">
        <v>1625</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160</v>
      </c>
      <c r="B1738" t="s">
        <v>2384</v>
      </c>
      <c r="C1738" t="s">
        <v>89</v>
      </c>
      <c r="D1738" t="s">
        <v>2319</v>
      </c>
      <c r="E1738" t="s">
        <v>1625</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160</v>
      </c>
      <c r="B1739" t="s">
        <v>2385</v>
      </c>
      <c r="C1739" t="s">
        <v>89</v>
      </c>
      <c r="D1739" t="s">
        <v>2321</v>
      </c>
      <c r="E1739" t="s">
        <v>1625</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160</v>
      </c>
      <c r="B1740" t="s">
        <v>2386</v>
      </c>
      <c r="C1740" t="s">
        <v>89</v>
      </c>
      <c r="D1740" t="s">
        <v>2323</v>
      </c>
      <c r="E1740" t="s">
        <v>1625</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160</v>
      </c>
      <c r="B1741" t="s">
        <v>2387</v>
      </c>
      <c r="C1741" t="s">
        <v>89</v>
      </c>
      <c r="D1741" t="s">
        <v>2325</v>
      </c>
      <c r="E1741" t="s">
        <v>1625</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160</v>
      </c>
      <c r="B1742" t="s">
        <v>2388</v>
      </c>
      <c r="C1742" t="s">
        <v>89</v>
      </c>
      <c r="D1742" t="s">
        <v>2327</v>
      </c>
      <c r="E1742" t="s">
        <v>1625</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160</v>
      </c>
      <c r="B1743" t="s">
        <v>2389</v>
      </c>
      <c r="C1743" t="s">
        <v>89</v>
      </c>
      <c r="D1743" t="s">
        <v>2329</v>
      </c>
      <c r="E1743" t="s">
        <v>1625</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160</v>
      </c>
      <c r="B1744" t="s">
        <v>2390</v>
      </c>
      <c r="C1744" t="s">
        <v>89</v>
      </c>
      <c r="D1744" t="s">
        <v>2331</v>
      </c>
      <c r="E1744" t="s">
        <v>1625</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160</v>
      </c>
      <c r="B1745" t="s">
        <v>2391</v>
      </c>
      <c r="C1745" t="s">
        <v>89</v>
      </c>
      <c r="D1745" t="s">
        <v>2333</v>
      </c>
      <c r="E1745" t="s">
        <v>1625</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160</v>
      </c>
      <c r="B1746" t="s">
        <v>2392</v>
      </c>
      <c r="C1746" t="s">
        <v>89</v>
      </c>
      <c r="D1746" t="s">
        <v>2335</v>
      </c>
      <c r="E1746" t="s">
        <v>1625</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160</v>
      </c>
      <c r="B1747" t="s">
        <v>2393</v>
      </c>
      <c r="C1747" t="s">
        <v>89</v>
      </c>
      <c r="D1747" t="s">
        <v>2337</v>
      </c>
      <c r="E1747" t="s">
        <v>1625</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160</v>
      </c>
      <c r="B1748" t="s">
        <v>2394</v>
      </c>
      <c r="C1748" t="s">
        <v>89</v>
      </c>
      <c r="D1748" t="s">
        <v>89</v>
      </c>
      <c r="E1748" t="s">
        <v>1371</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160</v>
      </c>
      <c r="B1749" t="s">
        <v>1768</v>
      </c>
      <c r="C1749" t="s">
        <v>89</v>
      </c>
      <c r="D1749" t="s">
        <v>89</v>
      </c>
      <c r="E1749" t="s">
        <v>1371</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160</v>
      </c>
      <c r="B1750" t="s">
        <v>1761</v>
      </c>
      <c r="C1750" t="s">
        <v>89</v>
      </c>
      <c r="D1750" t="s">
        <v>89</v>
      </c>
      <c r="E1750" t="s">
        <v>1100</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160</v>
      </c>
      <c r="B1751" t="s">
        <v>2395</v>
      </c>
      <c r="C1751" t="s">
        <v>89</v>
      </c>
      <c r="D1751" t="s">
        <v>89</v>
      </c>
      <c r="E1751" t="s">
        <v>1100</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160</v>
      </c>
      <c r="B1752" t="s">
        <v>2396</v>
      </c>
      <c r="C1752" t="s">
        <v>89</v>
      </c>
      <c r="D1752" t="s">
        <v>89</v>
      </c>
      <c r="E1752" t="s">
        <v>1100</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160</v>
      </c>
      <c r="B1753" t="s">
        <v>1290</v>
      </c>
      <c r="C1753" t="s">
        <v>89</v>
      </c>
      <c r="D1753" t="s">
        <v>1099</v>
      </c>
      <c r="E1753" t="s">
        <v>1100</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160</v>
      </c>
      <c r="B1754" t="s">
        <v>1098</v>
      </c>
      <c r="C1754" t="s">
        <v>89</v>
      </c>
      <c r="D1754" t="s">
        <v>1099</v>
      </c>
      <c r="E1754" t="s">
        <v>1100</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160</v>
      </c>
      <c r="B1755" t="s">
        <v>2397</v>
      </c>
      <c r="C1755" t="s">
        <v>89</v>
      </c>
      <c r="D1755" t="s">
        <v>89</v>
      </c>
      <c r="E1755" t="s">
        <v>1100</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160</v>
      </c>
      <c r="B1756" t="s">
        <v>2398</v>
      </c>
      <c r="C1756" t="s">
        <v>89</v>
      </c>
      <c r="D1756" t="s">
        <v>89</v>
      </c>
      <c r="E1756" t="s">
        <v>1100</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160</v>
      </c>
      <c r="B1757" t="s">
        <v>1112</v>
      </c>
      <c r="C1757" t="s">
        <v>89</v>
      </c>
      <c r="D1757" t="s">
        <v>89</v>
      </c>
      <c r="E1757" t="s">
        <v>1371</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160</v>
      </c>
      <c r="B1758" t="s">
        <v>1122</v>
      </c>
      <c r="C1758" t="s">
        <v>89</v>
      </c>
      <c r="D1758" t="s">
        <v>89</v>
      </c>
      <c r="E1758" t="s">
        <v>1218</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160</v>
      </c>
      <c r="B1759" t="s">
        <v>1332</v>
      </c>
      <c r="C1759" t="s">
        <v>89</v>
      </c>
      <c r="D1759" t="s">
        <v>89</v>
      </c>
      <c r="E1759" t="s">
        <v>1218</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160</v>
      </c>
      <c r="B1760" t="s">
        <v>1124</v>
      </c>
      <c r="C1760" t="s">
        <v>89</v>
      </c>
      <c r="D1760" t="s">
        <v>89</v>
      </c>
      <c r="E1760" t="s">
        <v>1388</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160</v>
      </c>
      <c r="B1761" t="s">
        <v>1125</v>
      </c>
      <c r="C1761" t="s">
        <v>89</v>
      </c>
      <c r="D1761" t="s">
        <v>89</v>
      </c>
      <c r="E1761" t="s">
        <v>1218</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160</v>
      </c>
      <c r="B1762" t="s">
        <v>1126</v>
      </c>
      <c r="C1762" t="s">
        <v>89</v>
      </c>
      <c r="D1762" t="s">
        <v>89</v>
      </c>
      <c r="E1762" t="s">
        <v>1218</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160</v>
      </c>
      <c r="B1763" t="s">
        <v>1729</v>
      </c>
      <c r="C1763" t="s">
        <v>89</v>
      </c>
      <c r="D1763" t="s">
        <v>89</v>
      </c>
      <c r="E1763" t="s">
        <v>1218</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160</v>
      </c>
      <c r="B1764" t="s">
        <v>1127</v>
      </c>
      <c r="C1764" t="s">
        <v>89</v>
      </c>
      <c r="D1764" t="s">
        <v>89</v>
      </c>
      <c r="E1764" t="s">
        <v>1218</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160</v>
      </c>
      <c r="B1765" t="s">
        <v>1138</v>
      </c>
      <c r="C1765" t="s">
        <v>89</v>
      </c>
      <c r="D1765" t="s">
        <v>89</v>
      </c>
      <c r="E1765" t="s">
        <v>1139</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162</v>
      </c>
      <c r="B1766" t="s">
        <v>2399</v>
      </c>
      <c r="C1766" t="s">
        <v>89</v>
      </c>
      <c r="D1766" t="s">
        <v>89</v>
      </c>
      <c r="E1766" t="s">
        <v>1342</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162</v>
      </c>
      <c r="B1767" t="s">
        <v>2126</v>
      </c>
      <c r="C1767" t="s">
        <v>89</v>
      </c>
      <c r="D1767" t="s">
        <v>2400</v>
      </c>
      <c r="E1767" t="s">
        <v>1342</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162</v>
      </c>
      <c r="B1768" t="s">
        <v>2401</v>
      </c>
      <c r="C1768" t="s">
        <v>89</v>
      </c>
      <c r="D1768" t="s">
        <v>2402</v>
      </c>
      <c r="E1768" t="s">
        <v>2169</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162</v>
      </c>
      <c r="B1769" t="s">
        <v>2126</v>
      </c>
      <c r="C1769" t="s">
        <v>89</v>
      </c>
      <c r="D1769" t="s">
        <v>2400</v>
      </c>
      <c r="E1769" t="s">
        <v>1142</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162</v>
      </c>
      <c r="B1770" t="s">
        <v>2403</v>
      </c>
      <c r="C1770" t="s">
        <v>89</v>
      </c>
      <c r="D1770" t="s">
        <v>2171</v>
      </c>
      <c r="E1770" t="s">
        <v>2404</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162</v>
      </c>
      <c r="B1771" t="s">
        <v>2204</v>
      </c>
      <c r="C1771" t="s">
        <v>89</v>
      </c>
      <c r="D1771" t="s">
        <v>2405</v>
      </c>
      <c r="E1771" t="s">
        <v>1376</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162</v>
      </c>
      <c r="B1772" t="s">
        <v>2406</v>
      </c>
      <c r="C1772" t="s">
        <v>89</v>
      </c>
      <c r="D1772" t="s">
        <v>2407</v>
      </c>
      <c r="E1772" t="s">
        <v>2303</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162</v>
      </c>
      <c r="B1773" t="s">
        <v>1660</v>
      </c>
      <c r="C1773" t="s">
        <v>89</v>
      </c>
      <c r="D1773" t="s">
        <v>2408</v>
      </c>
      <c r="E1773" t="s">
        <v>1770</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162</v>
      </c>
      <c r="B1774" t="s">
        <v>2409</v>
      </c>
      <c r="C1774" t="s">
        <v>89</v>
      </c>
      <c r="D1774" t="s">
        <v>2410</v>
      </c>
      <c r="E1774" t="s">
        <v>2411</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162</v>
      </c>
      <c r="B1775" t="s">
        <v>2412</v>
      </c>
      <c r="C1775" t="s">
        <v>89</v>
      </c>
      <c r="D1775" t="s">
        <v>2413</v>
      </c>
      <c r="E1775" t="s">
        <v>1194</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162</v>
      </c>
      <c r="B1776" t="s">
        <v>2401</v>
      </c>
      <c r="C1776" t="s">
        <v>89</v>
      </c>
      <c r="D1776" t="s">
        <v>2402</v>
      </c>
      <c r="E1776" t="s">
        <v>2169</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162</v>
      </c>
      <c r="B1777" t="s">
        <v>2414</v>
      </c>
      <c r="C1777" t="s">
        <v>89</v>
      </c>
      <c r="D1777" t="s">
        <v>2415</v>
      </c>
      <c r="E1777" t="s">
        <v>2416</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162</v>
      </c>
      <c r="B1778" t="s">
        <v>2417</v>
      </c>
      <c r="C1778" t="s">
        <v>89</v>
      </c>
      <c r="D1778" t="s">
        <v>89</v>
      </c>
      <c r="E1778" t="s">
        <v>1346</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162</v>
      </c>
      <c r="B1779" t="s">
        <v>1112</v>
      </c>
      <c r="C1779" t="s">
        <v>89</v>
      </c>
      <c r="D1779" t="s">
        <v>89</v>
      </c>
      <c r="E1779" t="s">
        <v>1367</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162</v>
      </c>
      <c r="B1780" t="s">
        <v>1114</v>
      </c>
      <c r="C1780" t="s">
        <v>89</v>
      </c>
      <c r="D1780" t="s">
        <v>89</v>
      </c>
      <c r="E1780" t="s">
        <v>1367</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162</v>
      </c>
      <c r="B1781" t="s">
        <v>2418</v>
      </c>
      <c r="C1781" t="s">
        <v>89</v>
      </c>
      <c r="D1781" t="s">
        <v>89</v>
      </c>
      <c r="E1781" t="s">
        <v>1371</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162</v>
      </c>
      <c r="B1782" t="s">
        <v>1140</v>
      </c>
      <c r="C1782" t="s">
        <v>89</v>
      </c>
      <c r="D1782" t="s">
        <v>2419</v>
      </c>
      <c r="E1782" t="s">
        <v>1342</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162</v>
      </c>
      <c r="B1783" t="s">
        <v>1154</v>
      </c>
      <c r="C1783" t="s">
        <v>89</v>
      </c>
      <c r="D1783" t="s">
        <v>2419</v>
      </c>
      <c r="E1783" t="s">
        <v>1371</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162</v>
      </c>
      <c r="B1784" t="s">
        <v>2420</v>
      </c>
      <c r="C1784" t="s">
        <v>89</v>
      </c>
      <c r="D1784" t="s">
        <v>2421</v>
      </c>
      <c r="E1784" t="s">
        <v>1376</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162</v>
      </c>
      <c r="B1785" t="s">
        <v>2133</v>
      </c>
      <c r="C1785" t="s">
        <v>89</v>
      </c>
      <c r="D1785" t="s">
        <v>2422</v>
      </c>
      <c r="E1785" t="s">
        <v>1342</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162</v>
      </c>
      <c r="B1786" t="s">
        <v>1149</v>
      </c>
      <c r="C1786" t="s">
        <v>89</v>
      </c>
      <c r="D1786" t="s">
        <v>2423</v>
      </c>
      <c r="E1786" t="s">
        <v>1100</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162</v>
      </c>
      <c r="B1787" t="s">
        <v>2399</v>
      </c>
      <c r="C1787" t="s">
        <v>89</v>
      </c>
      <c r="D1787" t="s">
        <v>89</v>
      </c>
      <c r="E1787" t="s">
        <v>1342</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162</v>
      </c>
      <c r="B1788" t="s">
        <v>1321</v>
      </c>
      <c r="C1788" t="s">
        <v>89</v>
      </c>
      <c r="D1788" t="s">
        <v>2424</v>
      </c>
      <c r="E1788" t="s">
        <v>1342</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162</v>
      </c>
      <c r="B1789" t="s">
        <v>2425</v>
      </c>
      <c r="C1789" t="s">
        <v>89</v>
      </c>
      <c r="D1789" t="s">
        <v>2424</v>
      </c>
      <c r="E1789" t="s">
        <v>2303</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162</v>
      </c>
      <c r="B1790" t="s">
        <v>1197</v>
      </c>
      <c r="C1790" t="s">
        <v>89</v>
      </c>
      <c r="D1790" t="s">
        <v>89</v>
      </c>
      <c r="E1790" t="s">
        <v>1233</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162</v>
      </c>
      <c r="B1791" t="s">
        <v>1198</v>
      </c>
      <c r="C1791" t="s">
        <v>89</v>
      </c>
      <c r="D1791" t="s">
        <v>89</v>
      </c>
      <c r="E1791" t="s">
        <v>1218</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162</v>
      </c>
      <c r="B1792" t="s">
        <v>2426</v>
      </c>
      <c r="C1792" t="s">
        <v>89</v>
      </c>
      <c r="D1792" t="s">
        <v>89</v>
      </c>
      <c r="E1792" t="s">
        <v>1387</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162</v>
      </c>
      <c r="B1793" t="s">
        <v>1437</v>
      </c>
      <c r="C1793" t="s">
        <v>89</v>
      </c>
      <c r="D1793" t="s">
        <v>89</v>
      </c>
      <c r="E1793" t="s">
        <v>1267</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162</v>
      </c>
      <c r="B1794" t="s">
        <v>1200</v>
      </c>
      <c r="C1794" t="s">
        <v>89</v>
      </c>
      <c r="D1794" t="s">
        <v>89</v>
      </c>
      <c r="E1794" t="s">
        <v>1387</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162</v>
      </c>
      <c r="B1795" t="s">
        <v>1201</v>
      </c>
      <c r="C1795" t="s">
        <v>89</v>
      </c>
      <c r="D1795" t="s">
        <v>89</v>
      </c>
      <c r="E1795" t="s">
        <v>1202</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162</v>
      </c>
      <c r="B1796" t="s">
        <v>1128</v>
      </c>
      <c r="C1796" t="s">
        <v>89</v>
      </c>
      <c r="D1796" t="s">
        <v>89</v>
      </c>
      <c r="E1796" t="s">
        <v>1387</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162</v>
      </c>
      <c r="B1797" t="s">
        <v>1130</v>
      </c>
      <c r="C1797" t="s">
        <v>89</v>
      </c>
      <c r="D1797" t="s">
        <v>89</v>
      </c>
      <c r="E1797" t="s">
        <v>1202</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162</v>
      </c>
      <c r="B1798" t="s">
        <v>1132</v>
      </c>
      <c r="C1798" t="s">
        <v>89</v>
      </c>
      <c r="D1798" t="s">
        <v>89</v>
      </c>
      <c r="E1798" t="s">
        <v>1202</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162</v>
      </c>
      <c r="B1799" t="s">
        <v>2427</v>
      </c>
      <c r="C1799" t="s">
        <v>89</v>
      </c>
      <c r="D1799" t="s">
        <v>89</v>
      </c>
      <c r="E1799" t="s">
        <v>2428</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162</v>
      </c>
      <c r="B1800" t="s">
        <v>1232</v>
      </c>
      <c r="C1800" t="s">
        <v>89</v>
      </c>
      <c r="D1800" t="s">
        <v>89</v>
      </c>
      <c r="E1800" t="s">
        <v>1388</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162</v>
      </c>
      <c r="B1801" t="s">
        <v>1234</v>
      </c>
      <c r="C1801" t="s">
        <v>89</v>
      </c>
      <c r="D1801" t="s">
        <v>89</v>
      </c>
      <c r="E1801" t="s">
        <v>1233</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162</v>
      </c>
      <c r="B1802" t="s">
        <v>1138</v>
      </c>
      <c r="C1802" t="s">
        <v>89</v>
      </c>
      <c r="D1802" t="s">
        <v>89</v>
      </c>
      <c r="E1802" t="s">
        <v>1139</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163</v>
      </c>
      <c r="B1803" t="s">
        <v>2429</v>
      </c>
      <c r="C1803" t="s">
        <v>89</v>
      </c>
      <c r="D1803" t="s">
        <v>2430</v>
      </c>
      <c r="E1803" t="s">
        <v>1272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163</v>
      </c>
      <c r="B1804" t="s">
        <v>2431</v>
      </c>
      <c r="C1804" t="s">
        <v>89</v>
      </c>
      <c r="D1804" t="s">
        <v>2432</v>
      </c>
      <c r="E1804" t="s">
        <v>1272</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163</v>
      </c>
      <c r="B1805" t="s">
        <v>2433</v>
      </c>
      <c r="C1805" t="s">
        <v>89</v>
      </c>
      <c r="D1805" t="s">
        <v>2434</v>
      </c>
      <c r="E1805" t="s">
        <v>1770</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163</v>
      </c>
      <c r="B1806" t="s">
        <v>2435</v>
      </c>
      <c r="C1806" t="s">
        <v>89</v>
      </c>
      <c r="D1806" t="s">
        <v>2436</v>
      </c>
      <c r="E1806" t="s">
        <v>1135</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163</v>
      </c>
      <c r="B1807" t="s">
        <v>2437</v>
      </c>
      <c r="C1807" t="s">
        <v>89</v>
      </c>
      <c r="D1807" t="s">
        <v>2438</v>
      </c>
      <c r="E1807" t="s">
        <v>1135</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163</v>
      </c>
      <c r="B1808" t="s">
        <v>2431</v>
      </c>
      <c r="C1808" t="s">
        <v>89</v>
      </c>
      <c r="D1808" t="s">
        <v>2432</v>
      </c>
      <c r="E1808" t="s">
        <v>1272</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163</v>
      </c>
      <c r="B1809" t="s">
        <v>2439</v>
      </c>
      <c r="C1809" t="s">
        <v>89</v>
      </c>
      <c r="D1809" t="s">
        <v>2432</v>
      </c>
      <c r="E1809" t="s">
        <v>2440</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163</v>
      </c>
      <c r="B1810" t="s">
        <v>2433</v>
      </c>
      <c r="C1810" t="s">
        <v>89</v>
      </c>
      <c r="D1810" t="s">
        <v>2434</v>
      </c>
      <c r="E1810" t="s">
        <v>1770</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163</v>
      </c>
      <c r="B1811" t="s">
        <v>2441</v>
      </c>
      <c r="C1811" t="s">
        <v>89</v>
      </c>
      <c r="D1811" t="s">
        <v>2434</v>
      </c>
      <c r="E1811" t="s">
        <v>1121</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163</v>
      </c>
      <c r="B1812" t="s">
        <v>2435</v>
      </c>
      <c r="C1812" t="s">
        <v>89</v>
      </c>
      <c r="D1812" t="s">
        <v>2436</v>
      </c>
      <c r="E1812" t="s">
        <v>1135</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163</v>
      </c>
      <c r="B1813" t="s">
        <v>2442</v>
      </c>
      <c r="C1813" t="s">
        <v>89</v>
      </c>
      <c r="D1813" t="s">
        <v>2443</v>
      </c>
      <c r="E1813" t="s">
        <v>1267</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163</v>
      </c>
      <c r="B1814" t="s">
        <v>2444</v>
      </c>
      <c r="C1814" t="s">
        <v>89</v>
      </c>
      <c r="D1814" t="s">
        <v>2443</v>
      </c>
      <c r="E1814" t="s">
        <v>1272</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163</v>
      </c>
      <c r="B1815" t="s">
        <v>2429</v>
      </c>
      <c r="C1815" t="s">
        <v>89</v>
      </c>
      <c r="D1815" t="s">
        <v>2430</v>
      </c>
      <c r="E1815" t="s">
        <v>1272</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163</v>
      </c>
      <c r="B1816" t="s">
        <v>2445</v>
      </c>
      <c r="C1816" t="s">
        <v>89</v>
      </c>
      <c r="D1816" t="s">
        <v>2446</v>
      </c>
      <c r="E1816" t="s">
        <v>1135</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163</v>
      </c>
      <c r="B1817" t="s">
        <v>2437</v>
      </c>
      <c r="C1817" t="s">
        <v>89</v>
      </c>
      <c r="D1817" t="s">
        <v>2438</v>
      </c>
      <c r="E1817" t="s">
        <v>1135</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163</v>
      </c>
      <c r="B1818" t="s">
        <v>1529</v>
      </c>
      <c r="C1818" t="s">
        <v>89</v>
      </c>
      <c r="D1818" t="s">
        <v>89</v>
      </c>
      <c r="E1818" t="s">
        <v>1129</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163</v>
      </c>
      <c r="B1819" t="s">
        <v>1130</v>
      </c>
      <c r="C1819" t="s">
        <v>89</v>
      </c>
      <c r="D1819" t="s">
        <v>89</v>
      </c>
      <c r="E1819" t="s">
        <v>1202</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163</v>
      </c>
      <c r="B1820" t="s">
        <v>1132</v>
      </c>
      <c r="C1820" t="s">
        <v>89</v>
      </c>
      <c r="D1820" t="s">
        <v>89</v>
      </c>
      <c r="E1820" t="s">
        <v>1286</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163</v>
      </c>
      <c r="B1821" t="s">
        <v>1138</v>
      </c>
      <c r="C1821" t="s">
        <v>89</v>
      </c>
      <c r="D1821" t="s">
        <v>89</v>
      </c>
      <c r="E1821" t="s">
        <v>1139</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165</v>
      </c>
      <c r="B1822" t="s">
        <v>2447</v>
      </c>
      <c r="C1822" t="s">
        <v>89</v>
      </c>
      <c r="D1822" t="s">
        <v>2448</v>
      </c>
      <c r="E1822" t="s">
        <v>2449</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165</v>
      </c>
      <c r="B1823" t="s">
        <v>2450</v>
      </c>
      <c r="C1823" t="s">
        <v>89</v>
      </c>
      <c r="D1823" t="s">
        <v>2448</v>
      </c>
      <c r="E1823" t="s">
        <v>1164</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165</v>
      </c>
      <c r="B1824" t="s">
        <v>2451</v>
      </c>
      <c r="C1824" t="s">
        <v>89</v>
      </c>
      <c r="D1824" t="s">
        <v>2452</v>
      </c>
      <c r="E1824" t="s">
        <v>1355</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165</v>
      </c>
      <c r="B1825" t="s">
        <v>2453</v>
      </c>
      <c r="C1825" t="s">
        <v>89</v>
      </c>
      <c r="D1825" t="s">
        <v>2454</v>
      </c>
      <c r="E1825" t="s">
        <v>1742</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165</v>
      </c>
      <c r="B1826" t="s">
        <v>2455</v>
      </c>
      <c r="C1826" t="s">
        <v>89</v>
      </c>
      <c r="D1826" t="s">
        <v>2456</v>
      </c>
      <c r="E1826" t="s">
        <v>1180</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165</v>
      </c>
      <c r="B1827" t="s">
        <v>2447</v>
      </c>
      <c r="C1827" t="s">
        <v>89</v>
      </c>
      <c r="D1827" t="s">
        <v>2448</v>
      </c>
      <c r="E1827" t="s">
        <v>2449</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165</v>
      </c>
      <c r="B1828" t="s">
        <v>2457</v>
      </c>
      <c r="C1828" t="s">
        <v>89</v>
      </c>
      <c r="D1828" t="s">
        <v>2448</v>
      </c>
      <c r="E1828" t="s">
        <v>1355</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165</v>
      </c>
      <c r="B1829" t="s">
        <v>2450</v>
      </c>
      <c r="C1829" t="s">
        <v>89</v>
      </c>
      <c r="D1829" t="s">
        <v>2448</v>
      </c>
      <c r="E1829" t="s">
        <v>1164</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165</v>
      </c>
      <c r="B1830" t="s">
        <v>2458</v>
      </c>
      <c r="C1830" t="s">
        <v>89</v>
      </c>
      <c r="D1830" t="s">
        <v>2448</v>
      </c>
      <c r="E1830" t="s">
        <v>1142</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165</v>
      </c>
      <c r="B1831" t="s">
        <v>2459</v>
      </c>
      <c r="C1831" t="s">
        <v>89</v>
      </c>
      <c r="D1831" t="s">
        <v>2448</v>
      </c>
      <c r="E1831" t="s">
        <v>1160</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165</v>
      </c>
      <c r="B1832" t="s">
        <v>2453</v>
      </c>
      <c r="C1832" t="s">
        <v>89</v>
      </c>
      <c r="D1832" t="s">
        <v>2454</v>
      </c>
      <c r="E1832" t="s">
        <v>1742</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165</v>
      </c>
      <c r="B1833" t="s">
        <v>2460</v>
      </c>
      <c r="C1833" t="s">
        <v>89</v>
      </c>
      <c r="D1833" t="s">
        <v>2461</v>
      </c>
      <c r="E1833" t="s">
        <v>1148</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165</v>
      </c>
      <c r="B1834" t="s">
        <v>2462</v>
      </c>
      <c r="C1834" t="s">
        <v>89</v>
      </c>
      <c r="D1834" t="s">
        <v>2463</v>
      </c>
      <c r="E1834" t="s">
        <v>2169</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165</v>
      </c>
      <c r="B1835" t="s">
        <v>2464</v>
      </c>
      <c r="C1835" t="s">
        <v>89</v>
      </c>
      <c r="D1835" t="s">
        <v>2465</v>
      </c>
      <c r="E1835" t="s">
        <v>1207</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165</v>
      </c>
      <c r="B1836" t="s">
        <v>2466</v>
      </c>
      <c r="C1836" t="s">
        <v>89</v>
      </c>
      <c r="D1836" t="s">
        <v>2467</v>
      </c>
      <c r="E1836" t="s">
        <v>2468</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165</v>
      </c>
      <c r="B1837" t="s">
        <v>2469</v>
      </c>
      <c r="C1837" t="s">
        <v>89</v>
      </c>
      <c r="D1837" t="s">
        <v>2470</v>
      </c>
      <c r="E1837" t="s">
        <v>1160</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165</v>
      </c>
      <c r="B1838" t="s">
        <v>2471</v>
      </c>
      <c r="C1838" t="s">
        <v>89</v>
      </c>
      <c r="D1838" t="s">
        <v>2472</v>
      </c>
      <c r="E1838" t="s">
        <v>1148</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165</v>
      </c>
      <c r="B1839" t="s">
        <v>2473</v>
      </c>
      <c r="C1839" t="s">
        <v>89</v>
      </c>
      <c r="D1839" t="s">
        <v>2474</v>
      </c>
      <c r="E1839" t="s">
        <v>2169</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165</v>
      </c>
      <c r="B1840" t="s">
        <v>2455</v>
      </c>
      <c r="C1840" t="s">
        <v>89</v>
      </c>
      <c r="D1840" t="s">
        <v>2456</v>
      </c>
      <c r="E1840" t="s">
        <v>1180</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165</v>
      </c>
      <c r="B1841" t="s">
        <v>2451</v>
      </c>
      <c r="C1841" t="s">
        <v>89</v>
      </c>
      <c r="D1841" t="s">
        <v>2452</v>
      </c>
      <c r="E1841" t="s">
        <v>1355</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165</v>
      </c>
      <c r="B1842" t="s">
        <v>2475</v>
      </c>
      <c r="C1842" t="s">
        <v>89</v>
      </c>
      <c r="D1842" t="s">
        <v>2476</v>
      </c>
      <c r="E1842" t="s">
        <v>1180</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165</v>
      </c>
      <c r="B1843" t="s">
        <v>2477</v>
      </c>
      <c r="C1843" t="s">
        <v>89</v>
      </c>
      <c r="D1843" t="s">
        <v>2478</v>
      </c>
      <c r="E1843" t="s">
        <v>1148</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165</v>
      </c>
      <c r="B1844" t="s">
        <v>2479</v>
      </c>
      <c r="C1844" t="s">
        <v>89</v>
      </c>
      <c r="D1844" t="s">
        <v>2480</v>
      </c>
      <c r="E1844" t="s">
        <v>1160</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165</v>
      </c>
      <c r="B1845" t="s">
        <v>2481</v>
      </c>
      <c r="C1845" t="s">
        <v>89</v>
      </c>
      <c r="D1845" t="s">
        <v>2482</v>
      </c>
      <c r="E1845" t="s">
        <v>1742</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165</v>
      </c>
      <c r="B1846" t="s">
        <v>2483</v>
      </c>
      <c r="C1846" t="s">
        <v>89</v>
      </c>
      <c r="D1846" t="s">
        <v>2484</v>
      </c>
      <c r="E1846" t="s">
        <v>1180</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165</v>
      </c>
      <c r="B1847" t="s">
        <v>2485</v>
      </c>
      <c r="C1847" t="s">
        <v>89</v>
      </c>
      <c r="D1847" t="s">
        <v>2486</v>
      </c>
      <c r="E1847" t="s">
        <v>1742</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165</v>
      </c>
      <c r="B1848" t="s">
        <v>2487</v>
      </c>
      <c r="C1848" t="s">
        <v>89</v>
      </c>
      <c r="D1848" t="s">
        <v>2488</v>
      </c>
      <c r="E1848" t="s">
        <v>1485</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165</v>
      </c>
      <c r="B1849" t="s">
        <v>2489</v>
      </c>
      <c r="C1849" t="s">
        <v>89</v>
      </c>
      <c r="D1849" t="s">
        <v>2490</v>
      </c>
      <c r="E1849" t="s">
        <v>1395</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165</v>
      </c>
      <c r="B1850" t="s">
        <v>2491</v>
      </c>
      <c r="C1850" t="s">
        <v>89</v>
      </c>
      <c r="D1850" t="s">
        <v>2490</v>
      </c>
      <c r="E1850" t="s">
        <v>1102</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165</v>
      </c>
      <c r="B1851" t="s">
        <v>1226</v>
      </c>
      <c r="C1851" t="s">
        <v>89</v>
      </c>
      <c r="D1851" t="s">
        <v>2492</v>
      </c>
      <c r="E1851" t="s">
        <v>1349</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165</v>
      </c>
      <c r="B1852" t="s">
        <v>2493</v>
      </c>
      <c r="C1852" t="s">
        <v>89</v>
      </c>
      <c r="D1852" t="s">
        <v>2494</v>
      </c>
      <c r="E1852" t="s">
        <v>1485</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165</v>
      </c>
      <c r="B1853" t="s">
        <v>2495</v>
      </c>
      <c r="C1853" t="s">
        <v>89</v>
      </c>
      <c r="D1853" t="s">
        <v>2490</v>
      </c>
      <c r="E1853" t="s">
        <v>1102</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165</v>
      </c>
      <c r="B1854" t="s">
        <v>2496</v>
      </c>
      <c r="C1854" t="s">
        <v>89</v>
      </c>
      <c r="D1854" t="s">
        <v>2490</v>
      </c>
      <c r="E1854" t="s">
        <v>1395</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165</v>
      </c>
      <c r="B1855" t="s">
        <v>2497</v>
      </c>
      <c r="C1855" t="s">
        <v>89</v>
      </c>
      <c r="D1855" t="s">
        <v>2498</v>
      </c>
      <c r="E1855" t="s">
        <v>1102</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165</v>
      </c>
      <c r="B1856" t="s">
        <v>2499</v>
      </c>
      <c r="C1856" t="s">
        <v>89</v>
      </c>
      <c r="D1856" t="s">
        <v>2500</v>
      </c>
      <c r="E1856" t="s">
        <v>1395</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165</v>
      </c>
      <c r="B1857" t="s">
        <v>1301</v>
      </c>
      <c r="C1857" t="s">
        <v>89</v>
      </c>
      <c r="D1857" t="s">
        <v>2501</v>
      </c>
      <c r="E1857" t="s">
        <v>1097</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165</v>
      </c>
      <c r="B1858" t="s">
        <v>2502</v>
      </c>
      <c r="C1858" t="s">
        <v>89</v>
      </c>
      <c r="D1858" t="s">
        <v>2503</v>
      </c>
      <c r="E1858" t="s">
        <v>1094</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165</v>
      </c>
      <c r="B1859" t="s">
        <v>2504</v>
      </c>
      <c r="C1859" t="s">
        <v>89</v>
      </c>
      <c r="D1859" t="s">
        <v>2505</v>
      </c>
      <c r="E1859" t="s">
        <v>1395</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165</v>
      </c>
      <c r="B1860" t="s">
        <v>2506</v>
      </c>
      <c r="C1860" t="s">
        <v>89</v>
      </c>
      <c r="D1860" t="s">
        <v>2507</v>
      </c>
      <c r="E1860" t="s">
        <v>1194</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165</v>
      </c>
      <c r="B1861" t="s">
        <v>1098</v>
      </c>
      <c r="C1861" t="s">
        <v>89</v>
      </c>
      <c r="D1861" t="s">
        <v>2508</v>
      </c>
      <c r="E1861" t="s">
        <v>1105</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165</v>
      </c>
      <c r="B1862" t="s">
        <v>2509</v>
      </c>
      <c r="C1862" t="s">
        <v>89</v>
      </c>
      <c r="D1862" t="s">
        <v>89</v>
      </c>
      <c r="E1862" t="s">
        <v>1142</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165</v>
      </c>
      <c r="B1863" t="s">
        <v>1112</v>
      </c>
      <c r="C1863" t="s">
        <v>89</v>
      </c>
      <c r="D1863" t="s">
        <v>89</v>
      </c>
      <c r="E1863" t="s">
        <v>1278</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165</v>
      </c>
      <c r="B1864" t="s">
        <v>2510</v>
      </c>
      <c r="C1864" t="s">
        <v>89</v>
      </c>
      <c r="D1864" t="s">
        <v>89</v>
      </c>
      <c r="E1864" t="s">
        <v>1278</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165</v>
      </c>
      <c r="B1865" t="s">
        <v>2511</v>
      </c>
      <c r="C1865" t="s">
        <v>89</v>
      </c>
      <c r="D1865" t="s">
        <v>89</v>
      </c>
      <c r="E1865" t="s">
        <v>1162</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165</v>
      </c>
      <c r="B1866" t="s">
        <v>1114</v>
      </c>
      <c r="C1866" t="s">
        <v>89</v>
      </c>
      <c r="D1866" t="s">
        <v>89</v>
      </c>
      <c r="E1866" t="s">
        <v>1278</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165</v>
      </c>
      <c r="B1867" t="s">
        <v>1799</v>
      </c>
      <c r="C1867" t="s">
        <v>89</v>
      </c>
      <c r="D1867" t="s">
        <v>2512</v>
      </c>
      <c r="E1867" t="s">
        <v>1093</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165</v>
      </c>
      <c r="B1868" t="s">
        <v>1687</v>
      </c>
      <c r="C1868" t="s">
        <v>89</v>
      </c>
      <c r="D1868" t="s">
        <v>2513</v>
      </c>
      <c r="E1868" t="s">
        <v>1097</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165</v>
      </c>
      <c r="B1869" t="s">
        <v>1308</v>
      </c>
      <c r="C1869" t="s">
        <v>89</v>
      </c>
      <c r="D1869" t="s">
        <v>2514</v>
      </c>
      <c r="E1869" t="s">
        <v>1142</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165</v>
      </c>
      <c r="B1870" t="s">
        <v>2515</v>
      </c>
      <c r="C1870" t="s">
        <v>89</v>
      </c>
      <c r="D1870" t="s">
        <v>89</v>
      </c>
      <c r="E1870" t="s">
        <v>1258</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165</v>
      </c>
      <c r="B1871" t="s">
        <v>2516</v>
      </c>
      <c r="C1871" t="s">
        <v>89</v>
      </c>
      <c r="D1871" t="s">
        <v>89</v>
      </c>
      <c r="E1871" t="s">
        <v>1265</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165</v>
      </c>
      <c r="B1872" t="s">
        <v>2517</v>
      </c>
      <c r="C1872" t="s">
        <v>89</v>
      </c>
      <c r="D1872" t="s">
        <v>89</v>
      </c>
      <c r="E1872" t="s">
        <v>1258</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165</v>
      </c>
      <c r="B1873" t="s">
        <v>2518</v>
      </c>
      <c r="C1873" t="s">
        <v>89</v>
      </c>
      <c r="D1873" t="s">
        <v>89</v>
      </c>
      <c r="E1873" t="s">
        <v>1258</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165</v>
      </c>
      <c r="B1874" t="s">
        <v>2519</v>
      </c>
      <c r="C1874" t="s">
        <v>89</v>
      </c>
      <c r="D1874" t="s">
        <v>89</v>
      </c>
      <c r="E1874" t="s">
        <v>1265</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165</v>
      </c>
      <c r="B1875" t="s">
        <v>2520</v>
      </c>
      <c r="C1875" t="s">
        <v>89</v>
      </c>
      <c r="D1875" t="s">
        <v>89</v>
      </c>
      <c r="E1875" t="s">
        <v>1524</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165</v>
      </c>
      <c r="B1876" t="s">
        <v>2521</v>
      </c>
      <c r="C1876" t="s">
        <v>89</v>
      </c>
      <c r="D1876" t="s">
        <v>89</v>
      </c>
      <c r="E1876" t="s">
        <v>1395</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165</v>
      </c>
      <c r="B1877" t="s">
        <v>2522</v>
      </c>
      <c r="C1877" t="s">
        <v>89</v>
      </c>
      <c r="D1877" t="s">
        <v>89</v>
      </c>
      <c r="E1877" t="s">
        <v>1164</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165</v>
      </c>
      <c r="B1878" t="s">
        <v>2523</v>
      </c>
      <c r="C1878" t="s">
        <v>89</v>
      </c>
      <c r="D1878" t="s">
        <v>89</v>
      </c>
      <c r="E1878" t="s">
        <v>2524</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165</v>
      </c>
      <c r="B1879" t="s">
        <v>2525</v>
      </c>
      <c r="C1879" t="s">
        <v>89</v>
      </c>
      <c r="D1879" t="s">
        <v>2526</v>
      </c>
      <c r="E1879" t="s">
        <v>1180</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165</v>
      </c>
      <c r="B1880" t="s">
        <v>2527</v>
      </c>
      <c r="C1880" t="s">
        <v>89</v>
      </c>
      <c r="D1880" t="s">
        <v>2526</v>
      </c>
      <c r="E1880" t="s">
        <v>1207</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165</v>
      </c>
      <c r="B1881" t="s">
        <v>2528</v>
      </c>
      <c r="C1881" t="s">
        <v>89</v>
      </c>
      <c r="D1881" t="s">
        <v>2529</v>
      </c>
      <c r="E1881" t="s">
        <v>1751</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165</v>
      </c>
      <c r="B1882" t="s">
        <v>2530</v>
      </c>
      <c r="C1882" t="s">
        <v>89</v>
      </c>
      <c r="D1882" t="s">
        <v>2531</v>
      </c>
      <c r="E1882" t="s">
        <v>1102</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165</v>
      </c>
      <c r="B1883" t="s">
        <v>2532</v>
      </c>
      <c r="C1883" t="s">
        <v>89</v>
      </c>
      <c r="D1883" t="s">
        <v>2533</v>
      </c>
      <c r="E1883" t="s">
        <v>1355</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165</v>
      </c>
      <c r="B1884" t="s">
        <v>1379</v>
      </c>
      <c r="C1884" t="s">
        <v>89</v>
      </c>
      <c r="D1884" t="s">
        <v>89</v>
      </c>
      <c r="E1884" t="s">
        <v>1142</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165</v>
      </c>
      <c r="B1885" t="s">
        <v>2534</v>
      </c>
      <c r="C1885" t="s">
        <v>89</v>
      </c>
      <c r="D1885" t="s">
        <v>89</v>
      </c>
      <c r="E1885" t="s">
        <v>1238</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165</v>
      </c>
      <c r="B1886" t="s">
        <v>1197</v>
      </c>
      <c r="C1886" t="s">
        <v>89</v>
      </c>
      <c r="D1886" t="s">
        <v>89</v>
      </c>
      <c r="E1886" t="s">
        <v>1377</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165</v>
      </c>
      <c r="B1887" t="s">
        <v>1841</v>
      </c>
      <c r="C1887" t="s">
        <v>89</v>
      </c>
      <c r="D1887" t="s">
        <v>89</v>
      </c>
      <c r="E1887" t="s">
        <v>1238</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165</v>
      </c>
      <c r="B1888" t="s">
        <v>2260</v>
      </c>
      <c r="C1888" t="s">
        <v>89</v>
      </c>
      <c r="D1888" t="s">
        <v>2535</v>
      </c>
      <c r="E1888" t="s">
        <v>1524</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165</v>
      </c>
      <c r="B1889" t="s">
        <v>2258</v>
      </c>
      <c r="C1889" t="s">
        <v>89</v>
      </c>
      <c r="D1889" t="s">
        <v>2536</v>
      </c>
      <c r="E1889" t="s">
        <v>1265</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165</v>
      </c>
      <c r="B1890" t="s">
        <v>2537</v>
      </c>
      <c r="C1890" t="s">
        <v>89</v>
      </c>
      <c r="D1890" t="s">
        <v>2538</v>
      </c>
      <c r="E1890" t="s">
        <v>1093</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165</v>
      </c>
      <c r="B1891" t="s">
        <v>1122</v>
      </c>
      <c r="C1891" t="s">
        <v>89</v>
      </c>
      <c r="D1891" t="s">
        <v>89</v>
      </c>
      <c r="E1891" t="s">
        <v>1335</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165</v>
      </c>
      <c r="B1892" t="s">
        <v>1331</v>
      </c>
      <c r="C1892" t="s">
        <v>89</v>
      </c>
      <c r="D1892" t="s">
        <v>89</v>
      </c>
      <c r="E1892" t="s">
        <v>1335</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165</v>
      </c>
      <c r="B1893" t="s">
        <v>1332</v>
      </c>
      <c r="C1893" t="s">
        <v>89</v>
      </c>
      <c r="D1893" t="s">
        <v>89</v>
      </c>
      <c r="E1893" t="s">
        <v>1335</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165</v>
      </c>
      <c r="B1894" t="s">
        <v>1489</v>
      </c>
      <c r="C1894" t="s">
        <v>89</v>
      </c>
      <c r="D1894" t="s">
        <v>89</v>
      </c>
      <c r="E1894" t="s">
        <v>1196</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165</v>
      </c>
      <c r="B1895" t="s">
        <v>1124</v>
      </c>
      <c r="C1895" t="s">
        <v>89</v>
      </c>
      <c r="D1895" t="s">
        <v>89</v>
      </c>
      <c r="E1895" t="s">
        <v>1335</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165</v>
      </c>
      <c r="B1896" t="s">
        <v>1125</v>
      </c>
      <c r="C1896" t="s">
        <v>89</v>
      </c>
      <c r="D1896" t="s">
        <v>89</v>
      </c>
      <c r="E1896" t="s">
        <v>1335</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165</v>
      </c>
      <c r="B1897" t="s">
        <v>1127</v>
      </c>
      <c r="C1897" t="s">
        <v>89</v>
      </c>
      <c r="D1897" t="s">
        <v>89</v>
      </c>
      <c r="E1897" t="s">
        <v>1335</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165</v>
      </c>
      <c r="B1898" t="s">
        <v>1200</v>
      </c>
      <c r="C1898" t="s">
        <v>89</v>
      </c>
      <c r="D1898" t="s">
        <v>89</v>
      </c>
      <c r="E1898" t="s">
        <v>1218</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165</v>
      </c>
      <c r="B1899" t="s">
        <v>1128</v>
      </c>
      <c r="C1899" t="s">
        <v>89</v>
      </c>
      <c r="D1899" t="s">
        <v>89</v>
      </c>
      <c r="E1899" t="s">
        <v>1196</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165</v>
      </c>
      <c r="B1900" t="s">
        <v>1130</v>
      </c>
      <c r="C1900" t="s">
        <v>89</v>
      </c>
      <c r="D1900" t="s">
        <v>89</v>
      </c>
      <c r="E1900" t="s">
        <v>1218</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165</v>
      </c>
      <c r="B1901" t="s">
        <v>1132</v>
      </c>
      <c r="C1901" t="s">
        <v>89</v>
      </c>
      <c r="D1901" t="s">
        <v>89</v>
      </c>
      <c r="E1901" t="s">
        <v>1202</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165</v>
      </c>
      <c r="B1902" t="s">
        <v>1268</v>
      </c>
      <c r="C1902" t="s">
        <v>89</v>
      </c>
      <c r="D1902" t="s">
        <v>89</v>
      </c>
      <c r="E1902" t="s">
        <v>1272</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165</v>
      </c>
      <c r="B1903" t="s">
        <v>2539</v>
      </c>
      <c r="C1903" t="s">
        <v>89</v>
      </c>
      <c r="D1903" t="s">
        <v>89</v>
      </c>
      <c r="E1903" t="s">
        <v>1133</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165</v>
      </c>
      <c r="B1904" t="s">
        <v>2540</v>
      </c>
      <c r="C1904" t="s">
        <v>89</v>
      </c>
      <c r="D1904" t="s">
        <v>89</v>
      </c>
      <c r="E1904" t="s">
        <v>1133</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165</v>
      </c>
      <c r="B1905" t="s">
        <v>1439</v>
      </c>
      <c r="C1905" t="s">
        <v>89</v>
      </c>
      <c r="D1905" t="s">
        <v>89</v>
      </c>
      <c r="E1905" t="s">
        <v>1133</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165</v>
      </c>
      <c r="B1906" t="s">
        <v>2541</v>
      </c>
      <c r="C1906" t="s">
        <v>89</v>
      </c>
      <c r="D1906" t="s">
        <v>89</v>
      </c>
      <c r="E1906" t="s">
        <v>1133</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165</v>
      </c>
      <c r="B1907" t="s">
        <v>2542</v>
      </c>
      <c r="C1907" t="s">
        <v>89</v>
      </c>
      <c r="D1907" t="s">
        <v>89</v>
      </c>
      <c r="E1907" t="s">
        <v>1133</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165</v>
      </c>
      <c r="B1908" t="s">
        <v>2543</v>
      </c>
      <c r="C1908" t="s">
        <v>89</v>
      </c>
      <c r="D1908" t="s">
        <v>89</v>
      </c>
      <c r="E1908" t="s">
        <v>1133</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165</v>
      </c>
      <c r="B1909" t="s">
        <v>1138</v>
      </c>
      <c r="C1909" t="s">
        <v>89</v>
      </c>
      <c r="D1909" t="s">
        <v>89</v>
      </c>
      <c r="E1909" t="s">
        <v>1139</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166</v>
      </c>
      <c r="B1910" t="s">
        <v>1140</v>
      </c>
      <c r="C1910" t="s">
        <v>89</v>
      </c>
      <c r="D1910" t="s">
        <v>2544</v>
      </c>
      <c r="E1910" t="s">
        <v>1278</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166</v>
      </c>
      <c r="B1911" t="s">
        <v>1178</v>
      </c>
      <c r="C1911" t="s">
        <v>89</v>
      </c>
      <c r="D1911" t="s">
        <v>2545</v>
      </c>
      <c r="E1911" t="s">
        <v>1097</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166</v>
      </c>
      <c r="B1912" t="s">
        <v>1256</v>
      </c>
      <c r="C1912" t="s">
        <v>89</v>
      </c>
      <c r="D1912" t="s">
        <v>2546</v>
      </c>
      <c r="E1912" t="s">
        <v>1265</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166</v>
      </c>
      <c r="B1913" t="s">
        <v>2547</v>
      </c>
      <c r="C1913" t="s">
        <v>89</v>
      </c>
      <c r="D1913" t="s">
        <v>2548</v>
      </c>
      <c r="E1913" t="s">
        <v>1265</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166</v>
      </c>
      <c r="B1914" t="s">
        <v>2549</v>
      </c>
      <c r="C1914" t="s">
        <v>89</v>
      </c>
      <c r="D1914" t="s">
        <v>2550</v>
      </c>
      <c r="E1914" t="s">
        <v>1265</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166</v>
      </c>
      <c r="B1915" t="s">
        <v>2551</v>
      </c>
      <c r="C1915" t="s">
        <v>89</v>
      </c>
      <c r="D1915" t="s">
        <v>2552</v>
      </c>
      <c r="E1915" t="s">
        <v>1258</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166</v>
      </c>
      <c r="B1916" t="s">
        <v>1403</v>
      </c>
      <c r="C1916" t="s">
        <v>89</v>
      </c>
      <c r="D1916" t="s">
        <v>2552</v>
      </c>
      <c r="E1916" t="s">
        <v>1258</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166</v>
      </c>
      <c r="B1917" t="s">
        <v>1404</v>
      </c>
      <c r="C1917" t="s">
        <v>89</v>
      </c>
      <c r="D1917" t="s">
        <v>2552</v>
      </c>
      <c r="E1917" t="s">
        <v>1258</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166</v>
      </c>
      <c r="B1918" t="s">
        <v>2547</v>
      </c>
      <c r="C1918" t="s">
        <v>89</v>
      </c>
      <c r="D1918" t="s">
        <v>2548</v>
      </c>
      <c r="E1918" t="s">
        <v>1265</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166</v>
      </c>
      <c r="B1919" t="s">
        <v>2549</v>
      </c>
      <c r="C1919" t="s">
        <v>89</v>
      </c>
      <c r="D1919" t="s">
        <v>2550</v>
      </c>
      <c r="E1919" t="s">
        <v>1265</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166</v>
      </c>
      <c r="B1920" t="s">
        <v>1256</v>
      </c>
      <c r="C1920" t="s">
        <v>89</v>
      </c>
      <c r="D1920" t="s">
        <v>2546</v>
      </c>
      <c r="E1920" t="s">
        <v>1265</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166</v>
      </c>
      <c r="B1921" t="s">
        <v>2223</v>
      </c>
      <c r="C1921" t="s">
        <v>89</v>
      </c>
      <c r="D1921" t="s">
        <v>2553</v>
      </c>
      <c r="E1921" t="s">
        <v>2169</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166</v>
      </c>
      <c r="B1922" t="s">
        <v>1151</v>
      </c>
      <c r="C1922" t="s">
        <v>89</v>
      </c>
      <c r="D1922" t="s">
        <v>2554</v>
      </c>
      <c r="E1922" t="s">
        <v>1265</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166</v>
      </c>
      <c r="B1923" t="s">
        <v>1140</v>
      </c>
      <c r="C1923" t="s">
        <v>89</v>
      </c>
      <c r="D1923" t="s">
        <v>2544</v>
      </c>
      <c r="E1923" t="s">
        <v>1278</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166</v>
      </c>
      <c r="B1924" t="s">
        <v>1178</v>
      </c>
      <c r="C1924" t="s">
        <v>89</v>
      </c>
      <c r="D1924" t="s">
        <v>2545</v>
      </c>
      <c r="E1924" t="s">
        <v>1097</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166</v>
      </c>
      <c r="B1925" t="s">
        <v>1181</v>
      </c>
      <c r="C1925" t="s">
        <v>89</v>
      </c>
      <c r="D1925" t="s">
        <v>2545</v>
      </c>
      <c r="E1925" t="s">
        <v>1097</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166</v>
      </c>
      <c r="B1926" t="s">
        <v>1184</v>
      </c>
      <c r="C1926" t="s">
        <v>89</v>
      </c>
      <c r="D1926" t="s">
        <v>2545</v>
      </c>
      <c r="E1926" t="s">
        <v>1097</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166</v>
      </c>
      <c r="B1927" t="s">
        <v>1149</v>
      </c>
      <c r="C1927" t="s">
        <v>89</v>
      </c>
      <c r="D1927" t="s">
        <v>2545</v>
      </c>
      <c r="E1927" t="s">
        <v>1105</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166</v>
      </c>
      <c r="B1928" t="s">
        <v>2555</v>
      </c>
      <c r="C1928" t="s">
        <v>89</v>
      </c>
      <c r="D1928" t="s">
        <v>2556</v>
      </c>
      <c r="E1928" t="s">
        <v>1258</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166</v>
      </c>
      <c r="B1929" t="s">
        <v>2557</v>
      </c>
      <c r="C1929" t="s">
        <v>89</v>
      </c>
      <c r="D1929" t="s">
        <v>2556</v>
      </c>
      <c r="E1929" t="s">
        <v>1238</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166</v>
      </c>
      <c r="B1930" t="s">
        <v>2244</v>
      </c>
      <c r="C1930" t="s">
        <v>89</v>
      </c>
      <c r="D1930" t="s">
        <v>89</v>
      </c>
      <c r="E1930" t="s">
        <v>1100</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166</v>
      </c>
      <c r="B1931" t="s">
        <v>2253</v>
      </c>
      <c r="C1931" t="s">
        <v>89</v>
      </c>
      <c r="D1931" t="s">
        <v>89</v>
      </c>
      <c r="E1931" t="s">
        <v>1100</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166</v>
      </c>
      <c r="B1932" t="s">
        <v>1329</v>
      </c>
      <c r="C1932" t="s">
        <v>89</v>
      </c>
      <c r="D1932" t="s">
        <v>89</v>
      </c>
      <c r="E1932" t="s">
        <v>1238</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166</v>
      </c>
      <c r="B1933" t="s">
        <v>1412</v>
      </c>
      <c r="C1933" t="s">
        <v>89</v>
      </c>
      <c r="D1933" t="s">
        <v>89</v>
      </c>
      <c r="E1933" t="s">
        <v>1100</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166</v>
      </c>
      <c r="B1934" t="s">
        <v>2139</v>
      </c>
      <c r="C1934" t="s">
        <v>89</v>
      </c>
      <c r="D1934" t="s">
        <v>89</v>
      </c>
      <c r="E1934" t="s">
        <v>1100</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166</v>
      </c>
      <c r="B1935" t="s">
        <v>1411</v>
      </c>
      <c r="C1935" t="s">
        <v>89</v>
      </c>
      <c r="D1935" t="s">
        <v>89</v>
      </c>
      <c r="E1935" t="s">
        <v>1100</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166</v>
      </c>
      <c r="B1936" t="s">
        <v>1118</v>
      </c>
      <c r="C1936" t="s">
        <v>89</v>
      </c>
      <c r="D1936" t="s">
        <v>89</v>
      </c>
      <c r="E1936" t="s">
        <v>1278</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166</v>
      </c>
      <c r="B1937" t="s">
        <v>1116</v>
      </c>
      <c r="C1937" t="s">
        <v>89</v>
      </c>
      <c r="D1937" t="s">
        <v>89</v>
      </c>
      <c r="E1937" t="s">
        <v>1272</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166</v>
      </c>
      <c r="B1938" t="s">
        <v>1645</v>
      </c>
      <c r="C1938" t="s">
        <v>89</v>
      </c>
      <c r="D1938" t="s">
        <v>89</v>
      </c>
      <c r="E1938" t="s">
        <v>1272</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166</v>
      </c>
      <c r="B1939" t="s">
        <v>1649</v>
      </c>
      <c r="C1939" t="s">
        <v>89</v>
      </c>
      <c r="D1939" t="s">
        <v>89</v>
      </c>
      <c r="E1939" t="s">
        <v>1272</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166</v>
      </c>
      <c r="B1940" t="s">
        <v>1284</v>
      </c>
      <c r="C1940" t="s">
        <v>89</v>
      </c>
      <c r="D1940" t="s">
        <v>89</v>
      </c>
      <c r="E1940" t="s">
        <v>1218</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166</v>
      </c>
      <c r="B1941" t="s">
        <v>1122</v>
      </c>
      <c r="C1941" t="s">
        <v>89</v>
      </c>
      <c r="D1941" t="s">
        <v>89</v>
      </c>
      <c r="E1941" t="s">
        <v>1218</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166</v>
      </c>
      <c r="B1942" t="s">
        <v>1124</v>
      </c>
      <c r="C1942" t="s">
        <v>89</v>
      </c>
      <c r="D1942" t="s">
        <v>89</v>
      </c>
      <c r="E1942" t="s">
        <v>1218</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166</v>
      </c>
      <c r="B1943" t="s">
        <v>1125</v>
      </c>
      <c r="C1943" t="s">
        <v>89</v>
      </c>
      <c r="D1943" t="s">
        <v>89</v>
      </c>
      <c r="E1943" t="s">
        <v>1218</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166</v>
      </c>
      <c r="B1944" t="s">
        <v>1266</v>
      </c>
      <c r="C1944" t="s">
        <v>89</v>
      </c>
      <c r="D1944" t="s">
        <v>89</v>
      </c>
      <c r="E1944" t="s">
        <v>1129</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166</v>
      </c>
      <c r="B1945" t="s">
        <v>1200</v>
      </c>
      <c r="C1945" t="s">
        <v>89</v>
      </c>
      <c r="D1945" t="s">
        <v>89</v>
      </c>
      <c r="E1945" t="s">
        <v>1129</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166</v>
      </c>
      <c r="B1946" t="s">
        <v>1130</v>
      </c>
      <c r="C1946" t="s">
        <v>89</v>
      </c>
      <c r="D1946" t="s">
        <v>89</v>
      </c>
      <c r="E1946" t="s">
        <v>1202</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166</v>
      </c>
      <c r="B1947" t="s">
        <v>1132</v>
      </c>
      <c r="C1947" t="s">
        <v>89</v>
      </c>
      <c r="D1947" t="s">
        <v>89</v>
      </c>
      <c r="E1947" t="s">
        <v>1133</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166</v>
      </c>
      <c r="B1948" t="s">
        <v>1268</v>
      </c>
      <c r="C1948" t="s">
        <v>89</v>
      </c>
      <c r="D1948" t="s">
        <v>89</v>
      </c>
      <c r="E1948" t="s">
        <v>1135</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166</v>
      </c>
      <c r="B1949" t="s">
        <v>1271</v>
      </c>
      <c r="C1949" t="s">
        <v>89</v>
      </c>
      <c r="D1949" t="s">
        <v>89</v>
      </c>
      <c r="E1949" t="s">
        <v>1115</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166</v>
      </c>
      <c r="B1950" t="s">
        <v>2558</v>
      </c>
      <c r="C1950" t="s">
        <v>89</v>
      </c>
      <c r="D1950" t="s">
        <v>2559</v>
      </c>
      <c r="E1950" t="s">
        <v>1988</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166</v>
      </c>
      <c r="B1951" t="s">
        <v>2560</v>
      </c>
      <c r="C1951" t="s">
        <v>89</v>
      </c>
      <c r="D1951" t="s">
        <v>2561</v>
      </c>
      <c r="E1951" t="s">
        <v>1988</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166</v>
      </c>
      <c r="B1952" t="s">
        <v>2562</v>
      </c>
      <c r="C1952" t="s">
        <v>89</v>
      </c>
      <c r="D1952" t="s">
        <v>2563</v>
      </c>
      <c r="E1952" t="s">
        <v>1873</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166</v>
      </c>
      <c r="B1953" t="s">
        <v>2564</v>
      </c>
      <c r="C1953" t="s">
        <v>89</v>
      </c>
      <c r="D1953" t="s">
        <v>2565</v>
      </c>
      <c r="E1953" t="s">
        <v>1873</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167</v>
      </c>
      <c r="B1954" t="s">
        <v>1290</v>
      </c>
      <c r="C1954" t="s">
        <v>89</v>
      </c>
      <c r="D1954" t="s">
        <v>2566</v>
      </c>
      <c r="E1954" t="s">
        <v>1100</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167</v>
      </c>
      <c r="B1955" t="s">
        <v>1098</v>
      </c>
      <c r="C1955" t="s">
        <v>89</v>
      </c>
      <c r="D1955" t="s">
        <v>1682</v>
      </c>
      <c r="E1955" t="s">
        <v>1115</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167</v>
      </c>
      <c r="B1956" t="s">
        <v>1112</v>
      </c>
      <c r="C1956" t="s">
        <v>89</v>
      </c>
      <c r="D1956" t="s">
        <v>89</v>
      </c>
      <c r="E1956" t="s">
        <v>1113</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167</v>
      </c>
      <c r="B1957" t="s">
        <v>2567</v>
      </c>
      <c r="C1957" t="s">
        <v>89</v>
      </c>
      <c r="D1957" t="s">
        <v>2568</v>
      </c>
      <c r="E1957" t="s">
        <v>1100</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167</v>
      </c>
      <c r="B1958" t="s">
        <v>2569</v>
      </c>
      <c r="C1958" t="s">
        <v>89</v>
      </c>
      <c r="D1958" t="s">
        <v>2570</v>
      </c>
      <c r="E1958" t="s">
        <v>1238</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167</v>
      </c>
      <c r="B1959" t="s">
        <v>1305</v>
      </c>
      <c r="C1959" t="s">
        <v>89</v>
      </c>
      <c r="D1959" t="s">
        <v>89</v>
      </c>
      <c r="E1959" t="s">
        <v>1272</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167</v>
      </c>
      <c r="B1960" t="s">
        <v>2398</v>
      </c>
      <c r="C1960" t="s">
        <v>89</v>
      </c>
      <c r="D1960" t="s">
        <v>89</v>
      </c>
      <c r="E1960" t="s">
        <v>1115</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167</v>
      </c>
      <c r="B1961" t="s">
        <v>2571</v>
      </c>
      <c r="C1961" t="s">
        <v>89</v>
      </c>
      <c r="D1961" t="s">
        <v>2572</v>
      </c>
      <c r="E1961" t="s">
        <v>1162</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167</v>
      </c>
      <c r="B1962" t="s">
        <v>1114</v>
      </c>
      <c r="C1962" t="s">
        <v>89</v>
      </c>
      <c r="D1962" t="s">
        <v>89</v>
      </c>
      <c r="E1962" t="s">
        <v>1272</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167</v>
      </c>
      <c r="B1963" t="s">
        <v>1784</v>
      </c>
      <c r="C1963" t="s">
        <v>89</v>
      </c>
      <c r="D1963" t="s">
        <v>89</v>
      </c>
      <c r="E1963" t="s">
        <v>1115</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167</v>
      </c>
      <c r="B1964" t="s">
        <v>2573</v>
      </c>
      <c r="C1964" t="s">
        <v>89</v>
      </c>
      <c r="D1964" t="s">
        <v>2574</v>
      </c>
      <c r="E1964" t="s">
        <v>1162</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167</v>
      </c>
      <c r="B1965" t="s">
        <v>2575</v>
      </c>
      <c r="C1965" t="s">
        <v>89</v>
      </c>
      <c r="D1965" t="s">
        <v>89</v>
      </c>
      <c r="E1965" t="s">
        <v>1115</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167</v>
      </c>
      <c r="B1966" t="s">
        <v>2576</v>
      </c>
      <c r="C1966" t="s">
        <v>89</v>
      </c>
      <c r="D1966" t="s">
        <v>89</v>
      </c>
      <c r="E1966" t="s">
        <v>1113</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167</v>
      </c>
      <c r="B1967" t="s">
        <v>1680</v>
      </c>
      <c r="C1967" t="s">
        <v>89</v>
      </c>
      <c r="D1967" t="s">
        <v>2577</v>
      </c>
      <c r="E1967" t="s">
        <v>1100</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167</v>
      </c>
      <c r="B1968" t="s">
        <v>2578</v>
      </c>
      <c r="C1968" t="s">
        <v>89</v>
      </c>
      <c r="D1968" t="s">
        <v>89</v>
      </c>
      <c r="E1968" t="s">
        <v>1100</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167</v>
      </c>
      <c r="B1969" t="s">
        <v>1308</v>
      </c>
      <c r="C1969" t="s">
        <v>89</v>
      </c>
      <c r="D1969" t="s">
        <v>2579</v>
      </c>
      <c r="E1969" t="s">
        <v>1100</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167</v>
      </c>
      <c r="B1970" t="s">
        <v>2580</v>
      </c>
      <c r="C1970" t="s">
        <v>89</v>
      </c>
      <c r="D1970" t="s">
        <v>2581</v>
      </c>
      <c r="E1970" t="s">
        <v>1162</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167</v>
      </c>
      <c r="B1971" t="s">
        <v>1687</v>
      </c>
      <c r="C1971" t="s">
        <v>89</v>
      </c>
      <c r="D1971" t="s">
        <v>2582</v>
      </c>
      <c r="E1971" t="s">
        <v>1162</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167</v>
      </c>
      <c r="B1972" t="s">
        <v>1301</v>
      </c>
      <c r="C1972" t="s">
        <v>89</v>
      </c>
      <c r="D1972" t="s">
        <v>2501</v>
      </c>
      <c r="E1972" t="s">
        <v>1115</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167</v>
      </c>
      <c r="B1973" t="s">
        <v>2583</v>
      </c>
      <c r="C1973" t="s">
        <v>89</v>
      </c>
      <c r="D1973" t="s">
        <v>2501</v>
      </c>
      <c r="E1973" t="s">
        <v>1100</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167</v>
      </c>
      <c r="B1974" t="s">
        <v>2584</v>
      </c>
      <c r="C1974" t="s">
        <v>89</v>
      </c>
      <c r="D1974" t="s">
        <v>2501</v>
      </c>
      <c r="E1974" t="s">
        <v>1162</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167</v>
      </c>
      <c r="B1975" t="s">
        <v>2585</v>
      </c>
      <c r="C1975" t="s">
        <v>89</v>
      </c>
      <c r="D1975" t="s">
        <v>2501</v>
      </c>
      <c r="E1975" t="s">
        <v>1115</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167</v>
      </c>
      <c r="B1976" t="s">
        <v>2586</v>
      </c>
      <c r="C1976" t="s">
        <v>89</v>
      </c>
      <c r="D1976" t="s">
        <v>2587</v>
      </c>
      <c r="E1976" t="s">
        <v>1100</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167</v>
      </c>
      <c r="B1977" t="s">
        <v>2588</v>
      </c>
      <c r="C1977" t="s">
        <v>89</v>
      </c>
      <c r="D1977" t="s">
        <v>89</v>
      </c>
      <c r="E1977" t="s">
        <v>1272</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167</v>
      </c>
      <c r="B1978" t="s">
        <v>2589</v>
      </c>
      <c r="C1978" t="s">
        <v>89</v>
      </c>
      <c r="D1978" t="s">
        <v>89</v>
      </c>
      <c r="E1978" t="s">
        <v>1113</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167</v>
      </c>
      <c r="B1979" t="s">
        <v>2590</v>
      </c>
      <c r="C1979" t="s">
        <v>89</v>
      </c>
      <c r="D1979" t="s">
        <v>2591</v>
      </c>
      <c r="E1979" t="s">
        <v>1162</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167</v>
      </c>
      <c r="B1980" t="s">
        <v>2592</v>
      </c>
      <c r="C1980" t="s">
        <v>89</v>
      </c>
      <c r="D1980" t="s">
        <v>2593</v>
      </c>
      <c r="E1980" t="s">
        <v>1100</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167</v>
      </c>
      <c r="B1981" t="s">
        <v>2594</v>
      </c>
      <c r="C1981" t="s">
        <v>89</v>
      </c>
      <c r="D1981" t="s">
        <v>2595</v>
      </c>
      <c r="E1981" t="s">
        <v>1100</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167</v>
      </c>
      <c r="B1982" t="s">
        <v>2596</v>
      </c>
      <c r="C1982" t="s">
        <v>89</v>
      </c>
      <c r="D1982" t="s">
        <v>2597</v>
      </c>
      <c r="E1982" t="s">
        <v>1162</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167</v>
      </c>
      <c r="B1983" t="s">
        <v>2598</v>
      </c>
      <c r="C1983" t="s">
        <v>89</v>
      </c>
      <c r="D1983" t="s">
        <v>89</v>
      </c>
      <c r="E1983" t="s">
        <v>1100</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167</v>
      </c>
      <c r="B1984" t="s">
        <v>2599</v>
      </c>
      <c r="C1984" t="s">
        <v>89</v>
      </c>
      <c r="D1984" t="s">
        <v>89</v>
      </c>
      <c r="E1984" t="s">
        <v>1113</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167</v>
      </c>
      <c r="B1985" t="s">
        <v>2600</v>
      </c>
      <c r="C1985" t="s">
        <v>89</v>
      </c>
      <c r="D1985" t="s">
        <v>89</v>
      </c>
      <c r="E1985" t="s">
        <v>1115</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167</v>
      </c>
      <c r="B1986" t="s">
        <v>1122</v>
      </c>
      <c r="C1986" t="s">
        <v>89</v>
      </c>
      <c r="D1986" t="s">
        <v>89</v>
      </c>
      <c r="E1986" t="s">
        <v>1129</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167</v>
      </c>
      <c r="B1987" t="s">
        <v>1331</v>
      </c>
      <c r="C1987" t="s">
        <v>89</v>
      </c>
      <c r="D1987" t="s">
        <v>89</v>
      </c>
      <c r="E1987" t="s">
        <v>1129</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167</v>
      </c>
      <c r="B1988" t="s">
        <v>1332</v>
      </c>
      <c r="C1988" t="s">
        <v>89</v>
      </c>
      <c r="D1988" t="s">
        <v>89</v>
      </c>
      <c r="E1988" t="s">
        <v>1129</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167</v>
      </c>
      <c r="B1989" t="s">
        <v>1124</v>
      </c>
      <c r="C1989" t="s">
        <v>89</v>
      </c>
      <c r="D1989" t="s">
        <v>89</v>
      </c>
      <c r="E1989" t="s">
        <v>1129</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167</v>
      </c>
      <c r="B1990" t="s">
        <v>1125</v>
      </c>
      <c r="C1990" t="s">
        <v>89</v>
      </c>
      <c r="D1990" t="s">
        <v>89</v>
      </c>
      <c r="E1990" t="s">
        <v>1129</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167</v>
      </c>
      <c r="B1991" t="s">
        <v>1126</v>
      </c>
      <c r="C1991" t="s">
        <v>89</v>
      </c>
      <c r="D1991" t="s">
        <v>89</v>
      </c>
      <c r="E1991" t="s">
        <v>1129</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167</v>
      </c>
      <c r="B1992" t="s">
        <v>1127</v>
      </c>
      <c r="C1992" t="s">
        <v>89</v>
      </c>
      <c r="D1992" t="s">
        <v>89</v>
      </c>
      <c r="E1992" t="s">
        <v>1129</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167</v>
      </c>
      <c r="B1993" t="s">
        <v>1198</v>
      </c>
      <c r="C1993" t="s">
        <v>89</v>
      </c>
      <c r="D1993" t="s">
        <v>89</v>
      </c>
      <c r="E1993" t="s">
        <v>1129</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167</v>
      </c>
      <c r="B1994" t="s">
        <v>1333</v>
      </c>
      <c r="C1994" t="s">
        <v>89</v>
      </c>
      <c r="D1994" t="s">
        <v>89</v>
      </c>
      <c r="E1994" t="s">
        <v>1129</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167</v>
      </c>
      <c r="B1995" t="s">
        <v>1334</v>
      </c>
      <c r="C1995" t="s">
        <v>89</v>
      </c>
      <c r="D1995" t="s">
        <v>89</v>
      </c>
      <c r="E1995" t="s">
        <v>1129</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167</v>
      </c>
      <c r="B1996" t="s">
        <v>1726</v>
      </c>
      <c r="C1996" t="s">
        <v>89</v>
      </c>
      <c r="D1996" t="s">
        <v>89</v>
      </c>
      <c r="E1996" t="s">
        <v>1129</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167</v>
      </c>
      <c r="B1997" t="s">
        <v>1473</v>
      </c>
      <c r="C1997" t="s">
        <v>89</v>
      </c>
      <c r="D1997" t="s">
        <v>89</v>
      </c>
      <c r="E1997" t="s">
        <v>1129</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167</v>
      </c>
      <c r="B1998" t="s">
        <v>1729</v>
      </c>
      <c r="C1998" t="s">
        <v>89</v>
      </c>
      <c r="D1998" t="s">
        <v>89</v>
      </c>
      <c r="E1998" t="s">
        <v>1129</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167</v>
      </c>
      <c r="B1999" t="s">
        <v>1266</v>
      </c>
      <c r="C1999" t="s">
        <v>89</v>
      </c>
      <c r="D1999" t="s">
        <v>89</v>
      </c>
      <c r="E1999" t="s">
        <v>1129</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167</v>
      </c>
      <c r="B2000" t="s">
        <v>1200</v>
      </c>
      <c r="C2000" t="s">
        <v>89</v>
      </c>
      <c r="D2000" t="s">
        <v>89</v>
      </c>
      <c r="E2000" t="s">
        <v>1131</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167</v>
      </c>
      <c r="B2001" t="s">
        <v>1128</v>
      </c>
      <c r="C2001" t="s">
        <v>89</v>
      </c>
      <c r="D2001" t="s">
        <v>89</v>
      </c>
      <c r="E2001" t="s">
        <v>1202</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167</v>
      </c>
      <c r="B2002" t="s">
        <v>1130</v>
      </c>
      <c r="C2002" t="s">
        <v>89</v>
      </c>
      <c r="D2002" t="s">
        <v>89</v>
      </c>
      <c r="E2002" t="s">
        <v>1286</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167</v>
      </c>
      <c r="B2003" t="s">
        <v>1132</v>
      </c>
      <c r="C2003" t="s">
        <v>89</v>
      </c>
      <c r="D2003" t="s">
        <v>89</v>
      </c>
      <c r="E2003" t="s">
        <v>1221</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167</v>
      </c>
      <c r="B2004" t="s">
        <v>1268</v>
      </c>
      <c r="C2004" t="s">
        <v>89</v>
      </c>
      <c r="D2004" t="s">
        <v>89</v>
      </c>
      <c r="E2004" t="s">
        <v>1196</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167</v>
      </c>
      <c r="B2005" t="s">
        <v>1336</v>
      </c>
      <c r="C2005" t="s">
        <v>89</v>
      </c>
      <c r="D2005" t="s">
        <v>89</v>
      </c>
      <c r="E2005" t="s">
        <v>1196</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167</v>
      </c>
      <c r="B2006" t="s">
        <v>1337</v>
      </c>
      <c r="C2006" t="s">
        <v>89</v>
      </c>
      <c r="D2006" t="s">
        <v>89</v>
      </c>
      <c r="E2006" t="s">
        <v>1196</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167</v>
      </c>
      <c r="B2007" t="s">
        <v>1269</v>
      </c>
      <c r="C2007" t="s">
        <v>89</v>
      </c>
      <c r="D2007" t="s">
        <v>89</v>
      </c>
      <c r="E2007" t="s">
        <v>1196</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167</v>
      </c>
      <c r="B2008" t="s">
        <v>1270</v>
      </c>
      <c r="C2008" t="s">
        <v>89</v>
      </c>
      <c r="D2008" t="s">
        <v>89</v>
      </c>
      <c r="E2008" t="s">
        <v>1196</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167</v>
      </c>
      <c r="B2009" t="s">
        <v>1232</v>
      </c>
      <c r="C2009" t="s">
        <v>89</v>
      </c>
      <c r="D2009" t="s">
        <v>89</v>
      </c>
      <c r="E2009" t="s">
        <v>1196</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167</v>
      </c>
      <c r="B2010" t="s">
        <v>1338</v>
      </c>
      <c r="C2010" t="s">
        <v>89</v>
      </c>
      <c r="D2010" t="s">
        <v>89</v>
      </c>
      <c r="E2010" t="s">
        <v>1196</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167</v>
      </c>
      <c r="B2011" t="s">
        <v>1339</v>
      </c>
      <c r="C2011" t="s">
        <v>89</v>
      </c>
      <c r="D2011" t="s">
        <v>89</v>
      </c>
      <c r="E2011" t="s">
        <v>1196</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167</v>
      </c>
      <c r="B2012" t="s">
        <v>1730</v>
      </c>
      <c r="C2012" t="s">
        <v>89</v>
      </c>
      <c r="D2012" t="s">
        <v>89</v>
      </c>
      <c r="E2012" t="s">
        <v>1196</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167</v>
      </c>
      <c r="B2013" t="s">
        <v>1138</v>
      </c>
      <c r="C2013" t="s">
        <v>89</v>
      </c>
      <c r="D2013" t="s">
        <v>89</v>
      </c>
      <c r="E2013" t="s">
        <v>1139</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168</v>
      </c>
      <c r="B2014" t="s">
        <v>1140</v>
      </c>
      <c r="C2014" t="s">
        <v>89</v>
      </c>
      <c r="D2014" t="s">
        <v>1289</v>
      </c>
      <c r="E2014" t="s">
        <v>1238</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168</v>
      </c>
      <c r="B2015" t="s">
        <v>1144</v>
      </c>
      <c r="C2015" t="s">
        <v>89</v>
      </c>
      <c r="D2015" t="s">
        <v>1289</v>
      </c>
      <c r="E2015" t="s">
        <v>1105</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168</v>
      </c>
      <c r="B2016" t="s">
        <v>2172</v>
      </c>
      <c r="C2016" t="s">
        <v>89</v>
      </c>
      <c r="D2016" t="s">
        <v>2601</v>
      </c>
      <c r="E2016" t="s">
        <v>1093</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168</v>
      </c>
      <c r="B2017" t="s">
        <v>2602</v>
      </c>
      <c r="C2017" t="s">
        <v>89</v>
      </c>
      <c r="D2017" t="s">
        <v>2603</v>
      </c>
      <c r="E2017" t="s">
        <v>1097</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168</v>
      </c>
      <c r="B2018" t="s">
        <v>2198</v>
      </c>
      <c r="C2018" t="s">
        <v>89</v>
      </c>
      <c r="D2018" t="s">
        <v>2604</v>
      </c>
      <c r="E2018" t="s">
        <v>1093</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168</v>
      </c>
      <c r="B2019" t="s">
        <v>2128</v>
      </c>
      <c r="C2019" t="s">
        <v>89</v>
      </c>
      <c r="D2019" t="s">
        <v>2605</v>
      </c>
      <c r="E2019" t="s">
        <v>1097</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168</v>
      </c>
      <c r="B2020" t="s">
        <v>2172</v>
      </c>
      <c r="C2020" t="s">
        <v>89</v>
      </c>
      <c r="D2020" t="s">
        <v>2601</v>
      </c>
      <c r="E2020" t="s">
        <v>1093</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168</v>
      </c>
      <c r="B2021" t="s">
        <v>2606</v>
      </c>
      <c r="C2021" t="s">
        <v>89</v>
      </c>
      <c r="D2021" t="s">
        <v>2607</v>
      </c>
      <c r="E2021" t="s">
        <v>1093</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168</v>
      </c>
      <c r="B2022" t="s">
        <v>2198</v>
      </c>
      <c r="C2022" t="s">
        <v>89</v>
      </c>
      <c r="D2022" t="s">
        <v>2604</v>
      </c>
      <c r="E2022" t="s">
        <v>1093</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168</v>
      </c>
      <c r="B2023" t="s">
        <v>2608</v>
      </c>
      <c r="C2023" t="s">
        <v>89</v>
      </c>
      <c r="D2023" t="s">
        <v>2609</v>
      </c>
      <c r="E2023" t="s">
        <v>1093</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168</v>
      </c>
      <c r="B2024" t="s">
        <v>2610</v>
      </c>
      <c r="C2024" t="s">
        <v>89</v>
      </c>
      <c r="D2024" t="s">
        <v>2611</v>
      </c>
      <c r="E2024" t="s">
        <v>1093</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168</v>
      </c>
      <c r="B2025" t="s">
        <v>2612</v>
      </c>
      <c r="C2025" t="s">
        <v>89</v>
      </c>
      <c r="D2025" t="s">
        <v>2613</v>
      </c>
      <c r="E2025" t="s">
        <v>1094</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168</v>
      </c>
      <c r="B2026" t="s">
        <v>2602</v>
      </c>
      <c r="C2026" t="s">
        <v>89</v>
      </c>
      <c r="D2026" t="s">
        <v>2603</v>
      </c>
      <c r="E2026" t="s">
        <v>1097</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168</v>
      </c>
      <c r="B2027" t="s">
        <v>2614</v>
      </c>
      <c r="C2027" t="s">
        <v>89</v>
      </c>
      <c r="D2027" t="s">
        <v>2615</v>
      </c>
      <c r="E2027" t="s">
        <v>1278</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168</v>
      </c>
      <c r="B2028" t="s">
        <v>1140</v>
      </c>
      <c r="C2028" t="s">
        <v>89</v>
      </c>
      <c r="D2028" t="s">
        <v>1289</v>
      </c>
      <c r="E2028" t="s">
        <v>1238</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168</v>
      </c>
      <c r="B2029" t="s">
        <v>1144</v>
      </c>
      <c r="C2029" t="s">
        <v>89</v>
      </c>
      <c r="D2029" t="s">
        <v>1289</v>
      </c>
      <c r="E2029" t="s">
        <v>1105</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168</v>
      </c>
      <c r="B2030" t="s">
        <v>2616</v>
      </c>
      <c r="C2030" t="s">
        <v>89</v>
      </c>
      <c r="D2030" t="s">
        <v>1289</v>
      </c>
      <c r="E2030" t="s">
        <v>1105</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168</v>
      </c>
      <c r="B2031" t="s">
        <v>1243</v>
      </c>
      <c r="C2031" t="s">
        <v>89</v>
      </c>
      <c r="D2031" t="s">
        <v>1289</v>
      </c>
      <c r="E2031" t="s">
        <v>1105</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168</v>
      </c>
      <c r="B2032" t="s">
        <v>2617</v>
      </c>
      <c r="C2032" t="s">
        <v>89</v>
      </c>
      <c r="D2032" t="s">
        <v>1289</v>
      </c>
      <c r="E2032" t="s">
        <v>1105</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168</v>
      </c>
      <c r="B2033" t="s">
        <v>2618</v>
      </c>
      <c r="C2033" t="s">
        <v>89</v>
      </c>
      <c r="D2033" t="s">
        <v>1289</v>
      </c>
      <c r="E2033" t="s">
        <v>1105</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168</v>
      </c>
      <c r="B2034" t="s">
        <v>2619</v>
      </c>
      <c r="C2034" t="s">
        <v>89</v>
      </c>
      <c r="D2034" t="s">
        <v>1289</v>
      </c>
      <c r="E2034" t="s">
        <v>1153</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168</v>
      </c>
      <c r="B2035" t="s">
        <v>2620</v>
      </c>
      <c r="C2035" t="s">
        <v>89</v>
      </c>
      <c r="D2035" t="s">
        <v>1289</v>
      </c>
      <c r="E2035" t="s">
        <v>1278</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168</v>
      </c>
      <c r="B2036" t="s">
        <v>2621</v>
      </c>
      <c r="C2036" t="s">
        <v>89</v>
      </c>
      <c r="D2036" t="s">
        <v>1289</v>
      </c>
      <c r="E2036" t="s">
        <v>1115</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168</v>
      </c>
      <c r="B2037" t="s">
        <v>1197</v>
      </c>
      <c r="C2037" t="s">
        <v>89</v>
      </c>
      <c r="D2037" t="s">
        <v>89</v>
      </c>
      <c r="E2037" t="s">
        <v>1272</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168</v>
      </c>
      <c r="B2038" t="s">
        <v>1198</v>
      </c>
      <c r="C2038" t="s">
        <v>89</v>
      </c>
      <c r="D2038" t="s">
        <v>89</v>
      </c>
      <c r="E2038" t="s">
        <v>1218</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168</v>
      </c>
      <c r="B2039" t="s">
        <v>1527</v>
      </c>
      <c r="C2039" t="s">
        <v>89</v>
      </c>
      <c r="D2039" t="s">
        <v>89</v>
      </c>
      <c r="E2039" t="s">
        <v>1129</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168</v>
      </c>
      <c r="B2040" t="s">
        <v>1437</v>
      </c>
      <c r="C2040" t="s">
        <v>89</v>
      </c>
      <c r="D2040" t="s">
        <v>89</v>
      </c>
      <c r="E2040" t="s">
        <v>1129</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168</v>
      </c>
      <c r="B2041" t="s">
        <v>2622</v>
      </c>
      <c r="C2041" t="s">
        <v>89</v>
      </c>
      <c r="D2041" t="s">
        <v>89</v>
      </c>
      <c r="E2041" t="s">
        <v>1129</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168</v>
      </c>
      <c r="B2042" t="s">
        <v>1200</v>
      </c>
      <c r="C2042" t="s">
        <v>89</v>
      </c>
      <c r="D2042" t="s">
        <v>89</v>
      </c>
      <c r="E2042" t="s">
        <v>1131</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168</v>
      </c>
      <c r="B2043" t="s">
        <v>1201</v>
      </c>
      <c r="C2043" t="s">
        <v>89</v>
      </c>
      <c r="D2043" t="s">
        <v>89</v>
      </c>
      <c r="E2043" t="s">
        <v>1202</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168</v>
      </c>
      <c r="B2044" t="s">
        <v>1128</v>
      </c>
      <c r="C2044" t="s">
        <v>89</v>
      </c>
      <c r="D2044" t="s">
        <v>89</v>
      </c>
      <c r="E2044" t="s">
        <v>1129</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168</v>
      </c>
      <c r="B2045" t="s">
        <v>1138</v>
      </c>
      <c r="C2045" t="s">
        <v>89</v>
      </c>
      <c r="D2045" t="s">
        <v>89</v>
      </c>
      <c r="E2045" t="s">
        <v>1139</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169</v>
      </c>
      <c r="B2046" t="s">
        <v>2623</v>
      </c>
      <c r="C2046" t="s">
        <v>89</v>
      </c>
      <c r="D2046" t="s">
        <v>89</v>
      </c>
      <c r="E2046" t="s">
        <v>1100</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169</v>
      </c>
      <c r="B2047" t="s">
        <v>2624</v>
      </c>
      <c r="C2047" t="s">
        <v>89</v>
      </c>
      <c r="D2047" t="s">
        <v>89</v>
      </c>
      <c r="E2047" t="s">
        <v>1100</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169</v>
      </c>
      <c r="B2048" t="s">
        <v>2625</v>
      </c>
      <c r="C2048" t="s">
        <v>89</v>
      </c>
      <c r="D2048" t="s">
        <v>89</v>
      </c>
      <c r="E2048" t="s">
        <v>1100</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169</v>
      </c>
      <c r="B2049" t="s">
        <v>2626</v>
      </c>
      <c r="C2049" t="s">
        <v>89</v>
      </c>
      <c r="D2049" t="s">
        <v>89</v>
      </c>
      <c r="E2049" t="s">
        <v>1135</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169</v>
      </c>
      <c r="B2050" t="s">
        <v>2627</v>
      </c>
      <c r="C2050" t="s">
        <v>89</v>
      </c>
      <c r="D2050" t="s">
        <v>89</v>
      </c>
      <c r="E2050" t="s">
        <v>1100</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169</v>
      </c>
      <c r="B2051" t="s">
        <v>2628</v>
      </c>
      <c r="C2051" t="s">
        <v>89</v>
      </c>
      <c r="D2051" t="s">
        <v>89</v>
      </c>
      <c r="E2051" t="s">
        <v>1100</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169</v>
      </c>
      <c r="B2052" t="s">
        <v>2629</v>
      </c>
      <c r="C2052" t="s">
        <v>89</v>
      </c>
      <c r="D2052" t="s">
        <v>89</v>
      </c>
      <c r="E2052" t="s">
        <v>1100</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169</v>
      </c>
      <c r="B2053" t="s">
        <v>1198</v>
      </c>
      <c r="C2053" t="s">
        <v>89</v>
      </c>
      <c r="D2053" t="s">
        <v>89</v>
      </c>
      <c r="E2053" t="s">
        <v>1129</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169</v>
      </c>
      <c r="B2054" t="s">
        <v>1726</v>
      </c>
      <c r="C2054" t="s">
        <v>89</v>
      </c>
      <c r="D2054" t="s">
        <v>89</v>
      </c>
      <c r="E2054" t="s">
        <v>1129</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169</v>
      </c>
      <c r="B2055" t="s">
        <v>1128</v>
      </c>
      <c r="C2055" t="s">
        <v>89</v>
      </c>
      <c r="D2055" t="s">
        <v>89</v>
      </c>
      <c r="E2055" t="s">
        <v>1131</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169</v>
      </c>
      <c r="B2056" t="s">
        <v>1130</v>
      </c>
      <c r="C2056" t="s">
        <v>89</v>
      </c>
      <c r="D2056" t="s">
        <v>89</v>
      </c>
      <c r="E2056" t="s">
        <v>1202</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169</v>
      </c>
      <c r="B2057" t="s">
        <v>1132</v>
      </c>
      <c r="C2057" t="s">
        <v>89</v>
      </c>
      <c r="D2057" t="s">
        <v>89</v>
      </c>
      <c r="E2057" t="s">
        <v>1133</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169</v>
      </c>
      <c r="B2058" t="s">
        <v>1232</v>
      </c>
      <c r="C2058" t="s">
        <v>89</v>
      </c>
      <c r="D2058" t="s">
        <v>89</v>
      </c>
      <c r="E2058" t="s">
        <v>1196</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169</v>
      </c>
      <c r="B2059" t="s">
        <v>1730</v>
      </c>
      <c r="C2059" t="s">
        <v>89</v>
      </c>
      <c r="D2059" t="s">
        <v>89</v>
      </c>
      <c r="E2059" t="s">
        <v>1196</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169</v>
      </c>
      <c r="B2060" t="s">
        <v>2630</v>
      </c>
      <c r="C2060" t="s">
        <v>89</v>
      </c>
      <c r="D2060" t="s">
        <v>89</v>
      </c>
      <c r="E2060" t="s">
        <v>1873</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169</v>
      </c>
      <c r="B2061" t="s">
        <v>2631</v>
      </c>
      <c r="C2061" t="s">
        <v>89</v>
      </c>
      <c r="D2061" t="s">
        <v>89</v>
      </c>
      <c r="E2061" t="s">
        <v>1298</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169</v>
      </c>
      <c r="B2062" t="s">
        <v>2632</v>
      </c>
      <c r="C2062" t="s">
        <v>89</v>
      </c>
      <c r="D2062" t="s">
        <v>89</v>
      </c>
      <c r="E2062" t="s">
        <v>1947</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169</v>
      </c>
      <c r="B2063" t="s">
        <v>2633</v>
      </c>
      <c r="C2063" t="s">
        <v>89</v>
      </c>
      <c r="D2063" t="s">
        <v>89</v>
      </c>
      <c r="E2063" t="s">
        <v>1947</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169</v>
      </c>
      <c r="B2064" t="s">
        <v>2634</v>
      </c>
      <c r="C2064" t="s">
        <v>89</v>
      </c>
      <c r="D2064" t="s">
        <v>89</v>
      </c>
      <c r="E2064" t="s">
        <v>1754</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169</v>
      </c>
      <c r="B2065" t="s">
        <v>2635</v>
      </c>
      <c r="C2065" t="s">
        <v>89</v>
      </c>
      <c r="D2065" t="s">
        <v>89</v>
      </c>
      <c r="E2065" t="s">
        <v>1947</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169</v>
      </c>
      <c r="B2066" t="s">
        <v>2636</v>
      </c>
      <c r="C2066" t="s">
        <v>89</v>
      </c>
      <c r="D2066" t="s">
        <v>89</v>
      </c>
      <c r="E2066" t="s">
        <v>1615</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169</v>
      </c>
      <c r="B2067" t="s">
        <v>2637</v>
      </c>
      <c r="C2067" t="s">
        <v>89</v>
      </c>
      <c r="D2067" t="s">
        <v>89</v>
      </c>
      <c r="E2067" t="s">
        <v>1298</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169</v>
      </c>
      <c r="B2068" t="s">
        <v>2638</v>
      </c>
      <c r="C2068" t="s">
        <v>89</v>
      </c>
      <c r="D2068" t="s">
        <v>89</v>
      </c>
      <c r="E2068" t="s">
        <v>1298</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169</v>
      </c>
      <c r="B2069" t="s">
        <v>2639</v>
      </c>
      <c r="C2069" t="s">
        <v>89</v>
      </c>
      <c r="D2069" t="s">
        <v>89</v>
      </c>
      <c r="E2069" t="s">
        <v>1298</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169</v>
      </c>
      <c r="B2070" t="s">
        <v>2640</v>
      </c>
      <c r="C2070" t="s">
        <v>89</v>
      </c>
      <c r="D2070" t="s">
        <v>89</v>
      </c>
      <c r="E2070" t="s">
        <v>1298</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169</v>
      </c>
      <c r="B2071" t="s">
        <v>2641</v>
      </c>
      <c r="C2071" t="s">
        <v>89</v>
      </c>
      <c r="D2071" t="s">
        <v>89</v>
      </c>
      <c r="E2071" t="s">
        <v>1569</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169</v>
      </c>
      <c r="B2072" t="s">
        <v>2642</v>
      </c>
      <c r="C2072" t="s">
        <v>89</v>
      </c>
      <c r="D2072" t="s">
        <v>89</v>
      </c>
      <c r="E2072" t="s">
        <v>1569</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169</v>
      </c>
      <c r="B2073" t="s">
        <v>2643</v>
      </c>
      <c r="C2073" t="s">
        <v>89</v>
      </c>
      <c r="D2073" t="s">
        <v>89</v>
      </c>
      <c r="E2073" t="s">
        <v>1582</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169</v>
      </c>
      <c r="B2074" t="s">
        <v>2644</v>
      </c>
      <c r="C2074" t="s">
        <v>89</v>
      </c>
      <c r="D2074" t="s">
        <v>89</v>
      </c>
      <c r="E2074" t="s">
        <v>1298</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169</v>
      </c>
      <c r="B2075" t="s">
        <v>2645</v>
      </c>
      <c r="C2075" t="s">
        <v>89</v>
      </c>
      <c r="D2075" t="s">
        <v>89</v>
      </c>
      <c r="E2075" t="s">
        <v>1166</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169</v>
      </c>
      <c r="B2076" t="s">
        <v>2646</v>
      </c>
      <c r="C2076" t="s">
        <v>89</v>
      </c>
      <c r="D2076" t="s">
        <v>89</v>
      </c>
      <c r="E2076" t="s">
        <v>1569</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169</v>
      </c>
      <c r="B2077" t="s">
        <v>2647</v>
      </c>
      <c r="C2077" t="s">
        <v>89</v>
      </c>
      <c r="D2077" t="s">
        <v>1705</v>
      </c>
      <c r="E2077" t="s">
        <v>1569</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169</v>
      </c>
      <c r="B2078" t="s">
        <v>2648</v>
      </c>
      <c r="C2078" t="s">
        <v>89</v>
      </c>
      <c r="D2078" t="s">
        <v>89</v>
      </c>
      <c r="E2078" t="s">
        <v>1569</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169</v>
      </c>
      <c r="B2079" t="s">
        <v>2649</v>
      </c>
      <c r="C2079" t="s">
        <v>89</v>
      </c>
      <c r="D2079" t="s">
        <v>89</v>
      </c>
      <c r="E2079" t="s">
        <v>1166</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169</v>
      </c>
      <c r="B2080" t="s">
        <v>2650</v>
      </c>
      <c r="C2080" t="s">
        <v>89</v>
      </c>
      <c r="D2080" t="s">
        <v>89</v>
      </c>
      <c r="E2080" t="s">
        <v>1298</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169</v>
      </c>
      <c r="B2081" t="s">
        <v>2651</v>
      </c>
      <c r="C2081" t="s">
        <v>89</v>
      </c>
      <c r="D2081" t="s">
        <v>89</v>
      </c>
      <c r="E2081" t="s">
        <v>1298</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169</v>
      </c>
      <c r="B2082" t="s">
        <v>2652</v>
      </c>
      <c r="C2082" t="s">
        <v>89</v>
      </c>
      <c r="D2082" t="s">
        <v>89</v>
      </c>
      <c r="E2082" t="s">
        <v>1121</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169</v>
      </c>
      <c r="B2083" t="s">
        <v>2653</v>
      </c>
      <c r="C2083" t="s">
        <v>89</v>
      </c>
      <c r="D2083" t="s">
        <v>89</v>
      </c>
      <c r="E2083" t="s">
        <v>1569</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169</v>
      </c>
      <c r="B2084" t="s">
        <v>2654</v>
      </c>
      <c r="C2084" t="s">
        <v>89</v>
      </c>
      <c r="D2084" t="s">
        <v>89</v>
      </c>
      <c r="E2084" t="s">
        <v>1298</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169</v>
      </c>
      <c r="B2085" t="s">
        <v>2655</v>
      </c>
      <c r="C2085" t="s">
        <v>89</v>
      </c>
      <c r="D2085" t="s">
        <v>89</v>
      </c>
      <c r="E2085" t="s">
        <v>1615</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169</v>
      </c>
      <c r="B2086" t="s">
        <v>2656</v>
      </c>
      <c r="C2086" t="s">
        <v>89</v>
      </c>
      <c r="D2086" t="s">
        <v>89</v>
      </c>
      <c r="E2086" t="s">
        <v>1298</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169</v>
      </c>
      <c r="B2087" t="s">
        <v>2441</v>
      </c>
      <c r="C2087" t="s">
        <v>89</v>
      </c>
      <c r="D2087" t="s">
        <v>89</v>
      </c>
      <c r="E2087" t="s">
        <v>1569</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169</v>
      </c>
      <c r="B2088" t="s">
        <v>1138</v>
      </c>
      <c r="C2088" t="s">
        <v>89</v>
      </c>
      <c r="D2088" t="s">
        <v>89</v>
      </c>
      <c r="E2088" t="s">
        <v>1139</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172</v>
      </c>
      <c r="B2089" t="s">
        <v>2657</v>
      </c>
      <c r="C2089" t="s">
        <v>89</v>
      </c>
      <c r="D2089" t="s">
        <v>2658</v>
      </c>
      <c r="E2089" t="s">
        <v>1196</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172</v>
      </c>
      <c r="B2090" t="s">
        <v>2659</v>
      </c>
      <c r="C2090" t="s">
        <v>89</v>
      </c>
      <c r="D2090" t="s">
        <v>2658</v>
      </c>
      <c r="E2090" t="s">
        <v>1335</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172</v>
      </c>
      <c r="B2091" t="s">
        <v>1392</v>
      </c>
      <c r="C2091" t="s">
        <v>89</v>
      </c>
      <c r="D2091" t="s">
        <v>1330</v>
      </c>
      <c r="E2091" t="s">
        <v>1135</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172</v>
      </c>
      <c r="B2092" t="s">
        <v>2660</v>
      </c>
      <c r="C2092" t="s">
        <v>89</v>
      </c>
      <c r="D2092" t="s">
        <v>2658</v>
      </c>
      <c r="E2092" t="s">
        <v>1196</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172</v>
      </c>
      <c r="B2093" t="s">
        <v>2661</v>
      </c>
      <c r="C2093" t="s">
        <v>89</v>
      </c>
      <c r="D2093" t="s">
        <v>2662</v>
      </c>
      <c r="E2093" t="s">
        <v>1233</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172</v>
      </c>
      <c r="B2094" t="s">
        <v>2663</v>
      </c>
      <c r="C2094" t="s">
        <v>89</v>
      </c>
      <c r="D2094" t="s">
        <v>2664</v>
      </c>
      <c r="E2094" t="s">
        <v>2665</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172</v>
      </c>
      <c r="B2095" t="s">
        <v>2666</v>
      </c>
      <c r="C2095" t="s">
        <v>89</v>
      </c>
      <c r="D2095" t="s">
        <v>2667</v>
      </c>
      <c r="E2095" t="s">
        <v>2668</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172</v>
      </c>
      <c r="B2096" t="s">
        <v>2669</v>
      </c>
      <c r="C2096" t="s">
        <v>89</v>
      </c>
      <c r="D2096" t="s">
        <v>2670</v>
      </c>
      <c r="E2096" t="s">
        <v>1153</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172</v>
      </c>
      <c r="B2097" t="s">
        <v>2671</v>
      </c>
      <c r="C2097" t="s">
        <v>89</v>
      </c>
      <c r="D2097" t="s">
        <v>2672</v>
      </c>
      <c r="E2097" t="s">
        <v>1093</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172</v>
      </c>
      <c r="B2098" t="s">
        <v>2673</v>
      </c>
      <c r="C2098" t="s">
        <v>89</v>
      </c>
      <c r="D2098" t="s">
        <v>2674</v>
      </c>
      <c r="E2098" t="s">
        <v>1093</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172</v>
      </c>
      <c r="B2099" t="s">
        <v>2657</v>
      </c>
      <c r="C2099" t="s">
        <v>89</v>
      </c>
      <c r="D2099" t="s">
        <v>2658</v>
      </c>
      <c r="E2099" t="s">
        <v>1196</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172</v>
      </c>
      <c r="B2100" t="s">
        <v>2675</v>
      </c>
      <c r="C2100" t="s">
        <v>89</v>
      </c>
      <c r="D2100" t="s">
        <v>2658</v>
      </c>
      <c r="E2100" t="s">
        <v>1335</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172</v>
      </c>
      <c r="B2101" t="s">
        <v>2659</v>
      </c>
      <c r="C2101" t="s">
        <v>89</v>
      </c>
      <c r="D2101" t="s">
        <v>2658</v>
      </c>
      <c r="E2101" t="s">
        <v>1335</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172</v>
      </c>
      <c r="B2102" t="s">
        <v>2661</v>
      </c>
      <c r="C2102" t="s">
        <v>89</v>
      </c>
      <c r="D2102" t="s">
        <v>2662</v>
      </c>
      <c r="E2102" t="s">
        <v>1233</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172</v>
      </c>
      <c r="B2103" t="s">
        <v>2676</v>
      </c>
      <c r="C2103" t="s">
        <v>89</v>
      </c>
      <c r="D2103" t="s">
        <v>2677</v>
      </c>
      <c r="E2103" t="s">
        <v>1335</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172</v>
      </c>
      <c r="B2104" t="s">
        <v>2678</v>
      </c>
      <c r="C2104" t="s">
        <v>89</v>
      </c>
      <c r="D2104" t="s">
        <v>2658</v>
      </c>
      <c r="E2104" t="s">
        <v>1196</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172</v>
      </c>
      <c r="B2105" t="s">
        <v>2679</v>
      </c>
      <c r="C2105" t="s">
        <v>89</v>
      </c>
      <c r="D2105" t="s">
        <v>2658</v>
      </c>
      <c r="E2105" t="s">
        <v>1233</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172</v>
      </c>
      <c r="B2106" t="s">
        <v>2680</v>
      </c>
      <c r="C2106" t="s">
        <v>89</v>
      </c>
      <c r="D2106" t="s">
        <v>2658</v>
      </c>
      <c r="E2106" t="s">
        <v>1196</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172</v>
      </c>
      <c r="B2107" t="s">
        <v>2660</v>
      </c>
      <c r="C2107" t="s">
        <v>89</v>
      </c>
      <c r="D2107" t="s">
        <v>2658</v>
      </c>
      <c r="E2107" t="s">
        <v>1196</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172</v>
      </c>
      <c r="B2108" t="s">
        <v>2681</v>
      </c>
      <c r="C2108" t="s">
        <v>89</v>
      </c>
      <c r="D2108" t="s">
        <v>2658</v>
      </c>
      <c r="E2108" t="s">
        <v>1335</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172</v>
      </c>
      <c r="B2109" t="s">
        <v>2682</v>
      </c>
      <c r="C2109" t="s">
        <v>89</v>
      </c>
      <c r="D2109" t="s">
        <v>2658</v>
      </c>
      <c r="E2109" t="s">
        <v>1196</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172</v>
      </c>
      <c r="B2110" t="s">
        <v>2683</v>
      </c>
      <c r="C2110" t="s">
        <v>89</v>
      </c>
      <c r="D2110" t="s">
        <v>2658</v>
      </c>
      <c r="E2110" t="s">
        <v>1335</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172</v>
      </c>
      <c r="B2111" t="s">
        <v>2684</v>
      </c>
      <c r="C2111" t="s">
        <v>89</v>
      </c>
      <c r="D2111" t="s">
        <v>2658</v>
      </c>
      <c r="E2111" t="s">
        <v>1335</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172</v>
      </c>
      <c r="B2112" t="s">
        <v>2685</v>
      </c>
      <c r="C2112" t="s">
        <v>89</v>
      </c>
      <c r="D2112" t="s">
        <v>89</v>
      </c>
      <c r="E2112" t="s">
        <v>1335</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172</v>
      </c>
      <c r="B2113" t="s">
        <v>2686</v>
      </c>
      <c r="C2113" t="s">
        <v>89</v>
      </c>
      <c r="D2113" t="s">
        <v>2658</v>
      </c>
      <c r="E2113" t="s">
        <v>1335</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172</v>
      </c>
      <c r="B2114" t="s">
        <v>2687</v>
      </c>
      <c r="C2114" t="s">
        <v>89</v>
      </c>
      <c r="D2114" t="s">
        <v>2658</v>
      </c>
      <c r="E2114" t="s">
        <v>1335</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172</v>
      </c>
      <c r="B2115" t="s">
        <v>2688</v>
      </c>
      <c r="C2115" t="s">
        <v>89</v>
      </c>
      <c r="D2115" t="s">
        <v>2658</v>
      </c>
      <c r="E2115" t="s">
        <v>1335</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172</v>
      </c>
      <c r="B2116" t="s">
        <v>2417</v>
      </c>
      <c r="C2116" t="s">
        <v>89</v>
      </c>
      <c r="D2116" t="s">
        <v>89</v>
      </c>
      <c r="E2116" t="s">
        <v>1100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172</v>
      </c>
      <c r="B2117" t="s">
        <v>1301</v>
      </c>
      <c r="C2117" t="s">
        <v>89</v>
      </c>
      <c r="D2117" t="s">
        <v>89</v>
      </c>
      <c r="E2117" t="s">
        <v>1100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172</v>
      </c>
      <c r="B2118" t="s">
        <v>2689</v>
      </c>
      <c r="C2118" t="s">
        <v>89</v>
      </c>
      <c r="D2118" t="s">
        <v>89</v>
      </c>
      <c r="E2118" t="s">
        <v>1135</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172</v>
      </c>
      <c r="B2119" t="s">
        <v>2504</v>
      </c>
      <c r="C2119" t="s">
        <v>89</v>
      </c>
      <c r="D2119" t="s">
        <v>2690</v>
      </c>
      <c r="E2119" t="s">
        <v>1105</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172</v>
      </c>
      <c r="B2120" t="s">
        <v>1098</v>
      </c>
      <c r="C2120" t="s">
        <v>89</v>
      </c>
      <c r="D2120" t="s">
        <v>2691</v>
      </c>
      <c r="E2120" t="s">
        <v>1100</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172</v>
      </c>
      <c r="B2121" t="s">
        <v>1112</v>
      </c>
      <c r="C2121" t="s">
        <v>89</v>
      </c>
      <c r="D2121" t="s">
        <v>2658</v>
      </c>
      <c r="E2121" t="s">
        <v>1115</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172</v>
      </c>
      <c r="B2122" t="s">
        <v>1114</v>
      </c>
      <c r="C2122" t="s">
        <v>89</v>
      </c>
      <c r="D2122" t="s">
        <v>2658</v>
      </c>
      <c r="E2122" t="s">
        <v>1115</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172</v>
      </c>
      <c r="B2123" t="s">
        <v>1290</v>
      </c>
      <c r="C2123" t="s">
        <v>89</v>
      </c>
      <c r="D2123" t="s">
        <v>2662</v>
      </c>
      <c r="E2123" t="s">
        <v>1100</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172</v>
      </c>
      <c r="B2124" t="s">
        <v>1392</v>
      </c>
      <c r="C2124" t="s">
        <v>89</v>
      </c>
      <c r="D2124" t="s">
        <v>1330</v>
      </c>
      <c r="E2124" t="s">
        <v>1135</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172</v>
      </c>
      <c r="B2125" t="s">
        <v>2692</v>
      </c>
      <c r="C2125" t="s">
        <v>89</v>
      </c>
      <c r="D2125" t="s">
        <v>2693</v>
      </c>
      <c r="E2125" t="s">
        <v>1102</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172</v>
      </c>
      <c r="B2126" t="s">
        <v>2694</v>
      </c>
      <c r="C2126" t="s">
        <v>89</v>
      </c>
      <c r="D2126" t="s">
        <v>89</v>
      </c>
      <c r="E2126" t="s">
        <v>1105</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172</v>
      </c>
      <c r="B2127" t="s">
        <v>2695</v>
      </c>
      <c r="C2127" t="s">
        <v>89</v>
      </c>
      <c r="D2127" t="s">
        <v>2696</v>
      </c>
      <c r="E2127" t="s">
        <v>1100</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172</v>
      </c>
      <c r="B2128" t="s">
        <v>2697</v>
      </c>
      <c r="C2128" t="s">
        <v>89</v>
      </c>
      <c r="D2128" t="s">
        <v>2698</v>
      </c>
      <c r="E2128" t="s">
        <v>1238</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172</v>
      </c>
      <c r="B2129" t="s">
        <v>2699</v>
      </c>
      <c r="C2129" t="s">
        <v>89</v>
      </c>
      <c r="D2129" t="s">
        <v>2700</v>
      </c>
      <c r="E2129" t="s">
        <v>1238</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172</v>
      </c>
      <c r="B2130" t="s">
        <v>2701</v>
      </c>
      <c r="C2130" t="s">
        <v>89</v>
      </c>
      <c r="D2130" t="s">
        <v>89</v>
      </c>
      <c r="E2130" t="s">
        <v>1238</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172</v>
      </c>
      <c r="B2131" t="s">
        <v>1197</v>
      </c>
      <c r="C2131" t="s">
        <v>89</v>
      </c>
      <c r="D2131" t="s">
        <v>89</v>
      </c>
      <c r="E2131" t="s">
        <v>1135</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172</v>
      </c>
      <c r="B2132" t="s">
        <v>2135</v>
      </c>
      <c r="C2132" t="s">
        <v>89</v>
      </c>
      <c r="D2132" t="s">
        <v>89</v>
      </c>
      <c r="E2132" t="s">
        <v>1135</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172</v>
      </c>
      <c r="B2133" t="s">
        <v>1122</v>
      </c>
      <c r="C2133" t="s">
        <v>89</v>
      </c>
      <c r="D2133" t="s">
        <v>89</v>
      </c>
      <c r="E2133" t="s">
        <v>1218</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172</v>
      </c>
      <c r="B2134" t="s">
        <v>1124</v>
      </c>
      <c r="C2134" t="s">
        <v>89</v>
      </c>
      <c r="D2134" t="s">
        <v>89</v>
      </c>
      <c r="E2134" t="s">
        <v>1218</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172</v>
      </c>
      <c r="B2135" t="s">
        <v>1198</v>
      </c>
      <c r="C2135" t="s">
        <v>89</v>
      </c>
      <c r="D2135" t="s">
        <v>89</v>
      </c>
      <c r="E2135" t="s">
        <v>1218</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172</v>
      </c>
      <c r="B2136" t="s">
        <v>1473</v>
      </c>
      <c r="C2136" t="s">
        <v>89</v>
      </c>
      <c r="D2136" t="s">
        <v>89</v>
      </c>
      <c r="E2136" t="s">
        <v>1218</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172</v>
      </c>
      <c r="B2137" t="s">
        <v>2702</v>
      </c>
      <c r="C2137" t="s">
        <v>89</v>
      </c>
      <c r="D2137" t="s">
        <v>89</v>
      </c>
      <c r="E2137" t="s">
        <v>1218</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172</v>
      </c>
      <c r="B2138" t="s">
        <v>1729</v>
      </c>
      <c r="C2138" t="s">
        <v>89</v>
      </c>
      <c r="D2138" t="s">
        <v>89</v>
      </c>
      <c r="E2138" t="s">
        <v>1218</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172</v>
      </c>
      <c r="B2139" t="s">
        <v>2703</v>
      </c>
      <c r="C2139" t="s">
        <v>89</v>
      </c>
      <c r="D2139" t="s">
        <v>89</v>
      </c>
      <c r="E2139" t="s">
        <v>1218</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172</v>
      </c>
      <c r="B2140" t="s">
        <v>1285</v>
      </c>
      <c r="C2140" t="s">
        <v>89</v>
      </c>
      <c r="D2140" t="s">
        <v>89</v>
      </c>
      <c r="E2140" t="s">
        <v>1231</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172</v>
      </c>
      <c r="B2141" t="s">
        <v>2704</v>
      </c>
      <c r="C2141" t="s">
        <v>89</v>
      </c>
      <c r="D2141" t="s">
        <v>89</v>
      </c>
      <c r="E2141" t="s">
        <v>1131</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172</v>
      </c>
      <c r="B2142" t="s">
        <v>2705</v>
      </c>
      <c r="C2142" t="s">
        <v>89</v>
      </c>
      <c r="D2142" t="s">
        <v>89</v>
      </c>
      <c r="E2142" t="s">
        <v>1202</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172</v>
      </c>
      <c r="B2143" t="s">
        <v>2138</v>
      </c>
      <c r="C2143" t="s">
        <v>89</v>
      </c>
      <c r="D2143" t="s">
        <v>89</v>
      </c>
      <c r="E2143" t="s">
        <v>1133</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172</v>
      </c>
      <c r="B2144" t="s">
        <v>1268</v>
      </c>
      <c r="C2144" t="s">
        <v>89</v>
      </c>
      <c r="D2144" t="s">
        <v>89</v>
      </c>
      <c r="E2144" t="s">
        <v>1233</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172</v>
      </c>
      <c r="B2145" t="s">
        <v>1269</v>
      </c>
      <c r="C2145" t="s">
        <v>89</v>
      </c>
      <c r="D2145" t="s">
        <v>89</v>
      </c>
      <c r="E2145" t="s">
        <v>1233</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172</v>
      </c>
      <c r="B2146" t="s">
        <v>1232</v>
      </c>
      <c r="C2146" t="s">
        <v>89</v>
      </c>
      <c r="D2146" t="s">
        <v>89</v>
      </c>
      <c r="E2146" t="s">
        <v>1233</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172</v>
      </c>
      <c r="B2147" t="s">
        <v>2706</v>
      </c>
      <c r="C2147" t="s">
        <v>89</v>
      </c>
      <c r="D2147" t="s">
        <v>89</v>
      </c>
      <c r="E2147" t="s">
        <v>1233</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172</v>
      </c>
      <c r="B2148" t="s">
        <v>1138</v>
      </c>
      <c r="C2148" t="s">
        <v>89</v>
      </c>
      <c r="D2148" t="s">
        <v>89</v>
      </c>
      <c r="E2148" t="s">
        <v>1139</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173</v>
      </c>
      <c r="B2149" t="s">
        <v>1140</v>
      </c>
      <c r="C2149" t="s">
        <v>89</v>
      </c>
      <c r="D2149" t="s">
        <v>2707</v>
      </c>
      <c r="E2149" t="s">
        <v>1142</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173</v>
      </c>
      <c r="B2150" t="s">
        <v>2195</v>
      </c>
      <c r="C2150" t="s">
        <v>89</v>
      </c>
      <c r="D2150" t="s">
        <v>2708</v>
      </c>
      <c r="E2150" t="s">
        <v>1194</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173</v>
      </c>
      <c r="B2151" t="s">
        <v>2189</v>
      </c>
      <c r="C2151" t="s">
        <v>89</v>
      </c>
      <c r="D2151" t="s">
        <v>2709</v>
      </c>
      <c r="E2151" t="s">
        <v>1097</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173</v>
      </c>
      <c r="B2152" t="s">
        <v>1143</v>
      </c>
      <c r="C2152" t="s">
        <v>89</v>
      </c>
      <c r="D2152" t="s">
        <v>2707</v>
      </c>
      <c r="E2152" t="s">
        <v>1153</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173</v>
      </c>
      <c r="B2153" t="s">
        <v>2193</v>
      </c>
      <c r="C2153" t="s">
        <v>89</v>
      </c>
      <c r="D2153" t="s">
        <v>2710</v>
      </c>
      <c r="E2153" t="s">
        <v>1153</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173</v>
      </c>
      <c r="B2154" t="s">
        <v>2711</v>
      </c>
      <c r="C2154" t="s">
        <v>89</v>
      </c>
      <c r="D2154" t="s">
        <v>2712</v>
      </c>
      <c r="E2154" t="s">
        <v>2713</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173</v>
      </c>
      <c r="B2155" t="s">
        <v>2122</v>
      </c>
      <c r="C2155" t="s">
        <v>89</v>
      </c>
      <c r="D2155" t="s">
        <v>2714</v>
      </c>
      <c r="E2155" t="s">
        <v>2715</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173</v>
      </c>
      <c r="B2156" t="s">
        <v>1254</v>
      </c>
      <c r="C2156" t="s">
        <v>89</v>
      </c>
      <c r="D2156" t="s">
        <v>2716</v>
      </c>
      <c r="E2156" t="s">
        <v>1160</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173</v>
      </c>
      <c r="B2157" t="s">
        <v>2193</v>
      </c>
      <c r="C2157" t="s">
        <v>89</v>
      </c>
      <c r="D2157" t="s">
        <v>2710</v>
      </c>
      <c r="E2157" t="s">
        <v>1153</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173</v>
      </c>
      <c r="B2158" t="s">
        <v>2195</v>
      </c>
      <c r="C2158" t="s">
        <v>89</v>
      </c>
      <c r="D2158" t="s">
        <v>2708</v>
      </c>
      <c r="E2158" t="s">
        <v>1194</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173</v>
      </c>
      <c r="B2159" t="s">
        <v>2189</v>
      </c>
      <c r="C2159" t="s">
        <v>89</v>
      </c>
      <c r="D2159" t="s">
        <v>2709</v>
      </c>
      <c r="E2159" t="s">
        <v>1097</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173</v>
      </c>
      <c r="B2160" t="s">
        <v>1098</v>
      </c>
      <c r="C2160" t="s">
        <v>89</v>
      </c>
      <c r="D2160" t="s">
        <v>2717</v>
      </c>
      <c r="E2160" t="s">
        <v>1278</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173</v>
      </c>
      <c r="B2161" t="s">
        <v>1112</v>
      </c>
      <c r="C2161" t="s">
        <v>89</v>
      </c>
      <c r="D2161" t="s">
        <v>89</v>
      </c>
      <c r="E2161" t="s">
        <v>1278</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173</v>
      </c>
      <c r="B2162" t="s">
        <v>1305</v>
      </c>
      <c r="C2162" t="s">
        <v>89</v>
      </c>
      <c r="D2162" t="s">
        <v>2718</v>
      </c>
      <c r="E2162" t="s">
        <v>1278</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173</v>
      </c>
      <c r="B2163" t="s">
        <v>1114</v>
      </c>
      <c r="C2163" t="s">
        <v>89</v>
      </c>
      <c r="D2163" t="s">
        <v>89</v>
      </c>
      <c r="E2163" t="s">
        <v>1278</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173</v>
      </c>
      <c r="B2164" t="s">
        <v>2719</v>
      </c>
      <c r="C2164" t="s">
        <v>89</v>
      </c>
      <c r="D2164" t="s">
        <v>2720</v>
      </c>
      <c r="E2164" t="s">
        <v>1105</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173</v>
      </c>
      <c r="B2165" t="s">
        <v>2721</v>
      </c>
      <c r="C2165" t="s">
        <v>89</v>
      </c>
      <c r="D2165" t="s">
        <v>2722</v>
      </c>
      <c r="E2165" t="s">
        <v>1153</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173</v>
      </c>
      <c r="B2166" t="s">
        <v>1156</v>
      </c>
      <c r="C2166" t="s">
        <v>89</v>
      </c>
      <c r="D2166" t="s">
        <v>2722</v>
      </c>
      <c r="E2166" t="s">
        <v>1265</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173</v>
      </c>
      <c r="B2167" t="s">
        <v>2723</v>
      </c>
      <c r="C2167" t="s">
        <v>89</v>
      </c>
      <c r="D2167" t="s">
        <v>2724</v>
      </c>
      <c r="E2167" t="s">
        <v>1097</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173</v>
      </c>
      <c r="B2168" t="s">
        <v>2232</v>
      </c>
      <c r="C2168" t="s">
        <v>89</v>
      </c>
      <c r="D2168" t="s">
        <v>2724</v>
      </c>
      <c r="E2168" t="s">
        <v>1355</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173</v>
      </c>
      <c r="B2169" t="s">
        <v>1158</v>
      </c>
      <c r="C2169" t="s">
        <v>89</v>
      </c>
      <c r="D2169" t="s">
        <v>2725</v>
      </c>
      <c r="E2169" t="s">
        <v>1160</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173</v>
      </c>
      <c r="B2170" t="s">
        <v>2726</v>
      </c>
      <c r="C2170" t="s">
        <v>89</v>
      </c>
      <c r="D2170" t="s">
        <v>1829</v>
      </c>
      <c r="E2170" t="s">
        <v>1278</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173</v>
      </c>
      <c r="B2171" t="s">
        <v>1144</v>
      </c>
      <c r="C2171" t="s">
        <v>89</v>
      </c>
      <c r="D2171" t="s">
        <v>1829</v>
      </c>
      <c r="E2171" t="s">
        <v>1097</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173</v>
      </c>
      <c r="B2172" t="s">
        <v>2727</v>
      </c>
      <c r="C2172" t="s">
        <v>89</v>
      </c>
      <c r="D2172" t="s">
        <v>2728</v>
      </c>
      <c r="E2172" t="s">
        <v>1238</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173</v>
      </c>
      <c r="B2173" t="s">
        <v>2729</v>
      </c>
      <c r="C2173" t="s">
        <v>89</v>
      </c>
      <c r="D2173" t="s">
        <v>2728</v>
      </c>
      <c r="E2173" t="s">
        <v>1238</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173</v>
      </c>
      <c r="B2174" t="s">
        <v>1151</v>
      </c>
      <c r="C2174" t="s">
        <v>89</v>
      </c>
      <c r="D2174" t="s">
        <v>2728</v>
      </c>
      <c r="E2174" t="s">
        <v>1093</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173</v>
      </c>
      <c r="B2175" t="s">
        <v>2730</v>
      </c>
      <c r="C2175" t="s">
        <v>89</v>
      </c>
      <c r="D2175" t="s">
        <v>2731</v>
      </c>
      <c r="E2175" t="s">
        <v>1278</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173</v>
      </c>
      <c r="B2176" t="s">
        <v>2732</v>
      </c>
      <c r="C2176" t="s">
        <v>89</v>
      </c>
      <c r="D2176" t="s">
        <v>2731</v>
      </c>
      <c r="E2176" t="s">
        <v>1093</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173</v>
      </c>
      <c r="B2177" t="s">
        <v>1239</v>
      </c>
      <c r="C2177" t="s">
        <v>89</v>
      </c>
      <c r="D2177" t="s">
        <v>2733</v>
      </c>
      <c r="E2177" t="s">
        <v>1265</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173</v>
      </c>
      <c r="B2178" t="s">
        <v>2734</v>
      </c>
      <c r="C2178" t="s">
        <v>89</v>
      </c>
      <c r="D2178" t="s">
        <v>2735</v>
      </c>
      <c r="E2178" t="s">
        <v>1265</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173</v>
      </c>
      <c r="B2179" t="s">
        <v>2736</v>
      </c>
      <c r="C2179" t="s">
        <v>89</v>
      </c>
      <c r="D2179" t="s">
        <v>2707</v>
      </c>
      <c r="E2179" t="s">
        <v>1162</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173</v>
      </c>
      <c r="B2180" t="s">
        <v>1140</v>
      </c>
      <c r="C2180" t="s">
        <v>89</v>
      </c>
      <c r="D2180" t="s">
        <v>2707</v>
      </c>
      <c r="E2180" t="s">
        <v>1142</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173</v>
      </c>
      <c r="B2181" t="s">
        <v>1143</v>
      </c>
      <c r="C2181" t="s">
        <v>89</v>
      </c>
      <c r="D2181" t="s">
        <v>2707</v>
      </c>
      <c r="E2181" t="s">
        <v>1153</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173</v>
      </c>
      <c r="B2182" t="s">
        <v>1243</v>
      </c>
      <c r="C2182" t="s">
        <v>89</v>
      </c>
      <c r="D2182" t="s">
        <v>2737</v>
      </c>
      <c r="E2182" t="s">
        <v>1194</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173</v>
      </c>
      <c r="B2183" t="s">
        <v>2738</v>
      </c>
      <c r="C2183" t="s">
        <v>89</v>
      </c>
      <c r="D2183" t="s">
        <v>2739</v>
      </c>
      <c r="E2183" t="s">
        <v>1097</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173</v>
      </c>
      <c r="B2184" t="s">
        <v>2740</v>
      </c>
      <c r="C2184" t="s">
        <v>89</v>
      </c>
      <c r="D2184" t="s">
        <v>2741</v>
      </c>
      <c r="E2184" t="s">
        <v>1105</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173</v>
      </c>
      <c r="B2185" t="s">
        <v>2742</v>
      </c>
      <c r="C2185" t="s">
        <v>89</v>
      </c>
      <c r="D2185" t="s">
        <v>2743</v>
      </c>
      <c r="E2185" t="s">
        <v>1153</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173</v>
      </c>
      <c r="B2186" t="s">
        <v>2744</v>
      </c>
      <c r="C2186" t="s">
        <v>89</v>
      </c>
      <c r="D2186" t="s">
        <v>2745</v>
      </c>
      <c r="E2186" t="s">
        <v>1094</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173</v>
      </c>
      <c r="B2187" t="s">
        <v>2746</v>
      </c>
      <c r="C2187" t="s">
        <v>89</v>
      </c>
      <c r="D2187" t="s">
        <v>2743</v>
      </c>
      <c r="E2187" t="s">
        <v>1153</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173</v>
      </c>
      <c r="B2188" t="s">
        <v>2495</v>
      </c>
      <c r="C2188" t="s">
        <v>89</v>
      </c>
      <c r="D2188" t="s">
        <v>2747</v>
      </c>
      <c r="E2188" t="s">
        <v>1524</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173</v>
      </c>
      <c r="B2189" t="s">
        <v>2748</v>
      </c>
      <c r="C2189" t="s">
        <v>89</v>
      </c>
      <c r="D2189" t="s">
        <v>2749</v>
      </c>
      <c r="E2189" t="s">
        <v>1355</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173</v>
      </c>
      <c r="B2190" t="s">
        <v>1325</v>
      </c>
      <c r="C2190" t="s">
        <v>89</v>
      </c>
      <c r="D2190" t="s">
        <v>2750</v>
      </c>
      <c r="E2190" t="s">
        <v>1105</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173</v>
      </c>
      <c r="B2191" t="s">
        <v>2751</v>
      </c>
      <c r="C2191" t="s">
        <v>89</v>
      </c>
      <c r="D2191" t="s">
        <v>2752</v>
      </c>
      <c r="E2191" t="s">
        <v>1278</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173</v>
      </c>
      <c r="B2192" t="s">
        <v>2753</v>
      </c>
      <c r="C2192" t="s">
        <v>89</v>
      </c>
      <c r="D2192" t="s">
        <v>2754</v>
      </c>
      <c r="E2192" t="s">
        <v>1164</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173</v>
      </c>
      <c r="B2193" t="s">
        <v>2755</v>
      </c>
      <c r="C2193" t="s">
        <v>89</v>
      </c>
      <c r="D2193" t="s">
        <v>2756</v>
      </c>
      <c r="E2193" t="s">
        <v>1207</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173</v>
      </c>
      <c r="B2194" t="s">
        <v>1714</v>
      </c>
      <c r="C2194" t="s">
        <v>89</v>
      </c>
      <c r="D2194" t="s">
        <v>2757</v>
      </c>
      <c r="E2194" t="s">
        <v>1142</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173</v>
      </c>
      <c r="B2195" t="s">
        <v>2758</v>
      </c>
      <c r="C2195" t="s">
        <v>89</v>
      </c>
      <c r="D2195" t="s">
        <v>2759</v>
      </c>
      <c r="E2195" t="s">
        <v>1164</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173</v>
      </c>
      <c r="B2196" t="s">
        <v>2760</v>
      </c>
      <c r="C2196" t="s">
        <v>89</v>
      </c>
      <c r="D2196" t="s">
        <v>2761</v>
      </c>
      <c r="E2196" t="s">
        <v>1164</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173</v>
      </c>
      <c r="B2197" t="s">
        <v>2762</v>
      </c>
      <c r="C2197" t="s">
        <v>89</v>
      </c>
      <c r="D2197" t="s">
        <v>2763</v>
      </c>
      <c r="E2197" t="s">
        <v>1164</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173</v>
      </c>
      <c r="B2198" t="s">
        <v>2764</v>
      </c>
      <c r="C2198" t="s">
        <v>89</v>
      </c>
      <c r="D2198" t="s">
        <v>2765</v>
      </c>
      <c r="E2198" t="s">
        <v>1094</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173</v>
      </c>
      <c r="B2199" t="s">
        <v>2766</v>
      </c>
      <c r="C2199" t="s">
        <v>89</v>
      </c>
      <c r="D2199" t="s">
        <v>89</v>
      </c>
      <c r="E2199" t="s">
        <v>1115</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173</v>
      </c>
      <c r="B2200" t="s">
        <v>2767</v>
      </c>
      <c r="C2200" t="s">
        <v>89</v>
      </c>
      <c r="D2200" t="s">
        <v>89</v>
      </c>
      <c r="E2200" t="s">
        <v>1113</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173</v>
      </c>
      <c r="B2201" t="s">
        <v>2768</v>
      </c>
      <c r="C2201" t="s">
        <v>89</v>
      </c>
      <c r="D2201" t="s">
        <v>89</v>
      </c>
      <c r="E2201" t="s">
        <v>1115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173</v>
      </c>
      <c r="B2202" t="s">
        <v>1841</v>
      </c>
      <c r="C2202" t="s">
        <v>89</v>
      </c>
      <c r="D2202" t="s">
        <v>89</v>
      </c>
      <c r="E2202" t="s">
        <v>1100</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173</v>
      </c>
      <c r="B2203" t="s">
        <v>2769</v>
      </c>
      <c r="C2203" t="s">
        <v>89</v>
      </c>
      <c r="D2203" t="s">
        <v>89</v>
      </c>
      <c r="E2203" t="s">
        <v>1113</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173</v>
      </c>
      <c r="B2204" t="s">
        <v>1122</v>
      </c>
      <c r="C2204" t="s">
        <v>89</v>
      </c>
      <c r="D2204" t="s">
        <v>89</v>
      </c>
      <c r="E2204" t="s">
        <v>1196</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173</v>
      </c>
      <c r="B2205" t="s">
        <v>1124</v>
      </c>
      <c r="C2205" t="s">
        <v>89</v>
      </c>
      <c r="D2205" t="s">
        <v>89</v>
      </c>
      <c r="E2205" t="s">
        <v>1196</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173</v>
      </c>
      <c r="B2206" t="s">
        <v>1125</v>
      </c>
      <c r="C2206" t="s">
        <v>89</v>
      </c>
      <c r="D2206" t="s">
        <v>89</v>
      </c>
      <c r="E2206" t="s">
        <v>1196</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173</v>
      </c>
      <c r="B2207" t="s">
        <v>1126</v>
      </c>
      <c r="C2207" t="s">
        <v>89</v>
      </c>
      <c r="D2207" t="s">
        <v>89</v>
      </c>
      <c r="E2207" t="s">
        <v>1196</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173</v>
      </c>
      <c r="B2208" t="s">
        <v>1127</v>
      </c>
      <c r="C2208" t="s">
        <v>89</v>
      </c>
      <c r="D2208" t="s">
        <v>89</v>
      </c>
      <c r="E2208" t="s">
        <v>1196</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173</v>
      </c>
      <c r="B2209" t="s">
        <v>1529</v>
      </c>
      <c r="C2209" t="s">
        <v>89</v>
      </c>
      <c r="D2209" t="s">
        <v>89</v>
      </c>
      <c r="E2209" t="s">
        <v>1196</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173</v>
      </c>
      <c r="B2210" t="s">
        <v>2770</v>
      </c>
      <c r="C2210" t="s">
        <v>89</v>
      </c>
      <c r="D2210" t="s">
        <v>89</v>
      </c>
      <c r="E2210" t="s">
        <v>1235</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173</v>
      </c>
      <c r="B2211" t="s">
        <v>1266</v>
      </c>
      <c r="C2211" t="s">
        <v>89</v>
      </c>
      <c r="D2211" t="s">
        <v>89</v>
      </c>
      <c r="E2211" t="s">
        <v>1196</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173</v>
      </c>
      <c r="B2212" t="s">
        <v>1200</v>
      </c>
      <c r="C2212" t="s">
        <v>89</v>
      </c>
      <c r="D2212" t="s">
        <v>89</v>
      </c>
      <c r="E2212" t="s">
        <v>1129</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173</v>
      </c>
      <c r="B2213" t="s">
        <v>1128</v>
      </c>
      <c r="C2213" t="s">
        <v>89</v>
      </c>
      <c r="D2213" t="s">
        <v>89</v>
      </c>
      <c r="E2213" t="s">
        <v>1196</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173</v>
      </c>
      <c r="B2214" t="s">
        <v>1130</v>
      </c>
      <c r="C2214" t="s">
        <v>89</v>
      </c>
      <c r="D2214" t="s">
        <v>89</v>
      </c>
      <c r="E2214" t="s">
        <v>1218</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173</v>
      </c>
      <c r="B2215" t="s">
        <v>1132</v>
      </c>
      <c r="C2215" t="s">
        <v>89</v>
      </c>
      <c r="D2215" t="s">
        <v>89</v>
      </c>
      <c r="E2215" t="s">
        <v>1129</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173</v>
      </c>
      <c r="B2216" t="s">
        <v>2427</v>
      </c>
      <c r="C2216" t="s">
        <v>89</v>
      </c>
      <c r="D2216" t="s">
        <v>89</v>
      </c>
      <c r="E2216" t="s">
        <v>1202</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173</v>
      </c>
      <c r="B2217" t="s">
        <v>1232</v>
      </c>
      <c r="C2217" t="s">
        <v>89</v>
      </c>
      <c r="D2217" t="s">
        <v>89</v>
      </c>
      <c r="E2217" t="s">
        <v>1235</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173</v>
      </c>
      <c r="B2218" t="s">
        <v>1236</v>
      </c>
      <c r="C2218" t="s">
        <v>89</v>
      </c>
      <c r="D2218" t="s">
        <v>89</v>
      </c>
      <c r="E2218" t="s">
        <v>1115</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173</v>
      </c>
      <c r="B2219" t="s">
        <v>2771</v>
      </c>
      <c r="C2219" t="s">
        <v>89</v>
      </c>
      <c r="D2219" t="s">
        <v>89</v>
      </c>
      <c r="E2219" t="s">
        <v>1115</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173</v>
      </c>
      <c r="B2220" t="s">
        <v>1138</v>
      </c>
      <c r="C2220" t="s">
        <v>89</v>
      </c>
      <c r="D2220" t="s">
        <v>89</v>
      </c>
      <c r="E2220" t="s">
        <v>1139</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175</v>
      </c>
      <c r="B2221" t="s">
        <v>1140</v>
      </c>
      <c r="C2221" t="s">
        <v>89</v>
      </c>
      <c r="D2221" t="s">
        <v>2772</v>
      </c>
      <c r="E2221" t="s">
        <v>1162</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175</v>
      </c>
      <c r="B2222" t="s">
        <v>2773</v>
      </c>
      <c r="C2222" t="s">
        <v>89</v>
      </c>
      <c r="D2222" t="s">
        <v>2772</v>
      </c>
      <c r="E2222" t="s">
        <v>1194</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175</v>
      </c>
      <c r="B2223" t="s">
        <v>2774</v>
      </c>
      <c r="C2223" t="s">
        <v>89</v>
      </c>
      <c r="D2223" t="s">
        <v>2775</v>
      </c>
      <c r="E2223" t="s">
        <v>1485</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175</v>
      </c>
      <c r="B2224" t="s">
        <v>2776</v>
      </c>
      <c r="C2224" t="s">
        <v>89</v>
      </c>
      <c r="D2224" t="s">
        <v>2775</v>
      </c>
      <c r="E2224" t="s">
        <v>1485</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175</v>
      </c>
      <c r="B2225" t="s">
        <v>1243</v>
      </c>
      <c r="C2225" t="s">
        <v>89</v>
      </c>
      <c r="D2225" t="s">
        <v>2772</v>
      </c>
      <c r="E2225" t="s">
        <v>1097</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175</v>
      </c>
      <c r="B2226" t="s">
        <v>2777</v>
      </c>
      <c r="C2226" t="s">
        <v>89</v>
      </c>
      <c r="D2226" t="s">
        <v>2778</v>
      </c>
      <c r="E2226" t="s">
        <v>2779</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175</v>
      </c>
      <c r="B2227" t="s">
        <v>2780</v>
      </c>
      <c r="C2227" t="s">
        <v>89</v>
      </c>
      <c r="D2227" t="s">
        <v>2781</v>
      </c>
      <c r="E2227" t="s">
        <v>2782</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175</v>
      </c>
      <c r="B2228" t="s">
        <v>2403</v>
      </c>
      <c r="C2228" t="s">
        <v>89</v>
      </c>
      <c r="D2228" t="s">
        <v>2205</v>
      </c>
      <c r="E2228" t="s">
        <v>1153</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175</v>
      </c>
      <c r="B2229" t="s">
        <v>2204</v>
      </c>
      <c r="C2229" t="s">
        <v>89</v>
      </c>
      <c r="D2229" t="s">
        <v>2405</v>
      </c>
      <c r="E2229" t="s">
        <v>1105</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175</v>
      </c>
      <c r="B2230" t="s">
        <v>2776</v>
      </c>
      <c r="C2230" t="s">
        <v>89</v>
      </c>
      <c r="D2230" t="s">
        <v>2775</v>
      </c>
      <c r="E2230" t="s">
        <v>1485</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175</v>
      </c>
      <c r="B2231" t="s">
        <v>2783</v>
      </c>
      <c r="C2231" t="s">
        <v>89</v>
      </c>
      <c r="D2231" t="s">
        <v>2775</v>
      </c>
      <c r="E2231" t="s">
        <v>1485</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175</v>
      </c>
      <c r="B2232" t="s">
        <v>2774</v>
      </c>
      <c r="C2232" t="s">
        <v>89</v>
      </c>
      <c r="D2232" t="s">
        <v>2775</v>
      </c>
      <c r="E2232" t="s">
        <v>1485</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175</v>
      </c>
      <c r="B2233" t="s">
        <v>2773</v>
      </c>
      <c r="C2233" t="s">
        <v>89</v>
      </c>
      <c r="D2233" t="s">
        <v>2772</v>
      </c>
      <c r="E2233" t="s">
        <v>1194</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175</v>
      </c>
      <c r="B2234" t="s">
        <v>2784</v>
      </c>
      <c r="C2234" t="s">
        <v>89</v>
      </c>
      <c r="D2234" t="s">
        <v>2772</v>
      </c>
      <c r="E2234" t="s">
        <v>1094</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175</v>
      </c>
      <c r="B2235" t="s">
        <v>2785</v>
      </c>
      <c r="C2235" t="s">
        <v>89</v>
      </c>
      <c r="D2235" t="s">
        <v>2786</v>
      </c>
      <c r="E2235" t="s">
        <v>1105</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175</v>
      </c>
      <c r="B2236" t="s">
        <v>2787</v>
      </c>
      <c r="C2236" t="s">
        <v>89</v>
      </c>
      <c r="D2236" t="s">
        <v>2786</v>
      </c>
      <c r="E2236" t="s">
        <v>1094</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175</v>
      </c>
      <c r="B2237" t="s">
        <v>1239</v>
      </c>
      <c r="C2237" t="s">
        <v>89</v>
      </c>
      <c r="D2237" t="s">
        <v>2775</v>
      </c>
      <c r="E2237" t="s">
        <v>1258</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175</v>
      </c>
      <c r="B2238" t="s">
        <v>1151</v>
      </c>
      <c r="C2238" t="s">
        <v>89</v>
      </c>
      <c r="D2238" t="s">
        <v>2775</v>
      </c>
      <c r="E2238" t="s">
        <v>1258</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175</v>
      </c>
      <c r="B2239" t="s">
        <v>1318</v>
      </c>
      <c r="C2239" t="s">
        <v>89</v>
      </c>
      <c r="D2239" t="s">
        <v>2775</v>
      </c>
      <c r="E2239" t="s">
        <v>1258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175</v>
      </c>
      <c r="B2240" t="s">
        <v>1140</v>
      </c>
      <c r="C2240" t="s">
        <v>89</v>
      </c>
      <c r="D2240" t="s">
        <v>2772</v>
      </c>
      <c r="E2240" t="s">
        <v>1162</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175</v>
      </c>
      <c r="B2241" t="s">
        <v>1243</v>
      </c>
      <c r="C2241" t="s">
        <v>89</v>
      </c>
      <c r="D2241" t="s">
        <v>2772</v>
      </c>
      <c r="E2241" t="s">
        <v>1097</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175</v>
      </c>
      <c r="B2242" t="s">
        <v>1197</v>
      </c>
      <c r="C2242" t="s">
        <v>89</v>
      </c>
      <c r="D2242" t="s">
        <v>89</v>
      </c>
      <c r="E2242" t="s">
        <v>1272</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175</v>
      </c>
      <c r="B2243" t="s">
        <v>1122</v>
      </c>
      <c r="C2243" t="s">
        <v>89</v>
      </c>
      <c r="D2243" t="s">
        <v>89</v>
      </c>
      <c r="E2243" t="s">
        <v>1196</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175</v>
      </c>
      <c r="B2244" t="s">
        <v>1198</v>
      </c>
      <c r="C2244" t="s">
        <v>89</v>
      </c>
      <c r="D2244" t="s">
        <v>89</v>
      </c>
      <c r="E2244" t="s">
        <v>1196</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175</v>
      </c>
      <c r="B2245" t="s">
        <v>1726</v>
      </c>
      <c r="C2245" t="s">
        <v>89</v>
      </c>
      <c r="D2245" t="s">
        <v>89</v>
      </c>
      <c r="E2245" t="s">
        <v>1196</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175</v>
      </c>
      <c r="B2246" t="s">
        <v>1727</v>
      </c>
      <c r="C2246" t="s">
        <v>89</v>
      </c>
      <c r="D2246" t="s">
        <v>89</v>
      </c>
      <c r="E2246" t="s">
        <v>1196</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175</v>
      </c>
      <c r="B2247" t="s">
        <v>1266</v>
      </c>
      <c r="C2247" t="s">
        <v>89</v>
      </c>
      <c r="D2247" t="s">
        <v>89</v>
      </c>
      <c r="E2247" t="s">
        <v>1196</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175</v>
      </c>
      <c r="B2248" t="s">
        <v>1200</v>
      </c>
      <c r="C2248" t="s">
        <v>89</v>
      </c>
      <c r="D2248" t="s">
        <v>89</v>
      </c>
      <c r="E2248" t="s">
        <v>1131</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175</v>
      </c>
      <c r="B2249" t="s">
        <v>1132</v>
      </c>
      <c r="C2249" t="s">
        <v>89</v>
      </c>
      <c r="D2249" t="s">
        <v>89</v>
      </c>
      <c r="E2249" t="s">
        <v>1133</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175</v>
      </c>
      <c r="B2250" t="s">
        <v>2788</v>
      </c>
      <c r="C2250" t="s">
        <v>89</v>
      </c>
      <c r="D2250" t="s">
        <v>89</v>
      </c>
      <c r="E2250" t="s">
        <v>1131</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175</v>
      </c>
      <c r="B2251" t="s">
        <v>1232</v>
      </c>
      <c r="C2251" t="s">
        <v>89</v>
      </c>
      <c r="D2251" t="s">
        <v>89</v>
      </c>
      <c r="E2251" t="s">
        <v>1233</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175</v>
      </c>
      <c r="B2252" t="s">
        <v>1236</v>
      </c>
      <c r="C2252" t="s">
        <v>89</v>
      </c>
      <c r="D2252" t="s">
        <v>89</v>
      </c>
      <c r="E2252" t="s">
        <v>1272</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176</v>
      </c>
      <c r="B2253" t="s">
        <v>2789</v>
      </c>
      <c r="C2253" t="s">
        <v>89</v>
      </c>
      <c r="D2253" t="s">
        <v>89</v>
      </c>
      <c r="E2253" t="s">
        <v>1129</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176</v>
      </c>
      <c r="B2254" t="s">
        <v>2790</v>
      </c>
      <c r="C2254" t="s">
        <v>89</v>
      </c>
      <c r="D2254" t="s">
        <v>2791</v>
      </c>
      <c r="E2254" t="s">
        <v>1105</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176</v>
      </c>
      <c r="B2255" t="s">
        <v>2792</v>
      </c>
      <c r="C2255" t="s">
        <v>89</v>
      </c>
      <c r="D2255" t="s">
        <v>2793</v>
      </c>
      <c r="E2255" t="s">
        <v>1272</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176</v>
      </c>
      <c r="B2256" t="s">
        <v>2794</v>
      </c>
      <c r="C2256" t="s">
        <v>89</v>
      </c>
      <c r="D2256" t="s">
        <v>2795</v>
      </c>
      <c r="E2256" t="s">
        <v>1162</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176</v>
      </c>
      <c r="B2257" t="s">
        <v>1314</v>
      </c>
      <c r="C2257" t="s">
        <v>89</v>
      </c>
      <c r="D2257" t="s">
        <v>2796</v>
      </c>
      <c r="E2257" t="s">
        <v>1258</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176</v>
      </c>
      <c r="B2258" t="s">
        <v>2797</v>
      </c>
      <c r="C2258" t="s">
        <v>89</v>
      </c>
      <c r="D2258" t="s">
        <v>2798</v>
      </c>
      <c r="E2258" t="s">
        <v>1093</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176</v>
      </c>
      <c r="B2259" t="s">
        <v>2799</v>
      </c>
      <c r="C2259" t="s">
        <v>89</v>
      </c>
      <c r="D2259" t="s">
        <v>2800</v>
      </c>
      <c r="E2259" t="s">
        <v>1148</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176</v>
      </c>
      <c r="B2260" t="s">
        <v>2801</v>
      </c>
      <c r="C2260" t="s">
        <v>89</v>
      </c>
      <c r="D2260" t="s">
        <v>2802</v>
      </c>
      <c r="E2260" t="s">
        <v>1102</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176</v>
      </c>
      <c r="B2261" t="s">
        <v>2803</v>
      </c>
      <c r="C2261" t="s">
        <v>89</v>
      </c>
      <c r="D2261" t="s">
        <v>89</v>
      </c>
      <c r="E2261" t="s">
        <v>1335</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176</v>
      </c>
      <c r="B2262" t="s">
        <v>1314</v>
      </c>
      <c r="C2262" t="s">
        <v>89</v>
      </c>
      <c r="D2262" t="s">
        <v>2796</v>
      </c>
      <c r="E2262" t="s">
        <v>1258</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176</v>
      </c>
      <c r="B2263" t="s">
        <v>1403</v>
      </c>
      <c r="C2263" t="s">
        <v>89</v>
      </c>
      <c r="D2263" t="s">
        <v>2796</v>
      </c>
      <c r="E2263" t="s">
        <v>1258</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176</v>
      </c>
      <c r="B2264" t="s">
        <v>1312</v>
      </c>
      <c r="C2264" t="s">
        <v>89</v>
      </c>
      <c r="D2264" t="s">
        <v>2796</v>
      </c>
      <c r="E2264" t="s">
        <v>1258</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176</v>
      </c>
      <c r="B2265" t="s">
        <v>1256</v>
      </c>
      <c r="C2265" t="s">
        <v>89</v>
      </c>
      <c r="D2265" t="s">
        <v>2796</v>
      </c>
      <c r="E2265" t="s">
        <v>1258</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176</v>
      </c>
      <c r="B2266" t="s">
        <v>1151</v>
      </c>
      <c r="C2266" t="s">
        <v>89</v>
      </c>
      <c r="D2266" t="s">
        <v>2796</v>
      </c>
      <c r="E2266" t="s">
        <v>1093</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176</v>
      </c>
      <c r="B2267" t="s">
        <v>1140</v>
      </c>
      <c r="C2267" t="s">
        <v>89</v>
      </c>
      <c r="D2267" t="s">
        <v>2804</v>
      </c>
      <c r="E2267" t="s">
        <v>1162</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176</v>
      </c>
      <c r="B2268" t="s">
        <v>2805</v>
      </c>
      <c r="C2268" t="s">
        <v>89</v>
      </c>
      <c r="D2268" t="s">
        <v>2806</v>
      </c>
      <c r="E2268" t="s">
        <v>1162</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176</v>
      </c>
      <c r="B2269" t="s">
        <v>2794</v>
      </c>
      <c r="C2269" t="s">
        <v>89</v>
      </c>
      <c r="D2269" t="s">
        <v>2795</v>
      </c>
      <c r="E2269" t="s">
        <v>1162</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176</v>
      </c>
      <c r="B2270" t="s">
        <v>1294</v>
      </c>
      <c r="C2270" t="s">
        <v>89</v>
      </c>
      <c r="D2270" t="s">
        <v>2807</v>
      </c>
      <c r="E2270" t="s">
        <v>1278</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176</v>
      </c>
      <c r="B2271" t="s">
        <v>1181</v>
      </c>
      <c r="C2271" t="s">
        <v>89</v>
      </c>
      <c r="D2271" t="s">
        <v>2807</v>
      </c>
      <c r="E2271" t="s">
        <v>1278</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176</v>
      </c>
      <c r="B2272" t="s">
        <v>1149</v>
      </c>
      <c r="C2272" t="s">
        <v>89</v>
      </c>
      <c r="D2272" t="s">
        <v>2807</v>
      </c>
      <c r="E2272" t="s">
        <v>1278</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176</v>
      </c>
      <c r="B2273" t="s">
        <v>2790</v>
      </c>
      <c r="C2273" t="s">
        <v>89</v>
      </c>
      <c r="D2273" t="s">
        <v>2791</v>
      </c>
      <c r="E2273" t="s">
        <v>1105</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176</v>
      </c>
      <c r="B2274" t="s">
        <v>2808</v>
      </c>
      <c r="C2274" t="s">
        <v>89</v>
      </c>
      <c r="D2274" t="s">
        <v>89</v>
      </c>
      <c r="E2274" t="s">
        <v>1135</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176</v>
      </c>
      <c r="B2275" t="s">
        <v>1329</v>
      </c>
      <c r="C2275" t="s">
        <v>89</v>
      </c>
      <c r="D2275" t="s">
        <v>89</v>
      </c>
      <c r="E2275" t="s">
        <v>1135</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176</v>
      </c>
      <c r="B2276" t="s">
        <v>1197</v>
      </c>
      <c r="C2276" t="s">
        <v>89</v>
      </c>
      <c r="D2276" t="s">
        <v>89</v>
      </c>
      <c r="E2276" t="s">
        <v>1100</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176</v>
      </c>
      <c r="B2277" t="s">
        <v>2789</v>
      </c>
      <c r="C2277" t="s">
        <v>89</v>
      </c>
      <c r="D2277" t="s">
        <v>89</v>
      </c>
      <c r="E2277" t="s">
        <v>1129</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176</v>
      </c>
      <c r="B2278" t="s">
        <v>1472</v>
      </c>
      <c r="C2278" t="s">
        <v>89</v>
      </c>
      <c r="D2278" t="s">
        <v>89</v>
      </c>
      <c r="E2278" t="s">
        <v>1100</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176</v>
      </c>
      <c r="B2279" t="s">
        <v>2792</v>
      </c>
      <c r="C2279" t="s">
        <v>89</v>
      </c>
      <c r="D2279" t="s">
        <v>2793</v>
      </c>
      <c r="E2279" t="s">
        <v>1272</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176</v>
      </c>
      <c r="B2280" t="s">
        <v>1198</v>
      </c>
      <c r="C2280" t="s">
        <v>89</v>
      </c>
      <c r="D2280" t="s">
        <v>89</v>
      </c>
      <c r="E2280" t="s">
        <v>1129</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176</v>
      </c>
      <c r="B2281" t="s">
        <v>1266</v>
      </c>
      <c r="C2281" t="s">
        <v>89</v>
      </c>
      <c r="D2281" t="s">
        <v>89</v>
      </c>
      <c r="E2281" t="s">
        <v>1131</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176</v>
      </c>
      <c r="B2282" t="s">
        <v>1219</v>
      </c>
      <c r="C2282" t="s">
        <v>89</v>
      </c>
      <c r="D2282" t="s">
        <v>89</v>
      </c>
      <c r="E2282" t="s">
        <v>1131</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176</v>
      </c>
      <c r="B2283" t="s">
        <v>2809</v>
      </c>
      <c r="C2283" t="s">
        <v>89</v>
      </c>
      <c r="D2283" t="s">
        <v>89</v>
      </c>
      <c r="E2283" t="s">
        <v>1131</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176</v>
      </c>
      <c r="B2284" t="s">
        <v>1128</v>
      </c>
      <c r="C2284" t="s">
        <v>89</v>
      </c>
      <c r="D2284" t="s">
        <v>89</v>
      </c>
      <c r="E2284" t="s">
        <v>1286</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176</v>
      </c>
      <c r="B2285" t="s">
        <v>1130</v>
      </c>
      <c r="C2285" t="s">
        <v>89</v>
      </c>
      <c r="D2285" t="s">
        <v>89</v>
      </c>
      <c r="E2285" t="s">
        <v>1133</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176</v>
      </c>
      <c r="B2286" t="s">
        <v>1132</v>
      </c>
      <c r="C2286" t="s">
        <v>89</v>
      </c>
      <c r="D2286" t="s">
        <v>89</v>
      </c>
      <c r="E2286" t="s">
        <v>1133</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176</v>
      </c>
      <c r="B2287" t="s">
        <v>1232</v>
      </c>
      <c r="C2287" t="s">
        <v>89</v>
      </c>
      <c r="D2287" t="s">
        <v>89</v>
      </c>
      <c r="E2287" t="s">
        <v>1335</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176</v>
      </c>
      <c r="B2288" t="s">
        <v>1234</v>
      </c>
      <c r="C2288" t="s">
        <v>89</v>
      </c>
      <c r="D2288" t="s">
        <v>89</v>
      </c>
      <c r="E2288" t="s">
        <v>1233</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176</v>
      </c>
      <c r="B2289" t="s">
        <v>2564</v>
      </c>
      <c r="C2289" t="s">
        <v>89</v>
      </c>
      <c r="D2289" t="s">
        <v>2810</v>
      </c>
      <c r="E2289" t="s">
        <v>1615</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176</v>
      </c>
      <c r="B2290" t="s">
        <v>2811</v>
      </c>
      <c r="C2290" t="s">
        <v>89</v>
      </c>
      <c r="D2290" t="s">
        <v>2810</v>
      </c>
      <c r="E2290" t="s">
        <v>1121</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176</v>
      </c>
      <c r="B2291" t="s">
        <v>2812</v>
      </c>
      <c r="C2291" t="s">
        <v>89</v>
      </c>
      <c r="D2291" t="s">
        <v>2810</v>
      </c>
      <c r="E2291" t="s">
        <v>1615</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176</v>
      </c>
      <c r="B2292" t="s">
        <v>2813</v>
      </c>
      <c r="C2292" t="s">
        <v>89</v>
      </c>
      <c r="D2292" t="s">
        <v>89</v>
      </c>
      <c r="E2292" t="s">
        <v>1258</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176</v>
      </c>
      <c r="B2293" t="s">
        <v>2814</v>
      </c>
      <c r="C2293" t="s">
        <v>89</v>
      </c>
      <c r="D2293" t="s">
        <v>89</v>
      </c>
      <c r="E2293" t="s">
        <v>1258</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176</v>
      </c>
      <c r="B2294" t="s">
        <v>1138</v>
      </c>
      <c r="C2294" t="s">
        <v>89</v>
      </c>
      <c r="D2294" t="s">
        <v>89</v>
      </c>
      <c r="E2294" t="s">
        <v>1139</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178</v>
      </c>
      <c r="B2295" t="s">
        <v>2815</v>
      </c>
      <c r="C2295" t="s">
        <v>89</v>
      </c>
      <c r="D2295" t="s">
        <v>2816</v>
      </c>
      <c r="E2295" t="s">
        <v>1142</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178</v>
      </c>
      <c r="B2296" t="s">
        <v>2794</v>
      </c>
      <c r="C2296" t="s">
        <v>89</v>
      </c>
      <c r="D2296" t="s">
        <v>2816</v>
      </c>
      <c r="E2296" t="s">
        <v>1278</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178</v>
      </c>
      <c r="B2297" t="s">
        <v>2817</v>
      </c>
      <c r="C2297" t="s">
        <v>89</v>
      </c>
      <c r="D2297" t="s">
        <v>2818</v>
      </c>
      <c r="E2297" t="s">
        <v>1194</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178</v>
      </c>
      <c r="B2298" t="s">
        <v>2128</v>
      </c>
      <c r="C2298" t="s">
        <v>89</v>
      </c>
      <c r="D2298" t="s">
        <v>2819</v>
      </c>
      <c r="E2298" t="s">
        <v>1153</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178</v>
      </c>
      <c r="B2299" t="s">
        <v>2805</v>
      </c>
      <c r="C2299" t="s">
        <v>89</v>
      </c>
      <c r="D2299" t="s">
        <v>2820</v>
      </c>
      <c r="E2299" t="s">
        <v>1278</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178</v>
      </c>
      <c r="B2300" t="s">
        <v>2821</v>
      </c>
      <c r="C2300" t="s">
        <v>89</v>
      </c>
      <c r="D2300" t="s">
        <v>2822</v>
      </c>
      <c r="E2300" t="s">
        <v>1097</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178</v>
      </c>
      <c r="B2301" t="s">
        <v>2174</v>
      </c>
      <c r="C2301" t="s">
        <v>89</v>
      </c>
      <c r="D2301" t="s">
        <v>2823</v>
      </c>
      <c r="E2301" t="s">
        <v>1164</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178</v>
      </c>
      <c r="B2302" t="s">
        <v>2824</v>
      </c>
      <c r="C2302" t="s">
        <v>89</v>
      </c>
      <c r="D2302" t="s">
        <v>2825</v>
      </c>
      <c r="E2302" t="s">
        <v>1102</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178</v>
      </c>
      <c r="B2303" t="s">
        <v>2826</v>
      </c>
      <c r="C2303" t="s">
        <v>89</v>
      </c>
      <c r="D2303" t="s">
        <v>2827</v>
      </c>
      <c r="E2303" t="s">
        <v>1093</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178</v>
      </c>
      <c r="B2304" t="s">
        <v>2403</v>
      </c>
      <c r="C2304" t="s">
        <v>89</v>
      </c>
      <c r="D2304" t="s">
        <v>2828</v>
      </c>
      <c r="E2304" t="s">
        <v>1153</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178</v>
      </c>
      <c r="B2305" t="s">
        <v>2204</v>
      </c>
      <c r="C2305" t="s">
        <v>89</v>
      </c>
      <c r="D2305" t="s">
        <v>2829</v>
      </c>
      <c r="E2305" t="s">
        <v>1093</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178</v>
      </c>
      <c r="B2306" t="s">
        <v>2830</v>
      </c>
      <c r="C2306" t="s">
        <v>89</v>
      </c>
      <c r="D2306" t="s">
        <v>2831</v>
      </c>
      <c r="E2306" t="s">
        <v>1265</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178</v>
      </c>
      <c r="B2307" t="s">
        <v>2206</v>
      </c>
      <c r="C2307" t="s">
        <v>89</v>
      </c>
      <c r="D2307" t="s">
        <v>2832</v>
      </c>
      <c r="E2307" t="s">
        <v>1258</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178</v>
      </c>
      <c r="B2308" t="s">
        <v>2128</v>
      </c>
      <c r="C2308" t="s">
        <v>89</v>
      </c>
      <c r="D2308" t="s">
        <v>2819</v>
      </c>
      <c r="E2308" t="s">
        <v>1153</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178</v>
      </c>
      <c r="B2309" t="s">
        <v>2833</v>
      </c>
      <c r="C2309" t="s">
        <v>89</v>
      </c>
      <c r="D2309" t="s">
        <v>2834</v>
      </c>
      <c r="E2309" t="s">
        <v>1164</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178</v>
      </c>
      <c r="B2310" t="s">
        <v>2835</v>
      </c>
      <c r="C2310" t="s">
        <v>89</v>
      </c>
      <c r="D2310" t="s">
        <v>2836</v>
      </c>
      <c r="E2310" t="s">
        <v>2837</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178</v>
      </c>
      <c r="B2311" t="s">
        <v>1156</v>
      </c>
      <c r="C2311" t="s">
        <v>89</v>
      </c>
      <c r="D2311" t="s">
        <v>2838</v>
      </c>
      <c r="E2311" t="s">
        <v>1258</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178</v>
      </c>
      <c r="B2312" t="s">
        <v>2776</v>
      </c>
      <c r="C2312" t="s">
        <v>89</v>
      </c>
      <c r="D2312" t="s">
        <v>89</v>
      </c>
      <c r="E2312" t="s">
        <v>1485</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178</v>
      </c>
      <c r="B2313" t="s">
        <v>2774</v>
      </c>
      <c r="C2313" t="s">
        <v>89</v>
      </c>
      <c r="D2313" t="s">
        <v>2839</v>
      </c>
      <c r="E2313" t="s">
        <v>1485</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178</v>
      </c>
      <c r="B2314" t="s">
        <v>2840</v>
      </c>
      <c r="C2314" t="s">
        <v>89</v>
      </c>
      <c r="D2314" t="s">
        <v>2841</v>
      </c>
      <c r="E2314" t="s">
        <v>1205</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178</v>
      </c>
      <c r="B2315" t="s">
        <v>2817</v>
      </c>
      <c r="C2315" t="s">
        <v>89</v>
      </c>
      <c r="D2315" t="s">
        <v>2818</v>
      </c>
      <c r="E2315" t="s">
        <v>1194</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178</v>
      </c>
      <c r="B2316" t="s">
        <v>2842</v>
      </c>
      <c r="C2316" t="s">
        <v>89</v>
      </c>
      <c r="D2316" t="s">
        <v>2843</v>
      </c>
      <c r="E2316" t="s">
        <v>1205</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178</v>
      </c>
      <c r="B2317" t="s">
        <v>2844</v>
      </c>
      <c r="C2317" t="s">
        <v>89</v>
      </c>
      <c r="D2317" t="s">
        <v>2845</v>
      </c>
      <c r="E2317" t="s">
        <v>1097</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178</v>
      </c>
      <c r="B2318" t="s">
        <v>2846</v>
      </c>
      <c r="C2318" t="s">
        <v>89</v>
      </c>
      <c r="D2318" t="s">
        <v>2847</v>
      </c>
      <c r="E2318" t="s">
        <v>1097</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178</v>
      </c>
      <c r="B2319" t="s">
        <v>2785</v>
      </c>
      <c r="C2319" t="s">
        <v>89</v>
      </c>
      <c r="D2319" t="s">
        <v>2818</v>
      </c>
      <c r="E2319" t="s">
        <v>1194</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178</v>
      </c>
      <c r="B2320" t="s">
        <v>1239</v>
      </c>
      <c r="C2320" t="s">
        <v>89</v>
      </c>
      <c r="D2320" t="s">
        <v>89</v>
      </c>
      <c r="E2320" t="s">
        <v>1265</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178</v>
      </c>
      <c r="B2321" t="s">
        <v>1318</v>
      </c>
      <c r="C2321" t="s">
        <v>89</v>
      </c>
      <c r="D2321" t="s">
        <v>2848</v>
      </c>
      <c r="E2321" t="s">
        <v>1485</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178</v>
      </c>
      <c r="B2322" t="s">
        <v>2815</v>
      </c>
      <c r="C2322" t="s">
        <v>89</v>
      </c>
      <c r="D2322" t="s">
        <v>2816</v>
      </c>
      <c r="E2322" t="s">
        <v>1142</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178</v>
      </c>
      <c r="B2323" t="s">
        <v>2849</v>
      </c>
      <c r="C2323" t="s">
        <v>89</v>
      </c>
      <c r="D2323" t="s">
        <v>2850</v>
      </c>
      <c r="E2323" t="s">
        <v>1142</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178</v>
      </c>
      <c r="B2324" t="s">
        <v>2851</v>
      </c>
      <c r="C2324" t="s">
        <v>89</v>
      </c>
      <c r="D2324" t="s">
        <v>2852</v>
      </c>
      <c r="E2324" t="s">
        <v>1194</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178</v>
      </c>
      <c r="B2325" t="s">
        <v>2805</v>
      </c>
      <c r="C2325" t="s">
        <v>89</v>
      </c>
      <c r="D2325" t="s">
        <v>2820</v>
      </c>
      <c r="E2325" t="s">
        <v>1278</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178</v>
      </c>
      <c r="B2326" t="s">
        <v>2794</v>
      </c>
      <c r="C2326" t="s">
        <v>89</v>
      </c>
      <c r="D2326" t="s">
        <v>2816</v>
      </c>
      <c r="E2326" t="s">
        <v>1278</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178</v>
      </c>
      <c r="B2327" t="s">
        <v>1197</v>
      </c>
      <c r="C2327" t="s">
        <v>89</v>
      </c>
      <c r="D2327" t="s">
        <v>89</v>
      </c>
      <c r="E2327" t="s">
        <v>1272</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178</v>
      </c>
      <c r="B2328" t="s">
        <v>2541</v>
      </c>
      <c r="C2328" t="s">
        <v>89</v>
      </c>
      <c r="D2328" t="s">
        <v>89</v>
      </c>
      <c r="E2328" t="s">
        <v>1202</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178</v>
      </c>
      <c r="B2329" t="s">
        <v>1198</v>
      </c>
      <c r="C2329" t="s">
        <v>89</v>
      </c>
      <c r="D2329" t="s">
        <v>89</v>
      </c>
      <c r="E2329" t="s">
        <v>1335</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178</v>
      </c>
      <c r="B2330" t="s">
        <v>1219</v>
      </c>
      <c r="C2330" t="s">
        <v>89</v>
      </c>
      <c r="D2330" t="s">
        <v>89</v>
      </c>
      <c r="E2330" t="s">
        <v>1218</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178</v>
      </c>
      <c r="B2331" t="s">
        <v>1132</v>
      </c>
      <c r="C2331" t="s">
        <v>89</v>
      </c>
      <c r="D2331" t="s">
        <v>89</v>
      </c>
      <c r="E2331" t="s">
        <v>1202</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178</v>
      </c>
      <c r="B2332" t="s">
        <v>1232</v>
      </c>
      <c r="C2332" t="s">
        <v>89</v>
      </c>
      <c r="D2332" t="s">
        <v>89</v>
      </c>
      <c r="E2332" t="s">
        <v>1235</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178</v>
      </c>
      <c r="B2333" t="s">
        <v>2853</v>
      </c>
      <c r="C2333" t="s">
        <v>89</v>
      </c>
      <c r="D2333" t="s">
        <v>89</v>
      </c>
      <c r="E2333" t="s">
        <v>1100</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178</v>
      </c>
      <c r="B2334" t="s">
        <v>1138</v>
      </c>
      <c r="C2334" t="s">
        <v>89</v>
      </c>
      <c r="D2334" t="s">
        <v>89</v>
      </c>
      <c r="E2334" t="s">
        <v>1139</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179</v>
      </c>
      <c r="B2335" t="s">
        <v>1290</v>
      </c>
      <c r="C2335" t="s">
        <v>89</v>
      </c>
      <c r="D2335" t="s">
        <v>2854</v>
      </c>
      <c r="E2335" t="s">
        <v>1100</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179</v>
      </c>
      <c r="B2336" t="s">
        <v>2855</v>
      </c>
      <c r="C2336" t="s">
        <v>89</v>
      </c>
      <c r="D2336" t="s">
        <v>1092</v>
      </c>
      <c r="E2336" t="s">
        <v>1278</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179</v>
      </c>
      <c r="B2337" t="s">
        <v>2856</v>
      </c>
      <c r="C2337" t="s">
        <v>89</v>
      </c>
      <c r="D2337" t="s">
        <v>2857</v>
      </c>
      <c r="E2337" t="s">
        <v>1371</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179</v>
      </c>
      <c r="B2338" t="s">
        <v>2858</v>
      </c>
      <c r="C2338" t="s">
        <v>89</v>
      </c>
      <c r="D2338" t="s">
        <v>2859</v>
      </c>
      <c r="E2338" t="s">
        <v>1100</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179</v>
      </c>
      <c r="B2339" t="s">
        <v>2860</v>
      </c>
      <c r="C2339" t="s">
        <v>89</v>
      </c>
      <c r="D2339" t="s">
        <v>2861</v>
      </c>
      <c r="E2339" t="s">
        <v>1272</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179</v>
      </c>
      <c r="B2340" t="s">
        <v>2862</v>
      </c>
      <c r="C2340" t="s">
        <v>89</v>
      </c>
      <c r="D2340" t="s">
        <v>2863</v>
      </c>
      <c r="E2340" t="s">
        <v>2864</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179</v>
      </c>
      <c r="B2341" t="s">
        <v>2865</v>
      </c>
      <c r="C2341" t="s">
        <v>89</v>
      </c>
      <c r="D2341" t="s">
        <v>2866</v>
      </c>
      <c r="E2341" t="s">
        <v>2864</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179</v>
      </c>
      <c r="B2342" t="s">
        <v>2867</v>
      </c>
      <c r="C2342" t="s">
        <v>89</v>
      </c>
      <c r="D2342" t="s">
        <v>2868</v>
      </c>
      <c r="E2342" t="s">
        <v>2869</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179</v>
      </c>
      <c r="B2343" t="s">
        <v>2870</v>
      </c>
      <c r="C2343" t="s">
        <v>89</v>
      </c>
      <c r="D2343" t="s">
        <v>2871</v>
      </c>
      <c r="E2343" t="s">
        <v>2872</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179</v>
      </c>
      <c r="B2344" t="s">
        <v>2873</v>
      </c>
      <c r="C2344" t="s">
        <v>89</v>
      </c>
      <c r="D2344" t="s">
        <v>2874</v>
      </c>
      <c r="E2344" t="s">
        <v>2872</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179</v>
      </c>
      <c r="B2345" t="s">
        <v>2875</v>
      </c>
      <c r="C2345" t="s">
        <v>89</v>
      </c>
      <c r="D2345" t="s">
        <v>2876</v>
      </c>
      <c r="E2345" t="s">
        <v>2877</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179</v>
      </c>
      <c r="B2346" t="s">
        <v>2855</v>
      </c>
      <c r="C2346" t="s">
        <v>89</v>
      </c>
      <c r="D2346" t="s">
        <v>1092</v>
      </c>
      <c r="E2346" t="s">
        <v>1278</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179</v>
      </c>
      <c r="B2347" t="s">
        <v>2878</v>
      </c>
      <c r="C2347" t="s">
        <v>89</v>
      </c>
      <c r="D2347" t="s">
        <v>2879</v>
      </c>
      <c r="E2347" t="s">
        <v>1100</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179</v>
      </c>
      <c r="B2348" t="s">
        <v>2880</v>
      </c>
      <c r="C2348" t="s">
        <v>89</v>
      </c>
      <c r="D2348" t="s">
        <v>2881</v>
      </c>
      <c r="E2348" t="s">
        <v>1100</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179</v>
      </c>
      <c r="B2349" t="s">
        <v>2398</v>
      </c>
      <c r="C2349" t="s">
        <v>89</v>
      </c>
      <c r="D2349" t="s">
        <v>2882</v>
      </c>
      <c r="E2349" t="s">
        <v>1371</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179</v>
      </c>
      <c r="B2350" t="s">
        <v>1112</v>
      </c>
      <c r="C2350" t="s">
        <v>89</v>
      </c>
      <c r="D2350" t="s">
        <v>2883</v>
      </c>
      <c r="E2350" t="s">
        <v>2884</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179</v>
      </c>
      <c r="B2351" t="s">
        <v>2885</v>
      </c>
      <c r="C2351" t="s">
        <v>89</v>
      </c>
      <c r="D2351" t="s">
        <v>2886</v>
      </c>
      <c r="E2351" t="s">
        <v>1367</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179</v>
      </c>
      <c r="B2352" t="s">
        <v>2856</v>
      </c>
      <c r="C2352" t="s">
        <v>89</v>
      </c>
      <c r="D2352" t="s">
        <v>2857</v>
      </c>
      <c r="E2352" t="s">
        <v>1371</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179</v>
      </c>
      <c r="B2353" t="s">
        <v>2887</v>
      </c>
      <c r="C2353" t="s">
        <v>89</v>
      </c>
      <c r="D2353" t="s">
        <v>2888</v>
      </c>
      <c r="E2353" t="s">
        <v>1272</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179</v>
      </c>
      <c r="B2354" t="s">
        <v>2889</v>
      </c>
      <c r="C2354" t="s">
        <v>89</v>
      </c>
      <c r="D2354" t="s">
        <v>2890</v>
      </c>
      <c r="E2354" t="s">
        <v>1100</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179</v>
      </c>
      <c r="B2355" t="s">
        <v>1778</v>
      </c>
      <c r="C2355" t="s">
        <v>89</v>
      </c>
      <c r="D2355" t="s">
        <v>2891</v>
      </c>
      <c r="E2355" t="s">
        <v>1100</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179</v>
      </c>
      <c r="B2356" t="s">
        <v>2892</v>
      </c>
      <c r="C2356" t="s">
        <v>89</v>
      </c>
      <c r="D2356" t="s">
        <v>2893</v>
      </c>
      <c r="E2356" t="s">
        <v>1100</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179</v>
      </c>
      <c r="B2357" t="s">
        <v>2894</v>
      </c>
      <c r="C2357" t="s">
        <v>89</v>
      </c>
      <c r="D2357" t="s">
        <v>2895</v>
      </c>
      <c r="E2357" t="s">
        <v>1100</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179</v>
      </c>
      <c r="B2358" t="s">
        <v>2858</v>
      </c>
      <c r="C2358" t="s">
        <v>89</v>
      </c>
      <c r="D2358" t="s">
        <v>2859</v>
      </c>
      <c r="E2358" t="s">
        <v>1100</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179</v>
      </c>
      <c r="B2359" t="s">
        <v>2896</v>
      </c>
      <c r="C2359" t="s">
        <v>89</v>
      </c>
      <c r="D2359" t="s">
        <v>2897</v>
      </c>
      <c r="E2359" t="s">
        <v>1100</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179</v>
      </c>
      <c r="B2360" t="s">
        <v>1290</v>
      </c>
      <c r="C2360" t="s">
        <v>89</v>
      </c>
      <c r="D2360" t="s">
        <v>2854</v>
      </c>
      <c r="E2360" t="s">
        <v>1100</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179</v>
      </c>
      <c r="B2361" t="s">
        <v>2898</v>
      </c>
      <c r="C2361" t="s">
        <v>89</v>
      </c>
      <c r="D2361" t="s">
        <v>2899</v>
      </c>
      <c r="E2361" t="s">
        <v>1100</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179</v>
      </c>
      <c r="B2362" t="s">
        <v>2900</v>
      </c>
      <c r="C2362" t="s">
        <v>89</v>
      </c>
      <c r="D2362" t="s">
        <v>2901</v>
      </c>
      <c r="E2362" t="s">
        <v>1100</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179</v>
      </c>
      <c r="B2363" t="s">
        <v>1685</v>
      </c>
      <c r="C2363" t="s">
        <v>89</v>
      </c>
      <c r="D2363" t="s">
        <v>2902</v>
      </c>
      <c r="E2363" t="s">
        <v>1367</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179</v>
      </c>
      <c r="B2364" t="s">
        <v>2860</v>
      </c>
      <c r="C2364" t="s">
        <v>89</v>
      </c>
      <c r="D2364" t="s">
        <v>2861</v>
      </c>
      <c r="E2364" t="s">
        <v>1272</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179</v>
      </c>
      <c r="B2365" t="s">
        <v>2903</v>
      </c>
      <c r="C2365" t="s">
        <v>89</v>
      </c>
      <c r="D2365" t="s">
        <v>2904</v>
      </c>
      <c r="E2365" t="s">
        <v>1272</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179</v>
      </c>
      <c r="B2366" t="s">
        <v>2905</v>
      </c>
      <c r="C2366" t="s">
        <v>89</v>
      </c>
      <c r="D2366" t="s">
        <v>2906</v>
      </c>
      <c r="E2366" t="s">
        <v>1272</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179</v>
      </c>
      <c r="B2367" t="s">
        <v>2907</v>
      </c>
      <c r="C2367" t="s">
        <v>89</v>
      </c>
      <c r="D2367" t="s">
        <v>2908</v>
      </c>
      <c r="E2367" t="s">
        <v>1272</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179</v>
      </c>
      <c r="B2368" t="s">
        <v>1310</v>
      </c>
      <c r="C2368" t="s">
        <v>89</v>
      </c>
      <c r="D2368" t="s">
        <v>2909</v>
      </c>
      <c r="E2368" t="s">
        <v>1272</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179</v>
      </c>
      <c r="B2369" t="s">
        <v>2910</v>
      </c>
      <c r="C2369" t="s">
        <v>89</v>
      </c>
      <c r="D2369" t="s">
        <v>2911</v>
      </c>
      <c r="E2369" t="s">
        <v>1272</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179</v>
      </c>
      <c r="B2370" t="s">
        <v>1118</v>
      </c>
      <c r="C2370" t="s">
        <v>89</v>
      </c>
      <c r="D2370" t="s">
        <v>89</v>
      </c>
      <c r="E2370" t="s">
        <v>1371</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179</v>
      </c>
      <c r="B2371" t="s">
        <v>2912</v>
      </c>
      <c r="C2371" t="s">
        <v>89</v>
      </c>
      <c r="D2371" t="s">
        <v>89</v>
      </c>
      <c r="E2371" t="s">
        <v>1371</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179</v>
      </c>
      <c r="B2372" t="s">
        <v>2913</v>
      </c>
      <c r="C2372" t="s">
        <v>89</v>
      </c>
      <c r="D2372" t="s">
        <v>2914</v>
      </c>
      <c r="E2372" t="s">
        <v>1371</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179</v>
      </c>
      <c r="B2373" t="s">
        <v>2915</v>
      </c>
      <c r="C2373" t="s">
        <v>89</v>
      </c>
      <c r="D2373" t="s">
        <v>2916</v>
      </c>
      <c r="E2373" t="s">
        <v>2303</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179</v>
      </c>
      <c r="B2374" t="s">
        <v>1284</v>
      </c>
      <c r="C2374" t="s">
        <v>89</v>
      </c>
      <c r="D2374" t="s">
        <v>89</v>
      </c>
      <c r="E2374" t="s">
        <v>1218</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179</v>
      </c>
      <c r="B2375" t="s">
        <v>1122</v>
      </c>
      <c r="C2375" t="s">
        <v>89</v>
      </c>
      <c r="D2375" t="s">
        <v>89</v>
      </c>
      <c r="E2375" t="s">
        <v>1218</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179</v>
      </c>
      <c r="B2376" t="s">
        <v>2917</v>
      </c>
      <c r="C2376" t="s">
        <v>89</v>
      </c>
      <c r="D2376" t="s">
        <v>89</v>
      </c>
      <c r="E2376" t="s">
        <v>1386</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179</v>
      </c>
      <c r="B2377" t="s">
        <v>1489</v>
      </c>
      <c r="C2377" t="s">
        <v>89</v>
      </c>
      <c r="D2377" t="s">
        <v>89</v>
      </c>
      <c r="E2377" t="s">
        <v>1386</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179</v>
      </c>
      <c r="B2378" t="s">
        <v>1124</v>
      </c>
      <c r="C2378" t="s">
        <v>89</v>
      </c>
      <c r="D2378" t="s">
        <v>89</v>
      </c>
      <c r="E2378" t="s">
        <v>1218</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179</v>
      </c>
      <c r="B2379" t="s">
        <v>1127</v>
      </c>
      <c r="C2379" t="s">
        <v>89</v>
      </c>
      <c r="D2379" t="s">
        <v>89</v>
      </c>
      <c r="E2379" t="s">
        <v>1218</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179</v>
      </c>
      <c r="B2380" t="s">
        <v>1200</v>
      </c>
      <c r="C2380" t="s">
        <v>89</v>
      </c>
      <c r="D2380" t="s">
        <v>89</v>
      </c>
      <c r="E2380" t="s">
        <v>1387</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179</v>
      </c>
      <c r="B2381" t="s">
        <v>1414</v>
      </c>
      <c r="C2381" t="s">
        <v>89</v>
      </c>
      <c r="D2381" t="s">
        <v>89</v>
      </c>
      <c r="E2381" t="s">
        <v>1202</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179</v>
      </c>
      <c r="B2382" t="s">
        <v>2918</v>
      </c>
      <c r="C2382" t="s">
        <v>89</v>
      </c>
      <c r="D2382" t="s">
        <v>1229</v>
      </c>
      <c r="E2382" t="s">
        <v>1387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179</v>
      </c>
      <c r="B2383" t="s">
        <v>1268</v>
      </c>
      <c r="C2383" t="s">
        <v>89</v>
      </c>
      <c r="D2383" t="s">
        <v>89</v>
      </c>
      <c r="E2383" t="s">
        <v>1233</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179</v>
      </c>
      <c r="B2384" t="s">
        <v>1269</v>
      </c>
      <c r="C2384" t="s">
        <v>89</v>
      </c>
      <c r="D2384" t="s">
        <v>89</v>
      </c>
      <c r="E2384" t="s">
        <v>1233</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179</v>
      </c>
      <c r="B2385" t="s">
        <v>1270</v>
      </c>
      <c r="C2385" t="s">
        <v>89</v>
      </c>
      <c r="D2385" t="s">
        <v>89</v>
      </c>
      <c r="E2385" t="s">
        <v>1233</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179</v>
      </c>
      <c r="B2386" t="s">
        <v>1271</v>
      </c>
      <c r="C2386" t="s">
        <v>89</v>
      </c>
      <c r="D2386" t="s">
        <v>89</v>
      </c>
      <c r="E2386" t="s">
        <v>1367</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179</v>
      </c>
      <c r="B2387" t="s">
        <v>1138</v>
      </c>
      <c r="C2387" t="s">
        <v>89</v>
      </c>
      <c r="D2387" t="s">
        <v>89</v>
      </c>
      <c r="E2387" t="s">
        <v>1139</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181</v>
      </c>
      <c r="B2388" t="s">
        <v>2919</v>
      </c>
      <c r="C2388" t="s">
        <v>89</v>
      </c>
      <c r="D2388" t="s">
        <v>2920</v>
      </c>
      <c r="E2388" t="s">
        <v>1205</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181</v>
      </c>
      <c r="B2389" t="s">
        <v>2921</v>
      </c>
      <c r="C2389" t="s">
        <v>89</v>
      </c>
      <c r="D2389" t="s">
        <v>2922</v>
      </c>
      <c r="E2389" t="s">
        <v>1355</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181</v>
      </c>
      <c r="B2390" t="s">
        <v>2923</v>
      </c>
      <c r="C2390" t="s">
        <v>89</v>
      </c>
      <c r="D2390" t="s">
        <v>2924</v>
      </c>
      <c r="E2390" t="s">
        <v>2925</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181</v>
      </c>
      <c r="B2391" t="s">
        <v>2926</v>
      </c>
      <c r="C2391" t="s">
        <v>89</v>
      </c>
      <c r="D2391" t="s">
        <v>2927</v>
      </c>
      <c r="E2391" t="s">
        <v>1164</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181</v>
      </c>
      <c r="B2392" t="s">
        <v>2928</v>
      </c>
      <c r="C2392" t="s">
        <v>89</v>
      </c>
      <c r="D2392" t="s">
        <v>2929</v>
      </c>
      <c r="E2392" t="s">
        <v>1485</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181</v>
      </c>
      <c r="B2393" t="s">
        <v>2930</v>
      </c>
      <c r="C2393" t="s">
        <v>89</v>
      </c>
      <c r="D2393" t="s">
        <v>2931</v>
      </c>
      <c r="E2393" t="s">
        <v>1349</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181</v>
      </c>
      <c r="B2394" t="s">
        <v>2932</v>
      </c>
      <c r="C2394" t="s">
        <v>89</v>
      </c>
      <c r="D2394" t="s">
        <v>2933</v>
      </c>
      <c r="E2394" t="s">
        <v>1164</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181</v>
      </c>
      <c r="B2395" t="s">
        <v>2934</v>
      </c>
      <c r="C2395" t="s">
        <v>89</v>
      </c>
      <c r="D2395" t="s">
        <v>2935</v>
      </c>
      <c r="E2395" t="s">
        <v>1148</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181</v>
      </c>
      <c r="B2396" t="s">
        <v>2928</v>
      </c>
      <c r="C2396" t="s">
        <v>89</v>
      </c>
      <c r="D2396" t="s">
        <v>2929</v>
      </c>
      <c r="E2396" t="s">
        <v>1485</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181</v>
      </c>
      <c r="B2397" t="s">
        <v>2921</v>
      </c>
      <c r="C2397" t="s">
        <v>89</v>
      </c>
      <c r="D2397" t="s">
        <v>2922</v>
      </c>
      <c r="E2397" t="s">
        <v>1355</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181</v>
      </c>
      <c r="B2398" t="s">
        <v>2936</v>
      </c>
      <c r="C2398" t="s">
        <v>89</v>
      </c>
      <c r="D2398" t="s">
        <v>2937</v>
      </c>
      <c r="E2398" t="s">
        <v>1148</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181</v>
      </c>
      <c r="B2399" t="s">
        <v>2938</v>
      </c>
      <c r="C2399" t="s">
        <v>89</v>
      </c>
      <c r="D2399" t="s">
        <v>2939</v>
      </c>
      <c r="E2399" t="s">
        <v>1349</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181</v>
      </c>
      <c r="B2400" t="s">
        <v>2940</v>
      </c>
      <c r="C2400" t="s">
        <v>89</v>
      </c>
      <c r="D2400" t="s">
        <v>2941</v>
      </c>
      <c r="E2400" t="s">
        <v>1395</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181</v>
      </c>
      <c r="B2401" t="s">
        <v>2942</v>
      </c>
      <c r="C2401" t="s">
        <v>89</v>
      </c>
      <c r="D2401" t="s">
        <v>2943</v>
      </c>
      <c r="E2401" t="s">
        <v>2169</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181</v>
      </c>
      <c r="B2402" t="s">
        <v>2944</v>
      </c>
      <c r="C2402" t="s">
        <v>89</v>
      </c>
      <c r="D2402" t="s">
        <v>2945</v>
      </c>
      <c r="E2402" t="s">
        <v>1164</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181</v>
      </c>
      <c r="B2403" t="s">
        <v>2946</v>
      </c>
      <c r="C2403" t="s">
        <v>89</v>
      </c>
      <c r="D2403" t="s">
        <v>2947</v>
      </c>
      <c r="E2403" t="s">
        <v>1395</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181</v>
      </c>
      <c r="B2404" t="s">
        <v>2948</v>
      </c>
      <c r="C2404" t="s">
        <v>89</v>
      </c>
      <c r="D2404" t="s">
        <v>2949</v>
      </c>
      <c r="E2404" t="s">
        <v>1148</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181</v>
      </c>
      <c r="B2405" t="s">
        <v>2950</v>
      </c>
      <c r="C2405" t="s">
        <v>89</v>
      </c>
      <c r="D2405" t="s">
        <v>2951</v>
      </c>
      <c r="E2405" t="s">
        <v>1395</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181</v>
      </c>
      <c r="B2406" t="s">
        <v>2952</v>
      </c>
      <c r="C2406" t="s">
        <v>89</v>
      </c>
      <c r="D2406" t="s">
        <v>2953</v>
      </c>
      <c r="E2406" t="s">
        <v>1395</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181</v>
      </c>
      <c r="B2407" t="s">
        <v>2954</v>
      </c>
      <c r="C2407" t="s">
        <v>89</v>
      </c>
      <c r="D2407" t="s">
        <v>2955</v>
      </c>
      <c r="E2407" t="s">
        <v>1265</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181</v>
      </c>
      <c r="B2408" t="s">
        <v>2956</v>
      </c>
      <c r="C2408" t="s">
        <v>89</v>
      </c>
      <c r="D2408" t="s">
        <v>2957</v>
      </c>
      <c r="E2408" t="s">
        <v>1205</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181</v>
      </c>
      <c r="B2409" t="s">
        <v>2958</v>
      </c>
      <c r="C2409" t="s">
        <v>89</v>
      </c>
      <c r="D2409" t="s">
        <v>2959</v>
      </c>
      <c r="E2409" t="s">
        <v>2960</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181</v>
      </c>
      <c r="B2410" t="s">
        <v>2961</v>
      </c>
      <c r="C2410" t="s">
        <v>89</v>
      </c>
      <c r="D2410" t="s">
        <v>2962</v>
      </c>
      <c r="E2410" t="s">
        <v>1148</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181</v>
      </c>
      <c r="B2411" t="s">
        <v>2963</v>
      </c>
      <c r="C2411" t="s">
        <v>89</v>
      </c>
      <c r="D2411" t="s">
        <v>2964</v>
      </c>
      <c r="E2411" t="s">
        <v>2960</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181</v>
      </c>
      <c r="B2412" t="s">
        <v>2965</v>
      </c>
      <c r="C2412" t="s">
        <v>89</v>
      </c>
      <c r="D2412" t="s">
        <v>2966</v>
      </c>
      <c r="E2412" t="s">
        <v>2925</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181</v>
      </c>
      <c r="B2413" t="s">
        <v>2923</v>
      </c>
      <c r="C2413" t="s">
        <v>89</v>
      </c>
      <c r="D2413" t="s">
        <v>2924</v>
      </c>
      <c r="E2413" t="s">
        <v>2925</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181</v>
      </c>
      <c r="B2414" t="s">
        <v>2967</v>
      </c>
      <c r="C2414" t="s">
        <v>89</v>
      </c>
      <c r="D2414" t="s">
        <v>2968</v>
      </c>
      <c r="E2414" t="s">
        <v>2969</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181</v>
      </c>
      <c r="B2415" t="s">
        <v>2970</v>
      </c>
      <c r="C2415" t="s">
        <v>89</v>
      </c>
      <c r="D2415" t="s">
        <v>2971</v>
      </c>
      <c r="E2415" t="s">
        <v>1298</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181</v>
      </c>
      <c r="B2416" t="s">
        <v>2972</v>
      </c>
      <c r="C2416" t="s">
        <v>89</v>
      </c>
      <c r="D2416" t="s">
        <v>2973</v>
      </c>
      <c r="E2416" t="s">
        <v>2837</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181</v>
      </c>
      <c r="B2417" t="s">
        <v>2974</v>
      </c>
      <c r="C2417" t="s">
        <v>89</v>
      </c>
      <c r="D2417" t="s">
        <v>2975</v>
      </c>
      <c r="E2417" t="s">
        <v>2969</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181</v>
      </c>
      <c r="B2418" t="s">
        <v>2976</v>
      </c>
      <c r="C2418" t="s">
        <v>89</v>
      </c>
      <c r="D2418" t="s">
        <v>2977</v>
      </c>
      <c r="E2418" t="s">
        <v>1166</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181</v>
      </c>
      <c r="B2419" t="s">
        <v>2978</v>
      </c>
      <c r="C2419" t="s">
        <v>89</v>
      </c>
      <c r="D2419" t="s">
        <v>2979</v>
      </c>
      <c r="E2419" t="s">
        <v>2925</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181</v>
      </c>
      <c r="B2420" t="s">
        <v>2980</v>
      </c>
      <c r="C2420" t="s">
        <v>89</v>
      </c>
      <c r="D2420" t="s">
        <v>2981</v>
      </c>
      <c r="E2420" t="s">
        <v>1298</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181</v>
      </c>
      <c r="B2421" t="s">
        <v>2982</v>
      </c>
      <c r="C2421" t="s">
        <v>89</v>
      </c>
      <c r="D2421" t="s">
        <v>2983</v>
      </c>
      <c r="E2421" t="s">
        <v>2837</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181</v>
      </c>
      <c r="B2422" t="s">
        <v>2984</v>
      </c>
      <c r="C2422" t="s">
        <v>89</v>
      </c>
      <c r="D2422" t="s">
        <v>2985</v>
      </c>
      <c r="E2422" t="s">
        <v>1751</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181</v>
      </c>
      <c r="B2423" t="s">
        <v>2986</v>
      </c>
      <c r="C2423" t="s">
        <v>89</v>
      </c>
      <c r="D2423" t="s">
        <v>2987</v>
      </c>
      <c r="E2423" t="s">
        <v>1166</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181</v>
      </c>
      <c r="B2424" t="s">
        <v>2988</v>
      </c>
      <c r="C2424" t="s">
        <v>89</v>
      </c>
      <c r="D2424" t="s">
        <v>2989</v>
      </c>
      <c r="E2424" t="s">
        <v>1349</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181</v>
      </c>
      <c r="B2425" t="s">
        <v>2990</v>
      </c>
      <c r="C2425" t="s">
        <v>89</v>
      </c>
      <c r="D2425" t="s">
        <v>2991</v>
      </c>
      <c r="E2425" t="s">
        <v>2992</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181</v>
      </c>
      <c r="B2426" t="s">
        <v>2993</v>
      </c>
      <c r="C2426" t="s">
        <v>89</v>
      </c>
      <c r="D2426" t="s">
        <v>2994</v>
      </c>
      <c r="E2426" t="s">
        <v>2969</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181</v>
      </c>
      <c r="B2427" t="s">
        <v>2995</v>
      </c>
      <c r="C2427" t="s">
        <v>89</v>
      </c>
      <c r="D2427" t="s">
        <v>2996</v>
      </c>
      <c r="E2427" t="s">
        <v>2997</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181</v>
      </c>
      <c r="B2428" t="s">
        <v>2998</v>
      </c>
      <c r="C2428" t="s">
        <v>89</v>
      </c>
      <c r="D2428" t="s">
        <v>2999</v>
      </c>
      <c r="E2428" t="s">
        <v>1582</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181</v>
      </c>
      <c r="B2429" t="s">
        <v>3000</v>
      </c>
      <c r="C2429" t="s">
        <v>89</v>
      </c>
      <c r="D2429" t="s">
        <v>3001</v>
      </c>
      <c r="E2429" t="s">
        <v>1582</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181</v>
      </c>
      <c r="B2430" t="s">
        <v>3002</v>
      </c>
      <c r="C2430" t="s">
        <v>89</v>
      </c>
      <c r="D2430" t="s">
        <v>3003</v>
      </c>
      <c r="E2430" t="s">
        <v>2997</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181</v>
      </c>
      <c r="B2431" t="s">
        <v>3004</v>
      </c>
      <c r="C2431" t="s">
        <v>89</v>
      </c>
      <c r="D2431" t="s">
        <v>3005</v>
      </c>
      <c r="E2431" t="s">
        <v>2992</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181</v>
      </c>
      <c r="B2432" t="s">
        <v>3006</v>
      </c>
      <c r="C2432" t="s">
        <v>89</v>
      </c>
      <c r="D2432" t="s">
        <v>3007</v>
      </c>
      <c r="E2432" t="s">
        <v>3008</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181</v>
      </c>
      <c r="B2433" t="s">
        <v>3009</v>
      </c>
      <c r="C2433" t="s">
        <v>89</v>
      </c>
      <c r="D2433" t="s">
        <v>3010</v>
      </c>
      <c r="E2433" t="s">
        <v>3011</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181</v>
      </c>
      <c r="B2434" t="s">
        <v>3012</v>
      </c>
      <c r="C2434" t="s">
        <v>89</v>
      </c>
      <c r="D2434" t="s">
        <v>3013</v>
      </c>
      <c r="E2434" t="s">
        <v>3014</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181</v>
      </c>
      <c r="B2435" t="s">
        <v>3015</v>
      </c>
      <c r="C2435" t="s">
        <v>89</v>
      </c>
      <c r="D2435" t="s">
        <v>3016</v>
      </c>
      <c r="E2435" t="s">
        <v>1582</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181</v>
      </c>
      <c r="B2436" t="s">
        <v>3017</v>
      </c>
      <c r="C2436" t="s">
        <v>89</v>
      </c>
      <c r="D2436" t="s">
        <v>3018</v>
      </c>
      <c r="E2436" t="s">
        <v>3019</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181</v>
      </c>
      <c r="B2437" t="s">
        <v>3020</v>
      </c>
      <c r="C2437" t="s">
        <v>89</v>
      </c>
      <c r="D2437" t="s">
        <v>3021</v>
      </c>
      <c r="E2437" t="s">
        <v>2992</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181</v>
      </c>
      <c r="B2438" t="s">
        <v>3022</v>
      </c>
      <c r="C2438" t="s">
        <v>89</v>
      </c>
      <c r="D2438" t="s">
        <v>3023</v>
      </c>
      <c r="E2438" t="s">
        <v>3024</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181</v>
      </c>
      <c r="B2439" t="s">
        <v>3025</v>
      </c>
      <c r="C2439" t="s">
        <v>89</v>
      </c>
      <c r="D2439" t="s">
        <v>3026</v>
      </c>
      <c r="E2439" t="s">
        <v>1569</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181</v>
      </c>
      <c r="B2440" t="s">
        <v>3027</v>
      </c>
      <c r="C2440" t="s">
        <v>89</v>
      </c>
      <c r="D2440" t="s">
        <v>3028</v>
      </c>
      <c r="E2440" t="s">
        <v>2992</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181</v>
      </c>
      <c r="B2441" t="s">
        <v>3029</v>
      </c>
      <c r="C2441" t="s">
        <v>89</v>
      </c>
      <c r="D2441" t="s">
        <v>3028</v>
      </c>
      <c r="E2441" t="s">
        <v>2960</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181</v>
      </c>
      <c r="B2442" t="s">
        <v>2926</v>
      </c>
      <c r="C2442" t="s">
        <v>89</v>
      </c>
      <c r="D2442" t="s">
        <v>2927</v>
      </c>
      <c r="E2442" t="s">
        <v>1164</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181</v>
      </c>
      <c r="B2443" t="s">
        <v>2919</v>
      </c>
      <c r="C2443" t="s">
        <v>89</v>
      </c>
      <c r="D2443" t="s">
        <v>2920</v>
      </c>
      <c r="E2443" t="s">
        <v>1205</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181</v>
      </c>
      <c r="B2444" t="s">
        <v>1325</v>
      </c>
      <c r="C2444" t="s">
        <v>89</v>
      </c>
      <c r="D2444" t="s">
        <v>3030</v>
      </c>
      <c r="E2444" t="s">
        <v>1265</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181</v>
      </c>
      <c r="B2445" t="s">
        <v>3031</v>
      </c>
      <c r="C2445" t="s">
        <v>89</v>
      </c>
      <c r="D2445" t="s">
        <v>3032</v>
      </c>
      <c r="E2445" t="s">
        <v>1166</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181</v>
      </c>
      <c r="B2446" t="s">
        <v>3033</v>
      </c>
      <c r="C2446" t="s">
        <v>89</v>
      </c>
      <c r="D2446" t="s">
        <v>3034</v>
      </c>
      <c r="E2446" t="s">
        <v>1265</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181</v>
      </c>
      <c r="B2447" t="s">
        <v>3035</v>
      </c>
      <c r="C2447" t="s">
        <v>89</v>
      </c>
      <c r="D2447" t="s">
        <v>3036</v>
      </c>
      <c r="E2447" t="s">
        <v>1349</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181</v>
      </c>
      <c r="B2448" t="s">
        <v>3037</v>
      </c>
      <c r="C2448" t="s">
        <v>89</v>
      </c>
      <c r="D2448" t="s">
        <v>3038</v>
      </c>
      <c r="E2448" t="s">
        <v>1485</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181</v>
      </c>
      <c r="B2449" t="s">
        <v>3039</v>
      </c>
      <c r="C2449" t="s">
        <v>89</v>
      </c>
      <c r="D2449" t="s">
        <v>3040</v>
      </c>
      <c r="E2449" t="s">
        <v>1395</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181</v>
      </c>
      <c r="B2450" t="s">
        <v>3041</v>
      </c>
      <c r="C2450" t="s">
        <v>89</v>
      </c>
      <c r="D2450" t="s">
        <v>3042</v>
      </c>
      <c r="E2450" t="s">
        <v>1148</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181</v>
      </c>
      <c r="B2451" t="s">
        <v>3043</v>
      </c>
      <c r="C2451" t="s">
        <v>89</v>
      </c>
      <c r="D2451" t="s">
        <v>3044</v>
      </c>
      <c r="E2451" t="s">
        <v>1751</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181</v>
      </c>
      <c r="B2452" t="s">
        <v>1197</v>
      </c>
      <c r="C2452" t="s">
        <v>89</v>
      </c>
      <c r="D2452" t="s">
        <v>3045</v>
      </c>
      <c r="E2452" t="s">
        <v>1272</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181</v>
      </c>
      <c r="B2453" t="s">
        <v>3046</v>
      </c>
      <c r="C2453" t="s">
        <v>89</v>
      </c>
      <c r="D2453" t="s">
        <v>3045</v>
      </c>
      <c r="E2453" t="s">
        <v>1115</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181</v>
      </c>
      <c r="B2454" t="s">
        <v>1379</v>
      </c>
      <c r="C2454" t="s">
        <v>89</v>
      </c>
      <c r="D2454" t="s">
        <v>3045</v>
      </c>
      <c r="E2454" t="s">
        <v>1100</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181</v>
      </c>
      <c r="B2455" t="s">
        <v>3047</v>
      </c>
      <c r="C2455" t="s">
        <v>89</v>
      </c>
      <c r="D2455" t="s">
        <v>3045</v>
      </c>
      <c r="E2455" t="s">
        <v>1162</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181</v>
      </c>
      <c r="B2456" t="s">
        <v>3048</v>
      </c>
      <c r="C2456" t="s">
        <v>89</v>
      </c>
      <c r="D2456" t="s">
        <v>3045</v>
      </c>
      <c r="E2456" t="s">
        <v>1100</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181</v>
      </c>
      <c r="B2457" t="s">
        <v>3049</v>
      </c>
      <c r="C2457" t="s">
        <v>89</v>
      </c>
      <c r="D2457" t="s">
        <v>3045</v>
      </c>
      <c r="E2457" t="s">
        <v>1105</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181</v>
      </c>
      <c r="B2458" t="s">
        <v>2768</v>
      </c>
      <c r="C2458" t="s">
        <v>89</v>
      </c>
      <c r="D2458" t="s">
        <v>3045</v>
      </c>
      <c r="E2458" t="s">
        <v>1113</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181</v>
      </c>
      <c r="B2459" t="s">
        <v>3050</v>
      </c>
      <c r="C2459" t="s">
        <v>89</v>
      </c>
      <c r="D2459" t="s">
        <v>3045</v>
      </c>
      <c r="E2459" t="s">
        <v>1153</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181</v>
      </c>
      <c r="B2460" t="s">
        <v>1382</v>
      </c>
      <c r="C2460" t="s">
        <v>89</v>
      </c>
      <c r="D2460" t="s">
        <v>3045</v>
      </c>
      <c r="E2460" t="s">
        <v>1272</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181</v>
      </c>
      <c r="B2461" t="s">
        <v>3051</v>
      </c>
      <c r="C2461" t="s">
        <v>89</v>
      </c>
      <c r="D2461" t="s">
        <v>3045</v>
      </c>
      <c r="E2461" t="s">
        <v>1100</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181</v>
      </c>
      <c r="B2462" t="s">
        <v>3052</v>
      </c>
      <c r="C2462" t="s">
        <v>89</v>
      </c>
      <c r="D2462" t="s">
        <v>3053</v>
      </c>
      <c r="E2462" t="s">
        <v>1355</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181</v>
      </c>
      <c r="B2463" t="s">
        <v>3054</v>
      </c>
      <c r="C2463" t="s">
        <v>89</v>
      </c>
      <c r="D2463" t="s">
        <v>3055</v>
      </c>
      <c r="E2463" t="s">
        <v>1115</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181</v>
      </c>
      <c r="B2464" t="s">
        <v>3056</v>
      </c>
      <c r="C2464" t="s">
        <v>89</v>
      </c>
      <c r="D2464" t="s">
        <v>89</v>
      </c>
      <c r="E2464" t="s">
        <v>1162</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181</v>
      </c>
      <c r="B2465" t="s">
        <v>3057</v>
      </c>
      <c r="C2465" t="s">
        <v>89</v>
      </c>
      <c r="D2465" t="s">
        <v>89</v>
      </c>
      <c r="E2465" t="s">
        <v>1162</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181</v>
      </c>
      <c r="B2466" t="s">
        <v>1284</v>
      </c>
      <c r="C2466" t="s">
        <v>89</v>
      </c>
      <c r="D2466" t="s">
        <v>89</v>
      </c>
      <c r="E2466" t="s">
        <v>1196</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181</v>
      </c>
      <c r="B2467" t="s">
        <v>1122</v>
      </c>
      <c r="C2467" t="s">
        <v>89</v>
      </c>
      <c r="D2467" t="s">
        <v>89</v>
      </c>
      <c r="E2467" t="s">
        <v>1196</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181</v>
      </c>
      <c r="B2468" t="s">
        <v>1124</v>
      </c>
      <c r="C2468" t="s">
        <v>89</v>
      </c>
      <c r="D2468" t="s">
        <v>89</v>
      </c>
      <c r="E2468" t="s">
        <v>1196</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181</v>
      </c>
      <c r="B2469" t="s">
        <v>1125</v>
      </c>
      <c r="C2469" t="s">
        <v>89</v>
      </c>
      <c r="D2469" t="s">
        <v>89</v>
      </c>
      <c r="E2469" t="s">
        <v>1196</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181</v>
      </c>
      <c r="B2470" t="s">
        <v>3058</v>
      </c>
      <c r="C2470" t="s">
        <v>89</v>
      </c>
      <c r="D2470" t="s">
        <v>89</v>
      </c>
      <c r="E2470" t="s">
        <v>1196</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181</v>
      </c>
      <c r="B2471" t="s">
        <v>3059</v>
      </c>
      <c r="C2471" t="s">
        <v>89</v>
      </c>
      <c r="D2471" t="s">
        <v>89</v>
      </c>
      <c r="E2471" t="s">
        <v>1196</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181</v>
      </c>
      <c r="B2472" t="s">
        <v>3060</v>
      </c>
      <c r="C2472" t="s">
        <v>89</v>
      </c>
      <c r="D2472" t="s">
        <v>89</v>
      </c>
      <c r="E2472" t="s">
        <v>1196</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181</v>
      </c>
      <c r="B2473" t="s">
        <v>3061</v>
      </c>
      <c r="C2473" t="s">
        <v>89</v>
      </c>
      <c r="D2473" t="s">
        <v>89</v>
      </c>
      <c r="E2473" t="s">
        <v>1196</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181</v>
      </c>
      <c r="B2474" t="s">
        <v>3062</v>
      </c>
      <c r="C2474" t="s">
        <v>89</v>
      </c>
      <c r="D2474" t="s">
        <v>89</v>
      </c>
      <c r="E2474" t="s">
        <v>1196</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181</v>
      </c>
      <c r="B2475" t="s">
        <v>3063</v>
      </c>
      <c r="C2475" t="s">
        <v>89</v>
      </c>
      <c r="D2475" t="s">
        <v>89</v>
      </c>
      <c r="E2475" t="s">
        <v>1196</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181</v>
      </c>
      <c r="B2476" t="s">
        <v>3064</v>
      </c>
      <c r="C2476" t="s">
        <v>89</v>
      </c>
      <c r="D2476" t="s">
        <v>89</v>
      </c>
      <c r="E2476" t="s">
        <v>1272</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181</v>
      </c>
      <c r="B2477" t="s">
        <v>1438</v>
      </c>
      <c r="C2477" t="s">
        <v>89</v>
      </c>
      <c r="D2477" t="s">
        <v>89</v>
      </c>
      <c r="E2477" t="s">
        <v>1218</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181</v>
      </c>
      <c r="B2478" t="s">
        <v>3065</v>
      </c>
      <c r="C2478" t="s">
        <v>89</v>
      </c>
      <c r="D2478" t="s">
        <v>89</v>
      </c>
      <c r="E2478" t="s">
        <v>1218</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181</v>
      </c>
      <c r="B2479" t="s">
        <v>3066</v>
      </c>
      <c r="C2479" t="s">
        <v>89</v>
      </c>
      <c r="D2479" t="s">
        <v>89</v>
      </c>
      <c r="E2479" t="s">
        <v>1218</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181</v>
      </c>
      <c r="B2480" t="s">
        <v>1130</v>
      </c>
      <c r="C2480" t="s">
        <v>89</v>
      </c>
      <c r="D2480" t="s">
        <v>89</v>
      </c>
      <c r="E2480" t="s">
        <v>1129</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181</v>
      </c>
      <c r="B2481" t="s">
        <v>1414</v>
      </c>
      <c r="C2481" t="s">
        <v>89</v>
      </c>
      <c r="D2481" t="s">
        <v>3067</v>
      </c>
      <c r="E2481" t="s">
        <v>1131</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181</v>
      </c>
      <c r="B2482" t="s">
        <v>2918</v>
      </c>
      <c r="C2482" t="s">
        <v>89</v>
      </c>
      <c r="D2482" t="s">
        <v>1229</v>
      </c>
      <c r="E2482" t="s">
        <v>1218</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181</v>
      </c>
      <c r="B2483" t="s">
        <v>1268</v>
      </c>
      <c r="C2483" t="s">
        <v>89</v>
      </c>
      <c r="D2483" t="s">
        <v>89</v>
      </c>
      <c r="E2483" t="s">
        <v>1272</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181</v>
      </c>
      <c r="B2484" t="s">
        <v>3068</v>
      </c>
      <c r="C2484" t="s">
        <v>89</v>
      </c>
      <c r="D2484" t="s">
        <v>89</v>
      </c>
      <c r="E2484" t="s">
        <v>1272</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181</v>
      </c>
      <c r="B2485" t="s">
        <v>1269</v>
      </c>
      <c r="C2485" t="s">
        <v>89</v>
      </c>
      <c r="D2485" t="s">
        <v>89</v>
      </c>
      <c r="E2485" t="s">
        <v>1272</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181</v>
      </c>
      <c r="B2486" t="s">
        <v>1270</v>
      </c>
      <c r="C2486" t="s">
        <v>89</v>
      </c>
      <c r="D2486" t="s">
        <v>89</v>
      </c>
      <c r="E2486" t="s">
        <v>1272</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181</v>
      </c>
      <c r="B2487" t="s">
        <v>3069</v>
      </c>
      <c r="C2487" t="s">
        <v>89</v>
      </c>
      <c r="D2487" t="s">
        <v>89</v>
      </c>
      <c r="E2487" t="s">
        <v>1272</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181</v>
      </c>
      <c r="B2488" t="s">
        <v>3070</v>
      </c>
      <c r="C2488" t="s">
        <v>89</v>
      </c>
      <c r="D2488" t="s">
        <v>89</v>
      </c>
      <c r="E2488" t="s">
        <v>1272</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181</v>
      </c>
      <c r="B2489" t="s">
        <v>3071</v>
      </c>
      <c r="C2489" t="s">
        <v>89</v>
      </c>
      <c r="D2489" t="s">
        <v>89</v>
      </c>
      <c r="E2489" t="s">
        <v>1272</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181</v>
      </c>
      <c r="B2490" t="s">
        <v>3072</v>
      </c>
      <c r="C2490" t="s">
        <v>89</v>
      </c>
      <c r="D2490" t="s">
        <v>89</v>
      </c>
      <c r="E2490" t="s">
        <v>1272</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181</v>
      </c>
      <c r="B2491" t="s">
        <v>3073</v>
      </c>
      <c r="C2491" t="s">
        <v>89</v>
      </c>
      <c r="D2491" t="s">
        <v>89</v>
      </c>
      <c r="E2491" t="s">
        <v>1272</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181</v>
      </c>
      <c r="B2492" t="s">
        <v>3074</v>
      </c>
      <c r="C2492" t="s">
        <v>89</v>
      </c>
      <c r="D2492" t="s">
        <v>89</v>
      </c>
      <c r="E2492" t="s">
        <v>1272</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181</v>
      </c>
      <c r="B2493" t="s">
        <v>3075</v>
      </c>
      <c r="C2493" t="s">
        <v>89</v>
      </c>
      <c r="D2493" t="s">
        <v>89</v>
      </c>
      <c r="E2493" t="s">
        <v>3076</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181</v>
      </c>
      <c r="B2494" t="s">
        <v>3077</v>
      </c>
      <c r="C2494" t="s">
        <v>89</v>
      </c>
      <c r="D2494" t="s">
        <v>89</v>
      </c>
      <c r="E2494" t="s">
        <v>3076</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181</v>
      </c>
      <c r="B2495" t="s">
        <v>3078</v>
      </c>
      <c r="C2495" t="s">
        <v>89</v>
      </c>
      <c r="D2495" t="s">
        <v>89</v>
      </c>
      <c r="E2495" t="s">
        <v>1133</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181</v>
      </c>
      <c r="B2496" t="s">
        <v>3079</v>
      </c>
      <c r="C2496" t="s">
        <v>89</v>
      </c>
      <c r="D2496" t="s">
        <v>89</v>
      </c>
      <c r="E2496" t="s">
        <v>1133</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181</v>
      </c>
      <c r="B2497" t="s">
        <v>3080</v>
      </c>
      <c r="C2497" t="s">
        <v>89</v>
      </c>
      <c r="D2497" t="s">
        <v>89</v>
      </c>
      <c r="E2497" t="s">
        <v>1133</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181</v>
      </c>
      <c r="B2498" t="s">
        <v>3081</v>
      </c>
      <c r="C2498" t="s">
        <v>89</v>
      </c>
      <c r="D2498" t="s">
        <v>89</v>
      </c>
      <c r="E2498" t="s">
        <v>1133</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181</v>
      </c>
      <c r="B2499" t="s">
        <v>3082</v>
      </c>
      <c r="C2499" t="s">
        <v>89</v>
      </c>
      <c r="D2499" t="s">
        <v>89</v>
      </c>
      <c r="E2499" t="s">
        <v>1133</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181</v>
      </c>
      <c r="B2500" t="s">
        <v>1138</v>
      </c>
      <c r="C2500" t="s">
        <v>89</v>
      </c>
      <c r="D2500" t="s">
        <v>89</v>
      </c>
      <c r="E2500" t="s">
        <v>1139</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183</v>
      </c>
      <c r="B2501" t="s">
        <v>3083</v>
      </c>
      <c r="C2501" t="s">
        <v>89</v>
      </c>
      <c r="D2501" t="s">
        <v>3084</v>
      </c>
      <c r="E2501" t="s">
        <v>3085</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183</v>
      </c>
      <c r="B2502" t="s">
        <v>3086</v>
      </c>
      <c r="C2502" t="s">
        <v>89</v>
      </c>
      <c r="D2502" t="s">
        <v>3087</v>
      </c>
      <c r="E2502" t="s">
        <v>1265</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183</v>
      </c>
      <c r="B2503" t="s">
        <v>3088</v>
      </c>
      <c r="C2503" t="s">
        <v>89</v>
      </c>
      <c r="D2503" t="s">
        <v>3089</v>
      </c>
      <c r="E2503" t="s">
        <v>2272</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183</v>
      </c>
      <c r="B2504" t="s">
        <v>3090</v>
      </c>
      <c r="C2504" t="s">
        <v>89</v>
      </c>
      <c r="D2504" t="s">
        <v>3091</v>
      </c>
      <c r="E2504" t="s">
        <v>1265</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183</v>
      </c>
      <c r="B2505" t="s">
        <v>1312</v>
      </c>
      <c r="C2505" t="s">
        <v>89</v>
      </c>
      <c r="D2505" t="s">
        <v>3092</v>
      </c>
      <c r="E2505" t="s">
        <v>1265</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183</v>
      </c>
      <c r="B2506" t="s">
        <v>1775</v>
      </c>
      <c r="C2506" t="s">
        <v>89</v>
      </c>
      <c r="D2506" t="s">
        <v>3093</v>
      </c>
      <c r="E2506" t="s">
        <v>1258</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183</v>
      </c>
      <c r="B2507" t="s">
        <v>1178</v>
      </c>
      <c r="C2507" t="s">
        <v>89</v>
      </c>
      <c r="D2507" t="s">
        <v>3094</v>
      </c>
      <c r="E2507" t="s">
        <v>1093</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183</v>
      </c>
      <c r="B2508" t="s">
        <v>1181</v>
      </c>
      <c r="C2508" t="s">
        <v>89</v>
      </c>
      <c r="D2508" t="s">
        <v>3094</v>
      </c>
      <c r="E2508" t="s">
        <v>1094</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183</v>
      </c>
      <c r="B2509" t="s">
        <v>1184</v>
      </c>
      <c r="C2509" t="s">
        <v>89</v>
      </c>
      <c r="D2509" t="s">
        <v>3094</v>
      </c>
      <c r="E2509" t="s">
        <v>1205</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183</v>
      </c>
      <c r="B2510" t="s">
        <v>1149</v>
      </c>
      <c r="C2510" t="s">
        <v>89</v>
      </c>
      <c r="D2510" t="s">
        <v>3094</v>
      </c>
      <c r="E2510" t="s">
        <v>1205</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183</v>
      </c>
      <c r="B2511" t="s">
        <v>3095</v>
      </c>
      <c r="C2511" t="s">
        <v>89</v>
      </c>
      <c r="D2511" t="s">
        <v>3096</v>
      </c>
      <c r="E2511" t="s">
        <v>1180</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183</v>
      </c>
      <c r="B2512" t="s">
        <v>2211</v>
      </c>
      <c r="C2512" t="s">
        <v>89</v>
      </c>
      <c r="D2512" t="s">
        <v>3097</v>
      </c>
      <c r="E2512" t="s">
        <v>1180</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183</v>
      </c>
      <c r="B2513" t="s">
        <v>1404</v>
      </c>
      <c r="C2513" t="s">
        <v>89</v>
      </c>
      <c r="D2513" t="s">
        <v>3098</v>
      </c>
      <c r="E2513" t="s">
        <v>1093</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183</v>
      </c>
      <c r="B2514" t="s">
        <v>3099</v>
      </c>
      <c r="C2514" t="s">
        <v>89</v>
      </c>
      <c r="D2514" t="s">
        <v>3100</v>
      </c>
      <c r="E2514" t="s">
        <v>1859</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183</v>
      </c>
      <c r="B2515" t="s">
        <v>2223</v>
      </c>
      <c r="C2515" t="s">
        <v>89</v>
      </c>
      <c r="D2515" t="s">
        <v>3101</v>
      </c>
      <c r="E2515" t="s">
        <v>1859</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183</v>
      </c>
      <c r="B2516" t="s">
        <v>3102</v>
      </c>
      <c r="C2516" t="s">
        <v>89</v>
      </c>
      <c r="D2516" t="s">
        <v>3103</v>
      </c>
      <c r="E2516" t="s">
        <v>1615</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183</v>
      </c>
      <c r="B2517" t="s">
        <v>3104</v>
      </c>
      <c r="C2517" t="s">
        <v>89</v>
      </c>
      <c r="D2517" t="s">
        <v>3098</v>
      </c>
      <c r="E2517" t="s">
        <v>1258</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183</v>
      </c>
      <c r="B2518" t="s">
        <v>3105</v>
      </c>
      <c r="C2518" t="s">
        <v>89</v>
      </c>
      <c r="D2518" t="s">
        <v>3098</v>
      </c>
      <c r="E2518" t="s">
        <v>1859</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183</v>
      </c>
      <c r="B2519" t="s">
        <v>3106</v>
      </c>
      <c r="C2519" t="s">
        <v>89</v>
      </c>
      <c r="D2519" t="s">
        <v>3107</v>
      </c>
      <c r="E2519" t="s">
        <v>1859</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183</v>
      </c>
      <c r="B2520" t="s">
        <v>3108</v>
      </c>
      <c r="C2520" t="s">
        <v>89</v>
      </c>
      <c r="D2520" t="s">
        <v>3098</v>
      </c>
      <c r="E2520" t="s">
        <v>1164</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183</v>
      </c>
      <c r="B2521" t="s">
        <v>1314</v>
      </c>
      <c r="C2521" t="s">
        <v>89</v>
      </c>
      <c r="D2521" t="s">
        <v>3098</v>
      </c>
      <c r="E2521" t="s">
        <v>1164</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183</v>
      </c>
      <c r="B2522" t="s">
        <v>2225</v>
      </c>
      <c r="C2522" t="s">
        <v>89</v>
      </c>
      <c r="D2522" t="s">
        <v>3109</v>
      </c>
      <c r="E2522" t="s">
        <v>1238</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183</v>
      </c>
      <c r="B2523" t="s">
        <v>3110</v>
      </c>
      <c r="C2523" t="s">
        <v>89</v>
      </c>
      <c r="D2523" t="s">
        <v>89</v>
      </c>
      <c r="E2523" t="s">
        <v>1129</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183</v>
      </c>
      <c r="B2524" t="s">
        <v>3111</v>
      </c>
      <c r="C2524" t="s">
        <v>89</v>
      </c>
      <c r="D2524" t="s">
        <v>89</v>
      </c>
      <c r="E2524" t="s">
        <v>1218</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183</v>
      </c>
      <c r="B2525" t="s">
        <v>3112</v>
      </c>
      <c r="C2525" t="s">
        <v>89</v>
      </c>
      <c r="D2525" t="s">
        <v>3109</v>
      </c>
      <c r="E2525" t="s">
        <v>1105</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183</v>
      </c>
      <c r="B2526" t="s">
        <v>1768</v>
      </c>
      <c r="C2526" t="s">
        <v>89</v>
      </c>
      <c r="D2526" t="s">
        <v>89</v>
      </c>
      <c r="E2526" t="s">
        <v>1100</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183</v>
      </c>
      <c r="B2527" t="s">
        <v>3113</v>
      </c>
      <c r="C2527" t="s">
        <v>89</v>
      </c>
      <c r="D2527" t="s">
        <v>89</v>
      </c>
      <c r="E2527" t="s">
        <v>1164</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183</v>
      </c>
      <c r="B2528" t="s">
        <v>3114</v>
      </c>
      <c r="C2528" t="s">
        <v>89</v>
      </c>
      <c r="D2528" t="s">
        <v>89</v>
      </c>
      <c r="E2528" t="s">
        <v>1105</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183</v>
      </c>
      <c r="B2529" t="s">
        <v>3115</v>
      </c>
      <c r="C2529" t="s">
        <v>89</v>
      </c>
      <c r="D2529" t="s">
        <v>3116</v>
      </c>
      <c r="E2529" t="s">
        <v>1278</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183</v>
      </c>
      <c r="B2530" t="s">
        <v>3117</v>
      </c>
      <c r="C2530" t="s">
        <v>89</v>
      </c>
      <c r="D2530" t="s">
        <v>89</v>
      </c>
      <c r="E2530" t="s">
        <v>1100</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183</v>
      </c>
      <c r="B2531" t="s">
        <v>3118</v>
      </c>
      <c r="C2531" t="s">
        <v>89</v>
      </c>
      <c r="D2531" t="s">
        <v>3119</v>
      </c>
      <c r="E2531" t="s">
        <v>1094</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183</v>
      </c>
      <c r="B2532" t="s">
        <v>3120</v>
      </c>
      <c r="C2532" t="s">
        <v>89</v>
      </c>
      <c r="D2532" t="s">
        <v>3121</v>
      </c>
      <c r="E2532" t="s">
        <v>1258</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183</v>
      </c>
      <c r="B2533" t="s">
        <v>3122</v>
      </c>
      <c r="C2533" t="s">
        <v>89</v>
      </c>
      <c r="D2533" t="s">
        <v>3121</v>
      </c>
      <c r="E2533" t="s">
        <v>1166</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183</v>
      </c>
      <c r="B2534" t="s">
        <v>3123</v>
      </c>
      <c r="C2534" t="s">
        <v>89</v>
      </c>
      <c r="D2534" t="s">
        <v>3124</v>
      </c>
      <c r="E2534" t="s">
        <v>1093</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183</v>
      </c>
      <c r="B2535" t="s">
        <v>3125</v>
      </c>
      <c r="C2535" t="s">
        <v>89</v>
      </c>
      <c r="D2535" t="s">
        <v>3124</v>
      </c>
      <c r="E2535" t="s">
        <v>1102</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183</v>
      </c>
      <c r="B2536" t="s">
        <v>2353</v>
      </c>
      <c r="C2536" t="s">
        <v>89</v>
      </c>
      <c r="D2536" t="s">
        <v>3126</v>
      </c>
      <c r="E2536" t="s">
        <v>1258</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183</v>
      </c>
      <c r="B2537" t="s">
        <v>3127</v>
      </c>
      <c r="C2537" t="s">
        <v>89</v>
      </c>
      <c r="D2537" t="s">
        <v>3126</v>
      </c>
      <c r="E2537" t="s">
        <v>1166</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183</v>
      </c>
      <c r="B2538" t="s">
        <v>3128</v>
      </c>
      <c r="C2538" t="s">
        <v>89</v>
      </c>
      <c r="D2538" t="s">
        <v>3129</v>
      </c>
      <c r="E2538" t="s">
        <v>1258</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183</v>
      </c>
      <c r="B2539" t="s">
        <v>3130</v>
      </c>
      <c r="C2539" t="s">
        <v>89</v>
      </c>
      <c r="D2539" t="s">
        <v>3129</v>
      </c>
      <c r="E2539" t="s">
        <v>1166</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183</v>
      </c>
      <c r="B2540" t="s">
        <v>1618</v>
      </c>
      <c r="C2540" t="s">
        <v>89</v>
      </c>
      <c r="D2540" t="s">
        <v>3131</v>
      </c>
      <c r="E2540" t="s">
        <v>1121</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183</v>
      </c>
      <c r="B2541" t="s">
        <v>3132</v>
      </c>
      <c r="C2541" t="s">
        <v>89</v>
      </c>
      <c r="D2541" t="s">
        <v>3131</v>
      </c>
      <c r="E2541" t="s">
        <v>1166</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183</v>
      </c>
      <c r="B2542" t="s">
        <v>3133</v>
      </c>
      <c r="C2542" t="s">
        <v>89</v>
      </c>
      <c r="D2542" t="s">
        <v>3134</v>
      </c>
      <c r="E2542" t="s">
        <v>1569</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183</v>
      </c>
      <c r="B2543" t="s">
        <v>3135</v>
      </c>
      <c r="C2543" t="s">
        <v>89</v>
      </c>
      <c r="D2543" t="s">
        <v>3136</v>
      </c>
      <c r="E2543" t="s">
        <v>1859</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183</v>
      </c>
      <c r="B2544" t="s">
        <v>3137</v>
      </c>
      <c r="C2544" t="s">
        <v>89</v>
      </c>
      <c r="D2544" t="s">
        <v>3138</v>
      </c>
      <c r="E2544" t="s">
        <v>1093</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183</v>
      </c>
      <c r="B2545" t="s">
        <v>3139</v>
      </c>
      <c r="C2545" t="s">
        <v>89</v>
      </c>
      <c r="D2545" t="s">
        <v>3140</v>
      </c>
      <c r="E2545" t="s">
        <v>1102</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183</v>
      </c>
      <c r="B2546" t="s">
        <v>3141</v>
      </c>
      <c r="C2546" t="s">
        <v>89</v>
      </c>
      <c r="D2546" t="s">
        <v>3142</v>
      </c>
      <c r="E2546" t="s">
        <v>1100</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183</v>
      </c>
      <c r="B2547" t="s">
        <v>3143</v>
      </c>
      <c r="C2547" t="s">
        <v>89</v>
      </c>
      <c r="D2547" t="s">
        <v>89</v>
      </c>
      <c r="E2547" t="s">
        <v>1100</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183</v>
      </c>
      <c r="B2548" t="s">
        <v>3144</v>
      </c>
      <c r="C2548" t="s">
        <v>89</v>
      </c>
      <c r="D2548" t="s">
        <v>89</v>
      </c>
      <c r="E2548" t="s">
        <v>1335</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183</v>
      </c>
      <c r="B2549" t="s">
        <v>3145</v>
      </c>
      <c r="C2549" t="s">
        <v>89</v>
      </c>
      <c r="D2549" t="s">
        <v>3146</v>
      </c>
      <c r="E2549" t="s">
        <v>1166</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183</v>
      </c>
      <c r="B2550" t="s">
        <v>2249</v>
      </c>
      <c r="C2550" t="s">
        <v>89</v>
      </c>
      <c r="D2550" t="s">
        <v>3147</v>
      </c>
      <c r="E2550" t="s">
        <v>1121</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183</v>
      </c>
      <c r="B2551" t="s">
        <v>2140</v>
      </c>
      <c r="C2551" t="s">
        <v>89</v>
      </c>
      <c r="D2551" t="s">
        <v>3147</v>
      </c>
      <c r="E2551" t="s">
        <v>1166</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183</v>
      </c>
      <c r="B2552" t="s">
        <v>2495</v>
      </c>
      <c r="C2552" t="s">
        <v>89</v>
      </c>
      <c r="D2552" t="s">
        <v>3148</v>
      </c>
      <c r="E2552" t="s">
        <v>1102</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183</v>
      </c>
      <c r="B2553" t="s">
        <v>2742</v>
      </c>
      <c r="C2553" t="s">
        <v>89</v>
      </c>
      <c r="D2553" t="s">
        <v>3149</v>
      </c>
      <c r="E2553" t="s">
        <v>1102</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183</v>
      </c>
      <c r="B2554" t="s">
        <v>3150</v>
      </c>
      <c r="C2554" t="s">
        <v>89</v>
      </c>
      <c r="D2554" t="s">
        <v>89</v>
      </c>
      <c r="E2554" t="s">
        <v>1278</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183</v>
      </c>
      <c r="B2555" t="s">
        <v>3151</v>
      </c>
      <c r="C2555" t="s">
        <v>89</v>
      </c>
      <c r="D2555" t="s">
        <v>3152</v>
      </c>
      <c r="E2555" t="s">
        <v>1105</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183</v>
      </c>
      <c r="B2556" t="s">
        <v>3153</v>
      </c>
      <c r="C2556" t="s">
        <v>89</v>
      </c>
      <c r="D2556" t="s">
        <v>3154</v>
      </c>
      <c r="E2556" t="s">
        <v>1205</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183</v>
      </c>
      <c r="B2557" t="s">
        <v>3155</v>
      </c>
      <c r="C2557" t="s">
        <v>89</v>
      </c>
      <c r="D2557" t="s">
        <v>3156</v>
      </c>
      <c r="E2557" t="s">
        <v>1164</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183</v>
      </c>
      <c r="B2558" t="s">
        <v>3157</v>
      </c>
      <c r="C2558" t="s">
        <v>89</v>
      </c>
      <c r="D2558" t="s">
        <v>3158</v>
      </c>
      <c r="E2558" t="s">
        <v>1258</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183</v>
      </c>
      <c r="B2559" t="s">
        <v>3159</v>
      </c>
      <c r="C2559" t="s">
        <v>89</v>
      </c>
      <c r="D2559" t="s">
        <v>89</v>
      </c>
      <c r="E2559" t="s">
        <v>1258</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183</v>
      </c>
      <c r="B2560" t="s">
        <v>3160</v>
      </c>
      <c r="C2560" t="s">
        <v>89</v>
      </c>
      <c r="D2560" t="s">
        <v>89</v>
      </c>
      <c r="E2560" t="s">
        <v>1258</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183</v>
      </c>
      <c r="B2561" t="s">
        <v>3161</v>
      </c>
      <c r="C2561" t="s">
        <v>89</v>
      </c>
      <c r="D2561" t="s">
        <v>89</v>
      </c>
      <c r="E2561" t="s">
        <v>1258</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183</v>
      </c>
      <c r="B2562" t="s">
        <v>3162</v>
      </c>
      <c r="C2562" t="s">
        <v>89</v>
      </c>
      <c r="D2562" t="s">
        <v>89</v>
      </c>
      <c r="E2562" t="s">
        <v>1166</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183</v>
      </c>
      <c r="B2563" t="s">
        <v>2243</v>
      </c>
      <c r="C2563" t="s">
        <v>89</v>
      </c>
      <c r="D2563" t="s">
        <v>3158</v>
      </c>
      <c r="E2563" t="s">
        <v>1258</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183</v>
      </c>
      <c r="B2564" t="s">
        <v>3163</v>
      </c>
      <c r="C2564" t="s">
        <v>89</v>
      </c>
      <c r="D2564" t="s">
        <v>3164</v>
      </c>
      <c r="E2564" t="s">
        <v>1166</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183</v>
      </c>
      <c r="B2565" t="s">
        <v>1706</v>
      </c>
      <c r="C2565" t="s">
        <v>89</v>
      </c>
      <c r="D2565" t="s">
        <v>3158</v>
      </c>
      <c r="E2565" t="s">
        <v>1205</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183</v>
      </c>
      <c r="B2566" t="s">
        <v>3165</v>
      </c>
      <c r="C2566" t="s">
        <v>89</v>
      </c>
      <c r="D2566" t="s">
        <v>3158</v>
      </c>
      <c r="E2566" t="s">
        <v>1278</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183</v>
      </c>
      <c r="B2567" t="s">
        <v>2808</v>
      </c>
      <c r="C2567" t="s">
        <v>89</v>
      </c>
      <c r="D2567" t="s">
        <v>3158</v>
      </c>
      <c r="E2567" t="s">
        <v>1238</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183</v>
      </c>
      <c r="B2568" t="s">
        <v>3166</v>
      </c>
      <c r="C2568" t="s">
        <v>89</v>
      </c>
      <c r="D2568" t="s">
        <v>3158</v>
      </c>
      <c r="E2568" t="s">
        <v>1238</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183</v>
      </c>
      <c r="B2569" t="s">
        <v>1411</v>
      </c>
      <c r="C2569" t="s">
        <v>89</v>
      </c>
      <c r="D2569" t="s">
        <v>3158</v>
      </c>
      <c r="E2569" t="s">
        <v>1238</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183</v>
      </c>
      <c r="B2570" t="s">
        <v>2139</v>
      </c>
      <c r="C2570" t="s">
        <v>89</v>
      </c>
      <c r="D2570" t="s">
        <v>3158</v>
      </c>
      <c r="E2570" t="s">
        <v>1238</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183</v>
      </c>
      <c r="B2571" t="s">
        <v>1410</v>
      </c>
      <c r="C2571" t="s">
        <v>89</v>
      </c>
      <c r="D2571" t="s">
        <v>3158</v>
      </c>
      <c r="E2571" t="s">
        <v>1105</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183</v>
      </c>
      <c r="B2572" t="s">
        <v>3167</v>
      </c>
      <c r="C2572" t="s">
        <v>89</v>
      </c>
      <c r="D2572" t="s">
        <v>3158</v>
      </c>
      <c r="E2572" t="s">
        <v>1238</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183</v>
      </c>
      <c r="B2573" t="s">
        <v>3168</v>
      </c>
      <c r="C2573" t="s">
        <v>89</v>
      </c>
      <c r="D2573" t="s">
        <v>3169</v>
      </c>
      <c r="E2573" t="s">
        <v>1093</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183</v>
      </c>
      <c r="B2574" t="s">
        <v>3170</v>
      </c>
      <c r="C2574" t="s">
        <v>89</v>
      </c>
      <c r="D2574" t="s">
        <v>3158</v>
      </c>
      <c r="E2574" t="s">
        <v>1205</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183</v>
      </c>
      <c r="B2575" t="s">
        <v>3171</v>
      </c>
      <c r="C2575" t="s">
        <v>89</v>
      </c>
      <c r="D2575" t="s">
        <v>89</v>
      </c>
      <c r="E2575" t="s">
        <v>1238</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183</v>
      </c>
      <c r="B2576" t="s">
        <v>3172</v>
      </c>
      <c r="C2576" t="s">
        <v>89</v>
      </c>
      <c r="D2576" t="s">
        <v>3158</v>
      </c>
      <c r="E2576" t="s">
        <v>1238</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183</v>
      </c>
      <c r="B2577" t="s">
        <v>3173</v>
      </c>
      <c r="C2577" t="s">
        <v>89</v>
      </c>
      <c r="D2577" t="s">
        <v>3174</v>
      </c>
      <c r="E2577" t="s">
        <v>1105</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183</v>
      </c>
      <c r="B2578" t="s">
        <v>3175</v>
      </c>
      <c r="C2578" t="s">
        <v>89</v>
      </c>
      <c r="D2578" t="s">
        <v>3176</v>
      </c>
      <c r="E2578" t="s">
        <v>1105</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183</v>
      </c>
      <c r="B2579" t="s">
        <v>3177</v>
      </c>
      <c r="C2579" t="s">
        <v>89</v>
      </c>
      <c r="D2579" t="s">
        <v>3158</v>
      </c>
      <c r="E2579" t="s">
        <v>1278</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183</v>
      </c>
      <c r="B2580" t="s">
        <v>1412</v>
      </c>
      <c r="C2580" t="s">
        <v>89</v>
      </c>
      <c r="D2580" t="s">
        <v>3158</v>
      </c>
      <c r="E2580" t="s">
        <v>1238</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183</v>
      </c>
      <c r="B2581" t="s">
        <v>3178</v>
      </c>
      <c r="C2581" t="s">
        <v>89</v>
      </c>
      <c r="D2581" t="s">
        <v>3179</v>
      </c>
      <c r="E2581" t="s">
        <v>1105</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183</v>
      </c>
      <c r="B2582" t="s">
        <v>3180</v>
      </c>
      <c r="C2582" t="s">
        <v>89</v>
      </c>
      <c r="D2582" t="s">
        <v>3158</v>
      </c>
      <c r="E2582" t="s">
        <v>1278</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183</v>
      </c>
      <c r="B2583" t="s">
        <v>2253</v>
      </c>
      <c r="C2583" t="s">
        <v>89</v>
      </c>
      <c r="D2583" t="s">
        <v>3158</v>
      </c>
      <c r="E2583" t="s">
        <v>1238</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183</v>
      </c>
      <c r="B2584" t="s">
        <v>2245</v>
      </c>
      <c r="C2584" t="s">
        <v>89</v>
      </c>
      <c r="D2584" t="s">
        <v>89</v>
      </c>
      <c r="E2584" t="s">
        <v>1105</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183</v>
      </c>
      <c r="B2585" t="s">
        <v>2246</v>
      </c>
      <c r="C2585" t="s">
        <v>89</v>
      </c>
      <c r="D2585" t="s">
        <v>3181</v>
      </c>
      <c r="E2585" t="s">
        <v>1164</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183</v>
      </c>
      <c r="B2586" t="s">
        <v>3182</v>
      </c>
      <c r="C2586" t="s">
        <v>89</v>
      </c>
      <c r="D2586" t="s">
        <v>89</v>
      </c>
      <c r="E2586" t="s">
        <v>1238</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183</v>
      </c>
      <c r="B2587" t="s">
        <v>3183</v>
      </c>
      <c r="C2587" t="s">
        <v>89</v>
      </c>
      <c r="D2587" t="s">
        <v>3158</v>
      </c>
      <c r="E2587" t="s">
        <v>1238</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183</v>
      </c>
      <c r="B2588" t="s">
        <v>3184</v>
      </c>
      <c r="C2588" t="s">
        <v>89</v>
      </c>
      <c r="D2588" t="s">
        <v>3185</v>
      </c>
      <c r="E2588" t="s">
        <v>1238</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183</v>
      </c>
      <c r="B2589" t="s">
        <v>3186</v>
      </c>
      <c r="C2589" t="s">
        <v>89</v>
      </c>
      <c r="D2589" t="s">
        <v>3187</v>
      </c>
      <c r="E2589" t="s">
        <v>1278</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183</v>
      </c>
      <c r="B2590" t="s">
        <v>1649</v>
      </c>
      <c r="C2590" t="s">
        <v>89</v>
      </c>
      <c r="D2590" t="s">
        <v>3188</v>
      </c>
      <c r="E2590" t="s">
        <v>1100</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183</v>
      </c>
      <c r="B2591" t="s">
        <v>1645</v>
      </c>
      <c r="C2591" t="s">
        <v>89</v>
      </c>
      <c r="D2591" t="s">
        <v>3189</v>
      </c>
      <c r="E2591" t="s">
        <v>1100</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183</v>
      </c>
      <c r="B2592" t="s">
        <v>1647</v>
      </c>
      <c r="C2592" t="s">
        <v>89</v>
      </c>
      <c r="D2592" t="s">
        <v>3190</v>
      </c>
      <c r="E2592" t="s">
        <v>1100</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183</v>
      </c>
      <c r="B2593" t="s">
        <v>3191</v>
      </c>
      <c r="C2593" t="s">
        <v>89</v>
      </c>
      <c r="D2593" t="s">
        <v>3192</v>
      </c>
      <c r="E2593" t="s">
        <v>1097</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183</v>
      </c>
      <c r="B2594" t="s">
        <v>3193</v>
      </c>
      <c r="C2594" t="s">
        <v>89</v>
      </c>
      <c r="D2594" t="s">
        <v>3194</v>
      </c>
      <c r="E2594" t="s">
        <v>1097</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183</v>
      </c>
      <c r="B2595" t="s">
        <v>3195</v>
      </c>
      <c r="C2595" t="s">
        <v>89</v>
      </c>
      <c r="D2595" t="s">
        <v>3196</v>
      </c>
      <c r="E2595" t="s">
        <v>1100</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183</v>
      </c>
      <c r="B2596" t="s">
        <v>2256</v>
      </c>
      <c r="C2596" t="s">
        <v>89</v>
      </c>
      <c r="D2596" t="s">
        <v>3197</v>
      </c>
      <c r="E2596" t="s">
        <v>1093</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183</v>
      </c>
      <c r="B2597" t="s">
        <v>3198</v>
      </c>
      <c r="C2597" t="s">
        <v>89</v>
      </c>
      <c r="D2597" t="s">
        <v>3199</v>
      </c>
      <c r="E2597" t="s">
        <v>1258</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183</v>
      </c>
      <c r="B2598" t="s">
        <v>3200</v>
      </c>
      <c r="C2598" t="s">
        <v>89</v>
      </c>
      <c r="D2598" t="s">
        <v>3199</v>
      </c>
      <c r="E2598" t="s">
        <v>1258</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183</v>
      </c>
      <c r="B2599" t="s">
        <v>2260</v>
      </c>
      <c r="C2599" t="s">
        <v>89</v>
      </c>
      <c r="D2599" t="s">
        <v>3199</v>
      </c>
      <c r="E2599" t="s">
        <v>1258</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183</v>
      </c>
      <c r="B2600" t="s">
        <v>3201</v>
      </c>
      <c r="C2600" t="s">
        <v>89</v>
      </c>
      <c r="D2600" t="s">
        <v>3202</v>
      </c>
      <c r="E2600" t="s">
        <v>1278</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183</v>
      </c>
      <c r="B2601" t="s">
        <v>3203</v>
      </c>
      <c r="C2601" t="s">
        <v>89</v>
      </c>
      <c r="D2601" t="s">
        <v>2793</v>
      </c>
      <c r="E2601" t="s">
        <v>1100</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183</v>
      </c>
      <c r="B2602" t="s">
        <v>3204</v>
      </c>
      <c r="C2602" t="s">
        <v>89</v>
      </c>
      <c r="D2602" t="s">
        <v>3205</v>
      </c>
      <c r="E2602" t="s">
        <v>1093</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183</v>
      </c>
      <c r="B2603" t="s">
        <v>1122</v>
      </c>
      <c r="C2603" t="s">
        <v>89</v>
      </c>
      <c r="D2603" t="s">
        <v>89</v>
      </c>
      <c r="E2603" t="s">
        <v>1218</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183</v>
      </c>
      <c r="B2604" t="s">
        <v>1124</v>
      </c>
      <c r="C2604" t="s">
        <v>89</v>
      </c>
      <c r="D2604" t="s">
        <v>89</v>
      </c>
      <c r="E2604" t="s">
        <v>1218</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183</v>
      </c>
      <c r="B2605" t="s">
        <v>1125</v>
      </c>
      <c r="C2605" t="s">
        <v>89</v>
      </c>
      <c r="D2605" t="s">
        <v>89</v>
      </c>
      <c r="E2605" t="s">
        <v>1218</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183</v>
      </c>
      <c r="B2606" t="s">
        <v>1127</v>
      </c>
      <c r="C2606" t="s">
        <v>89</v>
      </c>
      <c r="D2606" t="s">
        <v>89</v>
      </c>
      <c r="E2606" t="s">
        <v>1218</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183</v>
      </c>
      <c r="B2607" t="s">
        <v>1266</v>
      </c>
      <c r="C2607" t="s">
        <v>89</v>
      </c>
      <c r="D2607" t="s">
        <v>89</v>
      </c>
      <c r="E2607" t="s">
        <v>1218</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183</v>
      </c>
      <c r="B2608" t="s">
        <v>1201</v>
      </c>
      <c r="C2608" t="s">
        <v>89</v>
      </c>
      <c r="D2608" t="s">
        <v>89</v>
      </c>
      <c r="E2608" t="s">
        <v>1129</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183</v>
      </c>
      <c r="B2609" t="s">
        <v>1130</v>
      </c>
      <c r="C2609" t="s">
        <v>89</v>
      </c>
      <c r="D2609" t="s">
        <v>89</v>
      </c>
      <c r="E2609" t="s">
        <v>1131</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183</v>
      </c>
      <c r="B2610" t="s">
        <v>1268</v>
      </c>
      <c r="C2610" t="s">
        <v>89</v>
      </c>
      <c r="D2610" t="s">
        <v>89</v>
      </c>
      <c r="E2610" t="s">
        <v>1135</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183</v>
      </c>
      <c r="B2611" t="s">
        <v>1530</v>
      </c>
      <c r="C2611" t="s">
        <v>89</v>
      </c>
      <c r="D2611" t="s">
        <v>89</v>
      </c>
      <c r="E2611" t="s">
        <v>1115</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183</v>
      </c>
      <c r="B2612" t="s">
        <v>1138</v>
      </c>
      <c r="C2612" t="s">
        <v>89</v>
      </c>
      <c r="D2612" t="s">
        <v>89</v>
      </c>
      <c r="E2612" t="s">
        <v>1139</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184</v>
      </c>
      <c r="B2613" t="s">
        <v>2122</v>
      </c>
      <c r="C2613" t="s">
        <v>89</v>
      </c>
      <c r="D2613" t="s">
        <v>2714</v>
      </c>
      <c r="E2613" t="s">
        <v>1278</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184</v>
      </c>
      <c r="B2614" t="s">
        <v>3206</v>
      </c>
      <c r="C2614" t="s">
        <v>89</v>
      </c>
      <c r="D2614" t="s">
        <v>3207</v>
      </c>
      <c r="E2614" t="s">
        <v>1238</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184</v>
      </c>
      <c r="B2615" t="s">
        <v>1360</v>
      </c>
      <c r="C2615" t="s">
        <v>89</v>
      </c>
      <c r="D2615" t="s">
        <v>3208</v>
      </c>
      <c r="E2615" t="s">
        <v>1105</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184</v>
      </c>
      <c r="B2616" t="s">
        <v>3209</v>
      </c>
      <c r="C2616" t="s">
        <v>89</v>
      </c>
      <c r="D2616" t="s">
        <v>3210</v>
      </c>
      <c r="E2616" t="s">
        <v>1093</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184</v>
      </c>
      <c r="B2617" t="s">
        <v>3211</v>
      </c>
      <c r="C2617" t="s">
        <v>89</v>
      </c>
      <c r="D2617" t="s">
        <v>3212</v>
      </c>
      <c r="E2617" t="s">
        <v>1094</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184</v>
      </c>
      <c r="B2618" t="s">
        <v>1318</v>
      </c>
      <c r="C2618" t="s">
        <v>89</v>
      </c>
      <c r="D2618" t="s">
        <v>3213</v>
      </c>
      <c r="E2618" t="s">
        <v>1093</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184</v>
      </c>
      <c r="B2619" t="s">
        <v>1243</v>
      </c>
      <c r="C2619" t="s">
        <v>89</v>
      </c>
      <c r="D2619" t="s">
        <v>3214</v>
      </c>
      <c r="E2619" t="s">
        <v>1278</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184</v>
      </c>
      <c r="B2620" t="s">
        <v>3215</v>
      </c>
      <c r="C2620" t="s">
        <v>89</v>
      </c>
      <c r="D2620" t="s">
        <v>3216</v>
      </c>
      <c r="E2620" t="s">
        <v>1278</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184</v>
      </c>
      <c r="B2621" t="s">
        <v>2125</v>
      </c>
      <c r="C2621" t="s">
        <v>89</v>
      </c>
      <c r="D2621" t="s">
        <v>3217</v>
      </c>
      <c r="E2621" t="s">
        <v>1162</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184</v>
      </c>
      <c r="B2622" t="s">
        <v>1140</v>
      </c>
      <c r="C2622" t="s">
        <v>89</v>
      </c>
      <c r="D2622" t="s">
        <v>3218</v>
      </c>
      <c r="E2622" t="s">
        <v>1100</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184</v>
      </c>
      <c r="B2623" t="s">
        <v>2133</v>
      </c>
      <c r="C2623" t="s">
        <v>89</v>
      </c>
      <c r="D2623" t="s">
        <v>3219</v>
      </c>
      <c r="E2623" t="s">
        <v>1162</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184</v>
      </c>
      <c r="B2624" t="s">
        <v>1143</v>
      </c>
      <c r="C2624" t="s">
        <v>89</v>
      </c>
      <c r="D2624" t="s">
        <v>3220</v>
      </c>
      <c r="E2624" t="s">
        <v>1278</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184</v>
      </c>
      <c r="B2625" t="s">
        <v>3221</v>
      </c>
      <c r="C2625" t="s">
        <v>89</v>
      </c>
      <c r="D2625" t="s">
        <v>3222</v>
      </c>
      <c r="E2625" t="s">
        <v>1115</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184</v>
      </c>
      <c r="B2626" t="s">
        <v>1118</v>
      </c>
      <c r="C2626" t="s">
        <v>89</v>
      </c>
      <c r="D2626" t="s">
        <v>89</v>
      </c>
      <c r="E2626" t="s">
        <v>1135</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184</v>
      </c>
      <c r="B2627" t="s">
        <v>1116</v>
      </c>
      <c r="C2627" t="s">
        <v>89</v>
      </c>
      <c r="D2627" t="s">
        <v>89</v>
      </c>
      <c r="E2627" t="s">
        <v>1129</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184</v>
      </c>
      <c r="B2628" t="s">
        <v>3223</v>
      </c>
      <c r="C2628" t="s">
        <v>89</v>
      </c>
      <c r="D2628" t="s">
        <v>89</v>
      </c>
      <c r="E2628" t="s">
        <v>1129</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184</v>
      </c>
      <c r="B2629" t="s">
        <v>1198</v>
      </c>
      <c r="C2629" t="s">
        <v>89</v>
      </c>
      <c r="D2629" t="s">
        <v>89</v>
      </c>
      <c r="E2629" t="s">
        <v>1129</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184</v>
      </c>
      <c r="B2630" t="s">
        <v>1200</v>
      </c>
      <c r="C2630" t="s">
        <v>89</v>
      </c>
      <c r="D2630" t="s">
        <v>89</v>
      </c>
      <c r="E2630" t="s">
        <v>1131</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184</v>
      </c>
      <c r="B2631" t="s">
        <v>1201</v>
      </c>
      <c r="C2631" t="s">
        <v>89</v>
      </c>
      <c r="D2631" t="s">
        <v>89</v>
      </c>
      <c r="E2631" t="s">
        <v>1133</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184</v>
      </c>
      <c r="B2632" t="s">
        <v>1132</v>
      </c>
      <c r="C2632" t="s">
        <v>89</v>
      </c>
      <c r="D2632" t="s">
        <v>89</v>
      </c>
      <c r="E2632" t="s">
        <v>1133</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184</v>
      </c>
      <c r="B2633" t="s">
        <v>3224</v>
      </c>
      <c r="C2633" t="s">
        <v>89</v>
      </c>
      <c r="D2633" t="s">
        <v>89</v>
      </c>
      <c r="E2633" t="s">
        <v>1196</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184</v>
      </c>
      <c r="B2634" t="s">
        <v>3225</v>
      </c>
      <c r="C2634" t="s">
        <v>89</v>
      </c>
      <c r="D2634" t="s">
        <v>89</v>
      </c>
      <c r="E2634" t="s">
        <v>1135</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185</v>
      </c>
      <c r="B2635" t="s">
        <v>3226</v>
      </c>
      <c r="C2635" t="s">
        <v>89</v>
      </c>
      <c r="D2635" t="s">
        <v>3227</v>
      </c>
      <c r="E2635" t="s">
        <v>1205</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185</v>
      </c>
      <c r="B2636" t="s">
        <v>1256</v>
      </c>
      <c r="C2636" t="s">
        <v>89</v>
      </c>
      <c r="D2636" t="s">
        <v>3228</v>
      </c>
      <c r="E2636" t="s">
        <v>1258</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185</v>
      </c>
      <c r="B2637" t="s">
        <v>3229</v>
      </c>
      <c r="C2637" t="s">
        <v>89</v>
      </c>
      <c r="D2637" t="s">
        <v>3227</v>
      </c>
      <c r="E2637" t="s">
        <v>1258</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185</v>
      </c>
      <c r="B2638" t="s">
        <v>3230</v>
      </c>
      <c r="C2638" t="s">
        <v>89</v>
      </c>
      <c r="D2638" t="s">
        <v>3231</v>
      </c>
      <c r="E2638" t="s">
        <v>1205</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185</v>
      </c>
      <c r="B2639" t="s">
        <v>2246</v>
      </c>
      <c r="C2639" t="s">
        <v>89</v>
      </c>
      <c r="D2639" t="s">
        <v>89</v>
      </c>
      <c r="E2639" t="s">
        <v>1105</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185</v>
      </c>
      <c r="B2640" t="s">
        <v>1171</v>
      </c>
      <c r="C2640" t="s">
        <v>89</v>
      </c>
      <c r="D2640" t="s">
        <v>3227</v>
      </c>
      <c r="E2640" t="s">
        <v>1258</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185</v>
      </c>
      <c r="B2641" t="s">
        <v>3232</v>
      </c>
      <c r="C2641" t="s">
        <v>89</v>
      </c>
      <c r="D2641" t="s">
        <v>3227</v>
      </c>
      <c r="E2641" t="s">
        <v>1205</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185</v>
      </c>
      <c r="B2642" t="s">
        <v>3233</v>
      </c>
      <c r="C2642" t="s">
        <v>89</v>
      </c>
      <c r="D2642" t="s">
        <v>3234</v>
      </c>
      <c r="E2642" t="s">
        <v>1148</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185</v>
      </c>
      <c r="B2643" t="s">
        <v>3235</v>
      </c>
      <c r="C2643" t="s">
        <v>89</v>
      </c>
      <c r="D2643" t="s">
        <v>3236</v>
      </c>
      <c r="E2643" t="s">
        <v>1166</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185</v>
      </c>
      <c r="B2644" t="s">
        <v>3237</v>
      </c>
      <c r="C2644" t="s">
        <v>89</v>
      </c>
      <c r="D2644" t="s">
        <v>3227</v>
      </c>
      <c r="E2644" t="s">
        <v>1258</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185</v>
      </c>
      <c r="B2645" t="s">
        <v>3226</v>
      </c>
      <c r="C2645" t="s">
        <v>89</v>
      </c>
      <c r="D2645" t="s">
        <v>3227</v>
      </c>
      <c r="E2645" t="s">
        <v>1205</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185</v>
      </c>
      <c r="B2646" t="s">
        <v>3238</v>
      </c>
      <c r="C2646" t="s">
        <v>89</v>
      </c>
      <c r="D2646" t="s">
        <v>3227</v>
      </c>
      <c r="E2646" t="s">
        <v>1121</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185</v>
      </c>
      <c r="B2647" t="s">
        <v>3239</v>
      </c>
      <c r="C2647" t="s">
        <v>89</v>
      </c>
      <c r="D2647" t="s">
        <v>3227</v>
      </c>
      <c r="E2647" t="s">
        <v>2837</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185</v>
      </c>
      <c r="B2648" t="s">
        <v>3240</v>
      </c>
      <c r="C2648" t="s">
        <v>89</v>
      </c>
      <c r="D2648" t="s">
        <v>3227</v>
      </c>
      <c r="E2648" t="s">
        <v>1258</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185</v>
      </c>
      <c r="B2649" t="s">
        <v>1256</v>
      </c>
      <c r="C2649" t="s">
        <v>89</v>
      </c>
      <c r="D2649" t="s">
        <v>3228</v>
      </c>
      <c r="E2649" t="s">
        <v>1258</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185</v>
      </c>
      <c r="B2650" t="s">
        <v>3241</v>
      </c>
      <c r="C2650" t="s">
        <v>89</v>
      </c>
      <c r="D2650" t="s">
        <v>3236</v>
      </c>
      <c r="E2650" t="s">
        <v>1615</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185</v>
      </c>
      <c r="B2651" t="s">
        <v>3242</v>
      </c>
      <c r="C2651" t="s">
        <v>89</v>
      </c>
      <c r="D2651" t="s">
        <v>3227</v>
      </c>
      <c r="E2651" t="s">
        <v>3243</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185</v>
      </c>
      <c r="B2652" t="s">
        <v>3229</v>
      </c>
      <c r="C2652" t="s">
        <v>89</v>
      </c>
      <c r="D2652" t="s">
        <v>3227</v>
      </c>
      <c r="E2652" t="s">
        <v>1258</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185</v>
      </c>
      <c r="B2653" t="s">
        <v>3104</v>
      </c>
      <c r="C2653" t="s">
        <v>89</v>
      </c>
      <c r="D2653" t="s">
        <v>3227</v>
      </c>
      <c r="E2653" t="s">
        <v>1164</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185</v>
      </c>
      <c r="B2654" t="s">
        <v>3244</v>
      </c>
      <c r="C2654" t="s">
        <v>89</v>
      </c>
      <c r="D2654" t="s">
        <v>3227</v>
      </c>
      <c r="E2654" t="s">
        <v>1569</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185</v>
      </c>
      <c r="B2655" t="s">
        <v>3245</v>
      </c>
      <c r="C2655" t="s">
        <v>89</v>
      </c>
      <c r="D2655" t="s">
        <v>3227</v>
      </c>
      <c r="E2655" t="s">
        <v>1148</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185</v>
      </c>
      <c r="B2656" t="s">
        <v>3246</v>
      </c>
      <c r="C2656" t="s">
        <v>89</v>
      </c>
      <c r="D2656" t="s">
        <v>3227</v>
      </c>
      <c r="E2656" t="s">
        <v>1148</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185</v>
      </c>
      <c r="B2657" t="s">
        <v>3247</v>
      </c>
      <c r="C2657" t="s">
        <v>89</v>
      </c>
      <c r="D2657" t="s">
        <v>3227</v>
      </c>
      <c r="E2657" t="s">
        <v>2837</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185</v>
      </c>
      <c r="B2658" t="s">
        <v>3248</v>
      </c>
      <c r="C2658" t="s">
        <v>89</v>
      </c>
      <c r="D2658" t="s">
        <v>3227</v>
      </c>
      <c r="E2658" t="s">
        <v>2960</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185</v>
      </c>
      <c r="B2659" t="s">
        <v>3249</v>
      </c>
      <c r="C2659" t="s">
        <v>89</v>
      </c>
      <c r="D2659" t="s">
        <v>3227</v>
      </c>
      <c r="E2659" t="s">
        <v>3243</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185</v>
      </c>
      <c r="B2660" t="s">
        <v>1149</v>
      </c>
      <c r="C2660" t="s">
        <v>89</v>
      </c>
      <c r="D2660" t="s">
        <v>3250</v>
      </c>
      <c r="E2660" t="s">
        <v>1205</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185</v>
      </c>
      <c r="B2661" t="s">
        <v>3251</v>
      </c>
      <c r="C2661" t="s">
        <v>89</v>
      </c>
      <c r="D2661" t="s">
        <v>3250</v>
      </c>
      <c r="E2661" t="s">
        <v>1164</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185</v>
      </c>
      <c r="B2662" t="s">
        <v>3230</v>
      </c>
      <c r="C2662" t="s">
        <v>89</v>
      </c>
      <c r="D2662" t="s">
        <v>3231</v>
      </c>
      <c r="E2662" t="s">
        <v>1205</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185</v>
      </c>
      <c r="B2663" t="s">
        <v>1181</v>
      </c>
      <c r="C2663" t="s">
        <v>89</v>
      </c>
      <c r="D2663" t="s">
        <v>3252</v>
      </c>
      <c r="E2663" t="s">
        <v>1164</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185</v>
      </c>
      <c r="B2664" t="s">
        <v>3253</v>
      </c>
      <c r="C2664" t="s">
        <v>89</v>
      </c>
      <c r="D2664" t="s">
        <v>89</v>
      </c>
      <c r="E2664" t="s">
        <v>1100</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185</v>
      </c>
      <c r="B2665" t="s">
        <v>2808</v>
      </c>
      <c r="C2665" t="s">
        <v>89</v>
      </c>
      <c r="D2665" t="s">
        <v>89</v>
      </c>
      <c r="E2665" t="s">
        <v>1278</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185</v>
      </c>
      <c r="B2666" t="s">
        <v>3177</v>
      </c>
      <c r="C2666" t="s">
        <v>89</v>
      </c>
      <c r="D2666" t="s">
        <v>89</v>
      </c>
      <c r="E2666" t="s">
        <v>1278</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185</v>
      </c>
      <c r="B2667" t="s">
        <v>3186</v>
      </c>
      <c r="C2667" t="s">
        <v>89</v>
      </c>
      <c r="D2667" t="s">
        <v>89</v>
      </c>
      <c r="E2667" t="s">
        <v>1278</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185</v>
      </c>
      <c r="B2668" t="s">
        <v>3254</v>
      </c>
      <c r="C2668" t="s">
        <v>89</v>
      </c>
      <c r="D2668" t="s">
        <v>89</v>
      </c>
      <c r="E2668" t="s">
        <v>1105</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185</v>
      </c>
      <c r="B2669" t="s">
        <v>2253</v>
      </c>
      <c r="C2669" t="s">
        <v>89</v>
      </c>
      <c r="D2669" t="s">
        <v>89</v>
      </c>
      <c r="E2669" t="s">
        <v>1278</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185</v>
      </c>
      <c r="B2670" t="s">
        <v>3255</v>
      </c>
      <c r="C2670" t="s">
        <v>89</v>
      </c>
      <c r="D2670" t="s">
        <v>3256</v>
      </c>
      <c r="E2670" t="s">
        <v>1100</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185</v>
      </c>
      <c r="B2671" t="s">
        <v>2246</v>
      </c>
      <c r="C2671" t="s">
        <v>89</v>
      </c>
      <c r="D2671" t="s">
        <v>89</v>
      </c>
      <c r="E2671" t="s">
        <v>1105</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185</v>
      </c>
      <c r="B2672" t="s">
        <v>3257</v>
      </c>
      <c r="C2672" t="s">
        <v>89</v>
      </c>
      <c r="D2672" t="s">
        <v>89</v>
      </c>
      <c r="E2672" t="s">
        <v>1105</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185</v>
      </c>
      <c r="B2673" t="s">
        <v>3258</v>
      </c>
      <c r="C2673" t="s">
        <v>89</v>
      </c>
      <c r="D2673" t="s">
        <v>89</v>
      </c>
      <c r="E2673" t="s">
        <v>1105</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185</v>
      </c>
      <c r="B2674" t="s">
        <v>3184</v>
      </c>
      <c r="C2674" t="s">
        <v>89</v>
      </c>
      <c r="D2674" t="s">
        <v>89</v>
      </c>
      <c r="E2674" t="s">
        <v>1100</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185</v>
      </c>
      <c r="B2675" t="s">
        <v>3259</v>
      </c>
      <c r="C2675" t="s">
        <v>89</v>
      </c>
      <c r="D2675" t="s">
        <v>3260</v>
      </c>
      <c r="E2675" t="s">
        <v>1166</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185</v>
      </c>
      <c r="B2676" t="s">
        <v>1645</v>
      </c>
      <c r="C2676" t="s">
        <v>89</v>
      </c>
      <c r="D2676" t="s">
        <v>89</v>
      </c>
      <c r="E2676" t="s">
        <v>1196</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185</v>
      </c>
      <c r="B2677" t="s">
        <v>2254</v>
      </c>
      <c r="C2677" t="s">
        <v>89</v>
      </c>
      <c r="D2677" t="s">
        <v>89</v>
      </c>
      <c r="E2677" t="s">
        <v>1335</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185</v>
      </c>
      <c r="B2678" t="s">
        <v>1649</v>
      </c>
      <c r="C2678" t="s">
        <v>89</v>
      </c>
      <c r="D2678" t="s">
        <v>89</v>
      </c>
      <c r="E2678" t="s">
        <v>1218</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185</v>
      </c>
      <c r="B2679" t="s">
        <v>1284</v>
      </c>
      <c r="C2679" t="s">
        <v>89</v>
      </c>
      <c r="D2679" t="s">
        <v>89</v>
      </c>
      <c r="E2679" t="s">
        <v>1196</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185</v>
      </c>
      <c r="B2680" t="s">
        <v>1122</v>
      </c>
      <c r="C2680" t="s">
        <v>89</v>
      </c>
      <c r="D2680" t="s">
        <v>89</v>
      </c>
      <c r="E2680" t="s">
        <v>1196</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185</v>
      </c>
      <c r="B2681" t="s">
        <v>1124</v>
      </c>
      <c r="C2681" t="s">
        <v>89</v>
      </c>
      <c r="D2681" t="s">
        <v>89</v>
      </c>
      <c r="E2681" t="s">
        <v>1196</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185</v>
      </c>
      <c r="B2682" t="s">
        <v>1125</v>
      </c>
      <c r="C2682" t="s">
        <v>89</v>
      </c>
      <c r="D2682" t="s">
        <v>89</v>
      </c>
      <c r="E2682" t="s">
        <v>1196</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185</v>
      </c>
      <c r="B2683" t="s">
        <v>1266</v>
      </c>
      <c r="C2683" t="s">
        <v>89</v>
      </c>
      <c r="D2683" t="s">
        <v>89</v>
      </c>
      <c r="E2683" t="s">
        <v>1129</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185</v>
      </c>
      <c r="B2684" t="s">
        <v>2809</v>
      </c>
      <c r="C2684" t="s">
        <v>89</v>
      </c>
      <c r="D2684" t="s">
        <v>89</v>
      </c>
      <c r="E2684" t="s">
        <v>1129</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185</v>
      </c>
      <c r="B2685" t="s">
        <v>1200</v>
      </c>
      <c r="C2685" t="s">
        <v>89</v>
      </c>
      <c r="D2685" t="s">
        <v>89</v>
      </c>
      <c r="E2685" t="s">
        <v>1129</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185</v>
      </c>
      <c r="B2686" t="s">
        <v>1130</v>
      </c>
      <c r="C2686" t="s">
        <v>89</v>
      </c>
      <c r="D2686" t="s">
        <v>89</v>
      </c>
      <c r="E2686" t="s">
        <v>1131</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185</v>
      </c>
      <c r="B2687" t="s">
        <v>1132</v>
      </c>
      <c r="C2687" t="s">
        <v>89</v>
      </c>
      <c r="D2687" t="s">
        <v>89</v>
      </c>
      <c r="E2687" t="s">
        <v>1133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185</v>
      </c>
      <c r="B2688" t="s">
        <v>1268</v>
      </c>
      <c r="C2688" t="s">
        <v>89</v>
      </c>
      <c r="D2688" t="s">
        <v>89</v>
      </c>
      <c r="E2688" t="s">
        <v>1115</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185</v>
      </c>
      <c r="B2689" t="s">
        <v>3261</v>
      </c>
      <c r="C2689" t="s">
        <v>89</v>
      </c>
      <c r="D2689" t="s">
        <v>89</v>
      </c>
      <c r="E2689" t="s">
        <v>1105</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185</v>
      </c>
      <c r="B2690" t="s">
        <v>3262</v>
      </c>
      <c r="C2690" t="s">
        <v>89</v>
      </c>
      <c r="D2690" t="s">
        <v>89</v>
      </c>
      <c r="E2690" t="s">
        <v>1129</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185</v>
      </c>
      <c r="B2691" t="s">
        <v>1138</v>
      </c>
      <c r="C2691" t="s">
        <v>89</v>
      </c>
      <c r="D2691" t="s">
        <v>89</v>
      </c>
      <c r="E2691" t="s">
        <v>1139</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187</v>
      </c>
      <c r="B2692" t="s">
        <v>1299</v>
      </c>
      <c r="C2692" t="s">
        <v>89</v>
      </c>
      <c r="D2692" t="s">
        <v>2130</v>
      </c>
      <c r="E2692" t="s">
        <v>1153</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187</v>
      </c>
      <c r="B2693" t="s">
        <v>1140</v>
      </c>
      <c r="C2693" t="s">
        <v>89</v>
      </c>
      <c r="D2693" t="s">
        <v>3263</v>
      </c>
      <c r="E2693" t="s">
        <v>1162</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187</v>
      </c>
      <c r="B2694" t="s">
        <v>1112</v>
      </c>
      <c r="C2694" t="s">
        <v>89</v>
      </c>
      <c r="D2694" t="s">
        <v>89</v>
      </c>
      <c r="E2694" t="s">
        <v>1113</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187</v>
      </c>
      <c r="B2695" t="s">
        <v>1143</v>
      </c>
      <c r="C2695" t="s">
        <v>89</v>
      </c>
      <c r="D2695" t="s">
        <v>3263</v>
      </c>
      <c r="E2695" t="s">
        <v>1142</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187</v>
      </c>
      <c r="B2696" t="s">
        <v>1114</v>
      </c>
      <c r="C2696" t="s">
        <v>89</v>
      </c>
      <c r="D2696" t="s">
        <v>89</v>
      </c>
      <c r="E2696" t="s">
        <v>1113</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187</v>
      </c>
      <c r="B2697" t="s">
        <v>3264</v>
      </c>
      <c r="C2697" t="s">
        <v>89</v>
      </c>
      <c r="D2697" t="s">
        <v>3265</v>
      </c>
      <c r="E2697" t="s">
        <v>1207</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187</v>
      </c>
      <c r="B2698" t="s">
        <v>3266</v>
      </c>
      <c r="C2698" t="s">
        <v>89</v>
      </c>
      <c r="D2698" t="s">
        <v>3267</v>
      </c>
      <c r="E2698" t="s">
        <v>1121</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187</v>
      </c>
      <c r="B2699" t="s">
        <v>3268</v>
      </c>
      <c r="C2699" t="s">
        <v>89</v>
      </c>
      <c r="D2699" t="s">
        <v>3269</v>
      </c>
      <c r="E2699" t="s">
        <v>1524</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187</v>
      </c>
      <c r="B2700" t="s">
        <v>2189</v>
      </c>
      <c r="C2700" t="s">
        <v>89</v>
      </c>
      <c r="D2700" t="s">
        <v>3270</v>
      </c>
      <c r="E2700" t="s">
        <v>1153</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187</v>
      </c>
      <c r="B2701" t="s">
        <v>3271</v>
      </c>
      <c r="C2701" t="s">
        <v>89</v>
      </c>
      <c r="D2701" t="s">
        <v>3272</v>
      </c>
      <c r="E2701" t="s">
        <v>1153</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187</v>
      </c>
      <c r="B2702" t="s">
        <v>1660</v>
      </c>
      <c r="C2702" t="s">
        <v>89</v>
      </c>
      <c r="D2702" t="s">
        <v>3273</v>
      </c>
      <c r="E2702" t="s">
        <v>1194</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187</v>
      </c>
      <c r="B2703" t="s">
        <v>1360</v>
      </c>
      <c r="C2703" t="s">
        <v>89</v>
      </c>
      <c r="D2703" t="s">
        <v>3274</v>
      </c>
      <c r="E2703" t="s">
        <v>1194</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187</v>
      </c>
      <c r="B2704" t="s">
        <v>1299</v>
      </c>
      <c r="C2704" t="s">
        <v>89</v>
      </c>
      <c r="D2704" t="s">
        <v>2130</v>
      </c>
      <c r="E2704" t="s">
        <v>1153</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187</v>
      </c>
      <c r="B2705" t="s">
        <v>1114</v>
      </c>
      <c r="C2705" t="s">
        <v>89</v>
      </c>
      <c r="D2705" t="s">
        <v>89</v>
      </c>
      <c r="E2705" t="s">
        <v>1113</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187</v>
      </c>
      <c r="B2706" t="s">
        <v>1112</v>
      </c>
      <c r="C2706" t="s">
        <v>89</v>
      </c>
      <c r="D2706" t="s">
        <v>89</v>
      </c>
      <c r="E2706" t="s">
        <v>1113</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187</v>
      </c>
      <c r="B2707" t="s">
        <v>1098</v>
      </c>
      <c r="C2707" t="s">
        <v>89</v>
      </c>
      <c r="D2707" t="s">
        <v>1099</v>
      </c>
      <c r="E2707" t="s">
        <v>1115</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187</v>
      </c>
      <c r="B2708" t="s">
        <v>1143</v>
      </c>
      <c r="C2708" t="s">
        <v>89</v>
      </c>
      <c r="D2708" t="s">
        <v>3263</v>
      </c>
      <c r="E2708" t="s">
        <v>1142</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187</v>
      </c>
      <c r="B2709" t="s">
        <v>1140</v>
      </c>
      <c r="C2709" t="s">
        <v>89</v>
      </c>
      <c r="D2709" t="s">
        <v>3263</v>
      </c>
      <c r="E2709" t="s">
        <v>1162</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187</v>
      </c>
      <c r="B2710" t="s">
        <v>1151</v>
      </c>
      <c r="C2710" t="s">
        <v>89</v>
      </c>
      <c r="D2710" t="s">
        <v>3275</v>
      </c>
      <c r="E2710" t="s">
        <v>1205</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187</v>
      </c>
      <c r="B2711" t="s">
        <v>3276</v>
      </c>
      <c r="C2711" t="s">
        <v>89</v>
      </c>
      <c r="D2711" t="s">
        <v>3277</v>
      </c>
      <c r="E2711" t="s">
        <v>1094</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187</v>
      </c>
      <c r="B2712" t="s">
        <v>1176</v>
      </c>
      <c r="C2712" t="s">
        <v>89</v>
      </c>
      <c r="D2712" t="s">
        <v>3278</v>
      </c>
      <c r="E2712" t="s">
        <v>1355</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187</v>
      </c>
      <c r="B2713" t="s">
        <v>1312</v>
      </c>
      <c r="C2713" t="s">
        <v>89</v>
      </c>
      <c r="D2713" t="s">
        <v>3278</v>
      </c>
      <c r="E2713" t="s">
        <v>1265</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187</v>
      </c>
      <c r="B2714" t="s">
        <v>1174</v>
      </c>
      <c r="C2714" t="s">
        <v>89</v>
      </c>
      <c r="D2714" t="s">
        <v>3279</v>
      </c>
      <c r="E2714" t="s">
        <v>1205</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187</v>
      </c>
      <c r="B2715" t="s">
        <v>3280</v>
      </c>
      <c r="C2715" t="s">
        <v>89</v>
      </c>
      <c r="D2715" t="s">
        <v>3278</v>
      </c>
      <c r="E2715" t="s">
        <v>1164</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187</v>
      </c>
      <c r="B2716" t="s">
        <v>2223</v>
      </c>
      <c r="C2716" t="s">
        <v>89</v>
      </c>
      <c r="D2716" t="s">
        <v>3281</v>
      </c>
      <c r="E2716" t="s">
        <v>1207</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187</v>
      </c>
      <c r="B2717" t="s">
        <v>1173</v>
      </c>
      <c r="C2717" t="s">
        <v>89</v>
      </c>
      <c r="D2717" t="s">
        <v>3279</v>
      </c>
      <c r="E2717" t="s">
        <v>1205</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187</v>
      </c>
      <c r="B2718" t="s">
        <v>3282</v>
      </c>
      <c r="C2718" t="s">
        <v>89</v>
      </c>
      <c r="D2718" t="s">
        <v>3283</v>
      </c>
      <c r="E2718" t="s">
        <v>1164</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187</v>
      </c>
      <c r="B2719" t="s">
        <v>3031</v>
      </c>
      <c r="C2719" t="s">
        <v>89</v>
      </c>
      <c r="D2719" t="s">
        <v>3284</v>
      </c>
      <c r="E2719" t="s">
        <v>1194</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187</v>
      </c>
      <c r="B2720" t="s">
        <v>1325</v>
      </c>
      <c r="C2720" t="s">
        <v>89</v>
      </c>
      <c r="D2720" t="s">
        <v>3285</v>
      </c>
      <c r="E2720" t="s">
        <v>1238</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187</v>
      </c>
      <c r="B2721" t="s">
        <v>1321</v>
      </c>
      <c r="C2721" t="s">
        <v>89</v>
      </c>
      <c r="D2721" t="s">
        <v>3284</v>
      </c>
      <c r="E2721" t="s">
        <v>1115</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187</v>
      </c>
      <c r="B2722" t="s">
        <v>1714</v>
      </c>
      <c r="C2722" t="s">
        <v>89</v>
      </c>
      <c r="D2722" t="s">
        <v>3284</v>
      </c>
      <c r="E2722" t="s">
        <v>1162</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187</v>
      </c>
      <c r="B2723" t="s">
        <v>1149</v>
      </c>
      <c r="C2723" t="s">
        <v>89</v>
      </c>
      <c r="D2723" t="s">
        <v>3286</v>
      </c>
      <c r="E2723" t="s">
        <v>1238</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187</v>
      </c>
      <c r="B2724" t="s">
        <v>1294</v>
      </c>
      <c r="C2724" t="s">
        <v>89</v>
      </c>
      <c r="D2724" t="s">
        <v>3286</v>
      </c>
      <c r="E2724" t="s">
        <v>1278</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187</v>
      </c>
      <c r="B2725" t="s">
        <v>3287</v>
      </c>
      <c r="C2725" t="s">
        <v>89</v>
      </c>
      <c r="D2725" t="s">
        <v>3286</v>
      </c>
      <c r="E2725" t="s">
        <v>1238</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187</v>
      </c>
      <c r="B2726" t="s">
        <v>1181</v>
      </c>
      <c r="C2726" t="s">
        <v>89</v>
      </c>
      <c r="D2726" t="s">
        <v>3286</v>
      </c>
      <c r="E2726" t="s">
        <v>1142</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187</v>
      </c>
      <c r="B2727" t="s">
        <v>1197</v>
      </c>
      <c r="C2727" t="s">
        <v>89</v>
      </c>
      <c r="D2727" t="s">
        <v>89</v>
      </c>
      <c r="E2727" t="s">
        <v>1233</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187</v>
      </c>
      <c r="B2728" t="s">
        <v>2534</v>
      </c>
      <c r="C2728" t="s">
        <v>89</v>
      </c>
      <c r="D2728" t="s">
        <v>89</v>
      </c>
      <c r="E2728" t="s">
        <v>1235</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187</v>
      </c>
      <c r="B2729" t="s">
        <v>2258</v>
      </c>
      <c r="C2729" t="s">
        <v>89</v>
      </c>
      <c r="D2729" t="s">
        <v>3288</v>
      </c>
      <c r="E2729" t="s">
        <v>1278</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187</v>
      </c>
      <c r="B2730" t="s">
        <v>1649</v>
      </c>
      <c r="C2730" t="s">
        <v>89</v>
      </c>
      <c r="D2730" t="s">
        <v>89</v>
      </c>
      <c r="E2730" t="s">
        <v>1235</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187</v>
      </c>
      <c r="B2731" t="s">
        <v>1198</v>
      </c>
      <c r="C2731" t="s">
        <v>89</v>
      </c>
      <c r="D2731" t="s">
        <v>89</v>
      </c>
      <c r="E2731" t="s">
        <v>1196</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187</v>
      </c>
      <c r="B2732" t="s">
        <v>1726</v>
      </c>
      <c r="C2732" t="s">
        <v>89</v>
      </c>
      <c r="D2732" t="s">
        <v>89</v>
      </c>
      <c r="E2732" t="s">
        <v>1196</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187</v>
      </c>
      <c r="B2733" t="s">
        <v>1473</v>
      </c>
      <c r="C2733" t="s">
        <v>89</v>
      </c>
      <c r="D2733" t="s">
        <v>89</v>
      </c>
      <c r="E2733" t="s">
        <v>1196</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187</v>
      </c>
      <c r="B2734" t="s">
        <v>1729</v>
      </c>
      <c r="C2734" t="s">
        <v>89</v>
      </c>
      <c r="D2734" t="s">
        <v>89</v>
      </c>
      <c r="E2734" t="s">
        <v>1196</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187</v>
      </c>
      <c r="B2735" t="s">
        <v>1437</v>
      </c>
      <c r="C2735" t="s">
        <v>89</v>
      </c>
      <c r="D2735" t="s">
        <v>89</v>
      </c>
      <c r="E2735" t="s">
        <v>1129</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187</v>
      </c>
      <c r="B2736" t="s">
        <v>1200</v>
      </c>
      <c r="C2736" t="s">
        <v>89</v>
      </c>
      <c r="D2736" t="s">
        <v>89</v>
      </c>
      <c r="E2736" t="s">
        <v>1129</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187</v>
      </c>
      <c r="B2737" t="s">
        <v>1128</v>
      </c>
      <c r="C2737" t="s">
        <v>89</v>
      </c>
      <c r="D2737" t="s">
        <v>89</v>
      </c>
      <c r="E2737" t="s">
        <v>1129</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187</v>
      </c>
      <c r="B2738" t="s">
        <v>1130</v>
      </c>
      <c r="C2738" t="s">
        <v>89</v>
      </c>
      <c r="D2738" t="s">
        <v>89</v>
      </c>
      <c r="E2738" t="s">
        <v>1131</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187</v>
      </c>
      <c r="B2739" t="s">
        <v>1132</v>
      </c>
      <c r="C2739" t="s">
        <v>89</v>
      </c>
      <c r="D2739" t="s">
        <v>89</v>
      </c>
      <c r="E2739" t="s">
        <v>1202</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187</v>
      </c>
      <c r="B2740" t="s">
        <v>3289</v>
      </c>
      <c r="C2740" t="s">
        <v>89</v>
      </c>
      <c r="D2740" t="s">
        <v>3290</v>
      </c>
      <c r="E2740" t="s">
        <v>1298</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187</v>
      </c>
      <c r="B2741" t="s">
        <v>3291</v>
      </c>
      <c r="C2741" t="s">
        <v>89</v>
      </c>
      <c r="D2741" t="s">
        <v>3292</v>
      </c>
      <c r="E2741" t="s">
        <v>1615</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187</v>
      </c>
      <c r="B2742" t="s">
        <v>3293</v>
      </c>
      <c r="C2742" t="s">
        <v>89</v>
      </c>
      <c r="D2742" t="s">
        <v>3294</v>
      </c>
      <c r="E2742" t="s">
        <v>1615</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187</v>
      </c>
      <c r="B2743" t="s">
        <v>3295</v>
      </c>
      <c r="C2743" t="s">
        <v>89</v>
      </c>
      <c r="D2743" t="s">
        <v>3290</v>
      </c>
      <c r="E2743" t="s">
        <v>1615</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187</v>
      </c>
      <c r="B2744" t="s">
        <v>3296</v>
      </c>
      <c r="C2744" t="s">
        <v>89</v>
      </c>
      <c r="D2744" t="s">
        <v>3290</v>
      </c>
      <c r="E2744" t="s">
        <v>1615</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187</v>
      </c>
      <c r="B2745" t="s">
        <v>1138</v>
      </c>
      <c r="C2745" t="s">
        <v>89</v>
      </c>
      <c r="D2745" t="s">
        <v>89</v>
      </c>
      <c r="E2745" t="s">
        <v>1139</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188</v>
      </c>
      <c r="B2746" t="s">
        <v>3297</v>
      </c>
      <c r="C2746" t="s">
        <v>89</v>
      </c>
      <c r="D2746" t="s">
        <v>3298</v>
      </c>
      <c r="E2746" t="s">
        <v>1105</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188</v>
      </c>
      <c r="B2747" t="s">
        <v>3299</v>
      </c>
      <c r="C2747" t="s">
        <v>89</v>
      </c>
      <c r="D2747" t="s">
        <v>3300</v>
      </c>
      <c r="E2747" t="s">
        <v>1298</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188</v>
      </c>
      <c r="B2748" t="s">
        <v>3301</v>
      </c>
      <c r="C2748" t="s">
        <v>89</v>
      </c>
      <c r="D2748" t="s">
        <v>3302</v>
      </c>
      <c r="E2748" t="s">
        <v>1298</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188</v>
      </c>
      <c r="B2749" t="s">
        <v>3299</v>
      </c>
      <c r="C2749" t="s">
        <v>89</v>
      </c>
      <c r="D2749" t="s">
        <v>3300</v>
      </c>
      <c r="E2749" t="s">
        <v>1298</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188</v>
      </c>
      <c r="B2750" t="s">
        <v>3301</v>
      </c>
      <c r="C2750" t="s">
        <v>89</v>
      </c>
      <c r="D2750" t="s">
        <v>3302</v>
      </c>
      <c r="E2750" t="s">
        <v>1298</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188</v>
      </c>
      <c r="B2751" t="s">
        <v>3303</v>
      </c>
      <c r="C2751" t="s">
        <v>89</v>
      </c>
      <c r="D2751" t="s">
        <v>3304</v>
      </c>
      <c r="E2751" t="s">
        <v>1298</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188</v>
      </c>
      <c r="B2752" t="s">
        <v>1314</v>
      </c>
      <c r="C2752" t="s">
        <v>89</v>
      </c>
      <c r="D2752" t="s">
        <v>3305</v>
      </c>
      <c r="E2752" t="s">
        <v>1166</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188</v>
      </c>
      <c r="B2753" t="s">
        <v>3306</v>
      </c>
      <c r="C2753" t="s">
        <v>89</v>
      </c>
      <c r="D2753" t="s">
        <v>3307</v>
      </c>
      <c r="E2753" t="s">
        <v>1543</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188</v>
      </c>
      <c r="B2754" t="s">
        <v>3308</v>
      </c>
      <c r="C2754" t="s">
        <v>89</v>
      </c>
      <c r="D2754" t="s">
        <v>3309</v>
      </c>
      <c r="E2754" t="s">
        <v>1121</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188</v>
      </c>
      <c r="B2755" t="s">
        <v>3310</v>
      </c>
      <c r="C2755" t="s">
        <v>89</v>
      </c>
      <c r="D2755" t="s">
        <v>89</v>
      </c>
      <c r="E2755" t="s">
        <v>1105</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188</v>
      </c>
      <c r="B2756" t="s">
        <v>3311</v>
      </c>
      <c r="C2756" t="s">
        <v>89</v>
      </c>
      <c r="D2756" t="s">
        <v>3312</v>
      </c>
      <c r="E2756" t="s">
        <v>1113</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188</v>
      </c>
      <c r="B2757" t="s">
        <v>3313</v>
      </c>
      <c r="C2757" t="s">
        <v>89</v>
      </c>
      <c r="D2757" t="s">
        <v>3312</v>
      </c>
      <c r="E2757" t="s">
        <v>1113</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188</v>
      </c>
      <c r="B2758" t="s">
        <v>3314</v>
      </c>
      <c r="C2758" t="s">
        <v>89</v>
      </c>
      <c r="D2758" t="s">
        <v>3312</v>
      </c>
      <c r="E2758" t="s">
        <v>1278</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188</v>
      </c>
      <c r="B2759" t="s">
        <v>3315</v>
      </c>
      <c r="C2759" t="s">
        <v>89</v>
      </c>
      <c r="D2759" t="s">
        <v>3316</v>
      </c>
      <c r="E2759" t="s">
        <v>1105</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188</v>
      </c>
      <c r="B2760" t="s">
        <v>3317</v>
      </c>
      <c r="C2760" t="s">
        <v>89</v>
      </c>
      <c r="D2760" t="s">
        <v>3318</v>
      </c>
      <c r="E2760" t="s">
        <v>1238</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188</v>
      </c>
      <c r="B2761" t="s">
        <v>3319</v>
      </c>
      <c r="C2761" t="s">
        <v>89</v>
      </c>
      <c r="D2761" t="s">
        <v>3316</v>
      </c>
      <c r="E2761" t="s">
        <v>1097</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188</v>
      </c>
      <c r="B2762" t="s">
        <v>3297</v>
      </c>
      <c r="C2762" t="s">
        <v>89</v>
      </c>
      <c r="D2762" t="s">
        <v>3298</v>
      </c>
      <c r="E2762" t="s">
        <v>1105</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188</v>
      </c>
      <c r="B2763" t="s">
        <v>3320</v>
      </c>
      <c r="C2763" t="s">
        <v>89</v>
      </c>
      <c r="D2763" t="s">
        <v>3298</v>
      </c>
      <c r="E2763" t="s">
        <v>1097</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188</v>
      </c>
      <c r="B2764" t="s">
        <v>3321</v>
      </c>
      <c r="C2764" t="s">
        <v>89</v>
      </c>
      <c r="D2764" t="s">
        <v>3322</v>
      </c>
      <c r="E2764" t="s">
        <v>1105</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188</v>
      </c>
      <c r="B2765" t="s">
        <v>3323</v>
      </c>
      <c r="C2765" t="s">
        <v>89</v>
      </c>
      <c r="D2765" t="s">
        <v>3322</v>
      </c>
      <c r="E2765" t="s">
        <v>1097</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188</v>
      </c>
      <c r="B2766" t="s">
        <v>3223</v>
      </c>
      <c r="C2766" t="s">
        <v>89</v>
      </c>
      <c r="D2766" t="s">
        <v>89</v>
      </c>
      <c r="E2766" t="s">
        <v>1218</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188</v>
      </c>
      <c r="B2767" t="s">
        <v>3324</v>
      </c>
      <c r="C2767" t="s">
        <v>89</v>
      </c>
      <c r="D2767" t="s">
        <v>89</v>
      </c>
      <c r="E2767" t="s">
        <v>1129</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188</v>
      </c>
      <c r="B2768" t="s">
        <v>1124</v>
      </c>
      <c r="C2768" t="s">
        <v>89</v>
      </c>
      <c r="D2768" t="s">
        <v>89</v>
      </c>
      <c r="E2768" t="s">
        <v>1218</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188</v>
      </c>
      <c r="B2769" t="s">
        <v>1125</v>
      </c>
      <c r="C2769" t="s">
        <v>89</v>
      </c>
      <c r="D2769" t="s">
        <v>89</v>
      </c>
      <c r="E2769" t="s">
        <v>1196</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188</v>
      </c>
      <c r="B2770" t="s">
        <v>1266</v>
      </c>
      <c r="C2770" t="s">
        <v>89</v>
      </c>
      <c r="D2770" t="s">
        <v>89</v>
      </c>
      <c r="E2770" t="s">
        <v>1218</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188</v>
      </c>
      <c r="B2771" t="s">
        <v>1200</v>
      </c>
      <c r="C2771" t="s">
        <v>89</v>
      </c>
      <c r="D2771" t="s">
        <v>89</v>
      </c>
      <c r="E2771" t="s">
        <v>1129</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188</v>
      </c>
      <c r="B2772" t="s">
        <v>1201</v>
      </c>
      <c r="C2772" t="s">
        <v>89</v>
      </c>
      <c r="D2772" t="s">
        <v>89</v>
      </c>
      <c r="E2772" t="s">
        <v>1221</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188</v>
      </c>
      <c r="B2773" t="s">
        <v>3224</v>
      </c>
      <c r="C2773" t="s">
        <v>89</v>
      </c>
      <c r="D2773" t="s">
        <v>89</v>
      </c>
      <c r="E2773" t="s">
        <v>1335</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188</v>
      </c>
      <c r="B2774" t="s">
        <v>1269</v>
      </c>
      <c r="C2774" t="s">
        <v>89</v>
      </c>
      <c r="D2774" t="s">
        <v>89</v>
      </c>
      <c r="E2774" t="s">
        <v>1335</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188</v>
      </c>
      <c r="B2775" t="s">
        <v>1530</v>
      </c>
      <c r="C2775" t="s">
        <v>89</v>
      </c>
      <c r="D2775" t="s">
        <v>89</v>
      </c>
      <c r="E2775" t="s">
        <v>1100</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188</v>
      </c>
      <c r="B2776" t="s">
        <v>3325</v>
      </c>
      <c r="C2776" t="s">
        <v>89</v>
      </c>
      <c r="D2776" t="s">
        <v>89</v>
      </c>
      <c r="E2776" t="s">
        <v>1100</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188</v>
      </c>
      <c r="B2777" t="s">
        <v>1138</v>
      </c>
      <c r="C2777" t="s">
        <v>89</v>
      </c>
      <c r="D2777" t="s">
        <v>89</v>
      </c>
      <c r="E2777" t="s">
        <v>1139</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191</v>
      </c>
      <c r="B2778" t="s">
        <v>3326</v>
      </c>
      <c r="C2778" t="s">
        <v>89</v>
      </c>
      <c r="D2778" t="s">
        <v>3327</v>
      </c>
      <c r="E2778" t="s">
        <v>1094</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191</v>
      </c>
      <c r="B2779" t="s">
        <v>3328</v>
      </c>
      <c r="C2779" t="s">
        <v>89</v>
      </c>
      <c r="D2779" t="s">
        <v>3329</v>
      </c>
      <c r="E2779" t="s">
        <v>1153</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191</v>
      </c>
      <c r="B2780" t="s">
        <v>3330</v>
      </c>
      <c r="C2780" t="s">
        <v>89</v>
      </c>
      <c r="D2780" t="s">
        <v>3331</v>
      </c>
      <c r="E2780" t="s">
        <v>1093</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191</v>
      </c>
      <c r="B2781" t="s">
        <v>1173</v>
      </c>
      <c r="C2781" t="s">
        <v>89</v>
      </c>
      <c r="D2781" t="s">
        <v>3331</v>
      </c>
      <c r="E2781" t="s">
        <v>1093</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191</v>
      </c>
      <c r="B2782" t="s">
        <v>1314</v>
      </c>
      <c r="C2782" t="s">
        <v>89</v>
      </c>
      <c r="D2782" t="s">
        <v>3331</v>
      </c>
      <c r="E2782" t="s">
        <v>1105</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191</v>
      </c>
      <c r="B2783" t="s">
        <v>3332</v>
      </c>
      <c r="C2783" t="s">
        <v>89</v>
      </c>
      <c r="D2783" t="s">
        <v>3331</v>
      </c>
      <c r="E2783" t="s">
        <v>1093</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191</v>
      </c>
      <c r="B2784" t="s">
        <v>1140</v>
      </c>
      <c r="C2784" t="s">
        <v>89</v>
      </c>
      <c r="D2784" t="s">
        <v>3333</v>
      </c>
      <c r="E2784" t="s">
        <v>1100</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191</v>
      </c>
      <c r="B2785" t="s">
        <v>1151</v>
      </c>
      <c r="C2785" t="s">
        <v>89</v>
      </c>
      <c r="D2785" t="s">
        <v>3334</v>
      </c>
      <c r="E2785" t="s">
        <v>1093</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191</v>
      </c>
      <c r="B2786" t="s">
        <v>3335</v>
      </c>
      <c r="C2786" t="s">
        <v>89</v>
      </c>
      <c r="D2786" t="s">
        <v>3336</v>
      </c>
      <c r="E2786" t="s">
        <v>1142</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191</v>
      </c>
      <c r="B2787" t="s">
        <v>3337</v>
      </c>
      <c r="C2787" t="s">
        <v>89</v>
      </c>
      <c r="D2787" t="s">
        <v>3336</v>
      </c>
      <c r="E2787" t="s">
        <v>1142</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191</v>
      </c>
      <c r="B2788" t="s">
        <v>1149</v>
      </c>
      <c r="C2788" t="s">
        <v>89</v>
      </c>
      <c r="D2788" t="s">
        <v>3336</v>
      </c>
      <c r="E2788" t="s">
        <v>1100</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191</v>
      </c>
      <c r="B2789" t="s">
        <v>3338</v>
      </c>
      <c r="C2789" t="s">
        <v>89</v>
      </c>
      <c r="D2789" t="s">
        <v>3339</v>
      </c>
      <c r="E2789" t="s">
        <v>1278</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191</v>
      </c>
      <c r="B2790" t="s">
        <v>3340</v>
      </c>
      <c r="C2790" t="s">
        <v>89</v>
      </c>
      <c r="D2790" t="s">
        <v>3341</v>
      </c>
      <c r="E2790" t="s">
        <v>1485</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191</v>
      </c>
      <c r="B2791" t="s">
        <v>3342</v>
      </c>
      <c r="C2791" t="s">
        <v>89</v>
      </c>
      <c r="D2791" t="s">
        <v>3341</v>
      </c>
      <c r="E2791" t="s">
        <v>1093</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191</v>
      </c>
      <c r="B2792" t="s">
        <v>3343</v>
      </c>
      <c r="C2792" t="s">
        <v>89</v>
      </c>
      <c r="D2792" t="s">
        <v>3344</v>
      </c>
      <c r="E2792" t="s">
        <v>1258</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191</v>
      </c>
      <c r="B2793" t="s">
        <v>3345</v>
      </c>
      <c r="C2793" t="s">
        <v>89</v>
      </c>
      <c r="D2793" t="s">
        <v>3346</v>
      </c>
      <c r="E2793" t="s">
        <v>1093</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191</v>
      </c>
      <c r="B2794" t="s">
        <v>2495</v>
      </c>
      <c r="C2794" t="s">
        <v>89</v>
      </c>
      <c r="D2794" t="s">
        <v>3347</v>
      </c>
      <c r="E2794" t="s">
        <v>1093</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191</v>
      </c>
      <c r="B2795" t="s">
        <v>1122</v>
      </c>
      <c r="C2795" t="s">
        <v>89</v>
      </c>
      <c r="D2795" t="s">
        <v>89</v>
      </c>
      <c r="E2795" t="s">
        <v>1218</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191</v>
      </c>
      <c r="B2796" t="s">
        <v>1124</v>
      </c>
      <c r="C2796" t="s">
        <v>89</v>
      </c>
      <c r="D2796" t="s">
        <v>89</v>
      </c>
      <c r="E2796" t="s">
        <v>1218</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191</v>
      </c>
      <c r="B2797" t="s">
        <v>1125</v>
      </c>
      <c r="C2797" t="s">
        <v>89</v>
      </c>
      <c r="D2797" t="s">
        <v>89</v>
      </c>
      <c r="E2797" t="s">
        <v>1218</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191</v>
      </c>
      <c r="B2798" t="s">
        <v>1198</v>
      </c>
      <c r="C2798" t="s">
        <v>89</v>
      </c>
      <c r="D2798" t="s">
        <v>89</v>
      </c>
      <c r="E2798" t="s">
        <v>1218</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191</v>
      </c>
      <c r="B2799" t="s">
        <v>1437</v>
      </c>
      <c r="C2799" t="s">
        <v>89</v>
      </c>
      <c r="D2799" t="s">
        <v>89</v>
      </c>
      <c r="E2799" t="s">
        <v>1131</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191</v>
      </c>
      <c r="B2800" t="s">
        <v>1200</v>
      </c>
      <c r="C2800" t="s">
        <v>89</v>
      </c>
      <c r="D2800" t="s">
        <v>89</v>
      </c>
      <c r="E2800" t="s">
        <v>1129</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191</v>
      </c>
      <c r="B2801" t="s">
        <v>1201</v>
      </c>
      <c r="C2801" t="s">
        <v>89</v>
      </c>
      <c r="D2801" t="s">
        <v>89</v>
      </c>
      <c r="E2801" t="s">
        <v>1231</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191</v>
      </c>
      <c r="B2802" t="s">
        <v>1130</v>
      </c>
      <c r="C2802" t="s">
        <v>89</v>
      </c>
      <c r="D2802" t="s">
        <v>89</v>
      </c>
      <c r="E2802" t="s">
        <v>1286</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191</v>
      </c>
      <c r="B2803" t="s">
        <v>1132</v>
      </c>
      <c r="C2803" t="s">
        <v>89</v>
      </c>
      <c r="D2803" t="s">
        <v>89</v>
      </c>
      <c r="E2803" t="s">
        <v>1202</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191</v>
      </c>
      <c r="B2804" t="s">
        <v>1268</v>
      </c>
      <c r="C2804" t="s">
        <v>89</v>
      </c>
      <c r="D2804" t="s">
        <v>89</v>
      </c>
      <c r="E2804" t="s">
        <v>1335</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191</v>
      </c>
      <c r="B2805" t="s">
        <v>1269</v>
      </c>
      <c r="C2805" t="s">
        <v>89</v>
      </c>
      <c r="D2805" t="s">
        <v>89</v>
      </c>
      <c r="E2805" t="s">
        <v>1335</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191</v>
      </c>
      <c r="B2806" t="s">
        <v>1232</v>
      </c>
      <c r="C2806" t="s">
        <v>89</v>
      </c>
      <c r="D2806" t="s">
        <v>89</v>
      </c>
      <c r="E2806" t="s">
        <v>1335</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192</v>
      </c>
      <c r="B2807" t="s">
        <v>3348</v>
      </c>
      <c r="C2807" t="s">
        <v>89</v>
      </c>
      <c r="D2807" t="s">
        <v>89</v>
      </c>
      <c r="E2807" t="s">
        <v>1133</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192</v>
      </c>
      <c r="B2808" t="s">
        <v>3349</v>
      </c>
      <c r="C2808" t="s">
        <v>89</v>
      </c>
      <c r="D2808" t="s">
        <v>3350</v>
      </c>
      <c r="E2808" t="s">
        <v>1105</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192</v>
      </c>
      <c r="B2809" t="s">
        <v>3351</v>
      </c>
      <c r="C2809" t="s">
        <v>89</v>
      </c>
      <c r="D2809" t="s">
        <v>3352</v>
      </c>
      <c r="E2809" t="s">
        <v>1105</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192</v>
      </c>
      <c r="B2810" t="s">
        <v>3353</v>
      </c>
      <c r="C2810" t="s">
        <v>89</v>
      </c>
      <c r="D2810" t="s">
        <v>3354</v>
      </c>
      <c r="E2810" t="s">
        <v>1272</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192</v>
      </c>
      <c r="B2811" t="s">
        <v>3355</v>
      </c>
      <c r="C2811" t="s">
        <v>89</v>
      </c>
      <c r="D2811" t="s">
        <v>3356</v>
      </c>
      <c r="E2811" t="s">
        <v>1105</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192</v>
      </c>
      <c r="B2812" t="s">
        <v>1112</v>
      </c>
      <c r="C2812" t="s">
        <v>89</v>
      </c>
      <c r="D2812" t="s">
        <v>3357</v>
      </c>
      <c r="E2812" t="s">
        <v>1272</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192</v>
      </c>
      <c r="B2813" t="s">
        <v>1114</v>
      </c>
      <c r="C2813" t="s">
        <v>89</v>
      </c>
      <c r="D2813" t="s">
        <v>3357</v>
      </c>
      <c r="E2813" t="s">
        <v>1272</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192</v>
      </c>
      <c r="B2814" t="s">
        <v>2397</v>
      </c>
      <c r="C2814" t="s">
        <v>89</v>
      </c>
      <c r="D2814" t="s">
        <v>3357</v>
      </c>
      <c r="E2814" t="s">
        <v>1100</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192</v>
      </c>
      <c r="B2815" t="s">
        <v>1312</v>
      </c>
      <c r="C2815" t="s">
        <v>89</v>
      </c>
      <c r="D2815" t="s">
        <v>3358</v>
      </c>
      <c r="E2815" t="s">
        <v>1102</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192</v>
      </c>
      <c r="B2816" t="s">
        <v>2210</v>
      </c>
      <c r="C2816" t="s">
        <v>89</v>
      </c>
      <c r="D2816" t="s">
        <v>3358</v>
      </c>
      <c r="E2816" t="s">
        <v>1102</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192</v>
      </c>
      <c r="B2817" t="s">
        <v>3359</v>
      </c>
      <c r="C2817" t="s">
        <v>89</v>
      </c>
      <c r="D2817" t="s">
        <v>3358</v>
      </c>
      <c r="E2817" t="s">
        <v>1102</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192</v>
      </c>
      <c r="B2818" t="s">
        <v>1404</v>
      </c>
      <c r="C2818" t="s">
        <v>89</v>
      </c>
      <c r="D2818" t="s">
        <v>3358</v>
      </c>
      <c r="E2818" t="s">
        <v>1102</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192</v>
      </c>
      <c r="B2819" t="s">
        <v>1314</v>
      </c>
      <c r="C2819" t="s">
        <v>89</v>
      </c>
      <c r="D2819" t="s">
        <v>3358</v>
      </c>
      <c r="E2819" t="s">
        <v>1258</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192</v>
      </c>
      <c r="B2820" t="s">
        <v>1256</v>
      </c>
      <c r="C2820" t="s">
        <v>89</v>
      </c>
      <c r="D2820" t="s">
        <v>3358</v>
      </c>
      <c r="E2820" t="s">
        <v>1258</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192</v>
      </c>
      <c r="B2821" t="s">
        <v>3360</v>
      </c>
      <c r="C2821" t="s">
        <v>89</v>
      </c>
      <c r="D2821" t="s">
        <v>3361</v>
      </c>
      <c r="E2821" t="s">
        <v>1485</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192</v>
      </c>
      <c r="B2822" t="s">
        <v>3349</v>
      </c>
      <c r="C2822" t="s">
        <v>89</v>
      </c>
      <c r="D2822" t="s">
        <v>3350</v>
      </c>
      <c r="E2822" t="s">
        <v>1105</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192</v>
      </c>
      <c r="B2823" t="s">
        <v>3351</v>
      </c>
      <c r="C2823" t="s">
        <v>89</v>
      </c>
      <c r="D2823" t="s">
        <v>3352</v>
      </c>
      <c r="E2823" t="s">
        <v>1105</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192</v>
      </c>
      <c r="B2824" t="s">
        <v>3355</v>
      </c>
      <c r="C2824" t="s">
        <v>89</v>
      </c>
      <c r="D2824" t="s">
        <v>3356</v>
      </c>
      <c r="E2824" t="s">
        <v>1105</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192</v>
      </c>
      <c r="B2825" t="s">
        <v>3362</v>
      </c>
      <c r="C2825" t="s">
        <v>89</v>
      </c>
      <c r="D2825" t="s">
        <v>3350</v>
      </c>
      <c r="E2825" t="s">
        <v>1105</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192</v>
      </c>
      <c r="B2826" t="s">
        <v>1294</v>
      </c>
      <c r="C2826" t="s">
        <v>89</v>
      </c>
      <c r="D2826" t="s">
        <v>3363</v>
      </c>
      <c r="E2826" t="s">
        <v>1105</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192</v>
      </c>
      <c r="B2827" t="s">
        <v>2242</v>
      </c>
      <c r="C2827" t="s">
        <v>89</v>
      </c>
      <c r="D2827" t="s">
        <v>3363</v>
      </c>
      <c r="E2827" t="s">
        <v>1105</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192</v>
      </c>
      <c r="B2828" t="s">
        <v>1181</v>
      </c>
      <c r="C2828" t="s">
        <v>89</v>
      </c>
      <c r="D2828" t="s">
        <v>3363</v>
      </c>
      <c r="E2828" t="s">
        <v>1105</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192</v>
      </c>
      <c r="B2829" t="s">
        <v>1184</v>
      </c>
      <c r="C2829" t="s">
        <v>89</v>
      </c>
      <c r="D2829" t="s">
        <v>3364</v>
      </c>
      <c r="E2829" t="s">
        <v>1105</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192</v>
      </c>
      <c r="B2830" t="s">
        <v>1149</v>
      </c>
      <c r="C2830" t="s">
        <v>89</v>
      </c>
      <c r="D2830" t="s">
        <v>3363</v>
      </c>
      <c r="E2830" t="s">
        <v>1142</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192</v>
      </c>
      <c r="B2831" t="s">
        <v>1809</v>
      </c>
      <c r="C2831" t="s">
        <v>89</v>
      </c>
      <c r="D2831" t="s">
        <v>3365</v>
      </c>
      <c r="E2831" t="s">
        <v>1142</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192</v>
      </c>
      <c r="B2832" t="s">
        <v>3353</v>
      </c>
      <c r="C2832" t="s">
        <v>89</v>
      </c>
      <c r="D2832" t="s">
        <v>3354</v>
      </c>
      <c r="E2832" t="s">
        <v>1272</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192</v>
      </c>
      <c r="B2833" t="s">
        <v>3366</v>
      </c>
      <c r="C2833" t="s">
        <v>89</v>
      </c>
      <c r="D2833" t="s">
        <v>89</v>
      </c>
      <c r="E2833" t="s">
        <v>1180</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192</v>
      </c>
      <c r="B2834" t="s">
        <v>3367</v>
      </c>
      <c r="C2834" t="s">
        <v>89</v>
      </c>
      <c r="D2834" t="s">
        <v>89</v>
      </c>
      <c r="E2834" t="s">
        <v>1485</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192</v>
      </c>
      <c r="B2835" t="s">
        <v>3368</v>
      </c>
      <c r="C2835" t="s">
        <v>89</v>
      </c>
      <c r="D2835" t="s">
        <v>89</v>
      </c>
      <c r="E2835" t="s">
        <v>1097</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192</v>
      </c>
      <c r="B2836" t="s">
        <v>3348</v>
      </c>
      <c r="C2836" t="s">
        <v>89</v>
      </c>
      <c r="D2836" t="s">
        <v>89</v>
      </c>
      <c r="E2836" t="s">
        <v>1133</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192</v>
      </c>
      <c r="B2837" t="s">
        <v>1122</v>
      </c>
      <c r="C2837" t="s">
        <v>89</v>
      </c>
      <c r="D2837" t="s">
        <v>89</v>
      </c>
      <c r="E2837" t="s">
        <v>1196</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192</v>
      </c>
      <c r="B2838" t="s">
        <v>1124</v>
      </c>
      <c r="C2838" t="s">
        <v>89</v>
      </c>
      <c r="D2838" t="s">
        <v>89</v>
      </c>
      <c r="E2838" t="s">
        <v>1196</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192</v>
      </c>
      <c r="B2839" t="s">
        <v>1489</v>
      </c>
      <c r="C2839" t="s">
        <v>89</v>
      </c>
      <c r="D2839" t="s">
        <v>1229</v>
      </c>
      <c r="E2839" t="s">
        <v>1129</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192</v>
      </c>
      <c r="B2840" t="s">
        <v>1198</v>
      </c>
      <c r="C2840" t="s">
        <v>89</v>
      </c>
      <c r="D2840" t="s">
        <v>89</v>
      </c>
      <c r="E2840" t="s">
        <v>1218</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192</v>
      </c>
      <c r="B2841" t="s">
        <v>1200</v>
      </c>
      <c r="C2841" t="s">
        <v>89</v>
      </c>
      <c r="D2841" t="s">
        <v>89</v>
      </c>
      <c r="E2841" t="s">
        <v>1131</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192</v>
      </c>
      <c r="B2842" t="s">
        <v>1128</v>
      </c>
      <c r="C2842" t="s">
        <v>89</v>
      </c>
      <c r="D2842" t="s">
        <v>89</v>
      </c>
      <c r="E2842" t="s">
        <v>1131</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192</v>
      </c>
      <c r="B2843" t="s">
        <v>1130</v>
      </c>
      <c r="C2843" t="s">
        <v>89</v>
      </c>
      <c r="D2843" t="s">
        <v>89</v>
      </c>
      <c r="E2843" t="s">
        <v>1202</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192</v>
      </c>
      <c r="B2844" t="s">
        <v>1132</v>
      </c>
      <c r="C2844" t="s">
        <v>89</v>
      </c>
      <c r="D2844" t="s">
        <v>89</v>
      </c>
      <c r="E2844" t="s">
        <v>1133</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192</v>
      </c>
      <c r="B2845" t="s">
        <v>1268</v>
      </c>
      <c r="C2845" t="s">
        <v>89</v>
      </c>
      <c r="D2845" t="s">
        <v>89</v>
      </c>
      <c r="E2845" t="s">
        <v>1135</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192</v>
      </c>
      <c r="B2846" t="s">
        <v>1270</v>
      </c>
      <c r="C2846" t="s">
        <v>89</v>
      </c>
      <c r="D2846" t="s">
        <v>89</v>
      </c>
      <c r="E2846" t="s">
        <v>1135</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192</v>
      </c>
      <c r="B2847" t="s">
        <v>1232</v>
      </c>
      <c r="C2847" t="s">
        <v>89</v>
      </c>
      <c r="D2847" t="s">
        <v>89</v>
      </c>
      <c r="E2847" t="s">
        <v>1135</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192</v>
      </c>
      <c r="B2848" t="s">
        <v>1138</v>
      </c>
      <c r="C2848" t="s">
        <v>89</v>
      </c>
      <c r="D2848" t="s">
        <v>89</v>
      </c>
      <c r="E2848" t="s">
        <v>1139</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193</v>
      </c>
      <c r="B2849" t="s">
        <v>3369</v>
      </c>
      <c r="C2849" t="s">
        <v>89</v>
      </c>
      <c r="D2849" t="s">
        <v>89</v>
      </c>
      <c r="E2849" t="s">
        <v>1286</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193</v>
      </c>
      <c r="B2850" t="s">
        <v>3370</v>
      </c>
      <c r="C2850" t="s">
        <v>89</v>
      </c>
      <c r="D2850" t="s">
        <v>3371</v>
      </c>
      <c r="E2850" t="s">
        <v>1135</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193</v>
      </c>
      <c r="B2851" t="s">
        <v>1417</v>
      </c>
      <c r="C2851" t="s">
        <v>89</v>
      </c>
      <c r="D2851" t="s">
        <v>3372</v>
      </c>
      <c r="E2851" t="s">
        <v>1516</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193</v>
      </c>
      <c r="B2852" t="s">
        <v>1428</v>
      </c>
      <c r="C2852" t="s">
        <v>89</v>
      </c>
      <c r="D2852" t="s">
        <v>3373</v>
      </c>
      <c r="E2852" t="s">
        <v>1115</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193</v>
      </c>
      <c r="B2853" t="s">
        <v>3374</v>
      </c>
      <c r="C2853" t="s">
        <v>89</v>
      </c>
      <c r="D2853" t="s">
        <v>3375</v>
      </c>
      <c r="E2853" t="s">
        <v>1100</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193</v>
      </c>
      <c r="B2854" t="s">
        <v>3376</v>
      </c>
      <c r="C2854" t="s">
        <v>89</v>
      </c>
      <c r="D2854" t="s">
        <v>3377</v>
      </c>
      <c r="E2854" t="s">
        <v>1135</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193</v>
      </c>
      <c r="B2855" t="s">
        <v>3378</v>
      </c>
      <c r="C2855" t="s">
        <v>89</v>
      </c>
      <c r="D2855" t="s">
        <v>3379</v>
      </c>
      <c r="E2855" t="s">
        <v>2524</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193</v>
      </c>
      <c r="B2856" t="s">
        <v>3380</v>
      </c>
      <c r="C2856" t="s">
        <v>89</v>
      </c>
      <c r="D2856" t="s">
        <v>3381</v>
      </c>
      <c r="E2856" t="s">
        <v>1371</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193</v>
      </c>
      <c r="B2857" t="s">
        <v>3382</v>
      </c>
      <c r="C2857" t="s">
        <v>89</v>
      </c>
      <c r="D2857" t="s">
        <v>3383</v>
      </c>
      <c r="E2857" t="s">
        <v>1153</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193</v>
      </c>
      <c r="B2858" t="s">
        <v>1417</v>
      </c>
      <c r="C2858" t="s">
        <v>89</v>
      </c>
      <c r="D2858" t="s">
        <v>3372</v>
      </c>
      <c r="E2858" t="s">
        <v>1516</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193</v>
      </c>
      <c r="B2859" t="s">
        <v>3384</v>
      </c>
      <c r="C2859" t="s">
        <v>89</v>
      </c>
      <c r="D2859" t="s">
        <v>3385</v>
      </c>
      <c r="E2859" t="s">
        <v>1105</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193</v>
      </c>
      <c r="B2860" t="s">
        <v>1428</v>
      </c>
      <c r="C2860" t="s">
        <v>89</v>
      </c>
      <c r="D2860" t="s">
        <v>3373</v>
      </c>
      <c r="E2860" t="s">
        <v>1115</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193</v>
      </c>
      <c r="B2861" t="s">
        <v>3374</v>
      </c>
      <c r="C2861" t="s">
        <v>89</v>
      </c>
      <c r="D2861" t="s">
        <v>3375</v>
      </c>
      <c r="E2861" t="s">
        <v>1100</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193</v>
      </c>
      <c r="B2862" t="s">
        <v>3386</v>
      </c>
      <c r="C2862" t="s">
        <v>89</v>
      </c>
      <c r="D2862" t="s">
        <v>3387</v>
      </c>
      <c r="E2862" t="s">
        <v>1258</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193</v>
      </c>
      <c r="B2863" t="s">
        <v>1430</v>
      </c>
      <c r="C2863" t="s">
        <v>89</v>
      </c>
      <c r="D2863" t="s">
        <v>89</v>
      </c>
      <c r="E2863" t="s">
        <v>1102</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193</v>
      </c>
      <c r="B2864" t="s">
        <v>1501</v>
      </c>
      <c r="C2864" t="s">
        <v>89</v>
      </c>
      <c r="D2864" t="s">
        <v>3388</v>
      </c>
      <c r="E2864" t="s">
        <v>1121</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193</v>
      </c>
      <c r="B2865" t="s">
        <v>3389</v>
      </c>
      <c r="C2865" t="s">
        <v>89</v>
      </c>
      <c r="D2865" t="s">
        <v>3390</v>
      </c>
      <c r="E2865" t="s">
        <v>1569</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193</v>
      </c>
      <c r="B2866" t="s">
        <v>3370</v>
      </c>
      <c r="C2866" t="s">
        <v>89</v>
      </c>
      <c r="D2866" t="s">
        <v>3371</v>
      </c>
      <c r="E2866" t="s">
        <v>1135</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193</v>
      </c>
      <c r="B2867" t="s">
        <v>3391</v>
      </c>
      <c r="C2867" t="s">
        <v>89</v>
      </c>
      <c r="D2867" t="s">
        <v>89</v>
      </c>
      <c r="E2867" t="s">
        <v>1221</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193</v>
      </c>
      <c r="B2868" t="s">
        <v>1469</v>
      </c>
      <c r="C2868" t="s">
        <v>89</v>
      </c>
      <c r="D2868" t="s">
        <v>89</v>
      </c>
      <c r="E2868" t="s">
        <v>1440</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193</v>
      </c>
      <c r="B2869" t="s">
        <v>3392</v>
      </c>
      <c r="C2869" t="s">
        <v>89</v>
      </c>
      <c r="D2869" t="s">
        <v>89</v>
      </c>
      <c r="E2869" t="s">
        <v>1202</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193</v>
      </c>
      <c r="B2870" t="s">
        <v>3369</v>
      </c>
      <c r="C2870" t="s">
        <v>89</v>
      </c>
      <c r="D2870" t="s">
        <v>89</v>
      </c>
      <c r="E2870" t="s">
        <v>1286</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193</v>
      </c>
      <c r="B2871" t="s">
        <v>3393</v>
      </c>
      <c r="C2871" t="s">
        <v>89</v>
      </c>
      <c r="D2871" t="s">
        <v>89</v>
      </c>
      <c r="E2871" t="s">
        <v>1504</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193</v>
      </c>
      <c r="B2872" t="s">
        <v>3394</v>
      </c>
      <c r="C2872" t="s">
        <v>89</v>
      </c>
      <c r="D2872" t="s">
        <v>89</v>
      </c>
      <c r="E2872" t="s">
        <v>1221</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193</v>
      </c>
      <c r="B2873" t="s">
        <v>3395</v>
      </c>
      <c r="C2873" t="s">
        <v>89</v>
      </c>
      <c r="D2873" t="s">
        <v>89</v>
      </c>
      <c r="E2873" t="s">
        <v>1615</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193</v>
      </c>
      <c r="B2874" t="s">
        <v>1198</v>
      </c>
      <c r="C2874" t="s">
        <v>89</v>
      </c>
      <c r="D2874" t="s">
        <v>89</v>
      </c>
      <c r="E2874" t="s">
        <v>1218</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193</v>
      </c>
      <c r="B2875" t="s">
        <v>1122</v>
      </c>
      <c r="C2875" t="s">
        <v>89</v>
      </c>
      <c r="D2875" t="s">
        <v>89</v>
      </c>
      <c r="E2875" t="s">
        <v>1218</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193</v>
      </c>
      <c r="B2876" t="s">
        <v>1489</v>
      </c>
      <c r="C2876" t="s">
        <v>89</v>
      </c>
      <c r="D2876" t="s">
        <v>89</v>
      </c>
      <c r="E2876" t="s">
        <v>1267</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193</v>
      </c>
      <c r="B2877" t="s">
        <v>1437</v>
      </c>
      <c r="C2877" t="s">
        <v>89</v>
      </c>
      <c r="D2877" t="s">
        <v>89</v>
      </c>
      <c r="E2877" t="s">
        <v>1131</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193</v>
      </c>
      <c r="B2878" t="s">
        <v>3396</v>
      </c>
      <c r="C2878" t="s">
        <v>89</v>
      </c>
      <c r="D2878" t="s">
        <v>89</v>
      </c>
      <c r="E2878" t="s">
        <v>1131</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193</v>
      </c>
      <c r="B2879" t="s">
        <v>1128</v>
      </c>
      <c r="C2879" t="s">
        <v>89</v>
      </c>
      <c r="D2879" t="s">
        <v>89</v>
      </c>
      <c r="E2879" t="s">
        <v>1202</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193</v>
      </c>
      <c r="B2880" t="s">
        <v>1130</v>
      </c>
      <c r="C2880" t="s">
        <v>89</v>
      </c>
      <c r="D2880" t="s">
        <v>89</v>
      </c>
      <c r="E2880" t="s">
        <v>1133</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193</v>
      </c>
      <c r="B2881" t="s">
        <v>1138</v>
      </c>
      <c r="C2881" t="s">
        <v>89</v>
      </c>
      <c r="D2881" t="s">
        <v>89</v>
      </c>
      <c r="E2881" t="s">
        <v>1139</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195</v>
      </c>
      <c r="B2882" t="s">
        <v>3397</v>
      </c>
      <c r="C2882" t="s">
        <v>89</v>
      </c>
      <c r="D2882" t="s">
        <v>3398</v>
      </c>
      <c r="E2882" t="s">
        <v>1524</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195</v>
      </c>
      <c r="B2883" t="s">
        <v>1321</v>
      </c>
      <c r="C2883" t="s">
        <v>89</v>
      </c>
      <c r="D2883" t="s">
        <v>3399</v>
      </c>
      <c r="E2883" t="s">
        <v>1093</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195</v>
      </c>
      <c r="B2884" t="s">
        <v>3400</v>
      </c>
      <c r="C2884" t="s">
        <v>89</v>
      </c>
      <c r="D2884" t="s">
        <v>3401</v>
      </c>
      <c r="E2884" t="s">
        <v>1524</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195</v>
      </c>
      <c r="B2885" t="s">
        <v>3402</v>
      </c>
      <c r="C2885" t="s">
        <v>89</v>
      </c>
      <c r="D2885" t="s">
        <v>3403</v>
      </c>
      <c r="E2885" t="s">
        <v>1160</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195</v>
      </c>
      <c r="B2886" t="s">
        <v>3404</v>
      </c>
      <c r="C2886" t="s">
        <v>89</v>
      </c>
      <c r="D2886" t="s">
        <v>3405</v>
      </c>
      <c r="E2886" t="s">
        <v>3406</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195</v>
      </c>
      <c r="B2887" t="s">
        <v>3407</v>
      </c>
      <c r="C2887" t="s">
        <v>89</v>
      </c>
      <c r="D2887" t="s">
        <v>3408</v>
      </c>
      <c r="E2887" t="s">
        <v>2179</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195</v>
      </c>
      <c r="B2888" t="s">
        <v>3409</v>
      </c>
      <c r="C2888" t="s">
        <v>89</v>
      </c>
      <c r="D2888" t="s">
        <v>3410</v>
      </c>
      <c r="E2888" t="s">
        <v>3411</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195</v>
      </c>
      <c r="B2889" t="s">
        <v>3412</v>
      </c>
      <c r="C2889" t="s">
        <v>89</v>
      </c>
      <c r="D2889" t="s">
        <v>3413</v>
      </c>
      <c r="E2889" t="s">
        <v>2837</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195</v>
      </c>
      <c r="B2890" t="s">
        <v>3414</v>
      </c>
      <c r="C2890" t="s">
        <v>89</v>
      </c>
      <c r="D2890" t="s">
        <v>3415</v>
      </c>
      <c r="E2890" t="s">
        <v>1102</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195</v>
      </c>
      <c r="B2891" t="s">
        <v>3416</v>
      </c>
      <c r="C2891" t="s">
        <v>89</v>
      </c>
      <c r="D2891" t="s">
        <v>3417</v>
      </c>
      <c r="E2891" t="s">
        <v>2222</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195</v>
      </c>
      <c r="B2892" t="s">
        <v>3418</v>
      </c>
      <c r="C2892" t="s">
        <v>89</v>
      </c>
      <c r="D2892" t="s">
        <v>3419</v>
      </c>
      <c r="E2892" t="s">
        <v>1615</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195</v>
      </c>
      <c r="B2893" t="s">
        <v>3420</v>
      </c>
      <c r="C2893" t="s">
        <v>89</v>
      </c>
      <c r="D2893" t="s">
        <v>3421</v>
      </c>
      <c r="E2893" t="s">
        <v>1615</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195</v>
      </c>
      <c r="B2894" t="s">
        <v>3422</v>
      </c>
      <c r="C2894" t="s">
        <v>89</v>
      </c>
      <c r="D2894" t="s">
        <v>3423</v>
      </c>
      <c r="E2894" t="s">
        <v>3424</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195</v>
      </c>
      <c r="B2895" t="s">
        <v>3425</v>
      </c>
      <c r="C2895" t="s">
        <v>89</v>
      </c>
      <c r="D2895" t="s">
        <v>3426</v>
      </c>
      <c r="E2895" t="s">
        <v>3424</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195</v>
      </c>
      <c r="B2896" t="s">
        <v>3427</v>
      </c>
      <c r="C2896" t="s">
        <v>89</v>
      </c>
      <c r="D2896" t="s">
        <v>3428</v>
      </c>
      <c r="E2896" t="s">
        <v>3424</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195</v>
      </c>
      <c r="B2897" t="s">
        <v>2193</v>
      </c>
      <c r="C2897" t="s">
        <v>89</v>
      </c>
      <c r="D2897" t="s">
        <v>3429</v>
      </c>
      <c r="E2897" t="s">
        <v>3424</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195</v>
      </c>
      <c r="B2898" t="s">
        <v>2189</v>
      </c>
      <c r="C2898" t="s">
        <v>89</v>
      </c>
      <c r="D2898" t="s">
        <v>3430</v>
      </c>
      <c r="E2898" t="s">
        <v>1493</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195</v>
      </c>
      <c r="B2899" t="s">
        <v>3431</v>
      </c>
      <c r="C2899" t="s">
        <v>89</v>
      </c>
      <c r="D2899" t="s">
        <v>3432</v>
      </c>
      <c r="E2899" t="s">
        <v>1162</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195</v>
      </c>
      <c r="B2900" t="s">
        <v>3433</v>
      </c>
      <c r="C2900" t="s">
        <v>89</v>
      </c>
      <c r="D2900" t="s">
        <v>3432</v>
      </c>
      <c r="E2900" t="s">
        <v>1238</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195</v>
      </c>
      <c r="B2901" t="s">
        <v>3434</v>
      </c>
      <c r="C2901" t="s">
        <v>89</v>
      </c>
      <c r="D2901" t="s">
        <v>3432</v>
      </c>
      <c r="E2901" t="s">
        <v>1238</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195</v>
      </c>
      <c r="B2902" t="s">
        <v>3435</v>
      </c>
      <c r="C2902" t="s">
        <v>89</v>
      </c>
      <c r="D2902" t="s">
        <v>3432</v>
      </c>
      <c r="E2902" t="s">
        <v>1119</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195</v>
      </c>
      <c r="B2903" t="s">
        <v>3436</v>
      </c>
      <c r="C2903" t="s">
        <v>89</v>
      </c>
      <c r="D2903" t="s">
        <v>89</v>
      </c>
      <c r="E2903" t="s">
        <v>1100</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195</v>
      </c>
      <c r="B2904" t="s">
        <v>3437</v>
      </c>
      <c r="C2904" t="s">
        <v>89</v>
      </c>
      <c r="D2904" t="s">
        <v>89</v>
      </c>
      <c r="E2904" t="s">
        <v>1377</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195</v>
      </c>
      <c r="B2905" t="s">
        <v>3438</v>
      </c>
      <c r="C2905" t="s">
        <v>89</v>
      </c>
      <c r="D2905" t="s">
        <v>89</v>
      </c>
      <c r="E2905" t="s">
        <v>1238</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195</v>
      </c>
      <c r="B2906" t="s">
        <v>3439</v>
      </c>
      <c r="C2906" t="s">
        <v>89</v>
      </c>
      <c r="D2906" t="s">
        <v>89</v>
      </c>
      <c r="E2906" t="s">
        <v>1238</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195</v>
      </c>
      <c r="B2907" t="s">
        <v>3440</v>
      </c>
      <c r="C2907" t="s">
        <v>89</v>
      </c>
      <c r="D2907" t="s">
        <v>89</v>
      </c>
      <c r="E2907" t="s">
        <v>1238</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195</v>
      </c>
      <c r="B2908" t="s">
        <v>3441</v>
      </c>
      <c r="C2908" t="s">
        <v>89</v>
      </c>
      <c r="D2908" t="s">
        <v>89</v>
      </c>
      <c r="E2908" t="s">
        <v>1238</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195</v>
      </c>
      <c r="B2909" t="s">
        <v>3442</v>
      </c>
      <c r="C2909" t="s">
        <v>89</v>
      </c>
      <c r="D2909" t="s">
        <v>89</v>
      </c>
      <c r="E2909" t="s">
        <v>1278</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195</v>
      </c>
      <c r="B2910" t="s">
        <v>3443</v>
      </c>
      <c r="C2910" t="s">
        <v>89</v>
      </c>
      <c r="D2910" t="s">
        <v>89</v>
      </c>
      <c r="E2910" t="s">
        <v>1119</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195</v>
      </c>
      <c r="B2911" t="s">
        <v>3444</v>
      </c>
      <c r="C2911" t="s">
        <v>89</v>
      </c>
      <c r="D2911" t="s">
        <v>89</v>
      </c>
      <c r="E2911" t="s">
        <v>1162</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195</v>
      </c>
      <c r="B2912" t="s">
        <v>3445</v>
      </c>
      <c r="C2912" t="s">
        <v>89</v>
      </c>
      <c r="D2912" t="s">
        <v>89</v>
      </c>
      <c r="E2912" t="s">
        <v>1100</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195</v>
      </c>
      <c r="B2913" t="s">
        <v>3446</v>
      </c>
      <c r="C2913" t="s">
        <v>89</v>
      </c>
      <c r="D2913" t="s">
        <v>89</v>
      </c>
      <c r="E2913" t="s">
        <v>1238</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195</v>
      </c>
      <c r="B2914" t="s">
        <v>3447</v>
      </c>
      <c r="C2914" t="s">
        <v>89</v>
      </c>
      <c r="D2914" t="s">
        <v>89</v>
      </c>
      <c r="E2914" t="s">
        <v>1278</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195</v>
      </c>
      <c r="B2915" t="s">
        <v>3448</v>
      </c>
      <c r="C2915" t="s">
        <v>89</v>
      </c>
      <c r="D2915" t="s">
        <v>89</v>
      </c>
      <c r="E2915" t="s">
        <v>1278</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195</v>
      </c>
      <c r="B2916" t="s">
        <v>3449</v>
      </c>
      <c r="C2916" t="s">
        <v>89</v>
      </c>
      <c r="D2916" t="s">
        <v>89</v>
      </c>
      <c r="E2916" t="s">
        <v>1278</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195</v>
      </c>
      <c r="B2917" t="s">
        <v>3450</v>
      </c>
      <c r="C2917" t="s">
        <v>89</v>
      </c>
      <c r="D2917" t="s">
        <v>89</v>
      </c>
      <c r="E2917" t="s">
        <v>1278</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195</v>
      </c>
      <c r="B2918" t="s">
        <v>3451</v>
      </c>
      <c r="C2918" t="s">
        <v>89</v>
      </c>
      <c r="D2918" t="s">
        <v>89</v>
      </c>
      <c r="E2918" t="s">
        <v>1278</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195</v>
      </c>
      <c r="B2919" t="s">
        <v>3452</v>
      </c>
      <c r="C2919" t="s">
        <v>89</v>
      </c>
      <c r="D2919" t="s">
        <v>89</v>
      </c>
      <c r="E2919" t="s">
        <v>1278</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195</v>
      </c>
      <c r="B2920" t="s">
        <v>3453</v>
      </c>
      <c r="C2920" t="s">
        <v>89</v>
      </c>
      <c r="D2920" t="s">
        <v>3454</v>
      </c>
      <c r="E2920" t="s">
        <v>1349</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195</v>
      </c>
      <c r="B2921" t="s">
        <v>3455</v>
      </c>
      <c r="C2921" t="s">
        <v>89</v>
      </c>
      <c r="D2921" t="s">
        <v>3456</v>
      </c>
      <c r="E2921" t="s">
        <v>1278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195</v>
      </c>
      <c r="B2922" t="s">
        <v>2589</v>
      </c>
      <c r="C2922" t="s">
        <v>89</v>
      </c>
      <c r="D2922" t="s">
        <v>3456</v>
      </c>
      <c r="E2922" t="s">
        <v>1142</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195</v>
      </c>
      <c r="B2923" t="s">
        <v>3457</v>
      </c>
      <c r="C2923" t="s">
        <v>89</v>
      </c>
      <c r="D2923" t="s">
        <v>3456</v>
      </c>
      <c r="E2923" t="s">
        <v>1142</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195</v>
      </c>
      <c r="B2924" t="s">
        <v>1301</v>
      </c>
      <c r="C2924" t="s">
        <v>89</v>
      </c>
      <c r="D2924" t="s">
        <v>2501</v>
      </c>
      <c r="E2924" t="s">
        <v>1105</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195</v>
      </c>
      <c r="B2925" t="s">
        <v>3404</v>
      </c>
      <c r="C2925" t="s">
        <v>89</v>
      </c>
      <c r="D2925" t="s">
        <v>3405</v>
      </c>
      <c r="E2925" t="s">
        <v>3406</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195</v>
      </c>
      <c r="B2926" t="s">
        <v>1112</v>
      </c>
      <c r="C2926" t="s">
        <v>89</v>
      </c>
      <c r="D2926" t="s">
        <v>3458</v>
      </c>
      <c r="E2926" t="s">
        <v>1278</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195</v>
      </c>
      <c r="B2927" t="s">
        <v>1098</v>
      </c>
      <c r="C2927" t="s">
        <v>89</v>
      </c>
      <c r="D2927" t="s">
        <v>3459</v>
      </c>
      <c r="E2927" t="s">
        <v>1142</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195</v>
      </c>
      <c r="B2928" t="s">
        <v>3460</v>
      </c>
      <c r="C2928" t="s">
        <v>89</v>
      </c>
      <c r="D2928" t="s">
        <v>3461</v>
      </c>
      <c r="E2928" t="s">
        <v>1524</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195</v>
      </c>
      <c r="B2929" t="s">
        <v>3462</v>
      </c>
      <c r="C2929" t="s">
        <v>89</v>
      </c>
      <c r="D2929" t="s">
        <v>3463</v>
      </c>
      <c r="E2929" t="s">
        <v>1524</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195</v>
      </c>
      <c r="B2930" t="s">
        <v>3464</v>
      </c>
      <c r="C2930" t="s">
        <v>89</v>
      </c>
      <c r="D2930" t="s">
        <v>3465</v>
      </c>
      <c r="E2930" t="s">
        <v>1524</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195</v>
      </c>
      <c r="B2931" t="s">
        <v>3466</v>
      </c>
      <c r="C2931" t="s">
        <v>89</v>
      </c>
      <c r="D2931" t="s">
        <v>3467</v>
      </c>
      <c r="E2931" t="s">
        <v>1524</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195</v>
      </c>
      <c r="B2932" t="s">
        <v>3468</v>
      </c>
      <c r="C2932" t="s">
        <v>89</v>
      </c>
      <c r="D2932" t="s">
        <v>3469</v>
      </c>
      <c r="E2932" t="s">
        <v>1093</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195</v>
      </c>
      <c r="B2933" t="s">
        <v>3470</v>
      </c>
      <c r="C2933" t="s">
        <v>89</v>
      </c>
      <c r="D2933" t="s">
        <v>3471</v>
      </c>
      <c r="E2933" t="s">
        <v>1164</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195</v>
      </c>
      <c r="B2934" t="s">
        <v>3400</v>
      </c>
      <c r="C2934" t="s">
        <v>89</v>
      </c>
      <c r="D2934" t="s">
        <v>3401</v>
      </c>
      <c r="E2934" t="s">
        <v>1524</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195</v>
      </c>
      <c r="B2935" t="s">
        <v>3472</v>
      </c>
      <c r="C2935" t="s">
        <v>89</v>
      </c>
      <c r="D2935" t="s">
        <v>3403</v>
      </c>
      <c r="E2935" t="s">
        <v>1160</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195</v>
      </c>
      <c r="B2936" t="s">
        <v>3402</v>
      </c>
      <c r="C2936" t="s">
        <v>89</v>
      </c>
      <c r="D2936" t="s">
        <v>3403</v>
      </c>
      <c r="E2936" t="s">
        <v>1160</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195</v>
      </c>
      <c r="B2937" t="s">
        <v>2495</v>
      </c>
      <c r="C2937" t="s">
        <v>89</v>
      </c>
      <c r="D2937" t="s">
        <v>3403</v>
      </c>
      <c r="E2937" t="s">
        <v>1160</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195</v>
      </c>
      <c r="B2938" t="s">
        <v>2489</v>
      </c>
      <c r="C2938" t="s">
        <v>89</v>
      </c>
      <c r="D2938" t="s">
        <v>3403</v>
      </c>
      <c r="E2938" t="s">
        <v>1160</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195</v>
      </c>
      <c r="B2939" t="s">
        <v>2496</v>
      </c>
      <c r="C2939" t="s">
        <v>89</v>
      </c>
      <c r="D2939" t="s">
        <v>3403</v>
      </c>
      <c r="E2939" t="s">
        <v>3473</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195</v>
      </c>
      <c r="B2940" t="s">
        <v>2525</v>
      </c>
      <c r="C2940" t="s">
        <v>89</v>
      </c>
      <c r="D2940" t="s">
        <v>3474</v>
      </c>
      <c r="E2940" t="s">
        <v>1493</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195</v>
      </c>
      <c r="B2941" t="s">
        <v>3108</v>
      </c>
      <c r="C2941" t="s">
        <v>89</v>
      </c>
      <c r="D2941" t="s">
        <v>3475</v>
      </c>
      <c r="E2941" t="s">
        <v>1493</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195</v>
      </c>
      <c r="B2942" t="s">
        <v>3476</v>
      </c>
      <c r="C2942" t="s">
        <v>89</v>
      </c>
      <c r="D2942" t="s">
        <v>3403</v>
      </c>
      <c r="E2942" t="s">
        <v>1160</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195</v>
      </c>
      <c r="B2943" t="s">
        <v>3280</v>
      </c>
      <c r="C2943" t="s">
        <v>89</v>
      </c>
      <c r="D2943" t="s">
        <v>3477</v>
      </c>
      <c r="E2943" t="s">
        <v>1349</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195</v>
      </c>
      <c r="B2944" t="s">
        <v>3478</v>
      </c>
      <c r="C2944" t="s">
        <v>89</v>
      </c>
      <c r="D2944" t="s">
        <v>3479</v>
      </c>
      <c r="E2944" t="s">
        <v>2222</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195</v>
      </c>
      <c r="B2945" t="s">
        <v>1321</v>
      </c>
      <c r="C2945" t="s">
        <v>89</v>
      </c>
      <c r="D2945" t="s">
        <v>3399</v>
      </c>
      <c r="E2945" t="s">
        <v>1093</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195</v>
      </c>
      <c r="B2946" t="s">
        <v>1714</v>
      </c>
      <c r="C2946" t="s">
        <v>89</v>
      </c>
      <c r="D2946" t="s">
        <v>3480</v>
      </c>
      <c r="E2946" t="s">
        <v>1258</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195</v>
      </c>
      <c r="B2947" t="s">
        <v>1325</v>
      </c>
      <c r="C2947" t="s">
        <v>89</v>
      </c>
      <c r="D2947" t="s">
        <v>3481</v>
      </c>
      <c r="E2947" t="s">
        <v>2179</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195</v>
      </c>
      <c r="B2948" t="s">
        <v>3482</v>
      </c>
      <c r="C2948" t="s">
        <v>89</v>
      </c>
      <c r="D2948" t="s">
        <v>3483</v>
      </c>
      <c r="E2948" t="s">
        <v>2222</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195</v>
      </c>
      <c r="B2949" t="s">
        <v>3035</v>
      </c>
      <c r="C2949" t="s">
        <v>89</v>
      </c>
      <c r="D2949" t="s">
        <v>3484</v>
      </c>
      <c r="E2949" t="s">
        <v>2222</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195</v>
      </c>
      <c r="B2950" t="s">
        <v>3485</v>
      </c>
      <c r="C2950" t="s">
        <v>89</v>
      </c>
      <c r="D2950" t="s">
        <v>3486</v>
      </c>
      <c r="E2950" t="s">
        <v>1205</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195</v>
      </c>
      <c r="B2951" t="s">
        <v>3487</v>
      </c>
      <c r="C2951" t="s">
        <v>89</v>
      </c>
      <c r="D2951" t="s">
        <v>3486</v>
      </c>
      <c r="E2951" t="s">
        <v>1760</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195</v>
      </c>
      <c r="B2952" t="s">
        <v>3488</v>
      </c>
      <c r="C2952" t="s">
        <v>89</v>
      </c>
      <c r="D2952" t="s">
        <v>3486</v>
      </c>
      <c r="E2952" t="s">
        <v>1760</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195</v>
      </c>
      <c r="B2953" t="s">
        <v>3489</v>
      </c>
      <c r="C2953" t="s">
        <v>89</v>
      </c>
      <c r="D2953" t="s">
        <v>3486</v>
      </c>
      <c r="E2953" t="s">
        <v>1760</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195</v>
      </c>
      <c r="B2954" t="s">
        <v>3490</v>
      </c>
      <c r="C2954" t="s">
        <v>89</v>
      </c>
      <c r="D2954" t="s">
        <v>3486</v>
      </c>
      <c r="E2954" t="s">
        <v>1205</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195</v>
      </c>
      <c r="B2955" t="s">
        <v>3397</v>
      </c>
      <c r="C2955" t="s">
        <v>89</v>
      </c>
      <c r="D2955" t="s">
        <v>3398</v>
      </c>
      <c r="E2955" t="s">
        <v>1524</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195</v>
      </c>
      <c r="B2956" t="s">
        <v>3491</v>
      </c>
      <c r="C2956" t="s">
        <v>89</v>
      </c>
      <c r="D2956" t="s">
        <v>3492</v>
      </c>
      <c r="E2956" t="s">
        <v>1760</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195</v>
      </c>
      <c r="B2957" t="s">
        <v>3493</v>
      </c>
      <c r="C2957" t="s">
        <v>89</v>
      </c>
      <c r="D2957" t="s">
        <v>3494</v>
      </c>
      <c r="E2957" t="s">
        <v>1493</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195</v>
      </c>
      <c r="B2958" t="s">
        <v>3495</v>
      </c>
      <c r="C2958" t="s">
        <v>89</v>
      </c>
      <c r="D2958" t="s">
        <v>3496</v>
      </c>
      <c r="E2958" t="s">
        <v>1524</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195</v>
      </c>
      <c r="B2959" t="s">
        <v>2746</v>
      </c>
      <c r="C2959" t="s">
        <v>89</v>
      </c>
      <c r="D2959" t="s">
        <v>3458</v>
      </c>
      <c r="E2959" t="s">
        <v>1524</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195</v>
      </c>
      <c r="B2960" t="s">
        <v>1197</v>
      </c>
      <c r="C2960" t="s">
        <v>89</v>
      </c>
      <c r="D2960" t="s">
        <v>89</v>
      </c>
      <c r="E2960" t="s">
        <v>1162</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195</v>
      </c>
      <c r="B2961" t="s">
        <v>1840</v>
      </c>
      <c r="C2961" t="s">
        <v>89</v>
      </c>
      <c r="D2961" t="s">
        <v>89</v>
      </c>
      <c r="E2961" t="s">
        <v>1100</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195</v>
      </c>
      <c r="B2962" t="s">
        <v>3497</v>
      </c>
      <c r="C2962" t="s">
        <v>89</v>
      </c>
      <c r="D2962" t="s">
        <v>89</v>
      </c>
      <c r="E2962" t="s">
        <v>1100</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195</v>
      </c>
      <c r="B2963" t="s">
        <v>3498</v>
      </c>
      <c r="C2963" t="s">
        <v>89</v>
      </c>
      <c r="D2963" t="s">
        <v>1705</v>
      </c>
      <c r="E2963" t="s">
        <v>1485</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195</v>
      </c>
      <c r="B2964" t="s">
        <v>3161</v>
      </c>
      <c r="C2964" t="s">
        <v>89</v>
      </c>
      <c r="D2964" t="s">
        <v>89</v>
      </c>
      <c r="E2964" t="s">
        <v>1524</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195</v>
      </c>
      <c r="B2965" t="s">
        <v>1842</v>
      </c>
      <c r="C2965" t="s">
        <v>89</v>
      </c>
      <c r="D2965" t="s">
        <v>89</v>
      </c>
      <c r="E2965" t="s">
        <v>1278</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195</v>
      </c>
      <c r="B2966" t="s">
        <v>3499</v>
      </c>
      <c r="C2966" t="s">
        <v>89</v>
      </c>
      <c r="D2966" t="s">
        <v>89</v>
      </c>
      <c r="E2966" t="s">
        <v>1202</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195</v>
      </c>
      <c r="B2967" t="s">
        <v>1439</v>
      </c>
      <c r="C2967" t="s">
        <v>89</v>
      </c>
      <c r="D2967" t="s">
        <v>89</v>
      </c>
      <c r="E2967" t="s">
        <v>1202</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195</v>
      </c>
      <c r="B2968" t="s">
        <v>2543</v>
      </c>
      <c r="C2968" t="s">
        <v>89</v>
      </c>
      <c r="D2968" t="s">
        <v>89</v>
      </c>
      <c r="E2968" t="s">
        <v>1202</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195</v>
      </c>
      <c r="B2969" t="s">
        <v>3500</v>
      </c>
      <c r="C2969" t="s">
        <v>89</v>
      </c>
      <c r="D2969" t="s">
        <v>3501</v>
      </c>
      <c r="E2969" t="s">
        <v>1388</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195</v>
      </c>
      <c r="B2970" t="s">
        <v>3502</v>
      </c>
      <c r="C2970" t="s">
        <v>89</v>
      </c>
      <c r="D2970" t="s">
        <v>89</v>
      </c>
      <c r="E2970" t="s">
        <v>1377</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195</v>
      </c>
      <c r="B2971" t="s">
        <v>3503</v>
      </c>
      <c r="C2971" t="s">
        <v>89</v>
      </c>
      <c r="D2971" t="s">
        <v>89</v>
      </c>
      <c r="E2971" t="s">
        <v>1377</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195</v>
      </c>
      <c r="B2972" t="s">
        <v>3504</v>
      </c>
      <c r="C2972" t="s">
        <v>89</v>
      </c>
      <c r="D2972" t="s">
        <v>89</v>
      </c>
      <c r="E2972" t="s">
        <v>1194</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195</v>
      </c>
      <c r="B2973" t="s">
        <v>3505</v>
      </c>
      <c r="C2973" t="s">
        <v>89</v>
      </c>
      <c r="D2973" t="s">
        <v>89</v>
      </c>
      <c r="E2973" t="s">
        <v>1377</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195</v>
      </c>
      <c r="B2974" t="s">
        <v>3506</v>
      </c>
      <c r="C2974" t="s">
        <v>89</v>
      </c>
      <c r="D2974" t="s">
        <v>89</v>
      </c>
      <c r="E2974" t="s">
        <v>1100</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195</v>
      </c>
      <c r="B2975" t="s">
        <v>3507</v>
      </c>
      <c r="C2975" t="s">
        <v>89</v>
      </c>
      <c r="D2975" t="s">
        <v>89</v>
      </c>
      <c r="E2975" t="s">
        <v>1153</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195</v>
      </c>
      <c r="B2976" t="s">
        <v>3508</v>
      </c>
      <c r="C2976" t="s">
        <v>89</v>
      </c>
      <c r="D2976" t="s">
        <v>89</v>
      </c>
      <c r="E2976" t="s">
        <v>1194</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195</v>
      </c>
      <c r="B2977" t="s">
        <v>3509</v>
      </c>
      <c r="C2977" t="s">
        <v>89</v>
      </c>
      <c r="D2977" t="s">
        <v>89</v>
      </c>
      <c r="E2977" t="s">
        <v>1377</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195</v>
      </c>
      <c r="B2978" t="s">
        <v>3510</v>
      </c>
      <c r="C2978" t="s">
        <v>89</v>
      </c>
      <c r="D2978" t="s">
        <v>89</v>
      </c>
      <c r="E2978" t="s">
        <v>1377</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195</v>
      </c>
      <c r="B2979" t="s">
        <v>3511</v>
      </c>
      <c r="C2979" t="s">
        <v>89</v>
      </c>
      <c r="D2979" t="s">
        <v>89</v>
      </c>
      <c r="E2979" t="s">
        <v>1162</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195</v>
      </c>
      <c r="B2980" t="s">
        <v>3512</v>
      </c>
      <c r="C2980" t="s">
        <v>89</v>
      </c>
      <c r="D2980" t="s">
        <v>89</v>
      </c>
      <c r="E2980" t="s">
        <v>1278</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195</v>
      </c>
      <c r="B2981" t="s">
        <v>3513</v>
      </c>
      <c r="C2981" t="s">
        <v>89</v>
      </c>
      <c r="D2981" t="s">
        <v>89</v>
      </c>
      <c r="E2981" t="s">
        <v>1278</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195</v>
      </c>
      <c r="B2982" t="s">
        <v>3514</v>
      </c>
      <c r="C2982" t="s">
        <v>89</v>
      </c>
      <c r="D2982" t="s">
        <v>89</v>
      </c>
      <c r="E2982" t="s">
        <v>1278</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195</v>
      </c>
      <c r="B2983" t="s">
        <v>3515</v>
      </c>
      <c r="C2983" t="s">
        <v>89</v>
      </c>
      <c r="D2983" t="s">
        <v>89</v>
      </c>
      <c r="E2983" t="s">
        <v>1278</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195</v>
      </c>
      <c r="B2984" t="s">
        <v>3516</v>
      </c>
      <c r="C2984" t="s">
        <v>89</v>
      </c>
      <c r="D2984" t="s">
        <v>89</v>
      </c>
      <c r="E2984" t="s">
        <v>1278</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195</v>
      </c>
      <c r="B2985" t="s">
        <v>3517</v>
      </c>
      <c r="C2985" t="s">
        <v>89</v>
      </c>
      <c r="D2985" t="s">
        <v>89</v>
      </c>
      <c r="E2985" t="s">
        <v>1153</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195</v>
      </c>
      <c r="B2986" t="s">
        <v>3518</v>
      </c>
      <c r="C2986" t="s">
        <v>89</v>
      </c>
      <c r="D2986" t="s">
        <v>89</v>
      </c>
      <c r="E2986" t="s">
        <v>1278</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195</v>
      </c>
      <c r="B2987" t="s">
        <v>3519</v>
      </c>
      <c r="C2987" t="s">
        <v>89</v>
      </c>
      <c r="D2987" t="s">
        <v>89</v>
      </c>
      <c r="E2987" t="s">
        <v>1278</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195</v>
      </c>
      <c r="B2988" t="s">
        <v>3520</v>
      </c>
      <c r="C2988" t="s">
        <v>89</v>
      </c>
      <c r="D2988" t="s">
        <v>89</v>
      </c>
      <c r="E2988" t="s">
        <v>1278</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195</v>
      </c>
      <c r="B2989" t="s">
        <v>3521</v>
      </c>
      <c r="C2989" t="s">
        <v>89</v>
      </c>
      <c r="D2989" t="s">
        <v>89</v>
      </c>
      <c r="E2989" t="s">
        <v>1278</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195</v>
      </c>
      <c r="B2990" t="s">
        <v>3522</v>
      </c>
      <c r="C2990" t="s">
        <v>89</v>
      </c>
      <c r="D2990" t="s">
        <v>89</v>
      </c>
      <c r="E2990" t="s">
        <v>1153</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195</v>
      </c>
      <c r="B2991" t="s">
        <v>3523</v>
      </c>
      <c r="C2991" t="s">
        <v>89</v>
      </c>
      <c r="D2991" t="s">
        <v>89</v>
      </c>
      <c r="E2991" t="s">
        <v>1278</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195</v>
      </c>
      <c r="B2992" t="s">
        <v>3524</v>
      </c>
      <c r="C2992" t="s">
        <v>89</v>
      </c>
      <c r="D2992" t="s">
        <v>89</v>
      </c>
      <c r="E2992" t="s">
        <v>1278</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195</v>
      </c>
      <c r="B2993" t="s">
        <v>3525</v>
      </c>
      <c r="C2993" t="s">
        <v>89</v>
      </c>
      <c r="D2993" t="s">
        <v>89</v>
      </c>
      <c r="E2993" t="s">
        <v>1278</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195</v>
      </c>
      <c r="B2994" t="s">
        <v>3526</v>
      </c>
      <c r="C2994" t="s">
        <v>89</v>
      </c>
      <c r="D2994" t="s">
        <v>89</v>
      </c>
      <c r="E2994" t="s">
        <v>1278</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195</v>
      </c>
      <c r="B2995" t="s">
        <v>3527</v>
      </c>
      <c r="C2995" t="s">
        <v>89</v>
      </c>
      <c r="D2995" t="s">
        <v>89</v>
      </c>
      <c r="E2995" t="s">
        <v>1278</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195</v>
      </c>
      <c r="B2996" t="s">
        <v>3528</v>
      </c>
      <c r="C2996" t="s">
        <v>89</v>
      </c>
      <c r="D2996" t="s">
        <v>89</v>
      </c>
      <c r="E2996" t="s">
        <v>1278</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195</v>
      </c>
      <c r="B2997" t="s">
        <v>3529</v>
      </c>
      <c r="C2997" t="s">
        <v>89</v>
      </c>
      <c r="D2997" t="s">
        <v>89</v>
      </c>
      <c r="E2997" t="s">
        <v>1278</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195</v>
      </c>
      <c r="B2998" t="s">
        <v>3530</v>
      </c>
      <c r="C2998" t="s">
        <v>89</v>
      </c>
      <c r="D2998" t="s">
        <v>89</v>
      </c>
      <c r="E2998" t="s">
        <v>1278</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195</v>
      </c>
      <c r="B2999" t="s">
        <v>3531</v>
      </c>
      <c r="C2999" t="s">
        <v>89</v>
      </c>
      <c r="D2999" t="s">
        <v>89</v>
      </c>
      <c r="E2999" t="s">
        <v>1278</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195</v>
      </c>
      <c r="B3000" t="s">
        <v>3532</v>
      </c>
      <c r="C3000" t="s">
        <v>89</v>
      </c>
      <c r="D3000" t="s">
        <v>89</v>
      </c>
      <c r="E3000" t="s">
        <v>1278</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195</v>
      </c>
      <c r="B3001" t="s">
        <v>3533</v>
      </c>
      <c r="C3001" t="s">
        <v>89</v>
      </c>
      <c r="D3001" t="s">
        <v>89</v>
      </c>
      <c r="E3001" t="s">
        <v>1278</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195</v>
      </c>
      <c r="B3002" t="s">
        <v>1198</v>
      </c>
      <c r="C3002" t="s">
        <v>89</v>
      </c>
      <c r="D3002" t="s">
        <v>89</v>
      </c>
      <c r="E3002" t="s">
        <v>1135</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195</v>
      </c>
      <c r="B3003" t="s">
        <v>1334</v>
      </c>
      <c r="C3003" t="s">
        <v>89</v>
      </c>
      <c r="D3003" t="s">
        <v>89</v>
      </c>
      <c r="E3003" t="s">
        <v>1135</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195</v>
      </c>
      <c r="B3004" t="s">
        <v>1473</v>
      </c>
      <c r="C3004" t="s">
        <v>89</v>
      </c>
      <c r="D3004" t="s">
        <v>89</v>
      </c>
      <c r="E3004" t="s">
        <v>1135</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195</v>
      </c>
      <c r="B3005" t="s">
        <v>1729</v>
      </c>
      <c r="C3005" t="s">
        <v>89</v>
      </c>
      <c r="D3005" t="s">
        <v>89</v>
      </c>
      <c r="E3005" t="s">
        <v>1135</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195</v>
      </c>
      <c r="B3006" t="s">
        <v>3534</v>
      </c>
      <c r="C3006" t="s">
        <v>89</v>
      </c>
      <c r="D3006" t="s">
        <v>89</v>
      </c>
      <c r="E3006" t="s">
        <v>1506</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195</v>
      </c>
      <c r="B3007" t="s">
        <v>1128</v>
      </c>
      <c r="C3007" t="s">
        <v>89</v>
      </c>
      <c r="D3007" t="s">
        <v>89</v>
      </c>
      <c r="E3007" t="s">
        <v>1218</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195</v>
      </c>
      <c r="B3008" t="s">
        <v>1130</v>
      </c>
      <c r="C3008" t="s">
        <v>89</v>
      </c>
      <c r="D3008" t="s">
        <v>89</v>
      </c>
      <c r="E3008" t="s">
        <v>1129</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195</v>
      </c>
      <c r="B3009" t="s">
        <v>1132</v>
      </c>
      <c r="C3009" t="s">
        <v>89</v>
      </c>
      <c r="D3009" t="s">
        <v>89</v>
      </c>
      <c r="E3009" t="s">
        <v>1131</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195</v>
      </c>
      <c r="B3010" t="s">
        <v>3535</v>
      </c>
      <c r="C3010" t="s">
        <v>89</v>
      </c>
      <c r="D3010" t="s">
        <v>89</v>
      </c>
      <c r="E3010" t="s">
        <v>1100</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195</v>
      </c>
      <c r="B3011" t="s">
        <v>3536</v>
      </c>
      <c r="C3011" t="s">
        <v>89</v>
      </c>
      <c r="D3011" t="s">
        <v>89</v>
      </c>
      <c r="E3011" t="s">
        <v>1100</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195</v>
      </c>
      <c r="B3012" t="s">
        <v>3537</v>
      </c>
      <c r="C3012" t="s">
        <v>89</v>
      </c>
      <c r="D3012" t="s">
        <v>89</v>
      </c>
      <c r="E3012" t="s">
        <v>1100</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195</v>
      </c>
      <c r="B3013" t="s">
        <v>3538</v>
      </c>
      <c r="C3013" t="s">
        <v>89</v>
      </c>
      <c r="D3013" t="s">
        <v>89</v>
      </c>
      <c r="E3013" t="s">
        <v>1278</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195</v>
      </c>
      <c r="B3014" t="s">
        <v>1232</v>
      </c>
      <c r="C3014" t="s">
        <v>89</v>
      </c>
      <c r="D3014" t="s">
        <v>89</v>
      </c>
      <c r="E3014" t="s">
        <v>1100</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195</v>
      </c>
      <c r="B3015" t="s">
        <v>3262</v>
      </c>
      <c r="C3015" t="s">
        <v>89</v>
      </c>
      <c r="D3015" t="s">
        <v>89</v>
      </c>
      <c r="E3015" t="s">
        <v>1388</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195</v>
      </c>
      <c r="B3016" t="s">
        <v>3539</v>
      </c>
      <c r="C3016" t="s">
        <v>89</v>
      </c>
      <c r="D3016" t="s">
        <v>89</v>
      </c>
      <c r="E3016" t="s">
        <v>1238</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195</v>
      </c>
      <c r="B3017" t="s">
        <v>2118</v>
      </c>
      <c r="C3017" t="s">
        <v>89</v>
      </c>
      <c r="D3017" t="s">
        <v>89</v>
      </c>
      <c r="E3017" t="s">
        <v>1238</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195</v>
      </c>
      <c r="B3018" t="s">
        <v>3540</v>
      </c>
      <c r="C3018" t="s">
        <v>89</v>
      </c>
      <c r="D3018" t="s">
        <v>89</v>
      </c>
      <c r="E3018" t="s">
        <v>1238</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195</v>
      </c>
      <c r="B3019" t="s">
        <v>3541</v>
      </c>
      <c r="C3019" t="s">
        <v>89</v>
      </c>
      <c r="D3019" t="s">
        <v>89</v>
      </c>
      <c r="E3019" t="s">
        <v>1238</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195</v>
      </c>
      <c r="B3020" t="s">
        <v>3542</v>
      </c>
      <c r="C3020" t="s">
        <v>89</v>
      </c>
      <c r="D3020" t="s">
        <v>89</v>
      </c>
      <c r="E3020" t="s">
        <v>1238</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195</v>
      </c>
      <c r="B3021" t="s">
        <v>3543</v>
      </c>
      <c r="C3021" t="s">
        <v>89</v>
      </c>
      <c r="D3021" t="s">
        <v>89</v>
      </c>
      <c r="E3021" t="s">
        <v>1238</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195</v>
      </c>
      <c r="B3022" t="s">
        <v>3544</v>
      </c>
      <c r="C3022" t="s">
        <v>89</v>
      </c>
      <c r="D3022" t="s">
        <v>89</v>
      </c>
      <c r="E3022" t="s">
        <v>1102</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195</v>
      </c>
      <c r="B3023" t="s">
        <v>3545</v>
      </c>
      <c r="C3023" t="s">
        <v>89</v>
      </c>
      <c r="D3023" t="s">
        <v>89</v>
      </c>
      <c r="E3023" t="s">
        <v>1102</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195</v>
      </c>
      <c r="B3024" t="s">
        <v>3546</v>
      </c>
      <c r="C3024" t="s">
        <v>89</v>
      </c>
      <c r="D3024" t="s">
        <v>89</v>
      </c>
      <c r="E3024" t="s">
        <v>2960</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195</v>
      </c>
      <c r="B3025" t="s">
        <v>3547</v>
      </c>
      <c r="C3025" t="s">
        <v>89</v>
      </c>
      <c r="D3025" t="s">
        <v>89</v>
      </c>
      <c r="E3025" t="s">
        <v>2960</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195</v>
      </c>
      <c r="B3026" t="s">
        <v>3548</v>
      </c>
      <c r="C3026" t="s">
        <v>89</v>
      </c>
      <c r="D3026" t="s">
        <v>3549</v>
      </c>
      <c r="E3026" t="s">
        <v>1543</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195</v>
      </c>
      <c r="B3027" t="s">
        <v>3550</v>
      </c>
      <c r="C3027" t="s">
        <v>89</v>
      </c>
      <c r="D3027" t="s">
        <v>3551</v>
      </c>
      <c r="E3027" t="s">
        <v>1543</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195</v>
      </c>
      <c r="B3028" t="s">
        <v>3552</v>
      </c>
      <c r="C3028" t="s">
        <v>89</v>
      </c>
      <c r="D3028" t="s">
        <v>3551</v>
      </c>
      <c r="E3028" t="s">
        <v>1100</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195</v>
      </c>
      <c r="B3029" t="s">
        <v>3553</v>
      </c>
      <c r="C3029" t="s">
        <v>89</v>
      </c>
      <c r="D3029" t="s">
        <v>3554</v>
      </c>
      <c r="E3029" t="s">
        <v>1100</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195</v>
      </c>
      <c r="B3030" t="s">
        <v>3555</v>
      </c>
      <c r="C3030" t="s">
        <v>89</v>
      </c>
      <c r="D3030" t="s">
        <v>3549</v>
      </c>
      <c r="E3030" t="s">
        <v>1100</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195</v>
      </c>
      <c r="B3031" t="s">
        <v>3556</v>
      </c>
      <c r="C3031" t="s">
        <v>89</v>
      </c>
      <c r="D3031" t="s">
        <v>89</v>
      </c>
      <c r="E3031" t="s">
        <v>1100</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195</v>
      </c>
      <c r="B3032" t="s">
        <v>3557</v>
      </c>
      <c r="C3032" t="s">
        <v>89</v>
      </c>
      <c r="D3032" t="s">
        <v>3558</v>
      </c>
      <c r="E3032" t="s">
        <v>1100</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195</v>
      </c>
      <c r="B3033" t="s">
        <v>3559</v>
      </c>
      <c r="C3033" t="s">
        <v>89</v>
      </c>
      <c r="D3033" t="s">
        <v>3558</v>
      </c>
      <c r="E3033" t="s">
        <v>1100</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195</v>
      </c>
      <c r="B3034" t="s">
        <v>3560</v>
      </c>
      <c r="C3034" t="s">
        <v>89</v>
      </c>
      <c r="D3034" t="s">
        <v>3558</v>
      </c>
      <c r="E3034" t="s">
        <v>1100</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195</v>
      </c>
      <c r="B3035" t="s">
        <v>1138</v>
      </c>
      <c r="C3035" t="s">
        <v>89</v>
      </c>
      <c r="D3035" t="s">
        <v>89</v>
      </c>
      <c r="E3035" t="s">
        <v>1139</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196</v>
      </c>
      <c r="B3036" t="s">
        <v>3561</v>
      </c>
      <c r="C3036" t="s">
        <v>89</v>
      </c>
      <c r="D3036" t="s">
        <v>3562</v>
      </c>
      <c r="E3036" t="s">
        <v>1346</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196</v>
      </c>
      <c r="B3037" t="s">
        <v>3563</v>
      </c>
      <c r="C3037" t="s">
        <v>89</v>
      </c>
      <c r="D3037" t="s">
        <v>3564</v>
      </c>
      <c r="E3037" t="s">
        <v>2665</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196</v>
      </c>
      <c r="B3038" t="s">
        <v>3565</v>
      </c>
      <c r="C3038" t="s">
        <v>89</v>
      </c>
      <c r="D3038" t="s">
        <v>3566</v>
      </c>
      <c r="E3038" t="s">
        <v>1100</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196</v>
      </c>
      <c r="B3039" t="s">
        <v>3567</v>
      </c>
      <c r="C3039" t="s">
        <v>89</v>
      </c>
      <c r="D3039" t="s">
        <v>3568</v>
      </c>
      <c r="E3039" t="s">
        <v>1205</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196</v>
      </c>
      <c r="B3040" t="s">
        <v>3569</v>
      </c>
      <c r="C3040" t="s">
        <v>89</v>
      </c>
      <c r="D3040" t="s">
        <v>3570</v>
      </c>
      <c r="E3040" t="s">
        <v>1093</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196</v>
      </c>
      <c r="B3041" t="s">
        <v>3567</v>
      </c>
      <c r="C3041" t="s">
        <v>89</v>
      </c>
      <c r="D3041" t="s">
        <v>3568</v>
      </c>
      <c r="E3041" t="s">
        <v>1205</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196</v>
      </c>
      <c r="B3042" t="s">
        <v>3569</v>
      </c>
      <c r="C3042" t="s">
        <v>89</v>
      </c>
      <c r="D3042" t="s">
        <v>3570</v>
      </c>
      <c r="E3042" t="s">
        <v>1102</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196</v>
      </c>
      <c r="B3043" t="s">
        <v>3565</v>
      </c>
      <c r="C3043" t="s">
        <v>89</v>
      </c>
      <c r="D3043" t="s">
        <v>3566</v>
      </c>
      <c r="E3043" t="s">
        <v>1100</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196</v>
      </c>
      <c r="B3044" t="s">
        <v>3561</v>
      </c>
      <c r="C3044" t="s">
        <v>89</v>
      </c>
      <c r="D3044" t="s">
        <v>3562</v>
      </c>
      <c r="E3044" t="s">
        <v>1346</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196</v>
      </c>
      <c r="B3045" t="s">
        <v>3563</v>
      </c>
      <c r="C3045" t="s">
        <v>89</v>
      </c>
      <c r="D3045" t="s">
        <v>3564</v>
      </c>
      <c r="E3045" t="s">
        <v>2665</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196</v>
      </c>
      <c r="B3046" t="s">
        <v>3571</v>
      </c>
      <c r="C3046" t="s">
        <v>89</v>
      </c>
      <c r="D3046" t="s">
        <v>3572</v>
      </c>
      <c r="E3046" t="s">
        <v>1770</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196</v>
      </c>
      <c r="B3047" t="s">
        <v>3573</v>
      </c>
      <c r="C3047" t="s">
        <v>89</v>
      </c>
      <c r="D3047" t="s">
        <v>3574</v>
      </c>
      <c r="E3047" t="s">
        <v>1770</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196</v>
      </c>
      <c r="B3048" t="s">
        <v>1413</v>
      </c>
      <c r="C3048" t="s">
        <v>89</v>
      </c>
      <c r="D3048" t="s">
        <v>3575</v>
      </c>
      <c r="E3048" t="s">
        <v>1267</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196</v>
      </c>
      <c r="B3049" t="s">
        <v>1266</v>
      </c>
      <c r="C3049" t="s">
        <v>89</v>
      </c>
      <c r="D3049" t="s">
        <v>3576</v>
      </c>
      <c r="E3049" t="s">
        <v>1202</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196</v>
      </c>
      <c r="B3050" t="s">
        <v>1130</v>
      </c>
      <c r="C3050" t="s">
        <v>89</v>
      </c>
      <c r="D3050" t="s">
        <v>89</v>
      </c>
      <c r="E3050" t="s">
        <v>2428</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196</v>
      </c>
      <c r="B3051" t="s">
        <v>1132</v>
      </c>
      <c r="C3051" t="s">
        <v>89</v>
      </c>
      <c r="D3051" t="s">
        <v>89</v>
      </c>
      <c r="E3051" t="s">
        <v>1221</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196</v>
      </c>
      <c r="B3052" t="s">
        <v>1232</v>
      </c>
      <c r="C3052" t="s">
        <v>89</v>
      </c>
      <c r="D3052" t="s">
        <v>89</v>
      </c>
      <c r="E3052" t="s">
        <v>1388</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196</v>
      </c>
      <c r="B3053" t="s">
        <v>1138</v>
      </c>
      <c r="C3053" t="s">
        <v>89</v>
      </c>
      <c r="D3053" t="s">
        <v>89</v>
      </c>
      <c r="E3053" t="s">
        <v>1139</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197</v>
      </c>
      <c r="B3054" t="s">
        <v>1140</v>
      </c>
      <c r="C3054" t="s">
        <v>89</v>
      </c>
      <c r="D3054" t="s">
        <v>3577</v>
      </c>
      <c r="E3054" t="s">
        <v>3578</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197</v>
      </c>
      <c r="B3055" t="s">
        <v>3579</v>
      </c>
      <c r="C3055" t="s">
        <v>89</v>
      </c>
      <c r="D3055" t="s">
        <v>89</v>
      </c>
      <c r="E3055" t="s">
        <v>1100</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197</v>
      </c>
      <c r="B3056" t="s">
        <v>3580</v>
      </c>
      <c r="C3056" t="s">
        <v>89</v>
      </c>
      <c r="D3056" t="s">
        <v>89</v>
      </c>
      <c r="E3056" t="s">
        <v>1267</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197</v>
      </c>
      <c r="B3057" t="s">
        <v>3581</v>
      </c>
      <c r="C3057" t="s">
        <v>89</v>
      </c>
      <c r="D3057" t="s">
        <v>3582</v>
      </c>
      <c r="E3057" t="s">
        <v>1097</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197</v>
      </c>
      <c r="B3058" t="s">
        <v>3583</v>
      </c>
      <c r="C3058" t="s">
        <v>89</v>
      </c>
      <c r="D3058" t="s">
        <v>3584</v>
      </c>
      <c r="E3058" t="s">
        <v>3585</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197</v>
      </c>
      <c r="B3059" t="s">
        <v>3586</v>
      </c>
      <c r="C3059" t="s">
        <v>89</v>
      </c>
      <c r="D3059" t="s">
        <v>3587</v>
      </c>
      <c r="E3059" t="s">
        <v>1162</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197</v>
      </c>
      <c r="B3060" t="s">
        <v>2824</v>
      </c>
      <c r="C3060" t="s">
        <v>89</v>
      </c>
      <c r="D3060" t="s">
        <v>3588</v>
      </c>
      <c r="E3060" t="s">
        <v>1113</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197</v>
      </c>
      <c r="B3061" t="s">
        <v>3589</v>
      </c>
      <c r="C3061" t="s">
        <v>89</v>
      </c>
      <c r="D3061" t="s">
        <v>3590</v>
      </c>
      <c r="E3061" t="s">
        <v>1142</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197</v>
      </c>
      <c r="B3062" t="s">
        <v>3591</v>
      </c>
      <c r="C3062" t="s">
        <v>89</v>
      </c>
      <c r="D3062" t="s">
        <v>3592</v>
      </c>
      <c r="E3062" t="s">
        <v>1142</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197</v>
      </c>
      <c r="B3063" t="s">
        <v>3593</v>
      </c>
      <c r="C3063" t="s">
        <v>89</v>
      </c>
      <c r="D3063" t="s">
        <v>3594</v>
      </c>
      <c r="E3063" t="s">
        <v>3595</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197</v>
      </c>
      <c r="B3064" t="s">
        <v>3581</v>
      </c>
      <c r="C3064" t="s">
        <v>89</v>
      </c>
      <c r="D3064" t="s">
        <v>3582</v>
      </c>
      <c r="E3064" t="s">
        <v>1097</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197</v>
      </c>
      <c r="B3065" t="s">
        <v>3596</v>
      </c>
      <c r="C3065" t="s">
        <v>89</v>
      </c>
      <c r="D3065" t="s">
        <v>3597</v>
      </c>
      <c r="E3065" t="s">
        <v>3598</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197</v>
      </c>
      <c r="B3066" t="s">
        <v>3599</v>
      </c>
      <c r="C3066" t="s">
        <v>89</v>
      </c>
      <c r="D3066" t="s">
        <v>3600</v>
      </c>
      <c r="E3066" t="s">
        <v>3601</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197</v>
      </c>
      <c r="B3067" t="s">
        <v>3602</v>
      </c>
      <c r="C3067" t="s">
        <v>89</v>
      </c>
      <c r="D3067" t="s">
        <v>3603</v>
      </c>
      <c r="E3067" t="s">
        <v>1265</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197</v>
      </c>
      <c r="B3068" t="s">
        <v>3604</v>
      </c>
      <c r="C3068" t="s">
        <v>89</v>
      </c>
      <c r="D3068" t="s">
        <v>3605</v>
      </c>
      <c r="E3068" t="s">
        <v>2222</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197</v>
      </c>
      <c r="B3069" t="s">
        <v>2204</v>
      </c>
      <c r="C3069" t="s">
        <v>89</v>
      </c>
      <c r="D3069" t="s">
        <v>3606</v>
      </c>
      <c r="E3069" t="s">
        <v>1349</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197</v>
      </c>
      <c r="B3070" t="s">
        <v>3607</v>
      </c>
      <c r="C3070" t="s">
        <v>89</v>
      </c>
      <c r="D3070" t="s">
        <v>3608</v>
      </c>
      <c r="E3070" t="s">
        <v>1265</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197</v>
      </c>
      <c r="B3071" t="s">
        <v>3609</v>
      </c>
      <c r="C3071" t="s">
        <v>89</v>
      </c>
      <c r="D3071" t="s">
        <v>3610</v>
      </c>
      <c r="E3071" t="s">
        <v>3585</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197</v>
      </c>
      <c r="B3072" t="s">
        <v>3611</v>
      </c>
      <c r="C3072" t="s">
        <v>89</v>
      </c>
      <c r="D3072" t="s">
        <v>3612</v>
      </c>
      <c r="E3072" t="s">
        <v>1770</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197</v>
      </c>
      <c r="B3073" t="s">
        <v>3583</v>
      </c>
      <c r="C3073" t="s">
        <v>89</v>
      </c>
      <c r="D3073" t="s">
        <v>3584</v>
      </c>
      <c r="E3073" t="s">
        <v>3585</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197</v>
      </c>
      <c r="B3074" t="s">
        <v>2128</v>
      </c>
      <c r="C3074" t="s">
        <v>89</v>
      </c>
      <c r="D3074" t="s">
        <v>3613</v>
      </c>
      <c r="E3074" t="s">
        <v>1258</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197</v>
      </c>
      <c r="B3075" t="s">
        <v>1360</v>
      </c>
      <c r="C3075" t="s">
        <v>89</v>
      </c>
      <c r="D3075" t="s">
        <v>2171</v>
      </c>
      <c r="E3075" t="s">
        <v>1770</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197</v>
      </c>
      <c r="B3076" t="s">
        <v>3614</v>
      </c>
      <c r="C3076" t="s">
        <v>89</v>
      </c>
      <c r="D3076" t="s">
        <v>3615</v>
      </c>
      <c r="E3076" t="s">
        <v>1205</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197</v>
      </c>
      <c r="B3077" t="s">
        <v>3616</v>
      </c>
      <c r="C3077" t="s">
        <v>89</v>
      </c>
      <c r="D3077" t="s">
        <v>3617</v>
      </c>
      <c r="E3077" t="s">
        <v>1205</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197</v>
      </c>
      <c r="B3078" t="s">
        <v>3618</v>
      </c>
      <c r="C3078" t="s">
        <v>89</v>
      </c>
      <c r="D3078" t="s">
        <v>89</v>
      </c>
      <c r="E3078" t="s">
        <v>1153</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197</v>
      </c>
      <c r="B3079" t="s">
        <v>2133</v>
      </c>
      <c r="C3079" t="s">
        <v>89</v>
      </c>
      <c r="D3079" t="s">
        <v>3615</v>
      </c>
      <c r="E3079" t="s">
        <v>1205</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197</v>
      </c>
      <c r="B3080" t="s">
        <v>3619</v>
      </c>
      <c r="C3080" t="s">
        <v>89</v>
      </c>
      <c r="D3080" t="s">
        <v>3617</v>
      </c>
      <c r="E3080" t="s">
        <v>1194</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197</v>
      </c>
      <c r="B3081" t="s">
        <v>1140</v>
      </c>
      <c r="C3081" t="s">
        <v>89</v>
      </c>
      <c r="D3081" t="s">
        <v>3577</v>
      </c>
      <c r="E3081" t="s">
        <v>3578</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197</v>
      </c>
      <c r="B3082" t="s">
        <v>3579</v>
      </c>
      <c r="C3082" t="s">
        <v>89</v>
      </c>
      <c r="D3082" t="s">
        <v>89</v>
      </c>
      <c r="E3082" t="s">
        <v>1100</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197</v>
      </c>
      <c r="B3083" t="s">
        <v>3620</v>
      </c>
      <c r="C3083" t="s">
        <v>89</v>
      </c>
      <c r="D3083" t="s">
        <v>89</v>
      </c>
      <c r="E3083" t="s">
        <v>1131</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197</v>
      </c>
      <c r="B3084" t="s">
        <v>3621</v>
      </c>
      <c r="C3084" t="s">
        <v>89</v>
      </c>
      <c r="D3084" t="s">
        <v>89</v>
      </c>
      <c r="E3084" t="s">
        <v>1131</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197</v>
      </c>
      <c r="B3085" t="s">
        <v>3622</v>
      </c>
      <c r="C3085" t="s">
        <v>89</v>
      </c>
      <c r="D3085" t="s">
        <v>89</v>
      </c>
      <c r="E3085" t="s">
        <v>1267</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197</v>
      </c>
      <c r="B3086" t="s">
        <v>3623</v>
      </c>
      <c r="C3086" t="s">
        <v>89</v>
      </c>
      <c r="D3086" t="s">
        <v>89</v>
      </c>
      <c r="E3086" t="s">
        <v>1267</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197</v>
      </c>
      <c r="B3087" t="s">
        <v>3580</v>
      </c>
      <c r="C3087" t="s">
        <v>89</v>
      </c>
      <c r="D3087" t="s">
        <v>89</v>
      </c>
      <c r="E3087" t="s">
        <v>1267</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197</v>
      </c>
      <c r="B3088" t="s">
        <v>3624</v>
      </c>
      <c r="C3088" t="s">
        <v>89</v>
      </c>
      <c r="D3088" t="s">
        <v>89</v>
      </c>
      <c r="E3088" t="s">
        <v>3625</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197</v>
      </c>
      <c r="B3089" t="s">
        <v>1122</v>
      </c>
      <c r="C3089" t="s">
        <v>89</v>
      </c>
      <c r="D3089" t="s">
        <v>89</v>
      </c>
      <c r="E3089" t="s">
        <v>1233</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197</v>
      </c>
      <c r="B3090" t="s">
        <v>1124</v>
      </c>
      <c r="C3090" t="s">
        <v>89</v>
      </c>
      <c r="D3090" t="s">
        <v>89</v>
      </c>
      <c r="E3090" t="s">
        <v>1233</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197</v>
      </c>
      <c r="B3091" t="s">
        <v>1125</v>
      </c>
      <c r="C3091" t="s">
        <v>89</v>
      </c>
      <c r="D3091" t="s">
        <v>89</v>
      </c>
      <c r="E3091" t="s">
        <v>1233</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197</v>
      </c>
      <c r="B3092" t="s">
        <v>1127</v>
      </c>
      <c r="C3092" t="s">
        <v>89</v>
      </c>
      <c r="D3092" t="s">
        <v>89</v>
      </c>
      <c r="E3092" t="s">
        <v>1233</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197</v>
      </c>
      <c r="B3093" t="s">
        <v>1126</v>
      </c>
      <c r="C3093" t="s">
        <v>89</v>
      </c>
      <c r="D3093" t="s">
        <v>89</v>
      </c>
      <c r="E3093" t="s">
        <v>1233</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197</v>
      </c>
      <c r="B3094" t="s">
        <v>1489</v>
      </c>
      <c r="C3094" t="s">
        <v>89</v>
      </c>
      <c r="D3094" t="s">
        <v>1229</v>
      </c>
      <c r="E3094" t="s">
        <v>1516</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197</v>
      </c>
      <c r="B3095" t="s">
        <v>3626</v>
      </c>
      <c r="C3095" t="s">
        <v>89</v>
      </c>
      <c r="D3095" t="s">
        <v>1229</v>
      </c>
      <c r="E3095" t="s">
        <v>1388</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197</v>
      </c>
      <c r="B3096" t="s">
        <v>1437</v>
      </c>
      <c r="C3096" t="s">
        <v>89</v>
      </c>
      <c r="D3096" t="s">
        <v>2137</v>
      </c>
      <c r="E3096" t="s">
        <v>1233</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197</v>
      </c>
      <c r="B3097" t="s">
        <v>1200</v>
      </c>
      <c r="C3097" t="s">
        <v>89</v>
      </c>
      <c r="D3097" t="s">
        <v>89</v>
      </c>
      <c r="E3097" t="s">
        <v>1388</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197</v>
      </c>
      <c r="B3098" t="s">
        <v>1438</v>
      </c>
      <c r="C3098" t="s">
        <v>89</v>
      </c>
      <c r="D3098" t="s">
        <v>89</v>
      </c>
      <c r="E3098" t="s">
        <v>1218</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197</v>
      </c>
      <c r="B3099" t="s">
        <v>1130</v>
      </c>
      <c r="C3099" t="s">
        <v>89</v>
      </c>
      <c r="D3099" t="s">
        <v>89</v>
      </c>
      <c r="E3099" t="s">
        <v>1129</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197</v>
      </c>
      <c r="B3100" t="s">
        <v>1132</v>
      </c>
      <c r="C3100" t="s">
        <v>89</v>
      </c>
      <c r="D3100" t="s">
        <v>89</v>
      </c>
      <c r="E3100" t="s">
        <v>1131</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197</v>
      </c>
      <c r="B3101" t="s">
        <v>1138</v>
      </c>
      <c r="C3101" t="s">
        <v>89</v>
      </c>
      <c r="D3101" t="s">
        <v>89</v>
      </c>
      <c r="E3101" t="s">
        <v>1139</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198</v>
      </c>
      <c r="B3102" t="s">
        <v>3627</v>
      </c>
      <c r="C3102" t="s">
        <v>89</v>
      </c>
      <c r="D3102" t="s">
        <v>3628</v>
      </c>
      <c r="E3102" t="s">
        <v>1278</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198</v>
      </c>
      <c r="B3103" t="s">
        <v>3629</v>
      </c>
      <c r="C3103" t="s">
        <v>89</v>
      </c>
      <c r="D3103" t="s">
        <v>3630</v>
      </c>
      <c r="E3103" t="s">
        <v>2012</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198</v>
      </c>
      <c r="B3104" t="s">
        <v>3631</v>
      </c>
      <c r="C3104" t="s">
        <v>89</v>
      </c>
      <c r="D3104" t="s">
        <v>3632</v>
      </c>
      <c r="E3104" t="s">
        <v>1947</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198</v>
      </c>
      <c r="B3105" t="s">
        <v>3633</v>
      </c>
      <c r="C3105" t="s">
        <v>89</v>
      </c>
      <c r="D3105" t="s">
        <v>3628</v>
      </c>
      <c r="E3105" t="s">
        <v>1160</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198</v>
      </c>
      <c r="B3106" t="s">
        <v>3634</v>
      </c>
      <c r="C3106" t="s">
        <v>89</v>
      </c>
      <c r="D3106" t="s">
        <v>3635</v>
      </c>
      <c r="E3106" t="s">
        <v>2020</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198</v>
      </c>
      <c r="B3107" t="s">
        <v>3636</v>
      </c>
      <c r="C3107" t="s">
        <v>89</v>
      </c>
      <c r="D3107" t="s">
        <v>3637</v>
      </c>
      <c r="E3107" t="s">
        <v>3638</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198</v>
      </c>
      <c r="B3108" t="s">
        <v>3639</v>
      </c>
      <c r="C3108" t="s">
        <v>89</v>
      </c>
      <c r="D3108" t="s">
        <v>3640</v>
      </c>
      <c r="E3108" t="s">
        <v>3638</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198</v>
      </c>
      <c r="B3109" t="s">
        <v>3641</v>
      </c>
      <c r="C3109" t="s">
        <v>89</v>
      </c>
      <c r="D3109" t="s">
        <v>3642</v>
      </c>
      <c r="E3109" t="s">
        <v>3643</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198</v>
      </c>
      <c r="B3110" t="s">
        <v>3629</v>
      </c>
      <c r="C3110" t="s">
        <v>89</v>
      </c>
      <c r="D3110" t="s">
        <v>3630</v>
      </c>
      <c r="E3110" t="s">
        <v>2012</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198</v>
      </c>
      <c r="B3111" t="s">
        <v>3634</v>
      </c>
      <c r="C3111" t="s">
        <v>89</v>
      </c>
      <c r="D3111" t="s">
        <v>3635</v>
      </c>
      <c r="E3111" t="s">
        <v>2020</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198</v>
      </c>
      <c r="B3112" t="s">
        <v>2462</v>
      </c>
      <c r="C3112" t="s">
        <v>89</v>
      </c>
      <c r="D3112" t="s">
        <v>3644</v>
      </c>
      <c r="E3112" t="s">
        <v>1845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198</v>
      </c>
      <c r="B3113" t="s">
        <v>3645</v>
      </c>
      <c r="C3113" t="s">
        <v>89</v>
      </c>
      <c r="D3113" t="s">
        <v>3646</v>
      </c>
      <c r="E3113" t="s">
        <v>2169</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198</v>
      </c>
      <c r="B3114" t="s">
        <v>3647</v>
      </c>
      <c r="C3114" t="s">
        <v>89</v>
      </c>
      <c r="D3114" t="s">
        <v>3628</v>
      </c>
      <c r="E3114" t="s">
        <v>1121</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198</v>
      </c>
      <c r="B3115" t="s">
        <v>3648</v>
      </c>
      <c r="C3115" t="s">
        <v>89</v>
      </c>
      <c r="D3115" t="s">
        <v>3628</v>
      </c>
      <c r="E3115" t="s">
        <v>1121</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198</v>
      </c>
      <c r="B3116" t="s">
        <v>3649</v>
      </c>
      <c r="C3116" t="s">
        <v>89</v>
      </c>
      <c r="D3116" t="s">
        <v>3628</v>
      </c>
      <c r="E3116" t="s">
        <v>1205</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198</v>
      </c>
      <c r="B3117" t="s">
        <v>3650</v>
      </c>
      <c r="C3117" t="s">
        <v>89</v>
      </c>
      <c r="D3117" t="s">
        <v>3628</v>
      </c>
      <c r="E3117" t="s">
        <v>2169</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198</v>
      </c>
      <c r="B3118" t="s">
        <v>3651</v>
      </c>
      <c r="C3118" t="s">
        <v>89</v>
      </c>
      <c r="D3118" t="s">
        <v>3652</v>
      </c>
      <c r="E3118" t="s">
        <v>1904</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198</v>
      </c>
      <c r="B3119" t="s">
        <v>3633</v>
      </c>
      <c r="C3119" t="s">
        <v>89</v>
      </c>
      <c r="D3119" t="s">
        <v>3628</v>
      </c>
      <c r="E3119" t="s">
        <v>1160</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198</v>
      </c>
      <c r="B3120" t="s">
        <v>3653</v>
      </c>
      <c r="C3120" t="s">
        <v>89</v>
      </c>
      <c r="D3120" t="s">
        <v>3628</v>
      </c>
      <c r="E3120" t="s">
        <v>1160</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198</v>
      </c>
      <c r="B3121" t="s">
        <v>3654</v>
      </c>
      <c r="C3121" t="s">
        <v>89</v>
      </c>
      <c r="D3121" t="s">
        <v>3628</v>
      </c>
      <c r="E3121" t="s">
        <v>1105</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198</v>
      </c>
      <c r="B3122" t="s">
        <v>3655</v>
      </c>
      <c r="C3122" t="s">
        <v>89</v>
      </c>
      <c r="D3122" t="s">
        <v>3628</v>
      </c>
      <c r="E3122" t="s">
        <v>1258</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198</v>
      </c>
      <c r="B3123" t="s">
        <v>3656</v>
      </c>
      <c r="C3123" t="s">
        <v>89</v>
      </c>
      <c r="D3123" t="s">
        <v>3657</v>
      </c>
      <c r="E3123" t="s">
        <v>1105</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198</v>
      </c>
      <c r="B3124" t="s">
        <v>3627</v>
      </c>
      <c r="C3124" t="s">
        <v>89</v>
      </c>
      <c r="D3124" t="s">
        <v>3628</v>
      </c>
      <c r="E3124" t="s">
        <v>1278</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198</v>
      </c>
      <c r="B3125" t="s">
        <v>3658</v>
      </c>
      <c r="C3125" t="s">
        <v>89</v>
      </c>
      <c r="D3125" t="s">
        <v>3659</v>
      </c>
      <c r="E3125" t="s">
        <v>1859</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198</v>
      </c>
      <c r="B3126" t="s">
        <v>3660</v>
      </c>
      <c r="C3126" t="s">
        <v>89</v>
      </c>
      <c r="D3126" t="s">
        <v>3628</v>
      </c>
      <c r="E3126" t="s">
        <v>1258</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198</v>
      </c>
      <c r="B3127" t="s">
        <v>3661</v>
      </c>
      <c r="C3127" t="s">
        <v>89</v>
      </c>
      <c r="D3127" t="s">
        <v>3659</v>
      </c>
      <c r="E3127" t="s">
        <v>1162</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198</v>
      </c>
      <c r="B3128" t="s">
        <v>3631</v>
      </c>
      <c r="C3128" t="s">
        <v>89</v>
      </c>
      <c r="D3128" t="s">
        <v>3632</v>
      </c>
      <c r="E3128" t="s">
        <v>1947</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198</v>
      </c>
      <c r="B3129" t="s">
        <v>3662</v>
      </c>
      <c r="C3129" t="s">
        <v>89</v>
      </c>
      <c r="D3129" t="s">
        <v>3663</v>
      </c>
      <c r="E3129" t="s">
        <v>1258</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198</v>
      </c>
      <c r="B3130" t="s">
        <v>3664</v>
      </c>
      <c r="C3130" t="s">
        <v>89</v>
      </c>
      <c r="D3130" t="s">
        <v>3665</v>
      </c>
      <c r="E3130" t="s">
        <v>2169</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198</v>
      </c>
      <c r="B3131" t="s">
        <v>3666</v>
      </c>
      <c r="C3131" t="s">
        <v>89</v>
      </c>
      <c r="D3131" t="s">
        <v>3628</v>
      </c>
      <c r="E3131" t="s">
        <v>1569</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198</v>
      </c>
      <c r="B3132" t="s">
        <v>3667</v>
      </c>
      <c r="C3132" t="s">
        <v>89</v>
      </c>
      <c r="D3132" t="s">
        <v>3668</v>
      </c>
      <c r="E3132" t="s">
        <v>1904</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198</v>
      </c>
      <c r="B3133" t="s">
        <v>3669</v>
      </c>
      <c r="C3133" t="s">
        <v>89</v>
      </c>
      <c r="D3133" t="s">
        <v>3668</v>
      </c>
      <c r="E3133" t="s">
        <v>1909</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198</v>
      </c>
      <c r="B3134" t="s">
        <v>3670</v>
      </c>
      <c r="C3134" t="s">
        <v>89</v>
      </c>
      <c r="D3134" t="s">
        <v>3668</v>
      </c>
      <c r="E3134" t="s">
        <v>1988</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198</v>
      </c>
      <c r="B3135" t="s">
        <v>3671</v>
      </c>
      <c r="C3135" t="s">
        <v>89</v>
      </c>
      <c r="D3135" t="s">
        <v>3672</v>
      </c>
      <c r="E3135" t="s">
        <v>1093</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198</v>
      </c>
      <c r="B3136" t="s">
        <v>3673</v>
      </c>
      <c r="C3136" t="s">
        <v>89</v>
      </c>
      <c r="D3136" t="s">
        <v>89</v>
      </c>
      <c r="E3136" t="s">
        <v>1093</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198</v>
      </c>
      <c r="B3137" t="s">
        <v>3674</v>
      </c>
      <c r="C3137" t="s">
        <v>89</v>
      </c>
      <c r="D3137" t="s">
        <v>89</v>
      </c>
      <c r="E3137" t="s">
        <v>1258</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198</v>
      </c>
      <c r="B3138" t="s">
        <v>3675</v>
      </c>
      <c r="C3138" t="s">
        <v>89</v>
      </c>
      <c r="D3138" t="s">
        <v>89</v>
      </c>
      <c r="E3138" t="s">
        <v>1093</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198</v>
      </c>
      <c r="B3139" t="s">
        <v>3676</v>
      </c>
      <c r="C3139" t="s">
        <v>89</v>
      </c>
      <c r="D3139" t="s">
        <v>89</v>
      </c>
      <c r="E3139" t="s">
        <v>1093</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198</v>
      </c>
      <c r="B3140" t="s">
        <v>3677</v>
      </c>
      <c r="C3140" t="s">
        <v>89</v>
      </c>
      <c r="D3140" t="s">
        <v>89</v>
      </c>
      <c r="E3140" t="s">
        <v>1093</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198</v>
      </c>
      <c r="B3141" t="s">
        <v>3678</v>
      </c>
      <c r="C3141" t="s">
        <v>89</v>
      </c>
      <c r="D3141" t="s">
        <v>89</v>
      </c>
      <c r="E3141" t="s">
        <v>1093</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198</v>
      </c>
      <c r="B3142" t="s">
        <v>3679</v>
      </c>
      <c r="C3142" t="s">
        <v>89</v>
      </c>
      <c r="D3142" t="s">
        <v>89</v>
      </c>
      <c r="E3142" t="s">
        <v>1093</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198</v>
      </c>
      <c r="B3143" t="s">
        <v>3680</v>
      </c>
      <c r="C3143" t="s">
        <v>89</v>
      </c>
      <c r="D3143" t="s">
        <v>89</v>
      </c>
      <c r="E3143" t="s">
        <v>1093</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198</v>
      </c>
      <c r="B3144" t="s">
        <v>1122</v>
      </c>
      <c r="C3144" t="s">
        <v>89</v>
      </c>
      <c r="D3144" t="s">
        <v>89</v>
      </c>
      <c r="E3144" t="s">
        <v>1196</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198</v>
      </c>
      <c r="B3145" t="s">
        <v>1268</v>
      </c>
      <c r="C3145" t="s">
        <v>89</v>
      </c>
      <c r="D3145" t="s">
        <v>89</v>
      </c>
      <c r="E3145" t="s">
        <v>1233</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198</v>
      </c>
      <c r="B3146" t="s">
        <v>1271</v>
      </c>
      <c r="C3146" t="s">
        <v>89</v>
      </c>
      <c r="D3146" t="s">
        <v>89</v>
      </c>
      <c r="E3146" t="s">
        <v>1272</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198</v>
      </c>
      <c r="B3147" t="s">
        <v>1332</v>
      </c>
      <c r="C3147" t="s">
        <v>89</v>
      </c>
      <c r="D3147" t="s">
        <v>89</v>
      </c>
      <c r="E3147" t="s">
        <v>1196</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198</v>
      </c>
      <c r="B3148" t="s">
        <v>1124</v>
      </c>
      <c r="C3148" t="s">
        <v>89</v>
      </c>
      <c r="D3148" t="s">
        <v>89</v>
      </c>
      <c r="E3148" t="s">
        <v>1196</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198</v>
      </c>
      <c r="B3149" t="s">
        <v>1125</v>
      </c>
      <c r="C3149" t="s">
        <v>89</v>
      </c>
      <c r="D3149" t="s">
        <v>89</v>
      </c>
      <c r="E3149" t="s">
        <v>1196</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198</v>
      </c>
      <c r="B3150" t="s">
        <v>1127</v>
      </c>
      <c r="C3150" t="s">
        <v>89</v>
      </c>
      <c r="D3150" t="s">
        <v>89</v>
      </c>
      <c r="E3150" t="s">
        <v>1196</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198</v>
      </c>
      <c r="B3151" t="s">
        <v>1128</v>
      </c>
      <c r="C3151" t="s">
        <v>89</v>
      </c>
      <c r="D3151" t="s">
        <v>89</v>
      </c>
      <c r="E3151" t="s">
        <v>1218</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198</v>
      </c>
      <c r="B3152" t="s">
        <v>1130</v>
      </c>
      <c r="C3152" t="s">
        <v>89</v>
      </c>
      <c r="D3152" t="s">
        <v>89</v>
      </c>
      <c r="E3152" t="s">
        <v>1131</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198</v>
      </c>
      <c r="B3153" t="s">
        <v>1132</v>
      </c>
      <c r="C3153" t="s">
        <v>89</v>
      </c>
      <c r="D3153" t="s">
        <v>89</v>
      </c>
      <c r="E3153" t="s">
        <v>1202</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198</v>
      </c>
      <c r="B3154" t="s">
        <v>1900</v>
      </c>
      <c r="C3154" t="s">
        <v>89</v>
      </c>
      <c r="D3154" t="s">
        <v>89</v>
      </c>
      <c r="E3154" t="s">
        <v>1258</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199</v>
      </c>
      <c r="B3155" t="s">
        <v>3681</v>
      </c>
      <c r="C3155" t="s">
        <v>89</v>
      </c>
      <c r="D3155" t="s">
        <v>3682</v>
      </c>
      <c r="E3155" t="s">
        <v>1105</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199</v>
      </c>
      <c r="B3156" t="s">
        <v>3683</v>
      </c>
      <c r="C3156" t="s">
        <v>89</v>
      </c>
      <c r="D3156" t="s">
        <v>3684</v>
      </c>
      <c r="E3156" t="s">
        <v>1493</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199</v>
      </c>
      <c r="B3157" t="s">
        <v>1329</v>
      </c>
      <c r="C3157" t="s">
        <v>89</v>
      </c>
      <c r="D3157" t="s">
        <v>89</v>
      </c>
      <c r="E3157" t="s">
        <v>1272</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199</v>
      </c>
      <c r="B3158" t="s">
        <v>1294</v>
      </c>
      <c r="C3158" t="s">
        <v>89</v>
      </c>
      <c r="D3158" t="s">
        <v>3685</v>
      </c>
      <c r="E3158" t="s">
        <v>1105</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199</v>
      </c>
      <c r="B3159" t="s">
        <v>3686</v>
      </c>
      <c r="C3159" t="s">
        <v>89</v>
      </c>
      <c r="D3159" t="s">
        <v>3687</v>
      </c>
      <c r="E3159" t="s">
        <v>1582</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199</v>
      </c>
      <c r="B3160" t="s">
        <v>1312</v>
      </c>
      <c r="C3160" t="s">
        <v>89</v>
      </c>
      <c r="D3160" t="s">
        <v>3688</v>
      </c>
      <c r="E3160" t="s">
        <v>1102</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199</v>
      </c>
      <c r="B3161" t="s">
        <v>1404</v>
      </c>
      <c r="C3161" t="s">
        <v>89</v>
      </c>
      <c r="D3161" t="s">
        <v>3689</v>
      </c>
      <c r="E3161" t="s">
        <v>1102</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199</v>
      </c>
      <c r="B3162" t="s">
        <v>1226</v>
      </c>
      <c r="C3162" t="s">
        <v>89</v>
      </c>
      <c r="D3162" t="s">
        <v>89</v>
      </c>
      <c r="E3162" t="s">
        <v>1093</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199</v>
      </c>
      <c r="B3163" t="s">
        <v>1403</v>
      </c>
      <c r="C3163" t="s">
        <v>89</v>
      </c>
      <c r="D3163" t="s">
        <v>3690</v>
      </c>
      <c r="E3163" t="s">
        <v>1102</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199</v>
      </c>
      <c r="B3164" t="s">
        <v>1256</v>
      </c>
      <c r="C3164" t="s">
        <v>89</v>
      </c>
      <c r="D3164" t="s">
        <v>3691</v>
      </c>
      <c r="E3164" t="s">
        <v>1093</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199</v>
      </c>
      <c r="B3165" t="s">
        <v>1314</v>
      </c>
      <c r="C3165" t="s">
        <v>89</v>
      </c>
      <c r="D3165" t="s">
        <v>3692</v>
      </c>
      <c r="E3165" t="s">
        <v>1093</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199</v>
      </c>
      <c r="B3166" t="s">
        <v>1294</v>
      </c>
      <c r="C3166" t="s">
        <v>89</v>
      </c>
      <c r="D3166" t="s">
        <v>3685</v>
      </c>
      <c r="E3166" t="s">
        <v>1105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199</v>
      </c>
      <c r="B3167" t="s">
        <v>1405</v>
      </c>
      <c r="C3167" t="s">
        <v>89</v>
      </c>
      <c r="D3167" t="s">
        <v>3693</v>
      </c>
      <c r="E3167" t="s">
        <v>1105</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199</v>
      </c>
      <c r="B3168" t="s">
        <v>3681</v>
      </c>
      <c r="C3168" t="s">
        <v>89</v>
      </c>
      <c r="D3168" t="s">
        <v>3682</v>
      </c>
      <c r="E3168" t="s">
        <v>1105</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199</v>
      </c>
      <c r="B3169" t="s">
        <v>3251</v>
      </c>
      <c r="C3169" t="s">
        <v>89</v>
      </c>
      <c r="D3169" t="s">
        <v>3694</v>
      </c>
      <c r="E3169" t="s">
        <v>1105</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199</v>
      </c>
      <c r="B3170" t="s">
        <v>1149</v>
      </c>
      <c r="C3170" t="s">
        <v>89</v>
      </c>
      <c r="D3170" t="s">
        <v>3695</v>
      </c>
      <c r="E3170" t="s">
        <v>1238</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199</v>
      </c>
      <c r="B3171" t="s">
        <v>1649</v>
      </c>
      <c r="C3171" t="s">
        <v>89</v>
      </c>
      <c r="D3171" t="s">
        <v>89</v>
      </c>
      <c r="E3171" t="s">
        <v>1272</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199</v>
      </c>
      <c r="B3172" t="s">
        <v>1329</v>
      </c>
      <c r="C3172" t="s">
        <v>89</v>
      </c>
      <c r="D3172" t="s">
        <v>89</v>
      </c>
      <c r="E3172" t="s">
        <v>1272</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199</v>
      </c>
      <c r="B3173" t="s">
        <v>1409</v>
      </c>
      <c r="C3173" t="s">
        <v>89</v>
      </c>
      <c r="D3173" t="s">
        <v>89</v>
      </c>
      <c r="E3173" t="s">
        <v>1272</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199</v>
      </c>
      <c r="B3174" t="s">
        <v>1198</v>
      </c>
      <c r="C3174" t="s">
        <v>89</v>
      </c>
      <c r="D3174" t="s">
        <v>89</v>
      </c>
      <c r="E3174" t="s">
        <v>1129</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199</v>
      </c>
      <c r="B3175" t="s">
        <v>1512</v>
      </c>
      <c r="C3175" t="s">
        <v>89</v>
      </c>
      <c r="D3175" t="s">
        <v>89</v>
      </c>
      <c r="E3175" t="s">
        <v>1131</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199</v>
      </c>
      <c r="B3176" t="s">
        <v>3696</v>
      </c>
      <c r="C3176" t="s">
        <v>89</v>
      </c>
      <c r="D3176" t="s">
        <v>89</v>
      </c>
      <c r="E3176" t="s">
        <v>1133</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199</v>
      </c>
      <c r="B3177" t="s">
        <v>1130</v>
      </c>
      <c r="C3177" t="s">
        <v>89</v>
      </c>
      <c r="D3177" t="s">
        <v>89</v>
      </c>
      <c r="E3177" t="s">
        <v>1133</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199</v>
      </c>
      <c r="B3178" t="s">
        <v>1132</v>
      </c>
      <c r="C3178" t="s">
        <v>89</v>
      </c>
      <c r="D3178" t="s">
        <v>89</v>
      </c>
      <c r="E3178" t="s">
        <v>1221</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199</v>
      </c>
      <c r="B3179" t="s">
        <v>1232</v>
      </c>
      <c r="C3179" t="s">
        <v>89</v>
      </c>
      <c r="D3179" t="s">
        <v>89</v>
      </c>
      <c r="E3179" t="s">
        <v>1196</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199</v>
      </c>
      <c r="B3180" t="s">
        <v>1730</v>
      </c>
      <c r="C3180" t="s">
        <v>89</v>
      </c>
      <c r="D3180" t="s">
        <v>89</v>
      </c>
      <c r="E3180" t="s">
        <v>1196</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199</v>
      </c>
      <c r="B3181" t="s">
        <v>3697</v>
      </c>
      <c r="C3181" t="s">
        <v>89</v>
      </c>
      <c r="D3181" t="s">
        <v>3684</v>
      </c>
      <c r="E3181" t="s">
        <v>1909</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199</v>
      </c>
      <c r="B3182" t="s">
        <v>3698</v>
      </c>
      <c r="C3182" t="s">
        <v>89</v>
      </c>
      <c r="D3182" t="s">
        <v>3699</v>
      </c>
      <c r="E3182" t="s">
        <v>1909</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199</v>
      </c>
      <c r="B3183" t="s">
        <v>3700</v>
      </c>
      <c r="C3183" t="s">
        <v>89</v>
      </c>
      <c r="D3183" t="s">
        <v>3684</v>
      </c>
      <c r="E3183" t="s">
        <v>3701</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199</v>
      </c>
      <c r="B3184" t="s">
        <v>3702</v>
      </c>
      <c r="C3184" t="s">
        <v>89</v>
      </c>
      <c r="D3184" t="s">
        <v>3684</v>
      </c>
      <c r="E3184" t="s">
        <v>3701</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199</v>
      </c>
      <c r="B3185" t="s">
        <v>3683</v>
      </c>
      <c r="C3185" t="s">
        <v>89</v>
      </c>
      <c r="D3185" t="s">
        <v>3684</v>
      </c>
      <c r="E3185" t="s">
        <v>1493</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199</v>
      </c>
      <c r="B3186" t="s">
        <v>2564</v>
      </c>
      <c r="C3186" t="s">
        <v>89</v>
      </c>
      <c r="D3186" t="s">
        <v>3684</v>
      </c>
      <c r="E3186" t="s">
        <v>1582</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199</v>
      </c>
      <c r="B3187" t="s">
        <v>3703</v>
      </c>
      <c r="C3187" t="s">
        <v>89</v>
      </c>
      <c r="D3187" t="s">
        <v>3684</v>
      </c>
      <c r="E3187" t="s">
        <v>3701</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199</v>
      </c>
      <c r="B3188" t="s">
        <v>3704</v>
      </c>
      <c r="C3188" t="s">
        <v>89</v>
      </c>
      <c r="D3188" t="s">
        <v>3699</v>
      </c>
      <c r="E3188" t="s">
        <v>1909</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199</v>
      </c>
      <c r="B3189" t="s">
        <v>3686</v>
      </c>
      <c r="C3189" t="s">
        <v>89</v>
      </c>
      <c r="D3189" t="s">
        <v>3687</v>
      </c>
      <c r="E3189" t="s">
        <v>1582</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199</v>
      </c>
      <c r="B3190" t="s">
        <v>2558</v>
      </c>
      <c r="C3190" t="s">
        <v>89</v>
      </c>
      <c r="D3190" t="s">
        <v>3699</v>
      </c>
      <c r="E3190" t="s">
        <v>1909</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199</v>
      </c>
      <c r="B3191" t="s">
        <v>1138</v>
      </c>
      <c r="C3191" t="s">
        <v>89</v>
      </c>
      <c r="D3191" t="s">
        <v>89</v>
      </c>
      <c r="E3191" t="s">
        <v>1139</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200</v>
      </c>
      <c r="B3192" t="s">
        <v>1151</v>
      </c>
      <c r="C3192" t="s">
        <v>89</v>
      </c>
      <c r="D3192" t="s">
        <v>3705</v>
      </c>
      <c r="E3192" t="s">
        <v>1265</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200</v>
      </c>
      <c r="B3193" t="s">
        <v>1318</v>
      </c>
      <c r="C3193" t="s">
        <v>89</v>
      </c>
      <c r="D3193" t="s">
        <v>3706</v>
      </c>
      <c r="E3193" t="s">
        <v>1258</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200</v>
      </c>
      <c r="B3194" t="s">
        <v>1239</v>
      </c>
      <c r="C3194" t="s">
        <v>89</v>
      </c>
      <c r="D3194" t="s">
        <v>1330</v>
      </c>
      <c r="E3194" t="s">
        <v>1102</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200</v>
      </c>
      <c r="B3195" t="s">
        <v>1140</v>
      </c>
      <c r="C3195" t="s">
        <v>89</v>
      </c>
      <c r="D3195" t="s">
        <v>3707</v>
      </c>
      <c r="E3195" t="s">
        <v>1100</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200</v>
      </c>
      <c r="B3196" t="s">
        <v>1143</v>
      </c>
      <c r="C3196" t="s">
        <v>89</v>
      </c>
      <c r="D3196" t="s">
        <v>3707</v>
      </c>
      <c r="E3196" t="s">
        <v>1105</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200</v>
      </c>
      <c r="B3197" t="s">
        <v>3708</v>
      </c>
      <c r="C3197" t="s">
        <v>89</v>
      </c>
      <c r="D3197" t="s">
        <v>3707</v>
      </c>
      <c r="E3197" t="s">
        <v>1524</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200</v>
      </c>
      <c r="B3198" t="s">
        <v>3709</v>
      </c>
      <c r="C3198" t="s">
        <v>89</v>
      </c>
      <c r="D3198" t="s">
        <v>3707</v>
      </c>
      <c r="E3198" t="s">
        <v>1166</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200</v>
      </c>
      <c r="B3199" t="s">
        <v>3710</v>
      </c>
      <c r="C3199" t="s">
        <v>89</v>
      </c>
      <c r="D3199" t="s">
        <v>3707</v>
      </c>
      <c r="E3199" t="s">
        <v>1298</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200</v>
      </c>
      <c r="B3200" t="s">
        <v>1122</v>
      </c>
      <c r="C3200" t="s">
        <v>89</v>
      </c>
      <c r="D3200" t="s">
        <v>89</v>
      </c>
      <c r="E3200" t="s">
        <v>1196</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200</v>
      </c>
      <c r="B3201" t="s">
        <v>1331</v>
      </c>
      <c r="C3201" t="s">
        <v>89</v>
      </c>
      <c r="D3201" t="s">
        <v>89</v>
      </c>
      <c r="E3201" t="s">
        <v>1196</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200</v>
      </c>
      <c r="B3202" t="s">
        <v>1332</v>
      </c>
      <c r="C3202" t="s">
        <v>89</v>
      </c>
      <c r="D3202" t="s">
        <v>89</v>
      </c>
      <c r="E3202" t="s">
        <v>1196</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200</v>
      </c>
      <c r="B3203" t="s">
        <v>1124</v>
      </c>
      <c r="C3203" t="s">
        <v>89</v>
      </c>
      <c r="D3203" t="s">
        <v>89</v>
      </c>
      <c r="E3203" t="s">
        <v>1196</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200</v>
      </c>
      <c r="B3204" t="s">
        <v>1125</v>
      </c>
      <c r="C3204" t="s">
        <v>89</v>
      </c>
      <c r="D3204" t="s">
        <v>89</v>
      </c>
      <c r="E3204" t="s">
        <v>1196</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200</v>
      </c>
      <c r="B3205" t="s">
        <v>1126</v>
      </c>
      <c r="C3205" t="s">
        <v>89</v>
      </c>
      <c r="D3205" t="s">
        <v>89</v>
      </c>
      <c r="E3205" t="s">
        <v>1196</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200</v>
      </c>
      <c r="B3206" t="s">
        <v>1127</v>
      </c>
      <c r="C3206" t="s">
        <v>89</v>
      </c>
      <c r="D3206" t="s">
        <v>89</v>
      </c>
      <c r="E3206" t="s">
        <v>1196</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200</v>
      </c>
      <c r="B3207" t="s">
        <v>1198</v>
      </c>
      <c r="C3207" t="s">
        <v>89</v>
      </c>
      <c r="D3207" t="s">
        <v>89</v>
      </c>
      <c r="E3207" t="s">
        <v>1196</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200</v>
      </c>
      <c r="B3208" t="s">
        <v>1333</v>
      </c>
      <c r="C3208" t="s">
        <v>89</v>
      </c>
      <c r="D3208" t="s">
        <v>89</v>
      </c>
      <c r="E3208" t="s">
        <v>1196</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200</v>
      </c>
      <c r="B3209" t="s">
        <v>1334</v>
      </c>
      <c r="C3209" t="s">
        <v>89</v>
      </c>
      <c r="D3209" t="s">
        <v>89</v>
      </c>
      <c r="E3209" t="s">
        <v>1196</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200</v>
      </c>
      <c r="B3210" t="s">
        <v>1726</v>
      </c>
      <c r="C3210" t="s">
        <v>89</v>
      </c>
      <c r="D3210" t="s">
        <v>89</v>
      </c>
      <c r="E3210" t="s">
        <v>1196</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200</v>
      </c>
      <c r="B3211" t="s">
        <v>1473</v>
      </c>
      <c r="C3211" t="s">
        <v>89</v>
      </c>
      <c r="D3211" t="s">
        <v>89</v>
      </c>
      <c r="E3211" t="s">
        <v>1196</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200</v>
      </c>
      <c r="B3212" t="s">
        <v>1727</v>
      </c>
      <c r="C3212" t="s">
        <v>89</v>
      </c>
      <c r="D3212" t="s">
        <v>89</v>
      </c>
      <c r="E3212" t="s">
        <v>1196</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200</v>
      </c>
      <c r="B3213" t="s">
        <v>1728</v>
      </c>
      <c r="C3213" t="s">
        <v>89</v>
      </c>
      <c r="D3213" t="s">
        <v>89</v>
      </c>
      <c r="E3213" t="s">
        <v>1196</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200</v>
      </c>
      <c r="B3214" t="s">
        <v>2702</v>
      </c>
      <c r="C3214" t="s">
        <v>89</v>
      </c>
      <c r="D3214" t="s">
        <v>89</v>
      </c>
      <c r="E3214" t="s">
        <v>1196</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200</v>
      </c>
      <c r="B3215" t="s">
        <v>3711</v>
      </c>
      <c r="C3215" t="s">
        <v>89</v>
      </c>
      <c r="D3215" t="s">
        <v>89</v>
      </c>
      <c r="E3215" t="s">
        <v>1129</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200</v>
      </c>
      <c r="B3216" t="s">
        <v>1437</v>
      </c>
      <c r="C3216" t="s">
        <v>89</v>
      </c>
      <c r="D3216" t="s">
        <v>89</v>
      </c>
      <c r="E3216" t="s">
        <v>1218</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200</v>
      </c>
      <c r="B3217" t="s">
        <v>1200</v>
      </c>
      <c r="C3217" t="s">
        <v>89</v>
      </c>
      <c r="D3217" t="s">
        <v>89</v>
      </c>
      <c r="E3217" t="s">
        <v>1131</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200</v>
      </c>
      <c r="B3218" t="s">
        <v>1201</v>
      </c>
      <c r="C3218" t="s">
        <v>89</v>
      </c>
      <c r="D3218" t="s">
        <v>89</v>
      </c>
      <c r="E3218" t="s">
        <v>1202</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200</v>
      </c>
      <c r="B3219" t="s">
        <v>1128</v>
      </c>
      <c r="C3219" t="s">
        <v>89</v>
      </c>
      <c r="D3219" t="s">
        <v>89</v>
      </c>
      <c r="E3219" t="s">
        <v>1129</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200</v>
      </c>
      <c r="B3220" t="s">
        <v>1130</v>
      </c>
      <c r="C3220" t="s">
        <v>89</v>
      </c>
      <c r="D3220" t="s">
        <v>89</v>
      </c>
      <c r="E3220" t="s">
        <v>1131</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200</v>
      </c>
      <c r="B3221" t="s">
        <v>1132</v>
      </c>
      <c r="C3221" t="s">
        <v>89</v>
      </c>
      <c r="D3221" t="s">
        <v>89</v>
      </c>
      <c r="E3221" t="s">
        <v>1202</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200</v>
      </c>
      <c r="B3222" t="s">
        <v>1268</v>
      </c>
      <c r="C3222" t="s">
        <v>89</v>
      </c>
      <c r="D3222" t="s">
        <v>89</v>
      </c>
      <c r="E3222" t="s">
        <v>1233</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200</v>
      </c>
      <c r="B3223" t="s">
        <v>1336</v>
      </c>
      <c r="C3223" t="s">
        <v>89</v>
      </c>
      <c r="D3223" t="s">
        <v>89</v>
      </c>
      <c r="E3223" t="s">
        <v>1233</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200</v>
      </c>
      <c r="B3224" t="s">
        <v>1337</v>
      </c>
      <c r="C3224" t="s">
        <v>89</v>
      </c>
      <c r="D3224" t="s">
        <v>89</v>
      </c>
      <c r="E3224" t="s">
        <v>1233</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200</v>
      </c>
      <c r="B3225" t="s">
        <v>1269</v>
      </c>
      <c r="C3225" t="s">
        <v>89</v>
      </c>
      <c r="D3225" t="s">
        <v>89</v>
      </c>
      <c r="E3225" t="s">
        <v>1233</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200</v>
      </c>
      <c r="B3226" t="s">
        <v>1270</v>
      </c>
      <c r="C3226" t="s">
        <v>89</v>
      </c>
      <c r="D3226" t="s">
        <v>89</v>
      </c>
      <c r="E3226" t="s">
        <v>1233</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200</v>
      </c>
      <c r="B3227" t="s">
        <v>1232</v>
      </c>
      <c r="C3227" t="s">
        <v>89</v>
      </c>
      <c r="D3227" t="s">
        <v>89</v>
      </c>
      <c r="E3227" t="s">
        <v>1233</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200</v>
      </c>
      <c r="B3228" t="s">
        <v>1338</v>
      </c>
      <c r="C3228" t="s">
        <v>89</v>
      </c>
      <c r="D3228" t="s">
        <v>89</v>
      </c>
      <c r="E3228" t="s">
        <v>1233</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200</v>
      </c>
      <c r="B3229" t="s">
        <v>1339</v>
      </c>
      <c r="C3229" t="s">
        <v>89</v>
      </c>
      <c r="D3229" t="s">
        <v>89</v>
      </c>
      <c r="E3229" t="s">
        <v>1233</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200</v>
      </c>
      <c r="B3230" t="s">
        <v>1730</v>
      </c>
      <c r="C3230" t="s">
        <v>89</v>
      </c>
      <c r="D3230" t="s">
        <v>89</v>
      </c>
      <c r="E3230" t="s">
        <v>1233</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200</v>
      </c>
      <c r="B3231" t="s">
        <v>2706</v>
      </c>
      <c r="C3231" t="s">
        <v>89</v>
      </c>
      <c r="D3231" t="s">
        <v>89</v>
      </c>
      <c r="E3231" t="s">
        <v>1233</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200</v>
      </c>
      <c r="B3232" t="s">
        <v>3712</v>
      </c>
      <c r="C3232" t="s">
        <v>89</v>
      </c>
      <c r="D3232" t="s">
        <v>89</v>
      </c>
      <c r="E3232" t="s">
        <v>1233</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200</v>
      </c>
      <c r="B3233" t="s">
        <v>1138</v>
      </c>
      <c r="C3233" t="s">
        <v>89</v>
      </c>
      <c r="D3233" t="s">
        <v>89</v>
      </c>
      <c r="E3233" t="s">
        <v>1139</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203</v>
      </c>
      <c r="B3234" t="s">
        <v>2794</v>
      </c>
      <c r="C3234" t="s">
        <v>89</v>
      </c>
      <c r="D3234" t="s">
        <v>3713</v>
      </c>
      <c r="E3234" t="s">
        <v>1100</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203</v>
      </c>
      <c r="B3235" t="s">
        <v>3714</v>
      </c>
      <c r="C3235" t="s">
        <v>89</v>
      </c>
      <c r="D3235" t="s">
        <v>3715</v>
      </c>
      <c r="E3235" t="s">
        <v>1238</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203</v>
      </c>
      <c r="B3236" t="s">
        <v>1143</v>
      </c>
      <c r="C3236" t="s">
        <v>89</v>
      </c>
      <c r="D3236" t="s">
        <v>3713</v>
      </c>
      <c r="E3236" t="s">
        <v>1238</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203</v>
      </c>
      <c r="B3237" t="s">
        <v>2204</v>
      </c>
      <c r="C3237" t="s">
        <v>89</v>
      </c>
      <c r="D3237" t="s">
        <v>2205</v>
      </c>
      <c r="E3237" t="s">
        <v>1105</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203</v>
      </c>
      <c r="B3238" t="s">
        <v>3716</v>
      </c>
      <c r="C3238" t="s">
        <v>89</v>
      </c>
      <c r="D3238" t="s">
        <v>2197</v>
      </c>
      <c r="E3238" t="s">
        <v>1097</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203</v>
      </c>
      <c r="B3239" t="s">
        <v>2204</v>
      </c>
      <c r="C3239" t="s">
        <v>89</v>
      </c>
      <c r="D3239" t="s">
        <v>2205</v>
      </c>
      <c r="E3239" t="s">
        <v>1105</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203</v>
      </c>
      <c r="B3240" t="s">
        <v>2406</v>
      </c>
      <c r="C3240" t="s">
        <v>89</v>
      </c>
      <c r="D3240" t="s">
        <v>2171</v>
      </c>
      <c r="E3240" t="s">
        <v>1238</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203</v>
      </c>
      <c r="B3241" t="s">
        <v>3717</v>
      </c>
      <c r="C3241" t="s">
        <v>89</v>
      </c>
      <c r="D3241" t="s">
        <v>3718</v>
      </c>
      <c r="E3241" t="s">
        <v>1194</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203</v>
      </c>
      <c r="B3242" t="s">
        <v>3719</v>
      </c>
      <c r="C3242" t="s">
        <v>89</v>
      </c>
      <c r="D3242" t="s">
        <v>3720</v>
      </c>
      <c r="E3242" t="s">
        <v>1142</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203</v>
      </c>
      <c r="B3243" t="s">
        <v>3716</v>
      </c>
      <c r="C3243" t="s">
        <v>89</v>
      </c>
      <c r="D3243" t="s">
        <v>2197</v>
      </c>
      <c r="E3243" t="s">
        <v>1097</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203</v>
      </c>
      <c r="B3244" t="s">
        <v>3714</v>
      </c>
      <c r="C3244" t="s">
        <v>89</v>
      </c>
      <c r="D3244" t="s">
        <v>3715</v>
      </c>
      <c r="E3244" t="s">
        <v>1238</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203</v>
      </c>
      <c r="B3245" t="s">
        <v>1143</v>
      </c>
      <c r="C3245" t="s">
        <v>89</v>
      </c>
      <c r="D3245" t="s">
        <v>3713</v>
      </c>
      <c r="E3245" t="s">
        <v>1238</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203</v>
      </c>
      <c r="B3246" t="s">
        <v>1140</v>
      </c>
      <c r="C3246" t="s">
        <v>89</v>
      </c>
      <c r="D3246" t="s">
        <v>3721</v>
      </c>
      <c r="E3246" t="s">
        <v>1100</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203</v>
      </c>
      <c r="B3247" t="s">
        <v>3722</v>
      </c>
      <c r="C3247" t="s">
        <v>89</v>
      </c>
      <c r="D3247" t="s">
        <v>3715</v>
      </c>
      <c r="E3247" t="s">
        <v>1100</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203</v>
      </c>
      <c r="B3248" t="s">
        <v>2794</v>
      </c>
      <c r="C3248" t="s">
        <v>89</v>
      </c>
      <c r="D3248" t="s">
        <v>3713</v>
      </c>
      <c r="E3248" t="s">
        <v>1100</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203</v>
      </c>
      <c r="B3249" t="s">
        <v>2133</v>
      </c>
      <c r="C3249" t="s">
        <v>89</v>
      </c>
      <c r="D3249" t="s">
        <v>3723</v>
      </c>
      <c r="E3249" t="s">
        <v>1100</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203</v>
      </c>
      <c r="B3250" t="s">
        <v>3724</v>
      </c>
      <c r="C3250" t="s">
        <v>89</v>
      </c>
      <c r="D3250" t="s">
        <v>89</v>
      </c>
      <c r="E3250" t="s">
        <v>1504</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203</v>
      </c>
      <c r="B3251" t="s">
        <v>3725</v>
      </c>
      <c r="C3251" t="s">
        <v>89</v>
      </c>
      <c r="D3251" t="s">
        <v>89</v>
      </c>
      <c r="E3251" t="s">
        <v>1504</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203</v>
      </c>
      <c r="B3252" t="s">
        <v>1124</v>
      </c>
      <c r="C3252" t="s">
        <v>89</v>
      </c>
      <c r="D3252" t="s">
        <v>89</v>
      </c>
      <c r="E3252" t="s">
        <v>1129</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203</v>
      </c>
      <c r="B3253" t="s">
        <v>1334</v>
      </c>
      <c r="C3253" t="s">
        <v>89</v>
      </c>
      <c r="D3253" t="s">
        <v>89</v>
      </c>
      <c r="E3253" t="s">
        <v>1129</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203</v>
      </c>
      <c r="B3254" t="s">
        <v>1198</v>
      </c>
      <c r="C3254" t="s">
        <v>89</v>
      </c>
      <c r="D3254" t="s">
        <v>89</v>
      </c>
      <c r="E3254" t="s">
        <v>1129</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203</v>
      </c>
      <c r="B3255" t="s">
        <v>1726</v>
      </c>
      <c r="C3255" t="s">
        <v>89</v>
      </c>
      <c r="D3255" t="s">
        <v>89</v>
      </c>
      <c r="E3255" t="s">
        <v>1129</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203</v>
      </c>
      <c r="B3256" t="s">
        <v>1727</v>
      </c>
      <c r="C3256" t="s">
        <v>89</v>
      </c>
      <c r="D3256" t="s">
        <v>89</v>
      </c>
      <c r="E3256" t="s">
        <v>1129</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203</v>
      </c>
      <c r="B3257" t="s">
        <v>1729</v>
      </c>
      <c r="C3257" t="s">
        <v>89</v>
      </c>
      <c r="D3257" t="s">
        <v>89</v>
      </c>
      <c r="E3257" t="s">
        <v>1129</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203</v>
      </c>
      <c r="B3258" t="s">
        <v>1529</v>
      </c>
      <c r="C3258" t="s">
        <v>89</v>
      </c>
      <c r="D3258" t="s">
        <v>89</v>
      </c>
      <c r="E3258" t="s">
        <v>1231</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203</v>
      </c>
      <c r="B3259" t="s">
        <v>1219</v>
      </c>
      <c r="C3259" t="s">
        <v>89</v>
      </c>
      <c r="D3259" t="s">
        <v>89</v>
      </c>
      <c r="E3259" t="s">
        <v>1131</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203</v>
      </c>
      <c r="B3260" t="s">
        <v>1201</v>
      </c>
      <c r="C3260" t="s">
        <v>89</v>
      </c>
      <c r="D3260" t="s">
        <v>89</v>
      </c>
      <c r="E3260" t="s">
        <v>1286</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203</v>
      </c>
      <c r="B3261" t="s">
        <v>1128</v>
      </c>
      <c r="C3261" t="s">
        <v>89</v>
      </c>
      <c r="D3261" t="s">
        <v>89</v>
      </c>
      <c r="E3261" t="s">
        <v>1231</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203</v>
      </c>
      <c r="B3262" t="s">
        <v>1130</v>
      </c>
      <c r="C3262" t="s">
        <v>89</v>
      </c>
      <c r="D3262" t="s">
        <v>89</v>
      </c>
      <c r="E3262" t="s">
        <v>1202</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203</v>
      </c>
      <c r="B3263" t="s">
        <v>1132</v>
      </c>
      <c r="C3263" t="s">
        <v>89</v>
      </c>
      <c r="D3263" t="s">
        <v>89</v>
      </c>
      <c r="E3263" t="s">
        <v>1221</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204</v>
      </c>
      <c r="B3264" t="s">
        <v>3726</v>
      </c>
      <c r="C3264" t="s">
        <v>89</v>
      </c>
      <c r="D3264" t="s">
        <v>3727</v>
      </c>
      <c r="E3264" t="s">
        <v>1105</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204</v>
      </c>
      <c r="B3265" t="s">
        <v>3728</v>
      </c>
      <c r="C3265" t="s">
        <v>89</v>
      </c>
      <c r="D3265" t="s">
        <v>3729</v>
      </c>
      <c r="E3265" t="s">
        <v>2169</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204</v>
      </c>
      <c r="B3266" t="s">
        <v>3686</v>
      </c>
      <c r="C3266" t="s">
        <v>89</v>
      </c>
      <c r="D3266" t="s">
        <v>3730</v>
      </c>
      <c r="E3266" t="s">
        <v>1582</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204</v>
      </c>
      <c r="B3267" t="s">
        <v>3731</v>
      </c>
      <c r="C3267" t="s">
        <v>89</v>
      </c>
      <c r="D3267" t="s">
        <v>3730</v>
      </c>
      <c r="E3267" t="s">
        <v>1615</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204</v>
      </c>
      <c r="B3268" t="s">
        <v>1321</v>
      </c>
      <c r="C3268" t="s">
        <v>89</v>
      </c>
      <c r="D3268" t="s">
        <v>3732</v>
      </c>
      <c r="E3268" t="s">
        <v>1105</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204</v>
      </c>
      <c r="B3269" t="s">
        <v>1312</v>
      </c>
      <c r="C3269" t="s">
        <v>89</v>
      </c>
      <c r="D3269" t="s">
        <v>3733</v>
      </c>
      <c r="E3269" t="s">
        <v>1349</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204</v>
      </c>
      <c r="B3270" t="s">
        <v>3734</v>
      </c>
      <c r="C3270" t="s">
        <v>89</v>
      </c>
      <c r="D3270" t="s">
        <v>3733</v>
      </c>
      <c r="E3270" t="s">
        <v>1160</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204</v>
      </c>
      <c r="B3271" t="s">
        <v>2213</v>
      </c>
      <c r="C3271" t="s">
        <v>89</v>
      </c>
      <c r="D3271" t="s">
        <v>3735</v>
      </c>
      <c r="E3271" t="s">
        <v>2169</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204</v>
      </c>
      <c r="B3272" t="s">
        <v>3728</v>
      </c>
      <c r="C3272" t="s">
        <v>89</v>
      </c>
      <c r="D3272" t="s">
        <v>3729</v>
      </c>
      <c r="E3272" t="s">
        <v>2169</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204</v>
      </c>
      <c r="B3273" t="s">
        <v>1404</v>
      </c>
      <c r="C3273" t="s">
        <v>89</v>
      </c>
      <c r="D3273" t="s">
        <v>3736</v>
      </c>
      <c r="E3273" t="s">
        <v>1102</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204</v>
      </c>
      <c r="B3274" t="s">
        <v>3737</v>
      </c>
      <c r="C3274" t="s">
        <v>89</v>
      </c>
      <c r="D3274" t="s">
        <v>3738</v>
      </c>
      <c r="E3274" t="s">
        <v>1485</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204</v>
      </c>
      <c r="B3275" t="s">
        <v>1256</v>
      </c>
      <c r="C3275" t="s">
        <v>89</v>
      </c>
      <c r="D3275" t="s">
        <v>3738</v>
      </c>
      <c r="E3275" t="s">
        <v>1485</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204</v>
      </c>
      <c r="B3276" t="s">
        <v>3739</v>
      </c>
      <c r="C3276" t="s">
        <v>89</v>
      </c>
      <c r="D3276" t="s">
        <v>3740</v>
      </c>
      <c r="E3276" t="s">
        <v>1485</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204</v>
      </c>
      <c r="B3277" t="s">
        <v>3237</v>
      </c>
      <c r="C3277" t="s">
        <v>89</v>
      </c>
      <c r="D3277" t="s">
        <v>3738</v>
      </c>
      <c r="E3277" t="s">
        <v>1258</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204</v>
      </c>
      <c r="B3278" t="s">
        <v>1325</v>
      </c>
      <c r="C3278" t="s">
        <v>89</v>
      </c>
      <c r="D3278" t="s">
        <v>3741</v>
      </c>
      <c r="E3278" t="s">
        <v>1205</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204</v>
      </c>
      <c r="B3279" t="s">
        <v>1714</v>
      </c>
      <c r="C3279" t="s">
        <v>89</v>
      </c>
      <c r="D3279" t="s">
        <v>3742</v>
      </c>
      <c r="E3279" t="s">
        <v>1097</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204</v>
      </c>
      <c r="B3280" t="s">
        <v>1321</v>
      </c>
      <c r="C3280" t="s">
        <v>89</v>
      </c>
      <c r="D3280" t="s">
        <v>3732</v>
      </c>
      <c r="E3280" t="s">
        <v>1105</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204</v>
      </c>
      <c r="B3281" t="s">
        <v>3726</v>
      </c>
      <c r="C3281" t="s">
        <v>89</v>
      </c>
      <c r="D3281" t="s">
        <v>3727</v>
      </c>
      <c r="E3281" t="s">
        <v>1105</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204</v>
      </c>
      <c r="B3282" t="s">
        <v>3743</v>
      </c>
      <c r="C3282" t="s">
        <v>89</v>
      </c>
      <c r="D3282" t="s">
        <v>3727</v>
      </c>
      <c r="E3282" t="s">
        <v>1105</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204</v>
      </c>
      <c r="B3283" t="s">
        <v>3744</v>
      </c>
      <c r="C3283" t="s">
        <v>89</v>
      </c>
      <c r="D3283" t="s">
        <v>3727</v>
      </c>
      <c r="E3283" t="s">
        <v>1105</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204</v>
      </c>
      <c r="B3284" t="s">
        <v>3745</v>
      </c>
      <c r="C3284" t="s">
        <v>89</v>
      </c>
      <c r="D3284" t="s">
        <v>3727</v>
      </c>
      <c r="E3284" t="s">
        <v>1105</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204</v>
      </c>
      <c r="B3285" t="s">
        <v>3186</v>
      </c>
      <c r="C3285" t="s">
        <v>89</v>
      </c>
      <c r="D3285" t="s">
        <v>89</v>
      </c>
      <c r="E3285" t="s">
        <v>1162</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204</v>
      </c>
      <c r="B3286" t="s">
        <v>2246</v>
      </c>
      <c r="C3286" t="s">
        <v>89</v>
      </c>
      <c r="D3286" t="s">
        <v>89</v>
      </c>
      <c r="E3286" t="s">
        <v>1097</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204</v>
      </c>
      <c r="B3287" t="s">
        <v>2808</v>
      </c>
      <c r="C3287" t="s">
        <v>89</v>
      </c>
      <c r="D3287" t="s">
        <v>89</v>
      </c>
      <c r="E3287" t="s">
        <v>1162</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204</v>
      </c>
      <c r="B3288" t="s">
        <v>3254</v>
      </c>
      <c r="C3288" t="s">
        <v>89</v>
      </c>
      <c r="D3288" t="s">
        <v>89</v>
      </c>
      <c r="E3288" t="s">
        <v>1162</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204</v>
      </c>
      <c r="B3289" t="s">
        <v>3746</v>
      </c>
      <c r="C3289" t="s">
        <v>89</v>
      </c>
      <c r="D3289" t="s">
        <v>89</v>
      </c>
      <c r="E3289" t="s">
        <v>1162</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204</v>
      </c>
      <c r="B3290" t="s">
        <v>3747</v>
      </c>
      <c r="C3290" t="s">
        <v>89</v>
      </c>
      <c r="D3290" t="s">
        <v>89</v>
      </c>
      <c r="E3290" t="s">
        <v>1162</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204</v>
      </c>
      <c r="B3291" t="s">
        <v>3748</v>
      </c>
      <c r="C3291" t="s">
        <v>89</v>
      </c>
      <c r="D3291" t="s">
        <v>3749</v>
      </c>
      <c r="E3291" t="s">
        <v>1205</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204</v>
      </c>
      <c r="B3292" t="s">
        <v>3750</v>
      </c>
      <c r="C3292" t="s">
        <v>89</v>
      </c>
      <c r="D3292" t="s">
        <v>3749</v>
      </c>
      <c r="E3292" t="s">
        <v>1162</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204</v>
      </c>
      <c r="B3293" t="s">
        <v>3751</v>
      </c>
      <c r="C3293" t="s">
        <v>89</v>
      </c>
      <c r="D3293" t="s">
        <v>89</v>
      </c>
      <c r="E3293" t="s">
        <v>1205</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204</v>
      </c>
      <c r="B3294" t="s">
        <v>3752</v>
      </c>
      <c r="C3294" t="s">
        <v>89</v>
      </c>
      <c r="D3294" t="s">
        <v>89</v>
      </c>
      <c r="E3294" t="s">
        <v>1162</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204</v>
      </c>
      <c r="B3295" t="s">
        <v>3753</v>
      </c>
      <c r="C3295" t="s">
        <v>89</v>
      </c>
      <c r="D3295" t="s">
        <v>89</v>
      </c>
      <c r="E3295" t="s">
        <v>1205</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204</v>
      </c>
      <c r="B3296" t="s">
        <v>3754</v>
      </c>
      <c r="C3296" t="s">
        <v>89</v>
      </c>
      <c r="D3296" t="s">
        <v>89</v>
      </c>
      <c r="E3296" t="s">
        <v>1162</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204</v>
      </c>
      <c r="B3297" t="s">
        <v>1284</v>
      </c>
      <c r="C3297" t="s">
        <v>89</v>
      </c>
      <c r="D3297" t="s">
        <v>89</v>
      </c>
      <c r="E3297" t="s">
        <v>1218</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204</v>
      </c>
      <c r="B3298" t="s">
        <v>1122</v>
      </c>
      <c r="C3298" t="s">
        <v>89</v>
      </c>
      <c r="D3298" t="s">
        <v>89</v>
      </c>
      <c r="E3298" t="s">
        <v>1218</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204</v>
      </c>
      <c r="B3299" t="s">
        <v>1124</v>
      </c>
      <c r="C3299" t="s">
        <v>89</v>
      </c>
      <c r="D3299" t="s">
        <v>89</v>
      </c>
      <c r="E3299" t="s">
        <v>1218</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204</v>
      </c>
      <c r="B3300" t="s">
        <v>1125</v>
      </c>
      <c r="C3300" t="s">
        <v>89</v>
      </c>
      <c r="D3300" t="s">
        <v>89</v>
      </c>
      <c r="E3300" t="s">
        <v>1218</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204</v>
      </c>
      <c r="B3301" t="s">
        <v>1198</v>
      </c>
      <c r="C3301" t="s">
        <v>89</v>
      </c>
      <c r="D3301" t="s">
        <v>89</v>
      </c>
      <c r="E3301" t="s">
        <v>1218</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204</v>
      </c>
      <c r="B3302" t="s">
        <v>1726</v>
      </c>
      <c r="C3302" t="s">
        <v>89</v>
      </c>
      <c r="D3302" t="s">
        <v>89</v>
      </c>
      <c r="E3302" t="s">
        <v>1218</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204</v>
      </c>
      <c r="B3303" t="s">
        <v>1473</v>
      </c>
      <c r="C3303" t="s">
        <v>89</v>
      </c>
      <c r="D3303" t="s">
        <v>89</v>
      </c>
      <c r="E3303" t="s">
        <v>1218</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204</v>
      </c>
      <c r="B3304" t="s">
        <v>1266</v>
      </c>
      <c r="C3304" t="s">
        <v>89</v>
      </c>
      <c r="D3304" t="s">
        <v>89</v>
      </c>
      <c r="E3304" t="s">
        <v>1267</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204</v>
      </c>
      <c r="B3305" t="s">
        <v>1200</v>
      </c>
      <c r="C3305" t="s">
        <v>89</v>
      </c>
      <c r="D3305" t="s">
        <v>89</v>
      </c>
      <c r="E3305" t="s">
        <v>1267</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204</v>
      </c>
      <c r="B3306" t="s">
        <v>1130</v>
      </c>
      <c r="C3306" t="s">
        <v>89</v>
      </c>
      <c r="D3306" t="s">
        <v>89</v>
      </c>
      <c r="E3306" t="s">
        <v>1202</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204</v>
      </c>
      <c r="B3307" t="s">
        <v>1132</v>
      </c>
      <c r="C3307" t="s">
        <v>89</v>
      </c>
      <c r="D3307" t="s">
        <v>89</v>
      </c>
      <c r="E3307" t="s">
        <v>1286</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204</v>
      </c>
      <c r="B3308" t="s">
        <v>1268</v>
      </c>
      <c r="C3308" t="s">
        <v>89</v>
      </c>
      <c r="D3308" t="s">
        <v>89</v>
      </c>
      <c r="E3308" t="s">
        <v>1233</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204</v>
      </c>
      <c r="B3309" t="s">
        <v>1269</v>
      </c>
      <c r="C3309" t="s">
        <v>89</v>
      </c>
      <c r="D3309" t="s">
        <v>89</v>
      </c>
      <c r="E3309" t="s">
        <v>1233</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204</v>
      </c>
      <c r="B3310" t="s">
        <v>1232</v>
      </c>
      <c r="C3310" t="s">
        <v>89</v>
      </c>
      <c r="D3310" t="s">
        <v>89</v>
      </c>
      <c r="E3310" t="s">
        <v>1233</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204</v>
      </c>
      <c r="B3311" t="s">
        <v>2706</v>
      </c>
      <c r="C3311" t="s">
        <v>89</v>
      </c>
      <c r="D3311" t="s">
        <v>89</v>
      </c>
      <c r="E3311" t="s">
        <v>1233</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204</v>
      </c>
      <c r="B3312" t="s">
        <v>3755</v>
      </c>
      <c r="C3312" t="s">
        <v>89</v>
      </c>
      <c r="D3312" t="s">
        <v>89</v>
      </c>
      <c r="E3312" t="s">
        <v>1129</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204</v>
      </c>
      <c r="B3313" t="s">
        <v>3756</v>
      </c>
      <c r="C3313" t="s">
        <v>89</v>
      </c>
      <c r="D3313" t="s">
        <v>89</v>
      </c>
      <c r="E3313" t="s">
        <v>1272</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204</v>
      </c>
      <c r="B3314" t="s">
        <v>3757</v>
      </c>
      <c r="C3314" t="s">
        <v>89</v>
      </c>
      <c r="D3314" t="s">
        <v>89</v>
      </c>
      <c r="E3314" t="s">
        <v>1272</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204</v>
      </c>
      <c r="B3315" t="s">
        <v>3758</v>
      </c>
      <c r="C3315" t="s">
        <v>89</v>
      </c>
      <c r="D3315" t="s">
        <v>89</v>
      </c>
      <c r="E3315" t="s">
        <v>1272</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204</v>
      </c>
      <c r="B3316" t="s">
        <v>3697</v>
      </c>
      <c r="C3316" t="s">
        <v>89</v>
      </c>
      <c r="D3316" t="s">
        <v>3759</v>
      </c>
      <c r="E3316" t="s">
        <v>1917</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204</v>
      </c>
      <c r="B3317" t="s">
        <v>3760</v>
      </c>
      <c r="C3317" t="s">
        <v>89</v>
      </c>
      <c r="D3317" t="s">
        <v>3761</v>
      </c>
      <c r="E3317" t="s">
        <v>1917</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204</v>
      </c>
      <c r="B3318" t="s">
        <v>3686</v>
      </c>
      <c r="C3318" t="s">
        <v>89</v>
      </c>
      <c r="D3318" t="s">
        <v>3730</v>
      </c>
      <c r="E3318" t="s">
        <v>1582</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204</v>
      </c>
      <c r="B3319" t="s">
        <v>2558</v>
      </c>
      <c r="C3319" t="s">
        <v>89</v>
      </c>
      <c r="D3319" t="s">
        <v>3762</v>
      </c>
      <c r="E3319" t="s">
        <v>1917</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204</v>
      </c>
      <c r="B3320" t="s">
        <v>2564</v>
      </c>
      <c r="C3320" t="s">
        <v>89</v>
      </c>
      <c r="D3320" t="s">
        <v>3730</v>
      </c>
      <c r="E3320" t="s">
        <v>1859</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204</v>
      </c>
      <c r="B3321" t="s">
        <v>2812</v>
      </c>
      <c r="C3321" t="s">
        <v>89</v>
      </c>
      <c r="D3321" t="s">
        <v>3730</v>
      </c>
      <c r="E3321" t="s">
        <v>1859</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204</v>
      </c>
      <c r="B3322" t="s">
        <v>3731</v>
      </c>
      <c r="C3322" t="s">
        <v>89</v>
      </c>
      <c r="D3322" t="s">
        <v>3730</v>
      </c>
      <c r="E3322" t="s">
        <v>1615</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204</v>
      </c>
      <c r="B3323" t="s">
        <v>1138</v>
      </c>
      <c r="C3323" t="s">
        <v>89</v>
      </c>
      <c r="D3323" t="s">
        <v>89</v>
      </c>
      <c r="E3323" t="s">
        <v>1139</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206</v>
      </c>
      <c r="B3324" t="s">
        <v>2695</v>
      </c>
      <c r="C3324" t="s">
        <v>89</v>
      </c>
      <c r="D3324" t="s">
        <v>3763</v>
      </c>
      <c r="E3324" t="s">
        <v>1162</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206</v>
      </c>
      <c r="B3325" t="s">
        <v>3764</v>
      </c>
      <c r="C3325" t="s">
        <v>89</v>
      </c>
      <c r="D3325" t="s">
        <v>3765</v>
      </c>
      <c r="E3325" t="s">
        <v>1278</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206</v>
      </c>
      <c r="B3326" t="s">
        <v>3766</v>
      </c>
      <c r="C3326" t="s">
        <v>89</v>
      </c>
      <c r="D3326" t="s">
        <v>3767</v>
      </c>
      <c r="E3326" t="s">
        <v>1105</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206</v>
      </c>
      <c r="B3327" t="s">
        <v>3768</v>
      </c>
      <c r="C3327" t="s">
        <v>89</v>
      </c>
      <c r="D3327" t="s">
        <v>89</v>
      </c>
      <c r="E3327" t="s">
        <v>1131</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206</v>
      </c>
      <c r="B3328" t="s">
        <v>3769</v>
      </c>
      <c r="C3328" t="s">
        <v>89</v>
      </c>
      <c r="D3328" t="s">
        <v>3770</v>
      </c>
      <c r="E3328" t="s">
        <v>1265</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206</v>
      </c>
      <c r="B3329" t="s">
        <v>3567</v>
      </c>
      <c r="C3329" t="s">
        <v>89</v>
      </c>
      <c r="D3329" t="s">
        <v>3568</v>
      </c>
      <c r="E3329" t="s">
        <v>2179</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206</v>
      </c>
      <c r="B3330" t="s">
        <v>3771</v>
      </c>
      <c r="C3330" t="s">
        <v>89</v>
      </c>
      <c r="D3330" t="s">
        <v>3772</v>
      </c>
      <c r="E3330" t="s">
        <v>1349</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206</v>
      </c>
      <c r="B3331" t="s">
        <v>3773</v>
      </c>
      <c r="C3331" t="s">
        <v>89</v>
      </c>
      <c r="D3331" t="s">
        <v>3774</v>
      </c>
      <c r="E3331" t="s">
        <v>3775</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206</v>
      </c>
      <c r="B3332" t="s">
        <v>3776</v>
      </c>
      <c r="C3332" t="s">
        <v>89</v>
      </c>
      <c r="D3332" t="s">
        <v>3777</v>
      </c>
      <c r="E3332" t="s">
        <v>1265</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206</v>
      </c>
      <c r="B3333" t="s">
        <v>3573</v>
      </c>
      <c r="C3333" t="s">
        <v>89</v>
      </c>
      <c r="D3333" t="s">
        <v>3778</v>
      </c>
      <c r="E3333" t="s">
        <v>1093</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206</v>
      </c>
      <c r="B3334" t="s">
        <v>3769</v>
      </c>
      <c r="C3334" t="s">
        <v>89</v>
      </c>
      <c r="D3334" t="s">
        <v>3770</v>
      </c>
      <c r="E3334" t="s">
        <v>1265</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206</v>
      </c>
      <c r="B3335" t="s">
        <v>2695</v>
      </c>
      <c r="C3335" t="s">
        <v>89</v>
      </c>
      <c r="D3335" t="s">
        <v>3763</v>
      </c>
      <c r="E3335" t="s">
        <v>1162</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206</v>
      </c>
      <c r="B3336" t="s">
        <v>3779</v>
      </c>
      <c r="C3336" t="s">
        <v>89</v>
      </c>
      <c r="D3336" t="s">
        <v>3780</v>
      </c>
      <c r="E3336" t="s">
        <v>1097</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206</v>
      </c>
      <c r="B3337" t="s">
        <v>3766</v>
      </c>
      <c r="C3337" t="s">
        <v>89</v>
      </c>
      <c r="D3337" t="s">
        <v>3767</v>
      </c>
      <c r="E3337" t="s">
        <v>1105</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206</v>
      </c>
      <c r="B3338" t="s">
        <v>3781</v>
      </c>
      <c r="C3338" t="s">
        <v>89</v>
      </c>
      <c r="D3338" t="s">
        <v>3767</v>
      </c>
      <c r="E3338" t="s">
        <v>1160</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206</v>
      </c>
      <c r="B3339" t="s">
        <v>3782</v>
      </c>
      <c r="C3339" t="s">
        <v>89</v>
      </c>
      <c r="D3339" t="s">
        <v>3780</v>
      </c>
      <c r="E3339" t="s">
        <v>1102</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206</v>
      </c>
      <c r="B3340" t="s">
        <v>3764</v>
      </c>
      <c r="C3340" t="s">
        <v>89</v>
      </c>
      <c r="D3340" t="s">
        <v>3765</v>
      </c>
      <c r="E3340" t="s">
        <v>1278</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206</v>
      </c>
      <c r="B3341" t="s">
        <v>1192</v>
      </c>
      <c r="C3341" t="s">
        <v>89</v>
      </c>
      <c r="D3341" t="s">
        <v>3770</v>
      </c>
      <c r="E3341" t="s">
        <v>1162</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206</v>
      </c>
      <c r="B3342" t="s">
        <v>3783</v>
      </c>
      <c r="C3342" t="s">
        <v>89</v>
      </c>
      <c r="D3342" t="s">
        <v>3784</v>
      </c>
      <c r="E3342" t="s">
        <v>1164</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206</v>
      </c>
      <c r="B3343" t="s">
        <v>3785</v>
      </c>
      <c r="C3343" t="s">
        <v>89</v>
      </c>
      <c r="D3343" t="s">
        <v>3786</v>
      </c>
      <c r="E3343" t="s">
        <v>1097</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206</v>
      </c>
      <c r="B3344" t="s">
        <v>1724</v>
      </c>
      <c r="C3344" t="s">
        <v>89</v>
      </c>
      <c r="D3344" t="s">
        <v>3770</v>
      </c>
      <c r="E3344" t="s">
        <v>1272</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206</v>
      </c>
      <c r="B3345" t="s">
        <v>3787</v>
      </c>
      <c r="C3345" t="s">
        <v>89</v>
      </c>
      <c r="D3345" t="s">
        <v>3788</v>
      </c>
      <c r="E3345" t="s">
        <v>1162</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206</v>
      </c>
      <c r="B3346" t="s">
        <v>3789</v>
      </c>
      <c r="C3346" t="s">
        <v>89</v>
      </c>
      <c r="D3346" t="s">
        <v>3790</v>
      </c>
      <c r="E3346" t="s">
        <v>1100</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206</v>
      </c>
      <c r="B3347" t="s">
        <v>3791</v>
      </c>
      <c r="C3347" t="s">
        <v>89</v>
      </c>
      <c r="D3347" t="s">
        <v>3792</v>
      </c>
      <c r="E3347" t="s">
        <v>1105</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206</v>
      </c>
      <c r="B3348" t="s">
        <v>3793</v>
      </c>
      <c r="C3348" t="s">
        <v>89</v>
      </c>
      <c r="D3348" t="s">
        <v>89</v>
      </c>
      <c r="E3348" t="s">
        <v>1205</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206</v>
      </c>
      <c r="B3349" t="s">
        <v>3794</v>
      </c>
      <c r="C3349" t="s">
        <v>89</v>
      </c>
      <c r="D3349" t="s">
        <v>89</v>
      </c>
      <c r="E3349" t="s">
        <v>1131</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206</v>
      </c>
      <c r="B3350" t="s">
        <v>3768</v>
      </c>
      <c r="C3350" t="s">
        <v>89</v>
      </c>
      <c r="D3350" t="s">
        <v>89</v>
      </c>
      <c r="E3350" t="s">
        <v>1131</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206</v>
      </c>
      <c r="B3351" t="s">
        <v>3795</v>
      </c>
      <c r="C3351" t="s">
        <v>89</v>
      </c>
      <c r="D3351" t="s">
        <v>89</v>
      </c>
      <c r="E3351" t="s">
        <v>1131</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206</v>
      </c>
      <c r="B3352" t="s">
        <v>1284</v>
      </c>
      <c r="C3352" t="s">
        <v>89</v>
      </c>
      <c r="D3352" t="s">
        <v>89</v>
      </c>
      <c r="E3352" t="s">
        <v>1196</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206</v>
      </c>
      <c r="B3353" t="s">
        <v>1122</v>
      </c>
      <c r="C3353" t="s">
        <v>89</v>
      </c>
      <c r="D3353" t="s">
        <v>89</v>
      </c>
      <c r="E3353" t="s">
        <v>1196</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206</v>
      </c>
      <c r="B3354" t="s">
        <v>1124</v>
      </c>
      <c r="C3354" t="s">
        <v>89</v>
      </c>
      <c r="D3354" t="s">
        <v>89</v>
      </c>
      <c r="E3354" t="s">
        <v>1196</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206</v>
      </c>
      <c r="B3355" t="s">
        <v>1125</v>
      </c>
      <c r="C3355" t="s">
        <v>89</v>
      </c>
      <c r="D3355" t="s">
        <v>89</v>
      </c>
      <c r="E3355" t="s">
        <v>1196</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206</v>
      </c>
      <c r="B3356" t="s">
        <v>1198</v>
      </c>
      <c r="C3356" t="s">
        <v>89</v>
      </c>
      <c r="D3356" t="s">
        <v>89</v>
      </c>
      <c r="E3356" t="s">
        <v>1196</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206</v>
      </c>
      <c r="B3357" t="s">
        <v>1266</v>
      </c>
      <c r="C3357" t="s">
        <v>89</v>
      </c>
      <c r="D3357" t="s">
        <v>2137</v>
      </c>
      <c r="E3357" t="s">
        <v>1129</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206</v>
      </c>
      <c r="B3358" t="s">
        <v>1200</v>
      </c>
      <c r="C3358" t="s">
        <v>89</v>
      </c>
      <c r="D3358" t="s">
        <v>89</v>
      </c>
      <c r="E3358" t="s">
        <v>1131</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206</v>
      </c>
      <c r="B3359" t="s">
        <v>1201</v>
      </c>
      <c r="C3359" t="s">
        <v>89</v>
      </c>
      <c r="D3359" t="s">
        <v>89</v>
      </c>
      <c r="E3359" t="s">
        <v>1202</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206</v>
      </c>
      <c r="B3360" t="s">
        <v>3796</v>
      </c>
      <c r="C3360" t="s">
        <v>89</v>
      </c>
      <c r="D3360" t="s">
        <v>89</v>
      </c>
      <c r="E3360" t="s">
        <v>1131</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206</v>
      </c>
      <c r="B3361" t="s">
        <v>1413</v>
      </c>
      <c r="C3361" t="s">
        <v>89</v>
      </c>
      <c r="D3361" t="s">
        <v>89</v>
      </c>
      <c r="E3361" t="s">
        <v>1131</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206</v>
      </c>
      <c r="B3362" t="s">
        <v>2704</v>
      </c>
      <c r="C3362" t="s">
        <v>89</v>
      </c>
      <c r="D3362" t="s">
        <v>89</v>
      </c>
      <c r="E3362" t="s">
        <v>1131</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206</v>
      </c>
      <c r="B3363" t="s">
        <v>2705</v>
      </c>
      <c r="C3363" t="s">
        <v>89</v>
      </c>
      <c r="D3363" t="s">
        <v>89</v>
      </c>
      <c r="E3363" t="s">
        <v>1131</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206</v>
      </c>
      <c r="B3364" t="s">
        <v>2138</v>
      </c>
      <c r="C3364" t="s">
        <v>89</v>
      </c>
      <c r="D3364" t="s">
        <v>89</v>
      </c>
      <c r="E3364" t="s">
        <v>1133</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206</v>
      </c>
      <c r="B3365" t="s">
        <v>1268</v>
      </c>
      <c r="C3365" t="s">
        <v>89</v>
      </c>
      <c r="D3365" t="s">
        <v>89</v>
      </c>
      <c r="E3365" t="s">
        <v>1135</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206</v>
      </c>
      <c r="B3366" t="s">
        <v>3068</v>
      </c>
      <c r="C3366" t="s">
        <v>89</v>
      </c>
      <c r="D3366" t="s">
        <v>89</v>
      </c>
      <c r="E3366" t="s">
        <v>1135</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206</v>
      </c>
      <c r="B3367" t="s">
        <v>1232</v>
      </c>
      <c r="C3367" t="s">
        <v>89</v>
      </c>
      <c r="D3367" t="s">
        <v>89</v>
      </c>
      <c r="E3367" t="s">
        <v>1135</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206</v>
      </c>
      <c r="B3368" t="s">
        <v>1138</v>
      </c>
      <c r="C3368" t="s">
        <v>89</v>
      </c>
      <c r="D3368" t="s">
        <v>89</v>
      </c>
      <c r="E3368" t="s">
        <v>1139</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207</v>
      </c>
      <c r="B3369" t="s">
        <v>3797</v>
      </c>
      <c r="C3369" t="s">
        <v>89</v>
      </c>
      <c r="D3369" t="s">
        <v>3798</v>
      </c>
      <c r="E3369" t="s">
        <v>1298</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207</v>
      </c>
      <c r="B3370" t="s">
        <v>2346</v>
      </c>
      <c r="C3370" t="s">
        <v>89</v>
      </c>
      <c r="D3370" t="s">
        <v>3799</v>
      </c>
      <c r="E3370" t="s">
        <v>1093</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207</v>
      </c>
      <c r="B3371" t="s">
        <v>3634</v>
      </c>
      <c r="C3371" t="s">
        <v>89</v>
      </c>
      <c r="D3371" t="s">
        <v>3800</v>
      </c>
      <c r="E3371" t="s">
        <v>1102</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207</v>
      </c>
      <c r="B3372" t="s">
        <v>3801</v>
      </c>
      <c r="C3372" t="s">
        <v>89</v>
      </c>
      <c r="D3372" t="s">
        <v>3802</v>
      </c>
      <c r="E3372" t="s">
        <v>1093</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207</v>
      </c>
      <c r="B3373" t="s">
        <v>3629</v>
      </c>
      <c r="C3373" t="s">
        <v>89</v>
      </c>
      <c r="D3373" t="s">
        <v>3803</v>
      </c>
      <c r="E3373" t="s">
        <v>1094</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207</v>
      </c>
      <c r="B3374" t="s">
        <v>3629</v>
      </c>
      <c r="C3374" t="s">
        <v>89</v>
      </c>
      <c r="D3374" t="s">
        <v>3803</v>
      </c>
      <c r="E3374" t="s">
        <v>1094</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207</v>
      </c>
      <c r="B3375" t="s">
        <v>3634</v>
      </c>
      <c r="C3375" t="s">
        <v>89</v>
      </c>
      <c r="D3375" t="s">
        <v>3800</v>
      </c>
      <c r="E3375" t="s">
        <v>1102</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207</v>
      </c>
      <c r="B3376" t="s">
        <v>2462</v>
      </c>
      <c r="C3376" t="s">
        <v>89</v>
      </c>
      <c r="D3376" t="s">
        <v>3804</v>
      </c>
      <c r="E3376" t="s">
        <v>1121</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207</v>
      </c>
      <c r="B3377" t="s">
        <v>3797</v>
      </c>
      <c r="C3377" t="s">
        <v>89</v>
      </c>
      <c r="D3377" t="s">
        <v>3798</v>
      </c>
      <c r="E3377" t="s">
        <v>1298</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207</v>
      </c>
      <c r="B3378" t="s">
        <v>3805</v>
      </c>
      <c r="C3378" t="s">
        <v>89</v>
      </c>
      <c r="D3378" t="s">
        <v>3806</v>
      </c>
      <c r="E3378" t="s">
        <v>1097</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207</v>
      </c>
      <c r="B3379" t="s">
        <v>3807</v>
      </c>
      <c r="C3379" t="s">
        <v>89</v>
      </c>
      <c r="D3379" t="s">
        <v>3808</v>
      </c>
      <c r="E3379" t="s">
        <v>1097</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207</v>
      </c>
      <c r="B3380" t="s">
        <v>3809</v>
      </c>
      <c r="C3380" t="s">
        <v>89</v>
      </c>
      <c r="D3380" t="s">
        <v>3810</v>
      </c>
      <c r="E3380" t="s">
        <v>1105</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207</v>
      </c>
      <c r="B3381" t="s">
        <v>3811</v>
      </c>
      <c r="C3381" t="s">
        <v>89</v>
      </c>
      <c r="D3381" t="s">
        <v>3812</v>
      </c>
      <c r="E3381" t="s">
        <v>1105</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207</v>
      </c>
      <c r="B3382" t="s">
        <v>3813</v>
      </c>
      <c r="C3382" t="s">
        <v>89</v>
      </c>
      <c r="D3382" t="s">
        <v>3814</v>
      </c>
      <c r="E3382" t="s">
        <v>1278</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207</v>
      </c>
      <c r="B3383" t="s">
        <v>3815</v>
      </c>
      <c r="C3383" t="s">
        <v>89</v>
      </c>
      <c r="D3383" t="s">
        <v>3816</v>
      </c>
      <c r="E3383" t="s">
        <v>1105</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207</v>
      </c>
      <c r="B3384" t="s">
        <v>3817</v>
      </c>
      <c r="C3384" t="s">
        <v>89</v>
      </c>
      <c r="D3384" t="s">
        <v>3818</v>
      </c>
      <c r="E3384" t="s">
        <v>1105</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207</v>
      </c>
      <c r="B3385" t="s">
        <v>3819</v>
      </c>
      <c r="C3385" t="s">
        <v>89</v>
      </c>
      <c r="D3385" t="s">
        <v>3820</v>
      </c>
      <c r="E3385" t="s">
        <v>1097</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207</v>
      </c>
      <c r="B3386" t="s">
        <v>1098</v>
      </c>
      <c r="C3386" t="s">
        <v>89</v>
      </c>
      <c r="D3386" t="s">
        <v>1682</v>
      </c>
      <c r="E3386" t="s">
        <v>1105</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207</v>
      </c>
      <c r="B3387" t="s">
        <v>1290</v>
      </c>
      <c r="C3387" t="s">
        <v>89</v>
      </c>
      <c r="D3387" t="s">
        <v>3821</v>
      </c>
      <c r="E3387" t="s">
        <v>1105</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207</v>
      </c>
      <c r="B3388" t="s">
        <v>3822</v>
      </c>
      <c r="C3388" t="s">
        <v>89</v>
      </c>
      <c r="D3388" t="s">
        <v>3823</v>
      </c>
      <c r="E3388" t="s">
        <v>1105</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207</v>
      </c>
      <c r="B3389" t="s">
        <v>3824</v>
      </c>
      <c r="C3389" t="s">
        <v>89</v>
      </c>
      <c r="D3389" t="s">
        <v>3825</v>
      </c>
      <c r="E3389" t="s">
        <v>1105</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207</v>
      </c>
      <c r="B3390" t="s">
        <v>2322</v>
      </c>
      <c r="C3390" t="s">
        <v>89</v>
      </c>
      <c r="D3390" t="s">
        <v>3826</v>
      </c>
      <c r="E3390" t="s">
        <v>1105</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207</v>
      </c>
      <c r="B3391" t="s">
        <v>3827</v>
      </c>
      <c r="C3391" t="s">
        <v>89</v>
      </c>
      <c r="D3391" t="s">
        <v>3828</v>
      </c>
      <c r="E3391" t="s">
        <v>1105</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207</v>
      </c>
      <c r="B3392" t="s">
        <v>2336</v>
      </c>
      <c r="C3392" t="s">
        <v>89</v>
      </c>
      <c r="D3392" t="s">
        <v>3829</v>
      </c>
      <c r="E3392" t="s">
        <v>1105</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207</v>
      </c>
      <c r="B3393" t="s">
        <v>3830</v>
      </c>
      <c r="C3393" t="s">
        <v>89</v>
      </c>
      <c r="D3393" t="s">
        <v>3831</v>
      </c>
      <c r="E3393" t="s">
        <v>1105</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207</v>
      </c>
      <c r="B3394" t="s">
        <v>3832</v>
      </c>
      <c r="C3394" t="s">
        <v>89</v>
      </c>
      <c r="D3394" t="s">
        <v>3802</v>
      </c>
      <c r="E3394" t="s">
        <v>1105</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207</v>
      </c>
      <c r="B3395" t="s">
        <v>2312</v>
      </c>
      <c r="C3395" t="s">
        <v>89</v>
      </c>
      <c r="D3395" t="s">
        <v>3833</v>
      </c>
      <c r="E3395" t="s">
        <v>1105</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207</v>
      </c>
      <c r="B3396" t="s">
        <v>3834</v>
      </c>
      <c r="C3396" t="s">
        <v>89</v>
      </c>
      <c r="D3396" t="s">
        <v>3835</v>
      </c>
      <c r="E3396" t="s">
        <v>1105</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207</v>
      </c>
      <c r="B3397" t="s">
        <v>2306</v>
      </c>
      <c r="C3397" t="s">
        <v>89</v>
      </c>
      <c r="D3397" t="s">
        <v>3836</v>
      </c>
      <c r="E3397" t="s">
        <v>1105</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207</v>
      </c>
      <c r="B3398" t="s">
        <v>3837</v>
      </c>
      <c r="C3398" t="s">
        <v>89</v>
      </c>
      <c r="D3398" t="s">
        <v>3838</v>
      </c>
      <c r="E3398" t="s">
        <v>1105</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207</v>
      </c>
      <c r="B3399" t="s">
        <v>2308</v>
      </c>
      <c r="C3399" t="s">
        <v>89</v>
      </c>
      <c r="D3399" t="s">
        <v>3839</v>
      </c>
      <c r="E3399" t="s">
        <v>1105</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207</v>
      </c>
      <c r="B3400" t="s">
        <v>2318</v>
      </c>
      <c r="C3400" t="s">
        <v>89</v>
      </c>
      <c r="D3400" t="s">
        <v>3799</v>
      </c>
      <c r="E3400" t="s">
        <v>1105</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207</v>
      </c>
      <c r="B3401" t="s">
        <v>2304</v>
      </c>
      <c r="C3401" t="s">
        <v>89</v>
      </c>
      <c r="D3401" t="s">
        <v>3840</v>
      </c>
      <c r="E3401" t="s">
        <v>1105</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207</v>
      </c>
      <c r="B3402" t="s">
        <v>3841</v>
      </c>
      <c r="C3402" t="s">
        <v>89</v>
      </c>
      <c r="D3402" t="s">
        <v>3842</v>
      </c>
      <c r="E3402" t="s">
        <v>1105</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207</v>
      </c>
      <c r="B3403" t="s">
        <v>3843</v>
      </c>
      <c r="C3403" t="s">
        <v>89</v>
      </c>
      <c r="D3403" t="s">
        <v>3844</v>
      </c>
      <c r="E3403" t="s">
        <v>1153</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207</v>
      </c>
      <c r="B3404" t="s">
        <v>2301</v>
      </c>
      <c r="C3404" t="s">
        <v>89</v>
      </c>
      <c r="D3404" t="s">
        <v>3845</v>
      </c>
      <c r="E3404" t="s">
        <v>1153</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207</v>
      </c>
      <c r="B3405" t="s">
        <v>3846</v>
      </c>
      <c r="C3405" t="s">
        <v>89</v>
      </c>
      <c r="D3405" t="s">
        <v>3847</v>
      </c>
      <c r="E3405" t="s">
        <v>1153</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207</v>
      </c>
      <c r="B3406" t="s">
        <v>3848</v>
      </c>
      <c r="C3406" t="s">
        <v>89</v>
      </c>
      <c r="D3406" t="s">
        <v>3849</v>
      </c>
      <c r="E3406" t="s">
        <v>1153</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207</v>
      </c>
      <c r="B3407" t="s">
        <v>3850</v>
      </c>
      <c r="C3407" t="s">
        <v>89</v>
      </c>
      <c r="D3407" t="s">
        <v>3851</v>
      </c>
      <c r="E3407" t="s">
        <v>1153</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207</v>
      </c>
      <c r="B3408" t="s">
        <v>3852</v>
      </c>
      <c r="C3408" t="s">
        <v>89</v>
      </c>
      <c r="D3408" t="s">
        <v>3853</v>
      </c>
      <c r="E3408" t="s">
        <v>1153</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207</v>
      </c>
      <c r="B3409" t="s">
        <v>3854</v>
      </c>
      <c r="C3409" t="s">
        <v>89</v>
      </c>
      <c r="D3409" t="s">
        <v>3823</v>
      </c>
      <c r="E3409" t="s">
        <v>1153</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207</v>
      </c>
      <c r="B3410" t="s">
        <v>2352</v>
      </c>
      <c r="C3410" t="s">
        <v>89</v>
      </c>
      <c r="D3410" t="s">
        <v>3855</v>
      </c>
      <c r="E3410" t="s">
        <v>1097</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207</v>
      </c>
      <c r="B3411" t="s">
        <v>3856</v>
      </c>
      <c r="C3411" t="s">
        <v>89</v>
      </c>
      <c r="D3411" t="s">
        <v>3825</v>
      </c>
      <c r="E3411" t="s">
        <v>1153</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207</v>
      </c>
      <c r="B3412" t="s">
        <v>2348</v>
      </c>
      <c r="C3412" t="s">
        <v>89</v>
      </c>
      <c r="D3412" t="s">
        <v>3826</v>
      </c>
      <c r="E3412" t="s">
        <v>1153</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207</v>
      </c>
      <c r="B3413" t="s">
        <v>3857</v>
      </c>
      <c r="C3413" t="s">
        <v>89</v>
      </c>
      <c r="D3413" t="s">
        <v>3828</v>
      </c>
      <c r="E3413" t="s">
        <v>1093</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207</v>
      </c>
      <c r="B3414" t="s">
        <v>2355</v>
      </c>
      <c r="C3414" t="s">
        <v>89</v>
      </c>
      <c r="D3414" t="s">
        <v>3829</v>
      </c>
      <c r="E3414" t="s">
        <v>1153</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207</v>
      </c>
      <c r="B3415" t="s">
        <v>3858</v>
      </c>
      <c r="C3415" t="s">
        <v>89</v>
      </c>
      <c r="D3415" t="s">
        <v>3831</v>
      </c>
      <c r="E3415" t="s">
        <v>1093</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207</v>
      </c>
      <c r="B3416" t="s">
        <v>3801</v>
      </c>
      <c r="C3416" t="s">
        <v>89</v>
      </c>
      <c r="D3416" t="s">
        <v>3802</v>
      </c>
      <c r="E3416" t="s">
        <v>1093</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207</v>
      </c>
      <c r="B3417" t="s">
        <v>2343</v>
      </c>
      <c r="C3417" t="s">
        <v>89</v>
      </c>
      <c r="D3417" t="s">
        <v>3833</v>
      </c>
      <c r="E3417" t="s">
        <v>1093</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207</v>
      </c>
      <c r="B3418" t="s">
        <v>3859</v>
      </c>
      <c r="C3418" t="s">
        <v>89</v>
      </c>
      <c r="D3418" t="s">
        <v>3835</v>
      </c>
      <c r="E3418" t="s">
        <v>1093</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207</v>
      </c>
      <c r="B3419" t="s">
        <v>2340</v>
      </c>
      <c r="C3419" t="s">
        <v>89</v>
      </c>
      <c r="D3419" t="s">
        <v>3836</v>
      </c>
      <c r="E3419" t="s">
        <v>1093</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207</v>
      </c>
      <c r="B3420" t="s">
        <v>3860</v>
      </c>
      <c r="C3420" t="s">
        <v>89</v>
      </c>
      <c r="D3420" t="s">
        <v>3838</v>
      </c>
      <c r="E3420" t="s">
        <v>1093</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207</v>
      </c>
      <c r="B3421" t="s">
        <v>2341</v>
      </c>
      <c r="C3421" t="s">
        <v>89</v>
      </c>
      <c r="D3421" t="s">
        <v>3839</v>
      </c>
      <c r="E3421" t="s">
        <v>1093</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207</v>
      </c>
      <c r="B3422" t="s">
        <v>2346</v>
      </c>
      <c r="C3422" t="s">
        <v>89</v>
      </c>
      <c r="D3422" t="s">
        <v>3799</v>
      </c>
      <c r="E3422" t="s">
        <v>1093</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207</v>
      </c>
      <c r="B3423" t="s">
        <v>2339</v>
      </c>
      <c r="C3423" t="s">
        <v>89</v>
      </c>
      <c r="D3423" t="s">
        <v>3840</v>
      </c>
      <c r="E3423" t="s">
        <v>1093</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207</v>
      </c>
      <c r="B3424" t="s">
        <v>3861</v>
      </c>
      <c r="C3424" t="s">
        <v>89</v>
      </c>
      <c r="D3424" t="s">
        <v>3842</v>
      </c>
      <c r="E3424" t="s">
        <v>1093</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207</v>
      </c>
      <c r="B3425" t="s">
        <v>3862</v>
      </c>
      <c r="C3425" t="s">
        <v>89</v>
      </c>
      <c r="D3425" t="s">
        <v>3844</v>
      </c>
      <c r="E3425" t="s">
        <v>1258</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207</v>
      </c>
      <c r="B3426" t="s">
        <v>2338</v>
      </c>
      <c r="C3426" t="s">
        <v>89</v>
      </c>
      <c r="D3426" t="s">
        <v>3845</v>
      </c>
      <c r="E3426" t="s">
        <v>1258</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207</v>
      </c>
      <c r="B3427" t="s">
        <v>3863</v>
      </c>
      <c r="C3427" t="s">
        <v>89</v>
      </c>
      <c r="D3427" t="s">
        <v>3847</v>
      </c>
      <c r="E3427" t="s">
        <v>1258</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207</v>
      </c>
      <c r="B3428" t="s">
        <v>3864</v>
      </c>
      <c r="C3428" t="s">
        <v>89</v>
      </c>
      <c r="D3428" t="s">
        <v>3849</v>
      </c>
      <c r="E3428" t="s">
        <v>1258</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207</v>
      </c>
      <c r="B3429" t="s">
        <v>3865</v>
      </c>
      <c r="C3429" t="s">
        <v>89</v>
      </c>
      <c r="D3429" t="s">
        <v>3851</v>
      </c>
      <c r="E3429" t="s">
        <v>1258</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207</v>
      </c>
      <c r="B3430" t="s">
        <v>3866</v>
      </c>
      <c r="C3430" t="s">
        <v>89</v>
      </c>
      <c r="D3430" t="s">
        <v>3853</v>
      </c>
      <c r="E3430" t="s">
        <v>1258</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207</v>
      </c>
      <c r="B3431" t="s">
        <v>3867</v>
      </c>
      <c r="C3431" t="s">
        <v>89</v>
      </c>
      <c r="D3431" t="s">
        <v>3855</v>
      </c>
      <c r="E3431" t="s">
        <v>1258</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207</v>
      </c>
      <c r="B3432" t="s">
        <v>3868</v>
      </c>
      <c r="C3432" t="s">
        <v>89</v>
      </c>
      <c r="D3432" t="s">
        <v>3823</v>
      </c>
      <c r="E3432" t="s">
        <v>1258</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207</v>
      </c>
      <c r="B3433" t="s">
        <v>3869</v>
      </c>
      <c r="C3433" t="s">
        <v>89</v>
      </c>
      <c r="D3433" t="s">
        <v>3825</v>
      </c>
      <c r="E3433" t="s">
        <v>1258</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207</v>
      </c>
      <c r="B3434" t="s">
        <v>3870</v>
      </c>
      <c r="C3434" t="s">
        <v>89</v>
      </c>
      <c r="D3434" t="s">
        <v>3826</v>
      </c>
      <c r="E3434" t="s">
        <v>1258</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207</v>
      </c>
      <c r="B3435" t="s">
        <v>3871</v>
      </c>
      <c r="C3435" t="s">
        <v>89</v>
      </c>
      <c r="D3435" t="s">
        <v>3828</v>
      </c>
      <c r="E3435" t="s">
        <v>1102</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207</v>
      </c>
      <c r="B3436" t="s">
        <v>3872</v>
      </c>
      <c r="C3436" t="s">
        <v>89</v>
      </c>
      <c r="D3436" t="s">
        <v>3829</v>
      </c>
      <c r="E3436" t="s">
        <v>1102</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207</v>
      </c>
      <c r="B3437" t="s">
        <v>3873</v>
      </c>
      <c r="C3437" t="s">
        <v>89</v>
      </c>
      <c r="D3437" t="s">
        <v>3831</v>
      </c>
      <c r="E3437" t="s">
        <v>1102</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207</v>
      </c>
      <c r="B3438" t="s">
        <v>3874</v>
      </c>
      <c r="C3438" t="s">
        <v>89</v>
      </c>
      <c r="D3438" t="s">
        <v>3802</v>
      </c>
      <c r="E3438" t="s">
        <v>1102</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207</v>
      </c>
      <c r="B3439" t="s">
        <v>3875</v>
      </c>
      <c r="C3439" t="s">
        <v>89</v>
      </c>
      <c r="D3439" t="s">
        <v>3833</v>
      </c>
      <c r="E3439" t="s">
        <v>1102</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207</v>
      </c>
      <c r="B3440" t="s">
        <v>3876</v>
      </c>
      <c r="C3440" t="s">
        <v>89</v>
      </c>
      <c r="D3440" t="s">
        <v>3835</v>
      </c>
      <c r="E3440" t="s">
        <v>1102</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207</v>
      </c>
      <c r="B3441" t="s">
        <v>3877</v>
      </c>
      <c r="C3441" t="s">
        <v>89</v>
      </c>
      <c r="D3441" t="s">
        <v>3836</v>
      </c>
      <c r="E3441" t="s">
        <v>1102</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207</v>
      </c>
      <c r="B3442" t="s">
        <v>3878</v>
      </c>
      <c r="C3442" t="s">
        <v>89</v>
      </c>
      <c r="D3442" t="s">
        <v>3838</v>
      </c>
      <c r="E3442" t="s">
        <v>1102</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207</v>
      </c>
      <c r="B3443" t="s">
        <v>3879</v>
      </c>
      <c r="C3443" t="s">
        <v>89</v>
      </c>
      <c r="D3443" t="s">
        <v>3839</v>
      </c>
      <c r="E3443" t="s">
        <v>1102</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207</v>
      </c>
      <c r="B3444" t="s">
        <v>3880</v>
      </c>
      <c r="C3444" t="s">
        <v>89</v>
      </c>
      <c r="D3444" t="s">
        <v>3799</v>
      </c>
      <c r="E3444" t="s">
        <v>1102</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207</v>
      </c>
      <c r="B3445" t="s">
        <v>3881</v>
      </c>
      <c r="C3445" t="s">
        <v>89</v>
      </c>
      <c r="D3445" t="s">
        <v>3840</v>
      </c>
      <c r="E3445" t="s">
        <v>1102</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207</v>
      </c>
      <c r="B3446" t="s">
        <v>3882</v>
      </c>
      <c r="C3446" t="s">
        <v>89</v>
      </c>
      <c r="D3446" t="s">
        <v>3842</v>
      </c>
      <c r="E3446" t="s">
        <v>1102</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207</v>
      </c>
      <c r="B3447" t="s">
        <v>3883</v>
      </c>
      <c r="C3447" t="s">
        <v>89</v>
      </c>
      <c r="D3447" t="s">
        <v>3844</v>
      </c>
      <c r="E3447" t="s">
        <v>1180</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207</v>
      </c>
      <c r="B3448" t="s">
        <v>3884</v>
      </c>
      <c r="C3448" t="s">
        <v>89</v>
      </c>
      <c r="D3448" t="s">
        <v>3845</v>
      </c>
      <c r="E3448" t="s">
        <v>1180</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207</v>
      </c>
      <c r="B3449" t="s">
        <v>3885</v>
      </c>
      <c r="C3449" t="s">
        <v>89</v>
      </c>
      <c r="D3449" t="s">
        <v>3847</v>
      </c>
      <c r="E3449" t="s">
        <v>1180</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207</v>
      </c>
      <c r="B3450" t="s">
        <v>3886</v>
      </c>
      <c r="C3450" t="s">
        <v>89</v>
      </c>
      <c r="D3450" t="s">
        <v>3849</v>
      </c>
      <c r="E3450" t="s">
        <v>1180</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207</v>
      </c>
      <c r="B3451" t="s">
        <v>3887</v>
      </c>
      <c r="C3451" t="s">
        <v>89</v>
      </c>
      <c r="D3451" t="s">
        <v>3851</v>
      </c>
      <c r="E3451" t="s">
        <v>1180</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207</v>
      </c>
      <c r="B3452" t="s">
        <v>3888</v>
      </c>
      <c r="C3452" t="s">
        <v>89</v>
      </c>
      <c r="D3452" t="s">
        <v>3853</v>
      </c>
      <c r="E3452" t="s">
        <v>1180</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207</v>
      </c>
      <c r="B3453" t="s">
        <v>3889</v>
      </c>
      <c r="C3453" t="s">
        <v>89</v>
      </c>
      <c r="D3453" t="s">
        <v>89</v>
      </c>
      <c r="E3453" t="s">
        <v>1164</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207</v>
      </c>
      <c r="B3454" t="s">
        <v>3890</v>
      </c>
      <c r="C3454" t="s">
        <v>89</v>
      </c>
      <c r="D3454" t="s">
        <v>89</v>
      </c>
      <c r="E3454" t="s">
        <v>1164</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207</v>
      </c>
      <c r="B3455" t="s">
        <v>3891</v>
      </c>
      <c r="C3455" t="s">
        <v>89</v>
      </c>
      <c r="D3455" t="s">
        <v>89</v>
      </c>
      <c r="E3455" t="s">
        <v>1164</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207</v>
      </c>
      <c r="B3456" t="s">
        <v>3892</v>
      </c>
      <c r="C3456" t="s">
        <v>89</v>
      </c>
      <c r="D3456" t="s">
        <v>89</v>
      </c>
      <c r="E3456" t="s">
        <v>1164</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207</v>
      </c>
      <c r="B3457" t="s">
        <v>3893</v>
      </c>
      <c r="C3457" t="s">
        <v>89</v>
      </c>
      <c r="D3457" t="s">
        <v>89</v>
      </c>
      <c r="E3457" t="s">
        <v>1164</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207</v>
      </c>
      <c r="B3458" t="s">
        <v>1197</v>
      </c>
      <c r="C3458" t="s">
        <v>89</v>
      </c>
      <c r="D3458" t="s">
        <v>89</v>
      </c>
      <c r="E3458" t="s">
        <v>1113</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207</v>
      </c>
      <c r="B3459" t="s">
        <v>3894</v>
      </c>
      <c r="C3459" t="s">
        <v>89</v>
      </c>
      <c r="D3459" t="s">
        <v>89</v>
      </c>
      <c r="E3459" t="s">
        <v>1113</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207</v>
      </c>
      <c r="B3460" t="s">
        <v>3895</v>
      </c>
      <c r="C3460" t="s">
        <v>89</v>
      </c>
      <c r="D3460" t="s">
        <v>89</v>
      </c>
      <c r="E3460" t="s">
        <v>1135</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207</v>
      </c>
      <c r="B3461" t="s">
        <v>3896</v>
      </c>
      <c r="C3461" t="s">
        <v>89</v>
      </c>
      <c r="D3461" t="s">
        <v>89</v>
      </c>
      <c r="E3461" t="s">
        <v>1235</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207</v>
      </c>
      <c r="B3462" t="s">
        <v>3897</v>
      </c>
      <c r="C3462" t="s">
        <v>89</v>
      </c>
      <c r="D3462" t="s">
        <v>89</v>
      </c>
      <c r="E3462" t="s">
        <v>1272</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207</v>
      </c>
      <c r="B3463" t="s">
        <v>3898</v>
      </c>
      <c r="C3463" t="s">
        <v>89</v>
      </c>
      <c r="D3463" t="s">
        <v>89</v>
      </c>
      <c r="E3463" t="s">
        <v>1272</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207</v>
      </c>
      <c r="B3464" t="s">
        <v>3899</v>
      </c>
      <c r="C3464" t="s">
        <v>89</v>
      </c>
      <c r="D3464" t="s">
        <v>89</v>
      </c>
      <c r="E3464" t="s">
        <v>1115</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207</v>
      </c>
      <c r="B3465" t="s">
        <v>3900</v>
      </c>
      <c r="C3465" t="s">
        <v>89</v>
      </c>
      <c r="D3465" t="s">
        <v>89</v>
      </c>
      <c r="E3465" t="s">
        <v>1162</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207</v>
      </c>
      <c r="B3466" t="s">
        <v>2534</v>
      </c>
      <c r="C3466" t="s">
        <v>89</v>
      </c>
      <c r="D3466" t="s">
        <v>89</v>
      </c>
      <c r="E3466" t="s">
        <v>1135</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207</v>
      </c>
      <c r="B3467" t="s">
        <v>1122</v>
      </c>
      <c r="C3467" t="s">
        <v>89</v>
      </c>
      <c r="D3467" t="s">
        <v>89</v>
      </c>
      <c r="E3467" t="s">
        <v>1196</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207</v>
      </c>
      <c r="B3468" t="s">
        <v>1124</v>
      </c>
      <c r="C3468" t="s">
        <v>89</v>
      </c>
      <c r="D3468" t="s">
        <v>89</v>
      </c>
      <c r="E3468" t="s">
        <v>1196</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207</v>
      </c>
      <c r="B3469" t="s">
        <v>1125</v>
      </c>
      <c r="C3469" t="s">
        <v>89</v>
      </c>
      <c r="D3469" t="s">
        <v>89</v>
      </c>
      <c r="E3469" t="s">
        <v>1196</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207</v>
      </c>
      <c r="B3470" t="s">
        <v>1127</v>
      </c>
      <c r="C3470" t="s">
        <v>89</v>
      </c>
      <c r="D3470" t="s">
        <v>89</v>
      </c>
      <c r="E3470" t="s">
        <v>1196</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207</v>
      </c>
      <c r="B3471" t="s">
        <v>1200</v>
      </c>
      <c r="C3471" t="s">
        <v>89</v>
      </c>
      <c r="D3471" t="s">
        <v>89</v>
      </c>
      <c r="E3471" t="s">
        <v>1129</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207</v>
      </c>
      <c r="B3472" t="s">
        <v>1130</v>
      </c>
      <c r="C3472" t="s">
        <v>89</v>
      </c>
      <c r="D3472" t="s">
        <v>89</v>
      </c>
      <c r="E3472" t="s">
        <v>1202</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207</v>
      </c>
      <c r="B3473" t="s">
        <v>1132</v>
      </c>
      <c r="C3473" t="s">
        <v>89</v>
      </c>
      <c r="D3473" t="s">
        <v>89</v>
      </c>
      <c r="E3473" t="s">
        <v>1221</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207</v>
      </c>
      <c r="B3474" t="s">
        <v>1268</v>
      </c>
      <c r="C3474" t="s">
        <v>89</v>
      </c>
      <c r="D3474" t="s">
        <v>89</v>
      </c>
      <c r="E3474" t="s">
        <v>1135</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208</v>
      </c>
      <c r="B3475" t="s">
        <v>1290</v>
      </c>
      <c r="C3475" t="s">
        <v>89</v>
      </c>
      <c r="D3475" t="s">
        <v>3901</v>
      </c>
      <c r="E3475" t="s">
        <v>1100</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208</v>
      </c>
      <c r="B3476" t="s">
        <v>3902</v>
      </c>
      <c r="C3476" t="s">
        <v>89</v>
      </c>
      <c r="D3476" t="s">
        <v>3903</v>
      </c>
      <c r="E3476" t="s">
        <v>1100</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208</v>
      </c>
      <c r="B3477" t="s">
        <v>2193</v>
      </c>
      <c r="C3477" t="s">
        <v>89</v>
      </c>
      <c r="D3477" t="s">
        <v>2710</v>
      </c>
      <c r="E3477" t="s">
        <v>1485</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208</v>
      </c>
      <c r="B3478" t="s">
        <v>3904</v>
      </c>
      <c r="C3478" t="s">
        <v>89</v>
      </c>
      <c r="D3478" t="s">
        <v>3905</v>
      </c>
      <c r="E3478" t="s">
        <v>1164</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208</v>
      </c>
      <c r="B3479" t="s">
        <v>3906</v>
      </c>
      <c r="C3479" t="s">
        <v>89</v>
      </c>
      <c r="D3479" t="s">
        <v>3907</v>
      </c>
      <c r="E3479" t="s">
        <v>1148</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208</v>
      </c>
      <c r="B3480" t="s">
        <v>3908</v>
      </c>
      <c r="C3480" t="s">
        <v>89</v>
      </c>
      <c r="D3480" t="s">
        <v>3909</v>
      </c>
      <c r="E3480" t="s">
        <v>1160</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208</v>
      </c>
      <c r="B3481" t="s">
        <v>3910</v>
      </c>
      <c r="C3481" t="s">
        <v>89</v>
      </c>
      <c r="D3481" t="s">
        <v>3911</v>
      </c>
      <c r="E3481" t="s">
        <v>2169</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208</v>
      </c>
      <c r="B3482" t="s">
        <v>3912</v>
      </c>
      <c r="C3482" t="s">
        <v>89</v>
      </c>
      <c r="D3482" t="s">
        <v>3913</v>
      </c>
      <c r="E3482" t="s">
        <v>2169</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208</v>
      </c>
      <c r="B3483" t="s">
        <v>3914</v>
      </c>
      <c r="C3483" t="s">
        <v>89</v>
      </c>
      <c r="D3483" t="s">
        <v>3915</v>
      </c>
      <c r="E3483" t="s">
        <v>1121</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208</v>
      </c>
      <c r="B3484" t="s">
        <v>3916</v>
      </c>
      <c r="C3484" t="s">
        <v>89</v>
      </c>
      <c r="D3484" t="s">
        <v>3917</v>
      </c>
      <c r="E3484" t="s">
        <v>1258</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208</v>
      </c>
      <c r="B3485" t="s">
        <v>3918</v>
      </c>
      <c r="C3485" t="s">
        <v>89</v>
      </c>
      <c r="D3485" t="s">
        <v>3919</v>
      </c>
      <c r="E3485" t="s">
        <v>2169</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208</v>
      </c>
      <c r="B3486" t="s">
        <v>3920</v>
      </c>
      <c r="C3486" t="s">
        <v>89</v>
      </c>
      <c r="D3486" t="s">
        <v>3921</v>
      </c>
      <c r="E3486" t="s">
        <v>1093</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208</v>
      </c>
      <c r="B3487" t="s">
        <v>3922</v>
      </c>
      <c r="C3487" t="s">
        <v>89</v>
      </c>
      <c r="D3487" t="s">
        <v>3923</v>
      </c>
      <c r="E3487" t="s">
        <v>1097</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208</v>
      </c>
      <c r="B3488" t="s">
        <v>3924</v>
      </c>
      <c r="C3488" t="s">
        <v>89</v>
      </c>
      <c r="D3488" t="s">
        <v>3925</v>
      </c>
      <c r="E3488" t="s">
        <v>1615</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208</v>
      </c>
      <c r="B3489" t="s">
        <v>3926</v>
      </c>
      <c r="C3489" t="s">
        <v>89</v>
      </c>
      <c r="D3489" t="s">
        <v>3927</v>
      </c>
      <c r="E3489" t="s">
        <v>1093</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208</v>
      </c>
      <c r="B3490" t="s">
        <v>3928</v>
      </c>
      <c r="C3490" t="s">
        <v>89</v>
      </c>
      <c r="D3490" t="s">
        <v>3929</v>
      </c>
      <c r="E3490" t="s">
        <v>1265</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208</v>
      </c>
      <c r="B3491" t="s">
        <v>3904</v>
      </c>
      <c r="C3491" t="s">
        <v>89</v>
      </c>
      <c r="D3491" t="s">
        <v>3905</v>
      </c>
      <c r="E3491" t="s">
        <v>1164</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208</v>
      </c>
      <c r="B3492" t="s">
        <v>3930</v>
      </c>
      <c r="C3492" t="s">
        <v>89</v>
      </c>
      <c r="D3492" t="s">
        <v>3931</v>
      </c>
      <c r="E3492" t="s">
        <v>1093</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208</v>
      </c>
      <c r="B3493" t="s">
        <v>2193</v>
      </c>
      <c r="C3493" t="s">
        <v>89</v>
      </c>
      <c r="D3493" t="s">
        <v>2710</v>
      </c>
      <c r="E3493" t="s">
        <v>1485</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208</v>
      </c>
      <c r="B3494" t="s">
        <v>3906</v>
      </c>
      <c r="C3494" t="s">
        <v>89</v>
      </c>
      <c r="D3494" t="s">
        <v>3907</v>
      </c>
      <c r="E3494" t="s">
        <v>1148</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208</v>
      </c>
      <c r="B3495" t="s">
        <v>3932</v>
      </c>
      <c r="C3495" t="s">
        <v>89</v>
      </c>
      <c r="D3495" t="s">
        <v>3933</v>
      </c>
      <c r="E3495" t="s">
        <v>1093</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208</v>
      </c>
      <c r="B3496" t="s">
        <v>3934</v>
      </c>
      <c r="C3496" t="s">
        <v>89</v>
      </c>
      <c r="D3496" t="s">
        <v>3935</v>
      </c>
      <c r="E3496" t="s">
        <v>1194</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208</v>
      </c>
      <c r="B3497" t="s">
        <v>3936</v>
      </c>
      <c r="C3497" t="s">
        <v>89</v>
      </c>
      <c r="D3497" t="s">
        <v>3937</v>
      </c>
      <c r="E3497" t="s">
        <v>1093</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208</v>
      </c>
      <c r="B3498" t="s">
        <v>3938</v>
      </c>
      <c r="C3498" t="s">
        <v>89</v>
      </c>
      <c r="D3498" t="s">
        <v>3939</v>
      </c>
      <c r="E3498" t="s">
        <v>1153</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208</v>
      </c>
      <c r="B3499" t="s">
        <v>3940</v>
      </c>
      <c r="C3499" t="s">
        <v>89</v>
      </c>
      <c r="D3499" t="s">
        <v>3941</v>
      </c>
      <c r="E3499" t="s">
        <v>1093</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208</v>
      </c>
      <c r="B3500" t="s">
        <v>3942</v>
      </c>
      <c r="C3500" t="s">
        <v>89</v>
      </c>
      <c r="D3500" t="s">
        <v>3943</v>
      </c>
      <c r="E3500" t="s">
        <v>1524</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208</v>
      </c>
      <c r="B3501" t="s">
        <v>3944</v>
      </c>
      <c r="C3501" t="s">
        <v>89</v>
      </c>
      <c r="D3501" t="s">
        <v>3945</v>
      </c>
      <c r="E3501" t="s">
        <v>1164</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208</v>
      </c>
      <c r="B3502" t="s">
        <v>3946</v>
      </c>
      <c r="C3502" t="s">
        <v>89</v>
      </c>
      <c r="D3502" t="s">
        <v>3947</v>
      </c>
      <c r="E3502" t="s">
        <v>1265</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208</v>
      </c>
      <c r="B3503" t="s">
        <v>3948</v>
      </c>
      <c r="C3503" t="s">
        <v>89</v>
      </c>
      <c r="D3503" t="s">
        <v>3949</v>
      </c>
      <c r="E3503" t="s">
        <v>1569</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208</v>
      </c>
      <c r="B3504" t="s">
        <v>3950</v>
      </c>
      <c r="C3504" t="s">
        <v>89</v>
      </c>
      <c r="D3504" t="s">
        <v>3951</v>
      </c>
      <c r="E3504" t="s">
        <v>2925</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208</v>
      </c>
      <c r="B3505" t="s">
        <v>3952</v>
      </c>
      <c r="C3505" t="s">
        <v>89</v>
      </c>
      <c r="D3505" t="s">
        <v>3953</v>
      </c>
      <c r="E3505" t="s">
        <v>2925</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208</v>
      </c>
      <c r="B3506" t="s">
        <v>3954</v>
      </c>
      <c r="C3506" t="s">
        <v>89</v>
      </c>
      <c r="D3506" t="s">
        <v>3955</v>
      </c>
      <c r="E3506" t="s">
        <v>2169</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208</v>
      </c>
      <c r="B3507" t="s">
        <v>2479</v>
      </c>
      <c r="C3507" t="s">
        <v>89</v>
      </c>
      <c r="D3507" t="s">
        <v>3956</v>
      </c>
      <c r="E3507" t="s">
        <v>1524</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208</v>
      </c>
      <c r="B3508" t="s">
        <v>3957</v>
      </c>
      <c r="C3508" t="s">
        <v>89</v>
      </c>
      <c r="D3508" t="s">
        <v>3958</v>
      </c>
      <c r="E3508" t="s">
        <v>1093</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208</v>
      </c>
      <c r="B3509" t="s">
        <v>3959</v>
      </c>
      <c r="C3509" t="s">
        <v>89</v>
      </c>
      <c r="D3509" t="s">
        <v>3960</v>
      </c>
      <c r="E3509" t="s">
        <v>1164</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208</v>
      </c>
      <c r="B3510" t="s">
        <v>3961</v>
      </c>
      <c r="C3510" t="s">
        <v>89</v>
      </c>
      <c r="D3510" t="s">
        <v>3962</v>
      </c>
      <c r="E3510" t="s">
        <v>1205</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208</v>
      </c>
      <c r="B3511" t="s">
        <v>1392</v>
      </c>
      <c r="C3511" t="s">
        <v>89</v>
      </c>
      <c r="D3511" t="s">
        <v>89</v>
      </c>
      <c r="E3511" t="s">
        <v>1135</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208</v>
      </c>
      <c r="B3512" t="s">
        <v>2504</v>
      </c>
      <c r="C3512" t="s">
        <v>89</v>
      </c>
      <c r="D3512" t="s">
        <v>3963</v>
      </c>
      <c r="E3512" t="s">
        <v>1093</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208</v>
      </c>
      <c r="B3513" t="s">
        <v>1112</v>
      </c>
      <c r="C3513" t="s">
        <v>89</v>
      </c>
      <c r="D3513" t="s">
        <v>89</v>
      </c>
      <c r="E3513" t="s">
        <v>1235</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208</v>
      </c>
      <c r="B3514" t="s">
        <v>1098</v>
      </c>
      <c r="C3514" t="s">
        <v>89</v>
      </c>
      <c r="D3514" t="s">
        <v>1099</v>
      </c>
      <c r="E3514" t="s">
        <v>1113</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208</v>
      </c>
      <c r="B3515" t="s">
        <v>1290</v>
      </c>
      <c r="C3515" t="s">
        <v>89</v>
      </c>
      <c r="D3515" t="s">
        <v>3901</v>
      </c>
      <c r="E3515" t="s">
        <v>1100</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208</v>
      </c>
      <c r="B3516" t="s">
        <v>1305</v>
      </c>
      <c r="C3516" t="s">
        <v>89</v>
      </c>
      <c r="D3516" t="s">
        <v>3964</v>
      </c>
      <c r="E3516" t="s">
        <v>1100</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208</v>
      </c>
      <c r="B3517" t="s">
        <v>3965</v>
      </c>
      <c r="C3517" t="s">
        <v>89</v>
      </c>
      <c r="D3517" t="s">
        <v>3966</v>
      </c>
      <c r="E3517" t="s">
        <v>1162</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208</v>
      </c>
      <c r="B3518" t="s">
        <v>3902</v>
      </c>
      <c r="C3518" t="s">
        <v>89</v>
      </c>
      <c r="D3518" t="s">
        <v>3903</v>
      </c>
      <c r="E3518" t="s">
        <v>1100</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208</v>
      </c>
      <c r="B3519" t="s">
        <v>2896</v>
      </c>
      <c r="C3519" t="s">
        <v>89</v>
      </c>
      <c r="D3519" t="s">
        <v>3967</v>
      </c>
      <c r="E3519" t="s">
        <v>1100</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208</v>
      </c>
      <c r="B3520" t="s">
        <v>3968</v>
      </c>
      <c r="C3520" t="s">
        <v>89</v>
      </c>
      <c r="D3520" t="s">
        <v>3969</v>
      </c>
      <c r="E3520" t="s">
        <v>1100</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208</v>
      </c>
      <c r="B3521" t="s">
        <v>2892</v>
      </c>
      <c r="C3521" t="s">
        <v>89</v>
      </c>
      <c r="D3521" t="s">
        <v>3970</v>
      </c>
      <c r="E3521" t="s">
        <v>1278</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208</v>
      </c>
      <c r="B3522" t="s">
        <v>3971</v>
      </c>
      <c r="C3522" t="s">
        <v>89</v>
      </c>
      <c r="D3522" t="s">
        <v>3972</v>
      </c>
      <c r="E3522" t="s">
        <v>1100</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208</v>
      </c>
      <c r="B3523" t="s">
        <v>3973</v>
      </c>
      <c r="C3523" t="s">
        <v>89</v>
      </c>
      <c r="D3523" t="s">
        <v>3974</v>
      </c>
      <c r="E3523" t="s">
        <v>1238</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208</v>
      </c>
      <c r="B3524" t="s">
        <v>2580</v>
      </c>
      <c r="C3524" t="s">
        <v>89</v>
      </c>
      <c r="D3524" t="s">
        <v>3975</v>
      </c>
      <c r="E3524" t="s">
        <v>1100</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208</v>
      </c>
      <c r="B3525" t="s">
        <v>3976</v>
      </c>
      <c r="C3525" t="s">
        <v>89</v>
      </c>
      <c r="D3525" t="s">
        <v>3977</v>
      </c>
      <c r="E3525" t="s">
        <v>1105</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208</v>
      </c>
      <c r="B3526" t="s">
        <v>3978</v>
      </c>
      <c r="C3526" t="s">
        <v>89</v>
      </c>
      <c r="D3526" t="s">
        <v>3979</v>
      </c>
      <c r="E3526" t="s">
        <v>1278</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208</v>
      </c>
      <c r="B3527" t="s">
        <v>3980</v>
      </c>
      <c r="C3527" t="s">
        <v>89</v>
      </c>
      <c r="D3527" t="s">
        <v>3981</v>
      </c>
      <c r="E3527" t="s">
        <v>1115</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208</v>
      </c>
      <c r="B3528" t="s">
        <v>3982</v>
      </c>
      <c r="C3528" t="s">
        <v>89</v>
      </c>
      <c r="D3528" t="s">
        <v>3983</v>
      </c>
      <c r="E3528" t="s">
        <v>1278</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208</v>
      </c>
      <c r="B3529" t="s">
        <v>3984</v>
      </c>
      <c r="C3529" t="s">
        <v>89</v>
      </c>
      <c r="D3529" t="s">
        <v>3985</v>
      </c>
      <c r="E3529" t="s">
        <v>1272</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208</v>
      </c>
      <c r="B3530" t="s">
        <v>3986</v>
      </c>
      <c r="C3530" t="s">
        <v>89</v>
      </c>
      <c r="D3530" t="s">
        <v>3987</v>
      </c>
      <c r="E3530" t="s">
        <v>1100</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208</v>
      </c>
      <c r="B3531" t="s">
        <v>1325</v>
      </c>
      <c r="C3531" t="s">
        <v>89</v>
      </c>
      <c r="D3531" t="s">
        <v>3988</v>
      </c>
      <c r="E3531" t="s">
        <v>1097</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208</v>
      </c>
      <c r="B3532" t="s">
        <v>3989</v>
      </c>
      <c r="C3532" t="s">
        <v>89</v>
      </c>
      <c r="D3532" t="s">
        <v>3990</v>
      </c>
      <c r="E3532" t="s">
        <v>1238</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208</v>
      </c>
      <c r="B3533" t="s">
        <v>3991</v>
      </c>
      <c r="C3533" t="s">
        <v>89</v>
      </c>
      <c r="D3533" t="s">
        <v>3992</v>
      </c>
      <c r="E3533" t="s">
        <v>1265</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208</v>
      </c>
      <c r="B3534" t="s">
        <v>3993</v>
      </c>
      <c r="C3534" t="s">
        <v>89</v>
      </c>
      <c r="D3534" t="s">
        <v>3994</v>
      </c>
      <c r="E3534" t="s">
        <v>1272</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208</v>
      </c>
      <c r="B3535" t="s">
        <v>3995</v>
      </c>
      <c r="C3535" t="s">
        <v>89</v>
      </c>
      <c r="D3535" t="s">
        <v>3996</v>
      </c>
      <c r="E3535" t="s">
        <v>1105</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208</v>
      </c>
      <c r="B3536" t="s">
        <v>3997</v>
      </c>
      <c r="C3536" t="s">
        <v>89</v>
      </c>
      <c r="D3536" t="s">
        <v>3998</v>
      </c>
      <c r="E3536" t="s">
        <v>1142</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208</v>
      </c>
      <c r="B3537" t="s">
        <v>3999</v>
      </c>
      <c r="C3537" t="s">
        <v>89</v>
      </c>
      <c r="D3537" t="s">
        <v>4000</v>
      </c>
      <c r="E3537" t="s">
        <v>1162</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208</v>
      </c>
      <c r="B3538" t="s">
        <v>4001</v>
      </c>
      <c r="C3538" t="s">
        <v>89</v>
      </c>
      <c r="D3538" t="s">
        <v>4002</v>
      </c>
      <c r="E3538" t="s">
        <v>1153</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208</v>
      </c>
      <c r="B3539" t="s">
        <v>4003</v>
      </c>
      <c r="C3539" t="s">
        <v>89</v>
      </c>
      <c r="D3539" t="s">
        <v>4004</v>
      </c>
      <c r="E3539" t="s">
        <v>1485</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208</v>
      </c>
      <c r="B3540" t="s">
        <v>4005</v>
      </c>
      <c r="C3540" t="s">
        <v>89</v>
      </c>
      <c r="D3540" t="s">
        <v>4006</v>
      </c>
      <c r="E3540" t="s">
        <v>1100</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208</v>
      </c>
      <c r="B3541" t="s">
        <v>4007</v>
      </c>
      <c r="C3541" t="s">
        <v>89</v>
      </c>
      <c r="D3541" t="s">
        <v>4008</v>
      </c>
      <c r="E3541" t="s">
        <v>1485</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208</v>
      </c>
      <c r="B3542" t="s">
        <v>4009</v>
      </c>
      <c r="C3542" t="s">
        <v>89</v>
      </c>
      <c r="D3542" t="s">
        <v>4010</v>
      </c>
      <c r="E3542" t="s">
        <v>1485</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208</v>
      </c>
      <c r="B3543" t="s">
        <v>4011</v>
      </c>
      <c r="C3543" t="s">
        <v>89</v>
      </c>
      <c r="D3543" t="s">
        <v>4012</v>
      </c>
      <c r="E3543" t="s">
        <v>1121</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208</v>
      </c>
      <c r="B3544" t="s">
        <v>4013</v>
      </c>
      <c r="C3544" t="s">
        <v>89</v>
      </c>
      <c r="D3544" t="s">
        <v>4014</v>
      </c>
      <c r="E3544" t="s">
        <v>1102</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208</v>
      </c>
      <c r="B3545" t="s">
        <v>4015</v>
      </c>
      <c r="C3545" t="s">
        <v>89</v>
      </c>
      <c r="D3545" t="s">
        <v>4016</v>
      </c>
      <c r="E3545" t="s">
        <v>1142</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208</v>
      </c>
      <c r="B3546" t="s">
        <v>4017</v>
      </c>
      <c r="C3546" t="s">
        <v>89</v>
      </c>
      <c r="D3546" t="s">
        <v>4018</v>
      </c>
      <c r="E3546" t="s">
        <v>1162</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208</v>
      </c>
      <c r="B3547" t="s">
        <v>4019</v>
      </c>
      <c r="C3547" t="s">
        <v>89</v>
      </c>
      <c r="D3547" t="s">
        <v>4020</v>
      </c>
      <c r="E3547" t="s">
        <v>1258</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208</v>
      </c>
      <c r="B3548" t="s">
        <v>4021</v>
      </c>
      <c r="C3548" t="s">
        <v>89</v>
      </c>
      <c r="D3548" t="s">
        <v>4022</v>
      </c>
      <c r="E3548" t="s">
        <v>1093</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208</v>
      </c>
      <c r="B3549" t="s">
        <v>4023</v>
      </c>
      <c r="C3549" t="s">
        <v>89</v>
      </c>
      <c r="D3549" t="s">
        <v>4024</v>
      </c>
      <c r="E3549" t="s">
        <v>1298</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208</v>
      </c>
      <c r="B3550" t="s">
        <v>4025</v>
      </c>
      <c r="C3550" t="s">
        <v>89</v>
      </c>
      <c r="D3550" t="s">
        <v>4026</v>
      </c>
      <c r="E3550" t="s">
        <v>1166</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208</v>
      </c>
      <c r="B3551" t="s">
        <v>1197</v>
      </c>
      <c r="C3551" t="s">
        <v>89</v>
      </c>
      <c r="D3551" t="s">
        <v>89</v>
      </c>
      <c r="E3551" t="s">
        <v>1272</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208</v>
      </c>
      <c r="B3552" t="s">
        <v>4027</v>
      </c>
      <c r="C3552" t="s">
        <v>89</v>
      </c>
      <c r="D3552" t="s">
        <v>89</v>
      </c>
      <c r="E3552" t="s">
        <v>1272</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208</v>
      </c>
      <c r="B3553" t="s">
        <v>1379</v>
      </c>
      <c r="C3553" t="s">
        <v>89</v>
      </c>
      <c r="D3553" t="s">
        <v>89</v>
      </c>
      <c r="E3553" t="s">
        <v>1100</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208</v>
      </c>
      <c r="B3554" t="s">
        <v>4028</v>
      </c>
      <c r="C3554" t="s">
        <v>89</v>
      </c>
      <c r="D3554" t="s">
        <v>89</v>
      </c>
      <c r="E3554" t="s">
        <v>1504</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208</v>
      </c>
      <c r="B3555" t="s">
        <v>4029</v>
      </c>
      <c r="C3555" t="s">
        <v>89</v>
      </c>
      <c r="D3555" t="s">
        <v>89</v>
      </c>
      <c r="E3555" t="s">
        <v>1504</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208</v>
      </c>
      <c r="B3556" t="s">
        <v>4030</v>
      </c>
      <c r="C3556" t="s">
        <v>89</v>
      </c>
      <c r="D3556" t="s">
        <v>89</v>
      </c>
      <c r="E3556" t="s">
        <v>1133</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208</v>
      </c>
      <c r="B3557" t="s">
        <v>2540</v>
      </c>
      <c r="C3557" t="s">
        <v>89</v>
      </c>
      <c r="D3557" t="s">
        <v>89</v>
      </c>
      <c r="E3557" t="s">
        <v>1133</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208</v>
      </c>
      <c r="B3558" t="s">
        <v>4031</v>
      </c>
      <c r="C3558" t="s">
        <v>89</v>
      </c>
      <c r="D3558" t="s">
        <v>89</v>
      </c>
      <c r="E3558" t="s">
        <v>1133</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208</v>
      </c>
      <c r="B3559" t="s">
        <v>1122</v>
      </c>
      <c r="C3559" t="s">
        <v>89</v>
      </c>
      <c r="D3559" t="s">
        <v>89</v>
      </c>
      <c r="E3559" t="s">
        <v>1218</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208</v>
      </c>
      <c r="B3560" t="s">
        <v>1198</v>
      </c>
      <c r="C3560" t="s">
        <v>89</v>
      </c>
      <c r="D3560" t="s">
        <v>89</v>
      </c>
      <c r="E3560" t="s">
        <v>1218</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208</v>
      </c>
      <c r="B3561" t="s">
        <v>1124</v>
      </c>
      <c r="C3561" t="s">
        <v>89</v>
      </c>
      <c r="D3561" t="s">
        <v>89</v>
      </c>
      <c r="E3561" t="s">
        <v>1218</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208</v>
      </c>
      <c r="B3562" t="s">
        <v>1200</v>
      </c>
      <c r="C3562" t="s">
        <v>89</v>
      </c>
      <c r="D3562" t="s">
        <v>89</v>
      </c>
      <c r="E3562" t="s">
        <v>1131</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208</v>
      </c>
      <c r="B3563" t="s">
        <v>1128</v>
      </c>
      <c r="C3563" t="s">
        <v>89</v>
      </c>
      <c r="D3563" t="s">
        <v>89</v>
      </c>
      <c r="E3563" t="s">
        <v>1129</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208</v>
      </c>
      <c r="B3564" t="s">
        <v>1130</v>
      </c>
      <c r="C3564" t="s">
        <v>89</v>
      </c>
      <c r="D3564" t="s">
        <v>89</v>
      </c>
      <c r="E3564" t="s">
        <v>1131</v>
      </c>
      <c r="F3564" t="s">
        <v>89</v>
      </c>
      <c r="G3564" t="s">
        <v>89</v>
      </c>
      <c r="H3564" t="s">
        <v>93</v>
      </c>
    </row>
    <row r="3565" spans="1:34" x14ac:dyDescent="0.25">
      <c r="A3565" t="s">
        <v>208</v>
      </c>
      <c r="B3565" t="s">
        <v>1132</v>
      </c>
      <c r="C3565" t="s">
        <v>89</v>
      </c>
      <c r="D3565" t="s">
        <v>89</v>
      </c>
      <c r="E3565" t="s">
        <v>1286</v>
      </c>
      <c r="F3565" t="s">
        <v>89</v>
      </c>
      <c r="G3565" t="s">
        <v>89</v>
      </c>
      <c r="H3565" t="s">
        <v>93</v>
      </c>
    </row>
    <row r="3566" spans="1:34" x14ac:dyDescent="0.25">
      <c r="A3566" t="s">
        <v>208</v>
      </c>
      <c r="B3566" t="s">
        <v>1268</v>
      </c>
      <c r="C3566" t="s">
        <v>89</v>
      </c>
      <c r="D3566" t="s">
        <v>89</v>
      </c>
      <c r="E3566" t="s">
        <v>1135</v>
      </c>
      <c r="F3566" t="s">
        <v>89</v>
      </c>
      <c r="G3566" t="s">
        <v>89</v>
      </c>
      <c r="H3566" t="s">
        <v>93</v>
      </c>
    </row>
    <row r="3567" spans="1:34" x14ac:dyDescent="0.25">
      <c r="A3567" t="s">
        <v>208</v>
      </c>
      <c r="B3567" t="s">
        <v>3262</v>
      </c>
      <c r="C3567" t="s">
        <v>89</v>
      </c>
      <c r="D3567" t="s">
        <v>89</v>
      </c>
      <c r="E3567" t="s">
        <v>1131</v>
      </c>
      <c r="F3567" t="s">
        <v>89</v>
      </c>
      <c r="G3567" t="s">
        <v>89</v>
      </c>
      <c r="H3567" t="s">
        <v>93</v>
      </c>
    </row>
    <row r="3568" spans="1:34" x14ac:dyDescent="0.25">
      <c r="A3568" t="s">
        <v>208</v>
      </c>
      <c r="B3568" t="s">
        <v>1138</v>
      </c>
      <c r="C3568" t="s">
        <v>89</v>
      </c>
      <c r="D3568" t="s">
        <v>89</v>
      </c>
      <c r="E3568" t="s">
        <v>1139</v>
      </c>
      <c r="F3568" t="s">
        <v>89</v>
      </c>
      <c r="G3568" t="s">
        <v>89</v>
      </c>
      <c r="H3568" t="s">
        <v>93</v>
      </c>
    </row>
    <row r="3569" spans="1:8" x14ac:dyDescent="0.25">
      <c r="A3569" t="s">
        <v>209</v>
      </c>
      <c r="B3569" t="s">
        <v>3230</v>
      </c>
      <c r="C3569" t="s">
        <v>89</v>
      </c>
      <c r="D3569" t="s">
        <v>4032</v>
      </c>
      <c r="E3569" t="s">
        <v>1097</v>
      </c>
      <c r="F3569" t="s">
        <v>89</v>
      </c>
      <c r="G3569" t="s">
        <v>89</v>
      </c>
      <c r="H3569" t="s">
        <v>93</v>
      </c>
    </row>
    <row r="3570" spans="1:8" x14ac:dyDescent="0.25">
      <c r="A3570" t="s">
        <v>209</v>
      </c>
      <c r="B3570" t="s">
        <v>3728</v>
      </c>
      <c r="C3570" t="s">
        <v>89</v>
      </c>
      <c r="D3570" t="s">
        <v>4033</v>
      </c>
      <c r="E3570" t="s">
        <v>1094</v>
      </c>
      <c r="F3570" t="s">
        <v>89</v>
      </c>
      <c r="G3570" t="s">
        <v>89</v>
      </c>
      <c r="H3570" t="s">
        <v>93</v>
      </c>
    </row>
    <row r="3571" spans="1:8" x14ac:dyDescent="0.25">
      <c r="A3571" t="s">
        <v>209</v>
      </c>
      <c r="B3571" t="s">
        <v>1149</v>
      </c>
      <c r="C3571" t="s">
        <v>89</v>
      </c>
      <c r="D3571" t="s">
        <v>4032</v>
      </c>
      <c r="E3571" t="s">
        <v>1142</v>
      </c>
      <c r="F3571" t="s">
        <v>89</v>
      </c>
      <c r="G3571" t="s">
        <v>89</v>
      </c>
      <c r="H3571" t="s">
        <v>93</v>
      </c>
    </row>
    <row r="3572" spans="1:8" x14ac:dyDescent="0.25">
      <c r="A3572" t="s">
        <v>209</v>
      </c>
      <c r="B3572" t="s">
        <v>2551</v>
      </c>
      <c r="C3572" t="s">
        <v>89</v>
      </c>
      <c r="D3572" t="s">
        <v>4034</v>
      </c>
      <c r="E3572" t="s">
        <v>1094</v>
      </c>
      <c r="F3572" t="s">
        <v>89</v>
      </c>
      <c r="G3572" t="s">
        <v>89</v>
      </c>
      <c r="H3572" t="s">
        <v>93</v>
      </c>
    </row>
    <row r="3573" spans="1:8" x14ac:dyDescent="0.25">
      <c r="A3573" t="s">
        <v>209</v>
      </c>
      <c r="B3573" t="s">
        <v>1329</v>
      </c>
      <c r="C3573" t="s">
        <v>89</v>
      </c>
      <c r="D3573" t="s">
        <v>89</v>
      </c>
      <c r="E3573" t="s">
        <v>1100</v>
      </c>
      <c r="F3573" t="s">
        <v>89</v>
      </c>
      <c r="G3573" t="s">
        <v>89</v>
      </c>
      <c r="H3573" t="s">
        <v>93</v>
      </c>
    </row>
    <row r="3574" spans="1:8" x14ac:dyDescent="0.25">
      <c r="A3574" t="s">
        <v>209</v>
      </c>
      <c r="B3574" t="s">
        <v>1404</v>
      </c>
      <c r="C3574" t="s">
        <v>89</v>
      </c>
      <c r="D3574" t="s">
        <v>4034</v>
      </c>
      <c r="E3574" t="s">
        <v>1093</v>
      </c>
      <c r="F3574" t="s">
        <v>89</v>
      </c>
      <c r="G3574" t="s">
        <v>89</v>
      </c>
      <c r="H3574" t="s">
        <v>93</v>
      </c>
    </row>
    <row r="3575" spans="1:8" x14ac:dyDescent="0.25">
      <c r="A3575" t="s">
        <v>209</v>
      </c>
      <c r="B3575" t="s">
        <v>2551</v>
      </c>
      <c r="C3575" t="s">
        <v>89</v>
      </c>
      <c r="D3575" t="s">
        <v>4034</v>
      </c>
      <c r="E3575" t="s">
        <v>1094</v>
      </c>
      <c r="F3575" t="s">
        <v>89</v>
      </c>
      <c r="G3575" t="s">
        <v>89</v>
      </c>
      <c r="H3575" t="s">
        <v>93</v>
      </c>
    </row>
    <row r="3576" spans="1:8" x14ac:dyDescent="0.25">
      <c r="A3576" t="s">
        <v>209</v>
      </c>
      <c r="B3576" t="s">
        <v>1403</v>
      </c>
      <c r="C3576" t="s">
        <v>89</v>
      </c>
      <c r="D3576" t="s">
        <v>4034</v>
      </c>
      <c r="E3576" t="s">
        <v>1094</v>
      </c>
      <c r="F3576" t="s">
        <v>89</v>
      </c>
      <c r="G3576" t="s">
        <v>89</v>
      </c>
      <c r="H3576" t="s">
        <v>93</v>
      </c>
    </row>
    <row r="3577" spans="1:8" x14ac:dyDescent="0.25">
      <c r="A3577" t="s">
        <v>209</v>
      </c>
      <c r="B3577" t="s">
        <v>1314</v>
      </c>
      <c r="C3577" t="s">
        <v>89</v>
      </c>
      <c r="D3577" t="s">
        <v>4034</v>
      </c>
      <c r="E3577" t="s">
        <v>1093</v>
      </c>
      <c r="F3577" t="s">
        <v>89</v>
      </c>
      <c r="G3577" t="s">
        <v>89</v>
      </c>
      <c r="H3577" t="s">
        <v>93</v>
      </c>
    </row>
    <row r="3578" spans="1:8" x14ac:dyDescent="0.25">
      <c r="A3578" t="s">
        <v>209</v>
      </c>
      <c r="B3578" t="s">
        <v>3728</v>
      </c>
      <c r="C3578" t="s">
        <v>89</v>
      </c>
      <c r="D3578" t="s">
        <v>4033</v>
      </c>
      <c r="E3578" t="s">
        <v>1094</v>
      </c>
      <c r="F3578" t="s">
        <v>89</v>
      </c>
      <c r="G3578" t="s">
        <v>89</v>
      </c>
      <c r="H3578" t="s">
        <v>93</v>
      </c>
    </row>
    <row r="3579" spans="1:8" x14ac:dyDescent="0.25">
      <c r="A3579" t="s">
        <v>209</v>
      </c>
      <c r="B3579" t="s">
        <v>4035</v>
      </c>
      <c r="C3579" t="s">
        <v>89</v>
      </c>
      <c r="D3579" t="s">
        <v>4036</v>
      </c>
      <c r="E3579" t="s">
        <v>1615</v>
      </c>
      <c r="F3579" t="s">
        <v>89</v>
      </c>
      <c r="G3579" t="s">
        <v>89</v>
      </c>
      <c r="H3579" t="s">
        <v>93</v>
      </c>
    </row>
    <row r="3580" spans="1:8" x14ac:dyDescent="0.25">
      <c r="A3580" t="s">
        <v>209</v>
      </c>
      <c r="B3580" t="s">
        <v>1405</v>
      </c>
      <c r="C3580" t="s">
        <v>89</v>
      </c>
      <c r="D3580" t="s">
        <v>4032</v>
      </c>
      <c r="E3580" t="s">
        <v>1105</v>
      </c>
      <c r="F3580" t="s">
        <v>89</v>
      </c>
      <c r="G3580" t="s">
        <v>89</v>
      </c>
      <c r="H3580" t="s">
        <v>93</v>
      </c>
    </row>
    <row r="3581" spans="1:8" x14ac:dyDescent="0.25">
      <c r="A3581" t="s">
        <v>209</v>
      </c>
      <c r="B3581" t="s">
        <v>3230</v>
      </c>
      <c r="C3581" t="s">
        <v>89</v>
      </c>
      <c r="D3581" t="s">
        <v>4032</v>
      </c>
      <c r="E3581" t="s">
        <v>1097</v>
      </c>
      <c r="F3581" t="s">
        <v>89</v>
      </c>
      <c r="G3581" t="s">
        <v>89</v>
      </c>
      <c r="H3581" t="s">
        <v>93</v>
      </c>
    </row>
    <row r="3582" spans="1:8" x14ac:dyDescent="0.25">
      <c r="A3582" t="s">
        <v>209</v>
      </c>
      <c r="B3582" t="s">
        <v>1181</v>
      </c>
      <c r="C3582" t="s">
        <v>89</v>
      </c>
      <c r="D3582" t="s">
        <v>4032</v>
      </c>
      <c r="E3582" t="s">
        <v>1097</v>
      </c>
      <c r="F3582" t="s">
        <v>89</v>
      </c>
      <c r="G3582" t="s">
        <v>89</v>
      </c>
      <c r="H3582" t="s">
        <v>93</v>
      </c>
    </row>
    <row r="3583" spans="1:8" x14ac:dyDescent="0.25">
      <c r="A3583" t="s">
        <v>209</v>
      </c>
      <c r="B3583" t="s">
        <v>1149</v>
      </c>
      <c r="C3583" t="s">
        <v>89</v>
      </c>
      <c r="D3583" t="s">
        <v>4032</v>
      </c>
      <c r="E3583" t="s">
        <v>1142</v>
      </c>
      <c r="F3583" t="s">
        <v>89</v>
      </c>
      <c r="G3583" t="s">
        <v>89</v>
      </c>
      <c r="H3583" t="s">
        <v>93</v>
      </c>
    </row>
    <row r="3584" spans="1:8" x14ac:dyDescent="0.25">
      <c r="A3584" t="s">
        <v>209</v>
      </c>
      <c r="B3584" t="s">
        <v>1411</v>
      </c>
      <c r="C3584" t="s">
        <v>89</v>
      </c>
      <c r="D3584" t="s">
        <v>89</v>
      </c>
      <c r="E3584" t="s">
        <v>1100</v>
      </c>
      <c r="F3584" t="s">
        <v>89</v>
      </c>
      <c r="G3584" t="s">
        <v>89</v>
      </c>
      <c r="H3584" t="s">
        <v>93</v>
      </c>
    </row>
    <row r="3585" spans="1:8" x14ac:dyDescent="0.25">
      <c r="A3585" t="s">
        <v>209</v>
      </c>
      <c r="B3585" t="s">
        <v>1329</v>
      </c>
      <c r="C3585" t="s">
        <v>89</v>
      </c>
      <c r="D3585" t="s">
        <v>89</v>
      </c>
      <c r="E3585" t="s">
        <v>1100</v>
      </c>
      <c r="F3585" t="s">
        <v>89</v>
      </c>
      <c r="G3585" t="s">
        <v>89</v>
      </c>
      <c r="H3585" t="s">
        <v>93</v>
      </c>
    </row>
    <row r="3586" spans="1:8" x14ac:dyDescent="0.25">
      <c r="A3586" t="s">
        <v>209</v>
      </c>
      <c r="B3586" t="s">
        <v>4037</v>
      </c>
      <c r="C3586" t="s">
        <v>89</v>
      </c>
      <c r="D3586" t="s">
        <v>89</v>
      </c>
      <c r="E3586" t="s">
        <v>1100</v>
      </c>
      <c r="F3586" t="s">
        <v>89</v>
      </c>
      <c r="G3586" t="s">
        <v>89</v>
      </c>
      <c r="H3586" t="s">
        <v>93</v>
      </c>
    </row>
    <row r="3587" spans="1:8" x14ac:dyDescent="0.25">
      <c r="A3587" t="s">
        <v>209</v>
      </c>
      <c r="B3587" t="s">
        <v>1412</v>
      </c>
      <c r="C3587" t="s">
        <v>89</v>
      </c>
      <c r="D3587" t="s">
        <v>89</v>
      </c>
      <c r="E3587" t="s">
        <v>1100</v>
      </c>
      <c r="F3587" t="s">
        <v>89</v>
      </c>
      <c r="G3587" t="s">
        <v>89</v>
      </c>
      <c r="H3587" t="s">
        <v>93</v>
      </c>
    </row>
    <row r="3588" spans="1:8" x14ac:dyDescent="0.25">
      <c r="A3588" t="s">
        <v>209</v>
      </c>
      <c r="B3588" t="s">
        <v>2253</v>
      </c>
      <c r="C3588" t="s">
        <v>89</v>
      </c>
      <c r="D3588" t="s">
        <v>89</v>
      </c>
      <c r="E3588" t="s">
        <v>1100</v>
      </c>
      <c r="F3588" t="s">
        <v>89</v>
      </c>
      <c r="G3588" t="s">
        <v>89</v>
      </c>
      <c r="H3588" t="s">
        <v>93</v>
      </c>
    </row>
    <row r="3589" spans="1:8" x14ac:dyDescent="0.25">
      <c r="A3589" t="s">
        <v>209</v>
      </c>
      <c r="B3589" t="s">
        <v>1775</v>
      </c>
      <c r="C3589" t="s">
        <v>89</v>
      </c>
      <c r="D3589" t="s">
        <v>89</v>
      </c>
      <c r="E3589" t="s">
        <v>1094</v>
      </c>
      <c r="F3589" t="s">
        <v>89</v>
      </c>
      <c r="G3589" t="s">
        <v>89</v>
      </c>
      <c r="H3589" t="s">
        <v>93</v>
      </c>
    </row>
    <row r="3590" spans="1:8" x14ac:dyDescent="0.25">
      <c r="A3590" t="s">
        <v>209</v>
      </c>
      <c r="B3590" t="s">
        <v>1122</v>
      </c>
      <c r="C3590" t="s">
        <v>89</v>
      </c>
      <c r="D3590" t="s">
        <v>89</v>
      </c>
      <c r="E3590" t="s">
        <v>1218</v>
      </c>
      <c r="F3590" t="s">
        <v>89</v>
      </c>
      <c r="G3590" t="s">
        <v>89</v>
      </c>
      <c r="H3590" t="s">
        <v>93</v>
      </c>
    </row>
    <row r="3591" spans="1:8" x14ac:dyDescent="0.25">
      <c r="A3591" t="s">
        <v>209</v>
      </c>
      <c r="B3591" t="s">
        <v>1124</v>
      </c>
      <c r="C3591" t="s">
        <v>89</v>
      </c>
      <c r="D3591" t="s">
        <v>89</v>
      </c>
      <c r="E3591" t="s">
        <v>1218</v>
      </c>
      <c r="F3591" t="s">
        <v>89</v>
      </c>
      <c r="G3591" t="s">
        <v>89</v>
      </c>
      <c r="H3591" t="s">
        <v>93</v>
      </c>
    </row>
    <row r="3592" spans="1:8" x14ac:dyDescent="0.25">
      <c r="A3592" t="s">
        <v>209</v>
      </c>
      <c r="B3592" t="s">
        <v>1200</v>
      </c>
      <c r="C3592" t="s">
        <v>89</v>
      </c>
      <c r="D3592" t="s">
        <v>89</v>
      </c>
      <c r="E3592" t="s">
        <v>1231</v>
      </c>
      <c r="F3592" t="s">
        <v>89</v>
      </c>
      <c r="G3592" t="s">
        <v>89</v>
      </c>
      <c r="H3592" t="s">
        <v>93</v>
      </c>
    </row>
    <row r="3593" spans="1:8" x14ac:dyDescent="0.25">
      <c r="A3593" t="s">
        <v>209</v>
      </c>
      <c r="B3593" t="s">
        <v>2138</v>
      </c>
      <c r="C3593" t="s">
        <v>89</v>
      </c>
      <c r="D3593" t="s">
        <v>89</v>
      </c>
      <c r="E3593" t="s">
        <v>1133</v>
      </c>
      <c r="F3593" t="s">
        <v>89</v>
      </c>
      <c r="G3593" t="s">
        <v>89</v>
      </c>
      <c r="H3593" t="s">
        <v>93</v>
      </c>
    </row>
    <row r="3594" spans="1:8" x14ac:dyDescent="0.25">
      <c r="A3594" t="s">
        <v>211</v>
      </c>
      <c r="B3594" t="s">
        <v>3230</v>
      </c>
      <c r="C3594" t="s">
        <v>89</v>
      </c>
      <c r="D3594" t="s">
        <v>4038</v>
      </c>
      <c r="E3594" t="s">
        <v>1097</v>
      </c>
      <c r="F3594" t="s">
        <v>89</v>
      </c>
      <c r="G3594" t="s">
        <v>89</v>
      </c>
      <c r="H3594" t="s">
        <v>93</v>
      </c>
    </row>
    <row r="3595" spans="1:8" x14ac:dyDescent="0.25">
      <c r="A3595" t="s">
        <v>211</v>
      </c>
      <c r="B3595" t="s">
        <v>2551</v>
      </c>
      <c r="C3595" t="s">
        <v>89</v>
      </c>
      <c r="D3595" t="s">
        <v>4034</v>
      </c>
      <c r="E3595" t="s">
        <v>1265</v>
      </c>
      <c r="F3595" t="s">
        <v>89</v>
      </c>
      <c r="G3595" t="s">
        <v>89</v>
      </c>
      <c r="H3595" t="s">
        <v>93</v>
      </c>
    </row>
    <row r="3596" spans="1:8" x14ac:dyDescent="0.25">
      <c r="A3596" t="s">
        <v>211</v>
      </c>
      <c r="B3596" t="s">
        <v>1314</v>
      </c>
      <c r="C3596" t="s">
        <v>89</v>
      </c>
      <c r="D3596" t="s">
        <v>4034</v>
      </c>
      <c r="E3596" t="s">
        <v>1093</v>
      </c>
      <c r="F3596" t="s">
        <v>89</v>
      </c>
      <c r="G3596" t="s">
        <v>89</v>
      </c>
      <c r="H3596" t="s">
        <v>93</v>
      </c>
    </row>
    <row r="3597" spans="1:8" x14ac:dyDescent="0.25">
      <c r="A3597" t="s">
        <v>211</v>
      </c>
      <c r="B3597" t="s">
        <v>1149</v>
      </c>
      <c r="C3597" t="s">
        <v>89</v>
      </c>
      <c r="D3597" t="s">
        <v>4038</v>
      </c>
      <c r="E3597" t="s">
        <v>1105</v>
      </c>
      <c r="F3597" t="s">
        <v>89</v>
      </c>
      <c r="G3597" t="s">
        <v>89</v>
      </c>
      <c r="H3597" t="s">
        <v>93</v>
      </c>
    </row>
    <row r="3598" spans="1:8" x14ac:dyDescent="0.25">
      <c r="A3598" t="s">
        <v>211</v>
      </c>
      <c r="B3598" t="s">
        <v>4039</v>
      </c>
      <c r="C3598" t="s">
        <v>89</v>
      </c>
      <c r="D3598" t="s">
        <v>4040</v>
      </c>
      <c r="E3598" t="s">
        <v>1100</v>
      </c>
      <c r="F3598" t="s">
        <v>89</v>
      </c>
      <c r="G3598" t="s">
        <v>89</v>
      </c>
      <c r="H3598" t="s">
        <v>93</v>
      </c>
    </row>
    <row r="3599" spans="1:8" x14ac:dyDescent="0.25">
      <c r="A3599" t="s">
        <v>211</v>
      </c>
      <c r="B3599" t="s">
        <v>4041</v>
      </c>
      <c r="C3599" t="s">
        <v>89</v>
      </c>
      <c r="D3599" t="s">
        <v>4042</v>
      </c>
      <c r="E3599" t="s">
        <v>1093</v>
      </c>
      <c r="F3599" t="s">
        <v>89</v>
      </c>
      <c r="G3599" t="s">
        <v>89</v>
      </c>
      <c r="H3599" t="s">
        <v>93</v>
      </c>
    </row>
    <row r="3600" spans="1:8" x14ac:dyDescent="0.25">
      <c r="A3600" t="s">
        <v>211</v>
      </c>
      <c r="B3600" t="s">
        <v>4043</v>
      </c>
      <c r="C3600" t="s">
        <v>89</v>
      </c>
      <c r="D3600" t="s">
        <v>4034</v>
      </c>
      <c r="E3600" t="s">
        <v>1097</v>
      </c>
      <c r="F3600" t="s">
        <v>89</v>
      </c>
      <c r="G3600" t="s">
        <v>89</v>
      </c>
      <c r="H3600" t="s">
        <v>93</v>
      </c>
    </row>
    <row r="3601" spans="1:8" x14ac:dyDescent="0.25">
      <c r="A3601" t="s">
        <v>211</v>
      </c>
      <c r="B3601" t="s">
        <v>1256</v>
      </c>
      <c r="C3601" t="s">
        <v>89</v>
      </c>
      <c r="D3601" t="s">
        <v>4034</v>
      </c>
      <c r="E3601" t="s">
        <v>1094</v>
      </c>
      <c r="F3601" t="s">
        <v>89</v>
      </c>
      <c r="G3601" t="s">
        <v>89</v>
      </c>
      <c r="H3601" t="s">
        <v>93</v>
      </c>
    </row>
    <row r="3602" spans="1:8" x14ac:dyDescent="0.25">
      <c r="A3602" t="s">
        <v>211</v>
      </c>
      <c r="B3602" t="s">
        <v>2212</v>
      </c>
      <c r="C3602" t="s">
        <v>89</v>
      </c>
      <c r="D3602" t="s">
        <v>4044</v>
      </c>
      <c r="E3602" t="s">
        <v>1298</v>
      </c>
      <c r="F3602" t="s">
        <v>89</v>
      </c>
      <c r="G3602" t="s">
        <v>89</v>
      </c>
      <c r="H3602" t="s">
        <v>93</v>
      </c>
    </row>
    <row r="3603" spans="1:8" x14ac:dyDescent="0.25">
      <c r="A3603" t="s">
        <v>211</v>
      </c>
      <c r="B3603" t="s">
        <v>2551</v>
      </c>
      <c r="C3603" t="s">
        <v>89</v>
      </c>
      <c r="D3603" t="s">
        <v>4034</v>
      </c>
      <c r="E3603" t="s">
        <v>1265</v>
      </c>
      <c r="F3603" t="s">
        <v>89</v>
      </c>
      <c r="G3603" t="s">
        <v>89</v>
      </c>
      <c r="H3603" t="s">
        <v>93</v>
      </c>
    </row>
    <row r="3604" spans="1:8" x14ac:dyDescent="0.25">
      <c r="A3604" t="s">
        <v>211</v>
      </c>
      <c r="B3604" t="s">
        <v>3104</v>
      </c>
      <c r="C3604" t="s">
        <v>89</v>
      </c>
      <c r="D3604" t="s">
        <v>4034</v>
      </c>
      <c r="E3604" t="s">
        <v>1265</v>
      </c>
      <c r="F3604" t="s">
        <v>89</v>
      </c>
      <c r="G3604" t="s">
        <v>89</v>
      </c>
      <c r="H3604" t="s">
        <v>93</v>
      </c>
    </row>
    <row r="3605" spans="1:8" x14ac:dyDescent="0.25">
      <c r="A3605" t="s">
        <v>211</v>
      </c>
      <c r="B3605" t="s">
        <v>1314</v>
      </c>
      <c r="C3605" t="s">
        <v>89</v>
      </c>
      <c r="D3605" t="s">
        <v>4034</v>
      </c>
      <c r="E3605" t="s">
        <v>1093</v>
      </c>
      <c r="F3605" t="s">
        <v>89</v>
      </c>
      <c r="G3605" t="s">
        <v>89</v>
      </c>
      <c r="H3605" t="s">
        <v>93</v>
      </c>
    </row>
    <row r="3606" spans="1:8" x14ac:dyDescent="0.25">
      <c r="A3606" t="s">
        <v>211</v>
      </c>
      <c r="B3606" t="s">
        <v>4045</v>
      </c>
      <c r="C3606" t="s">
        <v>89</v>
      </c>
      <c r="D3606" t="s">
        <v>4046</v>
      </c>
      <c r="E3606" t="s">
        <v>1265</v>
      </c>
      <c r="F3606" t="s">
        <v>89</v>
      </c>
      <c r="G3606" t="s">
        <v>89</v>
      </c>
      <c r="H3606" t="s">
        <v>93</v>
      </c>
    </row>
    <row r="3607" spans="1:8" x14ac:dyDescent="0.25">
      <c r="A3607" t="s">
        <v>211</v>
      </c>
      <c r="B3607" t="s">
        <v>4047</v>
      </c>
      <c r="C3607" t="s">
        <v>89</v>
      </c>
      <c r="D3607" t="s">
        <v>4038</v>
      </c>
      <c r="E3607" t="s">
        <v>1105</v>
      </c>
      <c r="F3607" t="s">
        <v>89</v>
      </c>
      <c r="G3607" t="s">
        <v>89</v>
      </c>
      <c r="H3607" t="s">
        <v>93</v>
      </c>
    </row>
    <row r="3608" spans="1:8" x14ac:dyDescent="0.25">
      <c r="A3608" t="s">
        <v>211</v>
      </c>
      <c r="B3608" t="s">
        <v>3230</v>
      </c>
      <c r="C3608" t="s">
        <v>89</v>
      </c>
      <c r="D3608" t="s">
        <v>4038</v>
      </c>
      <c r="E3608" t="s">
        <v>1097</v>
      </c>
      <c r="F3608" t="s">
        <v>89</v>
      </c>
      <c r="G3608" t="s">
        <v>89</v>
      </c>
      <c r="H3608" t="s">
        <v>93</v>
      </c>
    </row>
    <row r="3609" spans="1:8" x14ac:dyDescent="0.25">
      <c r="A3609" t="s">
        <v>211</v>
      </c>
      <c r="B3609" t="s">
        <v>1181</v>
      </c>
      <c r="C3609" t="s">
        <v>89</v>
      </c>
      <c r="D3609" t="s">
        <v>4038</v>
      </c>
      <c r="E3609" t="s">
        <v>1097</v>
      </c>
      <c r="F3609" t="s">
        <v>89</v>
      </c>
      <c r="G3609" t="s">
        <v>89</v>
      </c>
      <c r="H3609" t="s">
        <v>93</v>
      </c>
    </row>
    <row r="3610" spans="1:8" x14ac:dyDescent="0.25">
      <c r="A3610" t="s">
        <v>211</v>
      </c>
      <c r="B3610" t="s">
        <v>1149</v>
      </c>
      <c r="C3610" t="s">
        <v>89</v>
      </c>
      <c r="D3610" t="s">
        <v>4038</v>
      </c>
      <c r="E3610" t="s">
        <v>1105</v>
      </c>
      <c r="F3610" t="s">
        <v>89</v>
      </c>
      <c r="G3610" t="s">
        <v>89</v>
      </c>
      <c r="H3610" t="s">
        <v>93</v>
      </c>
    </row>
    <row r="3611" spans="1:8" x14ac:dyDescent="0.25">
      <c r="A3611" t="s">
        <v>211</v>
      </c>
      <c r="B3611" t="s">
        <v>1724</v>
      </c>
      <c r="C3611" t="s">
        <v>89</v>
      </c>
      <c r="D3611" t="s">
        <v>4048</v>
      </c>
      <c r="E3611" t="s">
        <v>1100</v>
      </c>
      <c r="F3611" t="s">
        <v>89</v>
      </c>
      <c r="G3611" t="s">
        <v>89</v>
      </c>
      <c r="H3611" t="s">
        <v>93</v>
      </c>
    </row>
    <row r="3612" spans="1:8" x14ac:dyDescent="0.25">
      <c r="A3612" t="s">
        <v>211</v>
      </c>
      <c r="B3612" t="s">
        <v>1649</v>
      </c>
      <c r="C3612" t="s">
        <v>89</v>
      </c>
      <c r="D3612" t="s">
        <v>89</v>
      </c>
      <c r="E3612" t="s">
        <v>1100</v>
      </c>
      <c r="F3612" t="s">
        <v>89</v>
      </c>
      <c r="G3612" t="s">
        <v>89</v>
      </c>
      <c r="H3612" t="s">
        <v>93</v>
      </c>
    </row>
    <row r="3613" spans="1:8" x14ac:dyDescent="0.25">
      <c r="A3613" t="s">
        <v>211</v>
      </c>
      <c r="B3613" t="s">
        <v>1645</v>
      </c>
      <c r="C3613" t="s">
        <v>89</v>
      </c>
      <c r="D3613" t="s">
        <v>89</v>
      </c>
      <c r="E3613" t="s">
        <v>1100</v>
      </c>
      <c r="F3613" t="s">
        <v>89</v>
      </c>
      <c r="G3613" t="s">
        <v>89</v>
      </c>
      <c r="H3613" t="s">
        <v>93</v>
      </c>
    </row>
    <row r="3614" spans="1:8" x14ac:dyDescent="0.25">
      <c r="A3614" t="s">
        <v>211</v>
      </c>
      <c r="B3614" t="s">
        <v>2808</v>
      </c>
      <c r="C3614" t="s">
        <v>89</v>
      </c>
      <c r="D3614" t="s">
        <v>89</v>
      </c>
      <c r="E3614" t="s">
        <v>1100</v>
      </c>
      <c r="F3614" t="s">
        <v>89</v>
      </c>
      <c r="G3614" t="s">
        <v>89</v>
      </c>
      <c r="H3614" t="s">
        <v>93</v>
      </c>
    </row>
    <row r="3615" spans="1:8" x14ac:dyDescent="0.25">
      <c r="A3615" t="s">
        <v>211</v>
      </c>
      <c r="B3615" t="s">
        <v>2253</v>
      </c>
      <c r="C3615" t="s">
        <v>89</v>
      </c>
      <c r="D3615" t="s">
        <v>89</v>
      </c>
      <c r="E3615" t="s">
        <v>1100</v>
      </c>
      <c r="F3615" t="s">
        <v>89</v>
      </c>
      <c r="G3615" t="s">
        <v>89</v>
      </c>
      <c r="H3615" t="s">
        <v>93</v>
      </c>
    </row>
    <row r="3616" spans="1:8" x14ac:dyDescent="0.25">
      <c r="A3616" t="s">
        <v>211</v>
      </c>
      <c r="B3616" t="s">
        <v>1329</v>
      </c>
      <c r="C3616" t="s">
        <v>89</v>
      </c>
      <c r="D3616" t="s">
        <v>89</v>
      </c>
      <c r="E3616" t="s">
        <v>1100</v>
      </c>
      <c r="F3616" t="s">
        <v>89</v>
      </c>
      <c r="G3616" t="s">
        <v>89</v>
      </c>
      <c r="H3616" t="s">
        <v>93</v>
      </c>
    </row>
    <row r="3617" spans="1:8" x14ac:dyDescent="0.25">
      <c r="A3617" t="s">
        <v>211</v>
      </c>
      <c r="B3617" t="s">
        <v>1412</v>
      </c>
      <c r="C3617" t="s">
        <v>89</v>
      </c>
      <c r="D3617" t="s">
        <v>89</v>
      </c>
      <c r="E3617" t="s">
        <v>1100</v>
      </c>
      <c r="F3617" t="s">
        <v>89</v>
      </c>
      <c r="G3617" t="s">
        <v>89</v>
      </c>
      <c r="H3617" t="s">
        <v>93</v>
      </c>
    </row>
    <row r="3618" spans="1:8" x14ac:dyDescent="0.25">
      <c r="A3618" t="s">
        <v>211</v>
      </c>
      <c r="B3618" t="s">
        <v>1411</v>
      </c>
      <c r="C3618" t="s">
        <v>89</v>
      </c>
      <c r="D3618" t="s">
        <v>89</v>
      </c>
      <c r="E3618" t="s">
        <v>1100</v>
      </c>
      <c r="F3618" t="s">
        <v>89</v>
      </c>
      <c r="G3618" t="s">
        <v>89</v>
      </c>
      <c r="H3618" t="s">
        <v>93</v>
      </c>
    </row>
    <row r="3619" spans="1:8" x14ac:dyDescent="0.25">
      <c r="A3619" t="s">
        <v>211</v>
      </c>
      <c r="B3619" t="s">
        <v>1197</v>
      </c>
      <c r="C3619" t="s">
        <v>89</v>
      </c>
      <c r="D3619" t="s">
        <v>89</v>
      </c>
      <c r="E3619" t="s">
        <v>1272</v>
      </c>
      <c r="F3619" t="s">
        <v>89</v>
      </c>
      <c r="G3619" t="s">
        <v>89</v>
      </c>
      <c r="H3619" t="s">
        <v>93</v>
      </c>
    </row>
    <row r="3620" spans="1:8" x14ac:dyDescent="0.25">
      <c r="A3620" t="s">
        <v>211</v>
      </c>
      <c r="B3620" t="s">
        <v>4039</v>
      </c>
      <c r="C3620" t="s">
        <v>89</v>
      </c>
      <c r="D3620" t="s">
        <v>4040</v>
      </c>
      <c r="E3620" t="s">
        <v>1100</v>
      </c>
      <c r="F3620" t="s">
        <v>89</v>
      </c>
      <c r="G3620" t="s">
        <v>89</v>
      </c>
      <c r="H3620" t="s">
        <v>93</v>
      </c>
    </row>
    <row r="3621" spans="1:8" x14ac:dyDescent="0.25">
      <c r="A3621" t="s">
        <v>211</v>
      </c>
      <c r="B3621" t="s">
        <v>1122</v>
      </c>
      <c r="C3621" t="s">
        <v>89</v>
      </c>
      <c r="D3621" t="s">
        <v>89</v>
      </c>
      <c r="E3621" t="s">
        <v>1218</v>
      </c>
      <c r="F3621" t="s">
        <v>89</v>
      </c>
      <c r="G3621" t="s">
        <v>89</v>
      </c>
      <c r="H3621" t="s">
        <v>93</v>
      </c>
    </row>
    <row r="3622" spans="1:8" x14ac:dyDescent="0.25">
      <c r="A3622" t="s">
        <v>211</v>
      </c>
      <c r="B3622" t="s">
        <v>1124</v>
      </c>
      <c r="C3622" t="s">
        <v>89</v>
      </c>
      <c r="D3622" t="s">
        <v>89</v>
      </c>
      <c r="E3622" t="s">
        <v>1218</v>
      </c>
      <c r="F3622" t="s">
        <v>89</v>
      </c>
      <c r="G3622" t="s">
        <v>89</v>
      </c>
      <c r="H3622" t="s">
        <v>93</v>
      </c>
    </row>
    <row r="3623" spans="1:8" x14ac:dyDescent="0.25">
      <c r="A3623" t="s">
        <v>211</v>
      </c>
      <c r="B3623" t="s">
        <v>1125</v>
      </c>
      <c r="C3623" t="s">
        <v>89</v>
      </c>
      <c r="D3623" t="s">
        <v>89</v>
      </c>
      <c r="E3623" t="s">
        <v>1218</v>
      </c>
      <c r="F3623" t="s">
        <v>89</v>
      </c>
      <c r="G3623" t="s">
        <v>89</v>
      </c>
      <c r="H3623" t="s">
        <v>93</v>
      </c>
    </row>
    <row r="3624" spans="1:8" x14ac:dyDescent="0.25">
      <c r="A3624" t="s">
        <v>211</v>
      </c>
      <c r="B3624" t="s">
        <v>1266</v>
      </c>
      <c r="C3624" t="s">
        <v>89</v>
      </c>
      <c r="D3624" t="s">
        <v>89</v>
      </c>
      <c r="E3624" t="s">
        <v>1131</v>
      </c>
      <c r="F3624" t="s">
        <v>89</v>
      </c>
      <c r="G3624" t="s">
        <v>89</v>
      </c>
      <c r="H3624" t="s">
        <v>93</v>
      </c>
    </row>
    <row r="3625" spans="1:8" x14ac:dyDescent="0.25">
      <c r="A3625" t="s">
        <v>211</v>
      </c>
      <c r="B3625" t="s">
        <v>1200</v>
      </c>
      <c r="C3625" t="s">
        <v>89</v>
      </c>
      <c r="D3625" t="s">
        <v>89</v>
      </c>
      <c r="E3625" t="s">
        <v>1231</v>
      </c>
      <c r="F3625" t="s">
        <v>89</v>
      </c>
      <c r="G3625" t="s">
        <v>89</v>
      </c>
      <c r="H3625" t="s">
        <v>93</v>
      </c>
    </row>
    <row r="3626" spans="1:8" x14ac:dyDescent="0.25">
      <c r="A3626" t="s">
        <v>211</v>
      </c>
      <c r="B3626" t="s">
        <v>1490</v>
      </c>
      <c r="C3626" t="s">
        <v>89</v>
      </c>
      <c r="D3626" t="s">
        <v>89</v>
      </c>
      <c r="E3626" t="s">
        <v>1202</v>
      </c>
      <c r="F3626" t="s">
        <v>89</v>
      </c>
      <c r="G3626" t="s">
        <v>89</v>
      </c>
      <c r="H3626" t="s">
        <v>93</v>
      </c>
    </row>
    <row r="3627" spans="1:8" x14ac:dyDescent="0.25">
      <c r="A3627" t="s">
        <v>211</v>
      </c>
      <c r="B3627" t="s">
        <v>4049</v>
      </c>
      <c r="C3627" t="s">
        <v>89</v>
      </c>
      <c r="D3627" t="s">
        <v>89</v>
      </c>
      <c r="E3627" t="s">
        <v>1129</v>
      </c>
      <c r="F3627" t="s">
        <v>89</v>
      </c>
      <c r="G3627" t="s">
        <v>89</v>
      </c>
      <c r="H3627" t="s">
        <v>93</v>
      </c>
    </row>
    <row r="3628" spans="1:8" x14ac:dyDescent="0.25">
      <c r="A3628" t="s">
        <v>211</v>
      </c>
      <c r="B3628" t="s">
        <v>2138</v>
      </c>
      <c r="C3628" t="s">
        <v>89</v>
      </c>
      <c r="D3628" t="s">
        <v>89</v>
      </c>
      <c r="E3628" t="s">
        <v>1133</v>
      </c>
      <c r="F3628" t="s">
        <v>89</v>
      </c>
      <c r="G3628" t="s">
        <v>89</v>
      </c>
      <c r="H3628" t="s">
        <v>93</v>
      </c>
    </row>
    <row r="3629" spans="1:8" x14ac:dyDescent="0.25">
      <c r="A3629" t="s">
        <v>211</v>
      </c>
      <c r="B3629" t="s">
        <v>1268</v>
      </c>
      <c r="C3629" t="s">
        <v>89</v>
      </c>
      <c r="D3629" t="s">
        <v>89</v>
      </c>
      <c r="E3629" t="s">
        <v>1233</v>
      </c>
      <c r="F3629" t="s">
        <v>89</v>
      </c>
      <c r="G3629" t="s">
        <v>89</v>
      </c>
      <c r="H3629" t="s">
        <v>93</v>
      </c>
    </row>
    <row r="3630" spans="1:8" x14ac:dyDescent="0.25">
      <c r="A3630" t="s">
        <v>211</v>
      </c>
      <c r="B3630" t="s">
        <v>1271</v>
      </c>
      <c r="C3630" t="s">
        <v>89</v>
      </c>
      <c r="D3630" t="s">
        <v>89</v>
      </c>
      <c r="E3630" t="s">
        <v>1272</v>
      </c>
      <c r="F3630" t="s">
        <v>89</v>
      </c>
      <c r="G3630" t="s">
        <v>89</v>
      </c>
      <c r="H3630" t="s">
        <v>93</v>
      </c>
    </row>
    <row r="3631" spans="1:8" x14ac:dyDescent="0.25">
      <c r="A3631" t="s">
        <v>211</v>
      </c>
      <c r="B3631" t="s">
        <v>1332</v>
      </c>
      <c r="C3631" t="s">
        <v>89</v>
      </c>
      <c r="D3631" t="s">
        <v>89</v>
      </c>
      <c r="E3631" t="s">
        <v>1218</v>
      </c>
      <c r="F3631" t="s">
        <v>89</v>
      </c>
      <c r="G3631" t="s">
        <v>89</v>
      </c>
      <c r="H3631" t="s">
        <v>93</v>
      </c>
    </row>
    <row r="3632" spans="1:8" x14ac:dyDescent="0.25">
      <c r="A3632" t="s">
        <v>211</v>
      </c>
      <c r="B3632" t="s">
        <v>4050</v>
      </c>
      <c r="C3632" t="s">
        <v>89</v>
      </c>
      <c r="D3632" t="s">
        <v>4051</v>
      </c>
      <c r="E3632" t="s">
        <v>1909</v>
      </c>
      <c r="F3632" t="s">
        <v>89</v>
      </c>
      <c r="G3632" t="s">
        <v>89</v>
      </c>
      <c r="H3632" t="s">
        <v>93</v>
      </c>
    </row>
    <row r="3633" spans="1:8" x14ac:dyDescent="0.25">
      <c r="A3633" t="s">
        <v>211</v>
      </c>
      <c r="B3633" t="s">
        <v>4052</v>
      </c>
      <c r="C3633" t="s">
        <v>89</v>
      </c>
      <c r="D3633" t="s">
        <v>4051</v>
      </c>
      <c r="E3633" t="s">
        <v>1754</v>
      </c>
      <c r="F3633" t="s">
        <v>89</v>
      </c>
      <c r="G3633" t="s">
        <v>89</v>
      </c>
      <c r="H3633" t="s">
        <v>93</v>
      </c>
    </row>
    <row r="3634" spans="1:8" x14ac:dyDescent="0.25">
      <c r="A3634" t="s">
        <v>211</v>
      </c>
      <c r="B3634" t="s">
        <v>2562</v>
      </c>
      <c r="C3634" t="s">
        <v>89</v>
      </c>
      <c r="D3634" t="s">
        <v>4053</v>
      </c>
      <c r="E3634" t="s">
        <v>1582</v>
      </c>
      <c r="F3634" t="s">
        <v>89</v>
      </c>
      <c r="G3634" t="s">
        <v>89</v>
      </c>
      <c r="H3634" t="s">
        <v>93</v>
      </c>
    </row>
    <row r="3635" spans="1:8" x14ac:dyDescent="0.25">
      <c r="A3635" t="s">
        <v>212</v>
      </c>
      <c r="B3635" t="s">
        <v>4054</v>
      </c>
      <c r="C3635" t="s">
        <v>89</v>
      </c>
      <c r="D3635" t="s">
        <v>4055</v>
      </c>
      <c r="E3635" t="s">
        <v>4056</v>
      </c>
      <c r="F3635" t="s">
        <v>89</v>
      </c>
      <c r="G3635" t="s">
        <v>89</v>
      </c>
      <c r="H3635" t="s">
        <v>93</v>
      </c>
    </row>
    <row r="3636" spans="1:8" x14ac:dyDescent="0.25">
      <c r="A3636" t="s">
        <v>212</v>
      </c>
      <c r="B3636" t="s">
        <v>4057</v>
      </c>
      <c r="C3636" t="s">
        <v>89</v>
      </c>
      <c r="D3636" t="s">
        <v>4058</v>
      </c>
      <c r="E3636" t="s">
        <v>4059</v>
      </c>
      <c r="F3636" t="s">
        <v>89</v>
      </c>
      <c r="G3636" t="s">
        <v>89</v>
      </c>
      <c r="H3636" t="s">
        <v>93</v>
      </c>
    </row>
    <row r="3637" spans="1:8" x14ac:dyDescent="0.25">
      <c r="A3637" t="s">
        <v>212</v>
      </c>
      <c r="B3637" t="s">
        <v>4060</v>
      </c>
      <c r="C3637" t="s">
        <v>89</v>
      </c>
      <c r="D3637" t="s">
        <v>4061</v>
      </c>
      <c r="E3637" t="s">
        <v>4062</v>
      </c>
      <c r="F3637" t="s">
        <v>89</v>
      </c>
      <c r="G3637" t="s">
        <v>89</v>
      </c>
      <c r="H3637" t="s">
        <v>93</v>
      </c>
    </row>
    <row r="3638" spans="1:8" x14ac:dyDescent="0.25">
      <c r="A3638" t="s">
        <v>212</v>
      </c>
      <c r="B3638" t="s">
        <v>4063</v>
      </c>
      <c r="C3638" t="s">
        <v>89</v>
      </c>
      <c r="D3638" t="s">
        <v>4064</v>
      </c>
      <c r="E3638" t="s">
        <v>4065</v>
      </c>
      <c r="F3638" t="s">
        <v>89</v>
      </c>
      <c r="G3638" t="s">
        <v>89</v>
      </c>
      <c r="H3638" t="s">
        <v>93</v>
      </c>
    </row>
    <row r="3639" spans="1:8" x14ac:dyDescent="0.25">
      <c r="A3639" t="s">
        <v>212</v>
      </c>
      <c r="B3639" t="s">
        <v>4066</v>
      </c>
      <c r="C3639" t="s">
        <v>89</v>
      </c>
      <c r="D3639" t="s">
        <v>4067</v>
      </c>
      <c r="E3639" t="s">
        <v>4068</v>
      </c>
      <c r="F3639" t="s">
        <v>89</v>
      </c>
      <c r="G3639" t="s">
        <v>89</v>
      </c>
      <c r="H3639" t="s">
        <v>93</v>
      </c>
    </row>
    <row r="3640" spans="1:8" x14ac:dyDescent="0.25">
      <c r="A3640" t="s">
        <v>212</v>
      </c>
      <c r="B3640" t="s">
        <v>4060</v>
      </c>
      <c r="C3640" t="s">
        <v>89</v>
      </c>
      <c r="D3640" t="s">
        <v>4061</v>
      </c>
      <c r="E3640" t="s">
        <v>4062</v>
      </c>
      <c r="F3640" t="s">
        <v>89</v>
      </c>
      <c r="G3640" t="s">
        <v>89</v>
      </c>
      <c r="H3640" t="s">
        <v>93</v>
      </c>
    </row>
    <row r="3641" spans="1:8" x14ac:dyDescent="0.25">
      <c r="A3641" t="s">
        <v>212</v>
      </c>
      <c r="B3641" t="s">
        <v>4069</v>
      </c>
      <c r="C3641" t="s">
        <v>89</v>
      </c>
      <c r="D3641" t="s">
        <v>4070</v>
      </c>
      <c r="E3641" t="s">
        <v>4056</v>
      </c>
      <c r="F3641" t="s">
        <v>89</v>
      </c>
      <c r="G3641" t="s">
        <v>89</v>
      </c>
      <c r="H3641" t="s">
        <v>93</v>
      </c>
    </row>
    <row r="3642" spans="1:8" x14ac:dyDescent="0.25">
      <c r="A3642" t="s">
        <v>212</v>
      </c>
      <c r="B3642" t="s">
        <v>4071</v>
      </c>
      <c r="C3642" t="s">
        <v>89</v>
      </c>
      <c r="D3642" t="s">
        <v>4072</v>
      </c>
      <c r="E3642" t="s">
        <v>4073</v>
      </c>
      <c r="F3642" t="s">
        <v>89</v>
      </c>
      <c r="G3642" t="s">
        <v>89</v>
      </c>
      <c r="H3642" t="s">
        <v>93</v>
      </c>
    </row>
    <row r="3643" spans="1:8" x14ac:dyDescent="0.25">
      <c r="A3643" t="s">
        <v>212</v>
      </c>
      <c r="B3643" t="s">
        <v>2397</v>
      </c>
      <c r="C3643" t="s">
        <v>89</v>
      </c>
      <c r="D3643" t="s">
        <v>89</v>
      </c>
      <c r="E3643" t="s">
        <v>4074</v>
      </c>
      <c r="F3643" t="s">
        <v>89</v>
      </c>
      <c r="G3643" t="s">
        <v>89</v>
      </c>
      <c r="H3643" t="s">
        <v>93</v>
      </c>
    </row>
    <row r="3644" spans="1:8" x14ac:dyDescent="0.25">
      <c r="A3644" t="s">
        <v>212</v>
      </c>
      <c r="B3644" t="s">
        <v>4075</v>
      </c>
      <c r="C3644" t="s">
        <v>89</v>
      </c>
      <c r="D3644" t="s">
        <v>89</v>
      </c>
      <c r="E3644" t="s">
        <v>4059</v>
      </c>
      <c r="F3644" t="s">
        <v>89</v>
      </c>
      <c r="G3644" t="s">
        <v>89</v>
      </c>
      <c r="H3644" t="s">
        <v>93</v>
      </c>
    </row>
    <row r="3645" spans="1:8" x14ac:dyDescent="0.25">
      <c r="A3645" t="s">
        <v>212</v>
      </c>
      <c r="B3645" t="s">
        <v>1112</v>
      </c>
      <c r="C3645" t="s">
        <v>89</v>
      </c>
      <c r="D3645" t="s">
        <v>89</v>
      </c>
      <c r="E3645" t="s">
        <v>4076</v>
      </c>
      <c r="F3645" t="s">
        <v>89</v>
      </c>
      <c r="G3645" t="s">
        <v>89</v>
      </c>
      <c r="H3645" t="s">
        <v>93</v>
      </c>
    </row>
    <row r="3646" spans="1:8" x14ac:dyDescent="0.25">
      <c r="A3646" t="s">
        <v>212</v>
      </c>
      <c r="B3646" t="s">
        <v>4077</v>
      </c>
      <c r="C3646" t="s">
        <v>89</v>
      </c>
      <c r="D3646" t="s">
        <v>4078</v>
      </c>
      <c r="E3646" t="s">
        <v>4068</v>
      </c>
      <c r="F3646" t="s">
        <v>89</v>
      </c>
      <c r="G3646" t="s">
        <v>89</v>
      </c>
      <c r="H3646" t="s">
        <v>93</v>
      </c>
    </row>
    <row r="3647" spans="1:8" x14ac:dyDescent="0.25">
      <c r="A3647" t="s">
        <v>212</v>
      </c>
      <c r="B3647" t="s">
        <v>4079</v>
      </c>
      <c r="C3647" t="s">
        <v>89</v>
      </c>
      <c r="D3647" t="s">
        <v>4080</v>
      </c>
      <c r="E3647" t="s">
        <v>4081</v>
      </c>
      <c r="F3647" t="s">
        <v>89</v>
      </c>
      <c r="G3647" t="s">
        <v>89</v>
      </c>
      <c r="H3647" t="s">
        <v>93</v>
      </c>
    </row>
    <row r="3648" spans="1:8" x14ac:dyDescent="0.25">
      <c r="A3648" t="s">
        <v>212</v>
      </c>
      <c r="B3648" t="s">
        <v>4082</v>
      </c>
      <c r="C3648" t="s">
        <v>89</v>
      </c>
      <c r="D3648" t="s">
        <v>4083</v>
      </c>
      <c r="E3648" t="s">
        <v>4084</v>
      </c>
      <c r="F3648" t="s">
        <v>89</v>
      </c>
      <c r="G3648" t="s">
        <v>89</v>
      </c>
      <c r="H3648" t="s">
        <v>93</v>
      </c>
    </row>
    <row r="3649" spans="1:8" x14ac:dyDescent="0.25">
      <c r="A3649" t="s">
        <v>212</v>
      </c>
      <c r="B3649" t="s">
        <v>4066</v>
      </c>
      <c r="C3649" t="s">
        <v>89</v>
      </c>
      <c r="D3649" t="s">
        <v>4067</v>
      </c>
      <c r="E3649" t="s">
        <v>4068</v>
      </c>
      <c r="F3649" t="s">
        <v>89</v>
      </c>
      <c r="G3649" t="s">
        <v>89</v>
      </c>
      <c r="H3649" t="s">
        <v>93</v>
      </c>
    </row>
    <row r="3650" spans="1:8" x14ac:dyDescent="0.25">
      <c r="A3650" t="s">
        <v>212</v>
      </c>
      <c r="B3650" t="s">
        <v>4085</v>
      </c>
      <c r="C3650" t="s">
        <v>89</v>
      </c>
      <c r="D3650" t="s">
        <v>4086</v>
      </c>
      <c r="E3650" t="s">
        <v>4068</v>
      </c>
      <c r="F3650" t="s">
        <v>89</v>
      </c>
      <c r="G3650" t="s">
        <v>89</v>
      </c>
      <c r="H3650" t="s">
        <v>93</v>
      </c>
    </row>
    <row r="3651" spans="1:8" x14ac:dyDescent="0.25">
      <c r="A3651" t="s">
        <v>212</v>
      </c>
      <c r="B3651" t="s">
        <v>4087</v>
      </c>
      <c r="C3651" t="s">
        <v>89</v>
      </c>
      <c r="D3651" t="s">
        <v>4088</v>
      </c>
      <c r="E3651" t="s">
        <v>4068</v>
      </c>
      <c r="F3651" t="s">
        <v>89</v>
      </c>
      <c r="G3651" t="s">
        <v>89</v>
      </c>
      <c r="H3651" t="s">
        <v>93</v>
      </c>
    </row>
    <row r="3652" spans="1:8" x14ac:dyDescent="0.25">
      <c r="A3652" t="s">
        <v>212</v>
      </c>
      <c r="B3652" t="s">
        <v>4089</v>
      </c>
      <c r="C3652" t="s">
        <v>89</v>
      </c>
      <c r="D3652" t="s">
        <v>4064</v>
      </c>
      <c r="E3652" t="s">
        <v>4068</v>
      </c>
      <c r="F3652" t="s">
        <v>89</v>
      </c>
      <c r="G3652" t="s">
        <v>89</v>
      </c>
      <c r="H3652" t="s">
        <v>93</v>
      </c>
    </row>
    <row r="3653" spans="1:8" x14ac:dyDescent="0.25">
      <c r="A3653" t="s">
        <v>212</v>
      </c>
      <c r="B3653" t="s">
        <v>4090</v>
      </c>
      <c r="C3653" t="s">
        <v>89</v>
      </c>
      <c r="D3653" t="s">
        <v>4091</v>
      </c>
      <c r="E3653" t="s">
        <v>4068</v>
      </c>
      <c r="F3653" t="s">
        <v>89</v>
      </c>
      <c r="G3653" t="s">
        <v>89</v>
      </c>
      <c r="H3653" t="s">
        <v>93</v>
      </c>
    </row>
    <row r="3654" spans="1:8" x14ac:dyDescent="0.25">
      <c r="A3654" t="s">
        <v>212</v>
      </c>
      <c r="B3654" t="s">
        <v>4092</v>
      </c>
      <c r="C3654" t="s">
        <v>89</v>
      </c>
      <c r="D3654" t="s">
        <v>4093</v>
      </c>
      <c r="E3654" t="s">
        <v>4068</v>
      </c>
      <c r="F3654" t="s">
        <v>89</v>
      </c>
      <c r="G3654" t="s">
        <v>89</v>
      </c>
      <c r="H3654" t="s">
        <v>93</v>
      </c>
    </row>
    <row r="3655" spans="1:8" x14ac:dyDescent="0.25">
      <c r="A3655" t="s">
        <v>212</v>
      </c>
      <c r="B3655" t="s">
        <v>4094</v>
      </c>
      <c r="C3655" t="s">
        <v>89</v>
      </c>
      <c r="D3655" t="s">
        <v>4078</v>
      </c>
      <c r="E3655" t="s">
        <v>4095</v>
      </c>
      <c r="F3655" t="s">
        <v>89</v>
      </c>
      <c r="G3655" t="s">
        <v>89</v>
      </c>
      <c r="H3655" t="s">
        <v>93</v>
      </c>
    </row>
    <row r="3656" spans="1:8" x14ac:dyDescent="0.25">
      <c r="A3656" t="s">
        <v>212</v>
      </c>
      <c r="B3656" t="s">
        <v>4096</v>
      </c>
      <c r="C3656" t="s">
        <v>89</v>
      </c>
      <c r="D3656" t="s">
        <v>4067</v>
      </c>
      <c r="E3656" t="s">
        <v>4095</v>
      </c>
      <c r="F3656" t="s">
        <v>89</v>
      </c>
      <c r="G3656" t="s">
        <v>89</v>
      </c>
      <c r="H3656" t="s">
        <v>93</v>
      </c>
    </row>
    <row r="3657" spans="1:8" x14ac:dyDescent="0.25">
      <c r="A3657" t="s">
        <v>212</v>
      </c>
      <c r="B3657" t="s">
        <v>4097</v>
      </c>
      <c r="C3657" t="s">
        <v>89</v>
      </c>
      <c r="D3657" t="s">
        <v>4086</v>
      </c>
      <c r="E3657" t="s">
        <v>4095</v>
      </c>
      <c r="F3657" t="s">
        <v>89</v>
      </c>
      <c r="G3657" t="s">
        <v>89</v>
      </c>
      <c r="H3657" t="s">
        <v>93</v>
      </c>
    </row>
    <row r="3658" spans="1:8" x14ac:dyDescent="0.25">
      <c r="A3658" t="s">
        <v>212</v>
      </c>
      <c r="B3658" t="s">
        <v>4098</v>
      </c>
      <c r="C3658" t="s">
        <v>89</v>
      </c>
      <c r="D3658" t="s">
        <v>4088</v>
      </c>
      <c r="E3658" t="s">
        <v>4095</v>
      </c>
      <c r="F3658" t="s">
        <v>89</v>
      </c>
      <c r="G3658" t="s">
        <v>89</v>
      </c>
      <c r="H3658" t="s">
        <v>93</v>
      </c>
    </row>
    <row r="3659" spans="1:8" x14ac:dyDescent="0.25">
      <c r="A3659" t="s">
        <v>212</v>
      </c>
      <c r="B3659" t="s">
        <v>4099</v>
      </c>
      <c r="C3659" t="s">
        <v>89</v>
      </c>
      <c r="D3659" t="s">
        <v>4064</v>
      </c>
      <c r="E3659" t="s">
        <v>4095</v>
      </c>
      <c r="F3659" t="s">
        <v>89</v>
      </c>
      <c r="G3659" t="s">
        <v>89</v>
      </c>
      <c r="H3659" t="s">
        <v>93</v>
      </c>
    </row>
    <row r="3660" spans="1:8" x14ac:dyDescent="0.25">
      <c r="A3660" t="s">
        <v>212</v>
      </c>
      <c r="B3660" t="s">
        <v>4100</v>
      </c>
      <c r="C3660" t="s">
        <v>89</v>
      </c>
      <c r="D3660" t="s">
        <v>4091</v>
      </c>
      <c r="E3660" t="s">
        <v>4095</v>
      </c>
      <c r="F3660" t="s">
        <v>89</v>
      </c>
      <c r="G3660" t="s">
        <v>89</v>
      </c>
      <c r="H3660" t="s">
        <v>93</v>
      </c>
    </row>
    <row r="3661" spans="1:8" x14ac:dyDescent="0.25">
      <c r="A3661" t="s">
        <v>212</v>
      </c>
      <c r="B3661" t="s">
        <v>4101</v>
      </c>
      <c r="C3661" t="s">
        <v>89</v>
      </c>
      <c r="D3661" t="s">
        <v>4093</v>
      </c>
      <c r="E3661" t="s">
        <v>4095</v>
      </c>
      <c r="F3661" t="s">
        <v>89</v>
      </c>
      <c r="G3661" t="s">
        <v>89</v>
      </c>
      <c r="H3661" t="s">
        <v>93</v>
      </c>
    </row>
    <row r="3662" spans="1:8" x14ac:dyDescent="0.25">
      <c r="A3662" t="s">
        <v>212</v>
      </c>
      <c r="B3662" t="s">
        <v>4102</v>
      </c>
      <c r="C3662" t="s">
        <v>89</v>
      </c>
      <c r="D3662" t="s">
        <v>4088</v>
      </c>
      <c r="E3662" t="s">
        <v>4065</v>
      </c>
      <c r="F3662" t="s">
        <v>89</v>
      </c>
      <c r="G3662" t="s">
        <v>89</v>
      </c>
      <c r="H3662" t="s">
        <v>93</v>
      </c>
    </row>
    <row r="3663" spans="1:8" x14ac:dyDescent="0.25">
      <c r="A3663" t="s">
        <v>212</v>
      </c>
      <c r="B3663" t="s">
        <v>4063</v>
      </c>
      <c r="C3663" t="s">
        <v>89</v>
      </c>
      <c r="D3663" t="s">
        <v>4064</v>
      </c>
      <c r="E3663" t="s">
        <v>4065</v>
      </c>
      <c r="F3663" t="s">
        <v>89</v>
      </c>
      <c r="G3663" t="s">
        <v>89</v>
      </c>
      <c r="H3663" t="s">
        <v>93</v>
      </c>
    </row>
    <row r="3664" spans="1:8" x14ac:dyDescent="0.25">
      <c r="A3664" t="s">
        <v>212</v>
      </c>
      <c r="B3664" t="s">
        <v>4103</v>
      </c>
      <c r="C3664" t="s">
        <v>89</v>
      </c>
      <c r="D3664" t="s">
        <v>4086</v>
      </c>
      <c r="E3664" t="s">
        <v>4065</v>
      </c>
      <c r="F3664" t="s">
        <v>89</v>
      </c>
      <c r="G3664" t="s">
        <v>89</v>
      </c>
      <c r="H3664" t="s">
        <v>93</v>
      </c>
    </row>
    <row r="3665" spans="1:8" x14ac:dyDescent="0.25">
      <c r="A3665" t="s">
        <v>212</v>
      </c>
      <c r="B3665" t="s">
        <v>4104</v>
      </c>
      <c r="C3665" t="s">
        <v>89</v>
      </c>
      <c r="D3665" t="s">
        <v>4091</v>
      </c>
      <c r="E3665" t="s">
        <v>4065</v>
      </c>
      <c r="F3665" t="s">
        <v>89</v>
      </c>
      <c r="G3665" t="s">
        <v>89</v>
      </c>
      <c r="H3665" t="s">
        <v>93</v>
      </c>
    </row>
    <row r="3666" spans="1:8" x14ac:dyDescent="0.25">
      <c r="A3666" t="s">
        <v>212</v>
      </c>
      <c r="B3666" t="s">
        <v>4105</v>
      </c>
      <c r="C3666" t="s">
        <v>89</v>
      </c>
      <c r="D3666" t="s">
        <v>4078</v>
      </c>
      <c r="E3666" t="s">
        <v>4065</v>
      </c>
      <c r="F3666" t="s">
        <v>89</v>
      </c>
      <c r="G3666" t="s">
        <v>89</v>
      </c>
      <c r="H3666" t="s">
        <v>93</v>
      </c>
    </row>
    <row r="3667" spans="1:8" x14ac:dyDescent="0.25">
      <c r="A3667" t="s">
        <v>212</v>
      </c>
      <c r="B3667" t="s">
        <v>4106</v>
      </c>
      <c r="C3667" t="s">
        <v>89</v>
      </c>
      <c r="D3667" t="s">
        <v>4107</v>
      </c>
      <c r="E3667" t="s">
        <v>4084</v>
      </c>
      <c r="F3667" t="s">
        <v>89</v>
      </c>
      <c r="G3667" t="s">
        <v>89</v>
      </c>
      <c r="H3667" t="s">
        <v>93</v>
      </c>
    </row>
    <row r="3668" spans="1:8" x14ac:dyDescent="0.25">
      <c r="A3668" t="s">
        <v>212</v>
      </c>
      <c r="B3668" t="s">
        <v>4054</v>
      </c>
      <c r="C3668" t="s">
        <v>89</v>
      </c>
      <c r="D3668" t="s">
        <v>4055</v>
      </c>
      <c r="E3668" t="s">
        <v>4056</v>
      </c>
      <c r="F3668" t="s">
        <v>89</v>
      </c>
      <c r="G3668" t="s">
        <v>89</v>
      </c>
      <c r="H3668" t="s">
        <v>93</v>
      </c>
    </row>
    <row r="3669" spans="1:8" x14ac:dyDescent="0.25">
      <c r="A3669" t="s">
        <v>212</v>
      </c>
      <c r="B3669" t="s">
        <v>4108</v>
      </c>
      <c r="C3669" t="s">
        <v>89</v>
      </c>
      <c r="D3669" t="s">
        <v>4109</v>
      </c>
      <c r="E3669" t="s">
        <v>4059</v>
      </c>
      <c r="F3669" t="s">
        <v>89</v>
      </c>
      <c r="G3669" t="s">
        <v>89</v>
      </c>
      <c r="H3669" t="s">
        <v>93</v>
      </c>
    </row>
    <row r="3670" spans="1:8" x14ac:dyDescent="0.25">
      <c r="A3670" t="s">
        <v>212</v>
      </c>
      <c r="B3670" t="s">
        <v>4110</v>
      </c>
      <c r="C3670" t="s">
        <v>89</v>
      </c>
      <c r="D3670" t="s">
        <v>4111</v>
      </c>
      <c r="E3670" t="s">
        <v>4084</v>
      </c>
      <c r="F3670" t="s">
        <v>89</v>
      </c>
      <c r="G3670" t="s">
        <v>89</v>
      </c>
      <c r="H3670" t="s">
        <v>93</v>
      </c>
    </row>
    <row r="3671" spans="1:8" x14ac:dyDescent="0.25">
      <c r="A3671" t="s">
        <v>212</v>
      </c>
      <c r="B3671" t="s">
        <v>4057</v>
      </c>
      <c r="C3671" t="s">
        <v>89</v>
      </c>
      <c r="D3671" t="s">
        <v>4058</v>
      </c>
      <c r="E3671" t="s">
        <v>4059</v>
      </c>
      <c r="F3671" t="s">
        <v>89</v>
      </c>
      <c r="G3671" t="s">
        <v>89</v>
      </c>
      <c r="H3671" t="s">
        <v>93</v>
      </c>
    </row>
    <row r="3672" spans="1:8" x14ac:dyDescent="0.25">
      <c r="A3672" t="s">
        <v>212</v>
      </c>
      <c r="B3672" t="s">
        <v>4112</v>
      </c>
      <c r="C3672" t="s">
        <v>89</v>
      </c>
      <c r="D3672" t="s">
        <v>4113</v>
      </c>
      <c r="E3672" t="s">
        <v>4059</v>
      </c>
      <c r="F3672" t="s">
        <v>89</v>
      </c>
      <c r="G3672" t="s">
        <v>89</v>
      </c>
      <c r="H3672" t="s">
        <v>93</v>
      </c>
    </row>
    <row r="3673" spans="1:8" x14ac:dyDescent="0.25">
      <c r="A3673" t="s">
        <v>212</v>
      </c>
      <c r="B3673" t="s">
        <v>4114</v>
      </c>
      <c r="C3673" t="s">
        <v>89</v>
      </c>
      <c r="D3673" t="s">
        <v>4115</v>
      </c>
      <c r="E3673" t="s">
        <v>4056</v>
      </c>
      <c r="F3673" t="s">
        <v>89</v>
      </c>
      <c r="G3673" t="s">
        <v>89</v>
      </c>
      <c r="H3673" t="s">
        <v>93</v>
      </c>
    </row>
    <row r="3674" spans="1:8" x14ac:dyDescent="0.25">
      <c r="A3674" t="s">
        <v>212</v>
      </c>
      <c r="B3674" t="s">
        <v>4116</v>
      </c>
      <c r="C3674" t="s">
        <v>89</v>
      </c>
      <c r="D3674" t="s">
        <v>4117</v>
      </c>
      <c r="E3674" t="s">
        <v>4065</v>
      </c>
      <c r="F3674" t="s">
        <v>89</v>
      </c>
      <c r="G3674" t="s">
        <v>89</v>
      </c>
      <c r="H3674" t="s">
        <v>93</v>
      </c>
    </row>
    <row r="3675" spans="1:8" x14ac:dyDescent="0.25">
      <c r="A3675" t="s">
        <v>212</v>
      </c>
      <c r="B3675" t="s">
        <v>2258</v>
      </c>
      <c r="C3675" t="s">
        <v>89</v>
      </c>
      <c r="D3675" t="s">
        <v>4118</v>
      </c>
      <c r="E3675" t="s">
        <v>4119</v>
      </c>
      <c r="F3675" t="s">
        <v>89</v>
      </c>
      <c r="G3675" t="s">
        <v>89</v>
      </c>
      <c r="H3675" t="s">
        <v>93</v>
      </c>
    </row>
    <row r="3676" spans="1:8" x14ac:dyDescent="0.25">
      <c r="A3676" t="s">
        <v>212</v>
      </c>
      <c r="B3676" t="s">
        <v>2260</v>
      </c>
      <c r="C3676" t="s">
        <v>89</v>
      </c>
      <c r="D3676" t="s">
        <v>4120</v>
      </c>
      <c r="E3676" t="s">
        <v>4119</v>
      </c>
      <c r="F3676" t="s">
        <v>89</v>
      </c>
      <c r="G3676" t="s">
        <v>89</v>
      </c>
      <c r="H3676" t="s">
        <v>93</v>
      </c>
    </row>
    <row r="3677" spans="1:8" x14ac:dyDescent="0.25">
      <c r="A3677" t="s">
        <v>212</v>
      </c>
      <c r="B3677" t="s">
        <v>4121</v>
      </c>
      <c r="C3677" t="s">
        <v>89</v>
      </c>
      <c r="D3677" t="s">
        <v>4122</v>
      </c>
      <c r="E3677" t="s">
        <v>4119</v>
      </c>
      <c r="F3677" t="s">
        <v>89</v>
      </c>
      <c r="G3677" t="s">
        <v>89</v>
      </c>
      <c r="H3677" t="s">
        <v>93</v>
      </c>
    </row>
    <row r="3678" spans="1:8" x14ac:dyDescent="0.25">
      <c r="A3678" t="s">
        <v>212</v>
      </c>
      <c r="B3678" t="s">
        <v>4123</v>
      </c>
      <c r="C3678" t="s">
        <v>89</v>
      </c>
      <c r="D3678" t="s">
        <v>4124</v>
      </c>
      <c r="E3678" t="s">
        <v>4119</v>
      </c>
      <c r="F3678" t="s">
        <v>89</v>
      </c>
      <c r="G3678" t="s">
        <v>89</v>
      </c>
      <c r="H3678" t="s">
        <v>93</v>
      </c>
    </row>
    <row r="3679" spans="1:8" x14ac:dyDescent="0.25">
      <c r="A3679" t="s">
        <v>212</v>
      </c>
      <c r="B3679" t="s">
        <v>1647</v>
      </c>
      <c r="C3679" t="s">
        <v>89</v>
      </c>
      <c r="D3679" t="s">
        <v>4125</v>
      </c>
      <c r="E3679" t="s">
        <v>4065</v>
      </c>
      <c r="F3679" t="s">
        <v>89</v>
      </c>
      <c r="G3679" t="s">
        <v>89</v>
      </c>
      <c r="H3679" t="s">
        <v>93</v>
      </c>
    </row>
    <row r="3680" spans="1:8" x14ac:dyDescent="0.25">
      <c r="A3680" t="s">
        <v>212</v>
      </c>
      <c r="B3680" t="s">
        <v>4126</v>
      </c>
      <c r="C3680" t="s">
        <v>89</v>
      </c>
      <c r="D3680" t="s">
        <v>89</v>
      </c>
      <c r="E3680" t="s">
        <v>4081</v>
      </c>
      <c r="F3680" t="s">
        <v>89</v>
      </c>
      <c r="G3680" t="s">
        <v>89</v>
      </c>
      <c r="H3680" t="s">
        <v>93</v>
      </c>
    </row>
    <row r="3681" spans="1:8" x14ac:dyDescent="0.25">
      <c r="A3681" t="s">
        <v>212</v>
      </c>
      <c r="B3681" t="s">
        <v>1329</v>
      </c>
      <c r="C3681" t="s">
        <v>89</v>
      </c>
      <c r="D3681" t="s">
        <v>89</v>
      </c>
      <c r="E3681" t="s">
        <v>4081</v>
      </c>
      <c r="F3681" t="s">
        <v>89</v>
      </c>
      <c r="G3681" t="s">
        <v>89</v>
      </c>
      <c r="H3681" t="s">
        <v>93</v>
      </c>
    </row>
    <row r="3682" spans="1:8" x14ac:dyDescent="0.25">
      <c r="A3682" t="s">
        <v>212</v>
      </c>
      <c r="B3682" t="s">
        <v>2742</v>
      </c>
      <c r="C3682" t="s">
        <v>89</v>
      </c>
      <c r="D3682" t="s">
        <v>4127</v>
      </c>
      <c r="E3682" t="s">
        <v>4068</v>
      </c>
      <c r="F3682" t="s">
        <v>89</v>
      </c>
      <c r="G3682" t="s">
        <v>89</v>
      </c>
      <c r="H3682" t="s">
        <v>93</v>
      </c>
    </row>
    <row r="3683" spans="1:8" x14ac:dyDescent="0.25">
      <c r="A3683" t="s">
        <v>212</v>
      </c>
      <c r="B3683" t="s">
        <v>3046</v>
      </c>
      <c r="C3683" t="s">
        <v>89</v>
      </c>
      <c r="D3683" t="s">
        <v>89</v>
      </c>
      <c r="E3683" t="s">
        <v>4076</v>
      </c>
      <c r="F3683" t="s">
        <v>89</v>
      </c>
      <c r="G3683" t="s">
        <v>89</v>
      </c>
      <c r="H3683" t="s">
        <v>93</v>
      </c>
    </row>
    <row r="3684" spans="1:8" x14ac:dyDescent="0.25">
      <c r="A3684" t="s">
        <v>212</v>
      </c>
      <c r="B3684" t="s">
        <v>4128</v>
      </c>
      <c r="C3684" t="s">
        <v>89</v>
      </c>
      <c r="D3684" t="s">
        <v>89</v>
      </c>
      <c r="E3684" t="s">
        <v>4129</v>
      </c>
      <c r="F3684" t="s">
        <v>89</v>
      </c>
      <c r="G3684" t="s">
        <v>89</v>
      </c>
      <c r="H3684" t="s">
        <v>93</v>
      </c>
    </row>
    <row r="3685" spans="1:8" x14ac:dyDescent="0.25">
      <c r="A3685" t="s">
        <v>212</v>
      </c>
      <c r="B3685" t="s">
        <v>4130</v>
      </c>
      <c r="C3685" t="s">
        <v>89</v>
      </c>
      <c r="D3685" t="s">
        <v>89</v>
      </c>
      <c r="E3685" t="s">
        <v>4131</v>
      </c>
      <c r="F3685" t="s">
        <v>89</v>
      </c>
      <c r="G3685" t="s">
        <v>89</v>
      </c>
      <c r="H3685" t="s">
        <v>93</v>
      </c>
    </row>
    <row r="3686" spans="1:8" x14ac:dyDescent="0.25">
      <c r="A3686" t="s">
        <v>212</v>
      </c>
      <c r="B3686" t="s">
        <v>4132</v>
      </c>
      <c r="C3686" t="s">
        <v>89</v>
      </c>
      <c r="D3686" t="s">
        <v>89</v>
      </c>
      <c r="E3686" t="s">
        <v>4056</v>
      </c>
      <c r="F3686" t="s">
        <v>89</v>
      </c>
      <c r="G3686" t="s">
        <v>89</v>
      </c>
      <c r="H3686" t="s">
        <v>93</v>
      </c>
    </row>
    <row r="3687" spans="1:8" x14ac:dyDescent="0.25">
      <c r="A3687" t="s">
        <v>212</v>
      </c>
      <c r="B3687" t="s">
        <v>4133</v>
      </c>
      <c r="C3687" t="s">
        <v>89</v>
      </c>
      <c r="D3687" t="s">
        <v>89</v>
      </c>
      <c r="E3687" t="s">
        <v>4129</v>
      </c>
      <c r="F3687" t="s">
        <v>89</v>
      </c>
      <c r="G3687" t="s">
        <v>89</v>
      </c>
      <c r="H3687" t="s">
        <v>93</v>
      </c>
    </row>
    <row r="3688" spans="1:8" x14ac:dyDescent="0.25">
      <c r="A3688" t="s">
        <v>212</v>
      </c>
      <c r="B3688" t="s">
        <v>1840</v>
      </c>
      <c r="C3688" t="s">
        <v>89</v>
      </c>
      <c r="D3688" t="s">
        <v>89</v>
      </c>
      <c r="E3688" t="s">
        <v>4134</v>
      </c>
      <c r="F3688" t="s">
        <v>89</v>
      </c>
      <c r="G3688" t="s">
        <v>89</v>
      </c>
      <c r="H3688" t="s">
        <v>93</v>
      </c>
    </row>
    <row r="3689" spans="1:8" x14ac:dyDescent="0.25">
      <c r="A3689" t="s">
        <v>212</v>
      </c>
      <c r="B3689" t="s">
        <v>4135</v>
      </c>
      <c r="C3689" t="s">
        <v>89</v>
      </c>
      <c r="D3689" t="s">
        <v>89</v>
      </c>
      <c r="E3689" t="s">
        <v>4129</v>
      </c>
      <c r="F3689" t="s">
        <v>89</v>
      </c>
      <c r="G3689" t="s">
        <v>89</v>
      </c>
      <c r="H3689" t="s">
        <v>93</v>
      </c>
    </row>
    <row r="3690" spans="1:8" x14ac:dyDescent="0.25">
      <c r="A3690" t="s">
        <v>212</v>
      </c>
      <c r="B3690" t="s">
        <v>2768</v>
      </c>
      <c r="C3690" t="s">
        <v>89</v>
      </c>
      <c r="D3690" t="s">
        <v>89</v>
      </c>
      <c r="E3690" t="s">
        <v>4134</v>
      </c>
      <c r="F3690" t="s">
        <v>89</v>
      </c>
      <c r="G3690" t="s">
        <v>89</v>
      </c>
      <c r="H3690" t="s">
        <v>93</v>
      </c>
    </row>
    <row r="3691" spans="1:8" x14ac:dyDescent="0.25">
      <c r="A3691" t="s">
        <v>212</v>
      </c>
      <c r="B3691" t="s">
        <v>1284</v>
      </c>
      <c r="C3691" t="s">
        <v>89</v>
      </c>
      <c r="D3691" t="s">
        <v>89</v>
      </c>
      <c r="E3691" t="s">
        <v>1196</v>
      </c>
      <c r="F3691" t="s">
        <v>89</v>
      </c>
      <c r="G3691" t="s">
        <v>89</v>
      </c>
      <c r="H3691" t="s">
        <v>93</v>
      </c>
    </row>
    <row r="3692" spans="1:8" x14ac:dyDescent="0.25">
      <c r="A3692" t="s">
        <v>212</v>
      </c>
      <c r="B3692" t="s">
        <v>1122</v>
      </c>
      <c r="C3692" t="s">
        <v>89</v>
      </c>
      <c r="D3692" t="s">
        <v>89</v>
      </c>
      <c r="E3692" t="s">
        <v>1196</v>
      </c>
      <c r="F3692" t="s">
        <v>89</v>
      </c>
      <c r="G3692" t="s">
        <v>89</v>
      </c>
      <c r="H3692" t="s">
        <v>93</v>
      </c>
    </row>
    <row r="3693" spans="1:8" x14ac:dyDescent="0.25">
      <c r="A3693" t="s">
        <v>212</v>
      </c>
      <c r="B3693" t="s">
        <v>1331</v>
      </c>
      <c r="C3693" t="s">
        <v>89</v>
      </c>
      <c r="D3693" t="s">
        <v>89</v>
      </c>
      <c r="E3693" t="s">
        <v>1196</v>
      </c>
      <c r="F3693" t="s">
        <v>89</v>
      </c>
      <c r="G3693" t="s">
        <v>89</v>
      </c>
      <c r="H3693" t="s">
        <v>93</v>
      </c>
    </row>
    <row r="3694" spans="1:8" x14ac:dyDescent="0.25">
      <c r="A3694" t="s">
        <v>212</v>
      </c>
      <c r="B3694" t="s">
        <v>1332</v>
      </c>
      <c r="C3694" t="s">
        <v>89</v>
      </c>
      <c r="D3694" t="s">
        <v>89</v>
      </c>
      <c r="E3694" t="s">
        <v>1196</v>
      </c>
      <c r="F3694" t="s">
        <v>89</v>
      </c>
      <c r="G3694" t="s">
        <v>89</v>
      </c>
      <c r="H3694" t="s">
        <v>93</v>
      </c>
    </row>
    <row r="3695" spans="1:8" x14ac:dyDescent="0.25">
      <c r="A3695" t="s">
        <v>212</v>
      </c>
      <c r="B3695" t="s">
        <v>1124</v>
      </c>
      <c r="C3695" t="s">
        <v>89</v>
      </c>
      <c r="D3695" t="s">
        <v>89</v>
      </c>
      <c r="E3695" t="s">
        <v>1196</v>
      </c>
      <c r="F3695" t="s">
        <v>89</v>
      </c>
      <c r="G3695" t="s">
        <v>89</v>
      </c>
      <c r="H3695" t="s">
        <v>93</v>
      </c>
    </row>
    <row r="3696" spans="1:8" x14ac:dyDescent="0.25">
      <c r="A3696" t="s">
        <v>212</v>
      </c>
      <c r="B3696" t="s">
        <v>1125</v>
      </c>
      <c r="C3696" t="s">
        <v>89</v>
      </c>
      <c r="D3696" t="s">
        <v>89</v>
      </c>
      <c r="E3696" t="s">
        <v>1196</v>
      </c>
      <c r="F3696" t="s">
        <v>89</v>
      </c>
      <c r="G3696" t="s">
        <v>89</v>
      </c>
      <c r="H3696" t="s">
        <v>93</v>
      </c>
    </row>
    <row r="3697" spans="1:8" x14ac:dyDescent="0.25">
      <c r="A3697" t="s">
        <v>212</v>
      </c>
      <c r="B3697" t="s">
        <v>1126</v>
      </c>
      <c r="C3697" t="s">
        <v>89</v>
      </c>
      <c r="D3697" t="s">
        <v>89</v>
      </c>
      <c r="E3697" t="s">
        <v>1196</v>
      </c>
      <c r="F3697" t="s">
        <v>89</v>
      </c>
      <c r="G3697" t="s">
        <v>89</v>
      </c>
      <c r="H3697" t="s">
        <v>93</v>
      </c>
    </row>
    <row r="3698" spans="1:8" x14ac:dyDescent="0.25">
      <c r="A3698" t="s">
        <v>212</v>
      </c>
      <c r="B3698" t="s">
        <v>1127</v>
      </c>
      <c r="C3698" t="s">
        <v>89</v>
      </c>
      <c r="D3698" t="s">
        <v>89</v>
      </c>
      <c r="E3698" t="s">
        <v>1196</v>
      </c>
      <c r="F3698" t="s">
        <v>89</v>
      </c>
      <c r="G3698" t="s">
        <v>89</v>
      </c>
      <c r="H3698" t="s">
        <v>93</v>
      </c>
    </row>
    <row r="3699" spans="1:8" x14ac:dyDescent="0.25">
      <c r="A3699" t="s">
        <v>212</v>
      </c>
      <c r="B3699" t="s">
        <v>1200</v>
      </c>
      <c r="C3699" t="s">
        <v>89</v>
      </c>
      <c r="D3699" t="s">
        <v>89</v>
      </c>
      <c r="E3699" t="s">
        <v>1131</v>
      </c>
      <c r="F3699" t="s">
        <v>89</v>
      </c>
      <c r="G3699" t="s">
        <v>89</v>
      </c>
      <c r="H3699" t="s">
        <v>93</v>
      </c>
    </row>
    <row r="3700" spans="1:8" x14ac:dyDescent="0.25">
      <c r="A3700" t="s">
        <v>212</v>
      </c>
      <c r="B3700" t="s">
        <v>1128</v>
      </c>
      <c r="C3700" t="s">
        <v>89</v>
      </c>
      <c r="D3700" t="s">
        <v>89</v>
      </c>
      <c r="E3700" t="s">
        <v>1131</v>
      </c>
      <c r="F3700" t="s">
        <v>89</v>
      </c>
      <c r="G3700" t="s">
        <v>89</v>
      </c>
      <c r="H3700" t="s">
        <v>93</v>
      </c>
    </row>
    <row r="3701" spans="1:8" x14ac:dyDescent="0.25">
      <c r="A3701" t="s">
        <v>212</v>
      </c>
      <c r="B3701" t="s">
        <v>1132</v>
      </c>
      <c r="C3701" t="s">
        <v>89</v>
      </c>
      <c r="D3701" t="s">
        <v>89</v>
      </c>
      <c r="E3701" t="s">
        <v>1286</v>
      </c>
      <c r="F3701" t="s">
        <v>89</v>
      </c>
      <c r="G3701" t="s">
        <v>89</v>
      </c>
      <c r="H3701" t="s">
        <v>93</v>
      </c>
    </row>
    <row r="3702" spans="1:8" x14ac:dyDescent="0.25">
      <c r="A3702" t="s">
        <v>212</v>
      </c>
      <c r="B3702" t="s">
        <v>1268</v>
      </c>
      <c r="C3702" t="s">
        <v>89</v>
      </c>
      <c r="D3702" t="s">
        <v>89</v>
      </c>
      <c r="E3702" t="s">
        <v>1335</v>
      </c>
      <c r="F3702" t="s">
        <v>89</v>
      </c>
      <c r="G3702" t="s">
        <v>89</v>
      </c>
      <c r="H3702" t="s">
        <v>93</v>
      </c>
    </row>
    <row r="3703" spans="1:8" x14ac:dyDescent="0.25">
      <c r="A3703" t="s">
        <v>212</v>
      </c>
      <c r="B3703" t="s">
        <v>1336</v>
      </c>
      <c r="C3703" t="s">
        <v>89</v>
      </c>
      <c r="D3703" t="s">
        <v>89</v>
      </c>
      <c r="E3703" t="s">
        <v>1335</v>
      </c>
      <c r="F3703" t="s">
        <v>89</v>
      </c>
      <c r="G3703" t="s">
        <v>89</v>
      </c>
      <c r="H3703" t="s">
        <v>93</v>
      </c>
    </row>
    <row r="3704" spans="1:8" x14ac:dyDescent="0.25">
      <c r="A3704" t="s">
        <v>212</v>
      </c>
      <c r="B3704" t="s">
        <v>1269</v>
      </c>
      <c r="C3704" t="s">
        <v>89</v>
      </c>
      <c r="D3704" t="s">
        <v>89</v>
      </c>
      <c r="E3704" t="s">
        <v>1335</v>
      </c>
      <c r="F3704" t="s">
        <v>89</v>
      </c>
      <c r="G3704" t="s">
        <v>89</v>
      </c>
      <c r="H3704" t="s">
        <v>93</v>
      </c>
    </row>
    <row r="3705" spans="1:8" x14ac:dyDescent="0.25">
      <c r="A3705" t="s">
        <v>212</v>
      </c>
      <c r="B3705" t="s">
        <v>1270</v>
      </c>
      <c r="C3705" t="s">
        <v>89</v>
      </c>
      <c r="D3705" t="s">
        <v>89</v>
      </c>
      <c r="E3705" t="s">
        <v>1335</v>
      </c>
      <c r="F3705" t="s">
        <v>89</v>
      </c>
      <c r="G3705" t="s">
        <v>89</v>
      </c>
      <c r="H3705" t="s">
        <v>93</v>
      </c>
    </row>
    <row r="3706" spans="1:8" x14ac:dyDescent="0.25">
      <c r="A3706" t="s">
        <v>212</v>
      </c>
      <c r="B3706" t="s">
        <v>4136</v>
      </c>
      <c r="C3706" t="s">
        <v>89</v>
      </c>
      <c r="D3706" t="s">
        <v>89</v>
      </c>
      <c r="E3706" t="s">
        <v>4137</v>
      </c>
      <c r="F3706" t="s">
        <v>89</v>
      </c>
      <c r="G3706" t="s">
        <v>89</v>
      </c>
      <c r="H3706" t="s">
        <v>93</v>
      </c>
    </row>
    <row r="3707" spans="1:8" x14ac:dyDescent="0.25">
      <c r="A3707" t="s">
        <v>212</v>
      </c>
      <c r="B3707" t="s">
        <v>1138</v>
      </c>
      <c r="C3707" t="s">
        <v>89</v>
      </c>
      <c r="D3707" t="s">
        <v>89</v>
      </c>
      <c r="E3707" t="s">
        <v>1139</v>
      </c>
      <c r="F3707" t="s">
        <v>89</v>
      </c>
      <c r="G3707" t="s">
        <v>89</v>
      </c>
      <c r="H3707" t="s">
        <v>93</v>
      </c>
    </row>
    <row r="3708" spans="1:8" x14ac:dyDescent="0.25">
      <c r="A3708" t="s">
        <v>213</v>
      </c>
      <c r="B3708" t="s">
        <v>4138</v>
      </c>
      <c r="C3708" t="s">
        <v>89</v>
      </c>
      <c r="D3708" t="s">
        <v>4139</v>
      </c>
      <c r="E3708" t="s">
        <v>1166</v>
      </c>
      <c r="F3708" t="s">
        <v>89</v>
      </c>
      <c r="G3708" t="s">
        <v>89</v>
      </c>
      <c r="H3708" t="s">
        <v>93</v>
      </c>
    </row>
    <row r="3709" spans="1:8" x14ac:dyDescent="0.25">
      <c r="A3709" t="s">
        <v>213</v>
      </c>
      <c r="B3709" t="s">
        <v>4140</v>
      </c>
      <c r="C3709" t="s">
        <v>89</v>
      </c>
      <c r="D3709" t="s">
        <v>4141</v>
      </c>
      <c r="E3709" t="s">
        <v>1121</v>
      </c>
      <c r="F3709" t="s">
        <v>89</v>
      </c>
      <c r="G3709" t="s">
        <v>89</v>
      </c>
      <c r="H3709" t="s">
        <v>93</v>
      </c>
    </row>
    <row r="3710" spans="1:8" x14ac:dyDescent="0.25">
      <c r="A3710" t="s">
        <v>213</v>
      </c>
      <c r="B3710" t="s">
        <v>4142</v>
      </c>
      <c r="C3710" t="s">
        <v>89</v>
      </c>
      <c r="D3710" t="s">
        <v>4141</v>
      </c>
      <c r="E3710" t="s">
        <v>1121</v>
      </c>
      <c r="F3710" t="s">
        <v>89</v>
      </c>
      <c r="G3710" t="s">
        <v>89</v>
      </c>
      <c r="H3710" t="s">
        <v>93</v>
      </c>
    </row>
    <row r="3711" spans="1:8" x14ac:dyDescent="0.25">
      <c r="A3711" t="s">
        <v>213</v>
      </c>
      <c r="B3711" t="s">
        <v>4143</v>
      </c>
      <c r="C3711" t="s">
        <v>89</v>
      </c>
      <c r="D3711" t="s">
        <v>4141</v>
      </c>
      <c r="E3711" t="s">
        <v>1166</v>
      </c>
      <c r="F3711" t="s">
        <v>89</v>
      </c>
      <c r="G3711" t="s">
        <v>89</v>
      </c>
      <c r="H3711" t="s">
        <v>93</v>
      </c>
    </row>
    <row r="3712" spans="1:8" x14ac:dyDescent="0.25">
      <c r="A3712" t="s">
        <v>213</v>
      </c>
      <c r="B3712" t="s">
        <v>4143</v>
      </c>
      <c r="C3712" t="s">
        <v>89</v>
      </c>
      <c r="D3712" t="s">
        <v>4141</v>
      </c>
      <c r="E3712" t="s">
        <v>1166</v>
      </c>
      <c r="F3712" t="s">
        <v>89</v>
      </c>
      <c r="G3712" t="s">
        <v>89</v>
      </c>
      <c r="H3712" t="s">
        <v>93</v>
      </c>
    </row>
    <row r="3713" spans="1:8" x14ac:dyDescent="0.25">
      <c r="A3713" t="s">
        <v>213</v>
      </c>
      <c r="B3713" t="s">
        <v>1382</v>
      </c>
      <c r="C3713" t="s">
        <v>89</v>
      </c>
      <c r="D3713" t="s">
        <v>89</v>
      </c>
      <c r="E3713" t="s">
        <v>1135</v>
      </c>
      <c r="F3713" t="s">
        <v>89</v>
      </c>
      <c r="G3713" t="s">
        <v>89</v>
      </c>
      <c r="H3713" t="s">
        <v>93</v>
      </c>
    </row>
    <row r="3714" spans="1:8" x14ac:dyDescent="0.25">
      <c r="A3714" t="s">
        <v>213</v>
      </c>
      <c r="B3714" t="s">
        <v>4144</v>
      </c>
      <c r="C3714" t="s">
        <v>89</v>
      </c>
      <c r="D3714" t="s">
        <v>4145</v>
      </c>
      <c r="E3714" t="s">
        <v>1258</v>
      </c>
      <c r="F3714" t="s">
        <v>89</v>
      </c>
      <c r="G3714" t="s">
        <v>89</v>
      </c>
      <c r="H3714" t="s">
        <v>93</v>
      </c>
    </row>
    <row r="3715" spans="1:8" x14ac:dyDescent="0.25">
      <c r="A3715" t="s">
        <v>213</v>
      </c>
      <c r="B3715" t="s">
        <v>4146</v>
      </c>
      <c r="C3715" t="s">
        <v>89</v>
      </c>
      <c r="D3715" t="s">
        <v>4145</v>
      </c>
      <c r="E3715" t="s">
        <v>1135</v>
      </c>
      <c r="F3715" t="s">
        <v>89</v>
      </c>
      <c r="G3715" t="s">
        <v>89</v>
      </c>
      <c r="H3715" t="s">
        <v>93</v>
      </c>
    </row>
    <row r="3716" spans="1:8" x14ac:dyDescent="0.25">
      <c r="A3716" t="s">
        <v>213</v>
      </c>
      <c r="B3716" t="s">
        <v>4147</v>
      </c>
      <c r="C3716" t="s">
        <v>89</v>
      </c>
      <c r="D3716" t="s">
        <v>4145</v>
      </c>
      <c r="E3716" t="s">
        <v>1298</v>
      </c>
      <c r="F3716" t="s">
        <v>89</v>
      </c>
      <c r="G3716" t="s">
        <v>89</v>
      </c>
      <c r="H3716" t="s">
        <v>93</v>
      </c>
    </row>
    <row r="3717" spans="1:8" x14ac:dyDescent="0.25">
      <c r="A3717" t="s">
        <v>213</v>
      </c>
      <c r="B3717" t="s">
        <v>4142</v>
      </c>
      <c r="C3717" t="s">
        <v>89</v>
      </c>
      <c r="D3717" t="s">
        <v>4141</v>
      </c>
      <c r="E3717" t="s">
        <v>1121</v>
      </c>
      <c r="F3717" t="s">
        <v>89</v>
      </c>
      <c r="G3717" t="s">
        <v>89</v>
      </c>
      <c r="H3717" t="s">
        <v>93</v>
      </c>
    </row>
    <row r="3718" spans="1:8" x14ac:dyDescent="0.25">
      <c r="A3718" t="s">
        <v>213</v>
      </c>
      <c r="B3718" t="s">
        <v>4140</v>
      </c>
      <c r="C3718" t="s">
        <v>89</v>
      </c>
      <c r="D3718" t="s">
        <v>4141</v>
      </c>
      <c r="E3718" t="s">
        <v>1121</v>
      </c>
      <c r="F3718" t="s">
        <v>89</v>
      </c>
      <c r="G3718" t="s">
        <v>89</v>
      </c>
      <c r="H3718" t="s">
        <v>93</v>
      </c>
    </row>
    <row r="3719" spans="1:8" x14ac:dyDescent="0.25">
      <c r="A3719" t="s">
        <v>213</v>
      </c>
      <c r="B3719" t="s">
        <v>4138</v>
      </c>
      <c r="C3719" t="s">
        <v>89</v>
      </c>
      <c r="D3719" t="s">
        <v>4139</v>
      </c>
      <c r="E3719" t="s">
        <v>1166</v>
      </c>
      <c r="F3719" t="s">
        <v>89</v>
      </c>
      <c r="G3719" t="s">
        <v>89</v>
      </c>
      <c r="H3719" t="s">
        <v>93</v>
      </c>
    </row>
    <row r="3720" spans="1:8" x14ac:dyDescent="0.25">
      <c r="A3720" t="s">
        <v>213</v>
      </c>
      <c r="B3720" t="s">
        <v>4148</v>
      </c>
      <c r="C3720" t="s">
        <v>89</v>
      </c>
      <c r="D3720" t="s">
        <v>4141</v>
      </c>
      <c r="E3720" t="s">
        <v>1859</v>
      </c>
      <c r="F3720" t="s">
        <v>89</v>
      </c>
      <c r="G3720" t="s">
        <v>89</v>
      </c>
      <c r="H3720" t="s">
        <v>93</v>
      </c>
    </row>
    <row r="3721" spans="1:8" x14ac:dyDescent="0.25">
      <c r="A3721" t="s">
        <v>213</v>
      </c>
      <c r="B3721" t="s">
        <v>1122</v>
      </c>
      <c r="C3721" t="s">
        <v>89</v>
      </c>
      <c r="D3721" t="s">
        <v>89</v>
      </c>
      <c r="E3721" t="s">
        <v>1218</v>
      </c>
      <c r="F3721" t="s">
        <v>89</v>
      </c>
      <c r="G3721" t="s">
        <v>89</v>
      </c>
      <c r="H3721" t="s">
        <v>93</v>
      </c>
    </row>
    <row r="3722" spans="1:8" x14ac:dyDescent="0.25">
      <c r="A3722" t="s">
        <v>213</v>
      </c>
      <c r="B3722" t="s">
        <v>1124</v>
      </c>
      <c r="C3722" t="s">
        <v>89</v>
      </c>
      <c r="D3722" t="s">
        <v>89</v>
      </c>
      <c r="E3722" t="s">
        <v>1218</v>
      </c>
      <c r="F3722" t="s">
        <v>89</v>
      </c>
      <c r="G3722" t="s">
        <v>89</v>
      </c>
      <c r="H3722" t="s">
        <v>93</v>
      </c>
    </row>
    <row r="3723" spans="1:8" x14ac:dyDescent="0.25">
      <c r="A3723" t="s">
        <v>213</v>
      </c>
      <c r="B3723" t="s">
        <v>1198</v>
      </c>
      <c r="C3723" t="s">
        <v>89</v>
      </c>
      <c r="D3723" t="s">
        <v>89</v>
      </c>
      <c r="E3723" t="s">
        <v>1218</v>
      </c>
      <c r="F3723" t="s">
        <v>89</v>
      </c>
      <c r="G3723" t="s">
        <v>89</v>
      </c>
      <c r="H3723" t="s">
        <v>93</v>
      </c>
    </row>
    <row r="3724" spans="1:8" x14ac:dyDescent="0.25">
      <c r="A3724" t="s">
        <v>213</v>
      </c>
      <c r="B3724" t="s">
        <v>1266</v>
      </c>
      <c r="C3724" t="s">
        <v>89</v>
      </c>
      <c r="D3724" t="s">
        <v>89</v>
      </c>
      <c r="E3724" t="s">
        <v>1129</v>
      </c>
      <c r="F3724" t="s">
        <v>89</v>
      </c>
      <c r="G3724" t="s">
        <v>89</v>
      </c>
      <c r="H3724" t="s">
        <v>93</v>
      </c>
    </row>
    <row r="3725" spans="1:8" x14ac:dyDescent="0.25">
      <c r="A3725" t="s">
        <v>213</v>
      </c>
      <c r="B3725" t="s">
        <v>1200</v>
      </c>
      <c r="C3725" t="s">
        <v>89</v>
      </c>
      <c r="D3725" t="s">
        <v>89</v>
      </c>
      <c r="E3725" t="s">
        <v>1129</v>
      </c>
      <c r="F3725" t="s">
        <v>89</v>
      </c>
      <c r="G3725" t="s">
        <v>89</v>
      </c>
      <c r="H3725" t="s">
        <v>93</v>
      </c>
    </row>
    <row r="3726" spans="1:8" x14ac:dyDescent="0.25">
      <c r="A3726" t="s">
        <v>213</v>
      </c>
      <c r="B3726" t="s">
        <v>1128</v>
      </c>
      <c r="C3726" t="s">
        <v>89</v>
      </c>
      <c r="D3726" t="s">
        <v>89</v>
      </c>
      <c r="E3726" t="s">
        <v>1129</v>
      </c>
      <c r="F3726" t="s">
        <v>89</v>
      </c>
      <c r="G3726" t="s">
        <v>89</v>
      </c>
      <c r="H3726" t="s">
        <v>93</v>
      </c>
    </row>
    <row r="3727" spans="1:8" x14ac:dyDescent="0.25">
      <c r="A3727" t="s">
        <v>213</v>
      </c>
      <c r="B3727" t="s">
        <v>1130</v>
      </c>
      <c r="C3727" t="s">
        <v>89</v>
      </c>
      <c r="D3727" t="s">
        <v>89</v>
      </c>
      <c r="E3727" t="s">
        <v>1131</v>
      </c>
      <c r="F3727" t="s">
        <v>89</v>
      </c>
      <c r="G3727" t="s">
        <v>89</v>
      </c>
      <c r="H3727" t="s">
        <v>93</v>
      </c>
    </row>
    <row r="3728" spans="1:8" x14ac:dyDescent="0.25">
      <c r="A3728" t="s">
        <v>213</v>
      </c>
      <c r="B3728" t="s">
        <v>1132</v>
      </c>
      <c r="C3728" t="s">
        <v>89</v>
      </c>
      <c r="D3728" t="s">
        <v>89</v>
      </c>
      <c r="E3728" t="s">
        <v>1131</v>
      </c>
      <c r="F3728" t="s">
        <v>89</v>
      </c>
      <c r="G3728" t="s">
        <v>89</v>
      </c>
      <c r="H3728" t="s">
        <v>93</v>
      </c>
    </row>
    <row r="3729" spans="1:8" x14ac:dyDescent="0.25">
      <c r="A3729" t="s">
        <v>213</v>
      </c>
      <c r="B3729" t="s">
        <v>1268</v>
      </c>
      <c r="C3729" t="s">
        <v>89</v>
      </c>
      <c r="D3729" t="s">
        <v>89</v>
      </c>
      <c r="E3729" t="s">
        <v>1135</v>
      </c>
      <c r="F3729" t="s">
        <v>89</v>
      </c>
      <c r="G3729" t="s">
        <v>89</v>
      </c>
      <c r="H3729" t="s">
        <v>93</v>
      </c>
    </row>
    <row r="3730" spans="1:8" x14ac:dyDescent="0.25">
      <c r="A3730" t="s">
        <v>213</v>
      </c>
      <c r="B3730" t="s">
        <v>1232</v>
      </c>
      <c r="C3730" t="s">
        <v>89</v>
      </c>
      <c r="D3730" t="s">
        <v>89</v>
      </c>
      <c r="E3730" t="s">
        <v>1135</v>
      </c>
      <c r="F3730" t="s">
        <v>89</v>
      </c>
      <c r="G3730" t="s">
        <v>89</v>
      </c>
      <c r="H3730" t="s">
        <v>93</v>
      </c>
    </row>
    <row r="3731" spans="1:8" x14ac:dyDescent="0.25">
      <c r="A3731" t="s">
        <v>213</v>
      </c>
      <c r="B3731" t="s">
        <v>1530</v>
      </c>
      <c r="C3731" t="s">
        <v>89</v>
      </c>
      <c r="D3731" t="s">
        <v>89</v>
      </c>
      <c r="E3731" t="s">
        <v>1135</v>
      </c>
      <c r="F3731" t="s">
        <v>89</v>
      </c>
      <c r="G3731" t="s">
        <v>89</v>
      </c>
      <c r="H3731" t="s">
        <v>93</v>
      </c>
    </row>
    <row r="3732" spans="1:8" x14ac:dyDescent="0.25">
      <c r="A3732" t="s">
        <v>213</v>
      </c>
      <c r="B3732" t="s">
        <v>4149</v>
      </c>
      <c r="C3732" t="s">
        <v>89</v>
      </c>
      <c r="D3732" t="s">
        <v>89</v>
      </c>
      <c r="E3732" t="s">
        <v>1272</v>
      </c>
      <c r="F3732" t="s">
        <v>89</v>
      </c>
      <c r="G3732" t="s">
        <v>89</v>
      </c>
      <c r="H3732" t="s">
        <v>93</v>
      </c>
    </row>
    <row r="3733" spans="1:8" x14ac:dyDescent="0.25">
      <c r="A3733" t="s">
        <v>213</v>
      </c>
      <c r="B3733" t="s">
        <v>1234</v>
      </c>
      <c r="C3733" t="s">
        <v>89</v>
      </c>
      <c r="D3733" t="s">
        <v>89</v>
      </c>
      <c r="E3733" t="s">
        <v>1272</v>
      </c>
      <c r="F3733" t="s">
        <v>89</v>
      </c>
      <c r="G3733" t="s">
        <v>89</v>
      </c>
      <c r="H3733" t="s">
        <v>93</v>
      </c>
    </row>
    <row r="3734" spans="1:8" x14ac:dyDescent="0.25">
      <c r="A3734" t="s">
        <v>213</v>
      </c>
      <c r="B3734" t="s">
        <v>1271</v>
      </c>
      <c r="C3734" t="s">
        <v>89</v>
      </c>
      <c r="D3734" t="s">
        <v>89</v>
      </c>
      <c r="E3734" t="s">
        <v>1100</v>
      </c>
      <c r="F3734" t="s">
        <v>89</v>
      </c>
      <c r="G3734" t="s">
        <v>89</v>
      </c>
      <c r="H3734" t="s">
        <v>93</v>
      </c>
    </row>
    <row r="3735" spans="1:8" x14ac:dyDescent="0.25">
      <c r="A3735" t="s">
        <v>213</v>
      </c>
      <c r="B3735" t="s">
        <v>1138</v>
      </c>
      <c r="C3735" t="s">
        <v>89</v>
      </c>
      <c r="D3735" t="s">
        <v>89</v>
      </c>
      <c r="E3735" t="s">
        <v>1139</v>
      </c>
      <c r="F3735" t="s">
        <v>89</v>
      </c>
      <c r="G3735" t="s">
        <v>89</v>
      </c>
      <c r="H3735" t="s">
        <v>93</v>
      </c>
    </row>
    <row r="3736" spans="1:8" x14ac:dyDescent="0.25">
      <c r="A3736" t="s">
        <v>216</v>
      </c>
      <c r="B3736" t="s">
        <v>4150</v>
      </c>
      <c r="C3736" t="s">
        <v>89</v>
      </c>
      <c r="D3736" t="s">
        <v>4151</v>
      </c>
      <c r="E3736" t="s">
        <v>4152</v>
      </c>
      <c r="F3736" t="s">
        <v>89</v>
      </c>
      <c r="G3736" t="s">
        <v>89</v>
      </c>
      <c r="H3736" t="s">
        <v>93</v>
      </c>
    </row>
    <row r="3737" spans="1:8" x14ac:dyDescent="0.25">
      <c r="A3737" t="s">
        <v>216</v>
      </c>
      <c r="B3737" t="s">
        <v>4153</v>
      </c>
      <c r="C3737" t="s">
        <v>89</v>
      </c>
      <c r="D3737" t="s">
        <v>4154</v>
      </c>
      <c r="E3737" t="s">
        <v>4155</v>
      </c>
      <c r="F3737" t="s">
        <v>89</v>
      </c>
      <c r="G3737" t="s">
        <v>89</v>
      </c>
      <c r="H3737" t="s">
        <v>93</v>
      </c>
    </row>
    <row r="3738" spans="1:8" x14ac:dyDescent="0.25">
      <c r="A3738" t="s">
        <v>216</v>
      </c>
      <c r="B3738" t="s">
        <v>4156</v>
      </c>
      <c r="C3738" t="s">
        <v>89</v>
      </c>
      <c r="D3738" t="s">
        <v>4157</v>
      </c>
      <c r="E3738" t="s">
        <v>4158</v>
      </c>
      <c r="F3738" t="s">
        <v>89</v>
      </c>
      <c r="G3738" t="s">
        <v>89</v>
      </c>
      <c r="H3738" t="s">
        <v>93</v>
      </c>
    </row>
    <row r="3739" spans="1:8" x14ac:dyDescent="0.25">
      <c r="A3739" t="s">
        <v>216</v>
      </c>
      <c r="B3739" t="s">
        <v>4159</v>
      </c>
      <c r="C3739" t="s">
        <v>89</v>
      </c>
      <c r="D3739" t="s">
        <v>4160</v>
      </c>
      <c r="E3739" t="s">
        <v>4161</v>
      </c>
      <c r="F3739" t="s">
        <v>89</v>
      </c>
      <c r="G3739" t="s">
        <v>89</v>
      </c>
      <c r="H3739" t="s">
        <v>93</v>
      </c>
    </row>
    <row r="3740" spans="1:8" x14ac:dyDescent="0.25">
      <c r="A3740" t="s">
        <v>216</v>
      </c>
      <c r="B3740" t="s">
        <v>4162</v>
      </c>
      <c r="C3740" t="s">
        <v>89</v>
      </c>
      <c r="D3740" t="s">
        <v>4163</v>
      </c>
      <c r="E3740" t="s">
        <v>4164</v>
      </c>
      <c r="F3740" t="s">
        <v>89</v>
      </c>
      <c r="G3740" t="s">
        <v>89</v>
      </c>
      <c r="H3740" t="s">
        <v>93</v>
      </c>
    </row>
    <row r="3741" spans="1:8" x14ac:dyDescent="0.25">
      <c r="A3741" t="s">
        <v>216</v>
      </c>
      <c r="B3741" t="s">
        <v>4165</v>
      </c>
      <c r="C3741" t="s">
        <v>89</v>
      </c>
      <c r="D3741" t="s">
        <v>4166</v>
      </c>
      <c r="E3741" t="s">
        <v>1162</v>
      </c>
      <c r="F3741" t="s">
        <v>89</v>
      </c>
      <c r="G3741" t="s">
        <v>89</v>
      </c>
      <c r="H3741" t="s">
        <v>93</v>
      </c>
    </row>
    <row r="3742" spans="1:8" x14ac:dyDescent="0.25">
      <c r="A3742" t="s">
        <v>216</v>
      </c>
      <c r="B3742" t="s">
        <v>4150</v>
      </c>
      <c r="C3742" t="s">
        <v>89</v>
      </c>
      <c r="D3742" t="s">
        <v>4151</v>
      </c>
      <c r="E3742" t="s">
        <v>4152</v>
      </c>
      <c r="F3742" t="s">
        <v>89</v>
      </c>
      <c r="G3742" t="s">
        <v>89</v>
      </c>
      <c r="H3742" t="s">
        <v>93</v>
      </c>
    </row>
    <row r="3743" spans="1:8" x14ac:dyDescent="0.25">
      <c r="A3743" t="s">
        <v>216</v>
      </c>
      <c r="B3743" t="s">
        <v>4167</v>
      </c>
      <c r="C3743" t="s">
        <v>89</v>
      </c>
      <c r="D3743" t="s">
        <v>4168</v>
      </c>
      <c r="E3743" t="s">
        <v>4152</v>
      </c>
      <c r="F3743" t="s">
        <v>89</v>
      </c>
      <c r="G3743" t="s">
        <v>89</v>
      </c>
      <c r="H3743" t="s">
        <v>93</v>
      </c>
    </row>
    <row r="3744" spans="1:8" x14ac:dyDescent="0.25">
      <c r="A3744" t="s">
        <v>216</v>
      </c>
      <c r="B3744" t="s">
        <v>4169</v>
      </c>
      <c r="C3744" t="s">
        <v>89</v>
      </c>
      <c r="D3744" t="s">
        <v>4170</v>
      </c>
      <c r="E3744" t="s">
        <v>4164</v>
      </c>
      <c r="F3744" t="s">
        <v>89</v>
      </c>
      <c r="G3744" t="s">
        <v>89</v>
      </c>
      <c r="H3744" t="s">
        <v>93</v>
      </c>
    </row>
    <row r="3745" spans="1:8" x14ac:dyDescent="0.25">
      <c r="A3745" t="s">
        <v>216</v>
      </c>
      <c r="B3745" t="s">
        <v>4156</v>
      </c>
      <c r="C3745" t="s">
        <v>89</v>
      </c>
      <c r="D3745" t="s">
        <v>4157</v>
      </c>
      <c r="E3745" t="s">
        <v>4158</v>
      </c>
      <c r="F3745" t="s">
        <v>89</v>
      </c>
      <c r="G3745" t="s">
        <v>89</v>
      </c>
      <c r="H3745" t="s">
        <v>93</v>
      </c>
    </row>
    <row r="3746" spans="1:8" x14ac:dyDescent="0.25">
      <c r="A3746" t="s">
        <v>216</v>
      </c>
      <c r="B3746" t="s">
        <v>4171</v>
      </c>
      <c r="C3746" t="s">
        <v>89</v>
      </c>
      <c r="D3746" t="s">
        <v>4172</v>
      </c>
      <c r="E3746" t="s">
        <v>4158</v>
      </c>
      <c r="F3746" t="s">
        <v>89</v>
      </c>
      <c r="G3746" t="s">
        <v>89</v>
      </c>
      <c r="H3746" t="s">
        <v>93</v>
      </c>
    </row>
    <row r="3747" spans="1:8" x14ac:dyDescent="0.25">
      <c r="A3747" t="s">
        <v>216</v>
      </c>
      <c r="B3747" t="s">
        <v>4162</v>
      </c>
      <c r="C3747" t="s">
        <v>89</v>
      </c>
      <c r="D3747" t="s">
        <v>4163</v>
      </c>
      <c r="E3747" t="s">
        <v>4164</v>
      </c>
      <c r="F3747" t="s">
        <v>89</v>
      </c>
      <c r="G3747" t="s">
        <v>89</v>
      </c>
      <c r="H3747" t="s">
        <v>93</v>
      </c>
    </row>
    <row r="3748" spans="1:8" x14ac:dyDescent="0.25">
      <c r="A3748" t="s">
        <v>216</v>
      </c>
      <c r="B3748" t="s">
        <v>4153</v>
      </c>
      <c r="C3748" t="s">
        <v>89</v>
      </c>
      <c r="D3748" t="s">
        <v>4154</v>
      </c>
      <c r="E3748" t="s">
        <v>4155</v>
      </c>
      <c r="F3748" t="s">
        <v>89</v>
      </c>
      <c r="G3748" t="s">
        <v>89</v>
      </c>
      <c r="H3748" t="s">
        <v>93</v>
      </c>
    </row>
    <row r="3749" spans="1:8" x14ac:dyDescent="0.25">
      <c r="A3749" t="s">
        <v>216</v>
      </c>
      <c r="B3749" t="s">
        <v>4173</v>
      </c>
      <c r="C3749" t="s">
        <v>89</v>
      </c>
      <c r="D3749" t="s">
        <v>4174</v>
      </c>
      <c r="E3749" t="s">
        <v>4155</v>
      </c>
      <c r="F3749" t="s">
        <v>89</v>
      </c>
      <c r="G3749" t="s">
        <v>89</v>
      </c>
      <c r="H3749" t="s">
        <v>93</v>
      </c>
    </row>
    <row r="3750" spans="1:8" x14ac:dyDescent="0.25">
      <c r="A3750" t="s">
        <v>216</v>
      </c>
      <c r="B3750" t="s">
        <v>4175</v>
      </c>
      <c r="C3750" t="s">
        <v>89</v>
      </c>
      <c r="D3750" t="s">
        <v>4176</v>
      </c>
      <c r="E3750" t="s">
        <v>4177</v>
      </c>
      <c r="F3750" t="s">
        <v>89</v>
      </c>
      <c r="G3750" t="s">
        <v>89</v>
      </c>
      <c r="H3750" t="s">
        <v>93</v>
      </c>
    </row>
    <row r="3751" spans="1:8" x14ac:dyDescent="0.25">
      <c r="A3751" t="s">
        <v>216</v>
      </c>
      <c r="B3751" t="s">
        <v>4159</v>
      </c>
      <c r="C3751" t="s">
        <v>89</v>
      </c>
      <c r="D3751" t="s">
        <v>4160</v>
      </c>
      <c r="E3751" t="s">
        <v>4161</v>
      </c>
      <c r="F3751" t="s">
        <v>89</v>
      </c>
      <c r="G3751" t="s">
        <v>89</v>
      </c>
      <c r="H3751" t="s">
        <v>93</v>
      </c>
    </row>
    <row r="3752" spans="1:8" x14ac:dyDescent="0.25">
      <c r="A3752" t="s">
        <v>216</v>
      </c>
      <c r="B3752" t="s">
        <v>4178</v>
      </c>
      <c r="C3752" t="s">
        <v>89</v>
      </c>
      <c r="D3752" t="s">
        <v>4179</v>
      </c>
      <c r="E3752" t="s">
        <v>4161</v>
      </c>
      <c r="F3752" t="s">
        <v>89</v>
      </c>
      <c r="G3752" t="s">
        <v>89</v>
      </c>
      <c r="H3752" t="s">
        <v>93</v>
      </c>
    </row>
    <row r="3753" spans="1:8" x14ac:dyDescent="0.25">
      <c r="A3753" t="s">
        <v>216</v>
      </c>
      <c r="B3753" t="s">
        <v>4180</v>
      </c>
      <c r="C3753" t="s">
        <v>89</v>
      </c>
      <c r="D3753" t="s">
        <v>4181</v>
      </c>
      <c r="E3753" t="s">
        <v>4177</v>
      </c>
      <c r="F3753" t="s">
        <v>89</v>
      </c>
      <c r="G3753" t="s">
        <v>89</v>
      </c>
      <c r="H3753" t="s">
        <v>93</v>
      </c>
    </row>
    <row r="3754" spans="1:8" x14ac:dyDescent="0.25">
      <c r="A3754" t="s">
        <v>216</v>
      </c>
      <c r="B3754" t="s">
        <v>4182</v>
      </c>
      <c r="C3754" t="s">
        <v>89</v>
      </c>
      <c r="D3754" t="s">
        <v>4183</v>
      </c>
      <c r="E3754" t="s">
        <v>4152</v>
      </c>
      <c r="F3754" t="s">
        <v>89</v>
      </c>
      <c r="G3754" t="s">
        <v>89</v>
      </c>
      <c r="H3754" t="s">
        <v>93</v>
      </c>
    </row>
    <row r="3755" spans="1:8" x14ac:dyDescent="0.25">
      <c r="A3755" t="s">
        <v>216</v>
      </c>
      <c r="B3755" t="s">
        <v>4184</v>
      </c>
      <c r="C3755" t="s">
        <v>89</v>
      </c>
      <c r="D3755" t="s">
        <v>4185</v>
      </c>
      <c r="E3755" t="s">
        <v>4186</v>
      </c>
      <c r="F3755" t="s">
        <v>89</v>
      </c>
      <c r="G3755" t="s">
        <v>89</v>
      </c>
      <c r="H3755" t="s">
        <v>93</v>
      </c>
    </row>
    <row r="3756" spans="1:8" x14ac:dyDescent="0.25">
      <c r="A3756" t="s">
        <v>216</v>
      </c>
      <c r="B3756" t="s">
        <v>4187</v>
      </c>
      <c r="C3756" t="s">
        <v>89</v>
      </c>
      <c r="D3756" t="s">
        <v>4188</v>
      </c>
      <c r="E3756" t="s">
        <v>4152</v>
      </c>
      <c r="F3756" t="s">
        <v>89</v>
      </c>
      <c r="G3756" t="s">
        <v>89</v>
      </c>
      <c r="H3756" t="s">
        <v>93</v>
      </c>
    </row>
    <row r="3757" spans="1:8" x14ac:dyDescent="0.25">
      <c r="A3757" t="s">
        <v>216</v>
      </c>
      <c r="B3757" t="s">
        <v>4189</v>
      </c>
      <c r="C3757" t="s">
        <v>89</v>
      </c>
      <c r="D3757" t="s">
        <v>4190</v>
      </c>
      <c r="E3757" t="s">
        <v>4152</v>
      </c>
      <c r="F3757" t="s">
        <v>89</v>
      </c>
      <c r="G3757" t="s">
        <v>89</v>
      </c>
      <c r="H3757" t="s">
        <v>93</v>
      </c>
    </row>
    <row r="3758" spans="1:8" x14ac:dyDescent="0.25">
      <c r="A3758" t="s">
        <v>216</v>
      </c>
      <c r="B3758" t="s">
        <v>4191</v>
      </c>
      <c r="C3758" t="s">
        <v>89</v>
      </c>
      <c r="D3758" t="s">
        <v>4192</v>
      </c>
      <c r="E3758" t="s">
        <v>4152</v>
      </c>
      <c r="F3758" t="s">
        <v>89</v>
      </c>
      <c r="G3758" t="s">
        <v>89</v>
      </c>
      <c r="H3758" t="s">
        <v>93</v>
      </c>
    </row>
    <row r="3759" spans="1:8" x14ac:dyDescent="0.25">
      <c r="A3759" t="s">
        <v>216</v>
      </c>
      <c r="B3759" t="s">
        <v>1840</v>
      </c>
      <c r="C3759" t="s">
        <v>89</v>
      </c>
      <c r="D3759" t="s">
        <v>89</v>
      </c>
      <c r="E3759" t="s">
        <v>1196</v>
      </c>
      <c r="F3759" t="s">
        <v>89</v>
      </c>
      <c r="G3759" t="s">
        <v>89</v>
      </c>
      <c r="H3759" t="s">
        <v>93</v>
      </c>
    </row>
    <row r="3760" spans="1:8" x14ac:dyDescent="0.25">
      <c r="A3760" t="s">
        <v>216</v>
      </c>
      <c r="B3760" t="s">
        <v>3497</v>
      </c>
      <c r="C3760" t="s">
        <v>89</v>
      </c>
      <c r="D3760" t="s">
        <v>89</v>
      </c>
      <c r="E3760" t="s">
        <v>1233</v>
      </c>
      <c r="F3760" t="s">
        <v>89</v>
      </c>
      <c r="G3760" t="s">
        <v>89</v>
      </c>
      <c r="H3760" t="s">
        <v>93</v>
      </c>
    </row>
    <row r="3761" spans="1:8" x14ac:dyDescent="0.25">
      <c r="A3761" t="s">
        <v>216</v>
      </c>
      <c r="B3761" t="s">
        <v>1842</v>
      </c>
      <c r="C3761" t="s">
        <v>89</v>
      </c>
      <c r="D3761" t="s">
        <v>89</v>
      </c>
      <c r="E3761" t="s">
        <v>1113</v>
      </c>
      <c r="F3761" t="s">
        <v>89</v>
      </c>
      <c r="G3761" t="s">
        <v>89</v>
      </c>
      <c r="H3761" t="s">
        <v>93</v>
      </c>
    </row>
    <row r="3762" spans="1:8" x14ac:dyDescent="0.25">
      <c r="A3762" t="s">
        <v>216</v>
      </c>
      <c r="B3762" t="s">
        <v>1284</v>
      </c>
      <c r="C3762" t="s">
        <v>89</v>
      </c>
      <c r="D3762" t="s">
        <v>89</v>
      </c>
      <c r="E3762" t="s">
        <v>1218</v>
      </c>
      <c r="F3762" t="s">
        <v>89</v>
      </c>
      <c r="G3762" t="s">
        <v>89</v>
      </c>
      <c r="H3762" t="s">
        <v>93</v>
      </c>
    </row>
    <row r="3763" spans="1:8" x14ac:dyDescent="0.25">
      <c r="A3763" t="s">
        <v>216</v>
      </c>
      <c r="B3763" t="s">
        <v>1122</v>
      </c>
      <c r="C3763" t="s">
        <v>89</v>
      </c>
      <c r="D3763" t="s">
        <v>89</v>
      </c>
      <c r="E3763" t="s">
        <v>1218</v>
      </c>
      <c r="F3763" t="s">
        <v>89</v>
      </c>
      <c r="G3763" t="s">
        <v>89</v>
      </c>
      <c r="H3763" t="s">
        <v>93</v>
      </c>
    </row>
    <row r="3764" spans="1:8" x14ac:dyDescent="0.25">
      <c r="A3764" t="s">
        <v>216</v>
      </c>
      <c r="B3764" t="s">
        <v>1127</v>
      </c>
      <c r="C3764" t="s">
        <v>89</v>
      </c>
      <c r="D3764" t="s">
        <v>89</v>
      </c>
      <c r="E3764" t="s">
        <v>1218</v>
      </c>
      <c r="F3764" t="s">
        <v>89</v>
      </c>
      <c r="G3764" t="s">
        <v>89</v>
      </c>
      <c r="H3764" t="s">
        <v>93</v>
      </c>
    </row>
    <row r="3765" spans="1:8" x14ac:dyDescent="0.25">
      <c r="A3765" t="s">
        <v>216</v>
      </c>
      <c r="B3765" t="s">
        <v>1125</v>
      </c>
      <c r="C3765" t="s">
        <v>89</v>
      </c>
      <c r="D3765" t="s">
        <v>89</v>
      </c>
      <c r="E3765" t="s">
        <v>1218</v>
      </c>
      <c r="F3765" t="s">
        <v>89</v>
      </c>
      <c r="G3765" t="s">
        <v>89</v>
      </c>
      <c r="H3765" t="s">
        <v>93</v>
      </c>
    </row>
    <row r="3766" spans="1:8" x14ac:dyDescent="0.25">
      <c r="A3766" t="s">
        <v>216</v>
      </c>
      <c r="B3766" t="s">
        <v>1200</v>
      </c>
      <c r="C3766" t="s">
        <v>89</v>
      </c>
      <c r="D3766" t="s">
        <v>89</v>
      </c>
      <c r="E3766" t="s">
        <v>1131</v>
      </c>
      <c r="F3766" t="s">
        <v>89</v>
      </c>
      <c r="G3766" t="s">
        <v>89</v>
      </c>
      <c r="H3766" t="s">
        <v>93</v>
      </c>
    </row>
    <row r="3767" spans="1:8" x14ac:dyDescent="0.25">
      <c r="A3767" t="s">
        <v>216</v>
      </c>
      <c r="B3767" t="s">
        <v>1132</v>
      </c>
      <c r="C3767" t="s">
        <v>89</v>
      </c>
      <c r="D3767" t="s">
        <v>89</v>
      </c>
      <c r="E3767" t="s">
        <v>1133</v>
      </c>
      <c r="F3767" t="s">
        <v>89</v>
      </c>
      <c r="G3767" t="s">
        <v>89</v>
      </c>
      <c r="H3767" t="s">
        <v>93</v>
      </c>
    </row>
    <row r="3768" spans="1:8" x14ac:dyDescent="0.25">
      <c r="A3768" t="s">
        <v>216</v>
      </c>
      <c r="B3768" t="s">
        <v>2917</v>
      </c>
      <c r="C3768" t="s">
        <v>89</v>
      </c>
      <c r="D3768" t="s">
        <v>89</v>
      </c>
      <c r="E3768" t="s">
        <v>1129</v>
      </c>
      <c r="F3768" t="s">
        <v>89</v>
      </c>
      <c r="G3768" t="s">
        <v>89</v>
      </c>
      <c r="H3768" t="s">
        <v>93</v>
      </c>
    </row>
    <row r="3769" spans="1:8" x14ac:dyDescent="0.25">
      <c r="A3769" t="s">
        <v>216</v>
      </c>
      <c r="B3769" t="s">
        <v>1138</v>
      </c>
      <c r="C3769" t="s">
        <v>89</v>
      </c>
      <c r="D3769" t="s">
        <v>89</v>
      </c>
      <c r="E3769" t="s">
        <v>1139</v>
      </c>
      <c r="F3769" t="s">
        <v>89</v>
      </c>
      <c r="G3769" t="s">
        <v>89</v>
      </c>
      <c r="H3769" t="s">
        <v>93</v>
      </c>
    </row>
    <row r="3770" spans="1:8" x14ac:dyDescent="0.25">
      <c r="A3770" t="s">
        <v>217</v>
      </c>
      <c r="B3770" t="s">
        <v>4193</v>
      </c>
      <c r="C3770" t="s">
        <v>89</v>
      </c>
      <c r="D3770" t="s">
        <v>4194</v>
      </c>
      <c r="E3770" t="s">
        <v>1524</v>
      </c>
      <c r="F3770" t="s">
        <v>89</v>
      </c>
      <c r="G3770" t="s">
        <v>89</v>
      </c>
      <c r="H3770" t="s">
        <v>93</v>
      </c>
    </row>
    <row r="3771" spans="1:8" x14ac:dyDescent="0.25">
      <c r="A3771" t="s">
        <v>217</v>
      </c>
      <c r="B3771" t="s">
        <v>4195</v>
      </c>
      <c r="C3771" t="s">
        <v>89</v>
      </c>
      <c r="D3771" t="s">
        <v>4196</v>
      </c>
      <c r="E3771" t="s">
        <v>1093</v>
      </c>
      <c r="F3771" t="s">
        <v>89</v>
      </c>
      <c r="G3771" t="s">
        <v>89</v>
      </c>
      <c r="H3771" t="s">
        <v>93</v>
      </c>
    </row>
    <row r="3772" spans="1:8" x14ac:dyDescent="0.25">
      <c r="A3772" t="s">
        <v>217</v>
      </c>
      <c r="B3772" t="s">
        <v>4197</v>
      </c>
      <c r="C3772" t="s">
        <v>89</v>
      </c>
      <c r="D3772" t="s">
        <v>4198</v>
      </c>
      <c r="E3772" t="s">
        <v>1205</v>
      </c>
      <c r="F3772" t="s">
        <v>89</v>
      </c>
      <c r="G3772" t="s">
        <v>89</v>
      </c>
      <c r="H3772" t="s">
        <v>93</v>
      </c>
    </row>
    <row r="3773" spans="1:8" x14ac:dyDescent="0.25">
      <c r="A3773" t="s">
        <v>217</v>
      </c>
      <c r="B3773" t="s">
        <v>4199</v>
      </c>
      <c r="C3773" t="s">
        <v>89</v>
      </c>
      <c r="D3773" t="s">
        <v>4200</v>
      </c>
      <c r="E3773" t="s">
        <v>1160</v>
      </c>
      <c r="F3773" t="s">
        <v>89</v>
      </c>
      <c r="G3773" t="s">
        <v>89</v>
      </c>
      <c r="H3773" t="s">
        <v>93</v>
      </c>
    </row>
    <row r="3774" spans="1:8" x14ac:dyDescent="0.25">
      <c r="A3774" t="s">
        <v>217</v>
      </c>
      <c r="B3774" t="s">
        <v>4201</v>
      </c>
      <c r="C3774" t="s">
        <v>89</v>
      </c>
      <c r="D3774" t="s">
        <v>4202</v>
      </c>
      <c r="E3774" t="s">
        <v>1349</v>
      </c>
      <c r="F3774" t="s">
        <v>89</v>
      </c>
      <c r="G3774" t="s">
        <v>89</v>
      </c>
      <c r="H3774" t="s">
        <v>93</v>
      </c>
    </row>
    <row r="3775" spans="1:8" x14ac:dyDescent="0.25">
      <c r="A3775" t="s">
        <v>217</v>
      </c>
      <c r="B3775" t="s">
        <v>4203</v>
      </c>
      <c r="C3775" t="s">
        <v>89</v>
      </c>
      <c r="D3775" t="s">
        <v>4204</v>
      </c>
      <c r="E3775" t="s">
        <v>1142</v>
      </c>
      <c r="F3775" t="s">
        <v>89</v>
      </c>
      <c r="G3775" t="s">
        <v>89</v>
      </c>
      <c r="H3775" t="s">
        <v>93</v>
      </c>
    </row>
    <row r="3776" spans="1:8" x14ac:dyDescent="0.25">
      <c r="A3776" t="s">
        <v>217</v>
      </c>
      <c r="B3776" t="s">
        <v>4205</v>
      </c>
      <c r="C3776" t="s">
        <v>89</v>
      </c>
      <c r="D3776" t="s">
        <v>4206</v>
      </c>
      <c r="E3776" t="s">
        <v>1194</v>
      </c>
      <c r="F3776" t="s">
        <v>89</v>
      </c>
      <c r="G3776" t="s">
        <v>89</v>
      </c>
      <c r="H3776" t="s">
        <v>93</v>
      </c>
    </row>
    <row r="3777" spans="1:8" x14ac:dyDescent="0.25">
      <c r="A3777" t="s">
        <v>217</v>
      </c>
      <c r="B3777" t="s">
        <v>4207</v>
      </c>
      <c r="C3777" t="s">
        <v>89</v>
      </c>
      <c r="D3777" t="s">
        <v>4208</v>
      </c>
      <c r="E3777" t="s">
        <v>1094</v>
      </c>
      <c r="F3777" t="s">
        <v>89</v>
      </c>
      <c r="G3777" t="s">
        <v>89</v>
      </c>
      <c r="H3777" t="s">
        <v>93</v>
      </c>
    </row>
    <row r="3778" spans="1:8" x14ac:dyDescent="0.25">
      <c r="A3778" t="s">
        <v>217</v>
      </c>
      <c r="B3778" t="s">
        <v>4209</v>
      </c>
      <c r="C3778" t="s">
        <v>89</v>
      </c>
      <c r="D3778" t="s">
        <v>4210</v>
      </c>
      <c r="E3778" t="s">
        <v>1355</v>
      </c>
      <c r="F3778" t="s">
        <v>89</v>
      </c>
      <c r="G3778" t="s">
        <v>89</v>
      </c>
      <c r="H3778" t="s">
        <v>93</v>
      </c>
    </row>
    <row r="3779" spans="1:8" x14ac:dyDescent="0.25">
      <c r="A3779" t="s">
        <v>217</v>
      </c>
      <c r="B3779" t="s">
        <v>4199</v>
      </c>
      <c r="C3779" t="s">
        <v>89</v>
      </c>
      <c r="D3779" t="s">
        <v>4200</v>
      </c>
      <c r="E3779" t="s">
        <v>1160</v>
      </c>
      <c r="F3779" t="s">
        <v>89</v>
      </c>
      <c r="G3779" t="s">
        <v>89</v>
      </c>
      <c r="H3779" t="s">
        <v>93</v>
      </c>
    </row>
    <row r="3780" spans="1:8" x14ac:dyDescent="0.25">
      <c r="A3780" t="s">
        <v>217</v>
      </c>
      <c r="B3780" t="s">
        <v>4211</v>
      </c>
      <c r="C3780" t="s">
        <v>89</v>
      </c>
      <c r="D3780" t="s">
        <v>4212</v>
      </c>
      <c r="E3780" t="s">
        <v>1160</v>
      </c>
      <c r="F3780" t="s">
        <v>89</v>
      </c>
      <c r="G3780" t="s">
        <v>89</v>
      </c>
      <c r="H3780" t="s">
        <v>93</v>
      </c>
    </row>
    <row r="3781" spans="1:8" x14ac:dyDescent="0.25">
      <c r="A3781" t="s">
        <v>217</v>
      </c>
      <c r="B3781" t="s">
        <v>4213</v>
      </c>
      <c r="C3781" t="s">
        <v>89</v>
      </c>
      <c r="D3781" t="s">
        <v>4214</v>
      </c>
      <c r="E3781" t="s">
        <v>1160</v>
      </c>
      <c r="F3781" t="s">
        <v>89</v>
      </c>
      <c r="G3781" t="s">
        <v>89</v>
      </c>
      <c r="H3781" t="s">
        <v>93</v>
      </c>
    </row>
    <row r="3782" spans="1:8" x14ac:dyDescent="0.25">
      <c r="A3782" t="s">
        <v>217</v>
      </c>
      <c r="B3782" t="s">
        <v>4215</v>
      </c>
      <c r="C3782" t="s">
        <v>89</v>
      </c>
      <c r="D3782" t="s">
        <v>4216</v>
      </c>
      <c r="E3782" t="s">
        <v>1094</v>
      </c>
      <c r="F3782" t="s">
        <v>89</v>
      </c>
      <c r="G3782" t="s">
        <v>89</v>
      </c>
      <c r="H3782" t="s">
        <v>93</v>
      </c>
    </row>
    <row r="3783" spans="1:8" x14ac:dyDescent="0.25">
      <c r="A3783" t="s">
        <v>217</v>
      </c>
      <c r="B3783" t="s">
        <v>4217</v>
      </c>
      <c r="C3783" t="s">
        <v>89</v>
      </c>
      <c r="D3783" t="s">
        <v>4218</v>
      </c>
      <c r="E3783" t="s">
        <v>1207</v>
      </c>
      <c r="F3783" t="s">
        <v>89</v>
      </c>
      <c r="G3783" t="s">
        <v>89</v>
      </c>
      <c r="H3783" t="s">
        <v>93</v>
      </c>
    </row>
    <row r="3784" spans="1:8" x14ac:dyDescent="0.25">
      <c r="A3784" t="s">
        <v>217</v>
      </c>
      <c r="B3784" t="s">
        <v>4219</v>
      </c>
      <c r="C3784" t="s">
        <v>89</v>
      </c>
      <c r="D3784" t="s">
        <v>4220</v>
      </c>
      <c r="E3784" t="s">
        <v>1349</v>
      </c>
      <c r="F3784" t="s">
        <v>89</v>
      </c>
      <c r="G3784" t="s">
        <v>89</v>
      </c>
      <c r="H3784" t="s">
        <v>93</v>
      </c>
    </row>
    <row r="3785" spans="1:8" x14ac:dyDescent="0.25">
      <c r="A3785" t="s">
        <v>217</v>
      </c>
      <c r="B3785" t="s">
        <v>4221</v>
      </c>
      <c r="C3785" t="s">
        <v>89</v>
      </c>
      <c r="D3785" t="s">
        <v>4222</v>
      </c>
      <c r="E3785" t="s">
        <v>1265</v>
      </c>
      <c r="F3785" t="s">
        <v>89</v>
      </c>
      <c r="G3785" t="s">
        <v>89</v>
      </c>
      <c r="H3785" t="s">
        <v>93</v>
      </c>
    </row>
    <row r="3786" spans="1:8" x14ac:dyDescent="0.25">
      <c r="A3786" t="s">
        <v>217</v>
      </c>
      <c r="B3786" t="s">
        <v>4197</v>
      </c>
      <c r="C3786" t="s">
        <v>89</v>
      </c>
      <c r="D3786" t="s">
        <v>4198</v>
      </c>
      <c r="E3786" t="s">
        <v>1205</v>
      </c>
      <c r="F3786" t="s">
        <v>89</v>
      </c>
      <c r="G3786" t="s">
        <v>89</v>
      </c>
      <c r="H3786" t="s">
        <v>93</v>
      </c>
    </row>
    <row r="3787" spans="1:8" x14ac:dyDescent="0.25">
      <c r="A3787" t="s">
        <v>217</v>
      </c>
      <c r="B3787" t="s">
        <v>4193</v>
      </c>
      <c r="C3787" t="s">
        <v>89</v>
      </c>
      <c r="D3787" t="s">
        <v>4194</v>
      </c>
      <c r="E3787" t="s">
        <v>1524</v>
      </c>
      <c r="F3787" t="s">
        <v>89</v>
      </c>
      <c r="G3787" t="s">
        <v>89</v>
      </c>
      <c r="H3787" t="s">
        <v>93</v>
      </c>
    </row>
    <row r="3788" spans="1:8" x14ac:dyDescent="0.25">
      <c r="A3788" t="s">
        <v>217</v>
      </c>
      <c r="B3788" t="s">
        <v>4201</v>
      </c>
      <c r="C3788" t="s">
        <v>89</v>
      </c>
      <c r="D3788" t="s">
        <v>4202</v>
      </c>
      <c r="E3788" t="s">
        <v>1349</v>
      </c>
      <c r="F3788" t="s">
        <v>89</v>
      </c>
      <c r="G3788" t="s">
        <v>89</v>
      </c>
      <c r="H3788" t="s">
        <v>93</v>
      </c>
    </row>
    <row r="3789" spans="1:8" x14ac:dyDescent="0.25">
      <c r="A3789" t="s">
        <v>217</v>
      </c>
      <c r="B3789" t="s">
        <v>4223</v>
      </c>
      <c r="C3789" t="s">
        <v>89</v>
      </c>
      <c r="D3789" t="s">
        <v>4224</v>
      </c>
      <c r="E3789" t="s">
        <v>1349</v>
      </c>
      <c r="F3789" t="s">
        <v>89</v>
      </c>
      <c r="G3789" t="s">
        <v>89</v>
      </c>
      <c r="H3789" t="s">
        <v>93</v>
      </c>
    </row>
    <row r="3790" spans="1:8" x14ac:dyDescent="0.25">
      <c r="A3790" t="s">
        <v>217</v>
      </c>
      <c r="B3790" t="s">
        <v>4225</v>
      </c>
      <c r="C3790" t="s">
        <v>89</v>
      </c>
      <c r="D3790" t="s">
        <v>4226</v>
      </c>
      <c r="E3790" t="s">
        <v>1180</v>
      </c>
      <c r="F3790" t="s">
        <v>89</v>
      </c>
      <c r="G3790" t="s">
        <v>89</v>
      </c>
      <c r="H3790" t="s">
        <v>93</v>
      </c>
    </row>
    <row r="3791" spans="1:8" x14ac:dyDescent="0.25">
      <c r="A3791" t="s">
        <v>217</v>
      </c>
      <c r="B3791" t="s">
        <v>4227</v>
      </c>
      <c r="C3791" t="s">
        <v>89</v>
      </c>
      <c r="D3791" t="s">
        <v>4228</v>
      </c>
      <c r="E3791" t="s">
        <v>1349</v>
      </c>
      <c r="F3791" t="s">
        <v>89</v>
      </c>
      <c r="G3791" t="s">
        <v>89</v>
      </c>
      <c r="H3791" t="s">
        <v>93</v>
      </c>
    </row>
    <row r="3792" spans="1:8" x14ac:dyDescent="0.25">
      <c r="A3792" t="s">
        <v>217</v>
      </c>
      <c r="B3792" t="s">
        <v>4229</v>
      </c>
      <c r="C3792" t="s">
        <v>89</v>
      </c>
      <c r="D3792" t="s">
        <v>4230</v>
      </c>
      <c r="E3792" t="s">
        <v>1496</v>
      </c>
      <c r="F3792" t="s">
        <v>89</v>
      </c>
      <c r="G3792" t="s">
        <v>89</v>
      </c>
      <c r="H3792" t="s">
        <v>93</v>
      </c>
    </row>
    <row r="3793" spans="1:8" x14ac:dyDescent="0.25">
      <c r="A3793" t="s">
        <v>217</v>
      </c>
      <c r="B3793" t="s">
        <v>4231</v>
      </c>
      <c r="C3793" t="s">
        <v>89</v>
      </c>
      <c r="D3793" t="s">
        <v>4232</v>
      </c>
      <c r="E3793" t="s">
        <v>1121</v>
      </c>
      <c r="F3793" t="s">
        <v>89</v>
      </c>
      <c r="G3793" t="s">
        <v>89</v>
      </c>
      <c r="H3793" t="s">
        <v>93</v>
      </c>
    </row>
    <row r="3794" spans="1:8" x14ac:dyDescent="0.25">
      <c r="A3794" t="s">
        <v>217</v>
      </c>
      <c r="B3794" t="s">
        <v>4233</v>
      </c>
      <c r="C3794" t="s">
        <v>89</v>
      </c>
      <c r="D3794" t="s">
        <v>4234</v>
      </c>
      <c r="E3794" t="s">
        <v>1496</v>
      </c>
      <c r="F3794" t="s">
        <v>89</v>
      </c>
      <c r="G3794" t="s">
        <v>89</v>
      </c>
      <c r="H3794" t="s">
        <v>93</v>
      </c>
    </row>
    <row r="3795" spans="1:8" x14ac:dyDescent="0.25">
      <c r="A3795" t="s">
        <v>217</v>
      </c>
      <c r="B3795" t="s">
        <v>4235</v>
      </c>
      <c r="C3795" t="s">
        <v>89</v>
      </c>
      <c r="D3795" t="s">
        <v>4236</v>
      </c>
      <c r="E3795" t="s">
        <v>1115</v>
      </c>
      <c r="F3795" t="s">
        <v>89</v>
      </c>
      <c r="G3795" t="s">
        <v>89</v>
      </c>
      <c r="H3795" t="s">
        <v>93</v>
      </c>
    </row>
    <row r="3796" spans="1:8" x14ac:dyDescent="0.25">
      <c r="A3796" t="s">
        <v>217</v>
      </c>
      <c r="B3796" t="s">
        <v>4237</v>
      </c>
      <c r="C3796" t="s">
        <v>89</v>
      </c>
      <c r="D3796" t="s">
        <v>4238</v>
      </c>
      <c r="E3796" t="s">
        <v>1162</v>
      </c>
      <c r="F3796" t="s">
        <v>89</v>
      </c>
      <c r="G3796" t="s">
        <v>89</v>
      </c>
      <c r="H3796" t="s">
        <v>93</v>
      </c>
    </row>
    <row r="3797" spans="1:8" x14ac:dyDescent="0.25">
      <c r="A3797" t="s">
        <v>217</v>
      </c>
      <c r="B3797" t="s">
        <v>4239</v>
      </c>
      <c r="C3797" t="s">
        <v>89</v>
      </c>
      <c r="D3797" t="s">
        <v>4240</v>
      </c>
      <c r="E3797" t="s">
        <v>1238</v>
      </c>
      <c r="F3797" t="s">
        <v>89</v>
      </c>
      <c r="G3797" t="s">
        <v>89</v>
      </c>
      <c r="H3797" t="s">
        <v>93</v>
      </c>
    </row>
    <row r="3798" spans="1:8" x14ac:dyDescent="0.25">
      <c r="A3798" t="s">
        <v>217</v>
      </c>
      <c r="B3798" t="s">
        <v>4241</v>
      </c>
      <c r="C3798" t="s">
        <v>89</v>
      </c>
      <c r="D3798" t="s">
        <v>4242</v>
      </c>
      <c r="E3798" t="s">
        <v>1278</v>
      </c>
      <c r="F3798" t="s">
        <v>89</v>
      </c>
      <c r="G3798" t="s">
        <v>89</v>
      </c>
      <c r="H3798" t="s">
        <v>93</v>
      </c>
    </row>
    <row r="3799" spans="1:8" x14ac:dyDescent="0.25">
      <c r="A3799" t="s">
        <v>217</v>
      </c>
      <c r="B3799" t="s">
        <v>4195</v>
      </c>
      <c r="C3799" t="s">
        <v>89</v>
      </c>
      <c r="D3799" t="s">
        <v>4196</v>
      </c>
      <c r="E3799" t="s">
        <v>1093</v>
      </c>
      <c r="F3799" t="s">
        <v>89</v>
      </c>
      <c r="G3799" t="s">
        <v>89</v>
      </c>
      <c r="H3799" t="s">
        <v>93</v>
      </c>
    </row>
    <row r="3800" spans="1:8" x14ac:dyDescent="0.25">
      <c r="A3800" t="s">
        <v>217</v>
      </c>
      <c r="B3800" t="s">
        <v>4243</v>
      </c>
      <c r="C3800" t="s">
        <v>89</v>
      </c>
      <c r="D3800" t="s">
        <v>4244</v>
      </c>
      <c r="E3800" t="s">
        <v>1094</v>
      </c>
      <c r="F3800" t="s">
        <v>89</v>
      </c>
      <c r="G3800" t="s">
        <v>89</v>
      </c>
      <c r="H3800" t="s">
        <v>93</v>
      </c>
    </row>
    <row r="3801" spans="1:8" x14ac:dyDescent="0.25">
      <c r="A3801" t="s">
        <v>217</v>
      </c>
      <c r="B3801" t="s">
        <v>4245</v>
      </c>
      <c r="C3801" t="s">
        <v>89</v>
      </c>
      <c r="D3801" t="s">
        <v>4246</v>
      </c>
      <c r="E3801" t="s">
        <v>1166</v>
      </c>
      <c r="F3801" t="s">
        <v>89</v>
      </c>
      <c r="G3801" t="s">
        <v>89</v>
      </c>
      <c r="H3801" t="s">
        <v>93</v>
      </c>
    </row>
    <row r="3802" spans="1:8" x14ac:dyDescent="0.25">
      <c r="A3802" t="s">
        <v>217</v>
      </c>
      <c r="B3802" t="s">
        <v>4247</v>
      </c>
      <c r="C3802" t="s">
        <v>89</v>
      </c>
      <c r="D3802" t="s">
        <v>4248</v>
      </c>
      <c r="E3802" t="s">
        <v>1205</v>
      </c>
      <c r="F3802" t="s">
        <v>89</v>
      </c>
      <c r="G3802" t="s">
        <v>89</v>
      </c>
      <c r="H3802" t="s">
        <v>93</v>
      </c>
    </row>
    <row r="3803" spans="1:8" x14ac:dyDescent="0.25">
      <c r="A3803" t="s">
        <v>217</v>
      </c>
      <c r="B3803" t="s">
        <v>4249</v>
      </c>
      <c r="C3803" t="s">
        <v>89</v>
      </c>
      <c r="D3803" t="s">
        <v>4250</v>
      </c>
      <c r="E3803" t="s">
        <v>1153</v>
      </c>
      <c r="F3803" t="s">
        <v>89</v>
      </c>
      <c r="G3803" t="s">
        <v>89</v>
      </c>
      <c r="H3803" t="s">
        <v>93</v>
      </c>
    </row>
    <row r="3804" spans="1:8" x14ac:dyDescent="0.25">
      <c r="A3804" t="s">
        <v>217</v>
      </c>
      <c r="B3804" t="s">
        <v>4251</v>
      </c>
      <c r="C3804" t="s">
        <v>89</v>
      </c>
      <c r="D3804" t="s">
        <v>4252</v>
      </c>
      <c r="E3804" t="s">
        <v>1355</v>
      </c>
      <c r="F3804" t="s">
        <v>89</v>
      </c>
      <c r="G3804" t="s">
        <v>89</v>
      </c>
      <c r="H3804" t="s">
        <v>93</v>
      </c>
    </row>
    <row r="3805" spans="1:8" x14ac:dyDescent="0.25">
      <c r="A3805" t="s">
        <v>217</v>
      </c>
      <c r="B3805" t="s">
        <v>4253</v>
      </c>
      <c r="C3805" t="s">
        <v>89</v>
      </c>
      <c r="D3805" t="s">
        <v>4254</v>
      </c>
      <c r="E3805" t="s">
        <v>1105</v>
      </c>
      <c r="F3805" t="s">
        <v>89</v>
      </c>
      <c r="G3805" t="s">
        <v>89</v>
      </c>
      <c r="H3805" t="s">
        <v>93</v>
      </c>
    </row>
    <row r="3806" spans="1:8" x14ac:dyDescent="0.25">
      <c r="A3806" t="s">
        <v>217</v>
      </c>
      <c r="B3806" t="s">
        <v>4255</v>
      </c>
      <c r="C3806" t="s">
        <v>89</v>
      </c>
      <c r="D3806" t="s">
        <v>4256</v>
      </c>
      <c r="E3806" t="s">
        <v>1194</v>
      </c>
      <c r="F3806" t="s">
        <v>89</v>
      </c>
      <c r="G3806" t="s">
        <v>89</v>
      </c>
      <c r="H3806" t="s">
        <v>93</v>
      </c>
    </row>
    <row r="3807" spans="1:8" x14ac:dyDescent="0.25">
      <c r="A3807" t="s">
        <v>217</v>
      </c>
      <c r="B3807" t="s">
        <v>1840</v>
      </c>
      <c r="C3807" t="s">
        <v>89</v>
      </c>
      <c r="D3807" t="s">
        <v>89</v>
      </c>
      <c r="E3807" t="s">
        <v>1335</v>
      </c>
      <c r="F3807" t="s">
        <v>89</v>
      </c>
      <c r="G3807" t="s">
        <v>89</v>
      </c>
      <c r="H3807" t="s">
        <v>93</v>
      </c>
    </row>
    <row r="3808" spans="1:8" x14ac:dyDescent="0.25">
      <c r="A3808" t="s">
        <v>217</v>
      </c>
      <c r="B3808" t="s">
        <v>1841</v>
      </c>
      <c r="C3808" t="s">
        <v>89</v>
      </c>
      <c r="D3808" t="s">
        <v>89</v>
      </c>
      <c r="E3808" t="s">
        <v>1233</v>
      </c>
      <c r="F3808" t="s">
        <v>89</v>
      </c>
      <c r="G3808" t="s">
        <v>89</v>
      </c>
      <c r="H3808" t="s">
        <v>93</v>
      </c>
    </row>
    <row r="3809" spans="1:8" x14ac:dyDescent="0.25">
      <c r="A3809" t="s">
        <v>217</v>
      </c>
      <c r="B3809" t="s">
        <v>1842</v>
      </c>
      <c r="C3809" t="s">
        <v>89</v>
      </c>
      <c r="D3809" t="s">
        <v>89</v>
      </c>
      <c r="E3809" t="s">
        <v>1113</v>
      </c>
      <c r="F3809" t="s">
        <v>89</v>
      </c>
      <c r="G3809" t="s">
        <v>89</v>
      </c>
      <c r="H3809" t="s">
        <v>93</v>
      </c>
    </row>
    <row r="3810" spans="1:8" x14ac:dyDescent="0.25">
      <c r="A3810" t="s">
        <v>217</v>
      </c>
      <c r="B3810" t="s">
        <v>1197</v>
      </c>
      <c r="C3810" t="s">
        <v>89</v>
      </c>
      <c r="D3810" t="s">
        <v>89</v>
      </c>
      <c r="E3810" t="s">
        <v>1135</v>
      </c>
      <c r="F3810" t="s">
        <v>89</v>
      </c>
      <c r="G3810" t="s">
        <v>89</v>
      </c>
      <c r="H3810" t="s">
        <v>93</v>
      </c>
    </row>
    <row r="3811" spans="1:8" x14ac:dyDescent="0.25">
      <c r="A3811" t="s">
        <v>217</v>
      </c>
      <c r="B3811" t="s">
        <v>1379</v>
      </c>
      <c r="C3811" t="s">
        <v>89</v>
      </c>
      <c r="D3811" t="s">
        <v>89</v>
      </c>
      <c r="E3811" t="s">
        <v>1135</v>
      </c>
      <c r="F3811" t="s">
        <v>89</v>
      </c>
      <c r="G3811" t="s">
        <v>89</v>
      </c>
      <c r="H3811" t="s">
        <v>93</v>
      </c>
    </row>
    <row r="3812" spans="1:8" x14ac:dyDescent="0.25">
      <c r="A3812" t="s">
        <v>217</v>
      </c>
      <c r="B3812" t="s">
        <v>4257</v>
      </c>
      <c r="C3812" t="s">
        <v>89</v>
      </c>
      <c r="D3812" t="s">
        <v>89</v>
      </c>
      <c r="E3812" t="s">
        <v>1115</v>
      </c>
      <c r="F3812" t="s">
        <v>89</v>
      </c>
      <c r="G3812" t="s">
        <v>89</v>
      </c>
      <c r="H3812" t="s">
        <v>93</v>
      </c>
    </row>
    <row r="3813" spans="1:8" x14ac:dyDescent="0.25">
      <c r="A3813" t="s">
        <v>217</v>
      </c>
      <c r="B3813" t="s">
        <v>4258</v>
      </c>
      <c r="C3813" t="s">
        <v>89</v>
      </c>
      <c r="D3813" t="s">
        <v>4259</v>
      </c>
      <c r="E3813" t="s">
        <v>1278</v>
      </c>
      <c r="F3813" t="s">
        <v>89</v>
      </c>
      <c r="G3813" t="s">
        <v>89</v>
      </c>
      <c r="H3813" t="s">
        <v>93</v>
      </c>
    </row>
    <row r="3814" spans="1:8" x14ac:dyDescent="0.25">
      <c r="A3814" t="s">
        <v>217</v>
      </c>
      <c r="B3814" t="s">
        <v>4260</v>
      </c>
      <c r="C3814" t="s">
        <v>89</v>
      </c>
      <c r="D3814" t="s">
        <v>4261</v>
      </c>
      <c r="E3814" t="s">
        <v>1278</v>
      </c>
      <c r="F3814" t="s">
        <v>89</v>
      </c>
      <c r="G3814" t="s">
        <v>89</v>
      </c>
      <c r="H3814" t="s">
        <v>93</v>
      </c>
    </row>
    <row r="3815" spans="1:8" x14ac:dyDescent="0.25">
      <c r="A3815" t="s">
        <v>217</v>
      </c>
      <c r="B3815" t="s">
        <v>4262</v>
      </c>
      <c r="C3815" t="s">
        <v>89</v>
      </c>
      <c r="D3815" t="s">
        <v>4263</v>
      </c>
      <c r="E3815" t="s">
        <v>1100</v>
      </c>
      <c r="F3815" t="s">
        <v>89</v>
      </c>
      <c r="G3815" t="s">
        <v>89</v>
      </c>
      <c r="H3815" t="s">
        <v>93</v>
      </c>
    </row>
    <row r="3816" spans="1:8" x14ac:dyDescent="0.25">
      <c r="A3816" t="s">
        <v>217</v>
      </c>
      <c r="B3816" t="s">
        <v>1284</v>
      </c>
      <c r="C3816" t="s">
        <v>89</v>
      </c>
      <c r="D3816" t="s">
        <v>89</v>
      </c>
      <c r="E3816" t="s">
        <v>1218</v>
      </c>
      <c r="F3816" t="s">
        <v>89</v>
      </c>
      <c r="G3816" t="s">
        <v>89</v>
      </c>
      <c r="H3816" t="s">
        <v>93</v>
      </c>
    </row>
    <row r="3817" spans="1:8" x14ac:dyDescent="0.25">
      <c r="A3817" t="s">
        <v>217</v>
      </c>
      <c r="B3817" t="s">
        <v>1122</v>
      </c>
      <c r="C3817" t="s">
        <v>89</v>
      </c>
      <c r="D3817" t="s">
        <v>89</v>
      </c>
      <c r="E3817" t="s">
        <v>1218</v>
      </c>
      <c r="F3817" t="s">
        <v>89</v>
      </c>
      <c r="G3817" t="s">
        <v>89</v>
      </c>
      <c r="H3817" t="s">
        <v>93</v>
      </c>
    </row>
    <row r="3818" spans="1:8" x14ac:dyDescent="0.25">
      <c r="A3818" t="s">
        <v>217</v>
      </c>
      <c r="B3818" t="s">
        <v>1331</v>
      </c>
      <c r="C3818" t="s">
        <v>89</v>
      </c>
      <c r="D3818" t="s">
        <v>89</v>
      </c>
      <c r="E3818" t="s">
        <v>1218</v>
      </c>
      <c r="F3818" t="s">
        <v>89</v>
      </c>
      <c r="G3818" t="s">
        <v>89</v>
      </c>
      <c r="H3818" t="s">
        <v>93</v>
      </c>
    </row>
    <row r="3819" spans="1:8" x14ac:dyDescent="0.25">
      <c r="A3819" t="s">
        <v>217</v>
      </c>
      <c r="B3819" t="s">
        <v>1489</v>
      </c>
      <c r="C3819" t="s">
        <v>89</v>
      </c>
      <c r="D3819" t="s">
        <v>1229</v>
      </c>
      <c r="E3819" t="s">
        <v>1131</v>
      </c>
      <c r="F3819" t="s">
        <v>89</v>
      </c>
      <c r="G3819" t="s">
        <v>89</v>
      </c>
      <c r="H3819" t="s">
        <v>93</v>
      </c>
    </row>
    <row r="3820" spans="1:8" x14ac:dyDescent="0.25">
      <c r="A3820" t="s">
        <v>217</v>
      </c>
      <c r="B3820" t="s">
        <v>1547</v>
      </c>
      <c r="C3820" t="s">
        <v>89</v>
      </c>
      <c r="D3820" t="s">
        <v>1229</v>
      </c>
      <c r="E3820" t="s">
        <v>1131</v>
      </c>
      <c r="F3820" t="s">
        <v>89</v>
      </c>
      <c r="G3820" t="s">
        <v>89</v>
      </c>
      <c r="H3820" t="s">
        <v>93</v>
      </c>
    </row>
    <row r="3821" spans="1:8" x14ac:dyDescent="0.25">
      <c r="A3821" t="s">
        <v>217</v>
      </c>
      <c r="B3821" t="s">
        <v>1548</v>
      </c>
      <c r="C3821" t="s">
        <v>89</v>
      </c>
      <c r="D3821" t="s">
        <v>1229</v>
      </c>
      <c r="E3821" t="s">
        <v>1131</v>
      </c>
      <c r="F3821" t="s">
        <v>89</v>
      </c>
      <c r="G3821" t="s">
        <v>89</v>
      </c>
      <c r="H3821" t="s">
        <v>93</v>
      </c>
    </row>
    <row r="3822" spans="1:8" x14ac:dyDescent="0.25">
      <c r="A3822" t="s">
        <v>217</v>
      </c>
      <c r="B3822" t="s">
        <v>1124</v>
      </c>
      <c r="C3822" t="s">
        <v>89</v>
      </c>
      <c r="D3822" t="s">
        <v>89</v>
      </c>
      <c r="E3822" t="s">
        <v>1218</v>
      </c>
      <c r="F3822" t="s">
        <v>89</v>
      </c>
      <c r="G3822" t="s">
        <v>89</v>
      </c>
      <c r="H3822" t="s">
        <v>93</v>
      </c>
    </row>
    <row r="3823" spans="1:8" x14ac:dyDescent="0.25">
      <c r="A3823" t="s">
        <v>217</v>
      </c>
      <c r="B3823" t="s">
        <v>1126</v>
      </c>
      <c r="C3823" t="s">
        <v>89</v>
      </c>
      <c r="D3823" t="s">
        <v>89</v>
      </c>
      <c r="E3823" t="s">
        <v>1218</v>
      </c>
      <c r="F3823" t="s">
        <v>89</v>
      </c>
      <c r="G3823" t="s">
        <v>89</v>
      </c>
      <c r="H3823" t="s">
        <v>93</v>
      </c>
    </row>
    <row r="3824" spans="1:8" x14ac:dyDescent="0.25">
      <c r="A3824" t="s">
        <v>217</v>
      </c>
      <c r="B3824" t="s">
        <v>1125</v>
      </c>
      <c r="C3824" t="s">
        <v>89</v>
      </c>
      <c r="D3824" t="s">
        <v>89</v>
      </c>
      <c r="E3824" t="s">
        <v>1218</v>
      </c>
      <c r="F3824" t="s">
        <v>89</v>
      </c>
      <c r="G3824" t="s">
        <v>89</v>
      </c>
      <c r="H3824" t="s">
        <v>93</v>
      </c>
    </row>
    <row r="3825" spans="1:8" x14ac:dyDescent="0.25">
      <c r="A3825" t="s">
        <v>217</v>
      </c>
      <c r="B3825" t="s">
        <v>1127</v>
      </c>
      <c r="C3825" t="s">
        <v>89</v>
      </c>
      <c r="D3825" t="s">
        <v>89</v>
      </c>
      <c r="E3825" t="s">
        <v>1218</v>
      </c>
      <c r="F3825" t="s">
        <v>89</v>
      </c>
      <c r="G3825" t="s">
        <v>89</v>
      </c>
      <c r="H3825" t="s">
        <v>93</v>
      </c>
    </row>
    <row r="3826" spans="1:8" x14ac:dyDescent="0.25">
      <c r="A3826" t="s">
        <v>217</v>
      </c>
      <c r="B3826" t="s">
        <v>1437</v>
      </c>
      <c r="C3826" t="s">
        <v>89</v>
      </c>
      <c r="D3826" t="s">
        <v>89</v>
      </c>
      <c r="E3826" t="s">
        <v>1131</v>
      </c>
      <c r="F3826" t="s">
        <v>89</v>
      </c>
      <c r="G3826" t="s">
        <v>89</v>
      </c>
      <c r="H3826" t="s">
        <v>93</v>
      </c>
    </row>
    <row r="3827" spans="1:8" x14ac:dyDescent="0.25">
      <c r="A3827" t="s">
        <v>217</v>
      </c>
      <c r="B3827" t="s">
        <v>1200</v>
      </c>
      <c r="C3827" t="s">
        <v>89</v>
      </c>
      <c r="D3827" t="s">
        <v>89</v>
      </c>
      <c r="E3827" t="s">
        <v>1131</v>
      </c>
      <c r="F3827" t="s">
        <v>89</v>
      </c>
      <c r="G3827" t="s">
        <v>89</v>
      </c>
      <c r="H3827" t="s">
        <v>93</v>
      </c>
    </row>
    <row r="3828" spans="1:8" x14ac:dyDescent="0.25">
      <c r="A3828" t="s">
        <v>217</v>
      </c>
      <c r="B3828" t="s">
        <v>1128</v>
      </c>
      <c r="C3828" t="s">
        <v>89</v>
      </c>
      <c r="D3828" t="s">
        <v>89</v>
      </c>
      <c r="E3828" t="s">
        <v>1129</v>
      </c>
      <c r="F3828" t="s">
        <v>89</v>
      </c>
      <c r="G3828" t="s">
        <v>89</v>
      </c>
      <c r="H3828" t="s">
        <v>93</v>
      </c>
    </row>
    <row r="3829" spans="1:8" x14ac:dyDescent="0.25">
      <c r="A3829" t="s">
        <v>217</v>
      </c>
      <c r="B3829" t="s">
        <v>1130</v>
      </c>
      <c r="C3829" t="s">
        <v>89</v>
      </c>
      <c r="D3829" t="s">
        <v>89</v>
      </c>
      <c r="E3829" t="s">
        <v>1131</v>
      </c>
      <c r="F3829" t="s">
        <v>89</v>
      </c>
      <c r="G3829" t="s">
        <v>89</v>
      </c>
      <c r="H3829" t="s">
        <v>93</v>
      </c>
    </row>
    <row r="3830" spans="1:8" x14ac:dyDescent="0.25">
      <c r="A3830" t="s">
        <v>217</v>
      </c>
      <c r="B3830" t="s">
        <v>1132</v>
      </c>
      <c r="C3830" t="s">
        <v>89</v>
      </c>
      <c r="D3830" t="s">
        <v>89</v>
      </c>
      <c r="E3830" t="s">
        <v>1133</v>
      </c>
      <c r="F3830" t="s">
        <v>89</v>
      </c>
      <c r="G3830" t="s">
        <v>89</v>
      </c>
      <c r="H3830" t="s">
        <v>93</v>
      </c>
    </row>
    <row r="3831" spans="1:8" x14ac:dyDescent="0.25">
      <c r="A3831" t="s">
        <v>217</v>
      </c>
      <c r="B3831" t="s">
        <v>1268</v>
      </c>
      <c r="C3831" t="s">
        <v>89</v>
      </c>
      <c r="D3831" t="s">
        <v>89</v>
      </c>
      <c r="E3831" t="s">
        <v>1233</v>
      </c>
      <c r="F3831" t="s">
        <v>89</v>
      </c>
      <c r="G3831" t="s">
        <v>89</v>
      </c>
      <c r="H3831" t="s">
        <v>93</v>
      </c>
    </row>
    <row r="3832" spans="1:8" x14ac:dyDescent="0.25">
      <c r="A3832" t="s">
        <v>217</v>
      </c>
      <c r="B3832" t="s">
        <v>1270</v>
      </c>
      <c r="C3832" t="s">
        <v>89</v>
      </c>
      <c r="D3832" t="s">
        <v>89</v>
      </c>
      <c r="E3832" t="s">
        <v>1233</v>
      </c>
      <c r="F3832" t="s">
        <v>89</v>
      </c>
      <c r="G3832" t="s">
        <v>89</v>
      </c>
      <c r="H3832" t="s">
        <v>93</v>
      </c>
    </row>
    <row r="3833" spans="1:8" x14ac:dyDescent="0.25">
      <c r="A3833" t="s">
        <v>217</v>
      </c>
      <c r="B3833" t="s">
        <v>1269</v>
      </c>
      <c r="C3833" t="s">
        <v>89</v>
      </c>
      <c r="D3833" t="s">
        <v>89</v>
      </c>
      <c r="E3833" t="s">
        <v>1233</v>
      </c>
      <c r="F3833" t="s">
        <v>89</v>
      </c>
      <c r="G3833" t="s">
        <v>89</v>
      </c>
      <c r="H3833" t="s">
        <v>93</v>
      </c>
    </row>
    <row r="3834" spans="1:8" x14ac:dyDescent="0.25">
      <c r="A3834" t="s">
        <v>217</v>
      </c>
      <c r="B3834" t="s">
        <v>4264</v>
      </c>
      <c r="C3834" t="s">
        <v>89</v>
      </c>
      <c r="D3834" t="s">
        <v>89</v>
      </c>
      <c r="E3834" t="s">
        <v>1233</v>
      </c>
      <c r="F3834" t="s">
        <v>89</v>
      </c>
      <c r="G3834" t="s">
        <v>89</v>
      </c>
      <c r="H3834" t="s">
        <v>93</v>
      </c>
    </row>
    <row r="3835" spans="1:8" x14ac:dyDescent="0.25">
      <c r="A3835" t="s">
        <v>217</v>
      </c>
      <c r="B3835" t="s">
        <v>1439</v>
      </c>
      <c r="C3835" t="s">
        <v>89</v>
      </c>
      <c r="D3835" t="s">
        <v>89</v>
      </c>
      <c r="E3835" t="s">
        <v>1504</v>
      </c>
      <c r="F3835" t="s">
        <v>89</v>
      </c>
      <c r="G3835" t="s">
        <v>89</v>
      </c>
      <c r="H3835" t="s">
        <v>93</v>
      </c>
    </row>
    <row r="3836" spans="1:8" x14ac:dyDescent="0.25">
      <c r="A3836" t="s">
        <v>217</v>
      </c>
      <c r="B3836" t="s">
        <v>4031</v>
      </c>
      <c r="C3836" t="s">
        <v>89</v>
      </c>
      <c r="D3836" t="s">
        <v>89</v>
      </c>
      <c r="E3836" t="s">
        <v>1504</v>
      </c>
      <c r="F3836" t="s">
        <v>89</v>
      </c>
      <c r="G3836" t="s">
        <v>89</v>
      </c>
      <c r="H3836" t="s">
        <v>93</v>
      </c>
    </row>
    <row r="3837" spans="1:8" x14ac:dyDescent="0.25">
      <c r="A3837" t="s">
        <v>217</v>
      </c>
      <c r="B3837" t="s">
        <v>3725</v>
      </c>
      <c r="C3837" t="s">
        <v>89</v>
      </c>
      <c r="D3837" t="s">
        <v>89</v>
      </c>
      <c r="E3837" t="s">
        <v>1504</v>
      </c>
      <c r="F3837" t="s">
        <v>89</v>
      </c>
      <c r="G3837" t="s">
        <v>89</v>
      </c>
      <c r="H3837" t="s">
        <v>93</v>
      </c>
    </row>
    <row r="3838" spans="1:8" x14ac:dyDescent="0.25">
      <c r="A3838" t="s">
        <v>217</v>
      </c>
      <c r="B3838" t="s">
        <v>3724</v>
      </c>
      <c r="C3838" t="s">
        <v>89</v>
      </c>
      <c r="D3838" t="s">
        <v>89</v>
      </c>
      <c r="E3838" t="s">
        <v>1504</v>
      </c>
      <c r="F3838" t="s">
        <v>89</v>
      </c>
      <c r="G3838" t="s">
        <v>89</v>
      </c>
      <c r="H3838" t="s">
        <v>93</v>
      </c>
    </row>
    <row r="3839" spans="1:8" x14ac:dyDescent="0.25">
      <c r="A3839" t="s">
        <v>217</v>
      </c>
      <c r="B3839" t="s">
        <v>4265</v>
      </c>
      <c r="C3839" t="s">
        <v>89</v>
      </c>
      <c r="D3839" t="s">
        <v>89</v>
      </c>
      <c r="E3839" t="s">
        <v>1504</v>
      </c>
      <c r="F3839" t="s">
        <v>89</v>
      </c>
      <c r="G3839" t="s">
        <v>89</v>
      </c>
      <c r="H3839" t="s">
        <v>93</v>
      </c>
    </row>
    <row r="3840" spans="1:8" x14ac:dyDescent="0.25">
      <c r="A3840" t="s">
        <v>217</v>
      </c>
      <c r="B3840" t="s">
        <v>2543</v>
      </c>
      <c r="C3840" t="s">
        <v>89</v>
      </c>
      <c r="D3840" t="s">
        <v>89</v>
      </c>
      <c r="E3840" t="s">
        <v>1504</v>
      </c>
      <c r="F3840" t="s">
        <v>89</v>
      </c>
      <c r="G3840" t="s">
        <v>89</v>
      </c>
      <c r="H3840" t="s">
        <v>93</v>
      </c>
    </row>
    <row r="3841" spans="1:8" x14ac:dyDescent="0.25">
      <c r="A3841" t="s">
        <v>217</v>
      </c>
      <c r="B3841" t="s">
        <v>2541</v>
      </c>
      <c r="C3841" t="s">
        <v>89</v>
      </c>
      <c r="D3841" t="s">
        <v>89</v>
      </c>
      <c r="E3841" t="s">
        <v>1504</v>
      </c>
      <c r="F3841" t="s">
        <v>89</v>
      </c>
      <c r="G3841" t="s">
        <v>89</v>
      </c>
      <c r="H3841" t="s">
        <v>93</v>
      </c>
    </row>
    <row r="3842" spans="1:8" x14ac:dyDescent="0.25">
      <c r="A3842" t="s">
        <v>217</v>
      </c>
      <c r="B3842" t="s">
        <v>1138</v>
      </c>
      <c r="C3842" t="s">
        <v>89</v>
      </c>
      <c r="D3842" t="s">
        <v>89</v>
      </c>
      <c r="E3842" t="s">
        <v>1139</v>
      </c>
      <c r="F3842" t="s">
        <v>89</v>
      </c>
      <c r="G3842" t="s">
        <v>89</v>
      </c>
      <c r="H3842" t="s">
        <v>93</v>
      </c>
    </row>
    <row r="3843" spans="1:8" x14ac:dyDescent="0.25">
      <c r="A3843" t="s">
        <v>218</v>
      </c>
      <c r="B3843" t="s">
        <v>4266</v>
      </c>
      <c r="C3843" t="s">
        <v>89</v>
      </c>
      <c r="D3843" t="s">
        <v>4267</v>
      </c>
      <c r="E3843" t="s">
        <v>1355</v>
      </c>
      <c r="F3843" t="s">
        <v>89</v>
      </c>
      <c r="G3843" t="s">
        <v>89</v>
      </c>
      <c r="H3843" t="s">
        <v>93</v>
      </c>
    </row>
    <row r="3844" spans="1:8" x14ac:dyDescent="0.25">
      <c r="A3844" t="s">
        <v>218</v>
      </c>
      <c r="B3844" t="s">
        <v>4268</v>
      </c>
      <c r="C3844" t="s">
        <v>89</v>
      </c>
      <c r="D3844" t="s">
        <v>4269</v>
      </c>
      <c r="E3844" t="s">
        <v>1094</v>
      </c>
      <c r="F3844" t="s">
        <v>89</v>
      </c>
      <c r="G3844" t="s">
        <v>89</v>
      </c>
      <c r="H3844" t="s">
        <v>93</v>
      </c>
    </row>
    <row r="3845" spans="1:8" x14ac:dyDescent="0.25">
      <c r="A3845" t="s">
        <v>218</v>
      </c>
      <c r="B3845" t="s">
        <v>4199</v>
      </c>
      <c r="C3845" t="s">
        <v>89</v>
      </c>
      <c r="D3845" t="s">
        <v>4270</v>
      </c>
      <c r="E3845" t="s">
        <v>1349</v>
      </c>
      <c r="F3845" t="s">
        <v>89</v>
      </c>
      <c r="G3845" t="s">
        <v>89</v>
      </c>
      <c r="H3845" t="s">
        <v>93</v>
      </c>
    </row>
    <row r="3846" spans="1:8" x14ac:dyDescent="0.25">
      <c r="A3846" t="s">
        <v>218</v>
      </c>
      <c r="B3846" t="s">
        <v>4271</v>
      </c>
      <c r="C3846" t="s">
        <v>89</v>
      </c>
      <c r="D3846" t="s">
        <v>4272</v>
      </c>
      <c r="E3846" t="s">
        <v>1355</v>
      </c>
      <c r="F3846" t="s">
        <v>89</v>
      </c>
      <c r="G3846" t="s">
        <v>89</v>
      </c>
      <c r="H3846" t="s">
        <v>93</v>
      </c>
    </row>
    <row r="3847" spans="1:8" x14ac:dyDescent="0.25">
      <c r="A3847" t="s">
        <v>218</v>
      </c>
      <c r="B3847" t="s">
        <v>4273</v>
      </c>
      <c r="C3847" t="s">
        <v>89</v>
      </c>
      <c r="D3847" t="s">
        <v>4274</v>
      </c>
      <c r="E3847" t="s">
        <v>4164</v>
      </c>
      <c r="F3847" t="s">
        <v>89</v>
      </c>
      <c r="G3847" t="s">
        <v>89</v>
      </c>
      <c r="H3847" t="s">
        <v>93</v>
      </c>
    </row>
    <row r="3848" spans="1:8" x14ac:dyDescent="0.25">
      <c r="A3848" t="s">
        <v>218</v>
      </c>
      <c r="B3848" t="s">
        <v>4203</v>
      </c>
      <c r="C3848" t="s">
        <v>89</v>
      </c>
      <c r="D3848" t="s">
        <v>4204</v>
      </c>
      <c r="E3848" t="s">
        <v>1142</v>
      </c>
      <c r="F3848" t="s">
        <v>89</v>
      </c>
      <c r="G3848" t="s">
        <v>89</v>
      </c>
      <c r="H3848" t="s">
        <v>93</v>
      </c>
    </row>
    <row r="3849" spans="1:8" x14ac:dyDescent="0.25">
      <c r="A3849" t="s">
        <v>218</v>
      </c>
      <c r="B3849" t="s">
        <v>4275</v>
      </c>
      <c r="C3849" t="s">
        <v>89</v>
      </c>
      <c r="D3849" t="s">
        <v>4276</v>
      </c>
      <c r="E3849" t="s">
        <v>4277</v>
      </c>
      <c r="F3849" t="s">
        <v>89</v>
      </c>
      <c r="G3849" t="s">
        <v>89</v>
      </c>
      <c r="H3849" t="s">
        <v>93</v>
      </c>
    </row>
    <row r="3850" spans="1:8" x14ac:dyDescent="0.25">
      <c r="A3850" t="s">
        <v>218</v>
      </c>
      <c r="B3850" t="s">
        <v>4278</v>
      </c>
      <c r="C3850" t="s">
        <v>89</v>
      </c>
      <c r="D3850" t="s">
        <v>4279</v>
      </c>
      <c r="E3850" t="s">
        <v>1395</v>
      </c>
      <c r="F3850" t="s">
        <v>89</v>
      </c>
      <c r="G3850" t="s">
        <v>89</v>
      </c>
      <c r="H3850" t="s">
        <v>93</v>
      </c>
    </row>
    <row r="3851" spans="1:8" x14ac:dyDescent="0.25">
      <c r="A3851" t="s">
        <v>218</v>
      </c>
      <c r="B3851" t="s">
        <v>4199</v>
      </c>
      <c r="C3851" t="s">
        <v>89</v>
      </c>
      <c r="D3851" t="s">
        <v>4270</v>
      </c>
      <c r="E3851" t="s">
        <v>1349</v>
      </c>
      <c r="F3851" t="s">
        <v>89</v>
      </c>
      <c r="G3851" t="s">
        <v>89</v>
      </c>
      <c r="H3851" t="s">
        <v>93</v>
      </c>
    </row>
    <row r="3852" spans="1:8" x14ac:dyDescent="0.25">
      <c r="A3852" t="s">
        <v>218</v>
      </c>
      <c r="B3852" t="s">
        <v>4280</v>
      </c>
      <c r="C3852" t="s">
        <v>89</v>
      </c>
      <c r="D3852" t="s">
        <v>4281</v>
      </c>
      <c r="E3852" t="s">
        <v>1349</v>
      </c>
      <c r="F3852" t="s">
        <v>89</v>
      </c>
      <c r="G3852" t="s">
        <v>89</v>
      </c>
      <c r="H3852" t="s">
        <v>93</v>
      </c>
    </row>
    <row r="3853" spans="1:8" x14ac:dyDescent="0.25">
      <c r="A3853" t="s">
        <v>218</v>
      </c>
      <c r="B3853" t="s">
        <v>4282</v>
      </c>
      <c r="C3853" t="s">
        <v>89</v>
      </c>
      <c r="D3853" t="s">
        <v>4283</v>
      </c>
      <c r="E3853" t="s">
        <v>1349</v>
      </c>
      <c r="F3853" t="s">
        <v>89</v>
      </c>
      <c r="G3853" t="s">
        <v>89</v>
      </c>
      <c r="H3853" t="s">
        <v>93</v>
      </c>
    </row>
    <row r="3854" spans="1:8" x14ac:dyDescent="0.25">
      <c r="A3854" t="s">
        <v>218</v>
      </c>
      <c r="B3854" t="s">
        <v>4284</v>
      </c>
      <c r="C3854" t="s">
        <v>89</v>
      </c>
      <c r="D3854" t="s">
        <v>4285</v>
      </c>
      <c r="E3854" t="s">
        <v>1485</v>
      </c>
      <c r="F3854" t="s">
        <v>89</v>
      </c>
      <c r="G3854" t="s">
        <v>89</v>
      </c>
      <c r="H3854" t="s">
        <v>93</v>
      </c>
    </row>
    <row r="3855" spans="1:8" x14ac:dyDescent="0.25">
      <c r="A3855" t="s">
        <v>218</v>
      </c>
      <c r="B3855" t="s">
        <v>4286</v>
      </c>
      <c r="C3855" t="s">
        <v>89</v>
      </c>
      <c r="D3855" t="s">
        <v>4287</v>
      </c>
      <c r="E3855" t="s">
        <v>1496</v>
      </c>
      <c r="F3855" t="s">
        <v>89</v>
      </c>
      <c r="G3855" t="s">
        <v>89</v>
      </c>
      <c r="H3855" t="s">
        <v>93</v>
      </c>
    </row>
    <row r="3856" spans="1:8" x14ac:dyDescent="0.25">
      <c r="A3856" t="s">
        <v>218</v>
      </c>
      <c r="B3856" t="s">
        <v>4288</v>
      </c>
      <c r="C3856" t="s">
        <v>89</v>
      </c>
      <c r="D3856" t="s">
        <v>4289</v>
      </c>
      <c r="E3856" t="s">
        <v>1742</v>
      </c>
      <c r="F3856" t="s">
        <v>89</v>
      </c>
      <c r="G3856" t="s">
        <v>89</v>
      </c>
      <c r="H3856" t="s">
        <v>93</v>
      </c>
    </row>
    <row r="3857" spans="1:8" x14ac:dyDescent="0.25">
      <c r="A3857" t="s">
        <v>218</v>
      </c>
      <c r="B3857" t="s">
        <v>4271</v>
      </c>
      <c r="C3857" t="s">
        <v>89</v>
      </c>
      <c r="D3857" t="s">
        <v>4272</v>
      </c>
      <c r="E3857" t="s">
        <v>1355</v>
      </c>
      <c r="F3857" t="s">
        <v>89</v>
      </c>
      <c r="G3857" t="s">
        <v>89</v>
      </c>
      <c r="H3857" t="s">
        <v>93</v>
      </c>
    </row>
    <row r="3858" spans="1:8" x14ac:dyDescent="0.25">
      <c r="A3858" t="s">
        <v>218</v>
      </c>
      <c r="B3858" t="s">
        <v>4268</v>
      </c>
      <c r="C3858" t="s">
        <v>89</v>
      </c>
      <c r="D3858" t="s">
        <v>4269</v>
      </c>
      <c r="E3858" t="s">
        <v>1094</v>
      </c>
      <c r="F3858" t="s">
        <v>89</v>
      </c>
      <c r="G3858" t="s">
        <v>89</v>
      </c>
      <c r="H3858" t="s">
        <v>93</v>
      </c>
    </row>
    <row r="3859" spans="1:8" x14ac:dyDescent="0.25">
      <c r="A3859" t="s">
        <v>218</v>
      </c>
      <c r="B3859" t="s">
        <v>4266</v>
      </c>
      <c r="C3859" t="s">
        <v>89</v>
      </c>
      <c r="D3859" t="s">
        <v>4267</v>
      </c>
      <c r="E3859" t="s">
        <v>1355</v>
      </c>
      <c r="F3859" t="s">
        <v>89</v>
      </c>
      <c r="G3859" t="s">
        <v>89</v>
      </c>
      <c r="H3859" t="s">
        <v>93</v>
      </c>
    </row>
    <row r="3860" spans="1:8" x14ac:dyDescent="0.25">
      <c r="A3860" t="s">
        <v>218</v>
      </c>
      <c r="B3860" t="s">
        <v>4229</v>
      </c>
      <c r="C3860" t="s">
        <v>89</v>
      </c>
      <c r="D3860" t="s">
        <v>4290</v>
      </c>
      <c r="E3860" t="s">
        <v>4291</v>
      </c>
      <c r="F3860" t="s">
        <v>89</v>
      </c>
      <c r="G3860" t="s">
        <v>89</v>
      </c>
      <c r="H3860" t="s">
        <v>93</v>
      </c>
    </row>
    <row r="3861" spans="1:8" x14ac:dyDescent="0.25">
      <c r="A3861" t="s">
        <v>218</v>
      </c>
      <c r="B3861" t="s">
        <v>4233</v>
      </c>
      <c r="C3861" t="s">
        <v>89</v>
      </c>
      <c r="D3861" t="s">
        <v>4292</v>
      </c>
      <c r="E3861" t="s">
        <v>4291</v>
      </c>
      <c r="F3861" t="s">
        <v>89</v>
      </c>
      <c r="G3861" t="s">
        <v>89</v>
      </c>
      <c r="H3861" t="s">
        <v>93</v>
      </c>
    </row>
    <row r="3862" spans="1:8" x14ac:dyDescent="0.25">
      <c r="A3862" t="s">
        <v>218</v>
      </c>
      <c r="B3862" t="s">
        <v>4231</v>
      </c>
      <c r="C3862" t="s">
        <v>89</v>
      </c>
      <c r="D3862" t="s">
        <v>4293</v>
      </c>
      <c r="E3862" t="s">
        <v>4294</v>
      </c>
      <c r="F3862" t="s">
        <v>89</v>
      </c>
      <c r="G3862" t="s">
        <v>89</v>
      </c>
      <c r="H3862" t="s">
        <v>93</v>
      </c>
    </row>
    <row r="3863" spans="1:8" x14ac:dyDescent="0.25">
      <c r="A3863" t="s">
        <v>218</v>
      </c>
      <c r="B3863" t="s">
        <v>4295</v>
      </c>
      <c r="C3863" t="s">
        <v>89</v>
      </c>
      <c r="D3863" t="s">
        <v>4296</v>
      </c>
      <c r="E3863" t="s">
        <v>4186</v>
      </c>
      <c r="F3863" t="s">
        <v>89</v>
      </c>
      <c r="G3863" t="s">
        <v>89</v>
      </c>
      <c r="H3863" t="s">
        <v>93</v>
      </c>
    </row>
    <row r="3864" spans="1:8" x14ac:dyDescent="0.25">
      <c r="A3864" t="s">
        <v>218</v>
      </c>
      <c r="B3864" t="s">
        <v>4273</v>
      </c>
      <c r="C3864" t="s">
        <v>89</v>
      </c>
      <c r="D3864" t="s">
        <v>4274</v>
      </c>
      <c r="E3864" t="s">
        <v>4164</v>
      </c>
      <c r="F3864" t="s">
        <v>89</v>
      </c>
      <c r="G3864" t="s">
        <v>89</v>
      </c>
      <c r="H3864" t="s">
        <v>93</v>
      </c>
    </row>
    <row r="3865" spans="1:8" x14ac:dyDescent="0.25">
      <c r="A3865" t="s">
        <v>218</v>
      </c>
      <c r="B3865" t="s">
        <v>4297</v>
      </c>
      <c r="C3865" t="s">
        <v>89</v>
      </c>
      <c r="D3865" t="s">
        <v>4298</v>
      </c>
      <c r="E3865" t="s">
        <v>4299</v>
      </c>
      <c r="F3865" t="s">
        <v>89</v>
      </c>
      <c r="G3865" t="s">
        <v>89</v>
      </c>
      <c r="H3865" t="s">
        <v>93</v>
      </c>
    </row>
    <row r="3866" spans="1:8" x14ac:dyDescent="0.25">
      <c r="A3866" t="s">
        <v>218</v>
      </c>
      <c r="B3866" t="s">
        <v>4300</v>
      </c>
      <c r="C3866" t="s">
        <v>89</v>
      </c>
      <c r="D3866" t="s">
        <v>4301</v>
      </c>
      <c r="E3866" t="s">
        <v>4302</v>
      </c>
      <c r="F3866" t="s">
        <v>89</v>
      </c>
      <c r="G3866" t="s">
        <v>89</v>
      </c>
      <c r="H3866" t="s">
        <v>93</v>
      </c>
    </row>
    <row r="3867" spans="1:8" x14ac:dyDescent="0.25">
      <c r="A3867" t="s">
        <v>218</v>
      </c>
      <c r="B3867" t="s">
        <v>4303</v>
      </c>
      <c r="C3867" t="s">
        <v>89</v>
      </c>
      <c r="D3867" t="s">
        <v>4304</v>
      </c>
      <c r="E3867" t="s">
        <v>1148</v>
      </c>
      <c r="F3867" t="s">
        <v>89</v>
      </c>
      <c r="G3867" t="s">
        <v>89</v>
      </c>
      <c r="H3867" t="s">
        <v>93</v>
      </c>
    </row>
    <row r="3868" spans="1:8" x14ac:dyDescent="0.25">
      <c r="A3868" t="s">
        <v>218</v>
      </c>
      <c r="B3868" t="s">
        <v>4305</v>
      </c>
      <c r="C3868" t="s">
        <v>89</v>
      </c>
      <c r="D3868" t="s">
        <v>4306</v>
      </c>
      <c r="E3868" t="s">
        <v>1148</v>
      </c>
      <c r="F3868" t="s">
        <v>89</v>
      </c>
      <c r="G3868" t="s">
        <v>89</v>
      </c>
      <c r="H3868" t="s">
        <v>93</v>
      </c>
    </row>
    <row r="3869" spans="1:8" x14ac:dyDescent="0.25">
      <c r="A3869" t="s">
        <v>218</v>
      </c>
      <c r="B3869" t="s">
        <v>4307</v>
      </c>
      <c r="C3869" t="s">
        <v>89</v>
      </c>
      <c r="D3869" t="s">
        <v>4308</v>
      </c>
      <c r="E3869" t="s">
        <v>1742</v>
      </c>
      <c r="F3869" t="s">
        <v>89</v>
      </c>
      <c r="G3869" t="s">
        <v>89</v>
      </c>
      <c r="H3869" t="s">
        <v>93</v>
      </c>
    </row>
    <row r="3870" spans="1:8" x14ac:dyDescent="0.25">
      <c r="A3870" t="s">
        <v>218</v>
      </c>
      <c r="B3870" t="s">
        <v>4309</v>
      </c>
      <c r="C3870" t="s">
        <v>89</v>
      </c>
      <c r="D3870" t="s">
        <v>4310</v>
      </c>
      <c r="E3870" t="s">
        <v>1162</v>
      </c>
      <c r="F3870" t="s">
        <v>89</v>
      </c>
      <c r="G3870" t="s">
        <v>89</v>
      </c>
      <c r="H3870" t="s">
        <v>93</v>
      </c>
    </row>
    <row r="3871" spans="1:8" x14ac:dyDescent="0.25">
      <c r="A3871" t="s">
        <v>218</v>
      </c>
      <c r="B3871" t="s">
        <v>4311</v>
      </c>
      <c r="C3871" t="s">
        <v>89</v>
      </c>
      <c r="D3871" t="s">
        <v>4312</v>
      </c>
      <c r="E3871" t="s">
        <v>1278</v>
      </c>
      <c r="F3871" t="s">
        <v>89</v>
      </c>
      <c r="G3871" t="s">
        <v>89</v>
      </c>
      <c r="H3871" t="s">
        <v>93</v>
      </c>
    </row>
    <row r="3872" spans="1:8" x14ac:dyDescent="0.25">
      <c r="A3872" t="s">
        <v>218</v>
      </c>
      <c r="B3872" t="s">
        <v>4313</v>
      </c>
      <c r="C3872" t="s">
        <v>89</v>
      </c>
      <c r="D3872" t="s">
        <v>4314</v>
      </c>
      <c r="E3872" t="s">
        <v>1142</v>
      </c>
      <c r="F3872" t="s">
        <v>89</v>
      </c>
      <c r="G3872" t="s">
        <v>89</v>
      </c>
      <c r="H3872" t="s">
        <v>93</v>
      </c>
    </row>
    <row r="3873" spans="1:8" x14ac:dyDescent="0.25">
      <c r="A3873" t="s">
        <v>218</v>
      </c>
      <c r="B3873" t="s">
        <v>4315</v>
      </c>
      <c r="C3873" t="s">
        <v>89</v>
      </c>
      <c r="D3873" t="s">
        <v>4316</v>
      </c>
      <c r="E3873" t="s">
        <v>1105</v>
      </c>
      <c r="F3873" t="s">
        <v>89</v>
      </c>
      <c r="G3873" t="s">
        <v>89</v>
      </c>
      <c r="H3873" t="s">
        <v>93</v>
      </c>
    </row>
    <row r="3874" spans="1:8" x14ac:dyDescent="0.25">
      <c r="A3874" t="s">
        <v>218</v>
      </c>
      <c r="B3874" t="s">
        <v>4317</v>
      </c>
      <c r="C3874" t="s">
        <v>89</v>
      </c>
      <c r="D3874" t="s">
        <v>4318</v>
      </c>
      <c r="E3874" t="s">
        <v>1105</v>
      </c>
      <c r="F3874" t="s">
        <v>89</v>
      </c>
      <c r="G3874" t="s">
        <v>89</v>
      </c>
      <c r="H3874" t="s">
        <v>93</v>
      </c>
    </row>
    <row r="3875" spans="1:8" x14ac:dyDescent="0.25">
      <c r="A3875" t="s">
        <v>218</v>
      </c>
      <c r="B3875" t="s">
        <v>4319</v>
      </c>
      <c r="C3875" t="s">
        <v>89</v>
      </c>
      <c r="D3875" t="s">
        <v>4320</v>
      </c>
      <c r="E3875" t="s">
        <v>1194</v>
      </c>
      <c r="F3875" t="s">
        <v>89</v>
      </c>
      <c r="G3875" t="s">
        <v>89</v>
      </c>
      <c r="H3875" t="s">
        <v>93</v>
      </c>
    </row>
    <row r="3876" spans="1:8" x14ac:dyDescent="0.25">
      <c r="A3876" t="s">
        <v>218</v>
      </c>
      <c r="B3876" t="s">
        <v>4321</v>
      </c>
      <c r="C3876" t="s">
        <v>89</v>
      </c>
      <c r="D3876" t="s">
        <v>4322</v>
      </c>
      <c r="E3876" t="s">
        <v>4323</v>
      </c>
      <c r="F3876" t="s">
        <v>89</v>
      </c>
      <c r="G3876" t="s">
        <v>89</v>
      </c>
      <c r="H3876" t="s">
        <v>93</v>
      </c>
    </row>
    <row r="3877" spans="1:8" x14ac:dyDescent="0.25">
      <c r="A3877" t="s">
        <v>218</v>
      </c>
      <c r="B3877" t="s">
        <v>1840</v>
      </c>
      <c r="C3877" t="s">
        <v>89</v>
      </c>
      <c r="D3877" t="s">
        <v>89</v>
      </c>
      <c r="E3877" t="s">
        <v>1335</v>
      </c>
      <c r="F3877" t="s">
        <v>89</v>
      </c>
      <c r="G3877" t="s">
        <v>89</v>
      </c>
      <c r="H3877" t="s">
        <v>93</v>
      </c>
    </row>
    <row r="3878" spans="1:8" x14ac:dyDescent="0.25">
      <c r="A3878" t="s">
        <v>218</v>
      </c>
      <c r="B3878" t="s">
        <v>3497</v>
      </c>
      <c r="C3878" t="s">
        <v>89</v>
      </c>
      <c r="D3878" t="s">
        <v>89</v>
      </c>
      <c r="E3878" t="s">
        <v>1233</v>
      </c>
      <c r="F3878" t="s">
        <v>89</v>
      </c>
      <c r="G3878" t="s">
        <v>89</v>
      </c>
      <c r="H3878" t="s">
        <v>93</v>
      </c>
    </row>
    <row r="3879" spans="1:8" x14ac:dyDescent="0.25">
      <c r="A3879" t="s">
        <v>218</v>
      </c>
      <c r="B3879" t="s">
        <v>1842</v>
      </c>
      <c r="C3879" t="s">
        <v>89</v>
      </c>
      <c r="D3879" t="s">
        <v>89</v>
      </c>
      <c r="E3879" t="s">
        <v>1115</v>
      </c>
      <c r="F3879" t="s">
        <v>89</v>
      </c>
      <c r="G3879" t="s">
        <v>89</v>
      </c>
      <c r="H3879" t="s">
        <v>93</v>
      </c>
    </row>
    <row r="3880" spans="1:8" x14ac:dyDescent="0.25">
      <c r="A3880" t="s">
        <v>218</v>
      </c>
      <c r="B3880" t="s">
        <v>1197</v>
      </c>
      <c r="C3880" t="s">
        <v>89</v>
      </c>
      <c r="D3880" t="s">
        <v>89</v>
      </c>
      <c r="E3880" t="s">
        <v>1135</v>
      </c>
      <c r="F3880" t="s">
        <v>89</v>
      </c>
      <c r="G3880" t="s">
        <v>89</v>
      </c>
      <c r="H3880" t="s">
        <v>93</v>
      </c>
    </row>
    <row r="3881" spans="1:8" x14ac:dyDescent="0.25">
      <c r="A3881" t="s">
        <v>218</v>
      </c>
      <c r="B3881" t="s">
        <v>4324</v>
      </c>
      <c r="C3881" t="s">
        <v>89</v>
      </c>
      <c r="D3881" t="s">
        <v>89</v>
      </c>
      <c r="E3881" t="s">
        <v>1235</v>
      </c>
      <c r="F3881" t="s">
        <v>89</v>
      </c>
      <c r="G3881" t="s">
        <v>89</v>
      </c>
      <c r="H3881" t="s">
        <v>93</v>
      </c>
    </row>
    <row r="3882" spans="1:8" x14ac:dyDescent="0.25">
      <c r="A3882" t="s">
        <v>218</v>
      </c>
      <c r="B3882" t="s">
        <v>4257</v>
      </c>
      <c r="C3882" t="s">
        <v>89</v>
      </c>
      <c r="D3882" t="s">
        <v>89</v>
      </c>
      <c r="E3882" t="s">
        <v>1100</v>
      </c>
      <c r="F3882" t="s">
        <v>89</v>
      </c>
      <c r="G3882" t="s">
        <v>89</v>
      </c>
      <c r="H3882" t="s">
        <v>93</v>
      </c>
    </row>
    <row r="3883" spans="1:8" x14ac:dyDescent="0.25">
      <c r="A3883" t="s">
        <v>218</v>
      </c>
      <c r="B3883" t="s">
        <v>4325</v>
      </c>
      <c r="C3883" t="s">
        <v>89</v>
      </c>
      <c r="D3883" t="s">
        <v>4326</v>
      </c>
      <c r="E3883" t="s">
        <v>1105</v>
      </c>
      <c r="F3883" t="s">
        <v>89</v>
      </c>
      <c r="G3883" t="s">
        <v>89</v>
      </c>
      <c r="H3883" t="s">
        <v>93</v>
      </c>
    </row>
    <row r="3884" spans="1:8" x14ac:dyDescent="0.25">
      <c r="A3884" t="s">
        <v>218</v>
      </c>
      <c r="B3884" t="s">
        <v>1284</v>
      </c>
      <c r="C3884" t="s">
        <v>89</v>
      </c>
      <c r="D3884" t="s">
        <v>89</v>
      </c>
      <c r="E3884" t="s">
        <v>1129</v>
      </c>
      <c r="F3884" t="s">
        <v>89</v>
      </c>
      <c r="G3884" t="s">
        <v>89</v>
      </c>
      <c r="H3884" t="s">
        <v>93</v>
      </c>
    </row>
    <row r="3885" spans="1:8" x14ac:dyDescent="0.25">
      <c r="A3885" t="s">
        <v>218</v>
      </c>
      <c r="B3885" t="s">
        <v>1122</v>
      </c>
      <c r="C3885" t="s">
        <v>89</v>
      </c>
      <c r="D3885" t="s">
        <v>89</v>
      </c>
      <c r="E3885" t="s">
        <v>1129</v>
      </c>
      <c r="F3885" t="s">
        <v>89</v>
      </c>
      <c r="G3885" t="s">
        <v>89</v>
      </c>
      <c r="H3885" t="s">
        <v>93</v>
      </c>
    </row>
    <row r="3886" spans="1:8" x14ac:dyDescent="0.25">
      <c r="A3886" t="s">
        <v>218</v>
      </c>
      <c r="B3886" t="s">
        <v>1331</v>
      </c>
      <c r="C3886" t="s">
        <v>89</v>
      </c>
      <c r="D3886" t="s">
        <v>89</v>
      </c>
      <c r="E3886" t="s">
        <v>1129</v>
      </c>
      <c r="F3886" t="s">
        <v>89</v>
      </c>
      <c r="G3886" t="s">
        <v>89</v>
      </c>
      <c r="H3886" t="s">
        <v>93</v>
      </c>
    </row>
    <row r="3887" spans="1:8" x14ac:dyDescent="0.25">
      <c r="A3887" t="s">
        <v>218</v>
      </c>
      <c r="B3887" t="s">
        <v>1489</v>
      </c>
      <c r="C3887" t="s">
        <v>89</v>
      </c>
      <c r="D3887" t="s">
        <v>1229</v>
      </c>
      <c r="E3887" t="s">
        <v>1131</v>
      </c>
      <c r="F3887" t="s">
        <v>89</v>
      </c>
      <c r="G3887" t="s">
        <v>89</v>
      </c>
      <c r="H3887" t="s">
        <v>93</v>
      </c>
    </row>
    <row r="3888" spans="1:8" x14ac:dyDescent="0.25">
      <c r="A3888" t="s">
        <v>218</v>
      </c>
      <c r="B3888" t="s">
        <v>1127</v>
      </c>
      <c r="C3888" t="s">
        <v>89</v>
      </c>
      <c r="D3888" t="s">
        <v>89</v>
      </c>
      <c r="E3888" t="s">
        <v>1129</v>
      </c>
      <c r="F3888" t="s">
        <v>89</v>
      </c>
      <c r="G3888" t="s">
        <v>89</v>
      </c>
      <c r="H3888" t="s">
        <v>93</v>
      </c>
    </row>
    <row r="3889" spans="1:8" x14ac:dyDescent="0.25">
      <c r="A3889" t="s">
        <v>218</v>
      </c>
      <c r="B3889" t="s">
        <v>1200</v>
      </c>
      <c r="C3889" t="s">
        <v>89</v>
      </c>
      <c r="D3889" t="s">
        <v>89</v>
      </c>
      <c r="E3889" t="s">
        <v>1131</v>
      </c>
      <c r="F3889" t="s">
        <v>89</v>
      </c>
      <c r="G3889" t="s">
        <v>89</v>
      </c>
      <c r="H3889" t="s">
        <v>93</v>
      </c>
    </row>
    <row r="3890" spans="1:8" x14ac:dyDescent="0.25">
      <c r="A3890" t="s">
        <v>218</v>
      </c>
      <c r="B3890" t="s">
        <v>1132</v>
      </c>
      <c r="C3890" t="s">
        <v>89</v>
      </c>
      <c r="D3890" t="s">
        <v>89</v>
      </c>
      <c r="E3890" t="s">
        <v>1133</v>
      </c>
      <c r="F3890" t="s">
        <v>89</v>
      </c>
      <c r="G3890" t="s">
        <v>89</v>
      </c>
      <c r="H3890" t="s">
        <v>93</v>
      </c>
    </row>
    <row r="3891" spans="1:8" x14ac:dyDescent="0.25">
      <c r="A3891" t="s">
        <v>218</v>
      </c>
      <c r="B3891" t="s">
        <v>3725</v>
      </c>
      <c r="C3891" t="s">
        <v>89</v>
      </c>
      <c r="D3891" t="s">
        <v>89</v>
      </c>
      <c r="E3891" t="s">
        <v>1221</v>
      </c>
      <c r="F3891" t="s">
        <v>89</v>
      </c>
      <c r="G3891" t="s">
        <v>89</v>
      </c>
      <c r="H3891" t="s">
        <v>93</v>
      </c>
    </row>
    <row r="3892" spans="1:8" x14ac:dyDescent="0.25">
      <c r="A3892" t="s">
        <v>218</v>
      </c>
      <c r="B3892" t="s">
        <v>3724</v>
      </c>
      <c r="C3892" t="s">
        <v>89</v>
      </c>
      <c r="D3892" t="s">
        <v>89</v>
      </c>
      <c r="E3892" t="s">
        <v>1221</v>
      </c>
      <c r="F3892" t="s">
        <v>89</v>
      </c>
      <c r="G3892" t="s">
        <v>89</v>
      </c>
      <c r="H3892" t="s">
        <v>93</v>
      </c>
    </row>
    <row r="3893" spans="1:8" x14ac:dyDescent="0.25">
      <c r="A3893" t="s">
        <v>218</v>
      </c>
      <c r="B3893" t="s">
        <v>4265</v>
      </c>
      <c r="C3893" t="s">
        <v>89</v>
      </c>
      <c r="D3893" t="s">
        <v>89</v>
      </c>
      <c r="E3893" t="s">
        <v>1221</v>
      </c>
      <c r="F3893" t="s">
        <v>89</v>
      </c>
      <c r="G3893" t="s">
        <v>89</v>
      </c>
      <c r="H3893" t="s">
        <v>93</v>
      </c>
    </row>
    <row r="3894" spans="1:8" x14ac:dyDescent="0.25">
      <c r="A3894" t="s">
        <v>218</v>
      </c>
      <c r="B3894" t="s">
        <v>4327</v>
      </c>
      <c r="C3894" t="s">
        <v>89</v>
      </c>
      <c r="D3894" t="s">
        <v>89</v>
      </c>
      <c r="E3894" t="s">
        <v>1221</v>
      </c>
      <c r="F3894" t="s">
        <v>89</v>
      </c>
      <c r="G3894" t="s">
        <v>89</v>
      </c>
      <c r="H3894" t="s">
        <v>93</v>
      </c>
    </row>
    <row r="3895" spans="1:8" x14ac:dyDescent="0.25">
      <c r="A3895" t="s">
        <v>218</v>
      </c>
      <c r="B3895" t="s">
        <v>1439</v>
      </c>
      <c r="C3895" t="s">
        <v>89</v>
      </c>
      <c r="D3895" t="s">
        <v>89</v>
      </c>
      <c r="E3895" t="s">
        <v>1221</v>
      </c>
      <c r="F3895" t="s">
        <v>89</v>
      </c>
      <c r="G3895" t="s">
        <v>89</v>
      </c>
      <c r="H3895" t="s">
        <v>93</v>
      </c>
    </row>
    <row r="3896" spans="1:8" x14ac:dyDescent="0.25">
      <c r="A3896" t="s">
        <v>219</v>
      </c>
      <c r="B3896" t="s">
        <v>2919</v>
      </c>
      <c r="C3896" t="s">
        <v>89</v>
      </c>
      <c r="D3896" t="s">
        <v>4328</v>
      </c>
      <c r="E3896" t="s">
        <v>1205</v>
      </c>
      <c r="F3896" t="s">
        <v>89</v>
      </c>
      <c r="G3896" t="s">
        <v>89</v>
      </c>
      <c r="H3896" t="s">
        <v>93</v>
      </c>
    </row>
    <row r="3897" spans="1:8" x14ac:dyDescent="0.25">
      <c r="A3897" t="s">
        <v>219</v>
      </c>
      <c r="B3897" t="s">
        <v>1325</v>
      </c>
      <c r="C3897" t="s">
        <v>89</v>
      </c>
      <c r="D3897" t="s">
        <v>4329</v>
      </c>
      <c r="E3897" t="s">
        <v>1258</v>
      </c>
      <c r="F3897" t="s">
        <v>89</v>
      </c>
      <c r="G3897" t="s">
        <v>89</v>
      </c>
      <c r="H3897" t="s">
        <v>93</v>
      </c>
    </row>
    <row r="3898" spans="1:8" x14ac:dyDescent="0.25">
      <c r="A3898" t="s">
        <v>219</v>
      </c>
      <c r="B3898" t="s">
        <v>4330</v>
      </c>
      <c r="C3898" t="s">
        <v>89</v>
      </c>
      <c r="D3898" t="s">
        <v>4331</v>
      </c>
      <c r="E3898" t="s">
        <v>1258</v>
      </c>
      <c r="F3898" t="s">
        <v>89</v>
      </c>
      <c r="G3898" t="s">
        <v>89</v>
      </c>
      <c r="H3898" t="s">
        <v>93</v>
      </c>
    </row>
    <row r="3899" spans="1:8" x14ac:dyDescent="0.25">
      <c r="A3899" t="s">
        <v>219</v>
      </c>
      <c r="B3899" t="s">
        <v>4332</v>
      </c>
      <c r="C3899" t="s">
        <v>89</v>
      </c>
      <c r="D3899" t="s">
        <v>4333</v>
      </c>
      <c r="E3899" t="s">
        <v>1485</v>
      </c>
      <c r="F3899" t="s">
        <v>89</v>
      </c>
      <c r="G3899" t="s">
        <v>89</v>
      </c>
      <c r="H3899" t="s">
        <v>93</v>
      </c>
    </row>
    <row r="3900" spans="1:8" x14ac:dyDescent="0.25">
      <c r="A3900" t="s">
        <v>219</v>
      </c>
      <c r="B3900" t="s">
        <v>3035</v>
      </c>
      <c r="C3900" t="s">
        <v>89</v>
      </c>
      <c r="D3900" t="s">
        <v>4334</v>
      </c>
      <c r="E3900" t="s">
        <v>1485</v>
      </c>
      <c r="F3900" t="s">
        <v>89</v>
      </c>
      <c r="G3900" t="s">
        <v>89</v>
      </c>
      <c r="H3900" t="s">
        <v>93</v>
      </c>
    </row>
    <row r="3901" spans="1:8" x14ac:dyDescent="0.25">
      <c r="A3901" t="s">
        <v>219</v>
      </c>
      <c r="B3901" t="s">
        <v>1325</v>
      </c>
      <c r="C3901" t="s">
        <v>89</v>
      </c>
      <c r="D3901" t="s">
        <v>4329</v>
      </c>
      <c r="E3901" t="s">
        <v>1258</v>
      </c>
      <c r="F3901" t="s">
        <v>89</v>
      </c>
      <c r="G3901" t="s">
        <v>89</v>
      </c>
      <c r="H3901" t="s">
        <v>93</v>
      </c>
    </row>
    <row r="3902" spans="1:8" x14ac:dyDescent="0.25">
      <c r="A3902" t="s">
        <v>219</v>
      </c>
      <c r="B3902" t="s">
        <v>3035</v>
      </c>
      <c r="C3902" t="s">
        <v>89</v>
      </c>
      <c r="D3902" t="s">
        <v>4334</v>
      </c>
      <c r="E3902" t="s">
        <v>1485</v>
      </c>
      <c r="F3902" t="s">
        <v>89</v>
      </c>
      <c r="G3902" t="s">
        <v>89</v>
      </c>
      <c r="H3902" t="s">
        <v>93</v>
      </c>
    </row>
    <row r="3903" spans="1:8" x14ac:dyDescent="0.25">
      <c r="A3903" t="s">
        <v>219</v>
      </c>
      <c r="B3903" t="s">
        <v>4335</v>
      </c>
      <c r="C3903" t="s">
        <v>89</v>
      </c>
      <c r="D3903" t="s">
        <v>4336</v>
      </c>
      <c r="E3903" t="s">
        <v>2169</v>
      </c>
      <c r="F3903" t="s">
        <v>89</v>
      </c>
      <c r="G3903" t="s">
        <v>89</v>
      </c>
      <c r="H3903" t="s">
        <v>93</v>
      </c>
    </row>
    <row r="3904" spans="1:8" x14ac:dyDescent="0.25">
      <c r="A3904" t="s">
        <v>219</v>
      </c>
      <c r="B3904" t="s">
        <v>4332</v>
      </c>
      <c r="C3904" t="s">
        <v>89</v>
      </c>
      <c r="D3904" t="s">
        <v>4333</v>
      </c>
      <c r="E3904" t="s">
        <v>1485</v>
      </c>
      <c r="F3904" t="s">
        <v>89</v>
      </c>
      <c r="G3904" t="s">
        <v>89</v>
      </c>
      <c r="H3904" t="s">
        <v>93</v>
      </c>
    </row>
    <row r="3905" spans="1:8" x14ac:dyDescent="0.25">
      <c r="A3905" t="s">
        <v>219</v>
      </c>
      <c r="B3905" t="s">
        <v>4330</v>
      </c>
      <c r="C3905" t="s">
        <v>89</v>
      </c>
      <c r="D3905" t="s">
        <v>4331</v>
      </c>
      <c r="E3905" t="s">
        <v>1258</v>
      </c>
      <c r="F3905" t="s">
        <v>89</v>
      </c>
      <c r="G3905" t="s">
        <v>89</v>
      </c>
      <c r="H3905" t="s">
        <v>93</v>
      </c>
    </row>
    <row r="3906" spans="1:8" x14ac:dyDescent="0.25">
      <c r="A3906" t="s">
        <v>219</v>
      </c>
      <c r="B3906" t="s">
        <v>4337</v>
      </c>
      <c r="C3906" t="s">
        <v>89</v>
      </c>
      <c r="D3906" t="s">
        <v>4338</v>
      </c>
      <c r="E3906" t="s">
        <v>1258</v>
      </c>
      <c r="F3906" t="s">
        <v>89</v>
      </c>
      <c r="G3906" t="s">
        <v>89</v>
      </c>
      <c r="H3906" t="s">
        <v>93</v>
      </c>
    </row>
    <row r="3907" spans="1:8" x14ac:dyDescent="0.25">
      <c r="A3907" t="s">
        <v>219</v>
      </c>
      <c r="B3907" t="s">
        <v>4339</v>
      </c>
      <c r="C3907" t="s">
        <v>89</v>
      </c>
      <c r="D3907" t="s">
        <v>4340</v>
      </c>
      <c r="E3907" t="s">
        <v>1265</v>
      </c>
      <c r="F3907" t="s">
        <v>89</v>
      </c>
      <c r="G3907" t="s">
        <v>89</v>
      </c>
      <c r="H3907" t="s">
        <v>93</v>
      </c>
    </row>
    <row r="3908" spans="1:8" x14ac:dyDescent="0.25">
      <c r="A3908" t="s">
        <v>219</v>
      </c>
      <c r="B3908" t="s">
        <v>2919</v>
      </c>
      <c r="C3908" t="s">
        <v>89</v>
      </c>
      <c r="D3908" t="s">
        <v>4328</v>
      </c>
      <c r="E3908" t="s">
        <v>1205</v>
      </c>
      <c r="F3908" t="s">
        <v>89</v>
      </c>
      <c r="G3908" t="s">
        <v>89</v>
      </c>
      <c r="H3908" t="s">
        <v>93</v>
      </c>
    </row>
    <row r="3909" spans="1:8" x14ac:dyDescent="0.25">
      <c r="A3909" t="s">
        <v>219</v>
      </c>
      <c r="B3909" t="s">
        <v>4341</v>
      </c>
      <c r="C3909" t="s">
        <v>89</v>
      </c>
      <c r="D3909" t="s">
        <v>4342</v>
      </c>
      <c r="E3909" t="s">
        <v>1097</v>
      </c>
      <c r="F3909" t="s">
        <v>89</v>
      </c>
      <c r="G3909" t="s">
        <v>89</v>
      </c>
      <c r="H3909" t="s">
        <v>93</v>
      </c>
    </row>
    <row r="3910" spans="1:8" x14ac:dyDescent="0.25">
      <c r="A3910" t="s">
        <v>219</v>
      </c>
      <c r="B3910" t="s">
        <v>4343</v>
      </c>
      <c r="C3910" t="s">
        <v>89</v>
      </c>
      <c r="D3910" t="s">
        <v>4344</v>
      </c>
      <c r="E3910" t="s">
        <v>1097</v>
      </c>
      <c r="F3910" t="s">
        <v>89</v>
      </c>
      <c r="G3910" t="s">
        <v>89</v>
      </c>
      <c r="H3910" t="s">
        <v>93</v>
      </c>
    </row>
    <row r="3911" spans="1:8" x14ac:dyDescent="0.25">
      <c r="A3911" t="s">
        <v>219</v>
      </c>
      <c r="B3911" t="s">
        <v>4345</v>
      </c>
      <c r="C3911" t="s">
        <v>89</v>
      </c>
      <c r="D3911" t="s">
        <v>4346</v>
      </c>
      <c r="E3911" t="s">
        <v>1097</v>
      </c>
      <c r="F3911" t="s">
        <v>89</v>
      </c>
      <c r="G3911" t="s">
        <v>89</v>
      </c>
      <c r="H3911" t="s">
        <v>93</v>
      </c>
    </row>
    <row r="3912" spans="1:8" x14ac:dyDescent="0.25">
      <c r="A3912" t="s">
        <v>219</v>
      </c>
      <c r="B3912" t="s">
        <v>4347</v>
      </c>
      <c r="C3912" t="s">
        <v>89</v>
      </c>
      <c r="D3912" t="s">
        <v>4348</v>
      </c>
      <c r="E3912" t="s">
        <v>1097</v>
      </c>
      <c r="F3912" t="s">
        <v>89</v>
      </c>
      <c r="G3912" t="s">
        <v>89</v>
      </c>
      <c r="H3912" t="s">
        <v>93</v>
      </c>
    </row>
    <row r="3913" spans="1:8" x14ac:dyDescent="0.25">
      <c r="A3913" t="s">
        <v>219</v>
      </c>
      <c r="B3913" t="s">
        <v>2287</v>
      </c>
      <c r="C3913" t="s">
        <v>89</v>
      </c>
      <c r="D3913" t="s">
        <v>4349</v>
      </c>
      <c r="E3913" t="s">
        <v>1093</v>
      </c>
      <c r="F3913" t="s">
        <v>89</v>
      </c>
      <c r="G3913" t="s">
        <v>89</v>
      </c>
      <c r="H3913" t="s">
        <v>93</v>
      </c>
    </row>
    <row r="3914" spans="1:8" x14ac:dyDescent="0.25">
      <c r="A3914" t="s">
        <v>219</v>
      </c>
      <c r="B3914" t="s">
        <v>2767</v>
      </c>
      <c r="C3914" t="s">
        <v>89</v>
      </c>
      <c r="D3914" t="s">
        <v>89</v>
      </c>
      <c r="E3914" t="s">
        <v>1272</v>
      </c>
      <c r="F3914" t="s">
        <v>89</v>
      </c>
      <c r="G3914" t="s">
        <v>89</v>
      </c>
      <c r="H3914" t="s">
        <v>93</v>
      </c>
    </row>
    <row r="3915" spans="1:8" x14ac:dyDescent="0.25">
      <c r="A3915" t="s">
        <v>219</v>
      </c>
      <c r="B3915" t="s">
        <v>4350</v>
      </c>
      <c r="C3915" t="s">
        <v>89</v>
      </c>
      <c r="D3915" t="s">
        <v>89</v>
      </c>
      <c r="E3915" t="s">
        <v>1272</v>
      </c>
      <c r="F3915" t="s">
        <v>89</v>
      </c>
      <c r="G3915" t="s">
        <v>89</v>
      </c>
      <c r="H3915" t="s">
        <v>93</v>
      </c>
    </row>
    <row r="3916" spans="1:8" x14ac:dyDescent="0.25">
      <c r="A3916" t="s">
        <v>219</v>
      </c>
      <c r="B3916" t="s">
        <v>4351</v>
      </c>
      <c r="C3916" t="s">
        <v>89</v>
      </c>
      <c r="D3916" t="s">
        <v>89</v>
      </c>
      <c r="E3916" t="s">
        <v>1272</v>
      </c>
      <c r="F3916" t="s">
        <v>89</v>
      </c>
      <c r="G3916" t="s">
        <v>89</v>
      </c>
      <c r="H3916" t="s">
        <v>93</v>
      </c>
    </row>
    <row r="3917" spans="1:8" x14ac:dyDescent="0.25">
      <c r="A3917" t="s">
        <v>219</v>
      </c>
      <c r="B3917" t="s">
        <v>4352</v>
      </c>
      <c r="C3917" t="s">
        <v>89</v>
      </c>
      <c r="D3917" t="s">
        <v>89</v>
      </c>
      <c r="E3917" t="s">
        <v>1115</v>
      </c>
      <c r="F3917" t="s">
        <v>89</v>
      </c>
      <c r="G3917" t="s">
        <v>89</v>
      </c>
      <c r="H3917" t="s">
        <v>93</v>
      </c>
    </row>
    <row r="3918" spans="1:8" x14ac:dyDescent="0.25">
      <c r="A3918" t="s">
        <v>219</v>
      </c>
      <c r="B3918" t="s">
        <v>4353</v>
      </c>
      <c r="C3918" t="s">
        <v>89</v>
      </c>
      <c r="D3918" t="s">
        <v>89</v>
      </c>
      <c r="E3918" t="s">
        <v>1135</v>
      </c>
      <c r="F3918" t="s">
        <v>89</v>
      </c>
      <c r="G3918" t="s">
        <v>89</v>
      </c>
      <c r="H3918" t="s">
        <v>93</v>
      </c>
    </row>
    <row r="3919" spans="1:8" x14ac:dyDescent="0.25">
      <c r="A3919" t="s">
        <v>219</v>
      </c>
      <c r="B3919" t="s">
        <v>4354</v>
      </c>
      <c r="C3919" t="s">
        <v>89</v>
      </c>
      <c r="D3919" t="s">
        <v>89</v>
      </c>
      <c r="E3919" t="s">
        <v>1162</v>
      </c>
      <c r="F3919" t="s">
        <v>89</v>
      </c>
      <c r="G3919" t="s">
        <v>89</v>
      </c>
      <c r="H3919" t="s">
        <v>93</v>
      </c>
    </row>
    <row r="3920" spans="1:8" x14ac:dyDescent="0.25">
      <c r="A3920" t="s">
        <v>219</v>
      </c>
      <c r="B3920" t="s">
        <v>1380</v>
      </c>
      <c r="C3920" t="s">
        <v>89</v>
      </c>
      <c r="D3920" t="s">
        <v>89</v>
      </c>
      <c r="E3920" t="s">
        <v>1218</v>
      </c>
      <c r="F3920" t="s">
        <v>89</v>
      </c>
      <c r="G3920" t="s">
        <v>89</v>
      </c>
      <c r="H3920" t="s">
        <v>93</v>
      </c>
    </row>
    <row r="3921" spans="1:8" x14ac:dyDescent="0.25">
      <c r="A3921" t="s">
        <v>219</v>
      </c>
      <c r="B3921" t="s">
        <v>1840</v>
      </c>
      <c r="C3921" t="s">
        <v>89</v>
      </c>
      <c r="D3921" t="s">
        <v>89</v>
      </c>
      <c r="E3921" t="s">
        <v>1335</v>
      </c>
      <c r="F3921" t="s">
        <v>89</v>
      </c>
      <c r="G3921" t="s">
        <v>89</v>
      </c>
      <c r="H3921" t="s">
        <v>93</v>
      </c>
    </row>
    <row r="3922" spans="1:8" x14ac:dyDescent="0.25">
      <c r="A3922" t="s">
        <v>219</v>
      </c>
      <c r="B3922" t="s">
        <v>1382</v>
      </c>
      <c r="C3922" t="s">
        <v>89</v>
      </c>
      <c r="D3922" t="s">
        <v>89</v>
      </c>
      <c r="E3922" t="s">
        <v>1135</v>
      </c>
      <c r="F3922" t="s">
        <v>89</v>
      </c>
      <c r="G3922" t="s">
        <v>89</v>
      </c>
      <c r="H3922" t="s">
        <v>93</v>
      </c>
    </row>
    <row r="3923" spans="1:8" x14ac:dyDescent="0.25">
      <c r="A3923" t="s">
        <v>219</v>
      </c>
      <c r="B3923" t="s">
        <v>4355</v>
      </c>
      <c r="C3923" t="s">
        <v>89</v>
      </c>
      <c r="D3923" t="s">
        <v>89</v>
      </c>
      <c r="E3923" t="s">
        <v>1335</v>
      </c>
      <c r="F3923" t="s">
        <v>89</v>
      </c>
      <c r="G3923" t="s">
        <v>89</v>
      </c>
      <c r="H3923" t="s">
        <v>93</v>
      </c>
    </row>
    <row r="3924" spans="1:8" x14ac:dyDescent="0.25">
      <c r="A3924" t="s">
        <v>219</v>
      </c>
      <c r="B3924" t="s">
        <v>2768</v>
      </c>
      <c r="C3924" t="s">
        <v>89</v>
      </c>
      <c r="D3924" t="s">
        <v>89</v>
      </c>
      <c r="E3924" t="s">
        <v>1135</v>
      </c>
      <c r="F3924" t="s">
        <v>89</v>
      </c>
      <c r="G3924" t="s">
        <v>89</v>
      </c>
      <c r="H3924" t="s">
        <v>93</v>
      </c>
    </row>
    <row r="3925" spans="1:8" x14ac:dyDescent="0.25">
      <c r="A3925" t="s">
        <v>219</v>
      </c>
      <c r="B3925" t="s">
        <v>1197</v>
      </c>
      <c r="C3925" t="s">
        <v>89</v>
      </c>
      <c r="D3925" t="s">
        <v>89</v>
      </c>
      <c r="E3925" t="s">
        <v>1113</v>
      </c>
      <c r="F3925" t="s">
        <v>89</v>
      </c>
      <c r="G3925" t="s">
        <v>89</v>
      </c>
      <c r="H3925" t="s">
        <v>93</v>
      </c>
    </row>
    <row r="3926" spans="1:8" x14ac:dyDescent="0.25">
      <c r="A3926" t="s">
        <v>219</v>
      </c>
      <c r="B3926" t="s">
        <v>3046</v>
      </c>
      <c r="C3926" t="s">
        <v>89</v>
      </c>
      <c r="D3926" t="s">
        <v>89</v>
      </c>
      <c r="E3926" t="s">
        <v>1100</v>
      </c>
      <c r="F3926" t="s">
        <v>89</v>
      </c>
      <c r="G3926" t="s">
        <v>89</v>
      </c>
      <c r="H3926" t="s">
        <v>93</v>
      </c>
    </row>
    <row r="3927" spans="1:8" x14ac:dyDescent="0.25">
      <c r="A3927" t="s">
        <v>219</v>
      </c>
      <c r="B3927" t="s">
        <v>4356</v>
      </c>
      <c r="C3927" t="s">
        <v>89</v>
      </c>
      <c r="D3927" t="s">
        <v>89</v>
      </c>
      <c r="E3927" t="s">
        <v>1272</v>
      </c>
      <c r="F3927" t="s">
        <v>89</v>
      </c>
      <c r="G3927" t="s">
        <v>89</v>
      </c>
      <c r="H3927" t="s">
        <v>93</v>
      </c>
    </row>
    <row r="3928" spans="1:8" x14ac:dyDescent="0.25">
      <c r="A3928" t="s">
        <v>219</v>
      </c>
      <c r="B3928" t="s">
        <v>4357</v>
      </c>
      <c r="C3928" t="s">
        <v>89</v>
      </c>
      <c r="D3928" t="s">
        <v>89</v>
      </c>
      <c r="E3928" t="s">
        <v>1162</v>
      </c>
      <c r="F3928" t="s">
        <v>89</v>
      </c>
      <c r="G3928" t="s">
        <v>89</v>
      </c>
      <c r="H3928" t="s">
        <v>93</v>
      </c>
    </row>
    <row r="3929" spans="1:8" x14ac:dyDescent="0.25">
      <c r="A3929" t="s">
        <v>219</v>
      </c>
      <c r="B3929" t="s">
        <v>4358</v>
      </c>
      <c r="C3929" t="s">
        <v>89</v>
      </c>
      <c r="D3929" t="s">
        <v>89</v>
      </c>
      <c r="E3929" t="s">
        <v>1218</v>
      </c>
      <c r="F3929" t="s">
        <v>89</v>
      </c>
      <c r="G3929" t="s">
        <v>89</v>
      </c>
      <c r="H3929" t="s">
        <v>93</v>
      </c>
    </row>
    <row r="3930" spans="1:8" x14ac:dyDescent="0.25">
      <c r="A3930" t="s">
        <v>219</v>
      </c>
      <c r="B3930" t="s">
        <v>4359</v>
      </c>
      <c r="C3930" t="s">
        <v>89</v>
      </c>
      <c r="D3930" t="s">
        <v>89</v>
      </c>
      <c r="E3930" t="s">
        <v>1221</v>
      </c>
      <c r="F3930" t="s">
        <v>89</v>
      </c>
      <c r="G3930" t="s">
        <v>89</v>
      </c>
      <c r="H3930" t="s">
        <v>93</v>
      </c>
    </row>
    <row r="3931" spans="1:8" x14ac:dyDescent="0.25">
      <c r="A3931" t="s">
        <v>219</v>
      </c>
      <c r="B3931" t="s">
        <v>4360</v>
      </c>
      <c r="C3931" t="s">
        <v>89</v>
      </c>
      <c r="D3931" t="s">
        <v>89</v>
      </c>
      <c r="E3931" t="s">
        <v>1133</v>
      </c>
      <c r="F3931" t="s">
        <v>89</v>
      </c>
      <c r="G3931" t="s">
        <v>89</v>
      </c>
      <c r="H3931" t="s">
        <v>93</v>
      </c>
    </row>
    <row r="3932" spans="1:8" x14ac:dyDescent="0.25">
      <c r="A3932" t="s">
        <v>219</v>
      </c>
      <c r="B3932" t="s">
        <v>4361</v>
      </c>
      <c r="C3932" t="s">
        <v>89</v>
      </c>
      <c r="D3932" t="s">
        <v>89</v>
      </c>
      <c r="E3932" t="s">
        <v>1133</v>
      </c>
      <c r="F3932" t="s">
        <v>89</v>
      </c>
      <c r="G3932" t="s">
        <v>89</v>
      </c>
      <c r="H3932" t="s">
        <v>93</v>
      </c>
    </row>
    <row r="3933" spans="1:8" x14ac:dyDescent="0.25">
      <c r="A3933" t="s">
        <v>219</v>
      </c>
      <c r="B3933" t="s">
        <v>4362</v>
      </c>
      <c r="C3933" t="s">
        <v>89</v>
      </c>
      <c r="D3933" t="s">
        <v>89</v>
      </c>
      <c r="E3933" t="s">
        <v>1133</v>
      </c>
      <c r="F3933" t="s">
        <v>89</v>
      </c>
      <c r="G3933" t="s">
        <v>89</v>
      </c>
      <c r="H3933" t="s">
        <v>93</v>
      </c>
    </row>
    <row r="3934" spans="1:8" x14ac:dyDescent="0.25">
      <c r="A3934" t="s">
        <v>219</v>
      </c>
      <c r="B3934" t="s">
        <v>4363</v>
      </c>
      <c r="C3934" t="s">
        <v>89</v>
      </c>
      <c r="D3934" t="s">
        <v>89</v>
      </c>
      <c r="E3934" t="s">
        <v>1133</v>
      </c>
      <c r="F3934" t="s">
        <v>89</v>
      </c>
      <c r="G3934" t="s">
        <v>89</v>
      </c>
      <c r="H3934" t="s">
        <v>93</v>
      </c>
    </row>
    <row r="3935" spans="1:8" x14ac:dyDescent="0.25">
      <c r="A3935" t="s">
        <v>219</v>
      </c>
      <c r="B3935" t="s">
        <v>4364</v>
      </c>
      <c r="C3935" t="s">
        <v>89</v>
      </c>
      <c r="D3935" t="s">
        <v>89</v>
      </c>
      <c r="E3935" t="s">
        <v>1133</v>
      </c>
      <c r="F3935" t="s">
        <v>89</v>
      </c>
      <c r="G3935" t="s">
        <v>89</v>
      </c>
      <c r="H3935" t="s">
        <v>93</v>
      </c>
    </row>
    <row r="3936" spans="1:8" x14ac:dyDescent="0.25">
      <c r="A3936" t="s">
        <v>219</v>
      </c>
      <c r="B3936" t="s">
        <v>4365</v>
      </c>
      <c r="C3936" t="s">
        <v>89</v>
      </c>
      <c r="D3936" t="s">
        <v>89</v>
      </c>
      <c r="E3936" t="s">
        <v>4366</v>
      </c>
      <c r="F3936" t="s">
        <v>89</v>
      </c>
      <c r="G3936" t="s">
        <v>89</v>
      </c>
      <c r="H3936" t="s">
        <v>93</v>
      </c>
    </row>
    <row r="3937" spans="1:8" x14ac:dyDescent="0.25">
      <c r="A3937" t="s">
        <v>219</v>
      </c>
      <c r="B3937" t="s">
        <v>4367</v>
      </c>
      <c r="C3937" t="s">
        <v>89</v>
      </c>
      <c r="D3937" t="s">
        <v>89</v>
      </c>
      <c r="E3937" t="s">
        <v>1504</v>
      </c>
      <c r="F3937" t="s">
        <v>89</v>
      </c>
      <c r="G3937" t="s">
        <v>89</v>
      </c>
      <c r="H3937" t="s">
        <v>93</v>
      </c>
    </row>
    <row r="3938" spans="1:8" x14ac:dyDescent="0.25">
      <c r="A3938" t="s">
        <v>219</v>
      </c>
      <c r="B3938" t="s">
        <v>4368</v>
      </c>
      <c r="C3938" t="s">
        <v>89</v>
      </c>
      <c r="D3938" t="s">
        <v>89</v>
      </c>
      <c r="E3938" t="s">
        <v>1221</v>
      </c>
      <c r="F3938" t="s">
        <v>89</v>
      </c>
      <c r="G3938" t="s">
        <v>89</v>
      </c>
      <c r="H3938" t="s">
        <v>93</v>
      </c>
    </row>
    <row r="3939" spans="1:8" x14ac:dyDescent="0.25">
      <c r="A3939" t="s">
        <v>219</v>
      </c>
      <c r="B3939" t="s">
        <v>4369</v>
      </c>
      <c r="C3939" t="s">
        <v>89</v>
      </c>
      <c r="D3939" t="s">
        <v>89</v>
      </c>
      <c r="E3939" t="s">
        <v>1133</v>
      </c>
      <c r="F3939" t="s">
        <v>89</v>
      </c>
      <c r="G3939" t="s">
        <v>89</v>
      </c>
      <c r="H3939" t="s">
        <v>93</v>
      </c>
    </row>
    <row r="3940" spans="1:8" x14ac:dyDescent="0.25">
      <c r="A3940" t="s">
        <v>219</v>
      </c>
      <c r="B3940" t="s">
        <v>4370</v>
      </c>
      <c r="C3940" t="s">
        <v>89</v>
      </c>
      <c r="D3940" t="s">
        <v>89</v>
      </c>
      <c r="E3940" t="s">
        <v>1133</v>
      </c>
      <c r="F3940" t="s">
        <v>89</v>
      </c>
      <c r="G3940" t="s">
        <v>89</v>
      </c>
      <c r="H3940" t="s">
        <v>93</v>
      </c>
    </row>
    <row r="3941" spans="1:8" x14ac:dyDescent="0.25">
      <c r="A3941" t="s">
        <v>219</v>
      </c>
      <c r="B3941" t="s">
        <v>4327</v>
      </c>
      <c r="C3941" t="s">
        <v>89</v>
      </c>
      <c r="D3941" t="s">
        <v>89</v>
      </c>
      <c r="E3941" t="s">
        <v>1221</v>
      </c>
      <c r="F3941" t="s">
        <v>89</v>
      </c>
      <c r="G3941" t="s">
        <v>89</v>
      </c>
      <c r="H3941" t="s">
        <v>93</v>
      </c>
    </row>
    <row r="3942" spans="1:8" x14ac:dyDescent="0.25">
      <c r="A3942" t="s">
        <v>219</v>
      </c>
      <c r="B3942" t="s">
        <v>1122</v>
      </c>
      <c r="C3942" t="s">
        <v>89</v>
      </c>
      <c r="D3942" t="s">
        <v>89</v>
      </c>
      <c r="E3942" t="s">
        <v>1218</v>
      </c>
      <c r="F3942" t="s">
        <v>89</v>
      </c>
      <c r="G3942" t="s">
        <v>89</v>
      </c>
      <c r="H3942" t="s">
        <v>93</v>
      </c>
    </row>
    <row r="3943" spans="1:8" x14ac:dyDescent="0.25">
      <c r="A3943" t="s">
        <v>219</v>
      </c>
      <c r="B3943" t="s">
        <v>1331</v>
      </c>
      <c r="C3943" t="s">
        <v>89</v>
      </c>
      <c r="D3943" t="s">
        <v>89</v>
      </c>
      <c r="E3943" t="s">
        <v>1218</v>
      </c>
      <c r="F3943" t="s">
        <v>89</v>
      </c>
      <c r="G3943" t="s">
        <v>89</v>
      </c>
      <c r="H3943" t="s">
        <v>93</v>
      </c>
    </row>
    <row r="3944" spans="1:8" x14ac:dyDescent="0.25">
      <c r="A3944" t="s">
        <v>219</v>
      </c>
      <c r="B3944" t="s">
        <v>1332</v>
      </c>
      <c r="C3944" t="s">
        <v>89</v>
      </c>
      <c r="D3944" t="s">
        <v>89</v>
      </c>
      <c r="E3944" t="s">
        <v>1218</v>
      </c>
      <c r="F3944" t="s">
        <v>89</v>
      </c>
      <c r="G3944" t="s">
        <v>89</v>
      </c>
      <c r="H3944" t="s">
        <v>93</v>
      </c>
    </row>
    <row r="3945" spans="1:8" x14ac:dyDescent="0.25">
      <c r="A3945" t="s">
        <v>219</v>
      </c>
      <c r="B3945" t="s">
        <v>1124</v>
      </c>
      <c r="C3945" t="s">
        <v>89</v>
      </c>
      <c r="D3945" t="s">
        <v>89</v>
      </c>
      <c r="E3945" t="s">
        <v>1218</v>
      </c>
      <c r="F3945" t="s">
        <v>89</v>
      </c>
      <c r="G3945" t="s">
        <v>89</v>
      </c>
      <c r="H3945" t="s">
        <v>93</v>
      </c>
    </row>
    <row r="3946" spans="1:8" x14ac:dyDescent="0.25">
      <c r="A3946" t="s">
        <v>219</v>
      </c>
      <c r="B3946" t="s">
        <v>1126</v>
      </c>
      <c r="C3946" t="s">
        <v>89</v>
      </c>
      <c r="D3946" t="s">
        <v>89</v>
      </c>
      <c r="E3946" t="s">
        <v>1218</v>
      </c>
      <c r="F3946" t="s">
        <v>89</v>
      </c>
      <c r="G3946" t="s">
        <v>89</v>
      </c>
      <c r="H3946" t="s">
        <v>93</v>
      </c>
    </row>
    <row r="3947" spans="1:8" x14ac:dyDescent="0.25">
      <c r="A3947" t="s">
        <v>219</v>
      </c>
      <c r="B3947" t="s">
        <v>1127</v>
      </c>
      <c r="C3947" t="s">
        <v>89</v>
      </c>
      <c r="D3947" t="s">
        <v>89</v>
      </c>
      <c r="E3947" t="s">
        <v>1218</v>
      </c>
      <c r="F3947" t="s">
        <v>89</v>
      </c>
      <c r="G3947" t="s">
        <v>89</v>
      </c>
      <c r="H3947" t="s">
        <v>93</v>
      </c>
    </row>
    <row r="3948" spans="1:8" x14ac:dyDescent="0.25">
      <c r="A3948" t="s">
        <v>219</v>
      </c>
      <c r="B3948" t="s">
        <v>1200</v>
      </c>
      <c r="C3948" t="s">
        <v>89</v>
      </c>
      <c r="D3948" t="s">
        <v>89</v>
      </c>
      <c r="E3948" t="s">
        <v>1131</v>
      </c>
      <c r="F3948" t="s">
        <v>89</v>
      </c>
      <c r="G3948" t="s">
        <v>89</v>
      </c>
      <c r="H3948" t="s">
        <v>93</v>
      </c>
    </row>
    <row r="3949" spans="1:8" x14ac:dyDescent="0.25">
      <c r="A3949" t="s">
        <v>219</v>
      </c>
      <c r="B3949" t="s">
        <v>1130</v>
      </c>
      <c r="C3949" t="s">
        <v>89</v>
      </c>
      <c r="D3949" t="s">
        <v>89</v>
      </c>
      <c r="E3949" t="s">
        <v>1202</v>
      </c>
      <c r="F3949" t="s">
        <v>89</v>
      </c>
      <c r="G3949" t="s">
        <v>89</v>
      </c>
      <c r="H3949" t="s">
        <v>93</v>
      </c>
    </row>
    <row r="3950" spans="1:8" x14ac:dyDescent="0.25">
      <c r="A3950" t="s">
        <v>219</v>
      </c>
      <c r="B3950" t="s">
        <v>1132</v>
      </c>
      <c r="C3950" t="s">
        <v>89</v>
      </c>
      <c r="D3950" t="s">
        <v>89</v>
      </c>
      <c r="E3950" t="s">
        <v>1133</v>
      </c>
      <c r="F3950" t="s">
        <v>89</v>
      </c>
      <c r="G3950" t="s">
        <v>89</v>
      </c>
      <c r="H3950" t="s">
        <v>93</v>
      </c>
    </row>
    <row r="3951" spans="1:8" x14ac:dyDescent="0.25">
      <c r="A3951" t="s">
        <v>219</v>
      </c>
      <c r="B3951" t="s">
        <v>1268</v>
      </c>
      <c r="C3951" t="s">
        <v>89</v>
      </c>
      <c r="D3951" t="s">
        <v>89</v>
      </c>
      <c r="E3951" t="s">
        <v>1272</v>
      </c>
      <c r="F3951" t="s">
        <v>89</v>
      </c>
      <c r="G3951" t="s">
        <v>89</v>
      </c>
      <c r="H3951" t="s">
        <v>93</v>
      </c>
    </row>
    <row r="3952" spans="1:8" x14ac:dyDescent="0.25">
      <c r="A3952" t="s">
        <v>219</v>
      </c>
      <c r="B3952" t="s">
        <v>1138</v>
      </c>
      <c r="C3952" t="s">
        <v>89</v>
      </c>
      <c r="D3952" t="s">
        <v>89</v>
      </c>
      <c r="E3952" t="s">
        <v>1139</v>
      </c>
      <c r="F3952" t="s">
        <v>89</v>
      </c>
      <c r="G3952" t="s">
        <v>89</v>
      </c>
      <c r="H3952" t="s">
        <v>93</v>
      </c>
    </row>
    <row r="3953" spans="1:8" x14ac:dyDescent="0.25">
      <c r="A3953" t="s">
        <v>220</v>
      </c>
      <c r="B3953" t="s">
        <v>4371</v>
      </c>
      <c r="C3953" t="s">
        <v>89</v>
      </c>
      <c r="D3953" t="s">
        <v>4372</v>
      </c>
      <c r="E3953" t="s">
        <v>4373</v>
      </c>
      <c r="F3953" t="s">
        <v>89</v>
      </c>
      <c r="G3953" t="s">
        <v>89</v>
      </c>
      <c r="H3953" t="s">
        <v>93</v>
      </c>
    </row>
    <row r="3954" spans="1:8" x14ac:dyDescent="0.25">
      <c r="A3954" t="s">
        <v>220</v>
      </c>
      <c r="B3954" t="s">
        <v>4374</v>
      </c>
      <c r="C3954" t="s">
        <v>89</v>
      </c>
      <c r="D3954" t="s">
        <v>4375</v>
      </c>
      <c r="E3954" t="s">
        <v>4376</v>
      </c>
      <c r="F3954" t="s">
        <v>89</v>
      </c>
      <c r="G3954" t="s">
        <v>89</v>
      </c>
      <c r="H3954" t="s">
        <v>93</v>
      </c>
    </row>
    <row r="3955" spans="1:8" x14ac:dyDescent="0.25">
      <c r="A3955" t="s">
        <v>220</v>
      </c>
      <c r="B3955" t="s">
        <v>4377</v>
      </c>
      <c r="C3955" t="s">
        <v>89</v>
      </c>
      <c r="D3955" t="s">
        <v>4378</v>
      </c>
      <c r="E3955" t="s">
        <v>4379</v>
      </c>
      <c r="F3955" t="s">
        <v>89</v>
      </c>
      <c r="G3955" t="s">
        <v>89</v>
      </c>
      <c r="H3955" t="s">
        <v>93</v>
      </c>
    </row>
    <row r="3956" spans="1:8" x14ac:dyDescent="0.25">
      <c r="A3956" t="s">
        <v>220</v>
      </c>
      <c r="B3956" t="s">
        <v>4380</v>
      </c>
      <c r="C3956" t="s">
        <v>89</v>
      </c>
      <c r="D3956" t="s">
        <v>4381</v>
      </c>
      <c r="E3956" t="s">
        <v>4382</v>
      </c>
      <c r="F3956" t="s">
        <v>89</v>
      </c>
      <c r="G3956" t="s">
        <v>89</v>
      </c>
      <c r="H3956" t="s">
        <v>93</v>
      </c>
    </row>
    <row r="3957" spans="1:8" x14ac:dyDescent="0.25">
      <c r="A3957" t="s">
        <v>220</v>
      </c>
      <c r="B3957" t="s">
        <v>4383</v>
      </c>
      <c r="C3957" t="s">
        <v>89</v>
      </c>
      <c r="D3957" t="s">
        <v>4384</v>
      </c>
      <c r="E3957" t="s">
        <v>4385</v>
      </c>
      <c r="F3957" t="s">
        <v>89</v>
      </c>
      <c r="G3957" t="s">
        <v>89</v>
      </c>
      <c r="H3957" t="s">
        <v>93</v>
      </c>
    </row>
    <row r="3958" spans="1:8" x14ac:dyDescent="0.25">
      <c r="A3958" t="s">
        <v>220</v>
      </c>
      <c r="B3958" t="s">
        <v>4386</v>
      </c>
      <c r="C3958" t="s">
        <v>89</v>
      </c>
      <c r="D3958" t="s">
        <v>4387</v>
      </c>
      <c r="E3958" t="s">
        <v>4388</v>
      </c>
      <c r="F3958" t="s">
        <v>89</v>
      </c>
      <c r="G3958" t="s">
        <v>89</v>
      </c>
      <c r="H3958" t="s">
        <v>93</v>
      </c>
    </row>
    <row r="3959" spans="1:8" x14ac:dyDescent="0.25">
      <c r="A3959" t="s">
        <v>220</v>
      </c>
      <c r="B3959" t="s">
        <v>4389</v>
      </c>
      <c r="C3959" t="s">
        <v>89</v>
      </c>
      <c r="D3959" t="s">
        <v>4390</v>
      </c>
      <c r="E3959" t="s">
        <v>4391</v>
      </c>
      <c r="F3959" t="s">
        <v>89</v>
      </c>
      <c r="G3959" t="s">
        <v>89</v>
      </c>
      <c r="H3959" t="s">
        <v>93</v>
      </c>
    </row>
    <row r="3960" spans="1:8" x14ac:dyDescent="0.25">
      <c r="A3960" t="s">
        <v>220</v>
      </c>
      <c r="B3960" t="s">
        <v>4392</v>
      </c>
      <c r="C3960" t="s">
        <v>89</v>
      </c>
      <c r="D3960" t="s">
        <v>4393</v>
      </c>
      <c r="E3960" t="s">
        <v>4394</v>
      </c>
      <c r="F3960" t="s">
        <v>89</v>
      </c>
      <c r="G3960" t="s">
        <v>89</v>
      </c>
      <c r="H3960" t="s">
        <v>93</v>
      </c>
    </row>
    <row r="3961" spans="1:8" x14ac:dyDescent="0.25">
      <c r="A3961" t="s">
        <v>220</v>
      </c>
      <c r="B3961" t="s">
        <v>4395</v>
      </c>
      <c r="C3961" t="s">
        <v>89</v>
      </c>
      <c r="D3961" t="s">
        <v>4396</v>
      </c>
      <c r="E3961" t="s">
        <v>4379</v>
      </c>
      <c r="F3961" t="s">
        <v>89</v>
      </c>
      <c r="G3961" t="s">
        <v>89</v>
      </c>
      <c r="H3961" t="s">
        <v>93</v>
      </c>
    </row>
    <row r="3962" spans="1:8" x14ac:dyDescent="0.25">
      <c r="A3962" t="s">
        <v>220</v>
      </c>
      <c r="B3962" t="s">
        <v>4397</v>
      </c>
      <c r="C3962" t="s">
        <v>89</v>
      </c>
      <c r="D3962" t="s">
        <v>4398</v>
      </c>
      <c r="E3962" t="s">
        <v>4399</v>
      </c>
      <c r="F3962" t="s">
        <v>89</v>
      </c>
      <c r="G3962" t="s">
        <v>89</v>
      </c>
      <c r="H3962" t="s">
        <v>93</v>
      </c>
    </row>
    <row r="3963" spans="1:8" x14ac:dyDescent="0.25">
      <c r="A3963" t="s">
        <v>220</v>
      </c>
      <c r="B3963" t="s">
        <v>4400</v>
      </c>
      <c r="C3963" t="s">
        <v>89</v>
      </c>
      <c r="D3963" t="s">
        <v>4401</v>
      </c>
      <c r="E3963" t="s">
        <v>4402</v>
      </c>
      <c r="F3963" t="s">
        <v>89</v>
      </c>
      <c r="G3963" t="s">
        <v>89</v>
      </c>
      <c r="H3963" t="s">
        <v>93</v>
      </c>
    </row>
    <row r="3964" spans="1:8" x14ac:dyDescent="0.25">
      <c r="A3964" t="s">
        <v>220</v>
      </c>
      <c r="B3964" t="s">
        <v>4403</v>
      </c>
      <c r="C3964" t="s">
        <v>89</v>
      </c>
      <c r="D3964" t="s">
        <v>4404</v>
      </c>
      <c r="E3964" t="s">
        <v>4405</v>
      </c>
      <c r="F3964" t="s">
        <v>89</v>
      </c>
      <c r="G3964" t="s">
        <v>89</v>
      </c>
      <c r="H3964" t="s">
        <v>93</v>
      </c>
    </row>
    <row r="3965" spans="1:8" x14ac:dyDescent="0.25">
      <c r="A3965" t="s">
        <v>220</v>
      </c>
      <c r="B3965" t="s">
        <v>4406</v>
      </c>
      <c r="C3965" t="s">
        <v>89</v>
      </c>
      <c r="D3965" t="s">
        <v>4407</v>
      </c>
      <c r="E3965" t="s">
        <v>4376</v>
      </c>
      <c r="F3965" t="s">
        <v>89</v>
      </c>
      <c r="G3965" t="s">
        <v>89</v>
      </c>
      <c r="H3965" t="s">
        <v>93</v>
      </c>
    </row>
    <row r="3966" spans="1:8" x14ac:dyDescent="0.25">
      <c r="A3966" t="s">
        <v>220</v>
      </c>
      <c r="B3966" t="s">
        <v>4408</v>
      </c>
      <c r="C3966" t="s">
        <v>89</v>
      </c>
      <c r="D3966" t="s">
        <v>4409</v>
      </c>
      <c r="E3966" t="s">
        <v>4394</v>
      </c>
      <c r="F3966" t="s">
        <v>89</v>
      </c>
      <c r="G3966" t="s">
        <v>89</v>
      </c>
      <c r="H3966" t="s">
        <v>93</v>
      </c>
    </row>
    <row r="3967" spans="1:8" x14ac:dyDescent="0.25">
      <c r="A3967" t="s">
        <v>220</v>
      </c>
      <c r="B3967" t="s">
        <v>4410</v>
      </c>
      <c r="C3967" t="s">
        <v>89</v>
      </c>
      <c r="D3967" t="s">
        <v>4411</v>
      </c>
      <c r="E3967" t="s">
        <v>4412</v>
      </c>
      <c r="F3967" t="s">
        <v>89</v>
      </c>
      <c r="G3967" t="s">
        <v>89</v>
      </c>
      <c r="H3967" t="s">
        <v>93</v>
      </c>
    </row>
    <row r="3968" spans="1:8" x14ac:dyDescent="0.25">
      <c r="A3968" t="s">
        <v>220</v>
      </c>
      <c r="B3968" t="s">
        <v>4413</v>
      </c>
      <c r="C3968" t="s">
        <v>89</v>
      </c>
      <c r="D3968" t="s">
        <v>4414</v>
      </c>
      <c r="E3968" t="s">
        <v>1625</v>
      </c>
      <c r="F3968" t="s">
        <v>89</v>
      </c>
      <c r="G3968" t="s">
        <v>89</v>
      </c>
      <c r="H3968" t="s">
        <v>93</v>
      </c>
    </row>
    <row r="3969" spans="1:8" x14ac:dyDescent="0.25">
      <c r="A3969" t="s">
        <v>220</v>
      </c>
      <c r="B3969" t="s">
        <v>4415</v>
      </c>
      <c r="C3969" t="s">
        <v>89</v>
      </c>
      <c r="D3969" t="s">
        <v>4416</v>
      </c>
      <c r="E3969" t="s">
        <v>4417</v>
      </c>
      <c r="F3969" t="s">
        <v>89</v>
      </c>
      <c r="G3969" t="s">
        <v>89</v>
      </c>
      <c r="H3969" t="s">
        <v>93</v>
      </c>
    </row>
    <row r="3970" spans="1:8" x14ac:dyDescent="0.25">
      <c r="A3970" t="s">
        <v>220</v>
      </c>
      <c r="B3970" t="s">
        <v>4418</v>
      </c>
      <c r="C3970" t="s">
        <v>89</v>
      </c>
      <c r="D3970" t="s">
        <v>4419</v>
      </c>
      <c r="E3970" t="s">
        <v>4420</v>
      </c>
      <c r="F3970" t="s">
        <v>89</v>
      </c>
      <c r="G3970" t="s">
        <v>89</v>
      </c>
      <c r="H3970" t="s">
        <v>93</v>
      </c>
    </row>
    <row r="3971" spans="1:8" x14ac:dyDescent="0.25">
      <c r="A3971" t="s">
        <v>220</v>
      </c>
      <c r="B3971" t="s">
        <v>4421</v>
      </c>
      <c r="C3971" t="s">
        <v>89</v>
      </c>
      <c r="D3971" t="s">
        <v>4422</v>
      </c>
      <c r="E3971" t="s">
        <v>4388</v>
      </c>
      <c r="F3971" t="s">
        <v>89</v>
      </c>
      <c r="G3971" t="s">
        <v>89</v>
      </c>
      <c r="H3971" t="s">
        <v>93</v>
      </c>
    </row>
    <row r="3972" spans="1:8" x14ac:dyDescent="0.25">
      <c r="A3972" t="s">
        <v>220</v>
      </c>
      <c r="B3972" t="s">
        <v>4423</v>
      </c>
      <c r="C3972" t="s">
        <v>89</v>
      </c>
      <c r="D3972" t="s">
        <v>4424</v>
      </c>
      <c r="E3972" t="s">
        <v>4425</v>
      </c>
      <c r="F3972" t="s">
        <v>89</v>
      </c>
      <c r="G3972" t="s">
        <v>89</v>
      </c>
      <c r="H3972" t="s">
        <v>93</v>
      </c>
    </row>
    <row r="3973" spans="1:8" x14ac:dyDescent="0.25">
      <c r="A3973" t="s">
        <v>220</v>
      </c>
      <c r="B3973" t="s">
        <v>4426</v>
      </c>
      <c r="C3973" t="s">
        <v>89</v>
      </c>
      <c r="D3973" t="s">
        <v>4427</v>
      </c>
      <c r="E3973" t="s">
        <v>4428</v>
      </c>
      <c r="F3973" t="s">
        <v>89</v>
      </c>
      <c r="G3973" t="s">
        <v>89</v>
      </c>
      <c r="H3973" t="s">
        <v>93</v>
      </c>
    </row>
    <row r="3974" spans="1:8" x14ac:dyDescent="0.25">
      <c r="A3974" t="s">
        <v>220</v>
      </c>
      <c r="B3974" t="s">
        <v>4429</v>
      </c>
      <c r="C3974" t="s">
        <v>89</v>
      </c>
      <c r="D3974" t="s">
        <v>4430</v>
      </c>
      <c r="E3974" t="s">
        <v>4431</v>
      </c>
      <c r="F3974" t="s">
        <v>89</v>
      </c>
      <c r="G3974" t="s">
        <v>89</v>
      </c>
      <c r="H3974" t="s">
        <v>93</v>
      </c>
    </row>
    <row r="3975" spans="1:8" x14ac:dyDescent="0.25">
      <c r="A3975" t="s">
        <v>220</v>
      </c>
      <c r="B3975" t="s">
        <v>4432</v>
      </c>
      <c r="C3975" t="s">
        <v>89</v>
      </c>
      <c r="D3975" t="s">
        <v>4433</v>
      </c>
      <c r="E3975" t="s">
        <v>4373</v>
      </c>
      <c r="F3975" t="s">
        <v>89</v>
      </c>
      <c r="G3975" t="s">
        <v>89</v>
      </c>
      <c r="H3975" t="s">
        <v>93</v>
      </c>
    </row>
    <row r="3976" spans="1:8" x14ac:dyDescent="0.25">
      <c r="A3976" t="s">
        <v>220</v>
      </c>
      <c r="B3976" t="s">
        <v>4434</v>
      </c>
      <c r="C3976" t="s">
        <v>89</v>
      </c>
      <c r="D3976" t="s">
        <v>4435</v>
      </c>
      <c r="E3976" t="s">
        <v>4376</v>
      </c>
      <c r="F3976" t="s">
        <v>89</v>
      </c>
      <c r="G3976" t="s">
        <v>89</v>
      </c>
      <c r="H3976" t="s">
        <v>93</v>
      </c>
    </row>
    <row r="3977" spans="1:8" x14ac:dyDescent="0.25">
      <c r="A3977" t="s">
        <v>220</v>
      </c>
      <c r="B3977" t="s">
        <v>4436</v>
      </c>
      <c r="C3977" t="s">
        <v>89</v>
      </c>
      <c r="D3977" t="s">
        <v>4437</v>
      </c>
      <c r="E3977" t="s">
        <v>4438</v>
      </c>
      <c r="F3977" t="s">
        <v>89</v>
      </c>
      <c r="G3977" t="s">
        <v>89</v>
      </c>
      <c r="H3977" t="s">
        <v>93</v>
      </c>
    </row>
    <row r="3978" spans="1:8" x14ac:dyDescent="0.25">
      <c r="A3978" t="s">
        <v>220</v>
      </c>
      <c r="B3978" t="s">
        <v>4439</v>
      </c>
      <c r="C3978" t="s">
        <v>89</v>
      </c>
      <c r="D3978" t="s">
        <v>4440</v>
      </c>
      <c r="E3978" t="s">
        <v>4438</v>
      </c>
      <c r="F3978" t="s">
        <v>89</v>
      </c>
      <c r="G3978" t="s">
        <v>89</v>
      </c>
      <c r="H3978" t="s">
        <v>93</v>
      </c>
    </row>
    <row r="3979" spans="1:8" x14ac:dyDescent="0.25">
      <c r="A3979" t="s">
        <v>220</v>
      </c>
      <c r="B3979" t="s">
        <v>4441</v>
      </c>
      <c r="C3979" t="s">
        <v>89</v>
      </c>
      <c r="D3979" t="s">
        <v>4440</v>
      </c>
      <c r="E3979" t="s">
        <v>4438</v>
      </c>
      <c r="F3979" t="s">
        <v>89</v>
      </c>
      <c r="G3979" t="s">
        <v>89</v>
      </c>
      <c r="H3979" t="s">
        <v>93</v>
      </c>
    </row>
    <row r="3980" spans="1:8" x14ac:dyDescent="0.25">
      <c r="A3980" t="s">
        <v>220</v>
      </c>
      <c r="B3980" t="s">
        <v>4442</v>
      </c>
      <c r="C3980" t="s">
        <v>89</v>
      </c>
      <c r="D3980" t="s">
        <v>4440</v>
      </c>
      <c r="E3980" t="s">
        <v>4438</v>
      </c>
      <c r="F3980" t="s">
        <v>89</v>
      </c>
      <c r="G3980" t="s">
        <v>89</v>
      </c>
      <c r="H3980" t="s">
        <v>93</v>
      </c>
    </row>
    <row r="3981" spans="1:8" x14ac:dyDescent="0.25">
      <c r="A3981" t="s">
        <v>220</v>
      </c>
      <c r="B3981" t="s">
        <v>4443</v>
      </c>
      <c r="C3981" t="s">
        <v>89</v>
      </c>
      <c r="D3981" t="s">
        <v>4440</v>
      </c>
      <c r="E3981" t="s">
        <v>4438</v>
      </c>
      <c r="F3981" t="s">
        <v>89</v>
      </c>
      <c r="G3981" t="s">
        <v>89</v>
      </c>
      <c r="H3981" t="s">
        <v>93</v>
      </c>
    </row>
    <row r="3982" spans="1:8" x14ac:dyDescent="0.25">
      <c r="A3982" t="s">
        <v>220</v>
      </c>
      <c r="B3982" t="s">
        <v>4444</v>
      </c>
      <c r="C3982" t="s">
        <v>89</v>
      </c>
      <c r="D3982" t="s">
        <v>4445</v>
      </c>
      <c r="E3982" t="s">
        <v>4373</v>
      </c>
      <c r="F3982" t="s">
        <v>89</v>
      </c>
      <c r="G3982" t="s">
        <v>89</v>
      </c>
      <c r="H3982" t="s">
        <v>93</v>
      </c>
    </row>
    <row r="3983" spans="1:8" x14ac:dyDescent="0.25">
      <c r="A3983" t="s">
        <v>220</v>
      </c>
      <c r="B3983" t="s">
        <v>4446</v>
      </c>
      <c r="C3983" t="s">
        <v>89</v>
      </c>
      <c r="D3983" t="s">
        <v>4447</v>
      </c>
      <c r="E3983" t="s">
        <v>4448</v>
      </c>
      <c r="F3983" t="s">
        <v>89</v>
      </c>
      <c r="G3983" t="s">
        <v>89</v>
      </c>
      <c r="H3983" t="s">
        <v>93</v>
      </c>
    </row>
    <row r="3984" spans="1:8" x14ac:dyDescent="0.25">
      <c r="A3984" t="s">
        <v>220</v>
      </c>
      <c r="B3984" t="s">
        <v>4449</v>
      </c>
      <c r="C3984" t="s">
        <v>89</v>
      </c>
      <c r="D3984" t="s">
        <v>4450</v>
      </c>
      <c r="E3984" t="s">
        <v>4451</v>
      </c>
      <c r="F3984" t="s">
        <v>89</v>
      </c>
      <c r="G3984" t="s">
        <v>89</v>
      </c>
      <c r="H3984" t="s">
        <v>93</v>
      </c>
    </row>
    <row r="3985" spans="1:8" x14ac:dyDescent="0.25">
      <c r="A3985" t="s">
        <v>220</v>
      </c>
      <c r="B3985" t="s">
        <v>4452</v>
      </c>
      <c r="C3985" t="s">
        <v>89</v>
      </c>
      <c r="D3985" t="s">
        <v>4453</v>
      </c>
      <c r="E3985" t="s">
        <v>4373</v>
      </c>
      <c r="F3985" t="s">
        <v>89</v>
      </c>
      <c r="G3985" t="s">
        <v>89</v>
      </c>
      <c r="H3985" t="s">
        <v>93</v>
      </c>
    </row>
    <row r="3986" spans="1:8" x14ac:dyDescent="0.25">
      <c r="A3986" t="s">
        <v>220</v>
      </c>
      <c r="B3986" t="s">
        <v>4454</v>
      </c>
      <c r="C3986" t="s">
        <v>89</v>
      </c>
      <c r="D3986" t="s">
        <v>4455</v>
      </c>
      <c r="E3986" t="s">
        <v>4394</v>
      </c>
      <c r="F3986" t="s">
        <v>89</v>
      </c>
      <c r="G3986" t="s">
        <v>89</v>
      </c>
      <c r="H3986" t="s">
        <v>93</v>
      </c>
    </row>
    <row r="3987" spans="1:8" x14ac:dyDescent="0.25">
      <c r="A3987" t="s">
        <v>220</v>
      </c>
      <c r="B3987" t="s">
        <v>4456</v>
      </c>
      <c r="C3987" t="s">
        <v>89</v>
      </c>
      <c r="D3987" t="s">
        <v>4457</v>
      </c>
      <c r="E3987" t="s">
        <v>4420</v>
      </c>
      <c r="F3987" t="s">
        <v>89</v>
      </c>
      <c r="G3987" t="s">
        <v>89</v>
      </c>
      <c r="H3987" t="s">
        <v>93</v>
      </c>
    </row>
    <row r="3988" spans="1:8" x14ac:dyDescent="0.25">
      <c r="A3988" t="s">
        <v>220</v>
      </c>
      <c r="B3988" t="s">
        <v>4458</v>
      </c>
      <c r="C3988" t="s">
        <v>89</v>
      </c>
      <c r="D3988" t="s">
        <v>4459</v>
      </c>
      <c r="E3988" t="s">
        <v>4451</v>
      </c>
      <c r="F3988" t="s">
        <v>89</v>
      </c>
      <c r="G3988" t="s">
        <v>89</v>
      </c>
      <c r="H3988" t="s">
        <v>93</v>
      </c>
    </row>
    <row r="3989" spans="1:8" x14ac:dyDescent="0.25">
      <c r="A3989" t="s">
        <v>220</v>
      </c>
      <c r="B3989" t="s">
        <v>4460</v>
      </c>
      <c r="C3989" t="s">
        <v>89</v>
      </c>
      <c r="D3989" t="s">
        <v>4461</v>
      </c>
      <c r="E3989" t="s">
        <v>1493</v>
      </c>
      <c r="F3989" t="s">
        <v>89</v>
      </c>
      <c r="G3989" t="s">
        <v>89</v>
      </c>
      <c r="H3989" t="s">
        <v>93</v>
      </c>
    </row>
    <row r="3990" spans="1:8" x14ac:dyDescent="0.25">
      <c r="A3990" t="s">
        <v>220</v>
      </c>
      <c r="B3990" t="s">
        <v>4462</v>
      </c>
      <c r="C3990" t="s">
        <v>89</v>
      </c>
      <c r="D3990" t="s">
        <v>4463</v>
      </c>
      <c r="E3990" t="s">
        <v>4417</v>
      </c>
      <c r="F3990" t="s">
        <v>89</v>
      </c>
      <c r="G3990" t="s">
        <v>89</v>
      </c>
      <c r="H3990" t="s">
        <v>93</v>
      </c>
    </row>
    <row r="3991" spans="1:8" x14ac:dyDescent="0.25">
      <c r="A3991" t="s">
        <v>220</v>
      </c>
      <c r="B3991" t="s">
        <v>4464</v>
      </c>
      <c r="C3991" t="s">
        <v>89</v>
      </c>
      <c r="D3991" t="s">
        <v>4465</v>
      </c>
      <c r="E3991" t="s">
        <v>4376</v>
      </c>
      <c r="F3991" t="s">
        <v>89</v>
      </c>
      <c r="G3991" t="s">
        <v>89</v>
      </c>
      <c r="H3991" t="s">
        <v>93</v>
      </c>
    </row>
    <row r="3992" spans="1:8" x14ac:dyDescent="0.25">
      <c r="A3992" t="s">
        <v>220</v>
      </c>
      <c r="B3992" t="s">
        <v>4466</v>
      </c>
      <c r="C3992" t="s">
        <v>89</v>
      </c>
      <c r="D3992" t="s">
        <v>4467</v>
      </c>
      <c r="E3992" t="s">
        <v>4468</v>
      </c>
      <c r="F3992" t="s">
        <v>89</v>
      </c>
      <c r="G3992" t="s">
        <v>89</v>
      </c>
      <c r="H3992" t="s">
        <v>93</v>
      </c>
    </row>
    <row r="3993" spans="1:8" x14ac:dyDescent="0.25">
      <c r="A3993" t="s">
        <v>220</v>
      </c>
      <c r="B3993" t="s">
        <v>4469</v>
      </c>
      <c r="C3993" t="s">
        <v>89</v>
      </c>
      <c r="D3993" t="s">
        <v>4470</v>
      </c>
      <c r="E3993" t="s">
        <v>4451</v>
      </c>
      <c r="F3993" t="s">
        <v>89</v>
      </c>
      <c r="G3993" t="s">
        <v>89</v>
      </c>
      <c r="H3993" t="s">
        <v>93</v>
      </c>
    </row>
    <row r="3994" spans="1:8" x14ac:dyDescent="0.25">
      <c r="A3994" t="s">
        <v>220</v>
      </c>
      <c r="B3994" t="s">
        <v>4471</v>
      </c>
      <c r="C3994" t="s">
        <v>89</v>
      </c>
      <c r="D3994" t="s">
        <v>4472</v>
      </c>
      <c r="E3994" t="s">
        <v>4473</v>
      </c>
      <c r="F3994" t="s">
        <v>89</v>
      </c>
      <c r="G3994" t="s">
        <v>89</v>
      </c>
      <c r="H3994" t="s">
        <v>93</v>
      </c>
    </row>
    <row r="3995" spans="1:8" x14ac:dyDescent="0.25">
      <c r="A3995" t="s">
        <v>220</v>
      </c>
      <c r="B3995" t="s">
        <v>4474</v>
      </c>
      <c r="C3995" t="s">
        <v>89</v>
      </c>
      <c r="D3995" t="s">
        <v>4475</v>
      </c>
      <c r="E3995" t="s">
        <v>4476</v>
      </c>
      <c r="F3995" t="s">
        <v>89</v>
      </c>
      <c r="G3995" t="s">
        <v>89</v>
      </c>
      <c r="H3995" t="s">
        <v>93</v>
      </c>
    </row>
    <row r="3996" spans="1:8" x14ac:dyDescent="0.25">
      <c r="A3996" t="s">
        <v>220</v>
      </c>
      <c r="B3996" t="s">
        <v>4477</v>
      </c>
      <c r="C3996" t="s">
        <v>89</v>
      </c>
      <c r="D3996" t="s">
        <v>4478</v>
      </c>
      <c r="E3996" t="s">
        <v>4479</v>
      </c>
      <c r="F3996" t="s">
        <v>89</v>
      </c>
      <c r="G3996" t="s">
        <v>89</v>
      </c>
      <c r="H3996" t="s">
        <v>93</v>
      </c>
    </row>
    <row r="3997" spans="1:8" x14ac:dyDescent="0.25">
      <c r="A3997" t="s">
        <v>220</v>
      </c>
      <c r="B3997" t="s">
        <v>4480</v>
      </c>
      <c r="C3997" t="s">
        <v>89</v>
      </c>
      <c r="D3997" t="s">
        <v>4481</v>
      </c>
      <c r="E3997" t="s">
        <v>4479</v>
      </c>
      <c r="F3997" t="s">
        <v>89</v>
      </c>
      <c r="G3997" t="s">
        <v>89</v>
      </c>
      <c r="H3997" t="s">
        <v>93</v>
      </c>
    </row>
    <row r="3998" spans="1:8" x14ac:dyDescent="0.25">
      <c r="A3998" t="s">
        <v>220</v>
      </c>
      <c r="B3998" t="s">
        <v>4482</v>
      </c>
      <c r="C3998" t="s">
        <v>89</v>
      </c>
      <c r="D3998" t="s">
        <v>4483</v>
      </c>
      <c r="E3998" t="s">
        <v>4479</v>
      </c>
      <c r="F3998" t="s">
        <v>89</v>
      </c>
      <c r="G3998" t="s">
        <v>89</v>
      </c>
      <c r="H3998" t="s">
        <v>93</v>
      </c>
    </row>
    <row r="3999" spans="1:8" x14ac:dyDescent="0.25">
      <c r="A3999" t="s">
        <v>220</v>
      </c>
      <c r="B3999" t="s">
        <v>4484</v>
      </c>
      <c r="C3999" t="s">
        <v>89</v>
      </c>
      <c r="D3999" t="s">
        <v>4485</v>
      </c>
      <c r="E3999" t="s">
        <v>4479</v>
      </c>
      <c r="F3999" t="s">
        <v>89</v>
      </c>
      <c r="G3999" t="s">
        <v>89</v>
      </c>
      <c r="H3999" t="s">
        <v>93</v>
      </c>
    </row>
    <row r="4000" spans="1:8" x14ac:dyDescent="0.25">
      <c r="A4000" t="s">
        <v>220</v>
      </c>
      <c r="B4000" t="s">
        <v>4486</v>
      </c>
      <c r="C4000" t="s">
        <v>89</v>
      </c>
      <c r="D4000" t="s">
        <v>4487</v>
      </c>
      <c r="E4000" t="s">
        <v>4488</v>
      </c>
      <c r="F4000" t="s">
        <v>89</v>
      </c>
      <c r="G4000" t="s">
        <v>89</v>
      </c>
      <c r="H4000" t="s">
        <v>93</v>
      </c>
    </row>
    <row r="4001" spans="1:8" x14ac:dyDescent="0.25">
      <c r="A4001" t="s">
        <v>220</v>
      </c>
      <c r="B4001" t="s">
        <v>4489</v>
      </c>
      <c r="C4001" t="s">
        <v>89</v>
      </c>
      <c r="D4001" t="s">
        <v>4490</v>
      </c>
      <c r="E4001" t="s">
        <v>4491</v>
      </c>
      <c r="F4001" t="s">
        <v>89</v>
      </c>
      <c r="G4001" t="s">
        <v>89</v>
      </c>
      <c r="H4001" t="s">
        <v>93</v>
      </c>
    </row>
    <row r="4002" spans="1:8" x14ac:dyDescent="0.25">
      <c r="A4002" t="s">
        <v>220</v>
      </c>
      <c r="B4002" t="s">
        <v>4492</v>
      </c>
      <c r="C4002" t="s">
        <v>89</v>
      </c>
      <c r="D4002" t="s">
        <v>4493</v>
      </c>
      <c r="E4002" t="s">
        <v>4373</v>
      </c>
      <c r="F4002" t="s">
        <v>89</v>
      </c>
      <c r="G4002" t="s">
        <v>89</v>
      </c>
      <c r="H4002" t="s">
        <v>93</v>
      </c>
    </row>
    <row r="4003" spans="1:8" x14ac:dyDescent="0.25">
      <c r="A4003" t="s">
        <v>220</v>
      </c>
      <c r="B4003" t="s">
        <v>4494</v>
      </c>
      <c r="C4003" t="s">
        <v>89</v>
      </c>
      <c r="D4003" t="s">
        <v>4495</v>
      </c>
      <c r="E4003" t="s">
        <v>4428</v>
      </c>
      <c r="F4003" t="s">
        <v>89</v>
      </c>
      <c r="G4003" t="s">
        <v>89</v>
      </c>
      <c r="H4003" t="s">
        <v>93</v>
      </c>
    </row>
    <row r="4004" spans="1:8" x14ac:dyDescent="0.25">
      <c r="A4004" t="s">
        <v>220</v>
      </c>
      <c r="B4004" t="s">
        <v>4496</v>
      </c>
      <c r="C4004" t="s">
        <v>89</v>
      </c>
      <c r="D4004" t="s">
        <v>4497</v>
      </c>
      <c r="E4004" t="s">
        <v>4388</v>
      </c>
      <c r="F4004" t="s">
        <v>89</v>
      </c>
      <c r="G4004" t="s">
        <v>89</v>
      </c>
      <c r="H4004" t="s">
        <v>93</v>
      </c>
    </row>
    <row r="4005" spans="1:8" x14ac:dyDescent="0.25">
      <c r="A4005" t="s">
        <v>220</v>
      </c>
      <c r="B4005" t="s">
        <v>4498</v>
      </c>
      <c r="C4005" t="s">
        <v>89</v>
      </c>
      <c r="D4005" t="s">
        <v>4499</v>
      </c>
      <c r="E4005" t="s">
        <v>4491</v>
      </c>
      <c r="F4005" t="s">
        <v>89</v>
      </c>
      <c r="G4005" t="s">
        <v>89</v>
      </c>
      <c r="H4005" t="s">
        <v>93</v>
      </c>
    </row>
    <row r="4006" spans="1:8" x14ac:dyDescent="0.25">
      <c r="A4006" t="s">
        <v>220</v>
      </c>
      <c r="B4006" t="s">
        <v>4500</v>
      </c>
      <c r="C4006" t="s">
        <v>89</v>
      </c>
      <c r="D4006" t="s">
        <v>4501</v>
      </c>
      <c r="E4006" t="s">
        <v>4428</v>
      </c>
      <c r="F4006" t="s">
        <v>89</v>
      </c>
      <c r="G4006" t="s">
        <v>89</v>
      </c>
      <c r="H4006" t="s">
        <v>93</v>
      </c>
    </row>
    <row r="4007" spans="1:8" x14ac:dyDescent="0.25">
      <c r="A4007" t="s">
        <v>220</v>
      </c>
      <c r="B4007" t="s">
        <v>4502</v>
      </c>
      <c r="C4007" t="s">
        <v>89</v>
      </c>
      <c r="D4007" t="s">
        <v>4503</v>
      </c>
      <c r="E4007" t="s">
        <v>4399</v>
      </c>
      <c r="F4007" t="s">
        <v>89</v>
      </c>
      <c r="G4007" t="s">
        <v>89</v>
      </c>
      <c r="H4007" t="s">
        <v>93</v>
      </c>
    </row>
    <row r="4008" spans="1:8" x14ac:dyDescent="0.25">
      <c r="A4008" t="s">
        <v>220</v>
      </c>
      <c r="B4008" t="s">
        <v>4504</v>
      </c>
      <c r="C4008" t="s">
        <v>89</v>
      </c>
      <c r="D4008" t="s">
        <v>4505</v>
      </c>
      <c r="E4008" t="s">
        <v>4506</v>
      </c>
      <c r="F4008" t="s">
        <v>89</v>
      </c>
      <c r="G4008" t="s">
        <v>89</v>
      </c>
      <c r="H4008" t="s">
        <v>93</v>
      </c>
    </row>
    <row r="4009" spans="1:8" x14ac:dyDescent="0.25">
      <c r="A4009" t="s">
        <v>220</v>
      </c>
      <c r="B4009" t="s">
        <v>4507</v>
      </c>
      <c r="C4009" t="s">
        <v>89</v>
      </c>
      <c r="D4009" t="s">
        <v>4508</v>
      </c>
      <c r="E4009" t="s">
        <v>4373</v>
      </c>
      <c r="F4009" t="s">
        <v>89</v>
      </c>
      <c r="G4009" t="s">
        <v>89</v>
      </c>
      <c r="H4009" t="s">
        <v>93</v>
      </c>
    </row>
    <row r="4010" spans="1:8" x14ac:dyDescent="0.25">
      <c r="A4010" t="s">
        <v>220</v>
      </c>
      <c r="B4010" t="s">
        <v>2189</v>
      </c>
      <c r="C4010" t="s">
        <v>89</v>
      </c>
      <c r="D4010" t="s">
        <v>4509</v>
      </c>
      <c r="E4010" t="s">
        <v>1760</v>
      </c>
      <c r="F4010" t="s">
        <v>89</v>
      </c>
      <c r="G4010" t="s">
        <v>89</v>
      </c>
      <c r="H4010" t="s">
        <v>93</v>
      </c>
    </row>
    <row r="4011" spans="1:8" x14ac:dyDescent="0.25">
      <c r="A4011" t="s">
        <v>220</v>
      </c>
      <c r="B4011" t="s">
        <v>2193</v>
      </c>
      <c r="C4011" t="s">
        <v>89</v>
      </c>
      <c r="D4011" t="s">
        <v>4510</v>
      </c>
      <c r="E4011" t="s">
        <v>4451</v>
      </c>
      <c r="F4011" t="s">
        <v>89</v>
      </c>
      <c r="G4011" t="s">
        <v>89</v>
      </c>
      <c r="H4011" t="s">
        <v>93</v>
      </c>
    </row>
    <row r="4012" spans="1:8" x14ac:dyDescent="0.25">
      <c r="A4012" t="s">
        <v>220</v>
      </c>
      <c r="B4012" t="s">
        <v>4511</v>
      </c>
      <c r="C4012" t="s">
        <v>89</v>
      </c>
      <c r="D4012" t="s">
        <v>4512</v>
      </c>
      <c r="E4012" t="s">
        <v>4513</v>
      </c>
      <c r="F4012" t="s">
        <v>89</v>
      </c>
      <c r="G4012" t="s">
        <v>89</v>
      </c>
      <c r="H4012" t="s">
        <v>93</v>
      </c>
    </row>
    <row r="4013" spans="1:8" x14ac:dyDescent="0.25">
      <c r="A4013" t="s">
        <v>220</v>
      </c>
      <c r="B4013" t="s">
        <v>4514</v>
      </c>
      <c r="C4013" t="s">
        <v>89</v>
      </c>
      <c r="D4013" t="s">
        <v>4515</v>
      </c>
      <c r="E4013" t="s">
        <v>3585</v>
      </c>
      <c r="F4013" t="s">
        <v>89</v>
      </c>
      <c r="G4013" t="s">
        <v>89</v>
      </c>
      <c r="H4013" t="s">
        <v>93</v>
      </c>
    </row>
    <row r="4014" spans="1:8" x14ac:dyDescent="0.25">
      <c r="A4014" t="s">
        <v>220</v>
      </c>
      <c r="B4014" t="s">
        <v>4516</v>
      </c>
      <c r="C4014" t="s">
        <v>89</v>
      </c>
      <c r="D4014" t="s">
        <v>4517</v>
      </c>
      <c r="E4014" t="s">
        <v>4518</v>
      </c>
      <c r="F4014" t="s">
        <v>89</v>
      </c>
      <c r="G4014" t="s">
        <v>89</v>
      </c>
      <c r="H4014" t="s">
        <v>93</v>
      </c>
    </row>
    <row r="4015" spans="1:8" x14ac:dyDescent="0.25">
      <c r="A4015" t="s">
        <v>220</v>
      </c>
      <c r="B4015" t="s">
        <v>4519</v>
      </c>
      <c r="C4015" t="s">
        <v>89</v>
      </c>
      <c r="D4015" t="s">
        <v>4520</v>
      </c>
      <c r="E4015" t="s">
        <v>4448</v>
      </c>
      <c r="F4015" t="s">
        <v>89</v>
      </c>
      <c r="G4015" t="s">
        <v>89</v>
      </c>
      <c r="H4015" t="s">
        <v>93</v>
      </c>
    </row>
    <row r="4016" spans="1:8" x14ac:dyDescent="0.25">
      <c r="A4016" t="s">
        <v>220</v>
      </c>
      <c r="B4016" t="s">
        <v>4521</v>
      </c>
      <c r="C4016" t="s">
        <v>89</v>
      </c>
      <c r="D4016" t="s">
        <v>4522</v>
      </c>
      <c r="E4016" t="s">
        <v>4473</v>
      </c>
      <c r="F4016" t="s">
        <v>89</v>
      </c>
      <c r="G4016" t="s">
        <v>89</v>
      </c>
      <c r="H4016" t="s">
        <v>93</v>
      </c>
    </row>
    <row r="4017" spans="1:8" x14ac:dyDescent="0.25">
      <c r="A4017" t="s">
        <v>220</v>
      </c>
      <c r="B4017" t="s">
        <v>4523</v>
      </c>
      <c r="C4017" t="s">
        <v>89</v>
      </c>
      <c r="D4017" t="s">
        <v>4524</v>
      </c>
      <c r="E4017" t="s">
        <v>4373</v>
      </c>
      <c r="F4017" t="s">
        <v>89</v>
      </c>
      <c r="G4017" t="s">
        <v>89</v>
      </c>
      <c r="H4017" t="s">
        <v>93</v>
      </c>
    </row>
    <row r="4018" spans="1:8" x14ac:dyDescent="0.25">
      <c r="A4018" t="s">
        <v>220</v>
      </c>
      <c r="B4018" t="s">
        <v>4525</v>
      </c>
      <c r="C4018" t="s">
        <v>89</v>
      </c>
      <c r="D4018" t="s">
        <v>4526</v>
      </c>
      <c r="E4018" t="s">
        <v>4527</v>
      </c>
      <c r="F4018" t="s">
        <v>89</v>
      </c>
      <c r="G4018" t="s">
        <v>89</v>
      </c>
      <c r="H4018" t="s">
        <v>93</v>
      </c>
    </row>
    <row r="4019" spans="1:8" x14ac:dyDescent="0.25">
      <c r="A4019" t="s">
        <v>220</v>
      </c>
      <c r="B4019" t="s">
        <v>4528</v>
      </c>
      <c r="C4019" t="s">
        <v>89</v>
      </c>
      <c r="D4019" t="s">
        <v>4529</v>
      </c>
      <c r="E4019" t="s">
        <v>4530</v>
      </c>
      <c r="F4019" t="s">
        <v>89</v>
      </c>
      <c r="G4019" t="s">
        <v>89</v>
      </c>
      <c r="H4019" t="s">
        <v>93</v>
      </c>
    </row>
    <row r="4020" spans="1:8" x14ac:dyDescent="0.25">
      <c r="A4020" t="s">
        <v>220</v>
      </c>
      <c r="B4020" t="s">
        <v>4531</v>
      </c>
      <c r="C4020" t="s">
        <v>89</v>
      </c>
      <c r="D4020" t="s">
        <v>4532</v>
      </c>
      <c r="E4020" t="s">
        <v>4473</v>
      </c>
      <c r="F4020" t="s">
        <v>89</v>
      </c>
      <c r="G4020" t="s">
        <v>89</v>
      </c>
      <c r="H4020" t="s">
        <v>93</v>
      </c>
    </row>
    <row r="4021" spans="1:8" x14ac:dyDescent="0.25">
      <c r="A4021" t="s">
        <v>220</v>
      </c>
      <c r="B4021" t="s">
        <v>4533</v>
      </c>
      <c r="C4021" t="s">
        <v>89</v>
      </c>
      <c r="D4021" t="s">
        <v>4534</v>
      </c>
      <c r="E4021" t="s">
        <v>4448</v>
      </c>
      <c r="F4021" t="s">
        <v>89</v>
      </c>
      <c r="G4021" t="s">
        <v>89</v>
      </c>
      <c r="H4021" t="s">
        <v>93</v>
      </c>
    </row>
    <row r="4022" spans="1:8" x14ac:dyDescent="0.25">
      <c r="A4022" t="s">
        <v>220</v>
      </c>
      <c r="B4022" t="s">
        <v>4535</v>
      </c>
      <c r="C4022" t="s">
        <v>89</v>
      </c>
      <c r="D4022" t="s">
        <v>4536</v>
      </c>
      <c r="E4022" t="s">
        <v>4373</v>
      </c>
      <c r="F4022" t="s">
        <v>89</v>
      </c>
      <c r="G4022" t="s">
        <v>89</v>
      </c>
      <c r="H4022" t="s">
        <v>93</v>
      </c>
    </row>
    <row r="4023" spans="1:8" x14ac:dyDescent="0.25">
      <c r="A4023" t="s">
        <v>220</v>
      </c>
      <c r="B4023" t="s">
        <v>4537</v>
      </c>
      <c r="C4023" t="s">
        <v>89</v>
      </c>
      <c r="D4023" t="s">
        <v>4538</v>
      </c>
      <c r="E4023" t="s">
        <v>4539</v>
      </c>
      <c r="F4023" t="s">
        <v>89</v>
      </c>
      <c r="G4023" t="s">
        <v>89</v>
      </c>
      <c r="H4023" t="s">
        <v>93</v>
      </c>
    </row>
    <row r="4024" spans="1:8" x14ac:dyDescent="0.25">
      <c r="A4024" t="s">
        <v>220</v>
      </c>
      <c r="B4024" t="s">
        <v>4540</v>
      </c>
      <c r="C4024" t="s">
        <v>89</v>
      </c>
      <c r="D4024" t="s">
        <v>4541</v>
      </c>
      <c r="E4024" t="s">
        <v>4451</v>
      </c>
      <c r="F4024" t="s">
        <v>89</v>
      </c>
      <c r="G4024" t="s">
        <v>89</v>
      </c>
      <c r="H4024" t="s">
        <v>93</v>
      </c>
    </row>
    <row r="4025" spans="1:8" x14ac:dyDescent="0.25">
      <c r="A4025" t="s">
        <v>220</v>
      </c>
      <c r="B4025" t="s">
        <v>4542</v>
      </c>
      <c r="C4025" t="s">
        <v>89</v>
      </c>
      <c r="D4025" t="s">
        <v>4543</v>
      </c>
      <c r="E4025" t="s">
        <v>4530</v>
      </c>
      <c r="F4025" t="s">
        <v>89</v>
      </c>
      <c r="G4025" t="s">
        <v>89</v>
      </c>
      <c r="H4025" t="s">
        <v>93</v>
      </c>
    </row>
    <row r="4026" spans="1:8" x14ac:dyDescent="0.25">
      <c r="A4026" t="s">
        <v>220</v>
      </c>
      <c r="B4026" t="s">
        <v>4544</v>
      </c>
      <c r="C4026" t="s">
        <v>89</v>
      </c>
      <c r="D4026" t="s">
        <v>4545</v>
      </c>
      <c r="E4026" t="s">
        <v>2524</v>
      </c>
      <c r="F4026" t="s">
        <v>89</v>
      </c>
      <c r="G4026" t="s">
        <v>89</v>
      </c>
      <c r="H4026" t="s">
        <v>93</v>
      </c>
    </row>
    <row r="4027" spans="1:8" x14ac:dyDescent="0.25">
      <c r="A4027" t="s">
        <v>220</v>
      </c>
      <c r="B4027" t="s">
        <v>4546</v>
      </c>
      <c r="C4027" t="s">
        <v>89</v>
      </c>
      <c r="D4027" t="s">
        <v>4547</v>
      </c>
      <c r="E4027" t="s">
        <v>4548</v>
      </c>
      <c r="F4027" t="s">
        <v>89</v>
      </c>
      <c r="G4027" t="s">
        <v>89</v>
      </c>
      <c r="H4027" t="s">
        <v>93</v>
      </c>
    </row>
    <row r="4028" spans="1:8" x14ac:dyDescent="0.25">
      <c r="A4028" t="s">
        <v>220</v>
      </c>
      <c r="B4028" t="s">
        <v>4549</v>
      </c>
      <c r="C4028" t="s">
        <v>89</v>
      </c>
      <c r="D4028" t="s">
        <v>4550</v>
      </c>
      <c r="E4028" t="s">
        <v>4468</v>
      </c>
      <c r="F4028" t="s">
        <v>89</v>
      </c>
      <c r="G4028" t="s">
        <v>89</v>
      </c>
      <c r="H4028" t="s">
        <v>93</v>
      </c>
    </row>
    <row r="4029" spans="1:8" x14ac:dyDescent="0.25">
      <c r="A4029" t="s">
        <v>220</v>
      </c>
      <c r="B4029" t="s">
        <v>4551</v>
      </c>
      <c r="C4029" t="s">
        <v>89</v>
      </c>
      <c r="D4029" t="s">
        <v>4552</v>
      </c>
      <c r="E4029" t="s">
        <v>4548</v>
      </c>
      <c r="F4029" t="s">
        <v>89</v>
      </c>
      <c r="G4029" t="s">
        <v>89</v>
      </c>
      <c r="H4029" t="s">
        <v>93</v>
      </c>
    </row>
    <row r="4030" spans="1:8" x14ac:dyDescent="0.25">
      <c r="A4030" t="s">
        <v>220</v>
      </c>
      <c r="B4030" t="s">
        <v>4553</v>
      </c>
      <c r="C4030" t="s">
        <v>89</v>
      </c>
      <c r="D4030" t="s">
        <v>4554</v>
      </c>
      <c r="E4030" t="s">
        <v>4539</v>
      </c>
      <c r="F4030" t="s">
        <v>89</v>
      </c>
      <c r="G4030" t="s">
        <v>89</v>
      </c>
      <c r="H4030" t="s">
        <v>93</v>
      </c>
    </row>
    <row r="4031" spans="1:8" x14ac:dyDescent="0.25">
      <c r="A4031" t="s">
        <v>220</v>
      </c>
      <c r="B4031" t="s">
        <v>4555</v>
      </c>
      <c r="C4031" t="s">
        <v>89</v>
      </c>
      <c r="D4031" t="s">
        <v>4556</v>
      </c>
      <c r="E4031" t="s">
        <v>4557</v>
      </c>
      <c r="F4031" t="s">
        <v>89</v>
      </c>
      <c r="G4031" t="s">
        <v>89</v>
      </c>
      <c r="H4031" t="s">
        <v>93</v>
      </c>
    </row>
    <row r="4032" spans="1:8" x14ac:dyDescent="0.25">
      <c r="A4032" t="s">
        <v>220</v>
      </c>
      <c r="B4032" t="s">
        <v>4558</v>
      </c>
      <c r="C4032" t="s">
        <v>89</v>
      </c>
      <c r="D4032" t="s">
        <v>4559</v>
      </c>
      <c r="E4032" t="s">
        <v>4560</v>
      </c>
      <c r="F4032" t="s">
        <v>89</v>
      </c>
      <c r="G4032" t="s">
        <v>89</v>
      </c>
      <c r="H4032" t="s">
        <v>93</v>
      </c>
    </row>
    <row r="4033" spans="1:8" x14ac:dyDescent="0.25">
      <c r="A4033" t="s">
        <v>220</v>
      </c>
      <c r="B4033" t="s">
        <v>4561</v>
      </c>
      <c r="C4033" t="s">
        <v>89</v>
      </c>
      <c r="D4033" t="s">
        <v>4562</v>
      </c>
      <c r="E4033" t="s">
        <v>4548</v>
      </c>
      <c r="F4033" t="s">
        <v>89</v>
      </c>
      <c r="G4033" t="s">
        <v>89</v>
      </c>
      <c r="H4033" t="s">
        <v>93</v>
      </c>
    </row>
    <row r="4034" spans="1:8" x14ac:dyDescent="0.25">
      <c r="A4034" t="s">
        <v>220</v>
      </c>
      <c r="B4034" t="s">
        <v>4563</v>
      </c>
      <c r="C4034" t="s">
        <v>89</v>
      </c>
      <c r="D4034" t="s">
        <v>4562</v>
      </c>
      <c r="E4034" t="s">
        <v>4405</v>
      </c>
      <c r="F4034" t="s">
        <v>89</v>
      </c>
      <c r="G4034" t="s">
        <v>89</v>
      </c>
      <c r="H4034" t="s">
        <v>93</v>
      </c>
    </row>
    <row r="4035" spans="1:8" x14ac:dyDescent="0.25">
      <c r="A4035" t="s">
        <v>220</v>
      </c>
      <c r="B4035" t="s">
        <v>4564</v>
      </c>
      <c r="C4035" t="s">
        <v>89</v>
      </c>
      <c r="D4035" t="s">
        <v>4562</v>
      </c>
      <c r="E4035" t="s">
        <v>4376</v>
      </c>
      <c r="F4035" t="s">
        <v>89</v>
      </c>
      <c r="G4035" t="s">
        <v>89</v>
      </c>
      <c r="H4035" t="s">
        <v>93</v>
      </c>
    </row>
    <row r="4036" spans="1:8" x14ac:dyDescent="0.25">
      <c r="A4036" t="s">
        <v>220</v>
      </c>
      <c r="B4036" t="s">
        <v>4565</v>
      </c>
      <c r="C4036" t="s">
        <v>89</v>
      </c>
      <c r="D4036" t="s">
        <v>4566</v>
      </c>
      <c r="E4036" t="s">
        <v>4557</v>
      </c>
      <c r="F4036" t="s">
        <v>89</v>
      </c>
      <c r="G4036" t="s">
        <v>89</v>
      </c>
      <c r="H4036" t="s">
        <v>93</v>
      </c>
    </row>
    <row r="4037" spans="1:8" x14ac:dyDescent="0.25">
      <c r="A4037" t="s">
        <v>220</v>
      </c>
      <c r="B4037" t="s">
        <v>4567</v>
      </c>
      <c r="C4037" t="s">
        <v>89</v>
      </c>
      <c r="D4037" t="s">
        <v>4568</v>
      </c>
      <c r="E4037" t="s">
        <v>4473</v>
      </c>
      <c r="F4037" t="s">
        <v>89</v>
      </c>
      <c r="G4037" t="s">
        <v>89</v>
      </c>
      <c r="H4037" t="s">
        <v>93</v>
      </c>
    </row>
    <row r="4038" spans="1:8" x14ac:dyDescent="0.25">
      <c r="A4038" t="s">
        <v>220</v>
      </c>
      <c r="B4038" t="s">
        <v>4569</v>
      </c>
      <c r="C4038" t="s">
        <v>89</v>
      </c>
      <c r="D4038" t="s">
        <v>4570</v>
      </c>
      <c r="E4038" t="s">
        <v>4428</v>
      </c>
      <c r="F4038" t="s">
        <v>89</v>
      </c>
      <c r="G4038" t="s">
        <v>89</v>
      </c>
      <c r="H4038" t="s">
        <v>93</v>
      </c>
    </row>
    <row r="4039" spans="1:8" x14ac:dyDescent="0.25">
      <c r="A4039" t="s">
        <v>220</v>
      </c>
      <c r="B4039" t="s">
        <v>4571</v>
      </c>
      <c r="C4039" t="s">
        <v>89</v>
      </c>
      <c r="D4039" t="s">
        <v>4572</v>
      </c>
      <c r="E4039" t="s">
        <v>4399</v>
      </c>
      <c r="F4039" t="s">
        <v>89</v>
      </c>
      <c r="G4039" t="s">
        <v>89</v>
      </c>
      <c r="H4039" t="s">
        <v>93</v>
      </c>
    </row>
    <row r="4040" spans="1:8" x14ac:dyDescent="0.25">
      <c r="A4040" t="s">
        <v>220</v>
      </c>
      <c r="B4040" t="s">
        <v>4573</v>
      </c>
      <c r="C4040" t="s">
        <v>89</v>
      </c>
      <c r="D4040" t="s">
        <v>4574</v>
      </c>
      <c r="E4040" t="s">
        <v>4560</v>
      </c>
      <c r="F4040" t="s">
        <v>89</v>
      </c>
      <c r="G4040" t="s">
        <v>89</v>
      </c>
      <c r="H4040" t="s">
        <v>93</v>
      </c>
    </row>
    <row r="4041" spans="1:8" x14ac:dyDescent="0.25">
      <c r="A4041" t="s">
        <v>220</v>
      </c>
      <c r="B4041" t="s">
        <v>4575</v>
      </c>
      <c r="C4041" t="s">
        <v>89</v>
      </c>
      <c r="D4041" t="s">
        <v>4576</v>
      </c>
      <c r="E4041" t="s">
        <v>4557</v>
      </c>
      <c r="F4041" t="s">
        <v>89</v>
      </c>
      <c r="G4041" t="s">
        <v>89</v>
      </c>
      <c r="H4041" t="s">
        <v>93</v>
      </c>
    </row>
    <row r="4042" spans="1:8" x14ac:dyDescent="0.25">
      <c r="A4042" t="s">
        <v>220</v>
      </c>
      <c r="B4042" t="s">
        <v>4577</v>
      </c>
      <c r="C4042" t="s">
        <v>89</v>
      </c>
      <c r="D4042" t="s">
        <v>4578</v>
      </c>
      <c r="E4042" t="s">
        <v>4473</v>
      </c>
      <c r="F4042" t="s">
        <v>89</v>
      </c>
      <c r="G4042" t="s">
        <v>89</v>
      </c>
      <c r="H4042" t="s">
        <v>93</v>
      </c>
    </row>
    <row r="4043" spans="1:8" x14ac:dyDescent="0.25">
      <c r="A4043" t="s">
        <v>220</v>
      </c>
      <c r="B4043" t="s">
        <v>4579</v>
      </c>
      <c r="C4043" t="s">
        <v>89</v>
      </c>
      <c r="D4043" t="s">
        <v>4580</v>
      </c>
      <c r="E4043" t="s">
        <v>4473</v>
      </c>
      <c r="F4043" t="s">
        <v>89</v>
      </c>
      <c r="G4043" t="s">
        <v>89</v>
      </c>
      <c r="H4043" t="s">
        <v>93</v>
      </c>
    </row>
    <row r="4044" spans="1:8" x14ac:dyDescent="0.25">
      <c r="A4044" t="s">
        <v>220</v>
      </c>
      <c r="B4044" t="s">
        <v>4581</v>
      </c>
      <c r="C4044" t="s">
        <v>89</v>
      </c>
      <c r="D4044" t="s">
        <v>4582</v>
      </c>
      <c r="E4044" t="s">
        <v>4451</v>
      </c>
      <c r="F4044" t="s">
        <v>89</v>
      </c>
      <c r="G4044" t="s">
        <v>89</v>
      </c>
      <c r="H4044" t="s">
        <v>93</v>
      </c>
    </row>
    <row r="4045" spans="1:8" x14ac:dyDescent="0.25">
      <c r="A4045" t="s">
        <v>220</v>
      </c>
      <c r="B4045" t="s">
        <v>4583</v>
      </c>
      <c r="C4045" t="s">
        <v>89</v>
      </c>
      <c r="D4045" t="s">
        <v>4584</v>
      </c>
      <c r="E4045" t="s">
        <v>4451</v>
      </c>
      <c r="F4045" t="s">
        <v>89</v>
      </c>
      <c r="G4045" t="s">
        <v>89</v>
      </c>
      <c r="H4045" t="s">
        <v>93</v>
      </c>
    </row>
    <row r="4046" spans="1:8" x14ac:dyDescent="0.25">
      <c r="A4046" t="s">
        <v>220</v>
      </c>
      <c r="B4046" t="s">
        <v>4585</v>
      </c>
      <c r="C4046" t="s">
        <v>89</v>
      </c>
      <c r="D4046" t="s">
        <v>4586</v>
      </c>
      <c r="E4046" t="s">
        <v>4473</v>
      </c>
      <c r="F4046" t="s">
        <v>89</v>
      </c>
      <c r="G4046" t="s">
        <v>89</v>
      </c>
      <c r="H4046" t="s">
        <v>93</v>
      </c>
    </row>
    <row r="4047" spans="1:8" x14ac:dyDescent="0.25">
      <c r="A4047" t="s">
        <v>220</v>
      </c>
      <c r="B4047" t="s">
        <v>4587</v>
      </c>
      <c r="C4047" t="s">
        <v>89</v>
      </c>
      <c r="D4047" t="s">
        <v>4588</v>
      </c>
      <c r="E4047" t="s">
        <v>4589</v>
      </c>
      <c r="F4047" t="s">
        <v>89</v>
      </c>
      <c r="G4047" t="s">
        <v>89</v>
      </c>
      <c r="H4047" t="s">
        <v>93</v>
      </c>
    </row>
    <row r="4048" spans="1:8" x14ac:dyDescent="0.25">
      <c r="A4048" t="s">
        <v>220</v>
      </c>
      <c r="B4048" t="s">
        <v>4590</v>
      </c>
      <c r="C4048" t="s">
        <v>89</v>
      </c>
      <c r="D4048" t="s">
        <v>4591</v>
      </c>
      <c r="E4048" t="s">
        <v>4592</v>
      </c>
      <c r="F4048" t="s">
        <v>89</v>
      </c>
      <c r="G4048" t="s">
        <v>89</v>
      </c>
      <c r="H4048" t="s">
        <v>93</v>
      </c>
    </row>
    <row r="4049" spans="1:8" x14ac:dyDescent="0.25">
      <c r="A4049" t="s">
        <v>220</v>
      </c>
      <c r="B4049" t="s">
        <v>4593</v>
      </c>
      <c r="C4049" t="s">
        <v>89</v>
      </c>
      <c r="D4049" t="s">
        <v>4594</v>
      </c>
      <c r="E4049" t="s">
        <v>4448</v>
      </c>
      <c r="F4049" t="s">
        <v>89</v>
      </c>
      <c r="G4049" t="s">
        <v>89</v>
      </c>
      <c r="H4049" t="s">
        <v>93</v>
      </c>
    </row>
    <row r="4050" spans="1:8" x14ac:dyDescent="0.25">
      <c r="A4050" t="s">
        <v>220</v>
      </c>
      <c r="B4050" t="s">
        <v>4595</v>
      </c>
      <c r="C4050" t="s">
        <v>89</v>
      </c>
      <c r="D4050" t="s">
        <v>4596</v>
      </c>
      <c r="E4050" t="s">
        <v>4479</v>
      </c>
      <c r="F4050" t="s">
        <v>89</v>
      </c>
      <c r="G4050" t="s">
        <v>89</v>
      </c>
      <c r="H4050" t="s">
        <v>93</v>
      </c>
    </row>
    <row r="4051" spans="1:8" x14ac:dyDescent="0.25">
      <c r="A4051" t="s">
        <v>220</v>
      </c>
      <c r="B4051" t="s">
        <v>4597</v>
      </c>
      <c r="C4051" t="s">
        <v>89</v>
      </c>
      <c r="D4051" t="s">
        <v>4598</v>
      </c>
      <c r="E4051" t="s">
        <v>4473</v>
      </c>
      <c r="F4051" t="s">
        <v>89</v>
      </c>
      <c r="G4051" t="s">
        <v>89</v>
      </c>
      <c r="H4051" t="s">
        <v>93</v>
      </c>
    </row>
    <row r="4052" spans="1:8" x14ac:dyDescent="0.25">
      <c r="A4052" t="s">
        <v>220</v>
      </c>
      <c r="B4052" t="s">
        <v>4599</v>
      </c>
      <c r="C4052" t="s">
        <v>89</v>
      </c>
      <c r="D4052" t="s">
        <v>4600</v>
      </c>
      <c r="E4052" t="s">
        <v>4592</v>
      </c>
      <c r="F4052" t="s">
        <v>89</v>
      </c>
      <c r="G4052" t="s">
        <v>89</v>
      </c>
      <c r="H4052" t="s">
        <v>93</v>
      </c>
    </row>
    <row r="4053" spans="1:8" x14ac:dyDescent="0.25">
      <c r="A4053" t="s">
        <v>220</v>
      </c>
      <c r="B4053" t="s">
        <v>4601</v>
      </c>
      <c r="C4053" t="s">
        <v>89</v>
      </c>
      <c r="D4053" t="s">
        <v>4602</v>
      </c>
      <c r="E4053" t="s">
        <v>4479</v>
      </c>
      <c r="F4053" t="s">
        <v>89</v>
      </c>
      <c r="G4053" t="s">
        <v>89</v>
      </c>
      <c r="H4053" t="s">
        <v>93</v>
      </c>
    </row>
    <row r="4054" spans="1:8" x14ac:dyDescent="0.25">
      <c r="A4054" t="s">
        <v>220</v>
      </c>
      <c r="B4054" t="s">
        <v>4603</v>
      </c>
      <c r="C4054" t="s">
        <v>89</v>
      </c>
      <c r="D4054" t="s">
        <v>4604</v>
      </c>
      <c r="E4054" t="s">
        <v>4605</v>
      </c>
      <c r="F4054" t="s">
        <v>89</v>
      </c>
      <c r="G4054" t="s">
        <v>89</v>
      </c>
      <c r="H4054" t="s">
        <v>93</v>
      </c>
    </row>
    <row r="4055" spans="1:8" x14ac:dyDescent="0.25">
      <c r="A4055" t="s">
        <v>220</v>
      </c>
      <c r="B4055" t="s">
        <v>4606</v>
      </c>
      <c r="C4055" t="s">
        <v>89</v>
      </c>
      <c r="D4055" t="s">
        <v>4607</v>
      </c>
      <c r="E4055" t="s">
        <v>4608</v>
      </c>
      <c r="F4055" t="s">
        <v>89</v>
      </c>
      <c r="G4055" t="s">
        <v>89</v>
      </c>
      <c r="H4055" t="s">
        <v>93</v>
      </c>
    </row>
    <row r="4056" spans="1:8" x14ac:dyDescent="0.25">
      <c r="A4056" t="s">
        <v>220</v>
      </c>
      <c r="B4056" t="s">
        <v>4609</v>
      </c>
      <c r="C4056" t="s">
        <v>89</v>
      </c>
      <c r="D4056" t="s">
        <v>4610</v>
      </c>
      <c r="E4056" t="s">
        <v>4468</v>
      </c>
      <c r="F4056" t="s">
        <v>89</v>
      </c>
      <c r="G4056" t="s">
        <v>89</v>
      </c>
      <c r="H4056" t="s">
        <v>93</v>
      </c>
    </row>
    <row r="4057" spans="1:8" x14ac:dyDescent="0.25">
      <c r="A4057" t="s">
        <v>220</v>
      </c>
      <c r="B4057" t="s">
        <v>1714</v>
      </c>
      <c r="C4057" t="s">
        <v>89</v>
      </c>
      <c r="D4057" t="s">
        <v>4611</v>
      </c>
      <c r="E4057" t="s">
        <v>4612</v>
      </c>
      <c r="F4057" t="s">
        <v>89</v>
      </c>
      <c r="G4057" t="s">
        <v>89</v>
      </c>
      <c r="H4057" t="s">
        <v>93</v>
      </c>
    </row>
    <row r="4058" spans="1:8" x14ac:dyDescent="0.25">
      <c r="A4058" t="s">
        <v>220</v>
      </c>
      <c r="B4058" t="s">
        <v>4613</v>
      </c>
      <c r="C4058" t="s">
        <v>89</v>
      </c>
      <c r="D4058" t="s">
        <v>4614</v>
      </c>
      <c r="E4058" t="s">
        <v>4615</v>
      </c>
      <c r="F4058" t="s">
        <v>89</v>
      </c>
      <c r="G4058" t="s">
        <v>89</v>
      </c>
      <c r="H4058" t="s">
        <v>93</v>
      </c>
    </row>
    <row r="4059" spans="1:8" x14ac:dyDescent="0.25">
      <c r="A4059" t="s">
        <v>220</v>
      </c>
      <c r="B4059" t="s">
        <v>1325</v>
      </c>
      <c r="C4059" t="s">
        <v>89</v>
      </c>
      <c r="D4059" t="s">
        <v>4616</v>
      </c>
      <c r="E4059" t="s">
        <v>4617</v>
      </c>
      <c r="F4059" t="s">
        <v>89</v>
      </c>
      <c r="G4059" t="s">
        <v>89</v>
      </c>
      <c r="H4059" t="s">
        <v>93</v>
      </c>
    </row>
    <row r="4060" spans="1:8" x14ac:dyDescent="0.25">
      <c r="A4060" t="s">
        <v>220</v>
      </c>
      <c r="B4060" t="s">
        <v>4618</v>
      </c>
      <c r="C4060" t="s">
        <v>89</v>
      </c>
      <c r="D4060" t="s">
        <v>4619</v>
      </c>
      <c r="E4060" t="s">
        <v>4620</v>
      </c>
      <c r="F4060" t="s">
        <v>89</v>
      </c>
      <c r="G4060" t="s">
        <v>89</v>
      </c>
      <c r="H4060" t="s">
        <v>93</v>
      </c>
    </row>
    <row r="4061" spans="1:8" x14ac:dyDescent="0.25">
      <c r="A4061" t="s">
        <v>220</v>
      </c>
      <c r="B4061" t="s">
        <v>4621</v>
      </c>
      <c r="C4061" t="s">
        <v>89</v>
      </c>
      <c r="D4061" t="s">
        <v>4622</v>
      </c>
      <c r="E4061" t="s">
        <v>4539</v>
      </c>
      <c r="F4061" t="s">
        <v>89</v>
      </c>
      <c r="G4061" t="s">
        <v>89</v>
      </c>
      <c r="H4061" t="s">
        <v>93</v>
      </c>
    </row>
    <row r="4062" spans="1:8" x14ac:dyDescent="0.25">
      <c r="A4062" t="s">
        <v>220</v>
      </c>
      <c r="B4062" t="s">
        <v>4623</v>
      </c>
      <c r="C4062" t="s">
        <v>89</v>
      </c>
      <c r="D4062" t="s">
        <v>4624</v>
      </c>
      <c r="E4062" t="s">
        <v>4539</v>
      </c>
      <c r="F4062" t="s">
        <v>89</v>
      </c>
      <c r="G4062" t="s">
        <v>89</v>
      </c>
      <c r="H4062" t="s">
        <v>93</v>
      </c>
    </row>
    <row r="4063" spans="1:8" x14ac:dyDescent="0.25">
      <c r="A4063" t="s">
        <v>220</v>
      </c>
      <c r="B4063" t="s">
        <v>4625</v>
      </c>
      <c r="C4063" t="s">
        <v>89</v>
      </c>
      <c r="D4063" t="s">
        <v>4626</v>
      </c>
      <c r="E4063" t="s">
        <v>4627</v>
      </c>
      <c r="F4063" t="s">
        <v>89</v>
      </c>
      <c r="G4063" t="s">
        <v>89</v>
      </c>
      <c r="H4063" t="s">
        <v>93</v>
      </c>
    </row>
    <row r="4064" spans="1:8" x14ac:dyDescent="0.25">
      <c r="A4064" t="s">
        <v>220</v>
      </c>
      <c r="B4064" t="s">
        <v>4628</v>
      </c>
      <c r="C4064" t="s">
        <v>89</v>
      </c>
      <c r="D4064" t="s">
        <v>4629</v>
      </c>
      <c r="E4064" t="s">
        <v>4548</v>
      </c>
      <c r="F4064" t="s">
        <v>89</v>
      </c>
      <c r="G4064" t="s">
        <v>89</v>
      </c>
      <c r="H4064" t="s">
        <v>93</v>
      </c>
    </row>
    <row r="4065" spans="1:8" x14ac:dyDescent="0.25">
      <c r="A4065" t="s">
        <v>220</v>
      </c>
      <c r="B4065" t="s">
        <v>4630</v>
      </c>
      <c r="C4065" t="s">
        <v>89</v>
      </c>
      <c r="D4065" t="s">
        <v>4631</v>
      </c>
      <c r="E4065" t="s">
        <v>4620</v>
      </c>
      <c r="F4065" t="s">
        <v>89</v>
      </c>
      <c r="G4065" t="s">
        <v>89</v>
      </c>
      <c r="H4065" t="s">
        <v>93</v>
      </c>
    </row>
    <row r="4066" spans="1:8" x14ac:dyDescent="0.25">
      <c r="A4066" t="s">
        <v>220</v>
      </c>
      <c r="B4066" t="s">
        <v>4632</v>
      </c>
      <c r="C4066" t="s">
        <v>89</v>
      </c>
      <c r="D4066" t="s">
        <v>4633</v>
      </c>
      <c r="E4066" t="s">
        <v>4615</v>
      </c>
      <c r="F4066" t="s">
        <v>89</v>
      </c>
      <c r="G4066" t="s">
        <v>89</v>
      </c>
      <c r="H4066" t="s">
        <v>93</v>
      </c>
    </row>
    <row r="4067" spans="1:8" x14ac:dyDescent="0.25">
      <c r="A4067" t="s">
        <v>220</v>
      </c>
      <c r="B4067" t="s">
        <v>4634</v>
      </c>
      <c r="C4067" t="s">
        <v>89</v>
      </c>
      <c r="D4067" t="s">
        <v>4635</v>
      </c>
      <c r="E4067" t="s">
        <v>4612</v>
      </c>
      <c r="F4067" t="s">
        <v>89</v>
      </c>
      <c r="G4067" t="s">
        <v>89</v>
      </c>
      <c r="H4067" t="s">
        <v>93</v>
      </c>
    </row>
    <row r="4068" spans="1:8" x14ac:dyDescent="0.25">
      <c r="A4068" t="s">
        <v>220</v>
      </c>
      <c r="B4068" t="s">
        <v>4636</v>
      </c>
      <c r="C4068" t="s">
        <v>89</v>
      </c>
      <c r="D4068" t="s">
        <v>4637</v>
      </c>
      <c r="E4068" t="s">
        <v>4615</v>
      </c>
      <c r="F4068" t="s">
        <v>89</v>
      </c>
      <c r="G4068" t="s">
        <v>89</v>
      </c>
      <c r="H4068" t="s">
        <v>93</v>
      </c>
    </row>
    <row r="4069" spans="1:8" x14ac:dyDescent="0.25">
      <c r="A4069" t="s">
        <v>220</v>
      </c>
      <c r="B4069" t="s">
        <v>4638</v>
      </c>
      <c r="C4069" t="s">
        <v>89</v>
      </c>
      <c r="D4069" t="s">
        <v>4639</v>
      </c>
      <c r="E4069" t="s">
        <v>4548</v>
      </c>
      <c r="F4069" t="s">
        <v>89</v>
      </c>
      <c r="G4069" t="s">
        <v>89</v>
      </c>
      <c r="H4069" t="s">
        <v>93</v>
      </c>
    </row>
    <row r="4070" spans="1:8" x14ac:dyDescent="0.25">
      <c r="A4070" t="s">
        <v>220</v>
      </c>
      <c r="B4070" t="s">
        <v>4640</v>
      </c>
      <c r="C4070" t="s">
        <v>89</v>
      </c>
      <c r="D4070" t="s">
        <v>4641</v>
      </c>
      <c r="E4070" t="s">
        <v>4612</v>
      </c>
      <c r="F4070" t="s">
        <v>89</v>
      </c>
      <c r="G4070" t="s">
        <v>89</v>
      </c>
      <c r="H4070" t="s">
        <v>93</v>
      </c>
    </row>
    <row r="4071" spans="1:8" x14ac:dyDescent="0.25">
      <c r="A4071" t="s">
        <v>220</v>
      </c>
      <c r="B4071" t="s">
        <v>4642</v>
      </c>
      <c r="C4071" t="s">
        <v>89</v>
      </c>
      <c r="D4071" t="s">
        <v>4643</v>
      </c>
      <c r="E4071" t="s">
        <v>4617</v>
      </c>
      <c r="F4071" t="s">
        <v>89</v>
      </c>
      <c r="G4071" t="s">
        <v>89</v>
      </c>
      <c r="H4071" t="s">
        <v>93</v>
      </c>
    </row>
    <row r="4072" spans="1:8" x14ac:dyDescent="0.25">
      <c r="A4072" t="s">
        <v>220</v>
      </c>
      <c r="B4072" t="s">
        <v>4644</v>
      </c>
      <c r="C4072" t="s">
        <v>89</v>
      </c>
      <c r="D4072" t="s">
        <v>4645</v>
      </c>
      <c r="E4072" t="s">
        <v>4617</v>
      </c>
      <c r="F4072" t="s">
        <v>89</v>
      </c>
      <c r="G4072" t="s">
        <v>89</v>
      </c>
      <c r="H4072" t="s">
        <v>93</v>
      </c>
    </row>
    <row r="4073" spans="1:8" x14ac:dyDescent="0.25">
      <c r="A4073" t="s">
        <v>220</v>
      </c>
      <c r="B4073" t="s">
        <v>4646</v>
      </c>
      <c r="C4073" t="s">
        <v>89</v>
      </c>
      <c r="D4073" t="s">
        <v>4647</v>
      </c>
      <c r="E4073" t="s">
        <v>4617</v>
      </c>
      <c r="F4073" t="s">
        <v>89</v>
      </c>
      <c r="G4073" t="s">
        <v>89</v>
      </c>
      <c r="H4073" t="s">
        <v>93</v>
      </c>
    </row>
    <row r="4074" spans="1:8" x14ac:dyDescent="0.25">
      <c r="A4074" t="s">
        <v>220</v>
      </c>
      <c r="B4074" t="s">
        <v>4648</v>
      </c>
      <c r="C4074" t="s">
        <v>89</v>
      </c>
      <c r="D4074" t="s">
        <v>4649</v>
      </c>
      <c r="E4074" t="s">
        <v>4650</v>
      </c>
      <c r="F4074" t="s">
        <v>89</v>
      </c>
      <c r="G4074" t="s">
        <v>89</v>
      </c>
      <c r="H4074" t="s">
        <v>93</v>
      </c>
    </row>
    <row r="4075" spans="1:8" x14ac:dyDescent="0.25">
      <c r="A4075" t="s">
        <v>220</v>
      </c>
      <c r="B4075" t="s">
        <v>4651</v>
      </c>
      <c r="C4075" t="s">
        <v>89</v>
      </c>
      <c r="D4075" t="s">
        <v>89</v>
      </c>
      <c r="E4075" t="s">
        <v>4652</v>
      </c>
      <c r="F4075" t="s">
        <v>89</v>
      </c>
      <c r="G4075" t="s">
        <v>89</v>
      </c>
      <c r="H4075" t="s">
        <v>93</v>
      </c>
    </row>
    <row r="4076" spans="1:8" x14ac:dyDescent="0.25">
      <c r="A4076" t="s">
        <v>220</v>
      </c>
      <c r="B4076" t="s">
        <v>4653</v>
      </c>
      <c r="C4076" t="s">
        <v>89</v>
      </c>
      <c r="D4076" t="s">
        <v>89</v>
      </c>
      <c r="E4076" t="s">
        <v>4654</v>
      </c>
      <c r="F4076" t="s">
        <v>89</v>
      </c>
      <c r="G4076" t="s">
        <v>89</v>
      </c>
      <c r="H4076" t="s">
        <v>93</v>
      </c>
    </row>
    <row r="4077" spans="1:8" x14ac:dyDescent="0.25">
      <c r="A4077" t="s">
        <v>220</v>
      </c>
      <c r="B4077" t="s">
        <v>4655</v>
      </c>
      <c r="C4077" t="s">
        <v>89</v>
      </c>
      <c r="D4077" t="s">
        <v>89</v>
      </c>
      <c r="E4077" t="s">
        <v>4656</v>
      </c>
      <c r="F4077" t="s">
        <v>89</v>
      </c>
      <c r="G4077" t="s">
        <v>89</v>
      </c>
      <c r="H4077" t="s">
        <v>93</v>
      </c>
    </row>
    <row r="4078" spans="1:8" x14ac:dyDescent="0.25">
      <c r="A4078" t="s">
        <v>220</v>
      </c>
      <c r="B4078" t="s">
        <v>4657</v>
      </c>
      <c r="C4078" t="s">
        <v>89</v>
      </c>
      <c r="D4078" t="s">
        <v>89</v>
      </c>
      <c r="E4078" t="s">
        <v>4658</v>
      </c>
      <c r="F4078" t="s">
        <v>89</v>
      </c>
      <c r="G4078" t="s">
        <v>89</v>
      </c>
      <c r="H4078" t="s">
        <v>93</v>
      </c>
    </row>
    <row r="4079" spans="1:8" x14ac:dyDescent="0.25">
      <c r="A4079" t="s">
        <v>220</v>
      </c>
      <c r="B4079" t="s">
        <v>4659</v>
      </c>
      <c r="C4079" t="s">
        <v>89</v>
      </c>
      <c r="D4079" t="s">
        <v>89</v>
      </c>
      <c r="E4079" t="s">
        <v>4652</v>
      </c>
      <c r="F4079" t="s">
        <v>89</v>
      </c>
      <c r="G4079" t="s">
        <v>89</v>
      </c>
      <c r="H4079" t="s">
        <v>93</v>
      </c>
    </row>
    <row r="4080" spans="1:8" x14ac:dyDescent="0.25">
      <c r="A4080" t="s">
        <v>220</v>
      </c>
      <c r="B4080" t="s">
        <v>4660</v>
      </c>
      <c r="C4080" t="s">
        <v>89</v>
      </c>
      <c r="D4080" t="s">
        <v>89</v>
      </c>
      <c r="E4080" t="s">
        <v>4661</v>
      </c>
      <c r="F4080" t="s">
        <v>89</v>
      </c>
      <c r="G4080" t="s">
        <v>89</v>
      </c>
      <c r="H4080" t="s">
        <v>93</v>
      </c>
    </row>
    <row r="4081" spans="1:8" x14ac:dyDescent="0.25">
      <c r="A4081" t="s">
        <v>220</v>
      </c>
      <c r="B4081" t="s">
        <v>4662</v>
      </c>
      <c r="C4081" t="s">
        <v>89</v>
      </c>
      <c r="D4081" t="s">
        <v>89</v>
      </c>
      <c r="E4081" t="s">
        <v>4663</v>
      </c>
      <c r="F4081" t="s">
        <v>89</v>
      </c>
      <c r="G4081" t="s">
        <v>89</v>
      </c>
      <c r="H4081" t="s">
        <v>93</v>
      </c>
    </row>
    <row r="4082" spans="1:8" x14ac:dyDescent="0.25">
      <c r="A4082" t="s">
        <v>220</v>
      </c>
      <c r="B4082" t="s">
        <v>4664</v>
      </c>
      <c r="C4082" t="s">
        <v>89</v>
      </c>
      <c r="D4082" t="s">
        <v>89</v>
      </c>
      <c r="E4082" t="s">
        <v>4654</v>
      </c>
      <c r="F4082" t="s">
        <v>89</v>
      </c>
      <c r="G4082" t="s">
        <v>89</v>
      </c>
      <c r="H4082" t="s">
        <v>93</v>
      </c>
    </row>
    <row r="4083" spans="1:8" x14ac:dyDescent="0.25">
      <c r="A4083" t="s">
        <v>220</v>
      </c>
      <c r="B4083" t="s">
        <v>1116</v>
      </c>
      <c r="C4083" t="s">
        <v>89</v>
      </c>
      <c r="D4083" t="s">
        <v>89</v>
      </c>
      <c r="E4083" t="s">
        <v>4665</v>
      </c>
      <c r="F4083" t="s">
        <v>89</v>
      </c>
      <c r="G4083" t="s">
        <v>89</v>
      </c>
      <c r="H4083" t="s">
        <v>93</v>
      </c>
    </row>
    <row r="4084" spans="1:8" x14ac:dyDescent="0.25">
      <c r="A4084" t="s">
        <v>220</v>
      </c>
      <c r="B4084" t="s">
        <v>4666</v>
      </c>
      <c r="C4084" t="s">
        <v>89</v>
      </c>
      <c r="D4084" t="s">
        <v>89</v>
      </c>
      <c r="E4084" t="s">
        <v>4667</v>
      </c>
      <c r="F4084" t="s">
        <v>89</v>
      </c>
      <c r="G4084" t="s">
        <v>89</v>
      </c>
      <c r="H4084" t="s">
        <v>93</v>
      </c>
    </row>
    <row r="4085" spans="1:8" x14ac:dyDescent="0.25">
      <c r="A4085" t="s">
        <v>220</v>
      </c>
      <c r="B4085" t="s">
        <v>1118</v>
      </c>
      <c r="C4085" t="s">
        <v>89</v>
      </c>
      <c r="D4085" t="s">
        <v>89</v>
      </c>
      <c r="E4085" t="s">
        <v>4668</v>
      </c>
      <c r="F4085" t="s">
        <v>89</v>
      </c>
      <c r="G4085" t="s">
        <v>89</v>
      </c>
      <c r="H4085" t="s">
        <v>93</v>
      </c>
    </row>
    <row r="4086" spans="1:8" x14ac:dyDescent="0.25">
      <c r="A4086" t="s">
        <v>220</v>
      </c>
      <c r="B4086" t="s">
        <v>4669</v>
      </c>
      <c r="C4086" t="s">
        <v>89</v>
      </c>
      <c r="D4086" t="s">
        <v>89</v>
      </c>
      <c r="E4086" t="s">
        <v>4670</v>
      </c>
      <c r="F4086" t="s">
        <v>89</v>
      </c>
      <c r="G4086" t="s">
        <v>89</v>
      </c>
      <c r="H4086" t="s">
        <v>93</v>
      </c>
    </row>
    <row r="4087" spans="1:8" x14ac:dyDescent="0.25">
      <c r="A4087" t="s">
        <v>220</v>
      </c>
      <c r="B4087" t="s">
        <v>4671</v>
      </c>
      <c r="C4087" t="s">
        <v>89</v>
      </c>
      <c r="D4087" t="s">
        <v>89</v>
      </c>
      <c r="E4087" t="s">
        <v>4661</v>
      </c>
      <c r="F4087" t="s">
        <v>89</v>
      </c>
      <c r="G4087" t="s">
        <v>89</v>
      </c>
      <c r="H4087" t="s">
        <v>93</v>
      </c>
    </row>
    <row r="4088" spans="1:8" x14ac:dyDescent="0.25">
      <c r="A4088" t="s">
        <v>220</v>
      </c>
      <c r="B4088" t="s">
        <v>4672</v>
      </c>
      <c r="C4088" t="s">
        <v>89</v>
      </c>
      <c r="D4088" t="s">
        <v>89</v>
      </c>
      <c r="E4088" t="s">
        <v>4650</v>
      </c>
      <c r="F4088" t="s">
        <v>89</v>
      </c>
      <c r="G4088" t="s">
        <v>89</v>
      </c>
      <c r="H4088" t="s">
        <v>93</v>
      </c>
    </row>
    <row r="4089" spans="1:8" x14ac:dyDescent="0.25">
      <c r="A4089" t="s">
        <v>220</v>
      </c>
      <c r="B4089" t="s">
        <v>4673</v>
      </c>
      <c r="C4089" t="s">
        <v>89</v>
      </c>
      <c r="D4089" t="s">
        <v>89</v>
      </c>
      <c r="E4089" t="s">
        <v>4658</v>
      </c>
      <c r="F4089" t="s">
        <v>89</v>
      </c>
      <c r="G4089" t="s">
        <v>89</v>
      </c>
      <c r="H4089" t="s">
        <v>93</v>
      </c>
    </row>
    <row r="4090" spans="1:8" x14ac:dyDescent="0.25">
      <c r="A4090" t="s">
        <v>220</v>
      </c>
      <c r="B4090" t="s">
        <v>4674</v>
      </c>
      <c r="C4090" t="s">
        <v>89</v>
      </c>
      <c r="D4090" t="s">
        <v>89</v>
      </c>
      <c r="E4090" t="s">
        <v>4675</v>
      </c>
      <c r="F4090" t="s">
        <v>89</v>
      </c>
      <c r="G4090" t="s">
        <v>89</v>
      </c>
      <c r="H4090" t="s">
        <v>93</v>
      </c>
    </row>
    <row r="4091" spans="1:8" x14ac:dyDescent="0.25">
      <c r="A4091" t="s">
        <v>220</v>
      </c>
      <c r="B4091" t="s">
        <v>4676</v>
      </c>
      <c r="C4091" t="s">
        <v>89</v>
      </c>
      <c r="D4091" t="s">
        <v>89</v>
      </c>
      <c r="E4091" t="s">
        <v>4656</v>
      </c>
      <c r="F4091" t="s">
        <v>89</v>
      </c>
      <c r="G4091" t="s">
        <v>89</v>
      </c>
      <c r="H4091" t="s">
        <v>93</v>
      </c>
    </row>
    <row r="4092" spans="1:8" x14ac:dyDescent="0.25">
      <c r="A4092" t="s">
        <v>220</v>
      </c>
      <c r="B4092" t="s">
        <v>4677</v>
      </c>
      <c r="C4092" t="s">
        <v>89</v>
      </c>
      <c r="D4092" t="s">
        <v>89</v>
      </c>
      <c r="E4092" t="s">
        <v>4665</v>
      </c>
      <c r="F4092" t="s">
        <v>89</v>
      </c>
      <c r="G4092" t="s">
        <v>89</v>
      </c>
      <c r="H4092" t="s">
        <v>93</v>
      </c>
    </row>
    <row r="4093" spans="1:8" x14ac:dyDescent="0.25">
      <c r="A4093" t="s">
        <v>220</v>
      </c>
      <c r="B4093" t="s">
        <v>4678</v>
      </c>
      <c r="C4093" t="s">
        <v>89</v>
      </c>
      <c r="D4093" t="s">
        <v>89</v>
      </c>
      <c r="E4093" t="s">
        <v>4667</v>
      </c>
      <c r="F4093" t="s">
        <v>89</v>
      </c>
      <c r="G4093" t="s">
        <v>89</v>
      </c>
      <c r="H4093" t="s">
        <v>93</v>
      </c>
    </row>
    <row r="4094" spans="1:8" x14ac:dyDescent="0.25">
      <c r="A4094" t="s">
        <v>220</v>
      </c>
      <c r="B4094" t="s">
        <v>4679</v>
      </c>
      <c r="C4094" t="s">
        <v>89</v>
      </c>
      <c r="D4094" t="s">
        <v>89</v>
      </c>
      <c r="E4094" t="s">
        <v>4668</v>
      </c>
      <c r="F4094" t="s">
        <v>89</v>
      </c>
      <c r="G4094" t="s">
        <v>89</v>
      </c>
      <c r="H4094" t="s">
        <v>93</v>
      </c>
    </row>
    <row r="4095" spans="1:8" x14ac:dyDescent="0.25">
      <c r="A4095" t="s">
        <v>220</v>
      </c>
      <c r="B4095" t="s">
        <v>4680</v>
      </c>
      <c r="C4095" t="s">
        <v>89</v>
      </c>
      <c r="D4095" t="s">
        <v>89</v>
      </c>
      <c r="E4095" t="s">
        <v>4670</v>
      </c>
      <c r="F4095" t="s">
        <v>89</v>
      </c>
      <c r="G4095" t="s">
        <v>89</v>
      </c>
      <c r="H4095" t="s">
        <v>93</v>
      </c>
    </row>
    <row r="4096" spans="1:8" x14ac:dyDescent="0.25">
      <c r="A4096" t="s">
        <v>220</v>
      </c>
      <c r="B4096" t="s">
        <v>4681</v>
      </c>
      <c r="C4096" t="s">
        <v>89</v>
      </c>
      <c r="D4096" t="s">
        <v>89</v>
      </c>
      <c r="E4096" t="s">
        <v>4661</v>
      </c>
      <c r="F4096" t="s">
        <v>89</v>
      </c>
      <c r="G4096" t="s">
        <v>89</v>
      </c>
      <c r="H4096" t="s">
        <v>93</v>
      </c>
    </row>
    <row r="4097" spans="1:8" x14ac:dyDescent="0.25">
      <c r="A4097" t="s">
        <v>220</v>
      </c>
      <c r="B4097" t="s">
        <v>4682</v>
      </c>
      <c r="C4097" t="s">
        <v>89</v>
      </c>
      <c r="D4097" t="s">
        <v>89</v>
      </c>
      <c r="E4097" t="s">
        <v>4650</v>
      </c>
      <c r="F4097" t="s">
        <v>89</v>
      </c>
      <c r="G4097" t="s">
        <v>89</v>
      </c>
      <c r="H4097" t="s">
        <v>93</v>
      </c>
    </row>
    <row r="4098" spans="1:8" x14ac:dyDescent="0.25">
      <c r="A4098" t="s">
        <v>220</v>
      </c>
      <c r="B4098" t="s">
        <v>4683</v>
      </c>
      <c r="C4098" t="s">
        <v>89</v>
      </c>
      <c r="D4098" t="s">
        <v>89</v>
      </c>
      <c r="E4098" t="s">
        <v>1516</v>
      </c>
      <c r="F4098" t="s">
        <v>89</v>
      </c>
      <c r="G4098" t="s">
        <v>89</v>
      </c>
      <c r="H4098" t="s">
        <v>93</v>
      </c>
    </row>
    <row r="4099" spans="1:8" x14ac:dyDescent="0.25">
      <c r="A4099" t="s">
        <v>220</v>
      </c>
      <c r="B4099" t="s">
        <v>4684</v>
      </c>
      <c r="C4099" t="s">
        <v>89</v>
      </c>
      <c r="D4099" t="s">
        <v>89</v>
      </c>
      <c r="E4099" t="s">
        <v>1272</v>
      </c>
      <c r="F4099" t="s">
        <v>89</v>
      </c>
      <c r="G4099" t="s">
        <v>89</v>
      </c>
      <c r="H4099" t="s">
        <v>93</v>
      </c>
    </row>
    <row r="4100" spans="1:8" x14ac:dyDescent="0.25">
      <c r="A4100" t="s">
        <v>220</v>
      </c>
      <c r="B4100" t="s">
        <v>4685</v>
      </c>
      <c r="C4100" t="s">
        <v>89</v>
      </c>
      <c r="D4100" t="s">
        <v>89</v>
      </c>
      <c r="E4100" t="s">
        <v>1516</v>
      </c>
      <c r="F4100" t="s">
        <v>89</v>
      </c>
      <c r="G4100" t="s">
        <v>89</v>
      </c>
      <c r="H4100" t="s">
        <v>93</v>
      </c>
    </row>
    <row r="4101" spans="1:8" x14ac:dyDescent="0.25">
      <c r="A4101" t="s">
        <v>220</v>
      </c>
      <c r="B4101" t="s">
        <v>4686</v>
      </c>
      <c r="C4101" t="s">
        <v>89</v>
      </c>
      <c r="D4101" t="s">
        <v>89</v>
      </c>
      <c r="E4101" t="s">
        <v>4668</v>
      </c>
      <c r="F4101" t="s">
        <v>89</v>
      </c>
      <c r="G4101" t="s">
        <v>89</v>
      </c>
      <c r="H4101" t="s">
        <v>93</v>
      </c>
    </row>
    <row r="4102" spans="1:8" x14ac:dyDescent="0.25">
      <c r="A4102" t="s">
        <v>220</v>
      </c>
      <c r="B4102" t="s">
        <v>4687</v>
      </c>
      <c r="C4102" t="s">
        <v>89</v>
      </c>
      <c r="D4102" t="s">
        <v>89</v>
      </c>
      <c r="E4102" t="s">
        <v>4670</v>
      </c>
      <c r="F4102" t="s">
        <v>89</v>
      </c>
      <c r="G4102" t="s">
        <v>89</v>
      </c>
      <c r="H4102" t="s">
        <v>93</v>
      </c>
    </row>
    <row r="4103" spans="1:8" x14ac:dyDescent="0.25">
      <c r="A4103" t="s">
        <v>220</v>
      </c>
      <c r="B4103" t="s">
        <v>4688</v>
      </c>
      <c r="C4103" t="s">
        <v>89</v>
      </c>
      <c r="D4103" t="s">
        <v>89</v>
      </c>
      <c r="E4103" t="s">
        <v>1123</v>
      </c>
      <c r="F4103" t="s">
        <v>89</v>
      </c>
      <c r="G4103" t="s">
        <v>89</v>
      </c>
      <c r="H4103" t="s">
        <v>93</v>
      </c>
    </row>
    <row r="4104" spans="1:8" x14ac:dyDescent="0.25">
      <c r="A4104" t="s">
        <v>220</v>
      </c>
      <c r="B4104" t="s">
        <v>4689</v>
      </c>
      <c r="C4104" t="s">
        <v>89</v>
      </c>
      <c r="D4104" t="s">
        <v>89</v>
      </c>
      <c r="E4104" t="s">
        <v>1123</v>
      </c>
      <c r="F4104" t="s">
        <v>89</v>
      </c>
      <c r="G4104" t="s">
        <v>89</v>
      </c>
      <c r="H4104" t="s">
        <v>93</v>
      </c>
    </row>
    <row r="4105" spans="1:8" x14ac:dyDescent="0.25">
      <c r="A4105" t="s">
        <v>220</v>
      </c>
      <c r="B4105" t="s">
        <v>4690</v>
      </c>
      <c r="C4105" t="s">
        <v>89</v>
      </c>
      <c r="D4105" t="s">
        <v>4691</v>
      </c>
      <c r="E4105" t="s">
        <v>1506</v>
      </c>
      <c r="F4105" t="s">
        <v>89</v>
      </c>
      <c r="G4105" t="s">
        <v>89</v>
      </c>
      <c r="H4105" t="s">
        <v>93</v>
      </c>
    </row>
    <row r="4106" spans="1:8" x14ac:dyDescent="0.25">
      <c r="A4106" t="s">
        <v>220</v>
      </c>
      <c r="B4106" t="s">
        <v>4692</v>
      </c>
      <c r="C4106" t="s">
        <v>89</v>
      </c>
      <c r="D4106" t="s">
        <v>4693</v>
      </c>
      <c r="E4106" t="s">
        <v>4665</v>
      </c>
      <c r="F4106" t="s">
        <v>89</v>
      </c>
      <c r="G4106" t="s">
        <v>89</v>
      </c>
      <c r="H4106" t="s">
        <v>93</v>
      </c>
    </row>
    <row r="4107" spans="1:8" x14ac:dyDescent="0.25">
      <c r="A4107" t="s">
        <v>220</v>
      </c>
      <c r="B4107" t="s">
        <v>4694</v>
      </c>
      <c r="C4107" t="s">
        <v>89</v>
      </c>
      <c r="D4107" t="s">
        <v>4693</v>
      </c>
      <c r="E4107" t="s">
        <v>4667</v>
      </c>
      <c r="F4107" t="s">
        <v>89</v>
      </c>
      <c r="G4107" t="s">
        <v>89</v>
      </c>
      <c r="H4107" t="s">
        <v>93</v>
      </c>
    </row>
    <row r="4108" spans="1:8" x14ac:dyDescent="0.25">
      <c r="A4108" t="s">
        <v>220</v>
      </c>
      <c r="B4108" t="s">
        <v>4695</v>
      </c>
      <c r="C4108" t="s">
        <v>89</v>
      </c>
      <c r="D4108" t="s">
        <v>89</v>
      </c>
      <c r="E4108" t="s">
        <v>1196</v>
      </c>
      <c r="F4108" t="s">
        <v>89</v>
      </c>
      <c r="G4108" t="s">
        <v>89</v>
      </c>
      <c r="H4108" t="s">
        <v>93</v>
      </c>
    </row>
    <row r="4109" spans="1:8" x14ac:dyDescent="0.25">
      <c r="A4109" t="s">
        <v>220</v>
      </c>
      <c r="B4109" t="s">
        <v>4696</v>
      </c>
      <c r="C4109" t="s">
        <v>89</v>
      </c>
      <c r="D4109" t="s">
        <v>89</v>
      </c>
      <c r="E4109" t="s">
        <v>1196</v>
      </c>
      <c r="F4109" t="s">
        <v>89</v>
      </c>
      <c r="G4109" t="s">
        <v>89</v>
      </c>
      <c r="H4109" t="s">
        <v>93</v>
      </c>
    </row>
    <row r="4110" spans="1:8" x14ac:dyDescent="0.25">
      <c r="A4110" t="s">
        <v>220</v>
      </c>
      <c r="B4110" t="s">
        <v>4697</v>
      </c>
      <c r="C4110" t="s">
        <v>89</v>
      </c>
      <c r="D4110" t="s">
        <v>89</v>
      </c>
      <c r="E4110" t="s">
        <v>1196</v>
      </c>
      <c r="F4110" t="s">
        <v>89</v>
      </c>
      <c r="G4110" t="s">
        <v>89</v>
      </c>
      <c r="H4110" t="s">
        <v>93</v>
      </c>
    </row>
    <row r="4111" spans="1:8" x14ac:dyDescent="0.25">
      <c r="A4111" t="s">
        <v>220</v>
      </c>
      <c r="B4111" t="s">
        <v>4698</v>
      </c>
      <c r="C4111" t="s">
        <v>89</v>
      </c>
      <c r="D4111" t="s">
        <v>89</v>
      </c>
      <c r="E4111" t="s">
        <v>1196</v>
      </c>
      <c r="F4111" t="s">
        <v>89</v>
      </c>
      <c r="G4111" t="s">
        <v>89</v>
      </c>
      <c r="H4111" t="s">
        <v>93</v>
      </c>
    </row>
    <row r="4112" spans="1:8" x14ac:dyDescent="0.25">
      <c r="A4112" t="s">
        <v>220</v>
      </c>
      <c r="B4112" t="s">
        <v>4699</v>
      </c>
      <c r="C4112" t="s">
        <v>89</v>
      </c>
      <c r="D4112" t="s">
        <v>89</v>
      </c>
      <c r="E4112" t="s">
        <v>1196</v>
      </c>
      <c r="F4112" t="s">
        <v>89</v>
      </c>
      <c r="G4112" t="s">
        <v>89</v>
      </c>
      <c r="H4112" t="s">
        <v>93</v>
      </c>
    </row>
    <row r="4113" spans="1:8" x14ac:dyDescent="0.25">
      <c r="A4113" t="s">
        <v>220</v>
      </c>
      <c r="B4113" t="s">
        <v>1284</v>
      </c>
      <c r="C4113" t="s">
        <v>89</v>
      </c>
      <c r="D4113" t="s">
        <v>89</v>
      </c>
      <c r="E4113" t="s">
        <v>4667</v>
      </c>
      <c r="F4113" t="s">
        <v>89</v>
      </c>
      <c r="G4113" t="s">
        <v>89</v>
      </c>
      <c r="H4113" t="s">
        <v>93</v>
      </c>
    </row>
    <row r="4114" spans="1:8" x14ac:dyDescent="0.25">
      <c r="A4114" t="s">
        <v>220</v>
      </c>
      <c r="B4114" t="s">
        <v>1122</v>
      </c>
      <c r="C4114" t="s">
        <v>89</v>
      </c>
      <c r="D4114" t="s">
        <v>89</v>
      </c>
      <c r="E4114" t="s">
        <v>4667</v>
      </c>
      <c r="F4114" t="s">
        <v>89</v>
      </c>
      <c r="G4114" t="s">
        <v>89</v>
      </c>
      <c r="H4114" t="s">
        <v>93</v>
      </c>
    </row>
    <row r="4115" spans="1:8" x14ac:dyDescent="0.25">
      <c r="A4115" t="s">
        <v>220</v>
      </c>
      <c r="B4115" t="s">
        <v>1331</v>
      </c>
      <c r="C4115" t="s">
        <v>89</v>
      </c>
      <c r="D4115" t="s">
        <v>89</v>
      </c>
      <c r="E4115" t="s">
        <v>4667</v>
      </c>
      <c r="F4115" t="s">
        <v>89</v>
      </c>
      <c r="G4115" t="s">
        <v>89</v>
      </c>
      <c r="H4115" t="s">
        <v>93</v>
      </c>
    </row>
    <row r="4116" spans="1:8" x14ac:dyDescent="0.25">
      <c r="A4116" t="s">
        <v>220</v>
      </c>
      <c r="B4116" t="s">
        <v>1124</v>
      </c>
      <c r="C4116" t="s">
        <v>89</v>
      </c>
      <c r="D4116" t="s">
        <v>89</v>
      </c>
      <c r="E4116" t="s">
        <v>4667</v>
      </c>
      <c r="F4116" t="s">
        <v>89</v>
      </c>
      <c r="G4116" t="s">
        <v>89</v>
      </c>
      <c r="H4116" t="s">
        <v>93</v>
      </c>
    </row>
    <row r="4117" spans="1:8" x14ac:dyDescent="0.25">
      <c r="A4117" t="s">
        <v>220</v>
      </c>
      <c r="B4117" t="s">
        <v>1125</v>
      </c>
      <c r="C4117" t="s">
        <v>89</v>
      </c>
      <c r="D4117" t="s">
        <v>89</v>
      </c>
      <c r="E4117" t="s">
        <v>4667</v>
      </c>
      <c r="F4117" t="s">
        <v>89</v>
      </c>
      <c r="G4117" t="s">
        <v>89</v>
      </c>
      <c r="H4117" t="s">
        <v>93</v>
      </c>
    </row>
    <row r="4118" spans="1:8" x14ac:dyDescent="0.25">
      <c r="A4118" t="s">
        <v>220</v>
      </c>
      <c r="B4118" t="s">
        <v>4700</v>
      </c>
      <c r="C4118" t="s">
        <v>89</v>
      </c>
      <c r="D4118" t="s">
        <v>89</v>
      </c>
      <c r="E4118" t="s">
        <v>4667</v>
      </c>
      <c r="F4118" t="s">
        <v>89</v>
      </c>
      <c r="G4118" t="s">
        <v>89</v>
      </c>
      <c r="H4118" t="s">
        <v>93</v>
      </c>
    </row>
    <row r="4119" spans="1:8" x14ac:dyDescent="0.25">
      <c r="A4119" t="s">
        <v>220</v>
      </c>
      <c r="B4119" t="s">
        <v>3063</v>
      </c>
      <c r="C4119" t="s">
        <v>89</v>
      </c>
      <c r="D4119" t="s">
        <v>89</v>
      </c>
      <c r="E4119" t="s">
        <v>4667</v>
      </c>
      <c r="F4119" t="s">
        <v>89</v>
      </c>
      <c r="G4119" t="s">
        <v>89</v>
      </c>
      <c r="H4119" t="s">
        <v>93</v>
      </c>
    </row>
    <row r="4120" spans="1:8" x14ac:dyDescent="0.25">
      <c r="A4120" t="s">
        <v>220</v>
      </c>
      <c r="B4120" t="s">
        <v>4701</v>
      </c>
      <c r="C4120" t="s">
        <v>89</v>
      </c>
      <c r="D4120" t="s">
        <v>89</v>
      </c>
      <c r="E4120" t="s">
        <v>4702</v>
      </c>
      <c r="F4120" t="s">
        <v>89</v>
      </c>
      <c r="G4120" t="s">
        <v>89</v>
      </c>
      <c r="H4120" t="s">
        <v>93</v>
      </c>
    </row>
    <row r="4121" spans="1:8" x14ac:dyDescent="0.25">
      <c r="A4121" t="s">
        <v>220</v>
      </c>
      <c r="B4121" t="s">
        <v>4703</v>
      </c>
      <c r="C4121" t="s">
        <v>89</v>
      </c>
      <c r="D4121" t="s">
        <v>89</v>
      </c>
      <c r="E4121" t="s">
        <v>4704</v>
      </c>
      <c r="F4121" t="s">
        <v>89</v>
      </c>
      <c r="G4121" t="s">
        <v>89</v>
      </c>
      <c r="H4121" t="s">
        <v>93</v>
      </c>
    </row>
    <row r="4122" spans="1:8" x14ac:dyDescent="0.25">
      <c r="A4122" t="s">
        <v>220</v>
      </c>
      <c r="B4122" t="s">
        <v>4705</v>
      </c>
      <c r="C4122" t="s">
        <v>89</v>
      </c>
      <c r="D4122" t="s">
        <v>4706</v>
      </c>
      <c r="E4122" t="s">
        <v>1516</v>
      </c>
      <c r="F4122" t="s">
        <v>89</v>
      </c>
      <c r="G4122" t="s">
        <v>89</v>
      </c>
      <c r="H4122" t="s">
        <v>93</v>
      </c>
    </row>
    <row r="4123" spans="1:8" x14ac:dyDescent="0.25">
      <c r="A4123" t="s">
        <v>220</v>
      </c>
      <c r="B4123" t="s">
        <v>4707</v>
      </c>
      <c r="C4123" t="s">
        <v>89</v>
      </c>
      <c r="D4123" t="s">
        <v>89</v>
      </c>
      <c r="E4123" t="s">
        <v>4702</v>
      </c>
      <c r="F4123" t="s">
        <v>89</v>
      </c>
      <c r="G4123" t="s">
        <v>89</v>
      </c>
      <c r="H4123" t="s">
        <v>93</v>
      </c>
    </row>
    <row r="4124" spans="1:8" x14ac:dyDescent="0.25">
      <c r="A4124" t="s">
        <v>220</v>
      </c>
      <c r="B4124" t="s">
        <v>4708</v>
      </c>
      <c r="C4124" t="s">
        <v>89</v>
      </c>
      <c r="D4124" t="s">
        <v>89</v>
      </c>
      <c r="E4124" t="s">
        <v>4702</v>
      </c>
      <c r="F4124" t="s">
        <v>89</v>
      </c>
      <c r="G4124" t="s">
        <v>89</v>
      </c>
      <c r="H4124" t="s">
        <v>93</v>
      </c>
    </row>
    <row r="4125" spans="1:8" x14ac:dyDescent="0.25">
      <c r="A4125" t="s">
        <v>220</v>
      </c>
      <c r="B4125" t="s">
        <v>4709</v>
      </c>
      <c r="C4125" t="s">
        <v>89</v>
      </c>
      <c r="D4125" t="s">
        <v>89</v>
      </c>
      <c r="E4125" t="s">
        <v>4702</v>
      </c>
      <c r="F4125" t="s">
        <v>89</v>
      </c>
      <c r="G4125" t="s">
        <v>89</v>
      </c>
      <c r="H4125" t="s">
        <v>93</v>
      </c>
    </row>
    <row r="4126" spans="1:8" x14ac:dyDescent="0.25">
      <c r="A4126" t="s">
        <v>220</v>
      </c>
      <c r="B4126" t="s">
        <v>4710</v>
      </c>
      <c r="C4126" t="s">
        <v>89</v>
      </c>
      <c r="D4126" t="s">
        <v>89</v>
      </c>
      <c r="E4126" t="s">
        <v>4702</v>
      </c>
      <c r="F4126" t="s">
        <v>89</v>
      </c>
      <c r="G4126" t="s">
        <v>89</v>
      </c>
      <c r="H4126" t="s">
        <v>93</v>
      </c>
    </row>
    <row r="4127" spans="1:8" x14ac:dyDescent="0.25">
      <c r="A4127" t="s">
        <v>220</v>
      </c>
      <c r="B4127" t="s">
        <v>4711</v>
      </c>
      <c r="C4127" t="s">
        <v>89</v>
      </c>
      <c r="D4127" t="s">
        <v>89</v>
      </c>
      <c r="E4127" t="s">
        <v>4712</v>
      </c>
      <c r="F4127" t="s">
        <v>89</v>
      </c>
      <c r="G4127" t="s">
        <v>89</v>
      </c>
      <c r="H4127" t="s">
        <v>93</v>
      </c>
    </row>
    <row r="4128" spans="1:8" x14ac:dyDescent="0.25">
      <c r="A4128" t="s">
        <v>220</v>
      </c>
      <c r="B4128" t="s">
        <v>1268</v>
      </c>
      <c r="C4128" t="s">
        <v>89</v>
      </c>
      <c r="D4128" t="s">
        <v>89</v>
      </c>
      <c r="E4128" t="s">
        <v>4668</v>
      </c>
      <c r="F4128" t="s">
        <v>89</v>
      </c>
      <c r="G4128" t="s">
        <v>89</v>
      </c>
      <c r="H4128" t="s">
        <v>93</v>
      </c>
    </row>
    <row r="4129" spans="1:8" x14ac:dyDescent="0.25">
      <c r="A4129" t="s">
        <v>220</v>
      </c>
      <c r="B4129" t="s">
        <v>1336</v>
      </c>
      <c r="C4129" t="s">
        <v>89</v>
      </c>
      <c r="D4129" t="s">
        <v>89</v>
      </c>
      <c r="E4129" t="s">
        <v>4668</v>
      </c>
      <c r="F4129" t="s">
        <v>89</v>
      </c>
      <c r="G4129" t="s">
        <v>89</v>
      </c>
      <c r="H4129" t="s">
        <v>93</v>
      </c>
    </row>
    <row r="4130" spans="1:8" x14ac:dyDescent="0.25">
      <c r="A4130" t="s">
        <v>220</v>
      </c>
      <c r="B4130" t="s">
        <v>3068</v>
      </c>
      <c r="C4130" t="s">
        <v>89</v>
      </c>
      <c r="D4130" t="s">
        <v>89</v>
      </c>
      <c r="E4130" t="s">
        <v>4668</v>
      </c>
      <c r="F4130" t="s">
        <v>89</v>
      </c>
      <c r="G4130" t="s">
        <v>89</v>
      </c>
      <c r="H4130" t="s">
        <v>93</v>
      </c>
    </row>
    <row r="4131" spans="1:8" x14ac:dyDescent="0.25">
      <c r="A4131" t="s">
        <v>220</v>
      </c>
      <c r="B4131" t="s">
        <v>1269</v>
      </c>
      <c r="C4131" t="s">
        <v>89</v>
      </c>
      <c r="D4131" t="s">
        <v>89</v>
      </c>
      <c r="E4131" t="s">
        <v>4668</v>
      </c>
      <c r="F4131" t="s">
        <v>89</v>
      </c>
      <c r="G4131" t="s">
        <v>89</v>
      </c>
      <c r="H4131" t="s">
        <v>93</v>
      </c>
    </row>
    <row r="4132" spans="1:8" x14ac:dyDescent="0.25">
      <c r="A4132" t="s">
        <v>220</v>
      </c>
      <c r="B4132" t="s">
        <v>1270</v>
      </c>
      <c r="C4132" t="s">
        <v>89</v>
      </c>
      <c r="D4132" t="s">
        <v>89</v>
      </c>
      <c r="E4132" t="s">
        <v>4668</v>
      </c>
      <c r="F4132" t="s">
        <v>89</v>
      </c>
      <c r="G4132" t="s">
        <v>89</v>
      </c>
      <c r="H4132" t="s">
        <v>93</v>
      </c>
    </row>
    <row r="4133" spans="1:8" x14ac:dyDescent="0.25">
      <c r="A4133" t="s">
        <v>220</v>
      </c>
      <c r="B4133" t="s">
        <v>3073</v>
      </c>
      <c r="C4133" t="s">
        <v>89</v>
      </c>
      <c r="D4133" t="s">
        <v>89</v>
      </c>
      <c r="E4133" t="s">
        <v>4668</v>
      </c>
      <c r="F4133" t="s">
        <v>89</v>
      </c>
      <c r="G4133" t="s">
        <v>89</v>
      </c>
      <c r="H4133" t="s">
        <v>93</v>
      </c>
    </row>
    <row r="4134" spans="1:8" x14ac:dyDescent="0.25">
      <c r="A4134" t="s">
        <v>220</v>
      </c>
      <c r="B4134" t="s">
        <v>4713</v>
      </c>
      <c r="C4134" t="s">
        <v>89</v>
      </c>
      <c r="D4134" t="s">
        <v>89</v>
      </c>
      <c r="E4134" t="s">
        <v>4668</v>
      </c>
      <c r="F4134" t="s">
        <v>89</v>
      </c>
      <c r="G4134" t="s">
        <v>89</v>
      </c>
      <c r="H4134" t="s">
        <v>93</v>
      </c>
    </row>
    <row r="4135" spans="1:8" x14ac:dyDescent="0.25">
      <c r="A4135" t="s">
        <v>220</v>
      </c>
      <c r="B4135" t="s">
        <v>3724</v>
      </c>
      <c r="C4135" t="s">
        <v>89</v>
      </c>
      <c r="D4135" t="s">
        <v>89</v>
      </c>
      <c r="E4135" t="s">
        <v>1221</v>
      </c>
      <c r="F4135" t="s">
        <v>89</v>
      </c>
      <c r="G4135" t="s">
        <v>89</v>
      </c>
      <c r="H4135" t="s">
        <v>93</v>
      </c>
    </row>
    <row r="4136" spans="1:8" x14ac:dyDescent="0.25">
      <c r="A4136" t="s">
        <v>220</v>
      </c>
      <c r="B4136" t="s">
        <v>3725</v>
      </c>
      <c r="C4136" t="s">
        <v>89</v>
      </c>
      <c r="D4136" t="s">
        <v>89</v>
      </c>
      <c r="E4136" t="s">
        <v>1221</v>
      </c>
      <c r="F4136" t="s">
        <v>89</v>
      </c>
      <c r="G4136" t="s">
        <v>89</v>
      </c>
      <c r="H4136" t="s">
        <v>93</v>
      </c>
    </row>
    <row r="4137" spans="1:8" x14ac:dyDescent="0.25">
      <c r="A4137" t="s">
        <v>220</v>
      </c>
      <c r="B4137" t="s">
        <v>1439</v>
      </c>
      <c r="C4137" t="s">
        <v>89</v>
      </c>
      <c r="D4137" t="s">
        <v>89</v>
      </c>
      <c r="E4137" t="s">
        <v>1221</v>
      </c>
      <c r="F4137" t="s">
        <v>89</v>
      </c>
      <c r="G4137" t="s">
        <v>89</v>
      </c>
      <c r="H4137" t="s">
        <v>93</v>
      </c>
    </row>
    <row r="4138" spans="1:8" x14ac:dyDescent="0.25">
      <c r="A4138" t="s">
        <v>220</v>
      </c>
      <c r="B4138" t="s">
        <v>4265</v>
      </c>
      <c r="C4138" t="s">
        <v>89</v>
      </c>
      <c r="D4138" t="s">
        <v>89</v>
      </c>
      <c r="E4138" t="s">
        <v>1221</v>
      </c>
      <c r="F4138" t="s">
        <v>89</v>
      </c>
      <c r="G4138" t="s">
        <v>89</v>
      </c>
      <c r="H4138" t="s">
        <v>93</v>
      </c>
    </row>
    <row r="4139" spans="1:8" x14ac:dyDescent="0.25">
      <c r="A4139" t="s">
        <v>220</v>
      </c>
      <c r="B4139" t="s">
        <v>2543</v>
      </c>
      <c r="C4139" t="s">
        <v>89</v>
      </c>
      <c r="D4139" t="s">
        <v>89</v>
      </c>
      <c r="E4139" t="s">
        <v>1221</v>
      </c>
      <c r="F4139" t="s">
        <v>89</v>
      </c>
      <c r="G4139" t="s">
        <v>89</v>
      </c>
      <c r="H4139" t="s">
        <v>93</v>
      </c>
    </row>
    <row r="4140" spans="1:8" x14ac:dyDescent="0.25">
      <c r="A4140" t="s">
        <v>220</v>
      </c>
      <c r="B4140" t="s">
        <v>2541</v>
      </c>
      <c r="C4140" t="s">
        <v>89</v>
      </c>
      <c r="D4140" t="s">
        <v>89</v>
      </c>
      <c r="E4140" t="s">
        <v>1221</v>
      </c>
      <c r="F4140" t="s">
        <v>89</v>
      </c>
      <c r="G4140" t="s">
        <v>89</v>
      </c>
      <c r="H4140" t="s">
        <v>93</v>
      </c>
    </row>
    <row r="4141" spans="1:8" x14ac:dyDescent="0.25">
      <c r="A4141" t="s">
        <v>220</v>
      </c>
      <c r="B4141" t="s">
        <v>4714</v>
      </c>
      <c r="C4141" t="s">
        <v>89</v>
      </c>
      <c r="D4141" t="s">
        <v>89</v>
      </c>
      <c r="E4141" t="s">
        <v>1133</v>
      </c>
      <c r="F4141" t="s">
        <v>89</v>
      </c>
      <c r="G4141" t="s">
        <v>89</v>
      </c>
      <c r="H4141" t="s">
        <v>93</v>
      </c>
    </row>
    <row r="4142" spans="1:8" x14ac:dyDescent="0.25">
      <c r="A4142" t="s">
        <v>222</v>
      </c>
      <c r="B4142" t="s">
        <v>4371</v>
      </c>
      <c r="C4142" t="s">
        <v>89</v>
      </c>
      <c r="D4142" t="s">
        <v>4372</v>
      </c>
      <c r="E4142" t="s">
        <v>4373</v>
      </c>
      <c r="F4142" t="s">
        <v>89</v>
      </c>
      <c r="G4142" t="s">
        <v>89</v>
      </c>
      <c r="H4142" t="s">
        <v>93</v>
      </c>
    </row>
    <row r="4143" spans="1:8" x14ac:dyDescent="0.25">
      <c r="A4143" t="s">
        <v>222</v>
      </c>
      <c r="B4143" t="s">
        <v>4374</v>
      </c>
      <c r="C4143" t="s">
        <v>89</v>
      </c>
      <c r="D4143" t="s">
        <v>4375</v>
      </c>
      <c r="E4143" t="s">
        <v>4376</v>
      </c>
      <c r="F4143" t="s">
        <v>89</v>
      </c>
      <c r="G4143" t="s">
        <v>89</v>
      </c>
      <c r="H4143" t="s">
        <v>93</v>
      </c>
    </row>
    <row r="4144" spans="1:8" x14ac:dyDescent="0.25">
      <c r="A4144" t="s">
        <v>222</v>
      </c>
      <c r="B4144" t="s">
        <v>4377</v>
      </c>
      <c r="C4144" t="s">
        <v>89</v>
      </c>
      <c r="D4144" t="s">
        <v>4378</v>
      </c>
      <c r="E4144" t="s">
        <v>4379</v>
      </c>
      <c r="F4144" t="s">
        <v>89</v>
      </c>
      <c r="G4144" t="s">
        <v>89</v>
      </c>
      <c r="H4144" t="s">
        <v>93</v>
      </c>
    </row>
    <row r="4145" spans="1:8" x14ac:dyDescent="0.25">
      <c r="A4145" t="s">
        <v>222</v>
      </c>
      <c r="B4145" t="s">
        <v>4380</v>
      </c>
      <c r="C4145" t="s">
        <v>89</v>
      </c>
      <c r="D4145" t="s">
        <v>4381</v>
      </c>
      <c r="E4145" t="s">
        <v>4382</v>
      </c>
      <c r="F4145" t="s">
        <v>89</v>
      </c>
      <c r="G4145" t="s">
        <v>89</v>
      </c>
      <c r="H4145" t="s">
        <v>93</v>
      </c>
    </row>
    <row r="4146" spans="1:8" x14ac:dyDescent="0.25">
      <c r="A4146" t="s">
        <v>222</v>
      </c>
      <c r="B4146" t="s">
        <v>4715</v>
      </c>
      <c r="C4146" t="s">
        <v>89</v>
      </c>
      <c r="D4146" t="s">
        <v>4384</v>
      </c>
      <c r="E4146" t="s">
        <v>4385</v>
      </c>
      <c r="F4146" t="s">
        <v>89</v>
      </c>
      <c r="G4146" t="s">
        <v>89</v>
      </c>
      <c r="H4146" t="s">
        <v>93</v>
      </c>
    </row>
    <row r="4147" spans="1:8" x14ac:dyDescent="0.25">
      <c r="A4147" t="s">
        <v>222</v>
      </c>
      <c r="B4147" t="s">
        <v>4386</v>
      </c>
      <c r="C4147" t="s">
        <v>89</v>
      </c>
      <c r="D4147" t="s">
        <v>4387</v>
      </c>
      <c r="E4147" t="s">
        <v>4388</v>
      </c>
      <c r="F4147" t="s">
        <v>89</v>
      </c>
      <c r="G4147" t="s">
        <v>89</v>
      </c>
      <c r="H4147" t="s">
        <v>93</v>
      </c>
    </row>
    <row r="4148" spans="1:8" x14ac:dyDescent="0.25">
      <c r="A4148" t="s">
        <v>222</v>
      </c>
      <c r="B4148" t="s">
        <v>4389</v>
      </c>
      <c r="C4148" t="s">
        <v>89</v>
      </c>
      <c r="D4148" t="s">
        <v>4390</v>
      </c>
      <c r="E4148" t="s">
        <v>4391</v>
      </c>
      <c r="F4148" t="s">
        <v>89</v>
      </c>
      <c r="G4148" t="s">
        <v>89</v>
      </c>
      <c r="H4148" t="s">
        <v>93</v>
      </c>
    </row>
    <row r="4149" spans="1:8" x14ac:dyDescent="0.25">
      <c r="A4149" t="s">
        <v>222</v>
      </c>
      <c r="B4149" t="s">
        <v>4392</v>
      </c>
      <c r="C4149" t="s">
        <v>89</v>
      </c>
      <c r="D4149" t="s">
        <v>4393</v>
      </c>
      <c r="E4149" t="s">
        <v>4394</v>
      </c>
      <c r="F4149" t="s">
        <v>89</v>
      </c>
      <c r="G4149" t="s">
        <v>89</v>
      </c>
      <c r="H4149" t="s">
        <v>93</v>
      </c>
    </row>
    <row r="4150" spans="1:8" x14ac:dyDescent="0.25">
      <c r="A4150" t="s">
        <v>222</v>
      </c>
      <c r="B4150" t="s">
        <v>4395</v>
      </c>
      <c r="C4150" t="s">
        <v>89</v>
      </c>
      <c r="D4150" t="s">
        <v>4396</v>
      </c>
      <c r="E4150" t="s">
        <v>4379</v>
      </c>
      <c r="F4150" t="s">
        <v>89</v>
      </c>
      <c r="G4150" t="s">
        <v>89</v>
      </c>
      <c r="H4150" t="s">
        <v>93</v>
      </c>
    </row>
    <row r="4151" spans="1:8" x14ac:dyDescent="0.25">
      <c r="A4151" t="s">
        <v>222</v>
      </c>
      <c r="B4151" t="s">
        <v>4397</v>
      </c>
      <c r="C4151" t="s">
        <v>89</v>
      </c>
      <c r="D4151" t="s">
        <v>4398</v>
      </c>
      <c r="E4151" t="s">
        <v>4399</v>
      </c>
      <c r="F4151" t="s">
        <v>89</v>
      </c>
      <c r="G4151" t="s">
        <v>89</v>
      </c>
      <c r="H4151" t="s">
        <v>93</v>
      </c>
    </row>
    <row r="4152" spans="1:8" x14ac:dyDescent="0.25">
      <c r="A4152" t="s">
        <v>222</v>
      </c>
      <c r="B4152" t="s">
        <v>4400</v>
      </c>
      <c r="C4152" t="s">
        <v>89</v>
      </c>
      <c r="D4152" t="s">
        <v>4401</v>
      </c>
      <c r="E4152" t="s">
        <v>4402</v>
      </c>
      <c r="F4152" t="s">
        <v>89</v>
      </c>
      <c r="G4152" t="s">
        <v>89</v>
      </c>
      <c r="H4152" t="s">
        <v>93</v>
      </c>
    </row>
    <row r="4153" spans="1:8" x14ac:dyDescent="0.25">
      <c r="A4153" t="s">
        <v>222</v>
      </c>
      <c r="B4153" t="s">
        <v>4403</v>
      </c>
      <c r="C4153" t="s">
        <v>89</v>
      </c>
      <c r="D4153" t="s">
        <v>4404</v>
      </c>
      <c r="E4153" t="s">
        <v>4405</v>
      </c>
      <c r="F4153" t="s">
        <v>89</v>
      </c>
      <c r="G4153" t="s">
        <v>89</v>
      </c>
      <c r="H4153" t="s">
        <v>93</v>
      </c>
    </row>
    <row r="4154" spans="1:8" x14ac:dyDescent="0.25">
      <c r="A4154" t="s">
        <v>222</v>
      </c>
      <c r="B4154" t="s">
        <v>4406</v>
      </c>
      <c r="C4154" t="s">
        <v>89</v>
      </c>
      <c r="D4154" t="s">
        <v>4407</v>
      </c>
      <c r="E4154" t="s">
        <v>4376</v>
      </c>
      <c r="F4154" t="s">
        <v>89</v>
      </c>
      <c r="G4154" t="s">
        <v>89</v>
      </c>
      <c r="H4154" t="s">
        <v>93</v>
      </c>
    </row>
    <row r="4155" spans="1:8" x14ac:dyDescent="0.25">
      <c r="A4155" t="s">
        <v>222</v>
      </c>
      <c r="B4155" t="s">
        <v>4408</v>
      </c>
      <c r="C4155" t="s">
        <v>89</v>
      </c>
      <c r="D4155" t="s">
        <v>4409</v>
      </c>
      <c r="E4155" t="s">
        <v>4394</v>
      </c>
      <c r="F4155" t="s">
        <v>89</v>
      </c>
      <c r="G4155" t="s">
        <v>89</v>
      </c>
      <c r="H4155" t="s">
        <v>93</v>
      </c>
    </row>
    <row r="4156" spans="1:8" x14ac:dyDescent="0.25">
      <c r="A4156" t="s">
        <v>222</v>
      </c>
      <c r="B4156" t="s">
        <v>4410</v>
      </c>
      <c r="C4156" t="s">
        <v>89</v>
      </c>
      <c r="D4156" t="s">
        <v>4411</v>
      </c>
      <c r="E4156" t="s">
        <v>4412</v>
      </c>
      <c r="F4156" t="s">
        <v>89</v>
      </c>
      <c r="G4156" t="s">
        <v>89</v>
      </c>
      <c r="H4156" t="s">
        <v>93</v>
      </c>
    </row>
    <row r="4157" spans="1:8" x14ac:dyDescent="0.25">
      <c r="A4157" t="s">
        <v>222</v>
      </c>
      <c r="B4157" t="s">
        <v>4413</v>
      </c>
      <c r="C4157" t="s">
        <v>89</v>
      </c>
      <c r="D4157" t="s">
        <v>4414</v>
      </c>
      <c r="E4157" t="s">
        <v>1625</v>
      </c>
      <c r="F4157" t="s">
        <v>89</v>
      </c>
      <c r="G4157" t="s">
        <v>89</v>
      </c>
      <c r="H4157" t="s">
        <v>93</v>
      </c>
    </row>
    <row r="4158" spans="1:8" x14ac:dyDescent="0.25">
      <c r="A4158" t="s">
        <v>222</v>
      </c>
      <c r="B4158" t="s">
        <v>4415</v>
      </c>
      <c r="C4158" t="s">
        <v>89</v>
      </c>
      <c r="D4158" t="s">
        <v>4416</v>
      </c>
      <c r="E4158" t="s">
        <v>4417</v>
      </c>
      <c r="F4158" t="s">
        <v>89</v>
      </c>
      <c r="G4158" t="s">
        <v>89</v>
      </c>
      <c r="H4158" t="s">
        <v>93</v>
      </c>
    </row>
    <row r="4159" spans="1:8" x14ac:dyDescent="0.25">
      <c r="A4159" t="s">
        <v>222</v>
      </c>
      <c r="B4159" t="s">
        <v>4418</v>
      </c>
      <c r="C4159" t="s">
        <v>89</v>
      </c>
      <c r="D4159" t="s">
        <v>4419</v>
      </c>
      <c r="E4159" t="s">
        <v>4420</v>
      </c>
      <c r="F4159" t="s">
        <v>89</v>
      </c>
      <c r="G4159" t="s">
        <v>89</v>
      </c>
      <c r="H4159" t="s">
        <v>93</v>
      </c>
    </row>
    <row r="4160" spans="1:8" x14ac:dyDescent="0.25">
      <c r="A4160" t="s">
        <v>222</v>
      </c>
      <c r="B4160" t="s">
        <v>4421</v>
      </c>
      <c r="C4160" t="s">
        <v>89</v>
      </c>
      <c r="D4160" t="s">
        <v>4422</v>
      </c>
      <c r="E4160" t="s">
        <v>4388</v>
      </c>
      <c r="F4160" t="s">
        <v>89</v>
      </c>
      <c r="G4160" t="s">
        <v>89</v>
      </c>
      <c r="H4160" t="s">
        <v>93</v>
      </c>
    </row>
    <row r="4161" spans="1:8" x14ac:dyDescent="0.25">
      <c r="A4161" t="s">
        <v>222</v>
      </c>
      <c r="B4161" t="s">
        <v>4423</v>
      </c>
      <c r="C4161" t="s">
        <v>89</v>
      </c>
      <c r="D4161" t="s">
        <v>4424</v>
      </c>
      <c r="E4161" t="s">
        <v>4425</v>
      </c>
      <c r="F4161" t="s">
        <v>89</v>
      </c>
      <c r="G4161" t="s">
        <v>89</v>
      </c>
      <c r="H4161" t="s">
        <v>93</v>
      </c>
    </row>
    <row r="4162" spans="1:8" x14ac:dyDescent="0.25">
      <c r="A4162" t="s">
        <v>222</v>
      </c>
      <c r="B4162" t="s">
        <v>4426</v>
      </c>
      <c r="C4162" t="s">
        <v>89</v>
      </c>
      <c r="D4162" t="s">
        <v>4427</v>
      </c>
      <c r="E4162" t="s">
        <v>4428</v>
      </c>
      <c r="F4162" t="s">
        <v>89</v>
      </c>
      <c r="G4162" t="s">
        <v>89</v>
      </c>
      <c r="H4162" t="s">
        <v>93</v>
      </c>
    </row>
    <row r="4163" spans="1:8" x14ac:dyDescent="0.25">
      <c r="A4163" t="s">
        <v>222</v>
      </c>
      <c r="B4163" t="s">
        <v>4429</v>
      </c>
      <c r="C4163" t="s">
        <v>89</v>
      </c>
      <c r="D4163" t="s">
        <v>4430</v>
      </c>
      <c r="E4163" t="s">
        <v>4431</v>
      </c>
      <c r="F4163" t="s">
        <v>89</v>
      </c>
      <c r="G4163" t="s">
        <v>89</v>
      </c>
      <c r="H4163" t="s">
        <v>93</v>
      </c>
    </row>
    <row r="4164" spans="1:8" x14ac:dyDescent="0.25">
      <c r="A4164" t="s">
        <v>222</v>
      </c>
      <c r="B4164" t="s">
        <v>4432</v>
      </c>
      <c r="C4164" t="s">
        <v>89</v>
      </c>
      <c r="D4164" t="s">
        <v>4433</v>
      </c>
      <c r="E4164" t="s">
        <v>4373</v>
      </c>
      <c r="F4164" t="s">
        <v>89</v>
      </c>
      <c r="G4164" t="s">
        <v>89</v>
      </c>
      <c r="H4164" t="s">
        <v>93</v>
      </c>
    </row>
    <row r="4165" spans="1:8" x14ac:dyDescent="0.25">
      <c r="A4165" t="s">
        <v>222</v>
      </c>
      <c r="B4165" t="s">
        <v>4434</v>
      </c>
      <c r="C4165" t="s">
        <v>89</v>
      </c>
      <c r="D4165" t="s">
        <v>4435</v>
      </c>
      <c r="E4165" t="s">
        <v>4376</v>
      </c>
      <c r="F4165" t="s">
        <v>89</v>
      </c>
      <c r="G4165" t="s">
        <v>89</v>
      </c>
      <c r="H4165" t="s">
        <v>93</v>
      </c>
    </row>
    <row r="4166" spans="1:8" x14ac:dyDescent="0.25">
      <c r="A4166" t="s">
        <v>222</v>
      </c>
      <c r="B4166" t="s">
        <v>4436</v>
      </c>
      <c r="C4166" t="s">
        <v>89</v>
      </c>
      <c r="D4166" t="s">
        <v>4437</v>
      </c>
      <c r="E4166" t="s">
        <v>4438</v>
      </c>
      <c r="F4166" t="s">
        <v>89</v>
      </c>
      <c r="G4166" t="s">
        <v>89</v>
      </c>
      <c r="H4166" t="s">
        <v>93</v>
      </c>
    </row>
    <row r="4167" spans="1:8" x14ac:dyDescent="0.25">
      <c r="A4167" t="s">
        <v>222</v>
      </c>
      <c r="B4167" t="s">
        <v>4439</v>
      </c>
      <c r="C4167" t="s">
        <v>89</v>
      </c>
      <c r="D4167" t="s">
        <v>4440</v>
      </c>
      <c r="E4167" t="s">
        <v>4438</v>
      </c>
      <c r="F4167" t="s">
        <v>89</v>
      </c>
      <c r="G4167" t="s">
        <v>89</v>
      </c>
      <c r="H4167" t="s">
        <v>93</v>
      </c>
    </row>
    <row r="4168" spans="1:8" x14ac:dyDescent="0.25">
      <c r="A4168" t="s">
        <v>222</v>
      </c>
      <c r="B4168" t="s">
        <v>4441</v>
      </c>
      <c r="C4168" t="s">
        <v>89</v>
      </c>
      <c r="D4168" t="s">
        <v>4440</v>
      </c>
      <c r="E4168" t="s">
        <v>4438</v>
      </c>
      <c r="F4168" t="s">
        <v>89</v>
      </c>
      <c r="G4168" t="s">
        <v>89</v>
      </c>
      <c r="H4168" t="s">
        <v>93</v>
      </c>
    </row>
    <row r="4169" spans="1:8" x14ac:dyDescent="0.25">
      <c r="A4169" t="s">
        <v>222</v>
      </c>
      <c r="B4169" t="s">
        <v>4442</v>
      </c>
      <c r="C4169" t="s">
        <v>89</v>
      </c>
      <c r="D4169" t="s">
        <v>4440</v>
      </c>
      <c r="E4169" t="s">
        <v>4438</v>
      </c>
      <c r="F4169" t="s">
        <v>89</v>
      </c>
      <c r="G4169" t="s">
        <v>89</v>
      </c>
      <c r="H4169" t="s">
        <v>93</v>
      </c>
    </row>
    <row r="4170" spans="1:8" x14ac:dyDescent="0.25">
      <c r="A4170" t="s">
        <v>222</v>
      </c>
      <c r="B4170" t="s">
        <v>4443</v>
      </c>
      <c r="C4170" t="s">
        <v>89</v>
      </c>
      <c r="D4170" t="s">
        <v>4440</v>
      </c>
      <c r="E4170" t="s">
        <v>4438</v>
      </c>
      <c r="F4170" t="s">
        <v>89</v>
      </c>
      <c r="G4170" t="s">
        <v>89</v>
      </c>
      <c r="H4170" t="s">
        <v>93</v>
      </c>
    </row>
    <row r="4171" spans="1:8" x14ac:dyDescent="0.25">
      <c r="A4171" t="s">
        <v>222</v>
      </c>
      <c r="B4171" t="s">
        <v>4444</v>
      </c>
      <c r="C4171" t="s">
        <v>89</v>
      </c>
      <c r="D4171" t="s">
        <v>4445</v>
      </c>
      <c r="E4171" t="s">
        <v>4373</v>
      </c>
      <c r="F4171" t="s">
        <v>89</v>
      </c>
      <c r="G4171" t="s">
        <v>89</v>
      </c>
      <c r="H4171" t="s">
        <v>93</v>
      </c>
    </row>
    <row r="4172" spans="1:8" x14ac:dyDescent="0.25">
      <c r="A4172" t="s">
        <v>222</v>
      </c>
      <c r="B4172" t="s">
        <v>4446</v>
      </c>
      <c r="C4172" t="s">
        <v>89</v>
      </c>
      <c r="D4172" t="s">
        <v>4447</v>
      </c>
      <c r="E4172" t="s">
        <v>4448</v>
      </c>
      <c r="F4172" t="s">
        <v>89</v>
      </c>
      <c r="G4172" t="s">
        <v>89</v>
      </c>
      <c r="H4172" t="s">
        <v>93</v>
      </c>
    </row>
    <row r="4173" spans="1:8" x14ac:dyDescent="0.25">
      <c r="A4173" t="s">
        <v>222</v>
      </c>
      <c r="B4173" t="s">
        <v>4449</v>
      </c>
      <c r="C4173" t="s">
        <v>89</v>
      </c>
      <c r="D4173" t="s">
        <v>4450</v>
      </c>
      <c r="E4173" t="s">
        <v>4451</v>
      </c>
      <c r="F4173" t="s">
        <v>89</v>
      </c>
      <c r="G4173" t="s">
        <v>89</v>
      </c>
      <c r="H4173" t="s">
        <v>93</v>
      </c>
    </row>
    <row r="4174" spans="1:8" x14ac:dyDescent="0.25">
      <c r="A4174" t="s">
        <v>222</v>
      </c>
      <c r="B4174" t="s">
        <v>4452</v>
      </c>
      <c r="C4174" t="s">
        <v>89</v>
      </c>
      <c r="D4174" t="s">
        <v>4453</v>
      </c>
      <c r="E4174" t="s">
        <v>4373</v>
      </c>
      <c r="F4174" t="s">
        <v>89</v>
      </c>
      <c r="G4174" t="s">
        <v>89</v>
      </c>
      <c r="H4174" t="s">
        <v>93</v>
      </c>
    </row>
    <row r="4175" spans="1:8" x14ac:dyDescent="0.25">
      <c r="A4175" t="s">
        <v>222</v>
      </c>
      <c r="B4175" t="s">
        <v>4454</v>
      </c>
      <c r="C4175" t="s">
        <v>89</v>
      </c>
      <c r="D4175" t="s">
        <v>4455</v>
      </c>
      <c r="E4175" t="s">
        <v>4394</v>
      </c>
      <c r="F4175" t="s">
        <v>89</v>
      </c>
      <c r="G4175" t="s">
        <v>89</v>
      </c>
      <c r="H4175" t="s">
        <v>93</v>
      </c>
    </row>
    <row r="4176" spans="1:8" x14ac:dyDescent="0.25">
      <c r="A4176" t="s">
        <v>222</v>
      </c>
      <c r="B4176" t="s">
        <v>4456</v>
      </c>
      <c r="C4176" t="s">
        <v>89</v>
      </c>
      <c r="D4176" t="s">
        <v>4457</v>
      </c>
      <c r="E4176" t="s">
        <v>4420</v>
      </c>
      <c r="F4176" t="s">
        <v>89</v>
      </c>
      <c r="G4176" t="s">
        <v>89</v>
      </c>
      <c r="H4176" t="s">
        <v>93</v>
      </c>
    </row>
    <row r="4177" spans="1:8" x14ac:dyDescent="0.25">
      <c r="A4177" t="s">
        <v>222</v>
      </c>
      <c r="B4177" t="s">
        <v>4458</v>
      </c>
      <c r="C4177" t="s">
        <v>89</v>
      </c>
      <c r="D4177" t="s">
        <v>4459</v>
      </c>
      <c r="E4177" t="s">
        <v>4451</v>
      </c>
      <c r="F4177" t="s">
        <v>89</v>
      </c>
      <c r="G4177" t="s">
        <v>89</v>
      </c>
      <c r="H4177" t="s">
        <v>93</v>
      </c>
    </row>
    <row r="4178" spans="1:8" x14ac:dyDescent="0.25">
      <c r="A4178" t="s">
        <v>222</v>
      </c>
      <c r="B4178" t="s">
        <v>4460</v>
      </c>
      <c r="C4178" t="s">
        <v>89</v>
      </c>
      <c r="D4178" t="s">
        <v>4461</v>
      </c>
      <c r="E4178" t="s">
        <v>1493</v>
      </c>
      <c r="F4178" t="s">
        <v>89</v>
      </c>
      <c r="G4178" t="s">
        <v>89</v>
      </c>
      <c r="H4178" t="s">
        <v>93</v>
      </c>
    </row>
    <row r="4179" spans="1:8" x14ac:dyDescent="0.25">
      <c r="A4179" t="s">
        <v>222</v>
      </c>
      <c r="B4179" t="s">
        <v>4462</v>
      </c>
      <c r="C4179" t="s">
        <v>89</v>
      </c>
      <c r="D4179" t="s">
        <v>4463</v>
      </c>
      <c r="E4179" t="s">
        <v>4417</v>
      </c>
      <c r="F4179" t="s">
        <v>89</v>
      </c>
      <c r="G4179" t="s">
        <v>89</v>
      </c>
      <c r="H4179" t="s">
        <v>93</v>
      </c>
    </row>
    <row r="4180" spans="1:8" x14ac:dyDescent="0.25">
      <c r="A4180" t="s">
        <v>222</v>
      </c>
      <c r="B4180" t="s">
        <v>4464</v>
      </c>
      <c r="C4180" t="s">
        <v>89</v>
      </c>
      <c r="D4180" t="s">
        <v>4465</v>
      </c>
      <c r="E4180" t="s">
        <v>4376</v>
      </c>
      <c r="F4180" t="s">
        <v>89</v>
      </c>
      <c r="G4180" t="s">
        <v>89</v>
      </c>
      <c r="H4180" t="s">
        <v>93</v>
      </c>
    </row>
    <row r="4181" spans="1:8" x14ac:dyDescent="0.25">
      <c r="A4181" t="s">
        <v>222</v>
      </c>
      <c r="B4181" t="s">
        <v>4466</v>
      </c>
      <c r="C4181" t="s">
        <v>89</v>
      </c>
      <c r="D4181" t="s">
        <v>4467</v>
      </c>
      <c r="E4181" t="s">
        <v>4468</v>
      </c>
      <c r="F4181" t="s">
        <v>89</v>
      </c>
      <c r="G4181" t="s">
        <v>89</v>
      </c>
      <c r="H4181" t="s">
        <v>93</v>
      </c>
    </row>
    <row r="4182" spans="1:8" x14ac:dyDescent="0.25">
      <c r="A4182" t="s">
        <v>222</v>
      </c>
      <c r="B4182" t="s">
        <v>4469</v>
      </c>
      <c r="C4182" t="s">
        <v>89</v>
      </c>
      <c r="D4182" t="s">
        <v>4470</v>
      </c>
      <c r="E4182" t="s">
        <v>4451</v>
      </c>
      <c r="F4182" t="s">
        <v>89</v>
      </c>
      <c r="G4182" t="s">
        <v>89</v>
      </c>
      <c r="H4182" t="s">
        <v>93</v>
      </c>
    </row>
    <row r="4183" spans="1:8" x14ac:dyDescent="0.25">
      <c r="A4183" t="s">
        <v>222</v>
      </c>
      <c r="B4183" t="s">
        <v>4471</v>
      </c>
      <c r="C4183" t="s">
        <v>89</v>
      </c>
      <c r="D4183" t="s">
        <v>4472</v>
      </c>
      <c r="E4183" t="s">
        <v>4473</v>
      </c>
      <c r="F4183" t="s">
        <v>89</v>
      </c>
      <c r="G4183" t="s">
        <v>89</v>
      </c>
      <c r="H4183" t="s">
        <v>93</v>
      </c>
    </row>
    <row r="4184" spans="1:8" x14ac:dyDescent="0.25">
      <c r="A4184" t="s">
        <v>222</v>
      </c>
      <c r="B4184" t="s">
        <v>4474</v>
      </c>
      <c r="C4184" t="s">
        <v>89</v>
      </c>
      <c r="D4184" t="s">
        <v>4475</v>
      </c>
      <c r="E4184" t="s">
        <v>4476</v>
      </c>
      <c r="F4184" t="s">
        <v>89</v>
      </c>
      <c r="G4184" t="s">
        <v>89</v>
      </c>
      <c r="H4184" t="s">
        <v>93</v>
      </c>
    </row>
    <row r="4185" spans="1:8" x14ac:dyDescent="0.25">
      <c r="A4185" t="s">
        <v>222</v>
      </c>
      <c r="B4185" t="s">
        <v>4477</v>
      </c>
      <c r="C4185" t="s">
        <v>89</v>
      </c>
      <c r="D4185" t="s">
        <v>4478</v>
      </c>
      <c r="E4185" t="s">
        <v>4479</v>
      </c>
      <c r="F4185" t="s">
        <v>89</v>
      </c>
      <c r="G4185" t="s">
        <v>89</v>
      </c>
      <c r="H4185" t="s">
        <v>93</v>
      </c>
    </row>
    <row r="4186" spans="1:8" x14ac:dyDescent="0.25">
      <c r="A4186" t="s">
        <v>222</v>
      </c>
      <c r="B4186" t="s">
        <v>4480</v>
      </c>
      <c r="C4186" t="s">
        <v>89</v>
      </c>
      <c r="D4186" t="s">
        <v>4481</v>
      </c>
      <c r="E4186" t="s">
        <v>4479</v>
      </c>
      <c r="F4186" t="s">
        <v>89</v>
      </c>
      <c r="G4186" t="s">
        <v>89</v>
      </c>
      <c r="H4186" t="s">
        <v>93</v>
      </c>
    </row>
    <row r="4187" spans="1:8" x14ac:dyDescent="0.25">
      <c r="A4187" t="s">
        <v>222</v>
      </c>
      <c r="B4187" t="s">
        <v>4482</v>
      </c>
      <c r="C4187" t="s">
        <v>89</v>
      </c>
      <c r="D4187" t="s">
        <v>4483</v>
      </c>
      <c r="E4187" t="s">
        <v>4479</v>
      </c>
      <c r="F4187" t="s">
        <v>89</v>
      </c>
      <c r="G4187" t="s">
        <v>89</v>
      </c>
      <c r="H4187" t="s">
        <v>93</v>
      </c>
    </row>
    <row r="4188" spans="1:8" x14ac:dyDescent="0.25">
      <c r="A4188" t="s">
        <v>222</v>
      </c>
      <c r="B4188" t="s">
        <v>4484</v>
      </c>
      <c r="C4188" t="s">
        <v>89</v>
      </c>
      <c r="D4188" t="s">
        <v>4485</v>
      </c>
      <c r="E4188" t="s">
        <v>4479</v>
      </c>
      <c r="F4188" t="s">
        <v>89</v>
      </c>
      <c r="G4188" t="s">
        <v>89</v>
      </c>
      <c r="H4188" t="s">
        <v>93</v>
      </c>
    </row>
    <row r="4189" spans="1:8" x14ac:dyDescent="0.25">
      <c r="A4189" t="s">
        <v>222</v>
      </c>
      <c r="B4189" t="s">
        <v>4486</v>
      </c>
      <c r="C4189" t="s">
        <v>89</v>
      </c>
      <c r="D4189" t="s">
        <v>4487</v>
      </c>
      <c r="E4189" t="s">
        <v>4488</v>
      </c>
      <c r="F4189" t="s">
        <v>89</v>
      </c>
      <c r="G4189" t="s">
        <v>89</v>
      </c>
      <c r="H4189" t="s">
        <v>93</v>
      </c>
    </row>
    <row r="4190" spans="1:8" x14ac:dyDescent="0.25">
      <c r="A4190" t="s">
        <v>222</v>
      </c>
      <c r="B4190" t="s">
        <v>4489</v>
      </c>
      <c r="C4190" t="s">
        <v>89</v>
      </c>
      <c r="D4190" t="s">
        <v>4490</v>
      </c>
      <c r="E4190" t="s">
        <v>4491</v>
      </c>
      <c r="F4190" t="s">
        <v>89</v>
      </c>
      <c r="G4190" t="s">
        <v>89</v>
      </c>
      <c r="H4190" t="s">
        <v>93</v>
      </c>
    </row>
    <row r="4191" spans="1:8" x14ac:dyDescent="0.25">
      <c r="A4191" t="s">
        <v>222</v>
      </c>
      <c r="B4191" t="s">
        <v>4492</v>
      </c>
      <c r="C4191" t="s">
        <v>89</v>
      </c>
      <c r="D4191" t="s">
        <v>4493</v>
      </c>
      <c r="E4191" t="s">
        <v>4373</v>
      </c>
      <c r="F4191" t="s">
        <v>89</v>
      </c>
      <c r="G4191" t="s">
        <v>89</v>
      </c>
      <c r="H4191" t="s">
        <v>93</v>
      </c>
    </row>
    <row r="4192" spans="1:8" x14ac:dyDescent="0.25">
      <c r="A4192" t="s">
        <v>222</v>
      </c>
      <c r="B4192" t="s">
        <v>4494</v>
      </c>
      <c r="C4192" t="s">
        <v>89</v>
      </c>
      <c r="D4192" t="s">
        <v>4495</v>
      </c>
      <c r="E4192" t="s">
        <v>4428</v>
      </c>
      <c r="F4192" t="s">
        <v>89</v>
      </c>
      <c r="G4192" t="s">
        <v>89</v>
      </c>
      <c r="H4192" t="s">
        <v>93</v>
      </c>
    </row>
    <row r="4193" spans="1:8" x14ac:dyDescent="0.25">
      <c r="A4193" t="s">
        <v>222</v>
      </c>
      <c r="B4193" t="s">
        <v>4496</v>
      </c>
      <c r="C4193" t="s">
        <v>89</v>
      </c>
      <c r="D4193" t="s">
        <v>4497</v>
      </c>
      <c r="E4193" t="s">
        <v>4388</v>
      </c>
      <c r="F4193" t="s">
        <v>89</v>
      </c>
      <c r="G4193" t="s">
        <v>89</v>
      </c>
      <c r="H4193" t="s">
        <v>93</v>
      </c>
    </row>
    <row r="4194" spans="1:8" x14ac:dyDescent="0.25">
      <c r="A4194" t="s">
        <v>222</v>
      </c>
      <c r="B4194" t="s">
        <v>4498</v>
      </c>
      <c r="C4194" t="s">
        <v>89</v>
      </c>
      <c r="D4194" t="s">
        <v>4499</v>
      </c>
      <c r="E4194" t="s">
        <v>4491</v>
      </c>
      <c r="F4194" t="s">
        <v>89</v>
      </c>
      <c r="G4194" t="s">
        <v>89</v>
      </c>
      <c r="H4194" t="s">
        <v>93</v>
      </c>
    </row>
    <row r="4195" spans="1:8" x14ac:dyDescent="0.25">
      <c r="A4195" t="s">
        <v>222</v>
      </c>
      <c r="B4195" t="s">
        <v>4500</v>
      </c>
      <c r="C4195" t="s">
        <v>89</v>
      </c>
      <c r="D4195" t="s">
        <v>4501</v>
      </c>
      <c r="E4195" t="s">
        <v>4428</v>
      </c>
      <c r="F4195" t="s">
        <v>89</v>
      </c>
      <c r="G4195" t="s">
        <v>89</v>
      </c>
      <c r="H4195" t="s">
        <v>93</v>
      </c>
    </row>
    <row r="4196" spans="1:8" x14ac:dyDescent="0.25">
      <c r="A4196" t="s">
        <v>222</v>
      </c>
      <c r="B4196" t="s">
        <v>4502</v>
      </c>
      <c r="C4196" t="s">
        <v>89</v>
      </c>
      <c r="D4196" t="s">
        <v>4503</v>
      </c>
      <c r="E4196" t="s">
        <v>4399</v>
      </c>
      <c r="F4196" t="s">
        <v>89</v>
      </c>
      <c r="G4196" t="s">
        <v>89</v>
      </c>
      <c r="H4196" t="s">
        <v>93</v>
      </c>
    </row>
    <row r="4197" spans="1:8" x14ac:dyDescent="0.25">
      <c r="A4197" t="s">
        <v>222</v>
      </c>
      <c r="B4197" t="s">
        <v>4504</v>
      </c>
      <c r="C4197" t="s">
        <v>89</v>
      </c>
      <c r="D4197" t="s">
        <v>4505</v>
      </c>
      <c r="E4197" t="s">
        <v>4506</v>
      </c>
      <c r="F4197" t="s">
        <v>89</v>
      </c>
      <c r="G4197" t="s">
        <v>89</v>
      </c>
      <c r="H4197" t="s">
        <v>93</v>
      </c>
    </row>
    <row r="4198" spans="1:8" x14ac:dyDescent="0.25">
      <c r="A4198" t="s">
        <v>222</v>
      </c>
      <c r="B4198" t="s">
        <v>4507</v>
      </c>
      <c r="C4198" t="s">
        <v>89</v>
      </c>
      <c r="D4198" t="s">
        <v>4508</v>
      </c>
      <c r="E4198" t="s">
        <v>4373</v>
      </c>
      <c r="F4198" t="s">
        <v>89</v>
      </c>
      <c r="G4198" t="s">
        <v>89</v>
      </c>
      <c r="H4198" t="s">
        <v>93</v>
      </c>
    </row>
    <row r="4199" spans="1:8" x14ac:dyDescent="0.25">
      <c r="A4199" t="s">
        <v>222</v>
      </c>
      <c r="B4199" t="s">
        <v>2189</v>
      </c>
      <c r="C4199" t="s">
        <v>89</v>
      </c>
      <c r="D4199" t="s">
        <v>4509</v>
      </c>
      <c r="E4199" t="s">
        <v>1760</v>
      </c>
      <c r="F4199" t="s">
        <v>89</v>
      </c>
      <c r="G4199" t="s">
        <v>89</v>
      </c>
      <c r="H4199" t="s">
        <v>93</v>
      </c>
    </row>
    <row r="4200" spans="1:8" x14ac:dyDescent="0.25">
      <c r="A4200" t="s">
        <v>222</v>
      </c>
      <c r="B4200" t="s">
        <v>2193</v>
      </c>
      <c r="C4200" t="s">
        <v>89</v>
      </c>
      <c r="D4200" t="s">
        <v>4510</v>
      </c>
      <c r="E4200" t="s">
        <v>4451</v>
      </c>
      <c r="F4200" t="s">
        <v>89</v>
      </c>
      <c r="G4200" t="s">
        <v>89</v>
      </c>
      <c r="H4200" t="s">
        <v>93</v>
      </c>
    </row>
    <row r="4201" spans="1:8" x14ac:dyDescent="0.25">
      <c r="A4201" t="s">
        <v>222</v>
      </c>
      <c r="B4201" t="s">
        <v>4511</v>
      </c>
      <c r="C4201" t="s">
        <v>89</v>
      </c>
      <c r="D4201" t="s">
        <v>4512</v>
      </c>
      <c r="E4201" t="s">
        <v>4513</v>
      </c>
      <c r="F4201" t="s">
        <v>89</v>
      </c>
      <c r="G4201" t="s">
        <v>89</v>
      </c>
      <c r="H4201" t="s">
        <v>93</v>
      </c>
    </row>
    <row r="4202" spans="1:8" x14ac:dyDescent="0.25">
      <c r="A4202" t="s">
        <v>222</v>
      </c>
      <c r="B4202" t="s">
        <v>4514</v>
      </c>
      <c r="C4202" t="s">
        <v>89</v>
      </c>
      <c r="D4202" t="s">
        <v>4515</v>
      </c>
      <c r="E4202" t="s">
        <v>3585</v>
      </c>
      <c r="F4202" t="s">
        <v>89</v>
      </c>
      <c r="G4202" t="s">
        <v>89</v>
      </c>
      <c r="H4202" t="s">
        <v>93</v>
      </c>
    </row>
    <row r="4203" spans="1:8" x14ac:dyDescent="0.25">
      <c r="A4203" t="s">
        <v>222</v>
      </c>
      <c r="B4203" t="s">
        <v>4516</v>
      </c>
      <c r="C4203" t="s">
        <v>89</v>
      </c>
      <c r="D4203" t="s">
        <v>4517</v>
      </c>
      <c r="E4203" t="s">
        <v>4518</v>
      </c>
      <c r="F4203" t="s">
        <v>89</v>
      </c>
      <c r="G4203" t="s">
        <v>89</v>
      </c>
      <c r="H4203" t="s">
        <v>93</v>
      </c>
    </row>
    <row r="4204" spans="1:8" x14ac:dyDescent="0.25">
      <c r="A4204" t="s">
        <v>222</v>
      </c>
      <c r="B4204" t="s">
        <v>4519</v>
      </c>
      <c r="C4204" t="s">
        <v>89</v>
      </c>
      <c r="D4204" t="s">
        <v>4520</v>
      </c>
      <c r="E4204" t="s">
        <v>4448</v>
      </c>
      <c r="F4204" t="s">
        <v>89</v>
      </c>
      <c r="G4204" t="s">
        <v>89</v>
      </c>
      <c r="H4204" t="s">
        <v>93</v>
      </c>
    </row>
    <row r="4205" spans="1:8" x14ac:dyDescent="0.25">
      <c r="A4205" t="s">
        <v>222</v>
      </c>
      <c r="B4205" t="s">
        <v>4521</v>
      </c>
      <c r="C4205" t="s">
        <v>89</v>
      </c>
      <c r="D4205" t="s">
        <v>4522</v>
      </c>
      <c r="E4205" t="s">
        <v>4473</v>
      </c>
      <c r="F4205" t="s">
        <v>89</v>
      </c>
      <c r="G4205" t="s">
        <v>89</v>
      </c>
      <c r="H4205" t="s">
        <v>93</v>
      </c>
    </row>
    <row r="4206" spans="1:8" x14ac:dyDescent="0.25">
      <c r="A4206" t="s">
        <v>222</v>
      </c>
      <c r="B4206" t="s">
        <v>4523</v>
      </c>
      <c r="C4206" t="s">
        <v>89</v>
      </c>
      <c r="D4206" t="s">
        <v>4524</v>
      </c>
      <c r="E4206" t="s">
        <v>4373</v>
      </c>
      <c r="F4206" t="s">
        <v>89</v>
      </c>
      <c r="G4206" t="s">
        <v>89</v>
      </c>
      <c r="H4206" t="s">
        <v>93</v>
      </c>
    </row>
    <row r="4207" spans="1:8" x14ac:dyDescent="0.25">
      <c r="A4207" t="s">
        <v>222</v>
      </c>
      <c r="B4207" t="s">
        <v>4525</v>
      </c>
      <c r="C4207" t="s">
        <v>89</v>
      </c>
      <c r="D4207" t="s">
        <v>4526</v>
      </c>
      <c r="E4207" t="s">
        <v>4527</v>
      </c>
      <c r="F4207" t="s">
        <v>89</v>
      </c>
      <c r="G4207" t="s">
        <v>89</v>
      </c>
      <c r="H4207" t="s">
        <v>93</v>
      </c>
    </row>
    <row r="4208" spans="1:8" x14ac:dyDescent="0.25">
      <c r="A4208" t="s">
        <v>222</v>
      </c>
      <c r="B4208" t="s">
        <v>4528</v>
      </c>
      <c r="C4208" t="s">
        <v>89</v>
      </c>
      <c r="D4208" t="s">
        <v>4529</v>
      </c>
      <c r="E4208" t="s">
        <v>4530</v>
      </c>
      <c r="F4208" t="s">
        <v>89</v>
      </c>
      <c r="G4208" t="s">
        <v>89</v>
      </c>
      <c r="H4208" t="s">
        <v>93</v>
      </c>
    </row>
    <row r="4209" spans="1:8" x14ac:dyDescent="0.25">
      <c r="A4209" t="s">
        <v>222</v>
      </c>
      <c r="B4209" t="s">
        <v>4531</v>
      </c>
      <c r="C4209" t="s">
        <v>89</v>
      </c>
      <c r="D4209" t="s">
        <v>4532</v>
      </c>
      <c r="E4209" t="s">
        <v>4473</v>
      </c>
      <c r="F4209" t="s">
        <v>89</v>
      </c>
      <c r="G4209" t="s">
        <v>89</v>
      </c>
      <c r="H4209" t="s">
        <v>93</v>
      </c>
    </row>
    <row r="4210" spans="1:8" x14ac:dyDescent="0.25">
      <c r="A4210" t="s">
        <v>222</v>
      </c>
      <c r="B4210" t="s">
        <v>4533</v>
      </c>
      <c r="C4210" t="s">
        <v>89</v>
      </c>
      <c r="D4210" t="s">
        <v>4534</v>
      </c>
      <c r="E4210" t="s">
        <v>4448</v>
      </c>
      <c r="F4210" t="s">
        <v>89</v>
      </c>
      <c r="G4210" t="s">
        <v>89</v>
      </c>
      <c r="H4210" t="s">
        <v>93</v>
      </c>
    </row>
    <row r="4211" spans="1:8" x14ac:dyDescent="0.25">
      <c r="A4211" t="s">
        <v>222</v>
      </c>
      <c r="B4211" t="s">
        <v>4535</v>
      </c>
      <c r="C4211" t="s">
        <v>89</v>
      </c>
      <c r="D4211" t="s">
        <v>4536</v>
      </c>
      <c r="E4211" t="s">
        <v>4373</v>
      </c>
      <c r="F4211" t="s">
        <v>89</v>
      </c>
      <c r="G4211" t="s">
        <v>89</v>
      </c>
      <c r="H4211" t="s">
        <v>93</v>
      </c>
    </row>
    <row r="4212" spans="1:8" x14ac:dyDescent="0.25">
      <c r="A4212" t="s">
        <v>222</v>
      </c>
      <c r="B4212" t="s">
        <v>4537</v>
      </c>
      <c r="C4212" t="s">
        <v>89</v>
      </c>
      <c r="D4212" t="s">
        <v>4538</v>
      </c>
      <c r="E4212" t="s">
        <v>4539</v>
      </c>
      <c r="F4212" t="s">
        <v>89</v>
      </c>
      <c r="G4212" t="s">
        <v>89</v>
      </c>
      <c r="H4212" t="s">
        <v>93</v>
      </c>
    </row>
    <row r="4213" spans="1:8" x14ac:dyDescent="0.25">
      <c r="A4213" t="s">
        <v>222</v>
      </c>
      <c r="B4213" t="s">
        <v>4540</v>
      </c>
      <c r="C4213" t="s">
        <v>89</v>
      </c>
      <c r="D4213" t="s">
        <v>4541</v>
      </c>
      <c r="E4213" t="s">
        <v>4451</v>
      </c>
      <c r="F4213" t="s">
        <v>89</v>
      </c>
      <c r="G4213" t="s">
        <v>89</v>
      </c>
      <c r="H4213" t="s">
        <v>93</v>
      </c>
    </row>
    <row r="4214" spans="1:8" x14ac:dyDescent="0.25">
      <c r="A4214" t="s">
        <v>222</v>
      </c>
      <c r="B4214" t="s">
        <v>4542</v>
      </c>
      <c r="C4214" t="s">
        <v>89</v>
      </c>
      <c r="D4214" t="s">
        <v>4543</v>
      </c>
      <c r="E4214" t="s">
        <v>4530</v>
      </c>
      <c r="F4214" t="s">
        <v>89</v>
      </c>
      <c r="G4214" t="s">
        <v>89</v>
      </c>
      <c r="H4214" t="s">
        <v>93</v>
      </c>
    </row>
    <row r="4215" spans="1:8" x14ac:dyDescent="0.25">
      <c r="A4215" t="s">
        <v>222</v>
      </c>
      <c r="B4215" t="s">
        <v>4544</v>
      </c>
      <c r="C4215" t="s">
        <v>89</v>
      </c>
      <c r="D4215" t="s">
        <v>4545</v>
      </c>
      <c r="E4215" t="s">
        <v>2524</v>
      </c>
      <c r="F4215" t="s">
        <v>89</v>
      </c>
      <c r="G4215" t="s">
        <v>89</v>
      </c>
      <c r="H4215" t="s">
        <v>93</v>
      </c>
    </row>
    <row r="4216" spans="1:8" x14ac:dyDescent="0.25">
      <c r="A4216" t="s">
        <v>222</v>
      </c>
      <c r="B4216" t="s">
        <v>4546</v>
      </c>
      <c r="C4216" t="s">
        <v>89</v>
      </c>
      <c r="D4216" t="s">
        <v>4547</v>
      </c>
      <c r="E4216" t="s">
        <v>4548</v>
      </c>
      <c r="F4216" t="s">
        <v>89</v>
      </c>
      <c r="G4216" t="s">
        <v>89</v>
      </c>
      <c r="H4216" t="s">
        <v>93</v>
      </c>
    </row>
    <row r="4217" spans="1:8" x14ac:dyDescent="0.25">
      <c r="A4217" t="s">
        <v>222</v>
      </c>
      <c r="B4217" t="s">
        <v>4549</v>
      </c>
      <c r="C4217" t="s">
        <v>89</v>
      </c>
      <c r="D4217" t="s">
        <v>4550</v>
      </c>
      <c r="E4217" t="s">
        <v>4468</v>
      </c>
      <c r="F4217" t="s">
        <v>89</v>
      </c>
      <c r="G4217" t="s">
        <v>89</v>
      </c>
      <c r="H4217" t="s">
        <v>93</v>
      </c>
    </row>
    <row r="4218" spans="1:8" x14ac:dyDescent="0.25">
      <c r="A4218" t="s">
        <v>222</v>
      </c>
      <c r="B4218" t="s">
        <v>4551</v>
      </c>
      <c r="C4218" t="s">
        <v>89</v>
      </c>
      <c r="D4218" t="s">
        <v>4552</v>
      </c>
      <c r="E4218" t="s">
        <v>4548</v>
      </c>
      <c r="F4218" t="s">
        <v>89</v>
      </c>
      <c r="G4218" t="s">
        <v>89</v>
      </c>
      <c r="H4218" t="s">
        <v>93</v>
      </c>
    </row>
    <row r="4219" spans="1:8" x14ac:dyDescent="0.25">
      <c r="A4219" t="s">
        <v>222</v>
      </c>
      <c r="B4219" t="s">
        <v>4553</v>
      </c>
      <c r="C4219" t="s">
        <v>89</v>
      </c>
      <c r="D4219" t="s">
        <v>4554</v>
      </c>
      <c r="E4219" t="s">
        <v>4539</v>
      </c>
      <c r="F4219" t="s">
        <v>89</v>
      </c>
      <c r="G4219" t="s">
        <v>89</v>
      </c>
      <c r="H4219" t="s">
        <v>93</v>
      </c>
    </row>
    <row r="4220" spans="1:8" x14ac:dyDescent="0.25">
      <c r="A4220" t="s">
        <v>222</v>
      </c>
      <c r="B4220" t="s">
        <v>4555</v>
      </c>
      <c r="C4220" t="s">
        <v>89</v>
      </c>
      <c r="D4220" t="s">
        <v>4556</v>
      </c>
      <c r="E4220" t="s">
        <v>4557</v>
      </c>
      <c r="F4220" t="s">
        <v>89</v>
      </c>
      <c r="G4220" t="s">
        <v>89</v>
      </c>
      <c r="H4220" t="s">
        <v>93</v>
      </c>
    </row>
    <row r="4221" spans="1:8" x14ac:dyDescent="0.25">
      <c r="A4221" t="s">
        <v>222</v>
      </c>
      <c r="B4221" t="s">
        <v>4558</v>
      </c>
      <c r="C4221" t="s">
        <v>89</v>
      </c>
      <c r="D4221" t="s">
        <v>4559</v>
      </c>
      <c r="E4221" t="s">
        <v>4560</v>
      </c>
      <c r="F4221" t="s">
        <v>89</v>
      </c>
      <c r="G4221" t="s">
        <v>89</v>
      </c>
      <c r="H4221" t="s">
        <v>93</v>
      </c>
    </row>
    <row r="4222" spans="1:8" x14ac:dyDescent="0.25">
      <c r="A4222" t="s">
        <v>222</v>
      </c>
      <c r="B4222" t="s">
        <v>4561</v>
      </c>
      <c r="C4222" t="s">
        <v>89</v>
      </c>
      <c r="D4222" t="s">
        <v>4562</v>
      </c>
      <c r="E4222" t="s">
        <v>4548</v>
      </c>
      <c r="F4222" t="s">
        <v>89</v>
      </c>
      <c r="G4222" t="s">
        <v>89</v>
      </c>
      <c r="H4222" t="s">
        <v>93</v>
      </c>
    </row>
    <row r="4223" spans="1:8" x14ac:dyDescent="0.25">
      <c r="A4223" t="s">
        <v>222</v>
      </c>
      <c r="B4223" t="s">
        <v>4563</v>
      </c>
      <c r="C4223" t="s">
        <v>89</v>
      </c>
      <c r="D4223" t="s">
        <v>4562</v>
      </c>
      <c r="E4223" t="s">
        <v>4405</v>
      </c>
      <c r="F4223" t="s">
        <v>89</v>
      </c>
      <c r="G4223" t="s">
        <v>89</v>
      </c>
      <c r="H4223" t="s">
        <v>93</v>
      </c>
    </row>
    <row r="4224" spans="1:8" x14ac:dyDescent="0.25">
      <c r="A4224" t="s">
        <v>222</v>
      </c>
      <c r="B4224" t="s">
        <v>4564</v>
      </c>
      <c r="C4224" t="s">
        <v>89</v>
      </c>
      <c r="D4224" t="s">
        <v>4562</v>
      </c>
      <c r="E4224" t="s">
        <v>4376</v>
      </c>
      <c r="F4224" t="s">
        <v>89</v>
      </c>
      <c r="G4224" t="s">
        <v>89</v>
      </c>
      <c r="H4224" t="s">
        <v>93</v>
      </c>
    </row>
    <row r="4225" spans="1:8" x14ac:dyDescent="0.25">
      <c r="A4225" t="s">
        <v>222</v>
      </c>
      <c r="B4225" t="s">
        <v>4565</v>
      </c>
      <c r="C4225" t="s">
        <v>89</v>
      </c>
      <c r="D4225" t="s">
        <v>4566</v>
      </c>
      <c r="E4225" t="s">
        <v>4557</v>
      </c>
      <c r="F4225" t="s">
        <v>89</v>
      </c>
      <c r="G4225" t="s">
        <v>89</v>
      </c>
      <c r="H4225" t="s">
        <v>93</v>
      </c>
    </row>
    <row r="4226" spans="1:8" x14ac:dyDescent="0.25">
      <c r="A4226" t="s">
        <v>222</v>
      </c>
      <c r="B4226" t="s">
        <v>4567</v>
      </c>
      <c r="C4226" t="s">
        <v>89</v>
      </c>
      <c r="D4226" t="s">
        <v>4568</v>
      </c>
      <c r="E4226" t="s">
        <v>4473</v>
      </c>
      <c r="F4226" t="s">
        <v>89</v>
      </c>
      <c r="G4226" t="s">
        <v>89</v>
      </c>
      <c r="H4226" t="s">
        <v>93</v>
      </c>
    </row>
    <row r="4227" spans="1:8" x14ac:dyDescent="0.25">
      <c r="A4227" t="s">
        <v>222</v>
      </c>
      <c r="B4227" t="s">
        <v>4569</v>
      </c>
      <c r="C4227" t="s">
        <v>89</v>
      </c>
      <c r="D4227" t="s">
        <v>4570</v>
      </c>
      <c r="E4227" t="s">
        <v>4428</v>
      </c>
      <c r="F4227" t="s">
        <v>89</v>
      </c>
      <c r="G4227" t="s">
        <v>89</v>
      </c>
      <c r="H4227" t="s">
        <v>93</v>
      </c>
    </row>
    <row r="4228" spans="1:8" x14ac:dyDescent="0.25">
      <c r="A4228" t="s">
        <v>222</v>
      </c>
      <c r="B4228" t="s">
        <v>4571</v>
      </c>
      <c r="C4228" t="s">
        <v>89</v>
      </c>
      <c r="D4228" t="s">
        <v>4572</v>
      </c>
      <c r="E4228" t="s">
        <v>4399</v>
      </c>
      <c r="F4228" t="s">
        <v>89</v>
      </c>
      <c r="G4228" t="s">
        <v>89</v>
      </c>
      <c r="H4228" t="s">
        <v>93</v>
      </c>
    </row>
    <row r="4229" spans="1:8" x14ac:dyDescent="0.25">
      <c r="A4229" t="s">
        <v>222</v>
      </c>
      <c r="B4229" t="s">
        <v>4573</v>
      </c>
      <c r="C4229" t="s">
        <v>89</v>
      </c>
      <c r="D4229" t="s">
        <v>4574</v>
      </c>
      <c r="E4229" t="s">
        <v>4560</v>
      </c>
      <c r="F4229" t="s">
        <v>89</v>
      </c>
      <c r="G4229" t="s">
        <v>89</v>
      </c>
      <c r="H4229" t="s">
        <v>93</v>
      </c>
    </row>
    <row r="4230" spans="1:8" x14ac:dyDescent="0.25">
      <c r="A4230" t="s">
        <v>222</v>
      </c>
      <c r="B4230" t="s">
        <v>4575</v>
      </c>
      <c r="C4230" t="s">
        <v>89</v>
      </c>
      <c r="D4230" t="s">
        <v>4576</v>
      </c>
      <c r="E4230" t="s">
        <v>4557</v>
      </c>
      <c r="F4230" t="s">
        <v>89</v>
      </c>
      <c r="G4230" t="s">
        <v>89</v>
      </c>
      <c r="H4230" t="s">
        <v>93</v>
      </c>
    </row>
    <row r="4231" spans="1:8" x14ac:dyDescent="0.25">
      <c r="A4231" t="s">
        <v>222</v>
      </c>
      <c r="B4231" t="s">
        <v>4577</v>
      </c>
      <c r="C4231" t="s">
        <v>89</v>
      </c>
      <c r="D4231" t="s">
        <v>4578</v>
      </c>
      <c r="E4231" t="s">
        <v>4473</v>
      </c>
      <c r="F4231" t="s">
        <v>89</v>
      </c>
      <c r="G4231" t="s">
        <v>89</v>
      </c>
      <c r="H4231" t="s">
        <v>93</v>
      </c>
    </row>
    <row r="4232" spans="1:8" x14ac:dyDescent="0.25">
      <c r="A4232" t="s">
        <v>222</v>
      </c>
      <c r="B4232" t="s">
        <v>4579</v>
      </c>
      <c r="C4232" t="s">
        <v>89</v>
      </c>
      <c r="D4232" t="s">
        <v>4580</v>
      </c>
      <c r="E4232" t="s">
        <v>4473</v>
      </c>
      <c r="F4232" t="s">
        <v>89</v>
      </c>
      <c r="G4232" t="s">
        <v>89</v>
      </c>
      <c r="H4232" t="s">
        <v>93</v>
      </c>
    </row>
    <row r="4233" spans="1:8" x14ac:dyDescent="0.25">
      <c r="A4233" t="s">
        <v>222</v>
      </c>
      <c r="B4233" t="s">
        <v>4581</v>
      </c>
      <c r="C4233" t="s">
        <v>89</v>
      </c>
      <c r="D4233" t="s">
        <v>4582</v>
      </c>
      <c r="E4233" t="s">
        <v>4451</v>
      </c>
      <c r="F4233" t="s">
        <v>89</v>
      </c>
      <c r="G4233" t="s">
        <v>89</v>
      </c>
      <c r="H4233" t="s">
        <v>93</v>
      </c>
    </row>
    <row r="4234" spans="1:8" x14ac:dyDescent="0.25">
      <c r="A4234" t="s">
        <v>222</v>
      </c>
      <c r="B4234" t="s">
        <v>4583</v>
      </c>
      <c r="C4234" t="s">
        <v>89</v>
      </c>
      <c r="D4234" t="s">
        <v>4584</v>
      </c>
      <c r="E4234" t="s">
        <v>4451</v>
      </c>
      <c r="F4234" t="s">
        <v>89</v>
      </c>
      <c r="G4234" t="s">
        <v>89</v>
      </c>
      <c r="H4234" t="s">
        <v>93</v>
      </c>
    </row>
    <row r="4235" spans="1:8" x14ac:dyDescent="0.25">
      <c r="A4235" t="s">
        <v>222</v>
      </c>
      <c r="B4235" t="s">
        <v>4585</v>
      </c>
      <c r="C4235" t="s">
        <v>89</v>
      </c>
      <c r="D4235" t="s">
        <v>4586</v>
      </c>
      <c r="E4235" t="s">
        <v>4473</v>
      </c>
      <c r="F4235" t="s">
        <v>89</v>
      </c>
      <c r="G4235" t="s">
        <v>89</v>
      </c>
      <c r="H4235" t="s">
        <v>93</v>
      </c>
    </row>
    <row r="4236" spans="1:8" x14ac:dyDescent="0.25">
      <c r="A4236" t="s">
        <v>222</v>
      </c>
      <c r="B4236" t="s">
        <v>4587</v>
      </c>
      <c r="C4236" t="s">
        <v>89</v>
      </c>
      <c r="D4236" t="s">
        <v>4588</v>
      </c>
      <c r="E4236" t="s">
        <v>4589</v>
      </c>
      <c r="F4236" t="s">
        <v>89</v>
      </c>
      <c r="G4236" t="s">
        <v>89</v>
      </c>
      <c r="H4236" t="s">
        <v>93</v>
      </c>
    </row>
    <row r="4237" spans="1:8" x14ac:dyDescent="0.25">
      <c r="A4237" t="s">
        <v>222</v>
      </c>
      <c r="B4237" t="s">
        <v>4590</v>
      </c>
      <c r="C4237" t="s">
        <v>89</v>
      </c>
      <c r="D4237" t="s">
        <v>4591</v>
      </c>
      <c r="E4237" t="s">
        <v>4592</v>
      </c>
      <c r="F4237" t="s">
        <v>89</v>
      </c>
      <c r="G4237" t="s">
        <v>89</v>
      </c>
      <c r="H4237" t="s">
        <v>93</v>
      </c>
    </row>
    <row r="4238" spans="1:8" x14ac:dyDescent="0.25">
      <c r="A4238" t="s">
        <v>222</v>
      </c>
      <c r="B4238" t="s">
        <v>4593</v>
      </c>
      <c r="C4238" t="s">
        <v>89</v>
      </c>
      <c r="D4238" t="s">
        <v>4594</v>
      </c>
      <c r="E4238" t="s">
        <v>4448</v>
      </c>
      <c r="F4238" t="s">
        <v>89</v>
      </c>
      <c r="G4238" t="s">
        <v>89</v>
      </c>
      <c r="H4238" t="s">
        <v>93</v>
      </c>
    </row>
    <row r="4239" spans="1:8" x14ac:dyDescent="0.25">
      <c r="A4239" t="s">
        <v>222</v>
      </c>
      <c r="B4239" t="s">
        <v>4595</v>
      </c>
      <c r="C4239" t="s">
        <v>89</v>
      </c>
      <c r="D4239" t="s">
        <v>4596</v>
      </c>
      <c r="E4239" t="s">
        <v>4479</v>
      </c>
      <c r="F4239" t="s">
        <v>89</v>
      </c>
      <c r="G4239" t="s">
        <v>89</v>
      </c>
      <c r="H4239" t="s">
        <v>93</v>
      </c>
    </row>
    <row r="4240" spans="1:8" x14ac:dyDescent="0.25">
      <c r="A4240" t="s">
        <v>222</v>
      </c>
      <c r="B4240" t="s">
        <v>4597</v>
      </c>
      <c r="C4240" t="s">
        <v>89</v>
      </c>
      <c r="D4240" t="s">
        <v>4598</v>
      </c>
      <c r="E4240" t="s">
        <v>4473</v>
      </c>
      <c r="F4240" t="s">
        <v>89</v>
      </c>
      <c r="G4240" t="s">
        <v>89</v>
      </c>
      <c r="H4240" t="s">
        <v>93</v>
      </c>
    </row>
    <row r="4241" spans="1:8" x14ac:dyDescent="0.25">
      <c r="A4241" t="s">
        <v>222</v>
      </c>
      <c r="B4241" t="s">
        <v>4599</v>
      </c>
      <c r="C4241" t="s">
        <v>89</v>
      </c>
      <c r="D4241" t="s">
        <v>4600</v>
      </c>
      <c r="E4241" t="s">
        <v>4592</v>
      </c>
      <c r="F4241" t="s">
        <v>89</v>
      </c>
      <c r="G4241" t="s">
        <v>89</v>
      </c>
      <c r="H4241" t="s">
        <v>93</v>
      </c>
    </row>
    <row r="4242" spans="1:8" x14ac:dyDescent="0.25">
      <c r="A4242" t="s">
        <v>222</v>
      </c>
      <c r="B4242" t="s">
        <v>4601</v>
      </c>
      <c r="C4242" t="s">
        <v>89</v>
      </c>
      <c r="D4242" t="s">
        <v>4602</v>
      </c>
      <c r="E4242" t="s">
        <v>4479</v>
      </c>
      <c r="F4242" t="s">
        <v>89</v>
      </c>
      <c r="G4242" t="s">
        <v>89</v>
      </c>
      <c r="H4242" t="s">
        <v>93</v>
      </c>
    </row>
    <row r="4243" spans="1:8" x14ac:dyDescent="0.25">
      <c r="A4243" t="s">
        <v>222</v>
      </c>
      <c r="B4243" t="s">
        <v>4603</v>
      </c>
      <c r="C4243" t="s">
        <v>89</v>
      </c>
      <c r="D4243" t="s">
        <v>4604</v>
      </c>
      <c r="E4243" t="s">
        <v>4605</v>
      </c>
      <c r="F4243" t="s">
        <v>89</v>
      </c>
      <c r="G4243" t="s">
        <v>89</v>
      </c>
      <c r="H4243" t="s">
        <v>93</v>
      </c>
    </row>
    <row r="4244" spans="1:8" x14ac:dyDescent="0.25">
      <c r="A4244" t="s">
        <v>222</v>
      </c>
      <c r="B4244" t="s">
        <v>4606</v>
      </c>
      <c r="C4244" t="s">
        <v>89</v>
      </c>
      <c r="D4244" t="s">
        <v>4607</v>
      </c>
      <c r="E4244" t="s">
        <v>4608</v>
      </c>
      <c r="F4244" t="s">
        <v>89</v>
      </c>
      <c r="G4244" t="s">
        <v>89</v>
      </c>
      <c r="H4244" t="s">
        <v>93</v>
      </c>
    </row>
    <row r="4245" spans="1:8" x14ac:dyDescent="0.25">
      <c r="A4245" t="s">
        <v>222</v>
      </c>
      <c r="B4245" t="s">
        <v>4609</v>
      </c>
      <c r="C4245" t="s">
        <v>89</v>
      </c>
      <c r="D4245" t="s">
        <v>4610</v>
      </c>
      <c r="E4245" t="s">
        <v>4468</v>
      </c>
      <c r="F4245" t="s">
        <v>89</v>
      </c>
      <c r="G4245" t="s">
        <v>89</v>
      </c>
      <c r="H4245" t="s">
        <v>93</v>
      </c>
    </row>
    <row r="4246" spans="1:8" x14ac:dyDescent="0.25">
      <c r="A4246" t="s">
        <v>222</v>
      </c>
      <c r="B4246" t="s">
        <v>1714</v>
      </c>
      <c r="C4246" t="s">
        <v>89</v>
      </c>
      <c r="D4246" t="s">
        <v>4611</v>
      </c>
      <c r="E4246" t="s">
        <v>4612</v>
      </c>
      <c r="F4246" t="s">
        <v>89</v>
      </c>
      <c r="G4246" t="s">
        <v>89</v>
      </c>
      <c r="H4246" t="s">
        <v>93</v>
      </c>
    </row>
    <row r="4247" spans="1:8" x14ac:dyDescent="0.25">
      <c r="A4247" t="s">
        <v>222</v>
      </c>
      <c r="B4247" t="s">
        <v>4613</v>
      </c>
      <c r="C4247" t="s">
        <v>89</v>
      </c>
      <c r="D4247" t="s">
        <v>4614</v>
      </c>
      <c r="E4247" t="s">
        <v>4615</v>
      </c>
      <c r="F4247" t="s">
        <v>89</v>
      </c>
      <c r="G4247" t="s">
        <v>89</v>
      </c>
      <c r="H4247" t="s">
        <v>93</v>
      </c>
    </row>
    <row r="4248" spans="1:8" x14ac:dyDescent="0.25">
      <c r="A4248" t="s">
        <v>222</v>
      </c>
      <c r="B4248" t="s">
        <v>1325</v>
      </c>
      <c r="C4248" t="s">
        <v>89</v>
      </c>
      <c r="D4248" t="s">
        <v>4616</v>
      </c>
      <c r="E4248" t="s">
        <v>4617</v>
      </c>
      <c r="F4248" t="s">
        <v>89</v>
      </c>
      <c r="G4248" t="s">
        <v>89</v>
      </c>
      <c r="H4248" t="s">
        <v>93</v>
      </c>
    </row>
    <row r="4249" spans="1:8" x14ac:dyDescent="0.25">
      <c r="A4249" t="s">
        <v>222</v>
      </c>
      <c r="B4249" t="s">
        <v>4618</v>
      </c>
      <c r="C4249" t="s">
        <v>89</v>
      </c>
      <c r="D4249" t="s">
        <v>4619</v>
      </c>
      <c r="E4249" t="s">
        <v>4620</v>
      </c>
      <c r="F4249" t="s">
        <v>89</v>
      </c>
      <c r="G4249" t="s">
        <v>89</v>
      </c>
      <c r="H4249" t="s">
        <v>93</v>
      </c>
    </row>
    <row r="4250" spans="1:8" x14ac:dyDescent="0.25">
      <c r="A4250" t="s">
        <v>222</v>
      </c>
      <c r="B4250" t="s">
        <v>4621</v>
      </c>
      <c r="C4250" t="s">
        <v>89</v>
      </c>
      <c r="D4250" t="s">
        <v>4622</v>
      </c>
      <c r="E4250" t="s">
        <v>4539</v>
      </c>
      <c r="F4250" t="s">
        <v>89</v>
      </c>
      <c r="G4250" t="s">
        <v>89</v>
      </c>
      <c r="H4250" t="s">
        <v>93</v>
      </c>
    </row>
    <row r="4251" spans="1:8" x14ac:dyDescent="0.25">
      <c r="A4251" t="s">
        <v>222</v>
      </c>
      <c r="B4251" t="s">
        <v>4623</v>
      </c>
      <c r="C4251" t="s">
        <v>89</v>
      </c>
      <c r="D4251" t="s">
        <v>4624</v>
      </c>
      <c r="E4251" t="s">
        <v>4539</v>
      </c>
      <c r="F4251" t="s">
        <v>89</v>
      </c>
      <c r="G4251" t="s">
        <v>89</v>
      </c>
      <c r="H4251" t="s">
        <v>93</v>
      </c>
    </row>
    <row r="4252" spans="1:8" x14ac:dyDescent="0.25">
      <c r="A4252" t="s">
        <v>222</v>
      </c>
      <c r="B4252" t="s">
        <v>4625</v>
      </c>
      <c r="C4252" t="s">
        <v>89</v>
      </c>
      <c r="D4252" t="s">
        <v>4626</v>
      </c>
      <c r="E4252" t="s">
        <v>4627</v>
      </c>
      <c r="F4252" t="s">
        <v>89</v>
      </c>
      <c r="G4252" t="s">
        <v>89</v>
      </c>
      <c r="H4252" t="s">
        <v>93</v>
      </c>
    </row>
    <row r="4253" spans="1:8" x14ac:dyDescent="0.25">
      <c r="A4253" t="s">
        <v>222</v>
      </c>
      <c r="B4253" t="s">
        <v>4628</v>
      </c>
      <c r="C4253" t="s">
        <v>89</v>
      </c>
      <c r="D4253" t="s">
        <v>4629</v>
      </c>
      <c r="E4253" t="s">
        <v>4548</v>
      </c>
      <c r="F4253" t="s">
        <v>89</v>
      </c>
      <c r="G4253" t="s">
        <v>89</v>
      </c>
      <c r="H4253" t="s">
        <v>93</v>
      </c>
    </row>
    <row r="4254" spans="1:8" x14ac:dyDescent="0.25">
      <c r="A4254" t="s">
        <v>222</v>
      </c>
      <c r="B4254" t="s">
        <v>4630</v>
      </c>
      <c r="C4254" t="s">
        <v>89</v>
      </c>
      <c r="D4254" t="s">
        <v>4631</v>
      </c>
      <c r="E4254" t="s">
        <v>4620</v>
      </c>
      <c r="F4254" t="s">
        <v>89</v>
      </c>
      <c r="G4254" t="s">
        <v>89</v>
      </c>
      <c r="H4254" t="s">
        <v>93</v>
      </c>
    </row>
    <row r="4255" spans="1:8" x14ac:dyDescent="0.25">
      <c r="A4255" t="s">
        <v>222</v>
      </c>
      <c r="B4255" t="s">
        <v>4632</v>
      </c>
      <c r="C4255" t="s">
        <v>89</v>
      </c>
      <c r="D4255" t="s">
        <v>4633</v>
      </c>
      <c r="E4255" t="s">
        <v>4615</v>
      </c>
      <c r="F4255" t="s">
        <v>89</v>
      </c>
      <c r="G4255" t="s">
        <v>89</v>
      </c>
      <c r="H4255" t="s">
        <v>93</v>
      </c>
    </row>
    <row r="4256" spans="1:8" x14ac:dyDescent="0.25">
      <c r="A4256" t="s">
        <v>222</v>
      </c>
      <c r="B4256" t="s">
        <v>4634</v>
      </c>
      <c r="C4256" t="s">
        <v>89</v>
      </c>
      <c r="D4256" t="s">
        <v>4635</v>
      </c>
      <c r="E4256" t="s">
        <v>4612</v>
      </c>
      <c r="F4256" t="s">
        <v>89</v>
      </c>
      <c r="G4256" t="s">
        <v>89</v>
      </c>
      <c r="H4256" t="s">
        <v>93</v>
      </c>
    </row>
    <row r="4257" spans="1:8" x14ac:dyDescent="0.25">
      <c r="A4257" t="s">
        <v>222</v>
      </c>
      <c r="B4257" t="s">
        <v>4636</v>
      </c>
      <c r="C4257" t="s">
        <v>89</v>
      </c>
      <c r="D4257" t="s">
        <v>4637</v>
      </c>
      <c r="E4257" t="s">
        <v>4615</v>
      </c>
      <c r="F4257" t="s">
        <v>89</v>
      </c>
      <c r="G4257" t="s">
        <v>89</v>
      </c>
      <c r="H4257" t="s">
        <v>93</v>
      </c>
    </row>
    <row r="4258" spans="1:8" x14ac:dyDescent="0.25">
      <c r="A4258" t="s">
        <v>222</v>
      </c>
      <c r="B4258" t="s">
        <v>4638</v>
      </c>
      <c r="C4258" t="s">
        <v>89</v>
      </c>
      <c r="D4258" t="s">
        <v>4639</v>
      </c>
      <c r="E4258" t="s">
        <v>4548</v>
      </c>
      <c r="F4258" t="s">
        <v>89</v>
      </c>
      <c r="G4258" t="s">
        <v>89</v>
      </c>
      <c r="H4258" t="s">
        <v>93</v>
      </c>
    </row>
    <row r="4259" spans="1:8" x14ac:dyDescent="0.25">
      <c r="A4259" t="s">
        <v>222</v>
      </c>
      <c r="B4259" t="s">
        <v>4640</v>
      </c>
      <c r="C4259" t="s">
        <v>89</v>
      </c>
      <c r="D4259" t="s">
        <v>4641</v>
      </c>
      <c r="E4259" t="s">
        <v>4612</v>
      </c>
      <c r="F4259" t="s">
        <v>89</v>
      </c>
      <c r="G4259" t="s">
        <v>89</v>
      </c>
      <c r="H4259" t="s">
        <v>93</v>
      </c>
    </row>
    <row r="4260" spans="1:8" x14ac:dyDescent="0.25">
      <c r="A4260" t="s">
        <v>222</v>
      </c>
      <c r="B4260" t="s">
        <v>4642</v>
      </c>
      <c r="C4260" t="s">
        <v>89</v>
      </c>
      <c r="D4260" t="s">
        <v>4643</v>
      </c>
      <c r="E4260" t="s">
        <v>4617</v>
      </c>
      <c r="F4260" t="s">
        <v>89</v>
      </c>
      <c r="G4260" t="s">
        <v>89</v>
      </c>
      <c r="H4260" t="s">
        <v>93</v>
      </c>
    </row>
    <row r="4261" spans="1:8" x14ac:dyDescent="0.25">
      <c r="A4261" t="s">
        <v>222</v>
      </c>
      <c r="B4261" t="s">
        <v>4644</v>
      </c>
      <c r="C4261" t="s">
        <v>89</v>
      </c>
      <c r="D4261" t="s">
        <v>4645</v>
      </c>
      <c r="E4261" t="s">
        <v>4617</v>
      </c>
      <c r="F4261" t="s">
        <v>89</v>
      </c>
      <c r="G4261" t="s">
        <v>89</v>
      </c>
      <c r="H4261" t="s">
        <v>93</v>
      </c>
    </row>
    <row r="4262" spans="1:8" x14ac:dyDescent="0.25">
      <c r="A4262" t="s">
        <v>222</v>
      </c>
      <c r="B4262" t="s">
        <v>4646</v>
      </c>
      <c r="C4262" t="s">
        <v>89</v>
      </c>
      <c r="D4262" t="s">
        <v>4647</v>
      </c>
      <c r="E4262" t="s">
        <v>4617</v>
      </c>
      <c r="F4262" t="s">
        <v>89</v>
      </c>
      <c r="G4262" t="s">
        <v>89</v>
      </c>
      <c r="H4262" t="s">
        <v>93</v>
      </c>
    </row>
    <row r="4263" spans="1:8" x14ac:dyDescent="0.25">
      <c r="A4263" t="s">
        <v>222</v>
      </c>
      <c r="B4263" t="s">
        <v>4648</v>
      </c>
      <c r="C4263" t="s">
        <v>89</v>
      </c>
      <c r="D4263" t="s">
        <v>4649</v>
      </c>
      <c r="E4263" t="s">
        <v>4650</v>
      </c>
      <c r="F4263" t="s">
        <v>89</v>
      </c>
      <c r="G4263" t="s">
        <v>89</v>
      </c>
      <c r="H4263" t="s">
        <v>93</v>
      </c>
    </row>
    <row r="4264" spans="1:8" x14ac:dyDescent="0.25">
      <c r="A4264" t="s">
        <v>222</v>
      </c>
      <c r="B4264" t="s">
        <v>4651</v>
      </c>
      <c r="C4264" t="s">
        <v>89</v>
      </c>
      <c r="D4264" t="s">
        <v>89</v>
      </c>
      <c r="E4264" t="s">
        <v>4652</v>
      </c>
      <c r="F4264" t="s">
        <v>89</v>
      </c>
      <c r="G4264" t="s">
        <v>89</v>
      </c>
      <c r="H4264" t="s">
        <v>93</v>
      </c>
    </row>
    <row r="4265" spans="1:8" x14ac:dyDescent="0.25">
      <c r="A4265" t="s">
        <v>222</v>
      </c>
      <c r="B4265" t="s">
        <v>4653</v>
      </c>
      <c r="C4265" t="s">
        <v>89</v>
      </c>
      <c r="D4265" t="s">
        <v>89</v>
      </c>
      <c r="E4265" t="s">
        <v>4654</v>
      </c>
      <c r="F4265" t="s">
        <v>89</v>
      </c>
      <c r="G4265" t="s">
        <v>89</v>
      </c>
      <c r="H4265" t="s">
        <v>93</v>
      </c>
    </row>
    <row r="4266" spans="1:8" x14ac:dyDescent="0.25">
      <c r="A4266" t="s">
        <v>222</v>
      </c>
      <c r="B4266" t="s">
        <v>4655</v>
      </c>
      <c r="C4266" t="s">
        <v>89</v>
      </c>
      <c r="D4266" t="s">
        <v>89</v>
      </c>
      <c r="E4266" t="s">
        <v>4656</v>
      </c>
      <c r="F4266" t="s">
        <v>89</v>
      </c>
      <c r="G4266" t="s">
        <v>89</v>
      </c>
      <c r="H4266" t="s">
        <v>93</v>
      </c>
    </row>
    <row r="4267" spans="1:8" x14ac:dyDescent="0.25">
      <c r="A4267" t="s">
        <v>222</v>
      </c>
      <c r="B4267" t="s">
        <v>4657</v>
      </c>
      <c r="C4267" t="s">
        <v>89</v>
      </c>
      <c r="D4267" t="s">
        <v>89</v>
      </c>
      <c r="E4267" t="s">
        <v>4658</v>
      </c>
      <c r="F4267" t="s">
        <v>89</v>
      </c>
      <c r="G4267" t="s">
        <v>89</v>
      </c>
      <c r="H4267" t="s">
        <v>93</v>
      </c>
    </row>
    <row r="4268" spans="1:8" x14ac:dyDescent="0.25">
      <c r="A4268" t="s">
        <v>222</v>
      </c>
      <c r="B4268" t="s">
        <v>4659</v>
      </c>
      <c r="C4268" t="s">
        <v>89</v>
      </c>
      <c r="D4268" t="s">
        <v>89</v>
      </c>
      <c r="E4268" t="s">
        <v>4652</v>
      </c>
      <c r="F4268" t="s">
        <v>89</v>
      </c>
      <c r="G4268" t="s">
        <v>89</v>
      </c>
      <c r="H4268" t="s">
        <v>93</v>
      </c>
    </row>
    <row r="4269" spans="1:8" x14ac:dyDescent="0.25">
      <c r="A4269" t="s">
        <v>222</v>
      </c>
      <c r="B4269" t="s">
        <v>4660</v>
      </c>
      <c r="C4269" t="s">
        <v>89</v>
      </c>
      <c r="D4269" t="s">
        <v>89</v>
      </c>
      <c r="E4269" t="s">
        <v>4661</v>
      </c>
      <c r="F4269" t="s">
        <v>89</v>
      </c>
      <c r="G4269" t="s">
        <v>89</v>
      </c>
      <c r="H4269" t="s">
        <v>93</v>
      </c>
    </row>
    <row r="4270" spans="1:8" x14ac:dyDescent="0.25">
      <c r="A4270" t="s">
        <v>222</v>
      </c>
      <c r="B4270" t="s">
        <v>4662</v>
      </c>
      <c r="C4270" t="s">
        <v>89</v>
      </c>
      <c r="D4270" t="s">
        <v>89</v>
      </c>
      <c r="E4270" t="s">
        <v>4663</v>
      </c>
      <c r="F4270" t="s">
        <v>89</v>
      </c>
      <c r="G4270" t="s">
        <v>89</v>
      </c>
      <c r="H4270" t="s">
        <v>93</v>
      </c>
    </row>
    <row r="4271" spans="1:8" x14ac:dyDescent="0.25">
      <c r="A4271" t="s">
        <v>222</v>
      </c>
      <c r="B4271" t="s">
        <v>4664</v>
      </c>
      <c r="C4271" t="s">
        <v>89</v>
      </c>
      <c r="D4271" t="s">
        <v>89</v>
      </c>
      <c r="E4271" t="s">
        <v>4654</v>
      </c>
      <c r="F4271" t="s">
        <v>89</v>
      </c>
      <c r="G4271" t="s">
        <v>89</v>
      </c>
      <c r="H4271" t="s">
        <v>93</v>
      </c>
    </row>
    <row r="4272" spans="1:8" x14ac:dyDescent="0.25">
      <c r="A4272" t="s">
        <v>222</v>
      </c>
      <c r="B4272" t="s">
        <v>1116</v>
      </c>
      <c r="C4272" t="s">
        <v>89</v>
      </c>
      <c r="D4272" t="s">
        <v>89</v>
      </c>
      <c r="E4272" t="s">
        <v>4665</v>
      </c>
      <c r="F4272" t="s">
        <v>89</v>
      </c>
      <c r="G4272" t="s">
        <v>89</v>
      </c>
      <c r="H4272" t="s">
        <v>93</v>
      </c>
    </row>
    <row r="4273" spans="1:8" x14ac:dyDescent="0.25">
      <c r="A4273" t="s">
        <v>222</v>
      </c>
      <c r="B4273" t="s">
        <v>4666</v>
      </c>
      <c r="C4273" t="s">
        <v>89</v>
      </c>
      <c r="D4273" t="s">
        <v>89</v>
      </c>
      <c r="E4273" t="s">
        <v>4667</v>
      </c>
      <c r="F4273" t="s">
        <v>89</v>
      </c>
      <c r="G4273" t="s">
        <v>89</v>
      </c>
      <c r="H4273" t="s">
        <v>93</v>
      </c>
    </row>
    <row r="4274" spans="1:8" x14ac:dyDescent="0.25">
      <c r="A4274" t="s">
        <v>222</v>
      </c>
      <c r="B4274" t="s">
        <v>1118</v>
      </c>
      <c r="C4274" t="s">
        <v>89</v>
      </c>
      <c r="D4274" t="s">
        <v>89</v>
      </c>
      <c r="E4274" t="s">
        <v>4668</v>
      </c>
      <c r="F4274" t="s">
        <v>89</v>
      </c>
      <c r="G4274" t="s">
        <v>89</v>
      </c>
      <c r="H4274" t="s">
        <v>93</v>
      </c>
    </row>
    <row r="4275" spans="1:8" x14ac:dyDescent="0.25">
      <c r="A4275" t="s">
        <v>222</v>
      </c>
      <c r="B4275" t="s">
        <v>4669</v>
      </c>
      <c r="C4275" t="s">
        <v>89</v>
      </c>
      <c r="D4275" t="s">
        <v>89</v>
      </c>
      <c r="E4275" t="s">
        <v>4670</v>
      </c>
      <c r="F4275" t="s">
        <v>89</v>
      </c>
      <c r="G4275" t="s">
        <v>89</v>
      </c>
      <c r="H4275" t="s">
        <v>93</v>
      </c>
    </row>
    <row r="4276" spans="1:8" x14ac:dyDescent="0.25">
      <c r="A4276" t="s">
        <v>222</v>
      </c>
      <c r="B4276" t="s">
        <v>4671</v>
      </c>
      <c r="C4276" t="s">
        <v>89</v>
      </c>
      <c r="D4276" t="s">
        <v>89</v>
      </c>
      <c r="E4276" t="s">
        <v>4661</v>
      </c>
      <c r="F4276" t="s">
        <v>89</v>
      </c>
      <c r="G4276" t="s">
        <v>89</v>
      </c>
      <c r="H4276" t="s">
        <v>93</v>
      </c>
    </row>
    <row r="4277" spans="1:8" x14ac:dyDescent="0.25">
      <c r="A4277" t="s">
        <v>222</v>
      </c>
      <c r="B4277" t="s">
        <v>4672</v>
      </c>
      <c r="C4277" t="s">
        <v>89</v>
      </c>
      <c r="D4277" t="s">
        <v>89</v>
      </c>
      <c r="E4277" t="s">
        <v>4650</v>
      </c>
      <c r="F4277" t="s">
        <v>89</v>
      </c>
      <c r="G4277" t="s">
        <v>89</v>
      </c>
      <c r="H4277" t="s">
        <v>93</v>
      </c>
    </row>
    <row r="4278" spans="1:8" x14ac:dyDescent="0.25">
      <c r="A4278" t="s">
        <v>222</v>
      </c>
      <c r="B4278" t="s">
        <v>4673</v>
      </c>
      <c r="C4278" t="s">
        <v>89</v>
      </c>
      <c r="D4278" t="s">
        <v>89</v>
      </c>
      <c r="E4278" t="s">
        <v>4658</v>
      </c>
      <c r="F4278" t="s">
        <v>89</v>
      </c>
      <c r="G4278" t="s">
        <v>89</v>
      </c>
      <c r="H4278" t="s">
        <v>93</v>
      </c>
    </row>
    <row r="4279" spans="1:8" x14ac:dyDescent="0.25">
      <c r="A4279" t="s">
        <v>222</v>
      </c>
      <c r="B4279" t="s">
        <v>4674</v>
      </c>
      <c r="C4279" t="s">
        <v>89</v>
      </c>
      <c r="D4279" t="s">
        <v>89</v>
      </c>
      <c r="E4279" t="s">
        <v>4675</v>
      </c>
      <c r="F4279" t="s">
        <v>89</v>
      </c>
      <c r="G4279" t="s">
        <v>89</v>
      </c>
      <c r="H4279" t="s">
        <v>93</v>
      </c>
    </row>
    <row r="4280" spans="1:8" x14ac:dyDescent="0.25">
      <c r="A4280" t="s">
        <v>222</v>
      </c>
      <c r="B4280" t="s">
        <v>4676</v>
      </c>
      <c r="C4280" t="s">
        <v>89</v>
      </c>
      <c r="D4280" t="s">
        <v>89</v>
      </c>
      <c r="E4280" t="s">
        <v>4656</v>
      </c>
      <c r="F4280" t="s">
        <v>89</v>
      </c>
      <c r="G4280" t="s">
        <v>89</v>
      </c>
      <c r="H4280" t="s">
        <v>93</v>
      </c>
    </row>
    <row r="4281" spans="1:8" x14ac:dyDescent="0.25">
      <c r="A4281" t="s">
        <v>222</v>
      </c>
      <c r="B4281" t="s">
        <v>4677</v>
      </c>
      <c r="C4281" t="s">
        <v>89</v>
      </c>
      <c r="D4281" t="s">
        <v>89</v>
      </c>
      <c r="E4281" t="s">
        <v>4665</v>
      </c>
      <c r="F4281" t="s">
        <v>89</v>
      </c>
      <c r="G4281" t="s">
        <v>89</v>
      </c>
      <c r="H4281" t="s">
        <v>93</v>
      </c>
    </row>
    <row r="4282" spans="1:8" x14ac:dyDescent="0.25">
      <c r="A4282" t="s">
        <v>222</v>
      </c>
      <c r="B4282" t="s">
        <v>4678</v>
      </c>
      <c r="C4282" t="s">
        <v>89</v>
      </c>
      <c r="D4282" t="s">
        <v>89</v>
      </c>
      <c r="E4282" t="s">
        <v>4667</v>
      </c>
      <c r="F4282" t="s">
        <v>89</v>
      </c>
      <c r="G4282" t="s">
        <v>89</v>
      </c>
      <c r="H4282" t="s">
        <v>93</v>
      </c>
    </row>
    <row r="4283" spans="1:8" x14ac:dyDescent="0.25">
      <c r="A4283" t="s">
        <v>222</v>
      </c>
      <c r="B4283" t="s">
        <v>4679</v>
      </c>
      <c r="C4283" t="s">
        <v>89</v>
      </c>
      <c r="D4283" t="s">
        <v>89</v>
      </c>
      <c r="E4283" t="s">
        <v>4668</v>
      </c>
      <c r="F4283" t="s">
        <v>89</v>
      </c>
      <c r="G4283" t="s">
        <v>89</v>
      </c>
      <c r="H4283" t="s">
        <v>93</v>
      </c>
    </row>
    <row r="4284" spans="1:8" x14ac:dyDescent="0.25">
      <c r="A4284" t="s">
        <v>222</v>
      </c>
      <c r="B4284" t="s">
        <v>4680</v>
      </c>
      <c r="C4284" t="s">
        <v>89</v>
      </c>
      <c r="D4284" t="s">
        <v>89</v>
      </c>
      <c r="E4284" t="s">
        <v>4670</v>
      </c>
      <c r="F4284" t="s">
        <v>89</v>
      </c>
      <c r="G4284" t="s">
        <v>89</v>
      </c>
      <c r="H4284" t="s">
        <v>93</v>
      </c>
    </row>
    <row r="4285" spans="1:8" x14ac:dyDescent="0.25">
      <c r="A4285" t="s">
        <v>222</v>
      </c>
      <c r="B4285" t="s">
        <v>4681</v>
      </c>
      <c r="C4285" t="s">
        <v>89</v>
      </c>
      <c r="D4285" t="s">
        <v>89</v>
      </c>
      <c r="E4285" t="s">
        <v>4661</v>
      </c>
      <c r="F4285" t="s">
        <v>89</v>
      </c>
      <c r="G4285" t="s">
        <v>89</v>
      </c>
      <c r="H4285" t="s">
        <v>93</v>
      </c>
    </row>
    <row r="4286" spans="1:8" x14ac:dyDescent="0.25">
      <c r="A4286" t="s">
        <v>222</v>
      </c>
      <c r="B4286" t="s">
        <v>4682</v>
      </c>
      <c r="C4286" t="s">
        <v>89</v>
      </c>
      <c r="D4286" t="s">
        <v>89</v>
      </c>
      <c r="E4286" t="s">
        <v>4650</v>
      </c>
      <c r="F4286" t="s">
        <v>89</v>
      </c>
      <c r="G4286" t="s">
        <v>89</v>
      </c>
      <c r="H4286" t="s">
        <v>93</v>
      </c>
    </row>
    <row r="4287" spans="1:8" x14ac:dyDescent="0.25">
      <c r="A4287" t="s">
        <v>222</v>
      </c>
      <c r="B4287" t="s">
        <v>4683</v>
      </c>
      <c r="C4287" t="s">
        <v>89</v>
      </c>
      <c r="D4287" t="s">
        <v>89</v>
      </c>
      <c r="E4287" t="s">
        <v>1516</v>
      </c>
      <c r="F4287" t="s">
        <v>89</v>
      </c>
      <c r="G4287" t="s">
        <v>89</v>
      </c>
      <c r="H4287" t="s">
        <v>93</v>
      </c>
    </row>
    <row r="4288" spans="1:8" x14ac:dyDescent="0.25">
      <c r="A4288" t="s">
        <v>222</v>
      </c>
      <c r="B4288" t="s">
        <v>4684</v>
      </c>
      <c r="C4288" t="s">
        <v>89</v>
      </c>
      <c r="D4288" t="s">
        <v>89</v>
      </c>
      <c r="E4288" t="s">
        <v>1272</v>
      </c>
      <c r="F4288" t="s">
        <v>89</v>
      </c>
      <c r="G4288" t="s">
        <v>89</v>
      </c>
      <c r="H4288" t="s">
        <v>93</v>
      </c>
    </row>
    <row r="4289" spans="1:8" x14ac:dyDescent="0.25">
      <c r="A4289" t="s">
        <v>222</v>
      </c>
      <c r="B4289" t="s">
        <v>4686</v>
      </c>
      <c r="C4289" t="s">
        <v>89</v>
      </c>
      <c r="D4289" t="s">
        <v>89</v>
      </c>
      <c r="E4289" t="s">
        <v>4668</v>
      </c>
      <c r="F4289" t="s">
        <v>89</v>
      </c>
      <c r="G4289" t="s">
        <v>89</v>
      </c>
      <c r="H4289" t="s">
        <v>93</v>
      </c>
    </row>
    <row r="4290" spans="1:8" x14ac:dyDescent="0.25">
      <c r="A4290" t="s">
        <v>222</v>
      </c>
      <c r="B4290" t="s">
        <v>4687</v>
      </c>
      <c r="C4290" t="s">
        <v>89</v>
      </c>
      <c r="D4290" t="s">
        <v>89</v>
      </c>
      <c r="E4290" t="s">
        <v>4670</v>
      </c>
      <c r="F4290" t="s">
        <v>89</v>
      </c>
      <c r="G4290" t="s">
        <v>89</v>
      </c>
      <c r="H4290" t="s">
        <v>93</v>
      </c>
    </row>
    <row r="4291" spans="1:8" x14ac:dyDescent="0.25">
      <c r="A4291" t="s">
        <v>222</v>
      </c>
      <c r="B4291" t="s">
        <v>4688</v>
      </c>
      <c r="C4291" t="s">
        <v>89</v>
      </c>
      <c r="D4291" t="s">
        <v>89</v>
      </c>
      <c r="E4291" t="s">
        <v>1123</v>
      </c>
      <c r="F4291" t="s">
        <v>89</v>
      </c>
      <c r="G4291" t="s">
        <v>89</v>
      </c>
      <c r="H4291" t="s">
        <v>93</v>
      </c>
    </row>
    <row r="4292" spans="1:8" x14ac:dyDescent="0.25">
      <c r="A4292" t="s">
        <v>222</v>
      </c>
      <c r="B4292" t="s">
        <v>4689</v>
      </c>
      <c r="C4292" t="s">
        <v>89</v>
      </c>
      <c r="D4292" t="s">
        <v>89</v>
      </c>
      <c r="E4292" t="s">
        <v>1123</v>
      </c>
      <c r="F4292" t="s">
        <v>89</v>
      </c>
      <c r="G4292" t="s">
        <v>89</v>
      </c>
      <c r="H4292" t="s">
        <v>93</v>
      </c>
    </row>
    <row r="4293" spans="1:8" x14ac:dyDescent="0.25">
      <c r="A4293" t="s">
        <v>222</v>
      </c>
      <c r="B4293" t="s">
        <v>4690</v>
      </c>
      <c r="C4293" t="s">
        <v>89</v>
      </c>
      <c r="D4293" t="s">
        <v>4691</v>
      </c>
      <c r="E4293" t="s">
        <v>1506</v>
      </c>
      <c r="F4293" t="s">
        <v>89</v>
      </c>
      <c r="G4293" t="s">
        <v>89</v>
      </c>
      <c r="H4293" t="s">
        <v>93</v>
      </c>
    </row>
    <row r="4294" spans="1:8" x14ac:dyDescent="0.25">
      <c r="A4294" t="s">
        <v>222</v>
      </c>
      <c r="B4294" t="s">
        <v>4692</v>
      </c>
      <c r="C4294" t="s">
        <v>89</v>
      </c>
      <c r="D4294" t="s">
        <v>4693</v>
      </c>
      <c r="E4294" t="s">
        <v>4665</v>
      </c>
      <c r="F4294" t="s">
        <v>89</v>
      </c>
      <c r="G4294" t="s">
        <v>89</v>
      </c>
      <c r="H4294" t="s">
        <v>93</v>
      </c>
    </row>
    <row r="4295" spans="1:8" x14ac:dyDescent="0.25">
      <c r="A4295" t="s">
        <v>222</v>
      </c>
      <c r="B4295" t="s">
        <v>4694</v>
      </c>
      <c r="C4295" t="s">
        <v>89</v>
      </c>
      <c r="D4295" t="s">
        <v>4693</v>
      </c>
      <c r="E4295" t="s">
        <v>4667</v>
      </c>
      <c r="F4295" t="s">
        <v>89</v>
      </c>
      <c r="G4295" t="s">
        <v>89</v>
      </c>
      <c r="H4295" t="s">
        <v>93</v>
      </c>
    </row>
    <row r="4296" spans="1:8" x14ac:dyDescent="0.25">
      <c r="A4296" t="s">
        <v>222</v>
      </c>
      <c r="B4296" t="s">
        <v>4695</v>
      </c>
      <c r="C4296" t="s">
        <v>89</v>
      </c>
      <c r="D4296" t="s">
        <v>89</v>
      </c>
      <c r="E4296" t="s">
        <v>1196</v>
      </c>
      <c r="F4296" t="s">
        <v>89</v>
      </c>
      <c r="G4296" t="s">
        <v>89</v>
      </c>
      <c r="H4296" t="s">
        <v>93</v>
      </c>
    </row>
    <row r="4297" spans="1:8" x14ac:dyDescent="0.25">
      <c r="A4297" t="s">
        <v>222</v>
      </c>
      <c r="B4297" t="s">
        <v>4696</v>
      </c>
      <c r="C4297" t="s">
        <v>89</v>
      </c>
      <c r="D4297" t="s">
        <v>89</v>
      </c>
      <c r="E4297" t="s">
        <v>1196</v>
      </c>
      <c r="F4297" t="s">
        <v>89</v>
      </c>
      <c r="G4297" t="s">
        <v>89</v>
      </c>
      <c r="H4297" t="s">
        <v>93</v>
      </c>
    </row>
    <row r="4298" spans="1:8" x14ac:dyDescent="0.25">
      <c r="A4298" t="s">
        <v>222</v>
      </c>
      <c r="B4298" t="s">
        <v>4697</v>
      </c>
      <c r="C4298" t="s">
        <v>89</v>
      </c>
      <c r="D4298" t="s">
        <v>89</v>
      </c>
      <c r="E4298" t="s">
        <v>1196</v>
      </c>
      <c r="F4298" t="s">
        <v>89</v>
      </c>
      <c r="G4298" t="s">
        <v>89</v>
      </c>
      <c r="H4298" t="s">
        <v>93</v>
      </c>
    </row>
    <row r="4299" spans="1:8" x14ac:dyDescent="0.25">
      <c r="A4299" t="s">
        <v>222</v>
      </c>
      <c r="B4299" t="s">
        <v>4698</v>
      </c>
      <c r="C4299" t="s">
        <v>89</v>
      </c>
      <c r="D4299" t="s">
        <v>89</v>
      </c>
      <c r="E4299" t="s">
        <v>1196</v>
      </c>
      <c r="F4299" t="s">
        <v>89</v>
      </c>
      <c r="G4299" t="s">
        <v>89</v>
      </c>
      <c r="H4299" t="s">
        <v>93</v>
      </c>
    </row>
    <row r="4300" spans="1:8" x14ac:dyDescent="0.25">
      <c r="A4300" t="s">
        <v>222</v>
      </c>
      <c r="B4300" t="s">
        <v>4699</v>
      </c>
      <c r="C4300" t="s">
        <v>89</v>
      </c>
      <c r="D4300" t="s">
        <v>89</v>
      </c>
      <c r="E4300" t="s">
        <v>1196</v>
      </c>
      <c r="F4300" t="s">
        <v>89</v>
      </c>
      <c r="G4300" t="s">
        <v>89</v>
      </c>
      <c r="H4300" t="s">
        <v>93</v>
      </c>
    </row>
    <row r="4301" spans="1:8" x14ac:dyDescent="0.25">
      <c r="A4301" t="s">
        <v>222</v>
      </c>
      <c r="B4301" t="s">
        <v>1284</v>
      </c>
      <c r="C4301" t="s">
        <v>89</v>
      </c>
      <c r="D4301" t="s">
        <v>89</v>
      </c>
      <c r="E4301" t="s">
        <v>4667</v>
      </c>
      <c r="F4301" t="s">
        <v>89</v>
      </c>
      <c r="G4301" t="s">
        <v>89</v>
      </c>
      <c r="H4301" t="s">
        <v>93</v>
      </c>
    </row>
    <row r="4302" spans="1:8" x14ac:dyDescent="0.25">
      <c r="A4302" t="s">
        <v>222</v>
      </c>
      <c r="B4302" t="s">
        <v>1122</v>
      </c>
      <c r="C4302" t="s">
        <v>89</v>
      </c>
      <c r="D4302" t="s">
        <v>89</v>
      </c>
      <c r="E4302" t="s">
        <v>4667</v>
      </c>
      <c r="F4302" t="s">
        <v>89</v>
      </c>
      <c r="G4302" t="s">
        <v>89</v>
      </c>
      <c r="H4302" t="s">
        <v>93</v>
      </c>
    </row>
    <row r="4303" spans="1:8" x14ac:dyDescent="0.25">
      <c r="A4303" t="s">
        <v>222</v>
      </c>
      <c r="B4303" t="s">
        <v>1331</v>
      </c>
      <c r="C4303" t="s">
        <v>89</v>
      </c>
      <c r="D4303" t="s">
        <v>89</v>
      </c>
      <c r="E4303" t="s">
        <v>4667</v>
      </c>
      <c r="F4303" t="s">
        <v>89</v>
      </c>
      <c r="G4303" t="s">
        <v>89</v>
      </c>
      <c r="H4303" t="s">
        <v>93</v>
      </c>
    </row>
    <row r="4304" spans="1:8" x14ac:dyDescent="0.25">
      <c r="A4304" t="s">
        <v>222</v>
      </c>
      <c r="B4304" t="s">
        <v>1124</v>
      </c>
      <c r="C4304" t="s">
        <v>89</v>
      </c>
      <c r="D4304" t="s">
        <v>89</v>
      </c>
      <c r="E4304" t="s">
        <v>4667</v>
      </c>
      <c r="F4304" t="s">
        <v>89</v>
      </c>
      <c r="G4304" t="s">
        <v>89</v>
      </c>
      <c r="H4304" t="s">
        <v>93</v>
      </c>
    </row>
    <row r="4305" spans="1:8" x14ac:dyDescent="0.25">
      <c r="A4305" t="s">
        <v>222</v>
      </c>
      <c r="B4305" t="s">
        <v>1125</v>
      </c>
      <c r="C4305" t="s">
        <v>89</v>
      </c>
      <c r="D4305" t="s">
        <v>89</v>
      </c>
      <c r="E4305" t="s">
        <v>4667</v>
      </c>
      <c r="F4305" t="s">
        <v>89</v>
      </c>
      <c r="G4305" t="s">
        <v>89</v>
      </c>
      <c r="H4305" t="s">
        <v>93</v>
      </c>
    </row>
    <row r="4306" spans="1:8" x14ac:dyDescent="0.25">
      <c r="A4306" t="s">
        <v>222</v>
      </c>
      <c r="B4306" t="s">
        <v>4700</v>
      </c>
      <c r="C4306" t="s">
        <v>89</v>
      </c>
      <c r="D4306" t="s">
        <v>89</v>
      </c>
      <c r="E4306" t="s">
        <v>4667</v>
      </c>
      <c r="F4306" t="s">
        <v>89</v>
      </c>
      <c r="G4306" t="s">
        <v>89</v>
      </c>
      <c r="H4306" t="s">
        <v>93</v>
      </c>
    </row>
    <row r="4307" spans="1:8" x14ac:dyDescent="0.25">
      <c r="A4307" t="s">
        <v>222</v>
      </c>
      <c r="B4307" t="s">
        <v>3063</v>
      </c>
      <c r="C4307" t="s">
        <v>89</v>
      </c>
      <c r="D4307" t="s">
        <v>89</v>
      </c>
      <c r="E4307" t="s">
        <v>4667</v>
      </c>
      <c r="F4307" t="s">
        <v>89</v>
      </c>
      <c r="G4307" t="s">
        <v>89</v>
      </c>
      <c r="H4307" t="s">
        <v>93</v>
      </c>
    </row>
    <row r="4308" spans="1:8" x14ac:dyDescent="0.25">
      <c r="A4308" t="s">
        <v>222</v>
      </c>
      <c r="B4308" t="s">
        <v>4701</v>
      </c>
      <c r="C4308" t="s">
        <v>89</v>
      </c>
      <c r="D4308" t="s">
        <v>89</v>
      </c>
      <c r="E4308" t="s">
        <v>4702</v>
      </c>
      <c r="F4308" t="s">
        <v>89</v>
      </c>
      <c r="G4308" t="s">
        <v>89</v>
      </c>
      <c r="H4308" t="s">
        <v>93</v>
      </c>
    </row>
    <row r="4309" spans="1:8" x14ac:dyDescent="0.25">
      <c r="A4309" t="s">
        <v>222</v>
      </c>
      <c r="B4309" t="s">
        <v>4703</v>
      </c>
      <c r="C4309" t="s">
        <v>89</v>
      </c>
      <c r="D4309" t="s">
        <v>89</v>
      </c>
      <c r="E4309" t="s">
        <v>4704</v>
      </c>
      <c r="F4309" t="s">
        <v>89</v>
      </c>
      <c r="G4309" t="s">
        <v>89</v>
      </c>
      <c r="H4309" t="s">
        <v>93</v>
      </c>
    </row>
    <row r="4310" spans="1:8" x14ac:dyDescent="0.25">
      <c r="A4310" t="s">
        <v>222</v>
      </c>
      <c r="B4310" t="s">
        <v>4705</v>
      </c>
      <c r="C4310" t="s">
        <v>89</v>
      </c>
      <c r="D4310" t="s">
        <v>4706</v>
      </c>
      <c r="E4310" t="s">
        <v>1516</v>
      </c>
      <c r="F4310" t="s">
        <v>89</v>
      </c>
      <c r="G4310" t="s">
        <v>89</v>
      </c>
      <c r="H4310" t="s">
        <v>93</v>
      </c>
    </row>
    <row r="4311" spans="1:8" x14ac:dyDescent="0.25">
      <c r="A4311" t="s">
        <v>222</v>
      </c>
      <c r="B4311" t="s">
        <v>4707</v>
      </c>
      <c r="C4311" t="s">
        <v>89</v>
      </c>
      <c r="D4311" t="s">
        <v>89</v>
      </c>
      <c r="E4311" t="s">
        <v>4702</v>
      </c>
      <c r="F4311" t="s">
        <v>89</v>
      </c>
      <c r="G4311" t="s">
        <v>89</v>
      </c>
      <c r="H4311" t="s">
        <v>93</v>
      </c>
    </row>
    <row r="4312" spans="1:8" x14ac:dyDescent="0.25">
      <c r="A4312" t="s">
        <v>222</v>
      </c>
      <c r="B4312" t="s">
        <v>4708</v>
      </c>
      <c r="C4312" t="s">
        <v>89</v>
      </c>
      <c r="D4312" t="s">
        <v>89</v>
      </c>
      <c r="E4312" t="s">
        <v>4702</v>
      </c>
      <c r="F4312" t="s">
        <v>89</v>
      </c>
      <c r="G4312" t="s">
        <v>89</v>
      </c>
      <c r="H4312" t="s">
        <v>93</v>
      </c>
    </row>
    <row r="4313" spans="1:8" x14ac:dyDescent="0.25">
      <c r="A4313" t="s">
        <v>222</v>
      </c>
      <c r="B4313" t="s">
        <v>4709</v>
      </c>
      <c r="C4313" t="s">
        <v>89</v>
      </c>
      <c r="D4313" t="s">
        <v>89</v>
      </c>
      <c r="E4313" t="s">
        <v>4702</v>
      </c>
      <c r="F4313" t="s">
        <v>89</v>
      </c>
      <c r="G4313" t="s">
        <v>89</v>
      </c>
      <c r="H4313" t="s">
        <v>93</v>
      </c>
    </row>
    <row r="4314" spans="1:8" x14ac:dyDescent="0.25">
      <c r="A4314" t="s">
        <v>222</v>
      </c>
      <c r="B4314" t="s">
        <v>4710</v>
      </c>
      <c r="C4314" t="s">
        <v>89</v>
      </c>
      <c r="D4314" t="s">
        <v>89</v>
      </c>
      <c r="E4314" t="s">
        <v>4702</v>
      </c>
      <c r="F4314" t="s">
        <v>89</v>
      </c>
      <c r="G4314" t="s">
        <v>89</v>
      </c>
      <c r="H4314" t="s">
        <v>93</v>
      </c>
    </row>
    <row r="4315" spans="1:8" x14ac:dyDescent="0.25">
      <c r="A4315" t="s">
        <v>222</v>
      </c>
      <c r="B4315" t="s">
        <v>4711</v>
      </c>
      <c r="C4315" t="s">
        <v>89</v>
      </c>
      <c r="D4315" t="s">
        <v>89</v>
      </c>
      <c r="E4315" t="s">
        <v>4712</v>
      </c>
      <c r="F4315" t="s">
        <v>89</v>
      </c>
      <c r="G4315" t="s">
        <v>89</v>
      </c>
      <c r="H4315" t="s">
        <v>93</v>
      </c>
    </row>
    <row r="4316" spans="1:8" x14ac:dyDescent="0.25">
      <c r="A4316" t="s">
        <v>222</v>
      </c>
      <c r="B4316" t="s">
        <v>1268</v>
      </c>
      <c r="C4316" t="s">
        <v>89</v>
      </c>
      <c r="D4316" t="s">
        <v>89</v>
      </c>
      <c r="E4316" t="s">
        <v>4668</v>
      </c>
      <c r="F4316" t="s">
        <v>89</v>
      </c>
      <c r="G4316" t="s">
        <v>89</v>
      </c>
      <c r="H4316" t="s">
        <v>93</v>
      </c>
    </row>
    <row r="4317" spans="1:8" x14ac:dyDescent="0.25">
      <c r="A4317" t="s">
        <v>222</v>
      </c>
      <c r="B4317" t="s">
        <v>1336</v>
      </c>
      <c r="C4317" t="s">
        <v>89</v>
      </c>
      <c r="D4317" t="s">
        <v>89</v>
      </c>
      <c r="E4317" t="s">
        <v>4668</v>
      </c>
      <c r="F4317" t="s">
        <v>89</v>
      </c>
      <c r="G4317" t="s">
        <v>89</v>
      </c>
      <c r="H4317" t="s">
        <v>93</v>
      </c>
    </row>
    <row r="4318" spans="1:8" x14ac:dyDescent="0.25">
      <c r="A4318" t="s">
        <v>222</v>
      </c>
      <c r="B4318" t="s">
        <v>3068</v>
      </c>
      <c r="C4318" t="s">
        <v>89</v>
      </c>
      <c r="D4318" t="s">
        <v>89</v>
      </c>
      <c r="E4318" t="s">
        <v>4668</v>
      </c>
      <c r="F4318" t="s">
        <v>89</v>
      </c>
      <c r="G4318" t="s">
        <v>89</v>
      </c>
      <c r="H4318" t="s">
        <v>93</v>
      </c>
    </row>
    <row r="4319" spans="1:8" x14ac:dyDescent="0.25">
      <c r="A4319" t="s">
        <v>222</v>
      </c>
      <c r="B4319" t="s">
        <v>1269</v>
      </c>
      <c r="C4319" t="s">
        <v>89</v>
      </c>
      <c r="D4319" t="s">
        <v>89</v>
      </c>
      <c r="E4319" t="s">
        <v>4668</v>
      </c>
      <c r="F4319" t="s">
        <v>89</v>
      </c>
      <c r="G4319" t="s">
        <v>89</v>
      </c>
      <c r="H4319" t="s">
        <v>93</v>
      </c>
    </row>
    <row r="4320" spans="1:8" x14ac:dyDescent="0.25">
      <c r="A4320" t="s">
        <v>222</v>
      </c>
      <c r="B4320" t="s">
        <v>1270</v>
      </c>
      <c r="C4320" t="s">
        <v>89</v>
      </c>
      <c r="D4320" t="s">
        <v>89</v>
      </c>
      <c r="E4320" t="s">
        <v>4668</v>
      </c>
      <c r="F4320" t="s">
        <v>89</v>
      </c>
      <c r="G4320" t="s">
        <v>89</v>
      </c>
      <c r="H4320" t="s">
        <v>93</v>
      </c>
    </row>
    <row r="4321" spans="1:8" x14ac:dyDescent="0.25">
      <c r="A4321" t="s">
        <v>222</v>
      </c>
      <c r="B4321" t="s">
        <v>3073</v>
      </c>
      <c r="C4321" t="s">
        <v>89</v>
      </c>
      <c r="D4321" t="s">
        <v>89</v>
      </c>
      <c r="E4321" t="s">
        <v>4668</v>
      </c>
      <c r="F4321" t="s">
        <v>89</v>
      </c>
      <c r="G4321" t="s">
        <v>89</v>
      </c>
      <c r="H4321" t="s">
        <v>93</v>
      </c>
    </row>
    <row r="4322" spans="1:8" x14ac:dyDescent="0.25">
      <c r="A4322" t="s">
        <v>222</v>
      </c>
      <c r="B4322" t="s">
        <v>4713</v>
      </c>
      <c r="C4322" t="s">
        <v>89</v>
      </c>
      <c r="D4322" t="s">
        <v>89</v>
      </c>
      <c r="E4322" t="s">
        <v>4668</v>
      </c>
      <c r="F4322" t="s">
        <v>89</v>
      </c>
      <c r="G4322" t="s">
        <v>89</v>
      </c>
      <c r="H4322" t="s">
        <v>93</v>
      </c>
    </row>
    <row r="4323" spans="1:8" x14ac:dyDescent="0.25">
      <c r="A4323" t="s">
        <v>222</v>
      </c>
      <c r="B4323" t="s">
        <v>3724</v>
      </c>
      <c r="C4323" t="s">
        <v>89</v>
      </c>
      <c r="D4323" t="s">
        <v>89</v>
      </c>
      <c r="E4323" t="s">
        <v>1221</v>
      </c>
      <c r="F4323" t="s">
        <v>89</v>
      </c>
      <c r="G4323" t="s">
        <v>89</v>
      </c>
      <c r="H4323" t="s">
        <v>93</v>
      </c>
    </row>
    <row r="4324" spans="1:8" x14ac:dyDescent="0.25">
      <c r="A4324" t="s">
        <v>222</v>
      </c>
      <c r="B4324" t="s">
        <v>3725</v>
      </c>
      <c r="C4324" t="s">
        <v>89</v>
      </c>
      <c r="D4324" t="s">
        <v>89</v>
      </c>
      <c r="E4324" t="s">
        <v>1221</v>
      </c>
      <c r="F4324" t="s">
        <v>89</v>
      </c>
      <c r="G4324" t="s">
        <v>89</v>
      </c>
      <c r="H4324" t="s">
        <v>93</v>
      </c>
    </row>
    <row r="4325" spans="1:8" x14ac:dyDescent="0.25">
      <c r="A4325" t="s">
        <v>222</v>
      </c>
      <c r="B4325" t="s">
        <v>1439</v>
      </c>
      <c r="C4325" t="s">
        <v>89</v>
      </c>
      <c r="D4325" t="s">
        <v>89</v>
      </c>
      <c r="E4325" t="s">
        <v>1221</v>
      </c>
      <c r="F4325" t="s">
        <v>89</v>
      </c>
      <c r="G4325" t="s">
        <v>89</v>
      </c>
      <c r="H4325" t="s">
        <v>93</v>
      </c>
    </row>
    <row r="4326" spans="1:8" x14ac:dyDescent="0.25">
      <c r="A4326" t="s">
        <v>222</v>
      </c>
      <c r="B4326" t="s">
        <v>4265</v>
      </c>
      <c r="C4326" t="s">
        <v>89</v>
      </c>
      <c r="D4326" t="s">
        <v>89</v>
      </c>
      <c r="E4326" t="s">
        <v>1221</v>
      </c>
      <c r="F4326" t="s">
        <v>89</v>
      </c>
      <c r="G4326" t="s">
        <v>89</v>
      </c>
      <c r="H4326" t="s">
        <v>93</v>
      </c>
    </row>
    <row r="4327" spans="1:8" x14ac:dyDescent="0.25">
      <c r="A4327" t="s">
        <v>222</v>
      </c>
      <c r="B4327" t="s">
        <v>2543</v>
      </c>
      <c r="C4327" t="s">
        <v>89</v>
      </c>
      <c r="D4327" t="s">
        <v>89</v>
      </c>
      <c r="E4327" t="s">
        <v>1221</v>
      </c>
      <c r="F4327" t="s">
        <v>89</v>
      </c>
      <c r="G4327" t="s">
        <v>89</v>
      </c>
      <c r="H4327" t="s">
        <v>93</v>
      </c>
    </row>
    <row r="4328" spans="1:8" x14ac:dyDescent="0.25">
      <c r="A4328" t="s">
        <v>222</v>
      </c>
      <c r="B4328" t="s">
        <v>2541</v>
      </c>
      <c r="C4328" t="s">
        <v>89</v>
      </c>
      <c r="D4328" t="s">
        <v>89</v>
      </c>
      <c r="E4328" t="s">
        <v>1221</v>
      </c>
      <c r="F4328" t="s">
        <v>89</v>
      </c>
      <c r="G4328" t="s">
        <v>89</v>
      </c>
      <c r="H4328" t="s">
        <v>93</v>
      </c>
    </row>
    <row r="4329" spans="1:8" x14ac:dyDescent="0.25">
      <c r="A4329" t="s">
        <v>222</v>
      </c>
      <c r="B4329" t="s">
        <v>4714</v>
      </c>
      <c r="C4329" t="s">
        <v>89</v>
      </c>
      <c r="D4329" t="s">
        <v>89</v>
      </c>
      <c r="E4329" t="s">
        <v>1133</v>
      </c>
      <c r="F4329" t="s">
        <v>89</v>
      </c>
      <c r="G4329" t="s">
        <v>89</v>
      </c>
      <c r="H4329" t="s">
        <v>93</v>
      </c>
    </row>
    <row r="4330" spans="1:8" x14ac:dyDescent="0.25">
      <c r="A4330" t="s">
        <v>223</v>
      </c>
      <c r="B4330" t="s">
        <v>4371</v>
      </c>
      <c r="C4330" t="s">
        <v>89</v>
      </c>
      <c r="D4330" t="s">
        <v>4372</v>
      </c>
      <c r="E4330" t="s">
        <v>4373</v>
      </c>
      <c r="F4330" t="s">
        <v>89</v>
      </c>
      <c r="G4330" t="s">
        <v>89</v>
      </c>
      <c r="H4330" t="s">
        <v>93</v>
      </c>
    </row>
    <row r="4331" spans="1:8" x14ac:dyDescent="0.25">
      <c r="A4331" t="s">
        <v>223</v>
      </c>
      <c r="B4331" t="s">
        <v>4374</v>
      </c>
      <c r="C4331" t="s">
        <v>89</v>
      </c>
      <c r="D4331" t="s">
        <v>4375</v>
      </c>
      <c r="E4331" t="s">
        <v>4376</v>
      </c>
      <c r="F4331" t="s">
        <v>89</v>
      </c>
      <c r="G4331" t="s">
        <v>89</v>
      </c>
      <c r="H4331" t="s">
        <v>93</v>
      </c>
    </row>
    <row r="4332" spans="1:8" x14ac:dyDescent="0.25">
      <c r="A4332" t="s">
        <v>223</v>
      </c>
      <c r="B4332" t="s">
        <v>4377</v>
      </c>
      <c r="C4332" t="s">
        <v>89</v>
      </c>
      <c r="D4332" t="s">
        <v>4378</v>
      </c>
      <c r="E4332" t="s">
        <v>4379</v>
      </c>
      <c r="F4332" t="s">
        <v>89</v>
      </c>
      <c r="G4332" t="s">
        <v>89</v>
      </c>
      <c r="H4332" t="s">
        <v>93</v>
      </c>
    </row>
    <row r="4333" spans="1:8" x14ac:dyDescent="0.25">
      <c r="A4333" t="s">
        <v>223</v>
      </c>
      <c r="B4333" t="s">
        <v>4380</v>
      </c>
      <c r="C4333" t="s">
        <v>89</v>
      </c>
      <c r="D4333" t="s">
        <v>4381</v>
      </c>
      <c r="E4333" t="s">
        <v>4382</v>
      </c>
      <c r="F4333" t="s">
        <v>89</v>
      </c>
      <c r="G4333" t="s">
        <v>89</v>
      </c>
      <c r="H4333" t="s">
        <v>93</v>
      </c>
    </row>
    <row r="4334" spans="1:8" x14ac:dyDescent="0.25">
      <c r="A4334" t="s">
        <v>223</v>
      </c>
      <c r="B4334" t="s">
        <v>4715</v>
      </c>
      <c r="C4334" t="s">
        <v>89</v>
      </c>
      <c r="D4334" t="s">
        <v>4384</v>
      </c>
      <c r="E4334" t="s">
        <v>4385</v>
      </c>
      <c r="F4334" t="s">
        <v>89</v>
      </c>
      <c r="G4334" t="s">
        <v>89</v>
      </c>
      <c r="H4334" t="s">
        <v>93</v>
      </c>
    </row>
    <row r="4335" spans="1:8" x14ac:dyDescent="0.25">
      <c r="A4335" t="s">
        <v>223</v>
      </c>
      <c r="B4335" t="s">
        <v>4386</v>
      </c>
      <c r="C4335" t="s">
        <v>89</v>
      </c>
      <c r="D4335" t="s">
        <v>4387</v>
      </c>
      <c r="E4335" t="s">
        <v>4388</v>
      </c>
      <c r="F4335" t="s">
        <v>89</v>
      </c>
      <c r="G4335" t="s">
        <v>89</v>
      </c>
      <c r="H4335" t="s">
        <v>93</v>
      </c>
    </row>
    <row r="4336" spans="1:8" x14ac:dyDescent="0.25">
      <c r="A4336" t="s">
        <v>223</v>
      </c>
      <c r="B4336" t="s">
        <v>4389</v>
      </c>
      <c r="C4336" t="s">
        <v>89</v>
      </c>
      <c r="D4336" t="s">
        <v>4390</v>
      </c>
      <c r="E4336" t="s">
        <v>4391</v>
      </c>
      <c r="F4336" t="s">
        <v>89</v>
      </c>
      <c r="G4336" t="s">
        <v>89</v>
      </c>
      <c r="H4336" t="s">
        <v>93</v>
      </c>
    </row>
    <row r="4337" spans="1:8" x14ac:dyDescent="0.25">
      <c r="A4337" t="s">
        <v>223</v>
      </c>
      <c r="B4337" t="s">
        <v>4392</v>
      </c>
      <c r="C4337" t="s">
        <v>89</v>
      </c>
      <c r="D4337" t="s">
        <v>4393</v>
      </c>
      <c r="E4337" t="s">
        <v>4394</v>
      </c>
      <c r="F4337" t="s">
        <v>89</v>
      </c>
      <c r="G4337" t="s">
        <v>89</v>
      </c>
      <c r="H4337" t="s">
        <v>93</v>
      </c>
    </row>
    <row r="4338" spans="1:8" x14ac:dyDescent="0.25">
      <c r="A4338" t="s">
        <v>223</v>
      </c>
      <c r="B4338" t="s">
        <v>4395</v>
      </c>
      <c r="C4338" t="s">
        <v>89</v>
      </c>
      <c r="D4338" t="s">
        <v>4396</v>
      </c>
      <c r="E4338" t="s">
        <v>4379</v>
      </c>
      <c r="F4338" t="s">
        <v>89</v>
      </c>
      <c r="G4338" t="s">
        <v>89</v>
      </c>
      <c r="H4338" t="s">
        <v>93</v>
      </c>
    </row>
    <row r="4339" spans="1:8" x14ac:dyDescent="0.25">
      <c r="A4339" t="s">
        <v>223</v>
      </c>
      <c r="B4339" t="s">
        <v>4397</v>
      </c>
      <c r="C4339" t="s">
        <v>89</v>
      </c>
      <c r="D4339" t="s">
        <v>4398</v>
      </c>
      <c r="E4339" t="s">
        <v>4399</v>
      </c>
      <c r="F4339" t="s">
        <v>89</v>
      </c>
      <c r="G4339" t="s">
        <v>89</v>
      </c>
      <c r="H4339" t="s">
        <v>93</v>
      </c>
    </row>
    <row r="4340" spans="1:8" x14ac:dyDescent="0.25">
      <c r="A4340" t="s">
        <v>223</v>
      </c>
      <c r="B4340" t="s">
        <v>4400</v>
      </c>
      <c r="C4340" t="s">
        <v>89</v>
      </c>
      <c r="D4340" t="s">
        <v>4401</v>
      </c>
      <c r="E4340" t="s">
        <v>4402</v>
      </c>
      <c r="F4340" t="s">
        <v>89</v>
      </c>
      <c r="G4340" t="s">
        <v>89</v>
      </c>
      <c r="H4340" t="s">
        <v>93</v>
      </c>
    </row>
    <row r="4341" spans="1:8" x14ac:dyDescent="0.25">
      <c r="A4341" t="s">
        <v>223</v>
      </c>
      <c r="B4341" t="s">
        <v>4403</v>
      </c>
      <c r="C4341" t="s">
        <v>89</v>
      </c>
      <c r="D4341" t="s">
        <v>4404</v>
      </c>
      <c r="E4341" t="s">
        <v>4405</v>
      </c>
      <c r="F4341" t="s">
        <v>89</v>
      </c>
      <c r="G4341" t="s">
        <v>89</v>
      </c>
      <c r="H4341" t="s">
        <v>93</v>
      </c>
    </row>
    <row r="4342" spans="1:8" x14ac:dyDescent="0.25">
      <c r="A4342" t="s">
        <v>223</v>
      </c>
      <c r="B4342" t="s">
        <v>4406</v>
      </c>
      <c r="C4342" t="s">
        <v>89</v>
      </c>
      <c r="D4342" t="s">
        <v>4407</v>
      </c>
      <c r="E4342" t="s">
        <v>4376</v>
      </c>
      <c r="F4342" t="s">
        <v>89</v>
      </c>
      <c r="G4342" t="s">
        <v>89</v>
      </c>
      <c r="H4342" t="s">
        <v>93</v>
      </c>
    </row>
    <row r="4343" spans="1:8" x14ac:dyDescent="0.25">
      <c r="A4343" t="s">
        <v>223</v>
      </c>
      <c r="B4343" t="s">
        <v>4408</v>
      </c>
      <c r="C4343" t="s">
        <v>89</v>
      </c>
      <c r="D4343" t="s">
        <v>4409</v>
      </c>
      <c r="E4343" t="s">
        <v>4394</v>
      </c>
      <c r="F4343" t="s">
        <v>89</v>
      </c>
      <c r="G4343" t="s">
        <v>89</v>
      </c>
      <c r="H4343" t="s">
        <v>93</v>
      </c>
    </row>
    <row r="4344" spans="1:8" x14ac:dyDescent="0.25">
      <c r="A4344" t="s">
        <v>223</v>
      </c>
      <c r="B4344" t="s">
        <v>4410</v>
      </c>
      <c r="C4344" t="s">
        <v>89</v>
      </c>
      <c r="D4344" t="s">
        <v>4411</v>
      </c>
      <c r="E4344" t="s">
        <v>4412</v>
      </c>
      <c r="F4344" t="s">
        <v>89</v>
      </c>
      <c r="G4344" t="s">
        <v>89</v>
      </c>
      <c r="H4344" t="s">
        <v>93</v>
      </c>
    </row>
    <row r="4345" spans="1:8" x14ac:dyDescent="0.25">
      <c r="A4345" t="s">
        <v>223</v>
      </c>
      <c r="B4345" t="s">
        <v>4413</v>
      </c>
      <c r="C4345" t="s">
        <v>89</v>
      </c>
      <c r="D4345" t="s">
        <v>4414</v>
      </c>
      <c r="E4345" t="s">
        <v>1625</v>
      </c>
      <c r="F4345" t="s">
        <v>89</v>
      </c>
      <c r="G4345" t="s">
        <v>89</v>
      </c>
      <c r="H4345" t="s">
        <v>93</v>
      </c>
    </row>
    <row r="4346" spans="1:8" x14ac:dyDescent="0.25">
      <c r="A4346" t="s">
        <v>223</v>
      </c>
      <c r="B4346" t="s">
        <v>4415</v>
      </c>
      <c r="C4346" t="s">
        <v>89</v>
      </c>
      <c r="D4346" t="s">
        <v>4416</v>
      </c>
      <c r="E4346" t="s">
        <v>4417</v>
      </c>
      <c r="F4346" t="s">
        <v>89</v>
      </c>
      <c r="G4346" t="s">
        <v>89</v>
      </c>
      <c r="H4346" t="s">
        <v>93</v>
      </c>
    </row>
    <row r="4347" spans="1:8" x14ac:dyDescent="0.25">
      <c r="A4347" t="s">
        <v>223</v>
      </c>
      <c r="B4347" t="s">
        <v>4418</v>
      </c>
      <c r="C4347" t="s">
        <v>89</v>
      </c>
      <c r="D4347" t="s">
        <v>4419</v>
      </c>
      <c r="E4347" t="s">
        <v>4420</v>
      </c>
      <c r="F4347" t="s">
        <v>89</v>
      </c>
      <c r="G4347" t="s">
        <v>89</v>
      </c>
      <c r="H4347" t="s">
        <v>93</v>
      </c>
    </row>
    <row r="4348" spans="1:8" x14ac:dyDescent="0.25">
      <c r="A4348" t="s">
        <v>223</v>
      </c>
      <c r="B4348" t="s">
        <v>4421</v>
      </c>
      <c r="C4348" t="s">
        <v>89</v>
      </c>
      <c r="D4348" t="s">
        <v>4422</v>
      </c>
      <c r="E4348" t="s">
        <v>4388</v>
      </c>
      <c r="F4348" t="s">
        <v>89</v>
      </c>
      <c r="G4348" t="s">
        <v>89</v>
      </c>
      <c r="H4348" t="s">
        <v>93</v>
      </c>
    </row>
    <row r="4349" spans="1:8" x14ac:dyDescent="0.25">
      <c r="A4349" t="s">
        <v>223</v>
      </c>
      <c r="B4349" t="s">
        <v>4423</v>
      </c>
      <c r="C4349" t="s">
        <v>89</v>
      </c>
      <c r="D4349" t="s">
        <v>4424</v>
      </c>
      <c r="E4349" t="s">
        <v>4425</v>
      </c>
      <c r="F4349" t="s">
        <v>89</v>
      </c>
      <c r="G4349" t="s">
        <v>89</v>
      </c>
      <c r="H4349" t="s">
        <v>93</v>
      </c>
    </row>
    <row r="4350" spans="1:8" x14ac:dyDescent="0.25">
      <c r="A4350" t="s">
        <v>223</v>
      </c>
      <c r="B4350" t="s">
        <v>4426</v>
      </c>
      <c r="C4350" t="s">
        <v>89</v>
      </c>
      <c r="D4350" t="s">
        <v>4427</v>
      </c>
      <c r="E4350" t="s">
        <v>4428</v>
      </c>
      <c r="F4350" t="s">
        <v>89</v>
      </c>
      <c r="G4350" t="s">
        <v>89</v>
      </c>
      <c r="H4350" t="s">
        <v>93</v>
      </c>
    </row>
    <row r="4351" spans="1:8" x14ac:dyDescent="0.25">
      <c r="A4351" t="s">
        <v>223</v>
      </c>
      <c r="B4351" t="s">
        <v>4429</v>
      </c>
      <c r="C4351" t="s">
        <v>89</v>
      </c>
      <c r="D4351" t="s">
        <v>4430</v>
      </c>
      <c r="E4351" t="s">
        <v>4431</v>
      </c>
      <c r="F4351" t="s">
        <v>89</v>
      </c>
      <c r="G4351" t="s">
        <v>89</v>
      </c>
      <c r="H4351" t="s">
        <v>93</v>
      </c>
    </row>
    <row r="4352" spans="1:8" x14ac:dyDescent="0.25">
      <c r="A4352" t="s">
        <v>223</v>
      </c>
      <c r="B4352" t="s">
        <v>4432</v>
      </c>
      <c r="C4352" t="s">
        <v>89</v>
      </c>
      <c r="D4352" t="s">
        <v>4433</v>
      </c>
      <c r="E4352" t="s">
        <v>4373</v>
      </c>
      <c r="F4352" t="s">
        <v>89</v>
      </c>
      <c r="G4352" t="s">
        <v>89</v>
      </c>
      <c r="H4352" t="s">
        <v>93</v>
      </c>
    </row>
    <row r="4353" spans="1:8" x14ac:dyDescent="0.25">
      <c r="A4353" t="s">
        <v>223</v>
      </c>
      <c r="B4353" t="s">
        <v>4434</v>
      </c>
      <c r="C4353" t="s">
        <v>89</v>
      </c>
      <c r="D4353" t="s">
        <v>4435</v>
      </c>
      <c r="E4353" t="s">
        <v>4376</v>
      </c>
      <c r="F4353" t="s">
        <v>89</v>
      </c>
      <c r="G4353" t="s">
        <v>89</v>
      </c>
      <c r="H4353" t="s">
        <v>93</v>
      </c>
    </row>
    <row r="4354" spans="1:8" x14ac:dyDescent="0.25">
      <c r="A4354" t="s">
        <v>223</v>
      </c>
      <c r="B4354" t="s">
        <v>4436</v>
      </c>
      <c r="C4354" t="s">
        <v>89</v>
      </c>
      <c r="D4354" t="s">
        <v>4437</v>
      </c>
      <c r="E4354" t="s">
        <v>4438</v>
      </c>
      <c r="F4354" t="s">
        <v>89</v>
      </c>
      <c r="G4354" t="s">
        <v>89</v>
      </c>
      <c r="H4354" t="s">
        <v>93</v>
      </c>
    </row>
    <row r="4355" spans="1:8" x14ac:dyDescent="0.25">
      <c r="A4355" t="s">
        <v>223</v>
      </c>
      <c r="B4355" t="s">
        <v>4716</v>
      </c>
      <c r="C4355" t="s">
        <v>89</v>
      </c>
      <c r="D4355" t="s">
        <v>4717</v>
      </c>
      <c r="E4355" t="s">
        <v>4675</v>
      </c>
      <c r="F4355" t="s">
        <v>89</v>
      </c>
      <c r="G4355" t="s">
        <v>89</v>
      </c>
      <c r="H4355" t="s">
        <v>93</v>
      </c>
    </row>
    <row r="4356" spans="1:8" x14ac:dyDescent="0.25">
      <c r="A4356" t="s">
        <v>223</v>
      </c>
      <c r="B4356" t="s">
        <v>4439</v>
      </c>
      <c r="C4356" t="s">
        <v>89</v>
      </c>
      <c r="D4356" t="s">
        <v>4440</v>
      </c>
      <c r="E4356" t="s">
        <v>4438</v>
      </c>
      <c r="F4356" t="s">
        <v>89</v>
      </c>
      <c r="G4356" t="s">
        <v>89</v>
      </c>
      <c r="H4356" t="s">
        <v>93</v>
      </c>
    </row>
    <row r="4357" spans="1:8" x14ac:dyDescent="0.25">
      <c r="A4357" t="s">
        <v>223</v>
      </c>
      <c r="B4357" t="s">
        <v>4441</v>
      </c>
      <c r="C4357" t="s">
        <v>89</v>
      </c>
      <c r="D4357" t="s">
        <v>4440</v>
      </c>
      <c r="E4357" t="s">
        <v>4438</v>
      </c>
      <c r="F4357" t="s">
        <v>89</v>
      </c>
      <c r="G4357" t="s">
        <v>89</v>
      </c>
      <c r="H4357" t="s">
        <v>93</v>
      </c>
    </row>
    <row r="4358" spans="1:8" x14ac:dyDescent="0.25">
      <c r="A4358" t="s">
        <v>223</v>
      </c>
      <c r="B4358" t="s">
        <v>4442</v>
      </c>
      <c r="C4358" t="s">
        <v>89</v>
      </c>
      <c r="D4358" t="s">
        <v>4440</v>
      </c>
      <c r="E4358" t="s">
        <v>4438</v>
      </c>
      <c r="F4358" t="s">
        <v>89</v>
      </c>
      <c r="G4358" t="s">
        <v>89</v>
      </c>
      <c r="H4358" t="s">
        <v>93</v>
      </c>
    </row>
    <row r="4359" spans="1:8" x14ac:dyDescent="0.25">
      <c r="A4359" t="s">
        <v>223</v>
      </c>
      <c r="B4359" t="s">
        <v>4443</v>
      </c>
      <c r="C4359" t="s">
        <v>89</v>
      </c>
      <c r="D4359" t="s">
        <v>4440</v>
      </c>
      <c r="E4359" t="s">
        <v>4438</v>
      </c>
      <c r="F4359" t="s">
        <v>89</v>
      </c>
      <c r="G4359" t="s">
        <v>89</v>
      </c>
      <c r="H4359" t="s">
        <v>93</v>
      </c>
    </row>
    <row r="4360" spans="1:8" x14ac:dyDescent="0.25">
      <c r="A4360" t="s">
        <v>223</v>
      </c>
      <c r="B4360" t="s">
        <v>4444</v>
      </c>
      <c r="C4360" t="s">
        <v>89</v>
      </c>
      <c r="D4360" t="s">
        <v>4445</v>
      </c>
      <c r="E4360" t="s">
        <v>4373</v>
      </c>
      <c r="F4360" t="s">
        <v>89</v>
      </c>
      <c r="G4360" t="s">
        <v>89</v>
      </c>
      <c r="H4360" t="s">
        <v>93</v>
      </c>
    </row>
    <row r="4361" spans="1:8" x14ac:dyDescent="0.25">
      <c r="A4361" t="s">
        <v>223</v>
      </c>
      <c r="B4361" t="s">
        <v>4446</v>
      </c>
      <c r="C4361" t="s">
        <v>89</v>
      </c>
      <c r="D4361" t="s">
        <v>4447</v>
      </c>
      <c r="E4361" t="s">
        <v>4448</v>
      </c>
      <c r="F4361" t="s">
        <v>89</v>
      </c>
      <c r="G4361" t="s">
        <v>89</v>
      </c>
      <c r="H4361" t="s">
        <v>93</v>
      </c>
    </row>
    <row r="4362" spans="1:8" x14ac:dyDescent="0.25">
      <c r="A4362" t="s">
        <v>223</v>
      </c>
      <c r="B4362" t="s">
        <v>4449</v>
      </c>
      <c r="C4362" t="s">
        <v>89</v>
      </c>
      <c r="D4362" t="s">
        <v>4450</v>
      </c>
      <c r="E4362" t="s">
        <v>4451</v>
      </c>
      <c r="F4362" t="s">
        <v>89</v>
      </c>
      <c r="G4362" t="s">
        <v>89</v>
      </c>
      <c r="H4362" t="s">
        <v>93</v>
      </c>
    </row>
    <row r="4363" spans="1:8" x14ac:dyDescent="0.25">
      <c r="A4363" t="s">
        <v>223</v>
      </c>
      <c r="B4363" t="s">
        <v>4452</v>
      </c>
      <c r="C4363" t="s">
        <v>89</v>
      </c>
      <c r="D4363" t="s">
        <v>4453</v>
      </c>
      <c r="E4363" t="s">
        <v>4373</v>
      </c>
      <c r="F4363" t="s">
        <v>89</v>
      </c>
      <c r="G4363" t="s">
        <v>89</v>
      </c>
      <c r="H4363" t="s">
        <v>93</v>
      </c>
    </row>
    <row r="4364" spans="1:8" x14ac:dyDescent="0.25">
      <c r="A4364" t="s">
        <v>223</v>
      </c>
      <c r="B4364" t="s">
        <v>4454</v>
      </c>
      <c r="C4364" t="s">
        <v>89</v>
      </c>
      <c r="D4364" t="s">
        <v>4455</v>
      </c>
      <c r="E4364" t="s">
        <v>4394</v>
      </c>
      <c r="F4364" t="s">
        <v>89</v>
      </c>
      <c r="G4364" t="s">
        <v>89</v>
      </c>
      <c r="H4364" t="s">
        <v>93</v>
      </c>
    </row>
    <row r="4365" spans="1:8" x14ac:dyDescent="0.25">
      <c r="A4365" t="s">
        <v>223</v>
      </c>
      <c r="B4365" t="s">
        <v>4456</v>
      </c>
      <c r="C4365" t="s">
        <v>89</v>
      </c>
      <c r="D4365" t="s">
        <v>4457</v>
      </c>
      <c r="E4365" t="s">
        <v>4420</v>
      </c>
      <c r="F4365" t="s">
        <v>89</v>
      </c>
      <c r="G4365" t="s">
        <v>89</v>
      </c>
      <c r="H4365" t="s">
        <v>93</v>
      </c>
    </row>
    <row r="4366" spans="1:8" x14ac:dyDescent="0.25">
      <c r="A4366" t="s">
        <v>223</v>
      </c>
      <c r="B4366" t="s">
        <v>4458</v>
      </c>
      <c r="C4366" t="s">
        <v>89</v>
      </c>
      <c r="D4366" t="s">
        <v>4459</v>
      </c>
      <c r="E4366" t="s">
        <v>4451</v>
      </c>
      <c r="F4366" t="s">
        <v>89</v>
      </c>
      <c r="G4366" t="s">
        <v>89</v>
      </c>
      <c r="H4366" t="s">
        <v>93</v>
      </c>
    </row>
    <row r="4367" spans="1:8" x14ac:dyDescent="0.25">
      <c r="A4367" t="s">
        <v>223</v>
      </c>
      <c r="B4367" t="s">
        <v>4460</v>
      </c>
      <c r="C4367" t="s">
        <v>89</v>
      </c>
      <c r="D4367" t="s">
        <v>4461</v>
      </c>
      <c r="E4367" t="s">
        <v>1493</v>
      </c>
      <c r="F4367" t="s">
        <v>89</v>
      </c>
      <c r="G4367" t="s">
        <v>89</v>
      </c>
      <c r="H4367" t="s">
        <v>93</v>
      </c>
    </row>
    <row r="4368" spans="1:8" x14ac:dyDescent="0.25">
      <c r="A4368" t="s">
        <v>223</v>
      </c>
      <c r="B4368" t="s">
        <v>4462</v>
      </c>
      <c r="C4368" t="s">
        <v>89</v>
      </c>
      <c r="D4368" t="s">
        <v>4463</v>
      </c>
      <c r="E4368" t="s">
        <v>4417</v>
      </c>
      <c r="F4368" t="s">
        <v>89</v>
      </c>
      <c r="G4368" t="s">
        <v>89</v>
      </c>
      <c r="H4368" t="s">
        <v>93</v>
      </c>
    </row>
    <row r="4369" spans="1:8" x14ac:dyDescent="0.25">
      <c r="A4369" t="s">
        <v>223</v>
      </c>
      <c r="B4369" t="s">
        <v>4464</v>
      </c>
      <c r="C4369" t="s">
        <v>89</v>
      </c>
      <c r="D4369" t="s">
        <v>4465</v>
      </c>
      <c r="E4369" t="s">
        <v>4376</v>
      </c>
      <c r="F4369" t="s">
        <v>89</v>
      </c>
      <c r="G4369" t="s">
        <v>89</v>
      </c>
      <c r="H4369" t="s">
        <v>93</v>
      </c>
    </row>
    <row r="4370" spans="1:8" x14ac:dyDescent="0.25">
      <c r="A4370" t="s">
        <v>223</v>
      </c>
      <c r="B4370" t="s">
        <v>4466</v>
      </c>
      <c r="C4370" t="s">
        <v>89</v>
      </c>
      <c r="D4370" t="s">
        <v>4467</v>
      </c>
      <c r="E4370" t="s">
        <v>4468</v>
      </c>
      <c r="F4370" t="s">
        <v>89</v>
      </c>
      <c r="G4370" t="s">
        <v>89</v>
      </c>
      <c r="H4370" t="s">
        <v>93</v>
      </c>
    </row>
    <row r="4371" spans="1:8" x14ac:dyDescent="0.25">
      <c r="A4371" t="s">
        <v>223</v>
      </c>
      <c r="B4371" t="s">
        <v>4469</v>
      </c>
      <c r="C4371" t="s">
        <v>89</v>
      </c>
      <c r="D4371" t="s">
        <v>4470</v>
      </c>
      <c r="E4371" t="s">
        <v>4451</v>
      </c>
      <c r="F4371" t="s">
        <v>89</v>
      </c>
      <c r="G4371" t="s">
        <v>89</v>
      </c>
      <c r="H4371" t="s">
        <v>93</v>
      </c>
    </row>
    <row r="4372" spans="1:8" x14ac:dyDescent="0.25">
      <c r="A4372" t="s">
        <v>223</v>
      </c>
      <c r="B4372" t="s">
        <v>4471</v>
      </c>
      <c r="C4372" t="s">
        <v>89</v>
      </c>
      <c r="D4372" t="s">
        <v>4472</v>
      </c>
      <c r="E4372" t="s">
        <v>4473</v>
      </c>
      <c r="F4372" t="s">
        <v>89</v>
      </c>
      <c r="G4372" t="s">
        <v>89</v>
      </c>
      <c r="H4372" t="s">
        <v>93</v>
      </c>
    </row>
    <row r="4373" spans="1:8" x14ac:dyDescent="0.25">
      <c r="A4373" t="s">
        <v>223</v>
      </c>
      <c r="B4373" t="s">
        <v>4474</v>
      </c>
      <c r="C4373" t="s">
        <v>89</v>
      </c>
      <c r="D4373" t="s">
        <v>4475</v>
      </c>
      <c r="E4373" t="s">
        <v>4476</v>
      </c>
      <c r="F4373" t="s">
        <v>89</v>
      </c>
      <c r="G4373" t="s">
        <v>89</v>
      </c>
      <c r="H4373" t="s">
        <v>93</v>
      </c>
    </row>
    <row r="4374" spans="1:8" x14ac:dyDescent="0.25">
      <c r="A4374" t="s">
        <v>223</v>
      </c>
      <c r="B4374" t="s">
        <v>4477</v>
      </c>
      <c r="C4374" t="s">
        <v>89</v>
      </c>
      <c r="D4374" t="s">
        <v>4478</v>
      </c>
      <c r="E4374" t="s">
        <v>4479</v>
      </c>
      <c r="F4374" t="s">
        <v>89</v>
      </c>
      <c r="G4374" t="s">
        <v>89</v>
      </c>
      <c r="H4374" t="s">
        <v>93</v>
      </c>
    </row>
    <row r="4375" spans="1:8" x14ac:dyDescent="0.25">
      <c r="A4375" t="s">
        <v>223</v>
      </c>
      <c r="B4375" t="s">
        <v>4480</v>
      </c>
      <c r="C4375" t="s">
        <v>89</v>
      </c>
      <c r="D4375" t="s">
        <v>4481</v>
      </c>
      <c r="E4375" t="s">
        <v>4479</v>
      </c>
      <c r="F4375" t="s">
        <v>89</v>
      </c>
      <c r="G4375" t="s">
        <v>89</v>
      </c>
      <c r="H4375" t="s">
        <v>93</v>
      </c>
    </row>
    <row r="4376" spans="1:8" x14ac:dyDescent="0.25">
      <c r="A4376" t="s">
        <v>223</v>
      </c>
      <c r="B4376" t="s">
        <v>4482</v>
      </c>
      <c r="C4376" t="s">
        <v>89</v>
      </c>
      <c r="D4376" t="s">
        <v>4483</v>
      </c>
      <c r="E4376" t="s">
        <v>4479</v>
      </c>
      <c r="F4376" t="s">
        <v>89</v>
      </c>
      <c r="G4376" t="s">
        <v>89</v>
      </c>
      <c r="H4376" t="s">
        <v>93</v>
      </c>
    </row>
    <row r="4377" spans="1:8" x14ac:dyDescent="0.25">
      <c r="A4377" t="s">
        <v>223</v>
      </c>
      <c r="B4377" t="s">
        <v>4484</v>
      </c>
      <c r="C4377" t="s">
        <v>89</v>
      </c>
      <c r="D4377" t="s">
        <v>4485</v>
      </c>
      <c r="E4377" t="s">
        <v>4479</v>
      </c>
      <c r="F4377" t="s">
        <v>89</v>
      </c>
      <c r="G4377" t="s">
        <v>89</v>
      </c>
      <c r="H4377" t="s">
        <v>93</v>
      </c>
    </row>
    <row r="4378" spans="1:8" x14ac:dyDescent="0.25">
      <c r="A4378" t="s">
        <v>223</v>
      </c>
      <c r="B4378" t="s">
        <v>4486</v>
      </c>
      <c r="C4378" t="s">
        <v>89</v>
      </c>
      <c r="D4378" t="s">
        <v>4487</v>
      </c>
      <c r="E4378" t="s">
        <v>4488</v>
      </c>
      <c r="F4378" t="s">
        <v>89</v>
      </c>
      <c r="G4378" t="s">
        <v>89</v>
      </c>
      <c r="H4378" t="s">
        <v>93</v>
      </c>
    </row>
    <row r="4379" spans="1:8" x14ac:dyDescent="0.25">
      <c r="A4379" t="s">
        <v>223</v>
      </c>
      <c r="B4379" t="s">
        <v>4494</v>
      </c>
      <c r="C4379" t="s">
        <v>89</v>
      </c>
      <c r="D4379" t="s">
        <v>4495</v>
      </c>
      <c r="E4379" t="s">
        <v>4428</v>
      </c>
      <c r="F4379" t="s">
        <v>89</v>
      </c>
      <c r="G4379" t="s">
        <v>89</v>
      </c>
      <c r="H4379" t="s">
        <v>93</v>
      </c>
    </row>
    <row r="4380" spans="1:8" x14ac:dyDescent="0.25">
      <c r="A4380" t="s">
        <v>223</v>
      </c>
      <c r="B4380" t="s">
        <v>4496</v>
      </c>
      <c r="C4380" t="s">
        <v>89</v>
      </c>
      <c r="D4380" t="s">
        <v>4497</v>
      </c>
      <c r="E4380" t="s">
        <v>4388</v>
      </c>
      <c r="F4380" t="s">
        <v>89</v>
      </c>
      <c r="G4380" t="s">
        <v>89</v>
      </c>
      <c r="H4380" t="s">
        <v>93</v>
      </c>
    </row>
    <row r="4381" spans="1:8" x14ac:dyDescent="0.25">
      <c r="A4381" t="s">
        <v>223</v>
      </c>
      <c r="B4381" t="s">
        <v>4498</v>
      </c>
      <c r="C4381" t="s">
        <v>89</v>
      </c>
      <c r="D4381" t="s">
        <v>4499</v>
      </c>
      <c r="E4381" t="s">
        <v>4491</v>
      </c>
      <c r="F4381" t="s">
        <v>89</v>
      </c>
      <c r="G4381" t="s">
        <v>89</v>
      </c>
      <c r="H4381" t="s">
        <v>93</v>
      </c>
    </row>
    <row r="4382" spans="1:8" x14ac:dyDescent="0.25">
      <c r="A4382" t="s">
        <v>223</v>
      </c>
      <c r="B4382" t="s">
        <v>4500</v>
      </c>
      <c r="C4382" t="s">
        <v>89</v>
      </c>
      <c r="D4382" t="s">
        <v>4501</v>
      </c>
      <c r="E4382" t="s">
        <v>4428</v>
      </c>
      <c r="F4382" t="s">
        <v>89</v>
      </c>
      <c r="G4382" t="s">
        <v>89</v>
      </c>
      <c r="H4382" t="s">
        <v>93</v>
      </c>
    </row>
    <row r="4383" spans="1:8" x14ac:dyDescent="0.25">
      <c r="A4383" t="s">
        <v>223</v>
      </c>
      <c r="B4383" t="s">
        <v>4502</v>
      </c>
      <c r="C4383" t="s">
        <v>89</v>
      </c>
      <c r="D4383" t="s">
        <v>4503</v>
      </c>
      <c r="E4383" t="s">
        <v>4399</v>
      </c>
      <c r="F4383" t="s">
        <v>89</v>
      </c>
      <c r="G4383" t="s">
        <v>89</v>
      </c>
      <c r="H4383" t="s">
        <v>93</v>
      </c>
    </row>
    <row r="4384" spans="1:8" x14ac:dyDescent="0.25">
      <c r="A4384" t="s">
        <v>223</v>
      </c>
      <c r="B4384" t="s">
        <v>4504</v>
      </c>
      <c r="C4384" t="s">
        <v>89</v>
      </c>
      <c r="D4384" t="s">
        <v>4505</v>
      </c>
      <c r="E4384" t="s">
        <v>4506</v>
      </c>
      <c r="F4384" t="s">
        <v>89</v>
      </c>
      <c r="G4384" t="s">
        <v>89</v>
      </c>
      <c r="H4384" t="s">
        <v>93</v>
      </c>
    </row>
    <row r="4385" spans="1:8" x14ac:dyDescent="0.25">
      <c r="A4385" t="s">
        <v>223</v>
      </c>
      <c r="B4385" t="s">
        <v>4507</v>
      </c>
      <c r="C4385" t="s">
        <v>89</v>
      </c>
      <c r="D4385" t="s">
        <v>4508</v>
      </c>
      <c r="E4385" t="s">
        <v>4373</v>
      </c>
      <c r="F4385" t="s">
        <v>89</v>
      </c>
      <c r="G4385" t="s">
        <v>89</v>
      </c>
      <c r="H4385" t="s">
        <v>93</v>
      </c>
    </row>
    <row r="4386" spans="1:8" x14ac:dyDescent="0.25">
      <c r="A4386" t="s">
        <v>223</v>
      </c>
      <c r="B4386" t="s">
        <v>2189</v>
      </c>
      <c r="C4386" t="s">
        <v>89</v>
      </c>
      <c r="D4386" t="s">
        <v>4509</v>
      </c>
      <c r="E4386" t="s">
        <v>1760</v>
      </c>
      <c r="F4386" t="s">
        <v>89</v>
      </c>
      <c r="G4386" t="s">
        <v>89</v>
      </c>
      <c r="H4386" t="s">
        <v>93</v>
      </c>
    </row>
    <row r="4387" spans="1:8" x14ac:dyDescent="0.25">
      <c r="A4387" t="s">
        <v>223</v>
      </c>
      <c r="B4387" t="s">
        <v>2193</v>
      </c>
      <c r="C4387" t="s">
        <v>89</v>
      </c>
      <c r="D4387" t="s">
        <v>4510</v>
      </c>
      <c r="E4387" t="s">
        <v>4451</v>
      </c>
      <c r="F4387" t="s">
        <v>89</v>
      </c>
      <c r="G4387" t="s">
        <v>89</v>
      </c>
      <c r="H4387" t="s">
        <v>93</v>
      </c>
    </row>
    <row r="4388" spans="1:8" x14ac:dyDescent="0.25">
      <c r="A4388" t="s">
        <v>223</v>
      </c>
      <c r="B4388" t="s">
        <v>4511</v>
      </c>
      <c r="C4388" t="s">
        <v>89</v>
      </c>
      <c r="D4388" t="s">
        <v>4512</v>
      </c>
      <c r="E4388" t="s">
        <v>4513</v>
      </c>
      <c r="F4388" t="s">
        <v>89</v>
      </c>
      <c r="G4388" t="s">
        <v>89</v>
      </c>
      <c r="H4388" t="s">
        <v>93</v>
      </c>
    </row>
    <row r="4389" spans="1:8" x14ac:dyDescent="0.25">
      <c r="A4389" t="s">
        <v>223</v>
      </c>
      <c r="B4389" t="s">
        <v>4514</v>
      </c>
      <c r="C4389" t="s">
        <v>89</v>
      </c>
      <c r="D4389" t="s">
        <v>4515</v>
      </c>
      <c r="E4389" t="s">
        <v>3585</v>
      </c>
      <c r="F4389" t="s">
        <v>89</v>
      </c>
      <c r="G4389" t="s">
        <v>89</v>
      </c>
      <c r="H4389" t="s">
        <v>93</v>
      </c>
    </row>
    <row r="4390" spans="1:8" x14ac:dyDescent="0.25">
      <c r="A4390" t="s">
        <v>223</v>
      </c>
      <c r="B4390" t="s">
        <v>4516</v>
      </c>
      <c r="C4390" t="s">
        <v>89</v>
      </c>
      <c r="D4390" t="s">
        <v>4517</v>
      </c>
      <c r="E4390" t="s">
        <v>4518</v>
      </c>
      <c r="F4390" t="s">
        <v>89</v>
      </c>
      <c r="G4390" t="s">
        <v>89</v>
      </c>
      <c r="H4390" t="s">
        <v>93</v>
      </c>
    </row>
    <row r="4391" spans="1:8" x14ac:dyDescent="0.25">
      <c r="A4391" t="s">
        <v>223</v>
      </c>
      <c r="B4391" t="s">
        <v>4519</v>
      </c>
      <c r="C4391" t="s">
        <v>89</v>
      </c>
      <c r="D4391" t="s">
        <v>4520</v>
      </c>
      <c r="E4391" t="s">
        <v>4448</v>
      </c>
      <c r="F4391" t="s">
        <v>89</v>
      </c>
      <c r="G4391" t="s">
        <v>89</v>
      </c>
      <c r="H4391" t="s">
        <v>93</v>
      </c>
    </row>
    <row r="4392" spans="1:8" x14ac:dyDescent="0.25">
      <c r="A4392" t="s">
        <v>223</v>
      </c>
      <c r="B4392" t="s">
        <v>4521</v>
      </c>
      <c r="C4392" t="s">
        <v>89</v>
      </c>
      <c r="D4392" t="s">
        <v>4522</v>
      </c>
      <c r="E4392" t="s">
        <v>4473</v>
      </c>
      <c r="F4392" t="s">
        <v>89</v>
      </c>
      <c r="G4392" t="s">
        <v>89</v>
      </c>
      <c r="H4392" t="s">
        <v>93</v>
      </c>
    </row>
    <row r="4393" spans="1:8" x14ac:dyDescent="0.25">
      <c r="A4393" t="s">
        <v>223</v>
      </c>
      <c r="B4393" t="s">
        <v>4523</v>
      </c>
      <c r="C4393" t="s">
        <v>89</v>
      </c>
      <c r="D4393" t="s">
        <v>4524</v>
      </c>
      <c r="E4393" t="s">
        <v>4373</v>
      </c>
      <c r="F4393" t="s">
        <v>89</v>
      </c>
      <c r="G4393" t="s">
        <v>89</v>
      </c>
      <c r="H4393" t="s">
        <v>93</v>
      </c>
    </row>
    <row r="4394" spans="1:8" x14ac:dyDescent="0.25">
      <c r="A4394" t="s">
        <v>223</v>
      </c>
      <c r="B4394" t="s">
        <v>4525</v>
      </c>
      <c r="C4394" t="s">
        <v>89</v>
      </c>
      <c r="D4394" t="s">
        <v>4526</v>
      </c>
      <c r="E4394" t="s">
        <v>4527</v>
      </c>
      <c r="F4394" t="s">
        <v>89</v>
      </c>
      <c r="G4394" t="s">
        <v>89</v>
      </c>
      <c r="H4394" t="s">
        <v>93</v>
      </c>
    </row>
    <row r="4395" spans="1:8" x14ac:dyDescent="0.25">
      <c r="A4395" t="s">
        <v>223</v>
      </c>
      <c r="B4395" t="s">
        <v>4528</v>
      </c>
      <c r="C4395" t="s">
        <v>89</v>
      </c>
      <c r="D4395" t="s">
        <v>4529</v>
      </c>
      <c r="E4395" t="s">
        <v>4530</v>
      </c>
      <c r="F4395" t="s">
        <v>89</v>
      </c>
      <c r="G4395" t="s">
        <v>89</v>
      </c>
      <c r="H4395" t="s">
        <v>93</v>
      </c>
    </row>
    <row r="4396" spans="1:8" x14ac:dyDescent="0.25">
      <c r="A4396" t="s">
        <v>223</v>
      </c>
      <c r="B4396" t="s">
        <v>4531</v>
      </c>
      <c r="C4396" t="s">
        <v>89</v>
      </c>
      <c r="D4396" t="s">
        <v>4532</v>
      </c>
      <c r="E4396" t="s">
        <v>4473</v>
      </c>
      <c r="F4396" t="s">
        <v>89</v>
      </c>
      <c r="G4396" t="s">
        <v>89</v>
      </c>
      <c r="H4396" t="s">
        <v>93</v>
      </c>
    </row>
    <row r="4397" spans="1:8" x14ac:dyDescent="0.25">
      <c r="A4397" t="s">
        <v>223</v>
      </c>
      <c r="B4397" t="s">
        <v>4533</v>
      </c>
      <c r="C4397" t="s">
        <v>89</v>
      </c>
      <c r="D4397" t="s">
        <v>4534</v>
      </c>
      <c r="E4397" t="s">
        <v>4448</v>
      </c>
      <c r="F4397" t="s">
        <v>89</v>
      </c>
      <c r="G4397" t="s">
        <v>89</v>
      </c>
      <c r="H4397" t="s">
        <v>93</v>
      </c>
    </row>
    <row r="4398" spans="1:8" x14ac:dyDescent="0.25">
      <c r="A4398" t="s">
        <v>223</v>
      </c>
      <c r="B4398" t="s">
        <v>4535</v>
      </c>
      <c r="C4398" t="s">
        <v>89</v>
      </c>
      <c r="D4398" t="s">
        <v>4536</v>
      </c>
      <c r="E4398" t="s">
        <v>4373</v>
      </c>
      <c r="F4398" t="s">
        <v>89</v>
      </c>
      <c r="G4398" t="s">
        <v>89</v>
      </c>
      <c r="H4398" t="s">
        <v>93</v>
      </c>
    </row>
    <row r="4399" spans="1:8" x14ac:dyDescent="0.25">
      <c r="A4399" t="s">
        <v>223</v>
      </c>
      <c r="B4399" t="s">
        <v>4537</v>
      </c>
      <c r="C4399" t="s">
        <v>89</v>
      </c>
      <c r="D4399" t="s">
        <v>4538</v>
      </c>
      <c r="E4399" t="s">
        <v>4539</v>
      </c>
      <c r="F4399" t="s">
        <v>89</v>
      </c>
      <c r="G4399" t="s">
        <v>89</v>
      </c>
      <c r="H4399" t="s">
        <v>93</v>
      </c>
    </row>
    <row r="4400" spans="1:8" x14ac:dyDescent="0.25">
      <c r="A4400" t="s">
        <v>223</v>
      </c>
      <c r="B4400" t="s">
        <v>4540</v>
      </c>
      <c r="C4400" t="s">
        <v>89</v>
      </c>
      <c r="D4400" t="s">
        <v>4541</v>
      </c>
      <c r="E4400" t="s">
        <v>4451</v>
      </c>
      <c r="F4400" t="s">
        <v>89</v>
      </c>
      <c r="G4400" t="s">
        <v>89</v>
      </c>
      <c r="H4400" t="s">
        <v>93</v>
      </c>
    </row>
    <row r="4401" spans="1:8" x14ac:dyDescent="0.25">
      <c r="A4401" t="s">
        <v>223</v>
      </c>
      <c r="B4401" t="s">
        <v>4542</v>
      </c>
      <c r="C4401" t="s">
        <v>89</v>
      </c>
      <c r="D4401" t="s">
        <v>4543</v>
      </c>
      <c r="E4401" t="s">
        <v>4530</v>
      </c>
      <c r="F4401" t="s">
        <v>89</v>
      </c>
      <c r="G4401" t="s">
        <v>89</v>
      </c>
      <c r="H4401" t="s">
        <v>93</v>
      </c>
    </row>
    <row r="4402" spans="1:8" x14ac:dyDescent="0.25">
      <c r="A4402" t="s">
        <v>223</v>
      </c>
      <c r="B4402" t="s">
        <v>4544</v>
      </c>
      <c r="C4402" t="s">
        <v>89</v>
      </c>
      <c r="D4402" t="s">
        <v>4545</v>
      </c>
      <c r="E4402" t="s">
        <v>2524</v>
      </c>
      <c r="F4402" t="s">
        <v>89</v>
      </c>
      <c r="G4402" t="s">
        <v>89</v>
      </c>
      <c r="H4402" t="s">
        <v>93</v>
      </c>
    </row>
    <row r="4403" spans="1:8" x14ac:dyDescent="0.25">
      <c r="A4403" t="s">
        <v>223</v>
      </c>
      <c r="B4403" t="s">
        <v>4546</v>
      </c>
      <c r="C4403" t="s">
        <v>89</v>
      </c>
      <c r="D4403" t="s">
        <v>4547</v>
      </c>
      <c r="E4403" t="s">
        <v>4548</v>
      </c>
      <c r="F4403" t="s">
        <v>89</v>
      </c>
      <c r="G4403" t="s">
        <v>89</v>
      </c>
      <c r="H4403" t="s">
        <v>93</v>
      </c>
    </row>
    <row r="4404" spans="1:8" x14ac:dyDescent="0.25">
      <c r="A4404" t="s">
        <v>223</v>
      </c>
      <c r="B4404" t="s">
        <v>4549</v>
      </c>
      <c r="C4404" t="s">
        <v>89</v>
      </c>
      <c r="D4404" t="s">
        <v>4550</v>
      </c>
      <c r="E4404" t="s">
        <v>4468</v>
      </c>
      <c r="F4404" t="s">
        <v>89</v>
      </c>
      <c r="G4404" t="s">
        <v>89</v>
      </c>
      <c r="H4404" t="s">
        <v>93</v>
      </c>
    </row>
    <row r="4405" spans="1:8" x14ac:dyDescent="0.25">
      <c r="A4405" t="s">
        <v>223</v>
      </c>
      <c r="B4405" t="s">
        <v>4551</v>
      </c>
      <c r="C4405" t="s">
        <v>89</v>
      </c>
      <c r="D4405" t="s">
        <v>4552</v>
      </c>
      <c r="E4405" t="s">
        <v>4548</v>
      </c>
      <c r="F4405" t="s">
        <v>89</v>
      </c>
      <c r="G4405" t="s">
        <v>89</v>
      </c>
      <c r="H4405" t="s">
        <v>93</v>
      </c>
    </row>
    <row r="4406" spans="1:8" x14ac:dyDescent="0.25">
      <c r="A4406" t="s">
        <v>223</v>
      </c>
      <c r="B4406" t="s">
        <v>4553</v>
      </c>
      <c r="C4406" t="s">
        <v>89</v>
      </c>
      <c r="D4406" t="s">
        <v>4554</v>
      </c>
      <c r="E4406" t="s">
        <v>4539</v>
      </c>
      <c r="F4406" t="s">
        <v>89</v>
      </c>
      <c r="G4406" t="s">
        <v>89</v>
      </c>
      <c r="H4406" t="s">
        <v>93</v>
      </c>
    </row>
    <row r="4407" spans="1:8" x14ac:dyDescent="0.25">
      <c r="A4407" t="s">
        <v>223</v>
      </c>
      <c r="B4407" t="s">
        <v>4555</v>
      </c>
      <c r="C4407" t="s">
        <v>89</v>
      </c>
      <c r="D4407" t="s">
        <v>4556</v>
      </c>
      <c r="E4407" t="s">
        <v>4557</v>
      </c>
      <c r="F4407" t="s">
        <v>89</v>
      </c>
      <c r="G4407" t="s">
        <v>89</v>
      </c>
      <c r="H4407" t="s">
        <v>93</v>
      </c>
    </row>
    <row r="4408" spans="1:8" x14ac:dyDescent="0.25">
      <c r="A4408" t="s">
        <v>223</v>
      </c>
      <c r="B4408" t="s">
        <v>4558</v>
      </c>
      <c r="C4408" t="s">
        <v>89</v>
      </c>
      <c r="D4408" t="s">
        <v>4559</v>
      </c>
      <c r="E4408" t="s">
        <v>4560</v>
      </c>
      <c r="F4408" t="s">
        <v>89</v>
      </c>
      <c r="G4408" t="s">
        <v>89</v>
      </c>
      <c r="H4408" t="s">
        <v>93</v>
      </c>
    </row>
    <row r="4409" spans="1:8" x14ac:dyDescent="0.25">
      <c r="A4409" t="s">
        <v>223</v>
      </c>
      <c r="B4409" t="s">
        <v>4561</v>
      </c>
      <c r="C4409" t="s">
        <v>89</v>
      </c>
      <c r="D4409" t="s">
        <v>4562</v>
      </c>
      <c r="E4409" t="s">
        <v>4548</v>
      </c>
      <c r="F4409" t="s">
        <v>89</v>
      </c>
      <c r="G4409" t="s">
        <v>89</v>
      </c>
      <c r="H4409" t="s">
        <v>93</v>
      </c>
    </row>
    <row r="4410" spans="1:8" x14ac:dyDescent="0.25">
      <c r="A4410" t="s">
        <v>223</v>
      </c>
      <c r="B4410" t="s">
        <v>4563</v>
      </c>
      <c r="C4410" t="s">
        <v>89</v>
      </c>
      <c r="D4410" t="s">
        <v>4562</v>
      </c>
      <c r="E4410" t="s">
        <v>4405</v>
      </c>
      <c r="F4410" t="s">
        <v>89</v>
      </c>
      <c r="G4410" t="s">
        <v>89</v>
      </c>
      <c r="H4410" t="s">
        <v>93</v>
      </c>
    </row>
    <row r="4411" spans="1:8" x14ac:dyDescent="0.25">
      <c r="A4411" t="s">
        <v>223</v>
      </c>
      <c r="B4411" t="s">
        <v>4564</v>
      </c>
      <c r="C4411" t="s">
        <v>89</v>
      </c>
      <c r="D4411" t="s">
        <v>4562</v>
      </c>
      <c r="E4411" t="s">
        <v>4376</v>
      </c>
      <c r="F4411" t="s">
        <v>89</v>
      </c>
      <c r="G4411" t="s">
        <v>89</v>
      </c>
      <c r="H4411" t="s">
        <v>93</v>
      </c>
    </row>
    <row r="4412" spans="1:8" x14ac:dyDescent="0.25">
      <c r="A4412" t="s">
        <v>223</v>
      </c>
      <c r="B4412" t="s">
        <v>4565</v>
      </c>
      <c r="C4412" t="s">
        <v>89</v>
      </c>
      <c r="D4412" t="s">
        <v>4566</v>
      </c>
      <c r="E4412" t="s">
        <v>4557</v>
      </c>
      <c r="F4412" t="s">
        <v>89</v>
      </c>
      <c r="G4412" t="s">
        <v>89</v>
      </c>
      <c r="H4412" t="s">
        <v>93</v>
      </c>
    </row>
    <row r="4413" spans="1:8" x14ac:dyDescent="0.25">
      <c r="A4413" t="s">
        <v>223</v>
      </c>
      <c r="B4413" t="s">
        <v>4567</v>
      </c>
      <c r="C4413" t="s">
        <v>89</v>
      </c>
      <c r="D4413" t="s">
        <v>4568</v>
      </c>
      <c r="E4413" t="s">
        <v>4473</v>
      </c>
      <c r="F4413" t="s">
        <v>89</v>
      </c>
      <c r="G4413" t="s">
        <v>89</v>
      </c>
      <c r="H4413" t="s">
        <v>93</v>
      </c>
    </row>
    <row r="4414" spans="1:8" x14ac:dyDescent="0.25">
      <c r="A4414" t="s">
        <v>223</v>
      </c>
      <c r="B4414" t="s">
        <v>4569</v>
      </c>
      <c r="C4414" t="s">
        <v>89</v>
      </c>
      <c r="D4414" t="s">
        <v>4570</v>
      </c>
      <c r="E4414" t="s">
        <v>4428</v>
      </c>
      <c r="F4414" t="s">
        <v>89</v>
      </c>
      <c r="G4414" t="s">
        <v>89</v>
      </c>
      <c r="H4414" t="s">
        <v>93</v>
      </c>
    </row>
    <row r="4415" spans="1:8" x14ac:dyDescent="0.25">
      <c r="A4415" t="s">
        <v>223</v>
      </c>
      <c r="B4415" t="s">
        <v>4571</v>
      </c>
      <c r="C4415" t="s">
        <v>89</v>
      </c>
      <c r="D4415" t="s">
        <v>4572</v>
      </c>
      <c r="E4415" t="s">
        <v>4399</v>
      </c>
      <c r="F4415" t="s">
        <v>89</v>
      </c>
      <c r="G4415" t="s">
        <v>89</v>
      </c>
      <c r="H4415" t="s">
        <v>93</v>
      </c>
    </row>
    <row r="4416" spans="1:8" x14ac:dyDescent="0.25">
      <c r="A4416" t="s">
        <v>223</v>
      </c>
      <c r="B4416" t="s">
        <v>4573</v>
      </c>
      <c r="C4416" t="s">
        <v>89</v>
      </c>
      <c r="D4416" t="s">
        <v>4574</v>
      </c>
      <c r="E4416" t="s">
        <v>4560</v>
      </c>
      <c r="F4416" t="s">
        <v>89</v>
      </c>
      <c r="G4416" t="s">
        <v>89</v>
      </c>
      <c r="H4416" t="s">
        <v>93</v>
      </c>
    </row>
    <row r="4417" spans="1:8" x14ac:dyDescent="0.25">
      <c r="A4417" t="s">
        <v>223</v>
      </c>
      <c r="B4417" t="s">
        <v>4575</v>
      </c>
      <c r="C4417" t="s">
        <v>89</v>
      </c>
      <c r="D4417" t="s">
        <v>4576</v>
      </c>
      <c r="E4417" t="s">
        <v>4557</v>
      </c>
      <c r="F4417" t="s">
        <v>89</v>
      </c>
      <c r="G4417" t="s">
        <v>89</v>
      </c>
      <c r="H4417" t="s">
        <v>93</v>
      </c>
    </row>
    <row r="4418" spans="1:8" x14ac:dyDescent="0.25">
      <c r="A4418" t="s">
        <v>223</v>
      </c>
      <c r="B4418" t="s">
        <v>4577</v>
      </c>
      <c r="C4418" t="s">
        <v>89</v>
      </c>
      <c r="D4418" t="s">
        <v>4578</v>
      </c>
      <c r="E4418" t="s">
        <v>4473</v>
      </c>
      <c r="F4418" t="s">
        <v>89</v>
      </c>
      <c r="G4418" t="s">
        <v>89</v>
      </c>
      <c r="H4418" t="s">
        <v>93</v>
      </c>
    </row>
    <row r="4419" spans="1:8" x14ac:dyDescent="0.25">
      <c r="A4419" t="s">
        <v>223</v>
      </c>
      <c r="B4419" t="s">
        <v>4579</v>
      </c>
      <c r="C4419" t="s">
        <v>89</v>
      </c>
      <c r="D4419" t="s">
        <v>4580</v>
      </c>
      <c r="E4419" t="s">
        <v>4473</v>
      </c>
      <c r="F4419" t="s">
        <v>89</v>
      </c>
      <c r="G4419" t="s">
        <v>89</v>
      </c>
      <c r="H4419" t="s">
        <v>93</v>
      </c>
    </row>
    <row r="4420" spans="1:8" x14ac:dyDescent="0.25">
      <c r="A4420" t="s">
        <v>223</v>
      </c>
      <c r="B4420" t="s">
        <v>4581</v>
      </c>
      <c r="C4420" t="s">
        <v>89</v>
      </c>
      <c r="D4420" t="s">
        <v>4582</v>
      </c>
      <c r="E4420" t="s">
        <v>4451</v>
      </c>
      <c r="F4420" t="s">
        <v>89</v>
      </c>
      <c r="G4420" t="s">
        <v>89</v>
      </c>
      <c r="H4420" t="s">
        <v>93</v>
      </c>
    </row>
    <row r="4421" spans="1:8" x14ac:dyDescent="0.25">
      <c r="A4421" t="s">
        <v>223</v>
      </c>
      <c r="B4421" t="s">
        <v>4583</v>
      </c>
      <c r="C4421" t="s">
        <v>89</v>
      </c>
      <c r="D4421" t="s">
        <v>4584</v>
      </c>
      <c r="E4421" t="s">
        <v>4451</v>
      </c>
      <c r="F4421" t="s">
        <v>89</v>
      </c>
      <c r="G4421" t="s">
        <v>89</v>
      </c>
      <c r="H4421" t="s">
        <v>93</v>
      </c>
    </row>
    <row r="4422" spans="1:8" x14ac:dyDescent="0.25">
      <c r="A4422" t="s">
        <v>223</v>
      </c>
      <c r="B4422" t="s">
        <v>4585</v>
      </c>
      <c r="C4422" t="s">
        <v>89</v>
      </c>
      <c r="D4422" t="s">
        <v>4586</v>
      </c>
      <c r="E4422" t="s">
        <v>4473</v>
      </c>
      <c r="F4422" t="s">
        <v>89</v>
      </c>
      <c r="G4422" t="s">
        <v>89</v>
      </c>
      <c r="H4422" t="s">
        <v>93</v>
      </c>
    </row>
    <row r="4423" spans="1:8" x14ac:dyDescent="0.25">
      <c r="A4423" t="s">
        <v>223</v>
      </c>
      <c r="B4423" t="s">
        <v>4587</v>
      </c>
      <c r="C4423" t="s">
        <v>89</v>
      </c>
      <c r="D4423" t="s">
        <v>4588</v>
      </c>
      <c r="E4423" t="s">
        <v>4589</v>
      </c>
      <c r="F4423" t="s">
        <v>89</v>
      </c>
      <c r="G4423" t="s">
        <v>89</v>
      </c>
      <c r="H4423" t="s">
        <v>93</v>
      </c>
    </row>
    <row r="4424" spans="1:8" x14ac:dyDescent="0.25">
      <c r="A4424" t="s">
        <v>223</v>
      </c>
      <c r="B4424" t="s">
        <v>4595</v>
      </c>
      <c r="C4424" t="s">
        <v>89</v>
      </c>
      <c r="D4424" t="s">
        <v>4596</v>
      </c>
      <c r="E4424" t="s">
        <v>4479</v>
      </c>
      <c r="F4424" t="s">
        <v>89</v>
      </c>
      <c r="G4424" t="s">
        <v>89</v>
      </c>
      <c r="H4424" t="s">
        <v>93</v>
      </c>
    </row>
    <row r="4425" spans="1:8" x14ac:dyDescent="0.25">
      <c r="A4425" t="s">
        <v>223</v>
      </c>
      <c r="B4425" t="s">
        <v>4597</v>
      </c>
      <c r="C4425" t="s">
        <v>89</v>
      </c>
      <c r="D4425" t="s">
        <v>4598</v>
      </c>
      <c r="E4425" t="s">
        <v>4473</v>
      </c>
      <c r="F4425" t="s">
        <v>89</v>
      </c>
      <c r="G4425" t="s">
        <v>89</v>
      </c>
      <c r="H4425" t="s">
        <v>93</v>
      </c>
    </row>
    <row r="4426" spans="1:8" x14ac:dyDescent="0.25">
      <c r="A4426" t="s">
        <v>223</v>
      </c>
      <c r="B4426" t="s">
        <v>4599</v>
      </c>
      <c r="C4426" t="s">
        <v>89</v>
      </c>
      <c r="D4426" t="s">
        <v>4600</v>
      </c>
      <c r="E4426" t="s">
        <v>4592</v>
      </c>
      <c r="F4426" t="s">
        <v>89</v>
      </c>
      <c r="G4426" t="s">
        <v>89</v>
      </c>
      <c r="H4426" t="s">
        <v>93</v>
      </c>
    </row>
    <row r="4427" spans="1:8" x14ac:dyDescent="0.25">
      <c r="A4427" t="s">
        <v>223</v>
      </c>
      <c r="B4427" t="s">
        <v>4601</v>
      </c>
      <c r="C4427" t="s">
        <v>89</v>
      </c>
      <c r="D4427" t="s">
        <v>4602</v>
      </c>
      <c r="E4427" t="s">
        <v>4479</v>
      </c>
      <c r="F4427" t="s">
        <v>89</v>
      </c>
      <c r="G4427" t="s">
        <v>89</v>
      </c>
      <c r="H4427" t="s">
        <v>93</v>
      </c>
    </row>
    <row r="4428" spans="1:8" x14ac:dyDescent="0.25">
      <c r="A4428" t="s">
        <v>223</v>
      </c>
      <c r="B4428" t="s">
        <v>4603</v>
      </c>
      <c r="C4428" t="s">
        <v>89</v>
      </c>
      <c r="D4428" t="s">
        <v>4604</v>
      </c>
      <c r="E4428" t="s">
        <v>4605</v>
      </c>
      <c r="F4428" t="s">
        <v>89</v>
      </c>
      <c r="G4428" t="s">
        <v>89</v>
      </c>
      <c r="H4428" t="s">
        <v>93</v>
      </c>
    </row>
    <row r="4429" spans="1:8" x14ac:dyDescent="0.25">
      <c r="A4429" t="s">
        <v>223</v>
      </c>
      <c r="B4429" t="s">
        <v>4606</v>
      </c>
      <c r="C4429" t="s">
        <v>89</v>
      </c>
      <c r="D4429" t="s">
        <v>4607</v>
      </c>
      <c r="E4429" t="s">
        <v>4608</v>
      </c>
      <c r="F4429" t="s">
        <v>89</v>
      </c>
      <c r="G4429" t="s">
        <v>89</v>
      </c>
      <c r="H4429" t="s">
        <v>93</v>
      </c>
    </row>
    <row r="4430" spans="1:8" x14ac:dyDescent="0.25">
      <c r="A4430" t="s">
        <v>223</v>
      </c>
      <c r="B4430" t="s">
        <v>4609</v>
      </c>
      <c r="C4430" t="s">
        <v>89</v>
      </c>
      <c r="D4430" t="s">
        <v>4610</v>
      </c>
      <c r="E4430" t="s">
        <v>4468</v>
      </c>
      <c r="F4430" t="s">
        <v>89</v>
      </c>
      <c r="G4430" t="s">
        <v>89</v>
      </c>
      <c r="H4430" t="s">
        <v>93</v>
      </c>
    </row>
    <row r="4431" spans="1:8" x14ac:dyDescent="0.25">
      <c r="A4431" t="s">
        <v>223</v>
      </c>
      <c r="B4431" t="s">
        <v>1714</v>
      </c>
      <c r="C4431" t="s">
        <v>89</v>
      </c>
      <c r="D4431" t="s">
        <v>4611</v>
      </c>
      <c r="E4431" t="s">
        <v>4612</v>
      </c>
      <c r="F4431" t="s">
        <v>89</v>
      </c>
      <c r="G4431" t="s">
        <v>89</v>
      </c>
      <c r="H4431" t="s">
        <v>93</v>
      </c>
    </row>
    <row r="4432" spans="1:8" x14ac:dyDescent="0.25">
      <c r="A4432" t="s">
        <v>223</v>
      </c>
      <c r="B4432" t="s">
        <v>4613</v>
      </c>
      <c r="C4432" t="s">
        <v>89</v>
      </c>
      <c r="D4432" t="s">
        <v>4614</v>
      </c>
      <c r="E4432" t="s">
        <v>4615</v>
      </c>
      <c r="F4432" t="s">
        <v>89</v>
      </c>
      <c r="G4432" t="s">
        <v>89</v>
      </c>
      <c r="H4432" t="s">
        <v>93</v>
      </c>
    </row>
    <row r="4433" spans="1:8" x14ac:dyDescent="0.25">
      <c r="A4433" t="s">
        <v>223</v>
      </c>
      <c r="B4433" t="s">
        <v>1325</v>
      </c>
      <c r="C4433" t="s">
        <v>89</v>
      </c>
      <c r="D4433" t="s">
        <v>4616</v>
      </c>
      <c r="E4433" t="s">
        <v>4617</v>
      </c>
      <c r="F4433" t="s">
        <v>89</v>
      </c>
      <c r="G4433" t="s">
        <v>89</v>
      </c>
      <c r="H4433" t="s">
        <v>93</v>
      </c>
    </row>
    <row r="4434" spans="1:8" x14ac:dyDescent="0.25">
      <c r="A4434" t="s">
        <v>223</v>
      </c>
      <c r="B4434" t="s">
        <v>4618</v>
      </c>
      <c r="C4434" t="s">
        <v>89</v>
      </c>
      <c r="D4434" t="s">
        <v>4619</v>
      </c>
      <c r="E4434" t="s">
        <v>4620</v>
      </c>
      <c r="F4434" t="s">
        <v>89</v>
      </c>
      <c r="G4434" t="s">
        <v>89</v>
      </c>
      <c r="H4434" t="s">
        <v>93</v>
      </c>
    </row>
    <row r="4435" spans="1:8" x14ac:dyDescent="0.25">
      <c r="A4435" t="s">
        <v>223</v>
      </c>
      <c r="B4435" t="s">
        <v>4621</v>
      </c>
      <c r="C4435" t="s">
        <v>89</v>
      </c>
      <c r="D4435" t="s">
        <v>4622</v>
      </c>
      <c r="E4435" t="s">
        <v>4539</v>
      </c>
      <c r="F4435" t="s">
        <v>89</v>
      </c>
      <c r="G4435" t="s">
        <v>89</v>
      </c>
      <c r="H4435" t="s">
        <v>93</v>
      </c>
    </row>
    <row r="4436" spans="1:8" x14ac:dyDescent="0.25">
      <c r="A4436" t="s">
        <v>223</v>
      </c>
      <c r="B4436" t="s">
        <v>4623</v>
      </c>
      <c r="C4436" t="s">
        <v>89</v>
      </c>
      <c r="D4436" t="s">
        <v>4624</v>
      </c>
      <c r="E4436" t="s">
        <v>4539</v>
      </c>
      <c r="F4436" t="s">
        <v>89</v>
      </c>
      <c r="G4436" t="s">
        <v>89</v>
      </c>
      <c r="H4436" t="s">
        <v>93</v>
      </c>
    </row>
    <row r="4437" spans="1:8" x14ac:dyDescent="0.25">
      <c r="A4437" t="s">
        <v>223</v>
      </c>
      <c r="B4437" t="s">
        <v>4625</v>
      </c>
      <c r="C4437" t="s">
        <v>89</v>
      </c>
      <c r="D4437" t="s">
        <v>4626</v>
      </c>
      <c r="E4437" t="s">
        <v>4627</v>
      </c>
      <c r="F4437" t="s">
        <v>89</v>
      </c>
      <c r="G4437" t="s">
        <v>89</v>
      </c>
      <c r="H4437" t="s">
        <v>93</v>
      </c>
    </row>
    <row r="4438" spans="1:8" x14ac:dyDescent="0.25">
      <c r="A4438" t="s">
        <v>223</v>
      </c>
      <c r="B4438" t="s">
        <v>4628</v>
      </c>
      <c r="C4438" t="s">
        <v>89</v>
      </c>
      <c r="D4438" t="s">
        <v>4629</v>
      </c>
      <c r="E4438" t="s">
        <v>4548</v>
      </c>
      <c r="F4438" t="s">
        <v>89</v>
      </c>
      <c r="G4438" t="s">
        <v>89</v>
      </c>
      <c r="H4438" t="s">
        <v>93</v>
      </c>
    </row>
    <row r="4439" spans="1:8" x14ac:dyDescent="0.25">
      <c r="A4439" t="s">
        <v>223</v>
      </c>
      <c r="B4439" t="s">
        <v>4630</v>
      </c>
      <c r="C4439" t="s">
        <v>89</v>
      </c>
      <c r="D4439" t="s">
        <v>4631</v>
      </c>
      <c r="E4439" t="s">
        <v>4620</v>
      </c>
      <c r="F4439" t="s">
        <v>89</v>
      </c>
      <c r="G4439" t="s">
        <v>89</v>
      </c>
      <c r="H4439" t="s">
        <v>93</v>
      </c>
    </row>
    <row r="4440" spans="1:8" x14ac:dyDescent="0.25">
      <c r="A4440" t="s">
        <v>223</v>
      </c>
      <c r="B4440" t="s">
        <v>4632</v>
      </c>
      <c r="C4440" t="s">
        <v>89</v>
      </c>
      <c r="D4440" t="s">
        <v>4633</v>
      </c>
      <c r="E4440" t="s">
        <v>4615</v>
      </c>
      <c r="F4440" t="s">
        <v>89</v>
      </c>
      <c r="G4440" t="s">
        <v>89</v>
      </c>
      <c r="H4440" t="s">
        <v>93</v>
      </c>
    </row>
    <row r="4441" spans="1:8" x14ac:dyDescent="0.25">
      <c r="A4441" t="s">
        <v>223</v>
      </c>
      <c r="B4441" t="s">
        <v>4634</v>
      </c>
      <c r="C4441" t="s">
        <v>89</v>
      </c>
      <c r="D4441" t="s">
        <v>4635</v>
      </c>
      <c r="E4441" t="s">
        <v>4612</v>
      </c>
      <c r="F4441" t="s">
        <v>89</v>
      </c>
      <c r="G4441" t="s">
        <v>89</v>
      </c>
      <c r="H4441" t="s">
        <v>93</v>
      </c>
    </row>
    <row r="4442" spans="1:8" x14ac:dyDescent="0.25">
      <c r="A4442" t="s">
        <v>223</v>
      </c>
      <c r="B4442" t="s">
        <v>4636</v>
      </c>
      <c r="C4442" t="s">
        <v>89</v>
      </c>
      <c r="D4442" t="s">
        <v>4637</v>
      </c>
      <c r="E4442" t="s">
        <v>4615</v>
      </c>
      <c r="F4442" t="s">
        <v>89</v>
      </c>
      <c r="G4442" t="s">
        <v>89</v>
      </c>
      <c r="H4442" t="s">
        <v>93</v>
      </c>
    </row>
    <row r="4443" spans="1:8" x14ac:dyDescent="0.25">
      <c r="A4443" t="s">
        <v>223</v>
      </c>
      <c r="B4443" t="s">
        <v>4638</v>
      </c>
      <c r="C4443" t="s">
        <v>89</v>
      </c>
      <c r="D4443" t="s">
        <v>4639</v>
      </c>
      <c r="E4443" t="s">
        <v>4548</v>
      </c>
      <c r="F4443" t="s">
        <v>89</v>
      </c>
      <c r="G4443" t="s">
        <v>89</v>
      </c>
      <c r="H4443" t="s">
        <v>93</v>
      </c>
    </row>
    <row r="4444" spans="1:8" x14ac:dyDescent="0.25">
      <c r="A4444" t="s">
        <v>223</v>
      </c>
      <c r="B4444" t="s">
        <v>4651</v>
      </c>
      <c r="C4444" t="s">
        <v>89</v>
      </c>
      <c r="D4444" t="s">
        <v>89</v>
      </c>
      <c r="E4444" t="s">
        <v>4652</v>
      </c>
      <c r="F4444" t="s">
        <v>89</v>
      </c>
      <c r="G4444" t="s">
        <v>89</v>
      </c>
      <c r="H4444" t="s">
        <v>93</v>
      </c>
    </row>
    <row r="4445" spans="1:8" x14ac:dyDescent="0.25">
      <c r="A4445" t="s">
        <v>223</v>
      </c>
      <c r="B4445" t="s">
        <v>4653</v>
      </c>
      <c r="C4445" t="s">
        <v>89</v>
      </c>
      <c r="D4445" t="s">
        <v>89</v>
      </c>
      <c r="E4445" t="s">
        <v>4654</v>
      </c>
      <c r="F4445" t="s">
        <v>89</v>
      </c>
      <c r="G4445" t="s">
        <v>89</v>
      </c>
      <c r="H4445" t="s">
        <v>93</v>
      </c>
    </row>
    <row r="4446" spans="1:8" x14ac:dyDescent="0.25">
      <c r="A4446" t="s">
        <v>223</v>
      </c>
      <c r="B4446" t="s">
        <v>4655</v>
      </c>
      <c r="C4446" t="s">
        <v>89</v>
      </c>
      <c r="D4446" t="s">
        <v>89</v>
      </c>
      <c r="E4446" t="s">
        <v>4656</v>
      </c>
      <c r="F4446" t="s">
        <v>89</v>
      </c>
      <c r="G4446" t="s">
        <v>89</v>
      </c>
      <c r="H4446" t="s">
        <v>93</v>
      </c>
    </row>
    <row r="4447" spans="1:8" x14ac:dyDescent="0.25">
      <c r="A4447" t="s">
        <v>223</v>
      </c>
      <c r="B4447" t="s">
        <v>4657</v>
      </c>
      <c r="C4447" t="s">
        <v>89</v>
      </c>
      <c r="D4447" t="s">
        <v>89</v>
      </c>
      <c r="E4447" t="s">
        <v>4658</v>
      </c>
      <c r="F4447" t="s">
        <v>89</v>
      </c>
      <c r="G4447" t="s">
        <v>89</v>
      </c>
      <c r="H4447" t="s">
        <v>93</v>
      </c>
    </row>
    <row r="4448" spans="1:8" x14ac:dyDescent="0.25">
      <c r="A4448" t="s">
        <v>223</v>
      </c>
      <c r="B4448" t="s">
        <v>4659</v>
      </c>
      <c r="C4448" t="s">
        <v>89</v>
      </c>
      <c r="D4448" t="s">
        <v>89</v>
      </c>
      <c r="E4448" t="s">
        <v>4652</v>
      </c>
      <c r="F4448" t="s">
        <v>89</v>
      </c>
      <c r="G4448" t="s">
        <v>89</v>
      </c>
      <c r="H4448" t="s">
        <v>93</v>
      </c>
    </row>
    <row r="4449" spans="1:8" x14ac:dyDescent="0.25">
      <c r="A4449" t="s">
        <v>223</v>
      </c>
      <c r="B4449" t="s">
        <v>4660</v>
      </c>
      <c r="C4449" t="s">
        <v>89</v>
      </c>
      <c r="D4449" t="s">
        <v>89</v>
      </c>
      <c r="E4449" t="s">
        <v>4661</v>
      </c>
      <c r="F4449" t="s">
        <v>89</v>
      </c>
      <c r="G4449" t="s">
        <v>89</v>
      </c>
      <c r="H4449" t="s">
        <v>93</v>
      </c>
    </row>
    <row r="4450" spans="1:8" x14ac:dyDescent="0.25">
      <c r="A4450" t="s">
        <v>223</v>
      </c>
      <c r="B4450" t="s">
        <v>4662</v>
      </c>
      <c r="C4450" t="s">
        <v>89</v>
      </c>
      <c r="D4450" t="s">
        <v>89</v>
      </c>
      <c r="E4450" t="s">
        <v>4663</v>
      </c>
      <c r="F4450" t="s">
        <v>89</v>
      </c>
      <c r="G4450" t="s">
        <v>89</v>
      </c>
      <c r="H4450" t="s">
        <v>93</v>
      </c>
    </row>
    <row r="4451" spans="1:8" x14ac:dyDescent="0.25">
      <c r="A4451" t="s">
        <v>223</v>
      </c>
      <c r="B4451" t="s">
        <v>4664</v>
      </c>
      <c r="C4451" t="s">
        <v>89</v>
      </c>
      <c r="D4451" t="s">
        <v>89</v>
      </c>
      <c r="E4451" t="s">
        <v>4654</v>
      </c>
      <c r="F4451" t="s">
        <v>89</v>
      </c>
      <c r="G4451" t="s">
        <v>89</v>
      </c>
      <c r="H4451" t="s">
        <v>93</v>
      </c>
    </row>
    <row r="4452" spans="1:8" x14ac:dyDescent="0.25">
      <c r="A4452" t="s">
        <v>223</v>
      </c>
      <c r="B4452" t="s">
        <v>1116</v>
      </c>
      <c r="C4452" t="s">
        <v>89</v>
      </c>
      <c r="D4452" t="s">
        <v>89</v>
      </c>
      <c r="E4452" t="s">
        <v>4665</v>
      </c>
      <c r="F4452" t="s">
        <v>89</v>
      </c>
      <c r="G4452" t="s">
        <v>89</v>
      </c>
      <c r="H4452" t="s">
        <v>93</v>
      </c>
    </row>
    <row r="4453" spans="1:8" x14ac:dyDescent="0.25">
      <c r="A4453" t="s">
        <v>223</v>
      </c>
      <c r="B4453" t="s">
        <v>4666</v>
      </c>
      <c r="C4453" t="s">
        <v>89</v>
      </c>
      <c r="D4453" t="s">
        <v>89</v>
      </c>
      <c r="E4453" t="s">
        <v>4667</v>
      </c>
      <c r="F4453" t="s">
        <v>89</v>
      </c>
      <c r="G4453" t="s">
        <v>89</v>
      </c>
      <c r="H4453" t="s">
        <v>93</v>
      </c>
    </row>
    <row r="4454" spans="1:8" x14ac:dyDescent="0.25">
      <c r="A4454" t="s">
        <v>223</v>
      </c>
      <c r="B4454" t="s">
        <v>1118</v>
      </c>
      <c r="C4454" t="s">
        <v>89</v>
      </c>
      <c r="D4454" t="s">
        <v>89</v>
      </c>
      <c r="E4454" t="s">
        <v>4668</v>
      </c>
      <c r="F4454" t="s">
        <v>89</v>
      </c>
      <c r="G4454" t="s">
        <v>89</v>
      </c>
      <c r="H4454" t="s">
        <v>93</v>
      </c>
    </row>
    <row r="4455" spans="1:8" x14ac:dyDescent="0.25">
      <c r="A4455" t="s">
        <v>223</v>
      </c>
      <c r="B4455" t="s">
        <v>4669</v>
      </c>
      <c r="C4455" t="s">
        <v>89</v>
      </c>
      <c r="D4455" t="s">
        <v>89</v>
      </c>
      <c r="E4455" t="s">
        <v>4670</v>
      </c>
      <c r="F4455" t="s">
        <v>89</v>
      </c>
      <c r="G4455" t="s">
        <v>89</v>
      </c>
      <c r="H4455" t="s">
        <v>93</v>
      </c>
    </row>
    <row r="4456" spans="1:8" x14ac:dyDescent="0.25">
      <c r="A4456" t="s">
        <v>223</v>
      </c>
      <c r="B4456" t="s">
        <v>4671</v>
      </c>
      <c r="C4456" t="s">
        <v>89</v>
      </c>
      <c r="D4456" t="s">
        <v>89</v>
      </c>
      <c r="E4456" t="s">
        <v>4661</v>
      </c>
      <c r="F4456" t="s">
        <v>89</v>
      </c>
      <c r="G4456" t="s">
        <v>89</v>
      </c>
      <c r="H4456" t="s">
        <v>93</v>
      </c>
    </row>
    <row r="4457" spans="1:8" x14ac:dyDescent="0.25">
      <c r="A4457" t="s">
        <v>223</v>
      </c>
      <c r="B4457" t="s">
        <v>4672</v>
      </c>
      <c r="C4457" t="s">
        <v>89</v>
      </c>
      <c r="D4457" t="s">
        <v>89</v>
      </c>
      <c r="E4457" t="s">
        <v>4650</v>
      </c>
      <c r="F4457" t="s">
        <v>89</v>
      </c>
      <c r="G4457" t="s">
        <v>89</v>
      </c>
      <c r="H4457" t="s">
        <v>93</v>
      </c>
    </row>
    <row r="4458" spans="1:8" x14ac:dyDescent="0.25">
      <c r="A4458" t="s">
        <v>223</v>
      </c>
      <c r="B4458" t="s">
        <v>4673</v>
      </c>
      <c r="C4458" t="s">
        <v>89</v>
      </c>
      <c r="D4458" t="s">
        <v>89</v>
      </c>
      <c r="E4458" t="s">
        <v>4658</v>
      </c>
      <c r="F4458" t="s">
        <v>89</v>
      </c>
      <c r="G4458" t="s">
        <v>89</v>
      </c>
      <c r="H4458" t="s">
        <v>93</v>
      </c>
    </row>
    <row r="4459" spans="1:8" x14ac:dyDescent="0.25">
      <c r="A4459" t="s">
        <v>223</v>
      </c>
      <c r="B4459" t="s">
        <v>4674</v>
      </c>
      <c r="C4459" t="s">
        <v>89</v>
      </c>
      <c r="D4459" t="s">
        <v>89</v>
      </c>
      <c r="E4459" t="s">
        <v>4675</v>
      </c>
      <c r="F4459" t="s">
        <v>89</v>
      </c>
      <c r="G4459" t="s">
        <v>89</v>
      </c>
      <c r="H4459" t="s">
        <v>93</v>
      </c>
    </row>
    <row r="4460" spans="1:8" x14ac:dyDescent="0.25">
      <c r="A4460" t="s">
        <v>223</v>
      </c>
      <c r="B4460" t="s">
        <v>4676</v>
      </c>
      <c r="C4460" t="s">
        <v>89</v>
      </c>
      <c r="D4460" t="s">
        <v>89</v>
      </c>
      <c r="E4460" t="s">
        <v>4656</v>
      </c>
      <c r="F4460" t="s">
        <v>89</v>
      </c>
      <c r="G4460" t="s">
        <v>89</v>
      </c>
      <c r="H4460" t="s">
        <v>93</v>
      </c>
    </row>
    <row r="4461" spans="1:8" x14ac:dyDescent="0.25">
      <c r="A4461" t="s">
        <v>223</v>
      </c>
      <c r="B4461" t="s">
        <v>4686</v>
      </c>
      <c r="C4461" t="s">
        <v>89</v>
      </c>
      <c r="D4461" t="s">
        <v>89</v>
      </c>
      <c r="E4461" t="s">
        <v>4668</v>
      </c>
      <c r="F4461" t="s">
        <v>89</v>
      </c>
      <c r="G4461" t="s">
        <v>89</v>
      </c>
      <c r="H4461" t="s">
        <v>93</v>
      </c>
    </row>
    <row r="4462" spans="1:8" x14ac:dyDescent="0.25">
      <c r="A4462" t="s">
        <v>223</v>
      </c>
      <c r="B4462" t="s">
        <v>4687</v>
      </c>
      <c r="C4462" t="s">
        <v>89</v>
      </c>
      <c r="D4462" t="s">
        <v>89</v>
      </c>
      <c r="E4462" t="s">
        <v>4670</v>
      </c>
      <c r="F4462" t="s">
        <v>89</v>
      </c>
      <c r="G4462" t="s">
        <v>89</v>
      </c>
      <c r="H4462" t="s">
        <v>93</v>
      </c>
    </row>
    <row r="4463" spans="1:8" x14ac:dyDescent="0.25">
      <c r="A4463" t="s">
        <v>223</v>
      </c>
      <c r="B4463" t="s">
        <v>4688</v>
      </c>
      <c r="C4463" t="s">
        <v>89</v>
      </c>
      <c r="D4463" t="s">
        <v>89</v>
      </c>
      <c r="E4463" t="s">
        <v>1123</v>
      </c>
      <c r="F4463" t="s">
        <v>89</v>
      </c>
      <c r="G4463" t="s">
        <v>89</v>
      </c>
      <c r="H4463" t="s">
        <v>93</v>
      </c>
    </row>
    <row r="4464" spans="1:8" x14ac:dyDescent="0.25">
      <c r="A4464" t="s">
        <v>223</v>
      </c>
      <c r="B4464" t="s">
        <v>4689</v>
      </c>
      <c r="C4464" t="s">
        <v>89</v>
      </c>
      <c r="D4464" t="s">
        <v>89</v>
      </c>
      <c r="E4464" t="s">
        <v>1123</v>
      </c>
      <c r="F4464" t="s">
        <v>89</v>
      </c>
      <c r="G4464" t="s">
        <v>89</v>
      </c>
      <c r="H4464" t="s">
        <v>93</v>
      </c>
    </row>
    <row r="4465" spans="1:8" x14ac:dyDescent="0.25">
      <c r="A4465" t="s">
        <v>223</v>
      </c>
      <c r="B4465" t="s">
        <v>4690</v>
      </c>
      <c r="C4465" t="s">
        <v>89</v>
      </c>
      <c r="D4465" t="s">
        <v>4691</v>
      </c>
      <c r="E4465" t="s">
        <v>1506</v>
      </c>
      <c r="F4465" t="s">
        <v>89</v>
      </c>
      <c r="G4465" t="s">
        <v>89</v>
      </c>
      <c r="H4465" t="s">
        <v>93</v>
      </c>
    </row>
    <row r="4466" spans="1:8" x14ac:dyDescent="0.25">
      <c r="A4466" t="s">
        <v>223</v>
      </c>
      <c r="B4466" t="s">
        <v>4692</v>
      </c>
      <c r="C4466" t="s">
        <v>89</v>
      </c>
      <c r="D4466" t="s">
        <v>4693</v>
      </c>
      <c r="E4466" t="s">
        <v>4665</v>
      </c>
      <c r="F4466" t="s">
        <v>89</v>
      </c>
      <c r="G4466" t="s">
        <v>89</v>
      </c>
      <c r="H4466" t="s">
        <v>93</v>
      </c>
    </row>
    <row r="4467" spans="1:8" x14ac:dyDescent="0.25">
      <c r="A4467" t="s">
        <v>223</v>
      </c>
      <c r="B4467" t="s">
        <v>4694</v>
      </c>
      <c r="C4467" t="s">
        <v>89</v>
      </c>
      <c r="D4467" t="s">
        <v>4693</v>
      </c>
      <c r="E4467" t="s">
        <v>4667</v>
      </c>
      <c r="F4467" t="s">
        <v>89</v>
      </c>
      <c r="G4467" t="s">
        <v>89</v>
      </c>
      <c r="H4467" t="s">
        <v>93</v>
      </c>
    </row>
    <row r="4468" spans="1:8" x14ac:dyDescent="0.25">
      <c r="A4468" t="s">
        <v>223</v>
      </c>
      <c r="B4468" t="s">
        <v>4718</v>
      </c>
      <c r="C4468" t="s">
        <v>89</v>
      </c>
      <c r="D4468" t="s">
        <v>89</v>
      </c>
      <c r="E4468" t="s">
        <v>1196</v>
      </c>
      <c r="F4468" t="s">
        <v>89</v>
      </c>
      <c r="G4468" t="s">
        <v>89</v>
      </c>
      <c r="H4468" t="s">
        <v>93</v>
      </c>
    </row>
    <row r="4469" spans="1:8" x14ac:dyDescent="0.25">
      <c r="A4469" t="s">
        <v>223</v>
      </c>
      <c r="B4469" t="s">
        <v>4695</v>
      </c>
      <c r="C4469" t="s">
        <v>89</v>
      </c>
      <c r="D4469" t="s">
        <v>89</v>
      </c>
      <c r="E4469" t="s">
        <v>1196</v>
      </c>
      <c r="F4469" t="s">
        <v>89</v>
      </c>
      <c r="G4469" t="s">
        <v>89</v>
      </c>
      <c r="H4469" t="s">
        <v>93</v>
      </c>
    </row>
    <row r="4470" spans="1:8" x14ac:dyDescent="0.25">
      <c r="A4470" t="s">
        <v>223</v>
      </c>
      <c r="B4470" t="s">
        <v>4698</v>
      </c>
      <c r="C4470" t="s">
        <v>89</v>
      </c>
      <c r="D4470" t="s">
        <v>89</v>
      </c>
      <c r="E4470" t="s">
        <v>1196</v>
      </c>
      <c r="F4470" t="s">
        <v>89</v>
      </c>
      <c r="G4470" t="s">
        <v>89</v>
      </c>
      <c r="H4470" t="s">
        <v>93</v>
      </c>
    </row>
    <row r="4471" spans="1:8" x14ac:dyDescent="0.25">
      <c r="A4471" t="s">
        <v>223</v>
      </c>
      <c r="B4471" t="s">
        <v>1284</v>
      </c>
      <c r="C4471" t="s">
        <v>89</v>
      </c>
      <c r="D4471" t="s">
        <v>89</v>
      </c>
      <c r="E4471" t="s">
        <v>4667</v>
      </c>
      <c r="F4471" t="s">
        <v>89</v>
      </c>
      <c r="G4471" t="s">
        <v>89</v>
      </c>
      <c r="H4471" t="s">
        <v>93</v>
      </c>
    </row>
    <row r="4472" spans="1:8" x14ac:dyDescent="0.25">
      <c r="A4472" t="s">
        <v>223</v>
      </c>
      <c r="B4472" t="s">
        <v>1122</v>
      </c>
      <c r="C4472" t="s">
        <v>89</v>
      </c>
      <c r="D4472" t="s">
        <v>89</v>
      </c>
      <c r="E4472" t="s">
        <v>4667</v>
      </c>
      <c r="F4472" t="s">
        <v>89</v>
      </c>
      <c r="G4472" t="s">
        <v>89</v>
      </c>
      <c r="H4472" t="s">
        <v>93</v>
      </c>
    </row>
    <row r="4473" spans="1:8" x14ac:dyDescent="0.25">
      <c r="A4473" t="s">
        <v>223</v>
      </c>
      <c r="B4473" t="s">
        <v>1331</v>
      </c>
      <c r="C4473" t="s">
        <v>89</v>
      </c>
      <c r="D4473" t="s">
        <v>89</v>
      </c>
      <c r="E4473" t="s">
        <v>4667</v>
      </c>
      <c r="F4473" t="s">
        <v>89</v>
      </c>
      <c r="G4473" t="s">
        <v>89</v>
      </c>
      <c r="H4473" t="s">
        <v>93</v>
      </c>
    </row>
    <row r="4474" spans="1:8" x14ac:dyDescent="0.25">
      <c r="A4474" t="s">
        <v>223</v>
      </c>
      <c r="B4474" t="s">
        <v>1124</v>
      </c>
      <c r="C4474" t="s">
        <v>89</v>
      </c>
      <c r="D4474" t="s">
        <v>89</v>
      </c>
      <c r="E4474" t="s">
        <v>4667</v>
      </c>
      <c r="F4474" t="s">
        <v>89</v>
      </c>
      <c r="G4474" t="s">
        <v>89</v>
      </c>
      <c r="H4474" t="s">
        <v>93</v>
      </c>
    </row>
    <row r="4475" spans="1:8" x14ac:dyDescent="0.25">
      <c r="A4475" t="s">
        <v>223</v>
      </c>
      <c r="B4475" t="s">
        <v>1125</v>
      </c>
      <c r="C4475" t="s">
        <v>89</v>
      </c>
      <c r="D4475" t="s">
        <v>89</v>
      </c>
      <c r="E4475" t="s">
        <v>4667</v>
      </c>
      <c r="F4475" t="s">
        <v>89</v>
      </c>
      <c r="G4475" t="s">
        <v>89</v>
      </c>
      <c r="H4475" t="s">
        <v>93</v>
      </c>
    </row>
    <row r="4476" spans="1:8" x14ac:dyDescent="0.25">
      <c r="A4476" t="s">
        <v>223</v>
      </c>
      <c r="B4476" t="s">
        <v>4700</v>
      </c>
      <c r="C4476" t="s">
        <v>89</v>
      </c>
      <c r="D4476" t="s">
        <v>89</v>
      </c>
      <c r="E4476" t="s">
        <v>4667</v>
      </c>
      <c r="F4476" t="s">
        <v>89</v>
      </c>
      <c r="G4476" t="s">
        <v>89</v>
      </c>
      <c r="H4476" t="s">
        <v>93</v>
      </c>
    </row>
    <row r="4477" spans="1:8" x14ac:dyDescent="0.25">
      <c r="A4477" t="s">
        <v>223</v>
      </c>
      <c r="B4477" t="s">
        <v>3063</v>
      </c>
      <c r="C4477" t="s">
        <v>89</v>
      </c>
      <c r="D4477" t="s">
        <v>89</v>
      </c>
      <c r="E4477" t="s">
        <v>4667</v>
      </c>
      <c r="F4477" t="s">
        <v>89</v>
      </c>
      <c r="G4477" t="s">
        <v>89</v>
      </c>
      <c r="H4477" t="s">
        <v>93</v>
      </c>
    </row>
    <row r="4478" spans="1:8" x14ac:dyDescent="0.25">
      <c r="A4478" t="s">
        <v>223</v>
      </c>
      <c r="B4478" t="s">
        <v>4701</v>
      </c>
      <c r="C4478" t="s">
        <v>89</v>
      </c>
      <c r="D4478" t="s">
        <v>89</v>
      </c>
      <c r="E4478" t="s">
        <v>4702</v>
      </c>
      <c r="F4478" t="s">
        <v>89</v>
      </c>
      <c r="G4478" t="s">
        <v>89</v>
      </c>
      <c r="H4478" t="s">
        <v>93</v>
      </c>
    </row>
    <row r="4479" spans="1:8" x14ac:dyDescent="0.25">
      <c r="A4479" t="s">
        <v>223</v>
      </c>
      <c r="B4479" t="s">
        <v>4703</v>
      </c>
      <c r="C4479" t="s">
        <v>89</v>
      </c>
      <c r="D4479" t="s">
        <v>89</v>
      </c>
      <c r="E4479" t="s">
        <v>4704</v>
      </c>
      <c r="F4479" t="s">
        <v>89</v>
      </c>
      <c r="G4479" t="s">
        <v>89</v>
      </c>
      <c r="H4479" t="s">
        <v>93</v>
      </c>
    </row>
    <row r="4480" spans="1:8" x14ac:dyDescent="0.25">
      <c r="A4480" t="s">
        <v>223</v>
      </c>
      <c r="B4480" t="s">
        <v>4705</v>
      </c>
      <c r="C4480" t="s">
        <v>89</v>
      </c>
      <c r="D4480" t="s">
        <v>4706</v>
      </c>
      <c r="E4480" t="s">
        <v>1516</v>
      </c>
      <c r="F4480" t="s">
        <v>89</v>
      </c>
      <c r="G4480" t="s">
        <v>89</v>
      </c>
      <c r="H4480" t="s">
        <v>93</v>
      </c>
    </row>
    <row r="4481" spans="1:8" x14ac:dyDescent="0.25">
      <c r="A4481" t="s">
        <v>223</v>
      </c>
      <c r="B4481" t="s">
        <v>4708</v>
      </c>
      <c r="C4481" t="s">
        <v>89</v>
      </c>
      <c r="D4481" t="s">
        <v>89</v>
      </c>
      <c r="E4481" t="s">
        <v>4702</v>
      </c>
      <c r="F4481" t="s">
        <v>89</v>
      </c>
      <c r="G4481" t="s">
        <v>89</v>
      </c>
      <c r="H4481" t="s">
        <v>93</v>
      </c>
    </row>
    <row r="4482" spans="1:8" x14ac:dyDescent="0.25">
      <c r="A4482" t="s">
        <v>223</v>
      </c>
      <c r="B4482" t="s">
        <v>4709</v>
      </c>
      <c r="C4482" t="s">
        <v>89</v>
      </c>
      <c r="D4482" t="s">
        <v>89</v>
      </c>
      <c r="E4482" t="s">
        <v>4702</v>
      </c>
      <c r="F4482" t="s">
        <v>89</v>
      </c>
      <c r="G4482" t="s">
        <v>89</v>
      </c>
      <c r="H4482" t="s">
        <v>93</v>
      </c>
    </row>
    <row r="4483" spans="1:8" x14ac:dyDescent="0.25">
      <c r="A4483" t="s">
        <v>223</v>
      </c>
      <c r="B4483" t="s">
        <v>4710</v>
      </c>
      <c r="C4483" t="s">
        <v>89</v>
      </c>
      <c r="D4483" t="s">
        <v>89</v>
      </c>
      <c r="E4483" t="s">
        <v>4702</v>
      </c>
      <c r="F4483" t="s">
        <v>89</v>
      </c>
      <c r="G4483" t="s">
        <v>89</v>
      </c>
      <c r="H4483" t="s">
        <v>93</v>
      </c>
    </row>
    <row r="4484" spans="1:8" x14ac:dyDescent="0.25">
      <c r="A4484" t="s">
        <v>223</v>
      </c>
      <c r="B4484" t="s">
        <v>4711</v>
      </c>
      <c r="C4484" t="s">
        <v>89</v>
      </c>
      <c r="D4484" t="s">
        <v>89</v>
      </c>
      <c r="E4484" t="s">
        <v>4712</v>
      </c>
      <c r="F4484" t="s">
        <v>89</v>
      </c>
      <c r="G4484" t="s">
        <v>89</v>
      </c>
      <c r="H4484" t="s">
        <v>93</v>
      </c>
    </row>
    <row r="4485" spans="1:8" x14ac:dyDescent="0.25">
      <c r="A4485" t="s">
        <v>223</v>
      </c>
      <c r="B4485" t="s">
        <v>1268</v>
      </c>
      <c r="C4485" t="s">
        <v>89</v>
      </c>
      <c r="D4485" t="s">
        <v>89</v>
      </c>
      <c r="E4485" t="s">
        <v>4668</v>
      </c>
      <c r="F4485" t="s">
        <v>89</v>
      </c>
      <c r="G4485" t="s">
        <v>89</v>
      </c>
      <c r="H4485" t="s">
        <v>93</v>
      </c>
    </row>
    <row r="4486" spans="1:8" x14ac:dyDescent="0.25">
      <c r="A4486" t="s">
        <v>223</v>
      </c>
      <c r="B4486" t="s">
        <v>1336</v>
      </c>
      <c r="C4486" t="s">
        <v>89</v>
      </c>
      <c r="D4486" t="s">
        <v>89</v>
      </c>
      <c r="E4486" t="s">
        <v>4668</v>
      </c>
      <c r="F4486" t="s">
        <v>89</v>
      </c>
      <c r="G4486" t="s">
        <v>89</v>
      </c>
      <c r="H4486" t="s">
        <v>93</v>
      </c>
    </row>
    <row r="4487" spans="1:8" x14ac:dyDescent="0.25">
      <c r="A4487" t="s">
        <v>223</v>
      </c>
      <c r="B4487" t="s">
        <v>3068</v>
      </c>
      <c r="C4487" t="s">
        <v>89</v>
      </c>
      <c r="D4487" t="s">
        <v>89</v>
      </c>
      <c r="E4487" t="s">
        <v>4668</v>
      </c>
      <c r="F4487" t="s">
        <v>89</v>
      </c>
      <c r="G4487" t="s">
        <v>89</v>
      </c>
      <c r="H4487" t="s">
        <v>93</v>
      </c>
    </row>
    <row r="4488" spans="1:8" x14ac:dyDescent="0.25">
      <c r="A4488" t="s">
        <v>223</v>
      </c>
      <c r="B4488" t="s">
        <v>1269</v>
      </c>
      <c r="C4488" t="s">
        <v>89</v>
      </c>
      <c r="D4488" t="s">
        <v>89</v>
      </c>
      <c r="E4488" t="s">
        <v>4668</v>
      </c>
      <c r="F4488" t="s">
        <v>89</v>
      </c>
      <c r="G4488" t="s">
        <v>89</v>
      </c>
      <c r="H4488" t="s">
        <v>93</v>
      </c>
    </row>
    <row r="4489" spans="1:8" x14ac:dyDescent="0.25">
      <c r="A4489" t="s">
        <v>223</v>
      </c>
      <c r="B4489" t="s">
        <v>1270</v>
      </c>
      <c r="C4489" t="s">
        <v>89</v>
      </c>
      <c r="D4489" t="s">
        <v>89</v>
      </c>
      <c r="E4489" t="s">
        <v>4668</v>
      </c>
      <c r="F4489" t="s">
        <v>89</v>
      </c>
      <c r="G4489" t="s">
        <v>89</v>
      </c>
      <c r="H4489" t="s">
        <v>93</v>
      </c>
    </row>
    <row r="4490" spans="1:8" x14ac:dyDescent="0.25">
      <c r="A4490" t="s">
        <v>223</v>
      </c>
      <c r="B4490" t="s">
        <v>3073</v>
      </c>
      <c r="C4490" t="s">
        <v>89</v>
      </c>
      <c r="D4490" t="s">
        <v>89</v>
      </c>
      <c r="E4490" t="s">
        <v>4668</v>
      </c>
      <c r="F4490" t="s">
        <v>89</v>
      </c>
      <c r="G4490" t="s">
        <v>89</v>
      </c>
      <c r="H4490" t="s">
        <v>93</v>
      </c>
    </row>
    <row r="4491" spans="1:8" x14ac:dyDescent="0.25">
      <c r="A4491" t="s">
        <v>223</v>
      </c>
      <c r="B4491" t="s">
        <v>3724</v>
      </c>
      <c r="C4491" t="s">
        <v>89</v>
      </c>
      <c r="D4491" t="s">
        <v>89</v>
      </c>
      <c r="E4491" t="s">
        <v>1221</v>
      </c>
      <c r="F4491" t="s">
        <v>89</v>
      </c>
      <c r="G4491" t="s">
        <v>89</v>
      </c>
      <c r="H4491" t="s">
        <v>93</v>
      </c>
    </row>
    <row r="4492" spans="1:8" x14ac:dyDescent="0.25">
      <c r="A4492" t="s">
        <v>223</v>
      </c>
      <c r="B4492" t="s">
        <v>3725</v>
      </c>
      <c r="C4492" t="s">
        <v>89</v>
      </c>
      <c r="D4492" t="s">
        <v>89</v>
      </c>
      <c r="E4492" t="s">
        <v>1221</v>
      </c>
      <c r="F4492" t="s">
        <v>89</v>
      </c>
      <c r="G4492" t="s">
        <v>89</v>
      </c>
      <c r="H4492" t="s">
        <v>93</v>
      </c>
    </row>
    <row r="4493" spans="1:8" x14ac:dyDescent="0.25">
      <c r="A4493" t="s">
        <v>223</v>
      </c>
      <c r="B4493" t="s">
        <v>1439</v>
      </c>
      <c r="C4493" t="s">
        <v>89</v>
      </c>
      <c r="D4493" t="s">
        <v>89</v>
      </c>
      <c r="E4493" t="s">
        <v>1221</v>
      </c>
      <c r="F4493" t="s">
        <v>89</v>
      </c>
      <c r="G4493" t="s">
        <v>89</v>
      </c>
      <c r="H4493" t="s">
        <v>93</v>
      </c>
    </row>
    <row r="4494" spans="1:8" x14ac:dyDescent="0.25">
      <c r="A4494" t="s">
        <v>223</v>
      </c>
      <c r="B4494" t="s">
        <v>4265</v>
      </c>
      <c r="C4494" t="s">
        <v>89</v>
      </c>
      <c r="D4494" t="s">
        <v>89</v>
      </c>
      <c r="E4494" t="s">
        <v>1221</v>
      </c>
      <c r="F4494" t="s">
        <v>89</v>
      </c>
      <c r="G4494" t="s">
        <v>89</v>
      </c>
      <c r="H4494" t="s">
        <v>93</v>
      </c>
    </row>
    <row r="4495" spans="1:8" x14ac:dyDescent="0.25">
      <c r="A4495" t="s">
        <v>223</v>
      </c>
      <c r="B4495" t="s">
        <v>2543</v>
      </c>
      <c r="C4495" t="s">
        <v>89</v>
      </c>
      <c r="D4495" t="s">
        <v>89</v>
      </c>
      <c r="E4495" t="s">
        <v>1221</v>
      </c>
      <c r="F4495" t="s">
        <v>89</v>
      </c>
      <c r="G4495" t="s">
        <v>89</v>
      </c>
      <c r="H4495" t="s">
        <v>93</v>
      </c>
    </row>
    <row r="4496" spans="1:8" x14ac:dyDescent="0.25">
      <c r="A4496" t="s">
        <v>223</v>
      </c>
      <c r="B4496" t="s">
        <v>2541</v>
      </c>
      <c r="C4496" t="s">
        <v>89</v>
      </c>
      <c r="D4496" t="s">
        <v>89</v>
      </c>
      <c r="E4496" t="s">
        <v>1221</v>
      </c>
      <c r="F4496" t="s">
        <v>89</v>
      </c>
      <c r="G4496" t="s">
        <v>89</v>
      </c>
      <c r="H4496" t="s">
        <v>93</v>
      </c>
    </row>
    <row r="4497" spans="1:8" x14ac:dyDescent="0.25">
      <c r="A4497" t="s">
        <v>224</v>
      </c>
      <c r="B4497" t="s">
        <v>4371</v>
      </c>
      <c r="C4497" t="s">
        <v>89</v>
      </c>
      <c r="D4497" t="s">
        <v>4372</v>
      </c>
      <c r="E4497" t="s">
        <v>4373</v>
      </c>
      <c r="F4497" t="s">
        <v>89</v>
      </c>
      <c r="G4497" t="s">
        <v>89</v>
      </c>
      <c r="H4497" t="s">
        <v>93</v>
      </c>
    </row>
    <row r="4498" spans="1:8" x14ac:dyDescent="0.25">
      <c r="A4498" t="s">
        <v>224</v>
      </c>
      <c r="B4498" t="s">
        <v>4374</v>
      </c>
      <c r="C4498" t="s">
        <v>89</v>
      </c>
      <c r="D4498" t="s">
        <v>4375</v>
      </c>
      <c r="E4498" t="s">
        <v>4376</v>
      </c>
      <c r="F4498" t="s">
        <v>89</v>
      </c>
      <c r="G4498" t="s">
        <v>89</v>
      </c>
      <c r="H4498" t="s">
        <v>93</v>
      </c>
    </row>
    <row r="4499" spans="1:8" x14ac:dyDescent="0.25">
      <c r="A4499" t="s">
        <v>224</v>
      </c>
      <c r="B4499" t="s">
        <v>4377</v>
      </c>
      <c r="C4499" t="s">
        <v>89</v>
      </c>
      <c r="D4499" t="s">
        <v>4378</v>
      </c>
      <c r="E4499" t="s">
        <v>4379</v>
      </c>
      <c r="F4499" t="s">
        <v>89</v>
      </c>
      <c r="G4499" t="s">
        <v>89</v>
      </c>
      <c r="H4499" t="s">
        <v>93</v>
      </c>
    </row>
    <row r="4500" spans="1:8" x14ac:dyDescent="0.25">
      <c r="A4500" t="s">
        <v>224</v>
      </c>
      <c r="B4500" t="s">
        <v>4380</v>
      </c>
      <c r="C4500" t="s">
        <v>89</v>
      </c>
      <c r="D4500" t="s">
        <v>4381</v>
      </c>
      <c r="E4500" t="s">
        <v>4382</v>
      </c>
      <c r="F4500" t="s">
        <v>89</v>
      </c>
      <c r="G4500" t="s">
        <v>89</v>
      </c>
      <c r="H4500" t="s">
        <v>93</v>
      </c>
    </row>
    <row r="4501" spans="1:8" x14ac:dyDescent="0.25">
      <c r="A4501" t="s">
        <v>224</v>
      </c>
      <c r="B4501" t="s">
        <v>4715</v>
      </c>
      <c r="C4501" t="s">
        <v>89</v>
      </c>
      <c r="D4501" t="s">
        <v>4384</v>
      </c>
      <c r="E4501" t="s">
        <v>4385</v>
      </c>
      <c r="F4501" t="s">
        <v>89</v>
      </c>
      <c r="G4501" t="s">
        <v>89</v>
      </c>
      <c r="H4501" t="s">
        <v>93</v>
      </c>
    </row>
    <row r="4502" spans="1:8" x14ac:dyDescent="0.25">
      <c r="A4502" t="s">
        <v>224</v>
      </c>
      <c r="B4502" t="s">
        <v>4386</v>
      </c>
      <c r="C4502" t="s">
        <v>89</v>
      </c>
      <c r="D4502" t="s">
        <v>4387</v>
      </c>
      <c r="E4502" t="s">
        <v>4388</v>
      </c>
      <c r="F4502" t="s">
        <v>89</v>
      </c>
      <c r="G4502" t="s">
        <v>89</v>
      </c>
      <c r="H4502" t="s">
        <v>93</v>
      </c>
    </row>
    <row r="4503" spans="1:8" x14ac:dyDescent="0.25">
      <c r="A4503" t="s">
        <v>224</v>
      </c>
      <c r="B4503" t="s">
        <v>4389</v>
      </c>
      <c r="C4503" t="s">
        <v>89</v>
      </c>
      <c r="D4503" t="s">
        <v>4390</v>
      </c>
      <c r="E4503" t="s">
        <v>4391</v>
      </c>
      <c r="F4503" t="s">
        <v>89</v>
      </c>
      <c r="G4503" t="s">
        <v>89</v>
      </c>
      <c r="H4503" t="s">
        <v>93</v>
      </c>
    </row>
    <row r="4504" spans="1:8" x14ac:dyDescent="0.25">
      <c r="A4504" t="s">
        <v>224</v>
      </c>
      <c r="B4504" t="s">
        <v>4392</v>
      </c>
      <c r="C4504" t="s">
        <v>89</v>
      </c>
      <c r="D4504" t="s">
        <v>4393</v>
      </c>
      <c r="E4504" t="s">
        <v>4394</v>
      </c>
      <c r="F4504" t="s">
        <v>89</v>
      </c>
      <c r="G4504" t="s">
        <v>89</v>
      </c>
      <c r="H4504" t="s">
        <v>93</v>
      </c>
    </row>
    <row r="4505" spans="1:8" x14ac:dyDescent="0.25">
      <c r="A4505" t="s">
        <v>224</v>
      </c>
      <c r="B4505" t="s">
        <v>4395</v>
      </c>
      <c r="C4505" t="s">
        <v>89</v>
      </c>
      <c r="D4505" t="s">
        <v>4396</v>
      </c>
      <c r="E4505" t="s">
        <v>4379</v>
      </c>
      <c r="F4505" t="s">
        <v>89</v>
      </c>
      <c r="G4505" t="s">
        <v>89</v>
      </c>
      <c r="H4505" t="s">
        <v>93</v>
      </c>
    </row>
    <row r="4506" spans="1:8" x14ac:dyDescent="0.25">
      <c r="A4506" t="s">
        <v>224</v>
      </c>
      <c r="B4506" t="s">
        <v>4400</v>
      </c>
      <c r="C4506" t="s">
        <v>89</v>
      </c>
      <c r="D4506" t="s">
        <v>4401</v>
      </c>
      <c r="E4506" t="s">
        <v>4402</v>
      </c>
      <c r="F4506" t="s">
        <v>89</v>
      </c>
      <c r="G4506" t="s">
        <v>89</v>
      </c>
      <c r="H4506" t="s">
        <v>93</v>
      </c>
    </row>
    <row r="4507" spans="1:8" x14ac:dyDescent="0.25">
      <c r="A4507" t="s">
        <v>224</v>
      </c>
      <c r="B4507" t="s">
        <v>4397</v>
      </c>
      <c r="C4507" t="s">
        <v>89</v>
      </c>
      <c r="D4507" t="s">
        <v>4398</v>
      </c>
      <c r="E4507" t="s">
        <v>4399</v>
      </c>
      <c r="F4507" t="s">
        <v>89</v>
      </c>
      <c r="G4507" t="s">
        <v>89</v>
      </c>
      <c r="H4507" t="s">
        <v>93</v>
      </c>
    </row>
    <row r="4508" spans="1:8" x14ac:dyDescent="0.25">
      <c r="A4508" t="s">
        <v>224</v>
      </c>
      <c r="B4508" t="s">
        <v>4403</v>
      </c>
      <c r="C4508" t="s">
        <v>89</v>
      </c>
      <c r="D4508" t="s">
        <v>4404</v>
      </c>
      <c r="E4508" t="s">
        <v>4405</v>
      </c>
      <c r="F4508" t="s">
        <v>89</v>
      </c>
      <c r="G4508" t="s">
        <v>89</v>
      </c>
      <c r="H4508" t="s">
        <v>93</v>
      </c>
    </row>
    <row r="4509" spans="1:8" x14ac:dyDescent="0.25">
      <c r="A4509" t="s">
        <v>224</v>
      </c>
      <c r="B4509" t="s">
        <v>4406</v>
      </c>
      <c r="C4509" t="s">
        <v>89</v>
      </c>
      <c r="D4509" t="s">
        <v>4407</v>
      </c>
      <c r="E4509" t="s">
        <v>4376</v>
      </c>
      <c r="F4509" t="s">
        <v>89</v>
      </c>
      <c r="G4509" t="s">
        <v>89</v>
      </c>
      <c r="H4509" t="s">
        <v>93</v>
      </c>
    </row>
    <row r="4510" spans="1:8" x14ac:dyDescent="0.25">
      <c r="A4510" t="s">
        <v>224</v>
      </c>
      <c r="B4510" t="s">
        <v>4408</v>
      </c>
      <c r="C4510" t="s">
        <v>89</v>
      </c>
      <c r="D4510" t="s">
        <v>4409</v>
      </c>
      <c r="E4510" t="s">
        <v>4394</v>
      </c>
      <c r="F4510" t="s">
        <v>89</v>
      </c>
      <c r="G4510" t="s">
        <v>89</v>
      </c>
      <c r="H4510" t="s">
        <v>93</v>
      </c>
    </row>
    <row r="4511" spans="1:8" x14ac:dyDescent="0.25">
      <c r="A4511" t="s">
        <v>224</v>
      </c>
      <c r="B4511" t="s">
        <v>4410</v>
      </c>
      <c r="C4511" t="s">
        <v>89</v>
      </c>
      <c r="D4511" t="s">
        <v>4411</v>
      </c>
      <c r="E4511" t="s">
        <v>4412</v>
      </c>
      <c r="F4511" t="s">
        <v>89</v>
      </c>
      <c r="G4511" t="s">
        <v>89</v>
      </c>
      <c r="H4511" t="s">
        <v>93</v>
      </c>
    </row>
    <row r="4512" spans="1:8" x14ac:dyDescent="0.25">
      <c r="A4512" t="s">
        <v>224</v>
      </c>
      <c r="B4512" t="s">
        <v>4413</v>
      </c>
      <c r="C4512" t="s">
        <v>89</v>
      </c>
      <c r="D4512" t="s">
        <v>4414</v>
      </c>
      <c r="E4512" t="s">
        <v>1625</v>
      </c>
      <c r="F4512" t="s">
        <v>89</v>
      </c>
      <c r="G4512" t="s">
        <v>89</v>
      </c>
      <c r="H4512" t="s">
        <v>93</v>
      </c>
    </row>
    <row r="4513" spans="1:8" x14ac:dyDescent="0.25">
      <c r="A4513" t="s">
        <v>224</v>
      </c>
      <c r="B4513" t="s">
        <v>4415</v>
      </c>
      <c r="C4513" t="s">
        <v>89</v>
      </c>
      <c r="D4513" t="s">
        <v>4416</v>
      </c>
      <c r="E4513" t="s">
        <v>4417</v>
      </c>
      <c r="F4513" t="s">
        <v>89</v>
      </c>
      <c r="G4513" t="s">
        <v>89</v>
      </c>
      <c r="H4513" t="s">
        <v>93</v>
      </c>
    </row>
    <row r="4514" spans="1:8" x14ac:dyDescent="0.25">
      <c r="A4514" t="s">
        <v>224</v>
      </c>
      <c r="B4514" t="s">
        <v>4418</v>
      </c>
      <c r="C4514" t="s">
        <v>89</v>
      </c>
      <c r="D4514" t="s">
        <v>4419</v>
      </c>
      <c r="E4514" t="s">
        <v>4420</v>
      </c>
      <c r="F4514" t="s">
        <v>89</v>
      </c>
      <c r="G4514" t="s">
        <v>89</v>
      </c>
      <c r="H4514" t="s">
        <v>93</v>
      </c>
    </row>
    <row r="4515" spans="1:8" x14ac:dyDescent="0.25">
      <c r="A4515" t="s">
        <v>224</v>
      </c>
      <c r="B4515" t="s">
        <v>4421</v>
      </c>
      <c r="C4515" t="s">
        <v>89</v>
      </c>
      <c r="D4515" t="s">
        <v>4422</v>
      </c>
      <c r="E4515" t="s">
        <v>4388</v>
      </c>
      <c r="F4515" t="s">
        <v>89</v>
      </c>
      <c r="G4515" t="s">
        <v>89</v>
      </c>
      <c r="H4515" t="s">
        <v>93</v>
      </c>
    </row>
    <row r="4516" spans="1:8" x14ac:dyDescent="0.25">
      <c r="A4516" t="s">
        <v>224</v>
      </c>
      <c r="B4516" t="s">
        <v>4423</v>
      </c>
      <c r="C4516" t="s">
        <v>89</v>
      </c>
      <c r="D4516" t="s">
        <v>4424</v>
      </c>
      <c r="E4516" t="s">
        <v>4425</v>
      </c>
      <c r="F4516" t="s">
        <v>89</v>
      </c>
      <c r="G4516" t="s">
        <v>89</v>
      </c>
      <c r="H4516" t="s">
        <v>93</v>
      </c>
    </row>
    <row r="4517" spans="1:8" x14ac:dyDescent="0.25">
      <c r="A4517" t="s">
        <v>224</v>
      </c>
      <c r="B4517" t="s">
        <v>4426</v>
      </c>
      <c r="C4517" t="s">
        <v>89</v>
      </c>
      <c r="D4517" t="s">
        <v>4427</v>
      </c>
      <c r="E4517" t="s">
        <v>4428</v>
      </c>
      <c r="F4517" t="s">
        <v>89</v>
      </c>
      <c r="G4517" t="s">
        <v>89</v>
      </c>
      <c r="H4517" t="s">
        <v>93</v>
      </c>
    </row>
    <row r="4518" spans="1:8" x14ac:dyDescent="0.25">
      <c r="A4518" t="s">
        <v>224</v>
      </c>
      <c r="B4518" t="s">
        <v>4429</v>
      </c>
      <c r="C4518" t="s">
        <v>89</v>
      </c>
      <c r="D4518" t="s">
        <v>4430</v>
      </c>
      <c r="E4518" t="s">
        <v>4431</v>
      </c>
      <c r="F4518" t="s">
        <v>89</v>
      </c>
      <c r="G4518" t="s">
        <v>89</v>
      </c>
      <c r="H4518" t="s">
        <v>93</v>
      </c>
    </row>
    <row r="4519" spans="1:8" x14ac:dyDescent="0.25">
      <c r="A4519" t="s">
        <v>224</v>
      </c>
      <c r="B4519" t="s">
        <v>4432</v>
      </c>
      <c r="C4519" t="s">
        <v>89</v>
      </c>
      <c r="D4519" t="s">
        <v>4433</v>
      </c>
      <c r="E4519" t="s">
        <v>4373</v>
      </c>
      <c r="F4519" t="s">
        <v>89</v>
      </c>
      <c r="G4519" t="s">
        <v>89</v>
      </c>
      <c r="H4519" t="s">
        <v>93</v>
      </c>
    </row>
    <row r="4520" spans="1:8" x14ac:dyDescent="0.25">
      <c r="A4520" t="s">
        <v>224</v>
      </c>
      <c r="B4520" t="s">
        <v>4434</v>
      </c>
      <c r="C4520" t="s">
        <v>89</v>
      </c>
      <c r="D4520" t="s">
        <v>4435</v>
      </c>
      <c r="E4520" t="s">
        <v>4376</v>
      </c>
      <c r="F4520" t="s">
        <v>89</v>
      </c>
      <c r="G4520" t="s">
        <v>89</v>
      </c>
      <c r="H4520" t="s">
        <v>93</v>
      </c>
    </row>
    <row r="4521" spans="1:8" x14ac:dyDescent="0.25">
      <c r="A4521" t="s">
        <v>224</v>
      </c>
      <c r="B4521" t="s">
        <v>4436</v>
      </c>
      <c r="C4521" t="s">
        <v>89</v>
      </c>
      <c r="D4521" t="s">
        <v>4437</v>
      </c>
      <c r="E4521" t="s">
        <v>4438</v>
      </c>
      <c r="F4521" t="s">
        <v>89</v>
      </c>
      <c r="G4521" t="s">
        <v>89</v>
      </c>
      <c r="H4521" t="s">
        <v>93</v>
      </c>
    </row>
    <row r="4522" spans="1:8" x14ac:dyDescent="0.25">
      <c r="A4522" t="s">
        <v>224</v>
      </c>
      <c r="B4522" t="s">
        <v>4439</v>
      </c>
      <c r="C4522" t="s">
        <v>89</v>
      </c>
      <c r="D4522" t="s">
        <v>4440</v>
      </c>
      <c r="E4522" t="s">
        <v>4438</v>
      </c>
      <c r="F4522" t="s">
        <v>89</v>
      </c>
      <c r="G4522" t="s">
        <v>89</v>
      </c>
      <c r="H4522" t="s">
        <v>93</v>
      </c>
    </row>
    <row r="4523" spans="1:8" x14ac:dyDescent="0.25">
      <c r="A4523" t="s">
        <v>224</v>
      </c>
      <c r="B4523" t="s">
        <v>4441</v>
      </c>
      <c r="C4523" t="s">
        <v>89</v>
      </c>
      <c r="D4523" t="s">
        <v>4440</v>
      </c>
      <c r="E4523" t="s">
        <v>4438</v>
      </c>
      <c r="F4523" t="s">
        <v>89</v>
      </c>
      <c r="G4523" t="s">
        <v>89</v>
      </c>
      <c r="H4523" t="s">
        <v>93</v>
      </c>
    </row>
    <row r="4524" spans="1:8" x14ac:dyDescent="0.25">
      <c r="A4524" t="s">
        <v>224</v>
      </c>
      <c r="B4524" t="s">
        <v>4442</v>
      </c>
      <c r="C4524" t="s">
        <v>89</v>
      </c>
      <c r="D4524" t="s">
        <v>4440</v>
      </c>
      <c r="E4524" t="s">
        <v>4438</v>
      </c>
      <c r="F4524" t="s">
        <v>89</v>
      </c>
      <c r="G4524" t="s">
        <v>89</v>
      </c>
      <c r="H4524" t="s">
        <v>93</v>
      </c>
    </row>
    <row r="4525" spans="1:8" x14ac:dyDescent="0.25">
      <c r="A4525" t="s">
        <v>224</v>
      </c>
      <c r="B4525" t="s">
        <v>4443</v>
      </c>
      <c r="C4525" t="s">
        <v>89</v>
      </c>
      <c r="D4525" t="s">
        <v>4440</v>
      </c>
      <c r="E4525" t="s">
        <v>4438</v>
      </c>
      <c r="F4525" t="s">
        <v>89</v>
      </c>
      <c r="G4525" t="s">
        <v>89</v>
      </c>
      <c r="H4525" t="s">
        <v>93</v>
      </c>
    </row>
    <row r="4526" spans="1:8" x14ac:dyDescent="0.25">
      <c r="A4526" t="s">
        <v>224</v>
      </c>
      <c r="B4526" t="s">
        <v>4444</v>
      </c>
      <c r="C4526" t="s">
        <v>89</v>
      </c>
      <c r="D4526" t="s">
        <v>4445</v>
      </c>
      <c r="E4526" t="s">
        <v>4373</v>
      </c>
      <c r="F4526" t="s">
        <v>89</v>
      </c>
      <c r="G4526" t="s">
        <v>89</v>
      </c>
      <c r="H4526" t="s">
        <v>93</v>
      </c>
    </row>
    <row r="4527" spans="1:8" x14ac:dyDescent="0.25">
      <c r="A4527" t="s">
        <v>224</v>
      </c>
      <c r="B4527" t="s">
        <v>4446</v>
      </c>
      <c r="C4527" t="s">
        <v>89</v>
      </c>
      <c r="D4527" t="s">
        <v>4447</v>
      </c>
      <c r="E4527" t="s">
        <v>4448</v>
      </c>
      <c r="F4527" t="s">
        <v>89</v>
      </c>
      <c r="G4527" t="s">
        <v>89</v>
      </c>
      <c r="H4527" t="s">
        <v>93</v>
      </c>
    </row>
    <row r="4528" spans="1:8" x14ac:dyDescent="0.25">
      <c r="A4528" t="s">
        <v>224</v>
      </c>
      <c r="B4528" t="s">
        <v>4449</v>
      </c>
      <c r="C4528" t="s">
        <v>89</v>
      </c>
      <c r="D4528" t="s">
        <v>4450</v>
      </c>
      <c r="E4528" t="s">
        <v>4451</v>
      </c>
      <c r="F4528" t="s">
        <v>89</v>
      </c>
      <c r="G4528" t="s">
        <v>89</v>
      </c>
      <c r="H4528" t="s">
        <v>93</v>
      </c>
    </row>
    <row r="4529" spans="1:8" x14ac:dyDescent="0.25">
      <c r="A4529" t="s">
        <v>224</v>
      </c>
      <c r="B4529" t="s">
        <v>4452</v>
      </c>
      <c r="C4529" t="s">
        <v>89</v>
      </c>
      <c r="D4529" t="s">
        <v>4453</v>
      </c>
      <c r="E4529" t="s">
        <v>4373</v>
      </c>
      <c r="F4529" t="s">
        <v>89</v>
      </c>
      <c r="G4529" t="s">
        <v>89</v>
      </c>
      <c r="H4529" t="s">
        <v>93</v>
      </c>
    </row>
    <row r="4530" spans="1:8" x14ac:dyDescent="0.25">
      <c r="A4530" t="s">
        <v>224</v>
      </c>
      <c r="B4530" t="s">
        <v>4454</v>
      </c>
      <c r="C4530" t="s">
        <v>89</v>
      </c>
      <c r="D4530" t="s">
        <v>4455</v>
      </c>
      <c r="E4530" t="s">
        <v>4394</v>
      </c>
      <c r="F4530" t="s">
        <v>89</v>
      </c>
      <c r="G4530" t="s">
        <v>89</v>
      </c>
      <c r="H4530" t="s">
        <v>93</v>
      </c>
    </row>
    <row r="4531" spans="1:8" x14ac:dyDescent="0.25">
      <c r="A4531" t="s">
        <v>224</v>
      </c>
      <c r="B4531" t="s">
        <v>4456</v>
      </c>
      <c r="C4531" t="s">
        <v>89</v>
      </c>
      <c r="D4531" t="s">
        <v>4457</v>
      </c>
      <c r="E4531" t="s">
        <v>4420</v>
      </c>
      <c r="F4531" t="s">
        <v>89</v>
      </c>
      <c r="G4531" t="s">
        <v>89</v>
      </c>
      <c r="H4531" t="s">
        <v>93</v>
      </c>
    </row>
    <row r="4532" spans="1:8" x14ac:dyDescent="0.25">
      <c r="A4532" t="s">
        <v>224</v>
      </c>
      <c r="B4532" t="s">
        <v>4458</v>
      </c>
      <c r="C4532" t="s">
        <v>89</v>
      </c>
      <c r="D4532" t="s">
        <v>4459</v>
      </c>
      <c r="E4532" t="s">
        <v>4451</v>
      </c>
      <c r="F4532" t="s">
        <v>89</v>
      </c>
      <c r="G4532" t="s">
        <v>89</v>
      </c>
      <c r="H4532" t="s">
        <v>93</v>
      </c>
    </row>
    <row r="4533" spans="1:8" x14ac:dyDescent="0.25">
      <c r="A4533" t="s">
        <v>224</v>
      </c>
      <c r="B4533" t="s">
        <v>4460</v>
      </c>
      <c r="C4533" t="s">
        <v>89</v>
      </c>
      <c r="D4533" t="s">
        <v>4461</v>
      </c>
      <c r="E4533" t="s">
        <v>1493</v>
      </c>
      <c r="F4533" t="s">
        <v>89</v>
      </c>
      <c r="G4533" t="s">
        <v>89</v>
      </c>
      <c r="H4533" t="s">
        <v>93</v>
      </c>
    </row>
    <row r="4534" spans="1:8" x14ac:dyDescent="0.25">
      <c r="A4534" t="s">
        <v>224</v>
      </c>
      <c r="B4534" t="s">
        <v>4462</v>
      </c>
      <c r="C4534" t="s">
        <v>89</v>
      </c>
      <c r="D4534" t="s">
        <v>4463</v>
      </c>
      <c r="E4534" t="s">
        <v>4417</v>
      </c>
      <c r="F4534" t="s">
        <v>89</v>
      </c>
      <c r="G4534" t="s">
        <v>89</v>
      </c>
      <c r="H4534" t="s">
        <v>93</v>
      </c>
    </row>
    <row r="4535" spans="1:8" x14ac:dyDescent="0.25">
      <c r="A4535" t="s">
        <v>224</v>
      </c>
      <c r="B4535" t="s">
        <v>4464</v>
      </c>
      <c r="C4535" t="s">
        <v>89</v>
      </c>
      <c r="D4535" t="s">
        <v>4465</v>
      </c>
      <c r="E4535" t="s">
        <v>4376</v>
      </c>
      <c r="F4535" t="s">
        <v>89</v>
      </c>
      <c r="G4535" t="s">
        <v>89</v>
      </c>
      <c r="H4535" t="s">
        <v>93</v>
      </c>
    </row>
    <row r="4536" spans="1:8" x14ac:dyDescent="0.25">
      <c r="A4536" t="s">
        <v>224</v>
      </c>
      <c r="B4536" t="s">
        <v>4466</v>
      </c>
      <c r="C4536" t="s">
        <v>89</v>
      </c>
      <c r="D4536" t="s">
        <v>4467</v>
      </c>
      <c r="E4536" t="s">
        <v>4468</v>
      </c>
      <c r="F4536" t="s">
        <v>89</v>
      </c>
      <c r="G4536" t="s">
        <v>89</v>
      </c>
      <c r="H4536" t="s">
        <v>93</v>
      </c>
    </row>
    <row r="4537" spans="1:8" x14ac:dyDescent="0.25">
      <c r="A4537" t="s">
        <v>224</v>
      </c>
      <c r="B4537" t="s">
        <v>4469</v>
      </c>
      <c r="C4537" t="s">
        <v>89</v>
      </c>
      <c r="D4537" t="s">
        <v>4470</v>
      </c>
      <c r="E4537" t="s">
        <v>4451</v>
      </c>
      <c r="F4537" t="s">
        <v>89</v>
      </c>
      <c r="G4537" t="s">
        <v>89</v>
      </c>
      <c r="H4537" t="s">
        <v>93</v>
      </c>
    </row>
    <row r="4538" spans="1:8" x14ac:dyDescent="0.25">
      <c r="A4538" t="s">
        <v>224</v>
      </c>
      <c r="B4538" t="s">
        <v>4471</v>
      </c>
      <c r="C4538" t="s">
        <v>89</v>
      </c>
      <c r="D4538" t="s">
        <v>4472</v>
      </c>
      <c r="E4538" t="s">
        <v>4473</v>
      </c>
      <c r="F4538" t="s">
        <v>89</v>
      </c>
      <c r="G4538" t="s">
        <v>89</v>
      </c>
      <c r="H4538" t="s">
        <v>93</v>
      </c>
    </row>
    <row r="4539" spans="1:8" x14ac:dyDescent="0.25">
      <c r="A4539" t="s">
        <v>224</v>
      </c>
      <c r="B4539" t="s">
        <v>4474</v>
      </c>
      <c r="C4539" t="s">
        <v>89</v>
      </c>
      <c r="D4539" t="s">
        <v>4475</v>
      </c>
      <c r="E4539" t="s">
        <v>4476</v>
      </c>
      <c r="F4539" t="s">
        <v>89</v>
      </c>
      <c r="G4539" t="s">
        <v>89</v>
      </c>
      <c r="H4539" t="s">
        <v>93</v>
      </c>
    </row>
    <row r="4540" spans="1:8" x14ac:dyDescent="0.25">
      <c r="A4540" t="s">
        <v>224</v>
      </c>
      <c r="B4540" t="s">
        <v>4477</v>
      </c>
      <c r="C4540" t="s">
        <v>89</v>
      </c>
      <c r="D4540" t="s">
        <v>4478</v>
      </c>
      <c r="E4540" t="s">
        <v>4479</v>
      </c>
      <c r="F4540" t="s">
        <v>89</v>
      </c>
      <c r="G4540" t="s">
        <v>89</v>
      </c>
      <c r="H4540" t="s">
        <v>93</v>
      </c>
    </row>
    <row r="4541" spans="1:8" x14ac:dyDescent="0.25">
      <c r="A4541" t="s">
        <v>224</v>
      </c>
      <c r="B4541" t="s">
        <v>4480</v>
      </c>
      <c r="C4541" t="s">
        <v>89</v>
      </c>
      <c r="D4541" t="s">
        <v>4481</v>
      </c>
      <c r="E4541" t="s">
        <v>4479</v>
      </c>
      <c r="F4541" t="s">
        <v>89</v>
      </c>
      <c r="G4541" t="s">
        <v>89</v>
      </c>
      <c r="H4541" t="s">
        <v>93</v>
      </c>
    </row>
    <row r="4542" spans="1:8" x14ac:dyDescent="0.25">
      <c r="A4542" t="s">
        <v>224</v>
      </c>
      <c r="B4542" t="s">
        <v>4482</v>
      </c>
      <c r="C4542" t="s">
        <v>89</v>
      </c>
      <c r="D4542" t="s">
        <v>4483</v>
      </c>
      <c r="E4542" t="s">
        <v>4479</v>
      </c>
      <c r="F4542" t="s">
        <v>89</v>
      </c>
      <c r="G4542" t="s">
        <v>89</v>
      </c>
      <c r="H4542" t="s">
        <v>93</v>
      </c>
    </row>
    <row r="4543" spans="1:8" x14ac:dyDescent="0.25">
      <c r="A4543" t="s">
        <v>224</v>
      </c>
      <c r="B4543" t="s">
        <v>4484</v>
      </c>
      <c r="C4543" t="s">
        <v>89</v>
      </c>
      <c r="D4543" t="s">
        <v>4485</v>
      </c>
      <c r="E4543" t="s">
        <v>4479</v>
      </c>
      <c r="F4543" t="s">
        <v>89</v>
      </c>
      <c r="G4543" t="s">
        <v>89</v>
      </c>
      <c r="H4543" t="s">
        <v>93</v>
      </c>
    </row>
    <row r="4544" spans="1:8" x14ac:dyDescent="0.25">
      <c r="A4544" t="s">
        <v>224</v>
      </c>
      <c r="B4544" t="s">
        <v>4486</v>
      </c>
      <c r="C4544" t="s">
        <v>89</v>
      </c>
      <c r="D4544" t="s">
        <v>4487</v>
      </c>
      <c r="E4544" t="s">
        <v>4488</v>
      </c>
      <c r="F4544" t="s">
        <v>89</v>
      </c>
      <c r="G4544" t="s">
        <v>89</v>
      </c>
      <c r="H4544" t="s">
        <v>93</v>
      </c>
    </row>
    <row r="4545" spans="1:8" x14ac:dyDescent="0.25">
      <c r="A4545" t="s">
        <v>224</v>
      </c>
      <c r="B4545" t="s">
        <v>4489</v>
      </c>
      <c r="C4545" t="s">
        <v>89</v>
      </c>
      <c r="D4545" t="s">
        <v>4490</v>
      </c>
      <c r="E4545" t="s">
        <v>4491</v>
      </c>
      <c r="F4545" t="s">
        <v>89</v>
      </c>
      <c r="G4545" t="s">
        <v>89</v>
      </c>
      <c r="H4545" t="s">
        <v>93</v>
      </c>
    </row>
    <row r="4546" spans="1:8" x14ac:dyDescent="0.25">
      <c r="A4546" t="s">
        <v>224</v>
      </c>
      <c r="B4546" t="s">
        <v>4492</v>
      </c>
      <c r="C4546" t="s">
        <v>89</v>
      </c>
      <c r="D4546" t="s">
        <v>4493</v>
      </c>
      <c r="E4546" t="s">
        <v>4373</v>
      </c>
      <c r="F4546" t="s">
        <v>89</v>
      </c>
      <c r="G4546" t="s">
        <v>89</v>
      </c>
      <c r="H4546" t="s">
        <v>93</v>
      </c>
    </row>
    <row r="4547" spans="1:8" x14ac:dyDescent="0.25">
      <c r="A4547" t="s">
        <v>224</v>
      </c>
      <c r="B4547" t="s">
        <v>4494</v>
      </c>
      <c r="C4547" t="s">
        <v>89</v>
      </c>
      <c r="D4547" t="s">
        <v>4495</v>
      </c>
      <c r="E4547" t="s">
        <v>4428</v>
      </c>
      <c r="F4547" t="s">
        <v>89</v>
      </c>
      <c r="G4547" t="s">
        <v>89</v>
      </c>
      <c r="H4547" t="s">
        <v>93</v>
      </c>
    </row>
    <row r="4548" spans="1:8" x14ac:dyDescent="0.25">
      <c r="A4548" t="s">
        <v>224</v>
      </c>
      <c r="B4548" t="s">
        <v>4496</v>
      </c>
      <c r="C4548" t="s">
        <v>89</v>
      </c>
      <c r="D4548" t="s">
        <v>4497</v>
      </c>
      <c r="E4548" t="s">
        <v>4388</v>
      </c>
      <c r="F4548" t="s">
        <v>89</v>
      </c>
      <c r="G4548" t="s">
        <v>89</v>
      </c>
      <c r="H4548" t="s">
        <v>93</v>
      </c>
    </row>
    <row r="4549" spans="1:8" x14ac:dyDescent="0.25">
      <c r="A4549" t="s">
        <v>224</v>
      </c>
      <c r="B4549" t="s">
        <v>4498</v>
      </c>
      <c r="C4549" t="s">
        <v>89</v>
      </c>
      <c r="D4549" t="s">
        <v>4499</v>
      </c>
      <c r="E4549" t="s">
        <v>4491</v>
      </c>
      <c r="F4549" t="s">
        <v>89</v>
      </c>
      <c r="G4549" t="s">
        <v>89</v>
      </c>
      <c r="H4549" t="s">
        <v>93</v>
      </c>
    </row>
    <row r="4550" spans="1:8" x14ac:dyDescent="0.25">
      <c r="A4550" t="s">
        <v>224</v>
      </c>
      <c r="B4550" t="s">
        <v>4500</v>
      </c>
      <c r="C4550" t="s">
        <v>89</v>
      </c>
      <c r="D4550" t="s">
        <v>4501</v>
      </c>
      <c r="E4550" t="s">
        <v>4428</v>
      </c>
      <c r="F4550" t="s">
        <v>89</v>
      </c>
      <c r="G4550" t="s">
        <v>89</v>
      </c>
      <c r="H4550" t="s">
        <v>93</v>
      </c>
    </row>
    <row r="4551" spans="1:8" x14ac:dyDescent="0.25">
      <c r="A4551" t="s">
        <v>224</v>
      </c>
      <c r="B4551" t="s">
        <v>4502</v>
      </c>
      <c r="C4551" t="s">
        <v>89</v>
      </c>
      <c r="D4551" t="s">
        <v>4503</v>
      </c>
      <c r="E4551" t="s">
        <v>4399</v>
      </c>
      <c r="F4551" t="s">
        <v>89</v>
      </c>
      <c r="G4551" t="s">
        <v>89</v>
      </c>
      <c r="H4551" t="s">
        <v>93</v>
      </c>
    </row>
    <row r="4552" spans="1:8" x14ac:dyDescent="0.25">
      <c r="A4552" t="s">
        <v>224</v>
      </c>
      <c r="B4552" t="s">
        <v>4504</v>
      </c>
      <c r="C4552" t="s">
        <v>89</v>
      </c>
      <c r="D4552" t="s">
        <v>4505</v>
      </c>
      <c r="E4552" t="s">
        <v>4506</v>
      </c>
      <c r="F4552" t="s">
        <v>89</v>
      </c>
      <c r="G4552" t="s">
        <v>89</v>
      </c>
      <c r="H4552" t="s">
        <v>93</v>
      </c>
    </row>
    <row r="4553" spans="1:8" x14ac:dyDescent="0.25">
      <c r="A4553" t="s">
        <v>224</v>
      </c>
      <c r="B4553" t="s">
        <v>4507</v>
      </c>
      <c r="C4553" t="s">
        <v>89</v>
      </c>
      <c r="D4553" t="s">
        <v>4508</v>
      </c>
      <c r="E4553" t="s">
        <v>4373</v>
      </c>
      <c r="F4553" t="s">
        <v>89</v>
      </c>
      <c r="G4553" t="s">
        <v>89</v>
      </c>
      <c r="H4553" t="s">
        <v>93</v>
      </c>
    </row>
    <row r="4554" spans="1:8" x14ac:dyDescent="0.25">
      <c r="A4554" t="s">
        <v>224</v>
      </c>
      <c r="B4554" t="s">
        <v>2189</v>
      </c>
      <c r="C4554" t="s">
        <v>89</v>
      </c>
      <c r="D4554" t="s">
        <v>4509</v>
      </c>
      <c r="E4554" t="s">
        <v>1760</v>
      </c>
      <c r="F4554" t="s">
        <v>89</v>
      </c>
      <c r="G4554" t="s">
        <v>89</v>
      </c>
      <c r="H4554" t="s">
        <v>93</v>
      </c>
    </row>
    <row r="4555" spans="1:8" x14ac:dyDescent="0.25">
      <c r="A4555" t="s">
        <v>224</v>
      </c>
      <c r="B4555" t="s">
        <v>2193</v>
      </c>
      <c r="C4555" t="s">
        <v>89</v>
      </c>
      <c r="D4555" t="s">
        <v>4510</v>
      </c>
      <c r="E4555" t="s">
        <v>4451</v>
      </c>
      <c r="F4555" t="s">
        <v>89</v>
      </c>
      <c r="G4555" t="s">
        <v>89</v>
      </c>
      <c r="H4555" t="s">
        <v>93</v>
      </c>
    </row>
    <row r="4556" spans="1:8" x14ac:dyDescent="0.25">
      <c r="A4556" t="s">
        <v>224</v>
      </c>
      <c r="B4556" t="s">
        <v>4511</v>
      </c>
      <c r="C4556" t="s">
        <v>89</v>
      </c>
      <c r="D4556" t="s">
        <v>4512</v>
      </c>
      <c r="E4556" t="s">
        <v>4513</v>
      </c>
      <c r="F4556" t="s">
        <v>89</v>
      </c>
      <c r="G4556" t="s">
        <v>89</v>
      </c>
      <c r="H4556" t="s">
        <v>93</v>
      </c>
    </row>
    <row r="4557" spans="1:8" x14ac:dyDescent="0.25">
      <c r="A4557" t="s">
        <v>224</v>
      </c>
      <c r="B4557" t="s">
        <v>4514</v>
      </c>
      <c r="C4557" t="s">
        <v>89</v>
      </c>
      <c r="D4557" t="s">
        <v>4515</v>
      </c>
      <c r="E4557" t="s">
        <v>3585</v>
      </c>
      <c r="F4557" t="s">
        <v>89</v>
      </c>
      <c r="G4557" t="s">
        <v>89</v>
      </c>
      <c r="H4557" t="s">
        <v>93</v>
      </c>
    </row>
    <row r="4558" spans="1:8" x14ac:dyDescent="0.25">
      <c r="A4558" t="s">
        <v>224</v>
      </c>
      <c r="B4558" t="s">
        <v>4516</v>
      </c>
      <c r="C4558" t="s">
        <v>89</v>
      </c>
      <c r="D4558" t="s">
        <v>4517</v>
      </c>
      <c r="E4558" t="s">
        <v>4518</v>
      </c>
      <c r="F4558" t="s">
        <v>89</v>
      </c>
      <c r="G4558" t="s">
        <v>89</v>
      </c>
      <c r="H4558" t="s">
        <v>93</v>
      </c>
    </row>
    <row r="4559" spans="1:8" x14ac:dyDescent="0.25">
      <c r="A4559" t="s">
        <v>224</v>
      </c>
      <c r="B4559" t="s">
        <v>4519</v>
      </c>
      <c r="C4559" t="s">
        <v>89</v>
      </c>
      <c r="D4559" t="s">
        <v>4520</v>
      </c>
      <c r="E4559" t="s">
        <v>4448</v>
      </c>
      <c r="F4559" t="s">
        <v>89</v>
      </c>
      <c r="G4559" t="s">
        <v>89</v>
      </c>
      <c r="H4559" t="s">
        <v>93</v>
      </c>
    </row>
    <row r="4560" spans="1:8" x14ac:dyDescent="0.25">
      <c r="A4560" t="s">
        <v>224</v>
      </c>
      <c r="B4560" t="s">
        <v>4521</v>
      </c>
      <c r="C4560" t="s">
        <v>89</v>
      </c>
      <c r="D4560" t="s">
        <v>4522</v>
      </c>
      <c r="E4560" t="s">
        <v>4473</v>
      </c>
      <c r="F4560" t="s">
        <v>89</v>
      </c>
      <c r="G4560" t="s">
        <v>89</v>
      </c>
      <c r="H4560" t="s">
        <v>93</v>
      </c>
    </row>
    <row r="4561" spans="1:8" x14ac:dyDescent="0.25">
      <c r="A4561" t="s">
        <v>224</v>
      </c>
      <c r="B4561" t="s">
        <v>4523</v>
      </c>
      <c r="C4561" t="s">
        <v>89</v>
      </c>
      <c r="D4561" t="s">
        <v>4524</v>
      </c>
      <c r="E4561" t="s">
        <v>4373</v>
      </c>
      <c r="F4561" t="s">
        <v>89</v>
      </c>
      <c r="G4561" t="s">
        <v>89</v>
      </c>
      <c r="H4561" t="s">
        <v>93</v>
      </c>
    </row>
    <row r="4562" spans="1:8" x14ac:dyDescent="0.25">
      <c r="A4562" t="s">
        <v>224</v>
      </c>
      <c r="B4562" t="s">
        <v>4525</v>
      </c>
      <c r="C4562" t="s">
        <v>89</v>
      </c>
      <c r="D4562" t="s">
        <v>4526</v>
      </c>
      <c r="E4562" t="s">
        <v>4527</v>
      </c>
      <c r="F4562" t="s">
        <v>89</v>
      </c>
      <c r="G4562" t="s">
        <v>89</v>
      </c>
      <c r="H4562" t="s">
        <v>93</v>
      </c>
    </row>
    <row r="4563" spans="1:8" x14ac:dyDescent="0.25">
      <c r="A4563" t="s">
        <v>224</v>
      </c>
      <c r="B4563" t="s">
        <v>4528</v>
      </c>
      <c r="C4563" t="s">
        <v>89</v>
      </c>
      <c r="D4563" t="s">
        <v>4529</v>
      </c>
      <c r="E4563" t="s">
        <v>4530</v>
      </c>
      <c r="F4563" t="s">
        <v>89</v>
      </c>
      <c r="G4563" t="s">
        <v>89</v>
      </c>
      <c r="H4563" t="s">
        <v>93</v>
      </c>
    </row>
    <row r="4564" spans="1:8" x14ac:dyDescent="0.25">
      <c r="A4564" t="s">
        <v>224</v>
      </c>
      <c r="B4564" t="s">
        <v>4531</v>
      </c>
      <c r="C4564" t="s">
        <v>89</v>
      </c>
      <c r="D4564" t="s">
        <v>4532</v>
      </c>
      <c r="E4564" t="s">
        <v>4473</v>
      </c>
      <c r="F4564" t="s">
        <v>89</v>
      </c>
      <c r="G4564" t="s">
        <v>89</v>
      </c>
      <c r="H4564" t="s">
        <v>93</v>
      </c>
    </row>
    <row r="4565" spans="1:8" x14ac:dyDescent="0.25">
      <c r="A4565" t="s">
        <v>224</v>
      </c>
      <c r="B4565" t="s">
        <v>4533</v>
      </c>
      <c r="C4565" t="s">
        <v>89</v>
      </c>
      <c r="D4565" t="s">
        <v>4534</v>
      </c>
      <c r="E4565" t="s">
        <v>4448</v>
      </c>
      <c r="F4565" t="s">
        <v>89</v>
      </c>
      <c r="G4565" t="s">
        <v>89</v>
      </c>
      <c r="H4565" t="s">
        <v>93</v>
      </c>
    </row>
    <row r="4566" spans="1:8" x14ac:dyDescent="0.25">
      <c r="A4566" t="s">
        <v>224</v>
      </c>
      <c r="B4566" t="s">
        <v>4535</v>
      </c>
      <c r="C4566" t="s">
        <v>89</v>
      </c>
      <c r="D4566" t="s">
        <v>4536</v>
      </c>
      <c r="E4566" t="s">
        <v>4373</v>
      </c>
      <c r="F4566" t="s">
        <v>89</v>
      </c>
      <c r="G4566" t="s">
        <v>89</v>
      </c>
      <c r="H4566" t="s">
        <v>93</v>
      </c>
    </row>
    <row r="4567" spans="1:8" x14ac:dyDescent="0.25">
      <c r="A4567" t="s">
        <v>224</v>
      </c>
      <c r="B4567" t="s">
        <v>4537</v>
      </c>
      <c r="C4567" t="s">
        <v>89</v>
      </c>
      <c r="D4567" t="s">
        <v>4538</v>
      </c>
      <c r="E4567" t="s">
        <v>4539</v>
      </c>
      <c r="F4567" t="s">
        <v>89</v>
      </c>
      <c r="G4567" t="s">
        <v>89</v>
      </c>
      <c r="H4567" t="s">
        <v>93</v>
      </c>
    </row>
    <row r="4568" spans="1:8" x14ac:dyDescent="0.25">
      <c r="A4568" t="s">
        <v>224</v>
      </c>
      <c r="B4568" t="s">
        <v>4540</v>
      </c>
      <c r="C4568" t="s">
        <v>89</v>
      </c>
      <c r="D4568" t="s">
        <v>4541</v>
      </c>
      <c r="E4568" t="s">
        <v>4451</v>
      </c>
      <c r="F4568" t="s">
        <v>89</v>
      </c>
      <c r="G4568" t="s">
        <v>89</v>
      </c>
      <c r="H4568" t="s">
        <v>93</v>
      </c>
    </row>
    <row r="4569" spans="1:8" x14ac:dyDescent="0.25">
      <c r="A4569" t="s">
        <v>224</v>
      </c>
      <c r="B4569" t="s">
        <v>4542</v>
      </c>
      <c r="C4569" t="s">
        <v>89</v>
      </c>
      <c r="D4569" t="s">
        <v>4543</v>
      </c>
      <c r="E4569" t="s">
        <v>4530</v>
      </c>
      <c r="F4569" t="s">
        <v>89</v>
      </c>
      <c r="G4569" t="s">
        <v>89</v>
      </c>
      <c r="H4569" t="s">
        <v>93</v>
      </c>
    </row>
    <row r="4570" spans="1:8" x14ac:dyDescent="0.25">
      <c r="A4570" t="s">
        <v>224</v>
      </c>
      <c r="B4570" t="s">
        <v>4544</v>
      </c>
      <c r="C4570" t="s">
        <v>89</v>
      </c>
      <c r="D4570" t="s">
        <v>4545</v>
      </c>
      <c r="E4570" t="s">
        <v>2524</v>
      </c>
      <c r="F4570" t="s">
        <v>89</v>
      </c>
      <c r="G4570" t="s">
        <v>89</v>
      </c>
      <c r="H4570" t="s">
        <v>93</v>
      </c>
    </row>
    <row r="4571" spans="1:8" x14ac:dyDescent="0.25">
      <c r="A4571" t="s">
        <v>224</v>
      </c>
      <c r="B4571" t="s">
        <v>4546</v>
      </c>
      <c r="C4571" t="s">
        <v>89</v>
      </c>
      <c r="D4571" t="s">
        <v>4547</v>
      </c>
      <c r="E4571" t="s">
        <v>4548</v>
      </c>
      <c r="F4571" t="s">
        <v>89</v>
      </c>
      <c r="G4571" t="s">
        <v>89</v>
      </c>
      <c r="H4571" t="s">
        <v>93</v>
      </c>
    </row>
    <row r="4572" spans="1:8" x14ac:dyDescent="0.25">
      <c r="A4572" t="s">
        <v>224</v>
      </c>
      <c r="B4572" t="s">
        <v>4549</v>
      </c>
      <c r="C4572" t="s">
        <v>89</v>
      </c>
      <c r="D4572" t="s">
        <v>4550</v>
      </c>
      <c r="E4572" t="s">
        <v>4468</v>
      </c>
      <c r="F4572" t="s">
        <v>89</v>
      </c>
      <c r="G4572" t="s">
        <v>89</v>
      </c>
      <c r="H4572" t="s">
        <v>93</v>
      </c>
    </row>
    <row r="4573" spans="1:8" x14ac:dyDescent="0.25">
      <c r="A4573" t="s">
        <v>224</v>
      </c>
      <c r="B4573" t="s">
        <v>4551</v>
      </c>
      <c r="C4573" t="s">
        <v>89</v>
      </c>
      <c r="D4573" t="s">
        <v>4552</v>
      </c>
      <c r="E4573" t="s">
        <v>4548</v>
      </c>
      <c r="F4573" t="s">
        <v>89</v>
      </c>
      <c r="G4573" t="s">
        <v>89</v>
      </c>
      <c r="H4573" t="s">
        <v>93</v>
      </c>
    </row>
    <row r="4574" spans="1:8" x14ac:dyDescent="0.25">
      <c r="A4574" t="s">
        <v>224</v>
      </c>
      <c r="B4574" t="s">
        <v>4553</v>
      </c>
      <c r="C4574" t="s">
        <v>89</v>
      </c>
      <c r="D4574" t="s">
        <v>4554</v>
      </c>
      <c r="E4574" t="s">
        <v>4539</v>
      </c>
      <c r="F4574" t="s">
        <v>89</v>
      </c>
      <c r="G4574" t="s">
        <v>89</v>
      </c>
      <c r="H4574" t="s">
        <v>93</v>
      </c>
    </row>
    <row r="4575" spans="1:8" x14ac:dyDescent="0.25">
      <c r="A4575" t="s">
        <v>224</v>
      </c>
      <c r="B4575" t="s">
        <v>4555</v>
      </c>
      <c r="C4575" t="s">
        <v>89</v>
      </c>
      <c r="D4575" t="s">
        <v>4556</v>
      </c>
      <c r="E4575" t="s">
        <v>4557</v>
      </c>
      <c r="F4575" t="s">
        <v>89</v>
      </c>
      <c r="G4575" t="s">
        <v>89</v>
      </c>
      <c r="H4575" t="s">
        <v>93</v>
      </c>
    </row>
    <row r="4576" spans="1:8" x14ac:dyDescent="0.25">
      <c r="A4576" t="s">
        <v>224</v>
      </c>
      <c r="B4576" t="s">
        <v>4558</v>
      </c>
      <c r="C4576" t="s">
        <v>89</v>
      </c>
      <c r="D4576" t="s">
        <v>4559</v>
      </c>
      <c r="E4576" t="s">
        <v>4560</v>
      </c>
      <c r="F4576" t="s">
        <v>89</v>
      </c>
      <c r="G4576" t="s">
        <v>89</v>
      </c>
      <c r="H4576" t="s">
        <v>93</v>
      </c>
    </row>
    <row r="4577" spans="1:8" x14ac:dyDescent="0.25">
      <c r="A4577" t="s">
        <v>224</v>
      </c>
      <c r="B4577" t="s">
        <v>4561</v>
      </c>
      <c r="C4577" t="s">
        <v>89</v>
      </c>
      <c r="D4577" t="s">
        <v>4562</v>
      </c>
      <c r="E4577" t="s">
        <v>4548</v>
      </c>
      <c r="F4577" t="s">
        <v>89</v>
      </c>
      <c r="G4577" t="s">
        <v>89</v>
      </c>
      <c r="H4577" t="s">
        <v>93</v>
      </c>
    </row>
    <row r="4578" spans="1:8" x14ac:dyDescent="0.25">
      <c r="A4578" t="s">
        <v>224</v>
      </c>
      <c r="B4578" t="s">
        <v>4563</v>
      </c>
      <c r="C4578" t="s">
        <v>89</v>
      </c>
      <c r="D4578" t="s">
        <v>4562</v>
      </c>
      <c r="E4578" t="s">
        <v>4405</v>
      </c>
      <c r="F4578" t="s">
        <v>89</v>
      </c>
      <c r="G4578" t="s">
        <v>89</v>
      </c>
      <c r="H4578" t="s">
        <v>93</v>
      </c>
    </row>
    <row r="4579" spans="1:8" x14ac:dyDescent="0.25">
      <c r="A4579" t="s">
        <v>224</v>
      </c>
      <c r="B4579" t="s">
        <v>4564</v>
      </c>
      <c r="C4579" t="s">
        <v>89</v>
      </c>
      <c r="D4579" t="s">
        <v>4562</v>
      </c>
      <c r="E4579" t="s">
        <v>4376</v>
      </c>
      <c r="F4579" t="s">
        <v>89</v>
      </c>
      <c r="G4579" t="s">
        <v>89</v>
      </c>
      <c r="H4579" t="s">
        <v>93</v>
      </c>
    </row>
    <row r="4580" spans="1:8" x14ac:dyDescent="0.25">
      <c r="A4580" t="s">
        <v>224</v>
      </c>
      <c r="B4580" t="s">
        <v>4565</v>
      </c>
      <c r="C4580" t="s">
        <v>89</v>
      </c>
      <c r="D4580" t="s">
        <v>4566</v>
      </c>
      <c r="E4580" t="s">
        <v>4557</v>
      </c>
      <c r="F4580" t="s">
        <v>89</v>
      </c>
      <c r="G4580" t="s">
        <v>89</v>
      </c>
      <c r="H4580" t="s">
        <v>93</v>
      </c>
    </row>
    <row r="4581" spans="1:8" x14ac:dyDescent="0.25">
      <c r="A4581" t="s">
        <v>224</v>
      </c>
      <c r="B4581" t="s">
        <v>4567</v>
      </c>
      <c r="C4581" t="s">
        <v>89</v>
      </c>
      <c r="D4581" t="s">
        <v>4568</v>
      </c>
      <c r="E4581" t="s">
        <v>4473</v>
      </c>
      <c r="F4581" t="s">
        <v>89</v>
      </c>
      <c r="G4581" t="s">
        <v>89</v>
      </c>
      <c r="H4581" t="s">
        <v>93</v>
      </c>
    </row>
    <row r="4582" spans="1:8" x14ac:dyDescent="0.25">
      <c r="A4582" t="s">
        <v>224</v>
      </c>
      <c r="B4582" t="s">
        <v>4569</v>
      </c>
      <c r="C4582" t="s">
        <v>89</v>
      </c>
      <c r="D4582" t="s">
        <v>4570</v>
      </c>
      <c r="E4582" t="s">
        <v>4428</v>
      </c>
      <c r="F4582" t="s">
        <v>89</v>
      </c>
      <c r="G4582" t="s">
        <v>89</v>
      </c>
      <c r="H4582" t="s">
        <v>93</v>
      </c>
    </row>
    <row r="4583" spans="1:8" x14ac:dyDescent="0.25">
      <c r="A4583" t="s">
        <v>224</v>
      </c>
      <c r="B4583" t="s">
        <v>4571</v>
      </c>
      <c r="C4583" t="s">
        <v>89</v>
      </c>
      <c r="D4583" t="s">
        <v>4572</v>
      </c>
      <c r="E4583" t="s">
        <v>4399</v>
      </c>
      <c r="F4583" t="s">
        <v>89</v>
      </c>
      <c r="G4583" t="s">
        <v>89</v>
      </c>
      <c r="H4583" t="s">
        <v>93</v>
      </c>
    </row>
    <row r="4584" spans="1:8" x14ac:dyDescent="0.25">
      <c r="A4584" t="s">
        <v>224</v>
      </c>
      <c r="B4584" t="s">
        <v>4573</v>
      </c>
      <c r="C4584" t="s">
        <v>89</v>
      </c>
      <c r="D4584" t="s">
        <v>4574</v>
      </c>
      <c r="E4584" t="s">
        <v>4560</v>
      </c>
      <c r="F4584" t="s">
        <v>89</v>
      </c>
      <c r="G4584" t="s">
        <v>89</v>
      </c>
      <c r="H4584" t="s">
        <v>93</v>
      </c>
    </row>
    <row r="4585" spans="1:8" x14ac:dyDescent="0.25">
      <c r="A4585" t="s">
        <v>224</v>
      </c>
      <c r="B4585" t="s">
        <v>4575</v>
      </c>
      <c r="C4585" t="s">
        <v>89</v>
      </c>
      <c r="D4585" t="s">
        <v>4576</v>
      </c>
      <c r="E4585" t="s">
        <v>4557</v>
      </c>
      <c r="F4585" t="s">
        <v>89</v>
      </c>
      <c r="G4585" t="s">
        <v>89</v>
      </c>
      <c r="H4585" t="s">
        <v>93</v>
      </c>
    </row>
    <row r="4586" spans="1:8" x14ac:dyDescent="0.25">
      <c r="A4586" t="s">
        <v>224</v>
      </c>
      <c r="B4586" t="s">
        <v>4577</v>
      </c>
      <c r="C4586" t="s">
        <v>89</v>
      </c>
      <c r="D4586" t="s">
        <v>4578</v>
      </c>
      <c r="E4586" t="s">
        <v>4473</v>
      </c>
      <c r="F4586" t="s">
        <v>89</v>
      </c>
      <c r="G4586" t="s">
        <v>89</v>
      </c>
      <c r="H4586" t="s">
        <v>93</v>
      </c>
    </row>
    <row r="4587" spans="1:8" x14ac:dyDescent="0.25">
      <c r="A4587" t="s">
        <v>224</v>
      </c>
      <c r="B4587" t="s">
        <v>4579</v>
      </c>
      <c r="C4587" t="s">
        <v>89</v>
      </c>
      <c r="D4587" t="s">
        <v>4580</v>
      </c>
      <c r="E4587" t="s">
        <v>4473</v>
      </c>
      <c r="F4587" t="s">
        <v>89</v>
      </c>
      <c r="G4587" t="s">
        <v>89</v>
      </c>
      <c r="H4587" t="s">
        <v>93</v>
      </c>
    </row>
    <row r="4588" spans="1:8" x14ac:dyDescent="0.25">
      <c r="A4588" t="s">
        <v>224</v>
      </c>
      <c r="B4588" t="s">
        <v>4581</v>
      </c>
      <c r="C4588" t="s">
        <v>89</v>
      </c>
      <c r="D4588" t="s">
        <v>4582</v>
      </c>
      <c r="E4588" t="s">
        <v>4451</v>
      </c>
      <c r="F4588" t="s">
        <v>89</v>
      </c>
      <c r="G4588" t="s">
        <v>89</v>
      </c>
      <c r="H4588" t="s">
        <v>93</v>
      </c>
    </row>
    <row r="4589" spans="1:8" x14ac:dyDescent="0.25">
      <c r="A4589" t="s">
        <v>224</v>
      </c>
      <c r="B4589" t="s">
        <v>4583</v>
      </c>
      <c r="C4589" t="s">
        <v>89</v>
      </c>
      <c r="D4589" t="s">
        <v>4584</v>
      </c>
      <c r="E4589" t="s">
        <v>4451</v>
      </c>
      <c r="F4589" t="s">
        <v>89</v>
      </c>
      <c r="G4589" t="s">
        <v>89</v>
      </c>
      <c r="H4589" t="s">
        <v>93</v>
      </c>
    </row>
    <row r="4590" spans="1:8" x14ac:dyDescent="0.25">
      <c r="A4590" t="s">
        <v>224</v>
      </c>
      <c r="B4590" t="s">
        <v>4585</v>
      </c>
      <c r="C4590" t="s">
        <v>89</v>
      </c>
      <c r="D4590" t="s">
        <v>4586</v>
      </c>
      <c r="E4590" t="s">
        <v>4473</v>
      </c>
      <c r="F4590" t="s">
        <v>89</v>
      </c>
      <c r="G4590" t="s">
        <v>89</v>
      </c>
      <c r="H4590" t="s">
        <v>93</v>
      </c>
    </row>
    <row r="4591" spans="1:8" x14ac:dyDescent="0.25">
      <c r="A4591" t="s">
        <v>224</v>
      </c>
      <c r="B4591" t="s">
        <v>4587</v>
      </c>
      <c r="C4591" t="s">
        <v>89</v>
      </c>
      <c r="D4591" t="s">
        <v>4588</v>
      </c>
      <c r="E4591" t="s">
        <v>4589</v>
      </c>
      <c r="F4591" t="s">
        <v>89</v>
      </c>
      <c r="G4591" t="s">
        <v>89</v>
      </c>
      <c r="H4591" t="s">
        <v>93</v>
      </c>
    </row>
    <row r="4592" spans="1:8" x14ac:dyDescent="0.25">
      <c r="A4592" t="s">
        <v>224</v>
      </c>
      <c r="B4592" t="s">
        <v>4590</v>
      </c>
      <c r="C4592" t="s">
        <v>89</v>
      </c>
      <c r="D4592" t="s">
        <v>4591</v>
      </c>
      <c r="E4592" t="s">
        <v>4592</v>
      </c>
      <c r="F4592" t="s">
        <v>89</v>
      </c>
      <c r="G4592" t="s">
        <v>89</v>
      </c>
      <c r="H4592" t="s">
        <v>93</v>
      </c>
    </row>
    <row r="4593" spans="1:8" x14ac:dyDescent="0.25">
      <c r="A4593" t="s">
        <v>224</v>
      </c>
      <c r="B4593" t="s">
        <v>4593</v>
      </c>
      <c r="C4593" t="s">
        <v>89</v>
      </c>
      <c r="D4593" t="s">
        <v>4594</v>
      </c>
      <c r="E4593" t="s">
        <v>4448</v>
      </c>
      <c r="F4593" t="s">
        <v>89</v>
      </c>
      <c r="G4593" t="s">
        <v>89</v>
      </c>
      <c r="H4593" t="s">
        <v>93</v>
      </c>
    </row>
    <row r="4594" spans="1:8" x14ac:dyDescent="0.25">
      <c r="A4594" t="s">
        <v>224</v>
      </c>
      <c r="B4594" t="s">
        <v>4595</v>
      </c>
      <c r="C4594" t="s">
        <v>89</v>
      </c>
      <c r="D4594" t="s">
        <v>4596</v>
      </c>
      <c r="E4594" t="s">
        <v>4479</v>
      </c>
      <c r="F4594" t="s">
        <v>89</v>
      </c>
      <c r="G4594" t="s">
        <v>89</v>
      </c>
      <c r="H4594" t="s">
        <v>93</v>
      </c>
    </row>
    <row r="4595" spans="1:8" x14ac:dyDescent="0.25">
      <c r="A4595" t="s">
        <v>224</v>
      </c>
      <c r="B4595" t="s">
        <v>4597</v>
      </c>
      <c r="C4595" t="s">
        <v>89</v>
      </c>
      <c r="D4595" t="s">
        <v>4598</v>
      </c>
      <c r="E4595" t="s">
        <v>4473</v>
      </c>
      <c r="F4595" t="s">
        <v>89</v>
      </c>
      <c r="G4595" t="s">
        <v>89</v>
      </c>
      <c r="H4595" t="s">
        <v>93</v>
      </c>
    </row>
    <row r="4596" spans="1:8" x14ac:dyDescent="0.25">
      <c r="A4596" t="s">
        <v>224</v>
      </c>
      <c r="B4596" t="s">
        <v>4599</v>
      </c>
      <c r="C4596" t="s">
        <v>89</v>
      </c>
      <c r="D4596" t="s">
        <v>4600</v>
      </c>
      <c r="E4596" t="s">
        <v>4592</v>
      </c>
      <c r="F4596" t="s">
        <v>89</v>
      </c>
      <c r="G4596" t="s">
        <v>89</v>
      </c>
      <c r="H4596" t="s">
        <v>93</v>
      </c>
    </row>
    <row r="4597" spans="1:8" x14ac:dyDescent="0.25">
      <c r="A4597" t="s">
        <v>224</v>
      </c>
      <c r="B4597" t="s">
        <v>4601</v>
      </c>
      <c r="C4597" t="s">
        <v>89</v>
      </c>
      <c r="D4597" t="s">
        <v>4602</v>
      </c>
      <c r="E4597" t="s">
        <v>4479</v>
      </c>
      <c r="F4597" t="s">
        <v>89</v>
      </c>
      <c r="G4597" t="s">
        <v>89</v>
      </c>
      <c r="H4597" t="s">
        <v>93</v>
      </c>
    </row>
    <row r="4598" spans="1:8" x14ac:dyDescent="0.25">
      <c r="A4598" t="s">
        <v>224</v>
      </c>
      <c r="B4598" t="s">
        <v>4603</v>
      </c>
      <c r="C4598" t="s">
        <v>89</v>
      </c>
      <c r="D4598" t="s">
        <v>4604</v>
      </c>
      <c r="E4598" t="s">
        <v>4605</v>
      </c>
      <c r="F4598" t="s">
        <v>89</v>
      </c>
      <c r="G4598" t="s">
        <v>89</v>
      </c>
      <c r="H4598" t="s">
        <v>93</v>
      </c>
    </row>
    <row r="4599" spans="1:8" x14ac:dyDescent="0.25">
      <c r="A4599" t="s">
        <v>224</v>
      </c>
      <c r="B4599" t="s">
        <v>4606</v>
      </c>
      <c r="C4599" t="s">
        <v>89</v>
      </c>
      <c r="D4599" t="s">
        <v>4607</v>
      </c>
      <c r="E4599" t="s">
        <v>4608</v>
      </c>
      <c r="F4599" t="s">
        <v>89</v>
      </c>
      <c r="G4599" t="s">
        <v>89</v>
      </c>
      <c r="H4599" t="s">
        <v>93</v>
      </c>
    </row>
    <row r="4600" spans="1:8" x14ac:dyDescent="0.25">
      <c r="A4600" t="s">
        <v>224</v>
      </c>
      <c r="B4600" t="s">
        <v>4609</v>
      </c>
      <c r="C4600" t="s">
        <v>89</v>
      </c>
      <c r="D4600" t="s">
        <v>4610</v>
      </c>
      <c r="E4600" t="s">
        <v>4468</v>
      </c>
      <c r="F4600" t="s">
        <v>89</v>
      </c>
      <c r="G4600" t="s">
        <v>89</v>
      </c>
      <c r="H4600" t="s">
        <v>93</v>
      </c>
    </row>
    <row r="4601" spans="1:8" x14ac:dyDescent="0.25">
      <c r="A4601" t="s">
        <v>224</v>
      </c>
      <c r="B4601" t="s">
        <v>1714</v>
      </c>
      <c r="C4601" t="s">
        <v>89</v>
      </c>
      <c r="D4601" t="s">
        <v>4611</v>
      </c>
      <c r="E4601" t="s">
        <v>4612</v>
      </c>
      <c r="F4601" t="s">
        <v>89</v>
      </c>
      <c r="G4601" t="s">
        <v>89</v>
      </c>
      <c r="H4601" t="s">
        <v>93</v>
      </c>
    </row>
    <row r="4602" spans="1:8" x14ac:dyDescent="0.25">
      <c r="A4602" t="s">
        <v>224</v>
      </c>
      <c r="B4602" t="s">
        <v>4613</v>
      </c>
      <c r="C4602" t="s">
        <v>89</v>
      </c>
      <c r="D4602" t="s">
        <v>4614</v>
      </c>
      <c r="E4602" t="s">
        <v>4615</v>
      </c>
      <c r="F4602" t="s">
        <v>89</v>
      </c>
      <c r="G4602" t="s">
        <v>89</v>
      </c>
      <c r="H4602" t="s">
        <v>93</v>
      </c>
    </row>
    <row r="4603" spans="1:8" x14ac:dyDescent="0.25">
      <c r="A4603" t="s">
        <v>224</v>
      </c>
      <c r="B4603" t="s">
        <v>1325</v>
      </c>
      <c r="C4603" t="s">
        <v>89</v>
      </c>
      <c r="D4603" t="s">
        <v>4616</v>
      </c>
      <c r="E4603" t="s">
        <v>4617</v>
      </c>
      <c r="F4603" t="s">
        <v>89</v>
      </c>
      <c r="G4603" t="s">
        <v>89</v>
      </c>
      <c r="H4603" t="s">
        <v>93</v>
      </c>
    </row>
    <row r="4604" spans="1:8" x14ac:dyDescent="0.25">
      <c r="A4604" t="s">
        <v>224</v>
      </c>
      <c r="B4604" t="s">
        <v>4618</v>
      </c>
      <c r="C4604" t="s">
        <v>89</v>
      </c>
      <c r="D4604" t="s">
        <v>4619</v>
      </c>
      <c r="E4604" t="s">
        <v>4620</v>
      </c>
      <c r="F4604" t="s">
        <v>89</v>
      </c>
      <c r="G4604" t="s">
        <v>89</v>
      </c>
      <c r="H4604" t="s">
        <v>93</v>
      </c>
    </row>
    <row r="4605" spans="1:8" x14ac:dyDescent="0.25">
      <c r="A4605" t="s">
        <v>224</v>
      </c>
      <c r="B4605" t="s">
        <v>4621</v>
      </c>
      <c r="C4605" t="s">
        <v>89</v>
      </c>
      <c r="D4605" t="s">
        <v>4622</v>
      </c>
      <c r="E4605" t="s">
        <v>4539</v>
      </c>
      <c r="F4605" t="s">
        <v>89</v>
      </c>
      <c r="G4605" t="s">
        <v>89</v>
      </c>
      <c r="H4605" t="s">
        <v>93</v>
      </c>
    </row>
    <row r="4606" spans="1:8" x14ac:dyDescent="0.25">
      <c r="A4606" t="s">
        <v>224</v>
      </c>
      <c r="B4606" t="s">
        <v>4623</v>
      </c>
      <c r="C4606" t="s">
        <v>89</v>
      </c>
      <c r="D4606" t="s">
        <v>4624</v>
      </c>
      <c r="E4606" t="s">
        <v>4539</v>
      </c>
      <c r="F4606" t="s">
        <v>89</v>
      </c>
      <c r="G4606" t="s">
        <v>89</v>
      </c>
      <c r="H4606" t="s">
        <v>93</v>
      </c>
    </row>
    <row r="4607" spans="1:8" x14ac:dyDescent="0.25">
      <c r="A4607" t="s">
        <v>224</v>
      </c>
      <c r="B4607" t="s">
        <v>4625</v>
      </c>
      <c r="C4607" t="s">
        <v>89</v>
      </c>
      <c r="D4607" t="s">
        <v>4626</v>
      </c>
      <c r="E4607" t="s">
        <v>4627</v>
      </c>
      <c r="F4607" t="s">
        <v>89</v>
      </c>
      <c r="G4607" t="s">
        <v>89</v>
      </c>
      <c r="H4607" t="s">
        <v>93</v>
      </c>
    </row>
    <row r="4608" spans="1:8" x14ac:dyDescent="0.25">
      <c r="A4608" t="s">
        <v>224</v>
      </c>
      <c r="B4608" t="s">
        <v>4628</v>
      </c>
      <c r="C4608" t="s">
        <v>89</v>
      </c>
      <c r="D4608" t="s">
        <v>4629</v>
      </c>
      <c r="E4608" t="s">
        <v>4548</v>
      </c>
      <c r="F4608" t="s">
        <v>89</v>
      </c>
      <c r="G4608" t="s">
        <v>89</v>
      </c>
      <c r="H4608" t="s">
        <v>93</v>
      </c>
    </row>
    <row r="4609" spans="1:8" x14ac:dyDescent="0.25">
      <c r="A4609" t="s">
        <v>224</v>
      </c>
      <c r="B4609" t="s">
        <v>4630</v>
      </c>
      <c r="C4609" t="s">
        <v>89</v>
      </c>
      <c r="D4609" t="s">
        <v>4631</v>
      </c>
      <c r="E4609" t="s">
        <v>4620</v>
      </c>
      <c r="F4609" t="s">
        <v>89</v>
      </c>
      <c r="G4609" t="s">
        <v>89</v>
      </c>
      <c r="H4609" t="s">
        <v>93</v>
      </c>
    </row>
    <row r="4610" spans="1:8" x14ac:dyDescent="0.25">
      <c r="A4610" t="s">
        <v>224</v>
      </c>
      <c r="B4610" t="s">
        <v>4632</v>
      </c>
      <c r="C4610" t="s">
        <v>89</v>
      </c>
      <c r="D4610" t="s">
        <v>4633</v>
      </c>
      <c r="E4610" t="s">
        <v>4615</v>
      </c>
      <c r="F4610" t="s">
        <v>89</v>
      </c>
      <c r="G4610" t="s">
        <v>89</v>
      </c>
      <c r="H4610" t="s">
        <v>93</v>
      </c>
    </row>
    <row r="4611" spans="1:8" x14ac:dyDescent="0.25">
      <c r="A4611" t="s">
        <v>224</v>
      </c>
      <c r="B4611" t="s">
        <v>4634</v>
      </c>
      <c r="C4611" t="s">
        <v>89</v>
      </c>
      <c r="D4611" t="s">
        <v>4635</v>
      </c>
      <c r="E4611" t="s">
        <v>4612</v>
      </c>
      <c r="F4611" t="s">
        <v>89</v>
      </c>
      <c r="G4611" t="s">
        <v>89</v>
      </c>
      <c r="H4611" t="s">
        <v>93</v>
      </c>
    </row>
    <row r="4612" spans="1:8" x14ac:dyDescent="0.25">
      <c r="A4612" t="s">
        <v>224</v>
      </c>
      <c r="B4612" t="s">
        <v>4636</v>
      </c>
      <c r="C4612" t="s">
        <v>89</v>
      </c>
      <c r="D4612" t="s">
        <v>4637</v>
      </c>
      <c r="E4612" t="s">
        <v>4615</v>
      </c>
      <c r="F4612" t="s">
        <v>89</v>
      </c>
      <c r="G4612" t="s">
        <v>89</v>
      </c>
      <c r="H4612" t="s">
        <v>93</v>
      </c>
    </row>
    <row r="4613" spans="1:8" x14ac:dyDescent="0.25">
      <c r="A4613" t="s">
        <v>224</v>
      </c>
      <c r="B4613" t="s">
        <v>4638</v>
      </c>
      <c r="C4613" t="s">
        <v>89</v>
      </c>
      <c r="D4613" t="s">
        <v>4639</v>
      </c>
      <c r="E4613" t="s">
        <v>4548</v>
      </c>
      <c r="F4613" t="s">
        <v>89</v>
      </c>
      <c r="G4613" t="s">
        <v>89</v>
      </c>
      <c r="H4613" t="s">
        <v>93</v>
      </c>
    </row>
    <row r="4614" spans="1:8" x14ac:dyDescent="0.25">
      <c r="A4614" t="s">
        <v>224</v>
      </c>
      <c r="B4614" t="s">
        <v>4640</v>
      </c>
      <c r="C4614" t="s">
        <v>89</v>
      </c>
      <c r="D4614" t="s">
        <v>4641</v>
      </c>
      <c r="E4614" t="s">
        <v>4612</v>
      </c>
      <c r="F4614" t="s">
        <v>89</v>
      </c>
      <c r="G4614" t="s">
        <v>89</v>
      </c>
      <c r="H4614" t="s">
        <v>93</v>
      </c>
    </row>
    <row r="4615" spans="1:8" x14ac:dyDescent="0.25">
      <c r="A4615" t="s">
        <v>224</v>
      </c>
      <c r="B4615" t="s">
        <v>4642</v>
      </c>
      <c r="C4615" t="s">
        <v>89</v>
      </c>
      <c r="D4615" t="s">
        <v>4643</v>
      </c>
      <c r="E4615" t="s">
        <v>4617</v>
      </c>
      <c r="F4615" t="s">
        <v>89</v>
      </c>
      <c r="G4615" t="s">
        <v>89</v>
      </c>
      <c r="H4615" t="s">
        <v>93</v>
      </c>
    </row>
    <row r="4616" spans="1:8" x14ac:dyDescent="0.25">
      <c r="A4616" t="s">
        <v>224</v>
      </c>
      <c r="B4616" t="s">
        <v>4644</v>
      </c>
      <c r="C4616" t="s">
        <v>89</v>
      </c>
      <c r="D4616" t="s">
        <v>4645</v>
      </c>
      <c r="E4616" t="s">
        <v>4617</v>
      </c>
      <c r="F4616" t="s">
        <v>89</v>
      </c>
      <c r="G4616" t="s">
        <v>89</v>
      </c>
      <c r="H4616" t="s">
        <v>93</v>
      </c>
    </row>
    <row r="4617" spans="1:8" x14ac:dyDescent="0.25">
      <c r="A4617" t="s">
        <v>224</v>
      </c>
      <c r="B4617" t="s">
        <v>4646</v>
      </c>
      <c r="C4617" t="s">
        <v>89</v>
      </c>
      <c r="D4617" t="s">
        <v>4647</v>
      </c>
      <c r="E4617" t="s">
        <v>4617</v>
      </c>
      <c r="F4617" t="s">
        <v>89</v>
      </c>
      <c r="G4617" t="s">
        <v>89</v>
      </c>
      <c r="H4617" t="s">
        <v>93</v>
      </c>
    </row>
    <row r="4618" spans="1:8" x14ac:dyDescent="0.25">
      <c r="A4618" t="s">
        <v>224</v>
      </c>
      <c r="B4618" t="s">
        <v>4648</v>
      </c>
      <c r="C4618" t="s">
        <v>89</v>
      </c>
      <c r="D4618" t="s">
        <v>4649</v>
      </c>
      <c r="E4618" t="s">
        <v>4650</v>
      </c>
      <c r="F4618" t="s">
        <v>89</v>
      </c>
      <c r="G4618" t="s">
        <v>89</v>
      </c>
      <c r="H4618" t="s">
        <v>93</v>
      </c>
    </row>
    <row r="4619" spans="1:8" x14ac:dyDescent="0.25">
      <c r="A4619" t="s">
        <v>224</v>
      </c>
      <c r="B4619" t="s">
        <v>4651</v>
      </c>
      <c r="C4619" t="s">
        <v>89</v>
      </c>
      <c r="D4619" t="s">
        <v>89</v>
      </c>
      <c r="E4619" t="s">
        <v>4652</v>
      </c>
      <c r="F4619" t="s">
        <v>89</v>
      </c>
      <c r="G4619" t="s">
        <v>89</v>
      </c>
      <c r="H4619" t="s">
        <v>93</v>
      </c>
    </row>
    <row r="4620" spans="1:8" x14ac:dyDescent="0.25">
      <c r="A4620" t="s">
        <v>224</v>
      </c>
      <c r="B4620" t="s">
        <v>4653</v>
      </c>
      <c r="C4620" t="s">
        <v>89</v>
      </c>
      <c r="D4620" t="s">
        <v>89</v>
      </c>
      <c r="E4620" t="s">
        <v>4654</v>
      </c>
      <c r="F4620" t="s">
        <v>89</v>
      </c>
      <c r="G4620" t="s">
        <v>89</v>
      </c>
      <c r="H4620" t="s">
        <v>93</v>
      </c>
    </row>
    <row r="4621" spans="1:8" x14ac:dyDescent="0.25">
      <c r="A4621" t="s">
        <v>224</v>
      </c>
      <c r="B4621" t="s">
        <v>4655</v>
      </c>
      <c r="C4621" t="s">
        <v>89</v>
      </c>
      <c r="D4621" t="s">
        <v>89</v>
      </c>
      <c r="E4621" t="s">
        <v>4656</v>
      </c>
      <c r="F4621" t="s">
        <v>89</v>
      </c>
      <c r="G4621" t="s">
        <v>89</v>
      </c>
      <c r="H4621" t="s">
        <v>93</v>
      </c>
    </row>
    <row r="4622" spans="1:8" x14ac:dyDescent="0.25">
      <c r="A4622" t="s">
        <v>224</v>
      </c>
      <c r="B4622" t="s">
        <v>4657</v>
      </c>
      <c r="C4622" t="s">
        <v>89</v>
      </c>
      <c r="D4622" t="s">
        <v>89</v>
      </c>
      <c r="E4622" t="s">
        <v>4658</v>
      </c>
      <c r="F4622" t="s">
        <v>89</v>
      </c>
      <c r="G4622" t="s">
        <v>89</v>
      </c>
      <c r="H4622" t="s">
        <v>93</v>
      </c>
    </row>
    <row r="4623" spans="1:8" x14ac:dyDescent="0.25">
      <c r="A4623" t="s">
        <v>224</v>
      </c>
      <c r="B4623" t="s">
        <v>4659</v>
      </c>
      <c r="C4623" t="s">
        <v>89</v>
      </c>
      <c r="D4623" t="s">
        <v>89</v>
      </c>
      <c r="E4623" t="s">
        <v>4652</v>
      </c>
      <c r="F4623" t="s">
        <v>89</v>
      </c>
      <c r="G4623" t="s">
        <v>89</v>
      </c>
      <c r="H4623" t="s">
        <v>93</v>
      </c>
    </row>
    <row r="4624" spans="1:8" x14ac:dyDescent="0.25">
      <c r="A4624" t="s">
        <v>224</v>
      </c>
      <c r="B4624" t="s">
        <v>4660</v>
      </c>
      <c r="C4624" t="s">
        <v>89</v>
      </c>
      <c r="D4624" t="s">
        <v>89</v>
      </c>
      <c r="E4624" t="s">
        <v>4661</v>
      </c>
      <c r="F4624" t="s">
        <v>89</v>
      </c>
      <c r="G4624" t="s">
        <v>89</v>
      </c>
      <c r="H4624" t="s">
        <v>93</v>
      </c>
    </row>
    <row r="4625" spans="1:8" x14ac:dyDescent="0.25">
      <c r="A4625" t="s">
        <v>224</v>
      </c>
      <c r="B4625" t="s">
        <v>4662</v>
      </c>
      <c r="C4625" t="s">
        <v>89</v>
      </c>
      <c r="D4625" t="s">
        <v>89</v>
      </c>
      <c r="E4625" t="s">
        <v>4663</v>
      </c>
      <c r="F4625" t="s">
        <v>89</v>
      </c>
      <c r="G4625" t="s">
        <v>89</v>
      </c>
      <c r="H4625" t="s">
        <v>93</v>
      </c>
    </row>
    <row r="4626" spans="1:8" x14ac:dyDescent="0.25">
      <c r="A4626" t="s">
        <v>224</v>
      </c>
      <c r="B4626" t="s">
        <v>4664</v>
      </c>
      <c r="C4626" t="s">
        <v>89</v>
      </c>
      <c r="D4626" t="s">
        <v>89</v>
      </c>
      <c r="E4626" t="s">
        <v>4654</v>
      </c>
      <c r="F4626" t="s">
        <v>89</v>
      </c>
      <c r="G4626" t="s">
        <v>89</v>
      </c>
      <c r="H4626" t="s">
        <v>93</v>
      </c>
    </row>
    <row r="4627" spans="1:8" x14ac:dyDescent="0.25">
      <c r="A4627" t="s">
        <v>224</v>
      </c>
      <c r="B4627" t="s">
        <v>1116</v>
      </c>
      <c r="C4627" t="s">
        <v>89</v>
      </c>
      <c r="D4627" t="s">
        <v>89</v>
      </c>
      <c r="E4627" t="s">
        <v>4665</v>
      </c>
      <c r="F4627" t="s">
        <v>89</v>
      </c>
      <c r="G4627" t="s">
        <v>89</v>
      </c>
      <c r="H4627" t="s">
        <v>93</v>
      </c>
    </row>
    <row r="4628" spans="1:8" x14ac:dyDescent="0.25">
      <c r="A4628" t="s">
        <v>224</v>
      </c>
      <c r="B4628" t="s">
        <v>4666</v>
      </c>
      <c r="C4628" t="s">
        <v>89</v>
      </c>
      <c r="D4628" t="s">
        <v>89</v>
      </c>
      <c r="E4628" t="s">
        <v>4667</v>
      </c>
      <c r="F4628" t="s">
        <v>89</v>
      </c>
      <c r="G4628" t="s">
        <v>89</v>
      </c>
      <c r="H4628" t="s">
        <v>93</v>
      </c>
    </row>
    <row r="4629" spans="1:8" x14ac:dyDescent="0.25">
      <c r="A4629" t="s">
        <v>224</v>
      </c>
      <c r="B4629" t="s">
        <v>1118</v>
      </c>
      <c r="C4629" t="s">
        <v>89</v>
      </c>
      <c r="D4629" t="s">
        <v>89</v>
      </c>
      <c r="E4629" t="s">
        <v>4668</v>
      </c>
      <c r="F4629" t="s">
        <v>89</v>
      </c>
      <c r="G4629" t="s">
        <v>89</v>
      </c>
      <c r="H4629" t="s">
        <v>93</v>
      </c>
    </row>
    <row r="4630" spans="1:8" x14ac:dyDescent="0.25">
      <c r="A4630" t="s">
        <v>224</v>
      </c>
      <c r="B4630" t="s">
        <v>4669</v>
      </c>
      <c r="C4630" t="s">
        <v>89</v>
      </c>
      <c r="D4630" t="s">
        <v>89</v>
      </c>
      <c r="E4630" t="s">
        <v>4670</v>
      </c>
      <c r="F4630" t="s">
        <v>89</v>
      </c>
      <c r="G4630" t="s">
        <v>89</v>
      </c>
      <c r="H4630" t="s">
        <v>93</v>
      </c>
    </row>
    <row r="4631" spans="1:8" x14ac:dyDescent="0.25">
      <c r="A4631" t="s">
        <v>224</v>
      </c>
      <c r="B4631" t="s">
        <v>4671</v>
      </c>
      <c r="C4631" t="s">
        <v>89</v>
      </c>
      <c r="D4631" t="s">
        <v>89</v>
      </c>
      <c r="E4631" t="s">
        <v>4661</v>
      </c>
      <c r="F4631" t="s">
        <v>89</v>
      </c>
      <c r="G4631" t="s">
        <v>89</v>
      </c>
      <c r="H4631" t="s">
        <v>93</v>
      </c>
    </row>
    <row r="4632" spans="1:8" x14ac:dyDescent="0.25">
      <c r="A4632" t="s">
        <v>224</v>
      </c>
      <c r="B4632" t="s">
        <v>4672</v>
      </c>
      <c r="C4632" t="s">
        <v>89</v>
      </c>
      <c r="D4632" t="s">
        <v>89</v>
      </c>
      <c r="E4632" t="s">
        <v>4650</v>
      </c>
      <c r="F4632" t="s">
        <v>89</v>
      </c>
      <c r="G4632" t="s">
        <v>89</v>
      </c>
      <c r="H4632" t="s">
        <v>93</v>
      </c>
    </row>
    <row r="4633" spans="1:8" x14ac:dyDescent="0.25">
      <c r="A4633" t="s">
        <v>224</v>
      </c>
      <c r="B4633" t="s">
        <v>4673</v>
      </c>
      <c r="C4633" t="s">
        <v>89</v>
      </c>
      <c r="D4633" t="s">
        <v>89</v>
      </c>
      <c r="E4633" t="s">
        <v>4658</v>
      </c>
      <c r="F4633" t="s">
        <v>89</v>
      </c>
      <c r="G4633" t="s">
        <v>89</v>
      </c>
      <c r="H4633" t="s">
        <v>93</v>
      </c>
    </row>
    <row r="4634" spans="1:8" x14ac:dyDescent="0.25">
      <c r="A4634" t="s">
        <v>224</v>
      </c>
      <c r="B4634" t="s">
        <v>4674</v>
      </c>
      <c r="C4634" t="s">
        <v>89</v>
      </c>
      <c r="D4634" t="s">
        <v>89</v>
      </c>
      <c r="E4634" t="s">
        <v>4675</v>
      </c>
      <c r="F4634" t="s">
        <v>89</v>
      </c>
      <c r="G4634" t="s">
        <v>89</v>
      </c>
      <c r="H4634" t="s">
        <v>93</v>
      </c>
    </row>
    <row r="4635" spans="1:8" x14ac:dyDescent="0.25">
      <c r="A4635" t="s">
        <v>224</v>
      </c>
      <c r="B4635" t="s">
        <v>4676</v>
      </c>
      <c r="C4635" t="s">
        <v>89</v>
      </c>
      <c r="D4635" t="s">
        <v>89</v>
      </c>
      <c r="E4635" t="s">
        <v>4656</v>
      </c>
      <c r="F4635" t="s">
        <v>89</v>
      </c>
      <c r="G4635" t="s">
        <v>89</v>
      </c>
      <c r="H4635" t="s">
        <v>93</v>
      </c>
    </row>
    <row r="4636" spans="1:8" x14ac:dyDescent="0.25">
      <c r="A4636" t="s">
        <v>224</v>
      </c>
      <c r="B4636" t="s">
        <v>4677</v>
      </c>
      <c r="C4636" t="s">
        <v>89</v>
      </c>
      <c r="D4636" t="s">
        <v>89</v>
      </c>
      <c r="E4636" t="s">
        <v>4665</v>
      </c>
      <c r="F4636" t="s">
        <v>89</v>
      </c>
      <c r="G4636" t="s">
        <v>89</v>
      </c>
      <c r="H4636" t="s">
        <v>93</v>
      </c>
    </row>
    <row r="4637" spans="1:8" x14ac:dyDescent="0.25">
      <c r="A4637" t="s">
        <v>224</v>
      </c>
      <c r="B4637" t="s">
        <v>4678</v>
      </c>
      <c r="C4637" t="s">
        <v>89</v>
      </c>
      <c r="D4637" t="s">
        <v>89</v>
      </c>
      <c r="E4637" t="s">
        <v>4667</v>
      </c>
      <c r="F4637" t="s">
        <v>89</v>
      </c>
      <c r="G4637" t="s">
        <v>89</v>
      </c>
      <c r="H4637" t="s">
        <v>93</v>
      </c>
    </row>
    <row r="4638" spans="1:8" x14ac:dyDescent="0.25">
      <c r="A4638" t="s">
        <v>224</v>
      </c>
      <c r="B4638" t="s">
        <v>4679</v>
      </c>
      <c r="C4638" t="s">
        <v>89</v>
      </c>
      <c r="D4638" t="s">
        <v>89</v>
      </c>
      <c r="E4638" t="s">
        <v>4668</v>
      </c>
      <c r="F4638" t="s">
        <v>89</v>
      </c>
      <c r="G4638" t="s">
        <v>89</v>
      </c>
      <c r="H4638" t="s">
        <v>93</v>
      </c>
    </row>
    <row r="4639" spans="1:8" x14ac:dyDescent="0.25">
      <c r="A4639" t="s">
        <v>224</v>
      </c>
      <c r="B4639" t="s">
        <v>4680</v>
      </c>
      <c r="C4639" t="s">
        <v>89</v>
      </c>
      <c r="D4639" t="s">
        <v>89</v>
      </c>
      <c r="E4639" t="s">
        <v>4670</v>
      </c>
      <c r="F4639" t="s">
        <v>89</v>
      </c>
      <c r="G4639" t="s">
        <v>89</v>
      </c>
      <c r="H4639" t="s">
        <v>93</v>
      </c>
    </row>
    <row r="4640" spans="1:8" x14ac:dyDescent="0.25">
      <c r="A4640" t="s">
        <v>224</v>
      </c>
      <c r="B4640" t="s">
        <v>4681</v>
      </c>
      <c r="C4640" t="s">
        <v>89</v>
      </c>
      <c r="D4640" t="s">
        <v>89</v>
      </c>
      <c r="E4640" t="s">
        <v>4661</v>
      </c>
      <c r="F4640" t="s">
        <v>89</v>
      </c>
      <c r="G4640" t="s">
        <v>89</v>
      </c>
      <c r="H4640" t="s">
        <v>93</v>
      </c>
    </row>
    <row r="4641" spans="1:8" x14ac:dyDescent="0.25">
      <c r="A4641" t="s">
        <v>224</v>
      </c>
      <c r="B4641" t="s">
        <v>4682</v>
      </c>
      <c r="C4641" t="s">
        <v>89</v>
      </c>
      <c r="D4641" t="s">
        <v>89</v>
      </c>
      <c r="E4641" t="s">
        <v>4650</v>
      </c>
      <c r="F4641" t="s">
        <v>89</v>
      </c>
      <c r="G4641" t="s">
        <v>89</v>
      </c>
      <c r="H4641" t="s">
        <v>93</v>
      </c>
    </row>
    <row r="4642" spans="1:8" x14ac:dyDescent="0.25">
      <c r="A4642" t="s">
        <v>224</v>
      </c>
      <c r="B4642" t="s">
        <v>4683</v>
      </c>
      <c r="C4642" t="s">
        <v>89</v>
      </c>
      <c r="D4642" t="s">
        <v>89</v>
      </c>
      <c r="E4642" t="s">
        <v>1516</v>
      </c>
      <c r="F4642" t="s">
        <v>89</v>
      </c>
      <c r="G4642" t="s">
        <v>89</v>
      </c>
      <c r="H4642" t="s">
        <v>93</v>
      </c>
    </row>
    <row r="4643" spans="1:8" x14ac:dyDescent="0.25">
      <c r="A4643" t="s">
        <v>224</v>
      </c>
      <c r="B4643" t="s">
        <v>4684</v>
      </c>
      <c r="C4643" t="s">
        <v>89</v>
      </c>
      <c r="D4643" t="s">
        <v>89</v>
      </c>
      <c r="E4643" t="s">
        <v>1272</v>
      </c>
      <c r="F4643" t="s">
        <v>89</v>
      </c>
      <c r="G4643" t="s">
        <v>89</v>
      </c>
      <c r="H4643" t="s">
        <v>93</v>
      </c>
    </row>
    <row r="4644" spans="1:8" x14ac:dyDescent="0.25">
      <c r="A4644" t="s">
        <v>224</v>
      </c>
      <c r="B4644" t="s">
        <v>4685</v>
      </c>
      <c r="C4644" t="s">
        <v>89</v>
      </c>
      <c r="D4644" t="s">
        <v>89</v>
      </c>
      <c r="E4644" t="s">
        <v>1516</v>
      </c>
      <c r="F4644" t="s">
        <v>89</v>
      </c>
      <c r="G4644" t="s">
        <v>89</v>
      </c>
      <c r="H4644" t="s">
        <v>93</v>
      </c>
    </row>
    <row r="4645" spans="1:8" x14ac:dyDescent="0.25">
      <c r="A4645" t="s">
        <v>224</v>
      </c>
      <c r="B4645" t="s">
        <v>4686</v>
      </c>
      <c r="C4645" t="s">
        <v>89</v>
      </c>
      <c r="D4645" t="s">
        <v>89</v>
      </c>
      <c r="E4645" t="s">
        <v>4668</v>
      </c>
      <c r="F4645" t="s">
        <v>89</v>
      </c>
      <c r="G4645" t="s">
        <v>89</v>
      </c>
      <c r="H4645" t="s">
        <v>93</v>
      </c>
    </row>
    <row r="4646" spans="1:8" x14ac:dyDescent="0.25">
      <c r="A4646" t="s">
        <v>224</v>
      </c>
      <c r="B4646" t="s">
        <v>4687</v>
      </c>
      <c r="C4646" t="s">
        <v>89</v>
      </c>
      <c r="D4646" t="s">
        <v>89</v>
      </c>
      <c r="E4646" t="s">
        <v>4670</v>
      </c>
      <c r="F4646" t="s">
        <v>89</v>
      </c>
      <c r="G4646" t="s">
        <v>89</v>
      </c>
      <c r="H4646" t="s">
        <v>93</v>
      </c>
    </row>
    <row r="4647" spans="1:8" x14ac:dyDescent="0.25">
      <c r="A4647" t="s">
        <v>224</v>
      </c>
      <c r="B4647" t="s">
        <v>4688</v>
      </c>
      <c r="C4647" t="s">
        <v>89</v>
      </c>
      <c r="D4647" t="s">
        <v>89</v>
      </c>
      <c r="E4647" t="s">
        <v>1123</v>
      </c>
      <c r="F4647" t="s">
        <v>89</v>
      </c>
      <c r="G4647" t="s">
        <v>89</v>
      </c>
      <c r="H4647" t="s">
        <v>93</v>
      </c>
    </row>
    <row r="4648" spans="1:8" x14ac:dyDescent="0.25">
      <c r="A4648" t="s">
        <v>224</v>
      </c>
      <c r="B4648" t="s">
        <v>4689</v>
      </c>
      <c r="C4648" t="s">
        <v>89</v>
      </c>
      <c r="D4648" t="s">
        <v>89</v>
      </c>
      <c r="E4648" t="s">
        <v>1123</v>
      </c>
      <c r="F4648" t="s">
        <v>89</v>
      </c>
      <c r="G4648" t="s">
        <v>89</v>
      </c>
      <c r="H4648" t="s">
        <v>93</v>
      </c>
    </row>
    <row r="4649" spans="1:8" x14ac:dyDescent="0.25">
      <c r="A4649" t="s">
        <v>224</v>
      </c>
      <c r="B4649" t="s">
        <v>4690</v>
      </c>
      <c r="C4649" t="s">
        <v>89</v>
      </c>
      <c r="D4649" t="s">
        <v>4691</v>
      </c>
      <c r="E4649" t="s">
        <v>1506</v>
      </c>
      <c r="F4649" t="s">
        <v>89</v>
      </c>
      <c r="G4649" t="s">
        <v>89</v>
      </c>
      <c r="H4649" t="s">
        <v>93</v>
      </c>
    </row>
    <row r="4650" spans="1:8" x14ac:dyDescent="0.25">
      <c r="A4650" t="s">
        <v>224</v>
      </c>
      <c r="B4650" t="s">
        <v>4692</v>
      </c>
      <c r="C4650" t="s">
        <v>89</v>
      </c>
      <c r="D4650" t="s">
        <v>4693</v>
      </c>
      <c r="E4650" t="s">
        <v>4665</v>
      </c>
      <c r="F4650" t="s">
        <v>89</v>
      </c>
      <c r="G4650" t="s">
        <v>89</v>
      </c>
      <c r="H4650" t="s">
        <v>93</v>
      </c>
    </row>
    <row r="4651" spans="1:8" x14ac:dyDescent="0.25">
      <c r="A4651" t="s">
        <v>224</v>
      </c>
      <c r="B4651" t="s">
        <v>4694</v>
      </c>
      <c r="C4651" t="s">
        <v>89</v>
      </c>
      <c r="D4651" t="s">
        <v>4693</v>
      </c>
      <c r="E4651" t="s">
        <v>4667</v>
      </c>
      <c r="F4651" t="s">
        <v>89</v>
      </c>
      <c r="G4651" t="s">
        <v>89</v>
      </c>
      <c r="H4651" t="s">
        <v>93</v>
      </c>
    </row>
    <row r="4652" spans="1:8" x14ac:dyDescent="0.25">
      <c r="A4652" t="s">
        <v>224</v>
      </c>
      <c r="B4652" t="s">
        <v>4695</v>
      </c>
      <c r="C4652" t="s">
        <v>89</v>
      </c>
      <c r="D4652" t="s">
        <v>89</v>
      </c>
      <c r="E4652" t="s">
        <v>1196</v>
      </c>
      <c r="F4652" t="s">
        <v>89</v>
      </c>
      <c r="G4652" t="s">
        <v>89</v>
      </c>
      <c r="H4652" t="s">
        <v>93</v>
      </c>
    </row>
    <row r="4653" spans="1:8" x14ac:dyDescent="0.25">
      <c r="A4653" t="s">
        <v>224</v>
      </c>
      <c r="B4653" t="s">
        <v>4696</v>
      </c>
      <c r="C4653" t="s">
        <v>89</v>
      </c>
      <c r="D4653" t="s">
        <v>89</v>
      </c>
      <c r="E4653" t="s">
        <v>1196</v>
      </c>
      <c r="F4653" t="s">
        <v>89</v>
      </c>
      <c r="G4653" t="s">
        <v>89</v>
      </c>
      <c r="H4653" t="s">
        <v>93</v>
      </c>
    </row>
    <row r="4654" spans="1:8" x14ac:dyDescent="0.25">
      <c r="A4654" t="s">
        <v>224</v>
      </c>
      <c r="B4654" t="s">
        <v>4697</v>
      </c>
      <c r="C4654" t="s">
        <v>89</v>
      </c>
      <c r="D4654" t="s">
        <v>89</v>
      </c>
      <c r="E4654" t="s">
        <v>1196</v>
      </c>
      <c r="F4654" t="s">
        <v>89</v>
      </c>
      <c r="G4654" t="s">
        <v>89</v>
      </c>
      <c r="H4654" t="s">
        <v>93</v>
      </c>
    </row>
    <row r="4655" spans="1:8" x14ac:dyDescent="0.25">
      <c r="A4655" t="s">
        <v>224</v>
      </c>
      <c r="B4655" t="s">
        <v>4698</v>
      </c>
      <c r="C4655" t="s">
        <v>89</v>
      </c>
      <c r="D4655" t="s">
        <v>89</v>
      </c>
      <c r="E4655" t="s">
        <v>1196</v>
      </c>
      <c r="F4655" t="s">
        <v>89</v>
      </c>
      <c r="G4655" t="s">
        <v>89</v>
      </c>
      <c r="H4655" t="s">
        <v>93</v>
      </c>
    </row>
    <row r="4656" spans="1:8" x14ac:dyDescent="0.25">
      <c r="A4656" t="s">
        <v>224</v>
      </c>
      <c r="B4656" t="s">
        <v>4699</v>
      </c>
      <c r="C4656" t="s">
        <v>89</v>
      </c>
      <c r="D4656" t="s">
        <v>89</v>
      </c>
      <c r="E4656" t="s">
        <v>1196</v>
      </c>
      <c r="F4656" t="s">
        <v>89</v>
      </c>
      <c r="G4656" t="s">
        <v>89</v>
      </c>
      <c r="H4656" t="s">
        <v>93</v>
      </c>
    </row>
    <row r="4657" spans="1:8" x14ac:dyDescent="0.25">
      <c r="A4657" t="s">
        <v>224</v>
      </c>
      <c r="B4657" t="s">
        <v>1284</v>
      </c>
      <c r="C4657" t="s">
        <v>89</v>
      </c>
      <c r="D4657" t="s">
        <v>89</v>
      </c>
      <c r="E4657" t="s">
        <v>4667</v>
      </c>
      <c r="F4657" t="s">
        <v>89</v>
      </c>
      <c r="G4657" t="s">
        <v>89</v>
      </c>
      <c r="H4657" t="s">
        <v>93</v>
      </c>
    </row>
    <row r="4658" spans="1:8" x14ac:dyDescent="0.25">
      <c r="A4658" t="s">
        <v>224</v>
      </c>
      <c r="B4658" t="s">
        <v>1122</v>
      </c>
      <c r="C4658" t="s">
        <v>89</v>
      </c>
      <c r="D4658" t="s">
        <v>89</v>
      </c>
      <c r="E4658" t="s">
        <v>4667</v>
      </c>
      <c r="F4658" t="s">
        <v>89</v>
      </c>
      <c r="G4658" t="s">
        <v>89</v>
      </c>
      <c r="H4658" t="s">
        <v>93</v>
      </c>
    </row>
    <row r="4659" spans="1:8" x14ac:dyDescent="0.25">
      <c r="A4659" t="s">
        <v>224</v>
      </c>
      <c r="B4659" t="s">
        <v>1331</v>
      </c>
      <c r="C4659" t="s">
        <v>89</v>
      </c>
      <c r="D4659" t="s">
        <v>89</v>
      </c>
      <c r="E4659" t="s">
        <v>4667</v>
      </c>
      <c r="F4659" t="s">
        <v>89</v>
      </c>
      <c r="G4659" t="s">
        <v>89</v>
      </c>
      <c r="H4659" t="s">
        <v>93</v>
      </c>
    </row>
    <row r="4660" spans="1:8" x14ac:dyDescent="0.25">
      <c r="A4660" t="s">
        <v>224</v>
      </c>
      <c r="B4660" t="s">
        <v>1124</v>
      </c>
      <c r="C4660" t="s">
        <v>89</v>
      </c>
      <c r="D4660" t="s">
        <v>89</v>
      </c>
      <c r="E4660" t="s">
        <v>4667</v>
      </c>
      <c r="F4660" t="s">
        <v>89</v>
      </c>
      <c r="G4660" t="s">
        <v>89</v>
      </c>
      <c r="H4660" t="s">
        <v>93</v>
      </c>
    </row>
    <row r="4661" spans="1:8" x14ac:dyDescent="0.25">
      <c r="A4661" t="s">
        <v>224</v>
      </c>
      <c r="B4661" t="s">
        <v>1125</v>
      </c>
      <c r="C4661" t="s">
        <v>89</v>
      </c>
      <c r="D4661" t="s">
        <v>89</v>
      </c>
      <c r="E4661" t="s">
        <v>4667</v>
      </c>
      <c r="F4661" t="s">
        <v>89</v>
      </c>
      <c r="G4661" t="s">
        <v>89</v>
      </c>
      <c r="H4661" t="s">
        <v>93</v>
      </c>
    </row>
    <row r="4662" spans="1:8" x14ac:dyDescent="0.25">
      <c r="A4662" t="s">
        <v>224</v>
      </c>
      <c r="B4662" t="s">
        <v>4700</v>
      </c>
      <c r="C4662" t="s">
        <v>89</v>
      </c>
      <c r="D4662" t="s">
        <v>89</v>
      </c>
      <c r="E4662" t="s">
        <v>4667</v>
      </c>
      <c r="F4662" t="s">
        <v>89</v>
      </c>
      <c r="G4662" t="s">
        <v>89</v>
      </c>
      <c r="H4662" t="s">
        <v>93</v>
      </c>
    </row>
    <row r="4663" spans="1:8" x14ac:dyDescent="0.25">
      <c r="A4663" t="s">
        <v>224</v>
      </c>
      <c r="B4663" t="s">
        <v>3063</v>
      </c>
      <c r="C4663" t="s">
        <v>89</v>
      </c>
      <c r="D4663" t="s">
        <v>89</v>
      </c>
      <c r="E4663" t="s">
        <v>4667</v>
      </c>
      <c r="F4663" t="s">
        <v>89</v>
      </c>
      <c r="G4663" t="s">
        <v>89</v>
      </c>
      <c r="H4663" t="s">
        <v>93</v>
      </c>
    </row>
    <row r="4664" spans="1:8" x14ac:dyDescent="0.25">
      <c r="A4664" t="s">
        <v>224</v>
      </c>
      <c r="B4664" t="s">
        <v>4701</v>
      </c>
      <c r="C4664" t="s">
        <v>89</v>
      </c>
      <c r="D4664" t="s">
        <v>89</v>
      </c>
      <c r="E4664" t="s">
        <v>4702</v>
      </c>
      <c r="F4664" t="s">
        <v>89</v>
      </c>
      <c r="G4664" t="s">
        <v>89</v>
      </c>
      <c r="H4664" t="s">
        <v>93</v>
      </c>
    </row>
    <row r="4665" spans="1:8" x14ac:dyDescent="0.25">
      <c r="A4665" t="s">
        <v>224</v>
      </c>
      <c r="B4665" t="s">
        <v>4703</v>
      </c>
      <c r="C4665" t="s">
        <v>89</v>
      </c>
      <c r="D4665" t="s">
        <v>89</v>
      </c>
      <c r="E4665" t="s">
        <v>4704</v>
      </c>
      <c r="F4665" t="s">
        <v>89</v>
      </c>
      <c r="G4665" t="s">
        <v>89</v>
      </c>
      <c r="H4665" t="s">
        <v>93</v>
      </c>
    </row>
    <row r="4666" spans="1:8" x14ac:dyDescent="0.25">
      <c r="A4666" t="s">
        <v>224</v>
      </c>
      <c r="B4666" t="s">
        <v>4705</v>
      </c>
      <c r="C4666" t="s">
        <v>89</v>
      </c>
      <c r="D4666" t="s">
        <v>4706</v>
      </c>
      <c r="E4666" t="s">
        <v>1516</v>
      </c>
      <c r="F4666" t="s">
        <v>89</v>
      </c>
      <c r="G4666" t="s">
        <v>89</v>
      </c>
      <c r="H4666" t="s">
        <v>93</v>
      </c>
    </row>
    <row r="4667" spans="1:8" x14ac:dyDescent="0.25">
      <c r="A4667" t="s">
        <v>224</v>
      </c>
      <c r="B4667" t="s">
        <v>4707</v>
      </c>
      <c r="C4667" t="s">
        <v>89</v>
      </c>
      <c r="D4667" t="s">
        <v>89</v>
      </c>
      <c r="E4667" t="s">
        <v>4702</v>
      </c>
      <c r="F4667" t="s">
        <v>89</v>
      </c>
      <c r="G4667" t="s">
        <v>89</v>
      </c>
      <c r="H4667" t="s">
        <v>93</v>
      </c>
    </row>
    <row r="4668" spans="1:8" x14ac:dyDescent="0.25">
      <c r="A4668" t="s">
        <v>224</v>
      </c>
      <c r="B4668" t="s">
        <v>4708</v>
      </c>
      <c r="C4668" t="s">
        <v>89</v>
      </c>
      <c r="D4668" t="s">
        <v>89</v>
      </c>
      <c r="E4668" t="s">
        <v>4702</v>
      </c>
      <c r="F4668" t="s">
        <v>89</v>
      </c>
      <c r="G4668" t="s">
        <v>89</v>
      </c>
      <c r="H4668" t="s">
        <v>93</v>
      </c>
    </row>
    <row r="4669" spans="1:8" x14ac:dyDescent="0.25">
      <c r="A4669" t="s">
        <v>224</v>
      </c>
      <c r="B4669" t="s">
        <v>4709</v>
      </c>
      <c r="C4669" t="s">
        <v>89</v>
      </c>
      <c r="D4669" t="s">
        <v>89</v>
      </c>
      <c r="E4669" t="s">
        <v>4702</v>
      </c>
      <c r="F4669" t="s">
        <v>89</v>
      </c>
      <c r="G4669" t="s">
        <v>89</v>
      </c>
      <c r="H4669" t="s">
        <v>93</v>
      </c>
    </row>
    <row r="4670" spans="1:8" x14ac:dyDescent="0.25">
      <c r="A4670" t="s">
        <v>224</v>
      </c>
      <c r="B4670" t="s">
        <v>4710</v>
      </c>
      <c r="C4670" t="s">
        <v>89</v>
      </c>
      <c r="D4670" t="s">
        <v>89</v>
      </c>
      <c r="E4670" t="s">
        <v>4702</v>
      </c>
      <c r="F4670" t="s">
        <v>89</v>
      </c>
      <c r="G4670" t="s">
        <v>89</v>
      </c>
      <c r="H4670" t="s">
        <v>93</v>
      </c>
    </row>
    <row r="4671" spans="1:8" x14ac:dyDescent="0.25">
      <c r="A4671" t="s">
        <v>224</v>
      </c>
      <c r="B4671" t="s">
        <v>4711</v>
      </c>
      <c r="C4671" t="s">
        <v>89</v>
      </c>
      <c r="D4671" t="s">
        <v>89</v>
      </c>
      <c r="E4671" t="s">
        <v>4712</v>
      </c>
      <c r="F4671" t="s">
        <v>89</v>
      </c>
      <c r="G4671" t="s">
        <v>89</v>
      </c>
      <c r="H4671" t="s">
        <v>93</v>
      </c>
    </row>
    <row r="4672" spans="1:8" x14ac:dyDescent="0.25">
      <c r="A4672" t="s">
        <v>224</v>
      </c>
      <c r="B4672" t="s">
        <v>1268</v>
      </c>
      <c r="C4672" t="s">
        <v>89</v>
      </c>
      <c r="D4672" t="s">
        <v>89</v>
      </c>
      <c r="E4672" t="s">
        <v>4668</v>
      </c>
      <c r="F4672" t="s">
        <v>89</v>
      </c>
      <c r="G4672" t="s">
        <v>89</v>
      </c>
      <c r="H4672" t="s">
        <v>93</v>
      </c>
    </row>
    <row r="4673" spans="1:8" x14ac:dyDescent="0.25">
      <c r="A4673" t="s">
        <v>224</v>
      </c>
      <c r="B4673" t="s">
        <v>1336</v>
      </c>
      <c r="C4673" t="s">
        <v>89</v>
      </c>
      <c r="D4673" t="s">
        <v>89</v>
      </c>
      <c r="E4673" t="s">
        <v>4668</v>
      </c>
      <c r="F4673" t="s">
        <v>89</v>
      </c>
      <c r="G4673" t="s">
        <v>89</v>
      </c>
      <c r="H4673" t="s">
        <v>93</v>
      </c>
    </row>
    <row r="4674" spans="1:8" x14ac:dyDescent="0.25">
      <c r="A4674" t="s">
        <v>224</v>
      </c>
      <c r="B4674" t="s">
        <v>3068</v>
      </c>
      <c r="C4674" t="s">
        <v>89</v>
      </c>
      <c r="D4674" t="s">
        <v>89</v>
      </c>
      <c r="E4674" t="s">
        <v>4668</v>
      </c>
      <c r="F4674" t="s">
        <v>89</v>
      </c>
      <c r="G4674" t="s">
        <v>89</v>
      </c>
      <c r="H4674" t="s">
        <v>93</v>
      </c>
    </row>
    <row r="4675" spans="1:8" x14ac:dyDescent="0.25">
      <c r="A4675" t="s">
        <v>224</v>
      </c>
      <c r="B4675" t="s">
        <v>1269</v>
      </c>
      <c r="C4675" t="s">
        <v>89</v>
      </c>
      <c r="D4675" t="s">
        <v>89</v>
      </c>
      <c r="E4675" t="s">
        <v>4668</v>
      </c>
      <c r="F4675" t="s">
        <v>89</v>
      </c>
      <c r="G4675" t="s">
        <v>89</v>
      </c>
      <c r="H4675" t="s">
        <v>93</v>
      </c>
    </row>
    <row r="4676" spans="1:8" x14ac:dyDescent="0.25">
      <c r="A4676" t="s">
        <v>224</v>
      </c>
      <c r="B4676" t="s">
        <v>1270</v>
      </c>
      <c r="C4676" t="s">
        <v>89</v>
      </c>
      <c r="D4676" t="s">
        <v>89</v>
      </c>
      <c r="E4676" t="s">
        <v>4668</v>
      </c>
      <c r="F4676" t="s">
        <v>89</v>
      </c>
      <c r="G4676" t="s">
        <v>89</v>
      </c>
      <c r="H4676" t="s">
        <v>93</v>
      </c>
    </row>
    <row r="4677" spans="1:8" x14ac:dyDescent="0.25">
      <c r="A4677" t="s">
        <v>224</v>
      </c>
      <c r="B4677" t="s">
        <v>3073</v>
      </c>
      <c r="C4677" t="s">
        <v>89</v>
      </c>
      <c r="D4677" t="s">
        <v>89</v>
      </c>
      <c r="E4677" t="s">
        <v>4668</v>
      </c>
      <c r="F4677" t="s">
        <v>89</v>
      </c>
      <c r="G4677" t="s">
        <v>89</v>
      </c>
      <c r="H4677" t="s">
        <v>93</v>
      </c>
    </row>
    <row r="4678" spans="1:8" x14ac:dyDescent="0.25">
      <c r="A4678" t="s">
        <v>224</v>
      </c>
      <c r="B4678" t="s">
        <v>4713</v>
      </c>
      <c r="C4678" t="s">
        <v>89</v>
      </c>
      <c r="D4678" t="s">
        <v>89</v>
      </c>
      <c r="E4678" t="s">
        <v>4668</v>
      </c>
      <c r="F4678" t="s">
        <v>89</v>
      </c>
      <c r="G4678" t="s">
        <v>89</v>
      </c>
      <c r="H4678" t="s">
        <v>93</v>
      </c>
    </row>
    <row r="4679" spans="1:8" x14ac:dyDescent="0.25">
      <c r="A4679" t="s">
        <v>224</v>
      </c>
      <c r="B4679" t="s">
        <v>3724</v>
      </c>
      <c r="C4679" t="s">
        <v>89</v>
      </c>
      <c r="D4679" t="s">
        <v>89</v>
      </c>
      <c r="E4679" t="s">
        <v>1221</v>
      </c>
      <c r="F4679" t="s">
        <v>89</v>
      </c>
      <c r="G4679" t="s">
        <v>89</v>
      </c>
      <c r="H4679" t="s">
        <v>93</v>
      </c>
    </row>
    <row r="4680" spans="1:8" x14ac:dyDescent="0.25">
      <c r="A4680" t="s">
        <v>224</v>
      </c>
      <c r="B4680" t="s">
        <v>3725</v>
      </c>
      <c r="C4680" t="s">
        <v>89</v>
      </c>
      <c r="D4680" t="s">
        <v>89</v>
      </c>
      <c r="E4680" t="s">
        <v>1221</v>
      </c>
      <c r="F4680" t="s">
        <v>89</v>
      </c>
      <c r="G4680" t="s">
        <v>89</v>
      </c>
      <c r="H4680" t="s">
        <v>93</v>
      </c>
    </row>
    <row r="4681" spans="1:8" x14ac:dyDescent="0.25">
      <c r="A4681" t="s">
        <v>224</v>
      </c>
      <c r="B4681" t="s">
        <v>1439</v>
      </c>
      <c r="C4681" t="s">
        <v>89</v>
      </c>
      <c r="D4681" t="s">
        <v>89</v>
      </c>
      <c r="E4681" t="s">
        <v>1221</v>
      </c>
      <c r="F4681" t="s">
        <v>89</v>
      </c>
      <c r="G4681" t="s">
        <v>89</v>
      </c>
      <c r="H4681" t="s">
        <v>93</v>
      </c>
    </row>
    <row r="4682" spans="1:8" x14ac:dyDescent="0.25">
      <c r="A4682" t="s">
        <v>224</v>
      </c>
      <c r="B4682" t="s">
        <v>4265</v>
      </c>
      <c r="C4682" t="s">
        <v>89</v>
      </c>
      <c r="D4682" t="s">
        <v>89</v>
      </c>
      <c r="E4682" t="s">
        <v>1221</v>
      </c>
      <c r="F4682" t="s">
        <v>89</v>
      </c>
      <c r="G4682" t="s">
        <v>89</v>
      </c>
      <c r="H4682" t="s">
        <v>93</v>
      </c>
    </row>
    <row r="4683" spans="1:8" x14ac:dyDescent="0.25">
      <c r="A4683" t="s">
        <v>224</v>
      </c>
      <c r="B4683" t="s">
        <v>2543</v>
      </c>
      <c r="C4683" t="s">
        <v>89</v>
      </c>
      <c r="D4683" t="s">
        <v>89</v>
      </c>
      <c r="E4683" t="s">
        <v>1221</v>
      </c>
      <c r="F4683" t="s">
        <v>89</v>
      </c>
      <c r="G4683" t="s">
        <v>89</v>
      </c>
      <c r="H4683" t="s">
        <v>93</v>
      </c>
    </row>
    <row r="4684" spans="1:8" x14ac:dyDescent="0.25">
      <c r="A4684" t="s">
        <v>224</v>
      </c>
      <c r="B4684" t="s">
        <v>2541</v>
      </c>
      <c r="C4684" t="s">
        <v>89</v>
      </c>
      <c r="D4684" t="s">
        <v>89</v>
      </c>
      <c r="E4684" t="s">
        <v>1221</v>
      </c>
      <c r="F4684" t="s">
        <v>89</v>
      </c>
      <c r="G4684" t="s">
        <v>89</v>
      </c>
      <c r="H4684" t="s">
        <v>93</v>
      </c>
    </row>
    <row r="4685" spans="1:8" x14ac:dyDescent="0.25">
      <c r="A4685" t="s">
        <v>224</v>
      </c>
      <c r="B4685" t="s">
        <v>4714</v>
      </c>
      <c r="C4685" t="s">
        <v>89</v>
      </c>
      <c r="D4685" t="s">
        <v>89</v>
      </c>
      <c r="E4685" t="s">
        <v>1133</v>
      </c>
      <c r="F4685" t="s">
        <v>89</v>
      </c>
      <c r="G4685" t="s">
        <v>89</v>
      </c>
      <c r="H4685" t="s">
        <v>93</v>
      </c>
    </row>
    <row r="4686" spans="1:8" x14ac:dyDescent="0.25">
      <c r="A4686" t="s">
        <v>226</v>
      </c>
      <c r="B4686" t="s">
        <v>4371</v>
      </c>
      <c r="C4686" t="s">
        <v>89</v>
      </c>
      <c r="D4686" t="s">
        <v>4372</v>
      </c>
      <c r="E4686" t="s">
        <v>4373</v>
      </c>
      <c r="F4686" t="s">
        <v>89</v>
      </c>
      <c r="G4686" t="s">
        <v>89</v>
      </c>
      <c r="H4686" t="s">
        <v>93</v>
      </c>
    </row>
    <row r="4687" spans="1:8" x14ac:dyDescent="0.25">
      <c r="A4687" t="s">
        <v>226</v>
      </c>
      <c r="B4687" t="s">
        <v>4374</v>
      </c>
      <c r="C4687" t="s">
        <v>89</v>
      </c>
      <c r="D4687" t="s">
        <v>4375</v>
      </c>
      <c r="E4687" t="s">
        <v>4376</v>
      </c>
      <c r="F4687" t="s">
        <v>89</v>
      </c>
      <c r="G4687" t="s">
        <v>89</v>
      </c>
      <c r="H4687" t="s">
        <v>93</v>
      </c>
    </row>
    <row r="4688" spans="1:8" x14ac:dyDescent="0.25">
      <c r="A4688" t="s">
        <v>226</v>
      </c>
      <c r="B4688" t="s">
        <v>4377</v>
      </c>
      <c r="C4688" t="s">
        <v>89</v>
      </c>
      <c r="D4688" t="s">
        <v>4378</v>
      </c>
      <c r="E4688" t="s">
        <v>4379</v>
      </c>
      <c r="F4688" t="s">
        <v>89</v>
      </c>
      <c r="G4688" t="s">
        <v>89</v>
      </c>
      <c r="H4688" t="s">
        <v>93</v>
      </c>
    </row>
    <row r="4689" spans="1:8" x14ac:dyDescent="0.25">
      <c r="A4689" t="s">
        <v>226</v>
      </c>
      <c r="B4689" t="s">
        <v>4380</v>
      </c>
      <c r="C4689" t="s">
        <v>89</v>
      </c>
      <c r="D4689" t="s">
        <v>4381</v>
      </c>
      <c r="E4689" t="s">
        <v>4382</v>
      </c>
      <c r="F4689" t="s">
        <v>89</v>
      </c>
      <c r="G4689" t="s">
        <v>89</v>
      </c>
      <c r="H4689" t="s">
        <v>93</v>
      </c>
    </row>
    <row r="4690" spans="1:8" x14ac:dyDescent="0.25">
      <c r="A4690" t="s">
        <v>226</v>
      </c>
      <c r="B4690" t="s">
        <v>4715</v>
      </c>
      <c r="C4690" t="s">
        <v>89</v>
      </c>
      <c r="D4690" t="s">
        <v>4384</v>
      </c>
      <c r="E4690" t="s">
        <v>4385</v>
      </c>
      <c r="F4690" t="s">
        <v>89</v>
      </c>
      <c r="G4690" t="s">
        <v>89</v>
      </c>
      <c r="H4690" t="s">
        <v>93</v>
      </c>
    </row>
    <row r="4691" spans="1:8" x14ac:dyDescent="0.25">
      <c r="A4691" t="s">
        <v>226</v>
      </c>
      <c r="B4691" t="s">
        <v>4386</v>
      </c>
      <c r="C4691" t="s">
        <v>89</v>
      </c>
      <c r="D4691" t="s">
        <v>4387</v>
      </c>
      <c r="E4691" t="s">
        <v>4388</v>
      </c>
      <c r="F4691" t="s">
        <v>89</v>
      </c>
      <c r="G4691" t="s">
        <v>89</v>
      </c>
      <c r="H4691" t="s">
        <v>93</v>
      </c>
    </row>
    <row r="4692" spans="1:8" x14ac:dyDescent="0.25">
      <c r="A4692" t="s">
        <v>226</v>
      </c>
      <c r="B4692" t="s">
        <v>4389</v>
      </c>
      <c r="C4692" t="s">
        <v>89</v>
      </c>
      <c r="D4692" t="s">
        <v>4390</v>
      </c>
      <c r="E4692" t="s">
        <v>4391</v>
      </c>
      <c r="F4692" t="s">
        <v>89</v>
      </c>
      <c r="G4692" t="s">
        <v>89</v>
      </c>
      <c r="H4692" t="s">
        <v>93</v>
      </c>
    </row>
    <row r="4693" spans="1:8" x14ac:dyDescent="0.25">
      <c r="A4693" t="s">
        <v>226</v>
      </c>
      <c r="B4693" t="s">
        <v>4392</v>
      </c>
      <c r="C4693" t="s">
        <v>89</v>
      </c>
      <c r="D4693" t="s">
        <v>4393</v>
      </c>
      <c r="E4693" t="s">
        <v>4394</v>
      </c>
      <c r="F4693" t="s">
        <v>89</v>
      </c>
      <c r="G4693" t="s">
        <v>89</v>
      </c>
      <c r="H4693" t="s">
        <v>93</v>
      </c>
    </row>
    <row r="4694" spans="1:8" x14ac:dyDescent="0.25">
      <c r="A4694" t="s">
        <v>226</v>
      </c>
      <c r="B4694" t="s">
        <v>4395</v>
      </c>
      <c r="C4694" t="s">
        <v>89</v>
      </c>
      <c r="D4694" t="s">
        <v>4396</v>
      </c>
      <c r="E4694" t="s">
        <v>4379</v>
      </c>
      <c r="F4694" t="s">
        <v>89</v>
      </c>
      <c r="G4694" t="s">
        <v>89</v>
      </c>
      <c r="H4694" t="s">
        <v>93</v>
      </c>
    </row>
    <row r="4695" spans="1:8" x14ac:dyDescent="0.25">
      <c r="A4695" t="s">
        <v>226</v>
      </c>
      <c r="B4695" t="s">
        <v>4397</v>
      </c>
      <c r="C4695" t="s">
        <v>89</v>
      </c>
      <c r="D4695" t="s">
        <v>4398</v>
      </c>
      <c r="E4695" t="s">
        <v>4399</v>
      </c>
      <c r="F4695" t="s">
        <v>89</v>
      </c>
      <c r="G4695" t="s">
        <v>89</v>
      </c>
      <c r="H4695" t="s">
        <v>93</v>
      </c>
    </row>
    <row r="4696" spans="1:8" x14ac:dyDescent="0.25">
      <c r="A4696" t="s">
        <v>226</v>
      </c>
      <c r="B4696" t="s">
        <v>4400</v>
      </c>
      <c r="C4696" t="s">
        <v>89</v>
      </c>
      <c r="D4696" t="s">
        <v>4401</v>
      </c>
      <c r="E4696" t="s">
        <v>4402</v>
      </c>
      <c r="F4696" t="s">
        <v>89</v>
      </c>
      <c r="G4696" t="s">
        <v>89</v>
      </c>
      <c r="H4696" t="s">
        <v>93</v>
      </c>
    </row>
    <row r="4697" spans="1:8" x14ac:dyDescent="0.25">
      <c r="A4697" t="s">
        <v>226</v>
      </c>
      <c r="B4697" t="s">
        <v>4403</v>
      </c>
      <c r="C4697" t="s">
        <v>89</v>
      </c>
      <c r="D4697" t="s">
        <v>4404</v>
      </c>
      <c r="E4697" t="s">
        <v>4405</v>
      </c>
      <c r="F4697" t="s">
        <v>89</v>
      </c>
      <c r="G4697" t="s">
        <v>89</v>
      </c>
      <c r="H4697" t="s">
        <v>93</v>
      </c>
    </row>
    <row r="4698" spans="1:8" x14ac:dyDescent="0.25">
      <c r="A4698" t="s">
        <v>226</v>
      </c>
      <c r="B4698" t="s">
        <v>4406</v>
      </c>
      <c r="C4698" t="s">
        <v>89</v>
      </c>
      <c r="D4698" t="s">
        <v>4407</v>
      </c>
      <c r="E4698" t="s">
        <v>4376</v>
      </c>
      <c r="F4698" t="s">
        <v>89</v>
      </c>
      <c r="G4698" t="s">
        <v>89</v>
      </c>
      <c r="H4698" t="s">
        <v>93</v>
      </c>
    </row>
    <row r="4699" spans="1:8" x14ac:dyDescent="0.25">
      <c r="A4699" t="s">
        <v>226</v>
      </c>
      <c r="B4699" t="s">
        <v>4408</v>
      </c>
      <c r="C4699" t="s">
        <v>89</v>
      </c>
      <c r="D4699" t="s">
        <v>4409</v>
      </c>
      <c r="E4699" t="s">
        <v>4394</v>
      </c>
      <c r="F4699" t="s">
        <v>89</v>
      </c>
      <c r="G4699" t="s">
        <v>89</v>
      </c>
      <c r="H4699" t="s">
        <v>93</v>
      </c>
    </row>
    <row r="4700" spans="1:8" x14ac:dyDescent="0.25">
      <c r="A4700" t="s">
        <v>226</v>
      </c>
      <c r="B4700" t="s">
        <v>4410</v>
      </c>
      <c r="C4700" t="s">
        <v>89</v>
      </c>
      <c r="D4700" t="s">
        <v>4411</v>
      </c>
      <c r="E4700" t="s">
        <v>4412</v>
      </c>
      <c r="F4700" t="s">
        <v>89</v>
      </c>
      <c r="G4700" t="s">
        <v>89</v>
      </c>
      <c r="H4700" t="s">
        <v>93</v>
      </c>
    </row>
    <row r="4701" spans="1:8" x14ac:dyDescent="0.25">
      <c r="A4701" t="s">
        <v>226</v>
      </c>
      <c r="B4701" t="s">
        <v>4413</v>
      </c>
      <c r="C4701" t="s">
        <v>89</v>
      </c>
      <c r="D4701" t="s">
        <v>4414</v>
      </c>
      <c r="E4701" t="s">
        <v>1625</v>
      </c>
      <c r="F4701" t="s">
        <v>89</v>
      </c>
      <c r="G4701" t="s">
        <v>89</v>
      </c>
      <c r="H4701" t="s">
        <v>93</v>
      </c>
    </row>
    <row r="4702" spans="1:8" x14ac:dyDescent="0.25">
      <c r="A4702" t="s">
        <v>226</v>
      </c>
      <c r="B4702" t="s">
        <v>4415</v>
      </c>
      <c r="C4702" t="s">
        <v>89</v>
      </c>
      <c r="D4702" t="s">
        <v>4416</v>
      </c>
      <c r="E4702" t="s">
        <v>4417</v>
      </c>
      <c r="F4702" t="s">
        <v>89</v>
      </c>
      <c r="G4702" t="s">
        <v>89</v>
      </c>
      <c r="H4702" t="s">
        <v>93</v>
      </c>
    </row>
    <row r="4703" spans="1:8" x14ac:dyDescent="0.25">
      <c r="A4703" t="s">
        <v>226</v>
      </c>
      <c r="B4703" t="s">
        <v>4418</v>
      </c>
      <c r="C4703" t="s">
        <v>89</v>
      </c>
      <c r="D4703" t="s">
        <v>4419</v>
      </c>
      <c r="E4703" t="s">
        <v>4420</v>
      </c>
      <c r="F4703" t="s">
        <v>89</v>
      </c>
      <c r="G4703" t="s">
        <v>89</v>
      </c>
      <c r="H4703" t="s">
        <v>93</v>
      </c>
    </row>
    <row r="4704" spans="1:8" x14ac:dyDescent="0.25">
      <c r="A4704" t="s">
        <v>226</v>
      </c>
      <c r="B4704" t="s">
        <v>4421</v>
      </c>
      <c r="C4704" t="s">
        <v>89</v>
      </c>
      <c r="D4704" t="s">
        <v>4422</v>
      </c>
      <c r="E4704" t="s">
        <v>4388</v>
      </c>
      <c r="F4704" t="s">
        <v>89</v>
      </c>
      <c r="G4704" t="s">
        <v>89</v>
      </c>
      <c r="H4704" t="s">
        <v>93</v>
      </c>
    </row>
    <row r="4705" spans="1:8" x14ac:dyDescent="0.25">
      <c r="A4705" t="s">
        <v>226</v>
      </c>
      <c r="B4705" t="s">
        <v>4423</v>
      </c>
      <c r="C4705" t="s">
        <v>89</v>
      </c>
      <c r="D4705" t="s">
        <v>4424</v>
      </c>
      <c r="E4705" t="s">
        <v>4425</v>
      </c>
      <c r="F4705" t="s">
        <v>89</v>
      </c>
      <c r="G4705" t="s">
        <v>89</v>
      </c>
      <c r="H4705" t="s">
        <v>93</v>
      </c>
    </row>
    <row r="4706" spans="1:8" x14ac:dyDescent="0.25">
      <c r="A4706" t="s">
        <v>226</v>
      </c>
      <c r="B4706" t="s">
        <v>4426</v>
      </c>
      <c r="C4706" t="s">
        <v>89</v>
      </c>
      <c r="D4706" t="s">
        <v>4427</v>
      </c>
      <c r="E4706" t="s">
        <v>4428</v>
      </c>
      <c r="F4706" t="s">
        <v>89</v>
      </c>
      <c r="G4706" t="s">
        <v>89</v>
      </c>
      <c r="H4706" t="s">
        <v>93</v>
      </c>
    </row>
    <row r="4707" spans="1:8" x14ac:dyDescent="0.25">
      <c r="A4707" t="s">
        <v>226</v>
      </c>
      <c r="B4707" t="s">
        <v>4429</v>
      </c>
      <c r="C4707" t="s">
        <v>89</v>
      </c>
      <c r="D4707" t="s">
        <v>4430</v>
      </c>
      <c r="E4707" t="s">
        <v>4431</v>
      </c>
      <c r="F4707" t="s">
        <v>89</v>
      </c>
      <c r="G4707" t="s">
        <v>89</v>
      </c>
      <c r="H4707" t="s">
        <v>93</v>
      </c>
    </row>
    <row r="4708" spans="1:8" x14ac:dyDescent="0.25">
      <c r="A4708" t="s">
        <v>226</v>
      </c>
      <c r="B4708" t="s">
        <v>4432</v>
      </c>
      <c r="C4708" t="s">
        <v>89</v>
      </c>
      <c r="D4708" t="s">
        <v>4433</v>
      </c>
      <c r="E4708" t="s">
        <v>4373</v>
      </c>
      <c r="F4708" t="s">
        <v>89</v>
      </c>
      <c r="G4708" t="s">
        <v>89</v>
      </c>
      <c r="H4708" t="s">
        <v>93</v>
      </c>
    </row>
    <row r="4709" spans="1:8" x14ac:dyDescent="0.25">
      <c r="A4709" t="s">
        <v>226</v>
      </c>
      <c r="B4709" t="s">
        <v>4434</v>
      </c>
      <c r="C4709" t="s">
        <v>89</v>
      </c>
      <c r="D4709" t="s">
        <v>4435</v>
      </c>
      <c r="E4709" t="s">
        <v>4376</v>
      </c>
      <c r="F4709" t="s">
        <v>89</v>
      </c>
      <c r="G4709" t="s">
        <v>89</v>
      </c>
      <c r="H4709" t="s">
        <v>93</v>
      </c>
    </row>
    <row r="4710" spans="1:8" x14ac:dyDescent="0.25">
      <c r="A4710" t="s">
        <v>226</v>
      </c>
      <c r="B4710" t="s">
        <v>4436</v>
      </c>
      <c r="C4710" t="s">
        <v>89</v>
      </c>
      <c r="D4710" t="s">
        <v>4437</v>
      </c>
      <c r="E4710" t="s">
        <v>4438</v>
      </c>
      <c r="F4710" t="s">
        <v>89</v>
      </c>
      <c r="G4710" t="s">
        <v>89</v>
      </c>
      <c r="H4710" t="s">
        <v>93</v>
      </c>
    </row>
    <row r="4711" spans="1:8" x14ac:dyDescent="0.25">
      <c r="A4711" t="s">
        <v>226</v>
      </c>
      <c r="B4711" t="s">
        <v>4716</v>
      </c>
      <c r="C4711" t="s">
        <v>89</v>
      </c>
      <c r="D4711" t="s">
        <v>4717</v>
      </c>
      <c r="E4711" t="s">
        <v>4675</v>
      </c>
      <c r="F4711" t="s">
        <v>89</v>
      </c>
      <c r="G4711" t="s">
        <v>89</v>
      </c>
      <c r="H4711" t="s">
        <v>93</v>
      </c>
    </row>
    <row r="4712" spans="1:8" x14ac:dyDescent="0.25">
      <c r="A4712" t="s">
        <v>226</v>
      </c>
      <c r="B4712" t="s">
        <v>4439</v>
      </c>
      <c r="C4712" t="s">
        <v>89</v>
      </c>
      <c r="D4712" t="s">
        <v>4440</v>
      </c>
      <c r="E4712" t="s">
        <v>4438</v>
      </c>
      <c r="F4712" t="s">
        <v>89</v>
      </c>
      <c r="G4712" t="s">
        <v>89</v>
      </c>
      <c r="H4712" t="s">
        <v>93</v>
      </c>
    </row>
    <row r="4713" spans="1:8" x14ac:dyDescent="0.25">
      <c r="A4713" t="s">
        <v>226</v>
      </c>
      <c r="B4713" t="s">
        <v>4441</v>
      </c>
      <c r="C4713" t="s">
        <v>89</v>
      </c>
      <c r="D4713" t="s">
        <v>4440</v>
      </c>
      <c r="E4713" t="s">
        <v>4438</v>
      </c>
      <c r="F4713" t="s">
        <v>89</v>
      </c>
      <c r="G4713" t="s">
        <v>89</v>
      </c>
      <c r="H4713" t="s">
        <v>93</v>
      </c>
    </row>
    <row r="4714" spans="1:8" x14ac:dyDescent="0.25">
      <c r="A4714" t="s">
        <v>226</v>
      </c>
      <c r="B4714" t="s">
        <v>4442</v>
      </c>
      <c r="C4714" t="s">
        <v>89</v>
      </c>
      <c r="D4714" t="s">
        <v>4440</v>
      </c>
      <c r="E4714" t="s">
        <v>4438</v>
      </c>
      <c r="F4714" t="s">
        <v>89</v>
      </c>
      <c r="G4714" t="s">
        <v>89</v>
      </c>
      <c r="H4714" t="s">
        <v>93</v>
      </c>
    </row>
    <row r="4715" spans="1:8" x14ac:dyDescent="0.25">
      <c r="A4715" t="s">
        <v>226</v>
      </c>
      <c r="B4715" t="s">
        <v>4443</v>
      </c>
      <c r="C4715" t="s">
        <v>89</v>
      </c>
      <c r="D4715" t="s">
        <v>4440</v>
      </c>
      <c r="E4715" t="s">
        <v>4438</v>
      </c>
      <c r="F4715" t="s">
        <v>89</v>
      </c>
      <c r="G4715" t="s">
        <v>89</v>
      </c>
      <c r="H4715" t="s">
        <v>93</v>
      </c>
    </row>
    <row r="4716" spans="1:8" x14ac:dyDescent="0.25">
      <c r="A4716" t="s">
        <v>226</v>
      </c>
      <c r="B4716" t="s">
        <v>4444</v>
      </c>
      <c r="C4716" t="s">
        <v>89</v>
      </c>
      <c r="D4716" t="s">
        <v>4445</v>
      </c>
      <c r="E4716" t="s">
        <v>4373</v>
      </c>
      <c r="F4716" t="s">
        <v>89</v>
      </c>
      <c r="G4716" t="s">
        <v>89</v>
      </c>
      <c r="H4716" t="s">
        <v>93</v>
      </c>
    </row>
    <row r="4717" spans="1:8" x14ac:dyDescent="0.25">
      <c r="A4717" t="s">
        <v>226</v>
      </c>
      <c r="B4717" t="s">
        <v>4446</v>
      </c>
      <c r="C4717" t="s">
        <v>89</v>
      </c>
      <c r="D4717" t="s">
        <v>4447</v>
      </c>
      <c r="E4717" t="s">
        <v>4448</v>
      </c>
      <c r="F4717" t="s">
        <v>89</v>
      </c>
      <c r="G4717" t="s">
        <v>89</v>
      </c>
      <c r="H4717" t="s">
        <v>93</v>
      </c>
    </row>
    <row r="4718" spans="1:8" x14ac:dyDescent="0.25">
      <c r="A4718" t="s">
        <v>226</v>
      </c>
      <c r="B4718" t="s">
        <v>4449</v>
      </c>
      <c r="C4718" t="s">
        <v>89</v>
      </c>
      <c r="D4718" t="s">
        <v>4450</v>
      </c>
      <c r="E4718" t="s">
        <v>4451</v>
      </c>
      <c r="F4718" t="s">
        <v>89</v>
      </c>
      <c r="G4718" t="s">
        <v>89</v>
      </c>
      <c r="H4718" t="s">
        <v>93</v>
      </c>
    </row>
    <row r="4719" spans="1:8" x14ac:dyDescent="0.25">
      <c r="A4719" t="s">
        <v>226</v>
      </c>
      <c r="B4719" t="s">
        <v>4452</v>
      </c>
      <c r="C4719" t="s">
        <v>89</v>
      </c>
      <c r="D4719" t="s">
        <v>4453</v>
      </c>
      <c r="E4719" t="s">
        <v>4373</v>
      </c>
      <c r="F4719" t="s">
        <v>89</v>
      </c>
      <c r="G4719" t="s">
        <v>89</v>
      </c>
      <c r="H4719" t="s">
        <v>93</v>
      </c>
    </row>
    <row r="4720" spans="1:8" x14ac:dyDescent="0.25">
      <c r="A4720" t="s">
        <v>226</v>
      </c>
      <c r="B4720" t="s">
        <v>4454</v>
      </c>
      <c r="C4720" t="s">
        <v>89</v>
      </c>
      <c r="D4720" t="s">
        <v>4455</v>
      </c>
      <c r="E4720" t="s">
        <v>4394</v>
      </c>
      <c r="F4720" t="s">
        <v>89</v>
      </c>
      <c r="G4720" t="s">
        <v>89</v>
      </c>
      <c r="H4720" t="s">
        <v>93</v>
      </c>
    </row>
    <row r="4721" spans="1:8" x14ac:dyDescent="0.25">
      <c r="A4721" t="s">
        <v>226</v>
      </c>
      <c r="B4721" t="s">
        <v>4456</v>
      </c>
      <c r="C4721" t="s">
        <v>89</v>
      </c>
      <c r="D4721" t="s">
        <v>4457</v>
      </c>
      <c r="E4721" t="s">
        <v>4420</v>
      </c>
      <c r="F4721" t="s">
        <v>89</v>
      </c>
      <c r="G4721" t="s">
        <v>89</v>
      </c>
      <c r="H4721" t="s">
        <v>93</v>
      </c>
    </row>
    <row r="4722" spans="1:8" x14ac:dyDescent="0.25">
      <c r="A4722" t="s">
        <v>226</v>
      </c>
      <c r="B4722" t="s">
        <v>4458</v>
      </c>
      <c r="C4722" t="s">
        <v>89</v>
      </c>
      <c r="D4722" t="s">
        <v>4459</v>
      </c>
      <c r="E4722" t="s">
        <v>4451</v>
      </c>
      <c r="F4722" t="s">
        <v>89</v>
      </c>
      <c r="G4722" t="s">
        <v>89</v>
      </c>
      <c r="H4722" t="s">
        <v>93</v>
      </c>
    </row>
    <row r="4723" spans="1:8" x14ac:dyDescent="0.25">
      <c r="A4723" t="s">
        <v>226</v>
      </c>
      <c r="B4723" t="s">
        <v>4460</v>
      </c>
      <c r="C4723" t="s">
        <v>89</v>
      </c>
      <c r="D4723" t="s">
        <v>4461</v>
      </c>
      <c r="E4723" t="s">
        <v>1493</v>
      </c>
      <c r="F4723" t="s">
        <v>89</v>
      </c>
      <c r="G4723" t="s">
        <v>89</v>
      </c>
      <c r="H4723" t="s">
        <v>93</v>
      </c>
    </row>
    <row r="4724" spans="1:8" x14ac:dyDescent="0.25">
      <c r="A4724" t="s">
        <v>226</v>
      </c>
      <c r="B4724" t="s">
        <v>4462</v>
      </c>
      <c r="C4724" t="s">
        <v>89</v>
      </c>
      <c r="D4724" t="s">
        <v>4463</v>
      </c>
      <c r="E4724" t="s">
        <v>4417</v>
      </c>
      <c r="F4724" t="s">
        <v>89</v>
      </c>
      <c r="G4724" t="s">
        <v>89</v>
      </c>
      <c r="H4724" t="s">
        <v>93</v>
      </c>
    </row>
    <row r="4725" spans="1:8" x14ac:dyDescent="0.25">
      <c r="A4725" t="s">
        <v>226</v>
      </c>
      <c r="B4725" t="s">
        <v>4464</v>
      </c>
      <c r="C4725" t="s">
        <v>89</v>
      </c>
      <c r="D4725" t="s">
        <v>4465</v>
      </c>
      <c r="E4725" t="s">
        <v>4376</v>
      </c>
      <c r="F4725" t="s">
        <v>89</v>
      </c>
      <c r="G4725" t="s">
        <v>89</v>
      </c>
      <c r="H4725" t="s">
        <v>93</v>
      </c>
    </row>
    <row r="4726" spans="1:8" x14ac:dyDescent="0.25">
      <c r="A4726" t="s">
        <v>226</v>
      </c>
      <c r="B4726" t="s">
        <v>4466</v>
      </c>
      <c r="C4726" t="s">
        <v>89</v>
      </c>
      <c r="D4726" t="s">
        <v>4467</v>
      </c>
      <c r="E4726" t="s">
        <v>4468</v>
      </c>
      <c r="F4726" t="s">
        <v>89</v>
      </c>
      <c r="G4726" t="s">
        <v>89</v>
      </c>
      <c r="H4726" t="s">
        <v>93</v>
      </c>
    </row>
    <row r="4727" spans="1:8" x14ac:dyDescent="0.25">
      <c r="A4727" t="s">
        <v>226</v>
      </c>
      <c r="B4727" t="s">
        <v>4469</v>
      </c>
      <c r="C4727" t="s">
        <v>89</v>
      </c>
      <c r="D4727" t="s">
        <v>4470</v>
      </c>
      <c r="E4727" t="s">
        <v>4451</v>
      </c>
      <c r="F4727" t="s">
        <v>89</v>
      </c>
      <c r="G4727" t="s">
        <v>89</v>
      </c>
      <c r="H4727" t="s">
        <v>93</v>
      </c>
    </row>
    <row r="4728" spans="1:8" x14ac:dyDescent="0.25">
      <c r="A4728" t="s">
        <v>226</v>
      </c>
      <c r="B4728" t="s">
        <v>4471</v>
      </c>
      <c r="C4728" t="s">
        <v>89</v>
      </c>
      <c r="D4728" t="s">
        <v>4472</v>
      </c>
      <c r="E4728" t="s">
        <v>4473</v>
      </c>
      <c r="F4728" t="s">
        <v>89</v>
      </c>
      <c r="G4728" t="s">
        <v>89</v>
      </c>
      <c r="H4728" t="s">
        <v>93</v>
      </c>
    </row>
    <row r="4729" spans="1:8" x14ac:dyDescent="0.25">
      <c r="A4729" t="s">
        <v>226</v>
      </c>
      <c r="B4729" t="s">
        <v>4474</v>
      </c>
      <c r="C4729" t="s">
        <v>89</v>
      </c>
      <c r="D4729" t="s">
        <v>4475</v>
      </c>
      <c r="E4729" t="s">
        <v>4476</v>
      </c>
      <c r="F4729" t="s">
        <v>89</v>
      </c>
      <c r="G4729" t="s">
        <v>89</v>
      </c>
      <c r="H4729" t="s">
        <v>93</v>
      </c>
    </row>
    <row r="4730" spans="1:8" x14ac:dyDescent="0.25">
      <c r="A4730" t="s">
        <v>226</v>
      </c>
      <c r="B4730" t="s">
        <v>4477</v>
      </c>
      <c r="C4730" t="s">
        <v>89</v>
      </c>
      <c r="D4730" t="s">
        <v>4478</v>
      </c>
      <c r="E4730" t="s">
        <v>4479</v>
      </c>
      <c r="F4730" t="s">
        <v>89</v>
      </c>
      <c r="G4730" t="s">
        <v>89</v>
      </c>
      <c r="H4730" t="s">
        <v>93</v>
      </c>
    </row>
    <row r="4731" spans="1:8" x14ac:dyDescent="0.25">
      <c r="A4731" t="s">
        <v>226</v>
      </c>
      <c r="B4731" t="s">
        <v>4480</v>
      </c>
      <c r="C4731" t="s">
        <v>89</v>
      </c>
      <c r="D4731" t="s">
        <v>4481</v>
      </c>
      <c r="E4731" t="s">
        <v>4479</v>
      </c>
      <c r="F4731" t="s">
        <v>89</v>
      </c>
      <c r="G4731" t="s">
        <v>89</v>
      </c>
      <c r="H4731" t="s">
        <v>93</v>
      </c>
    </row>
    <row r="4732" spans="1:8" x14ac:dyDescent="0.25">
      <c r="A4732" t="s">
        <v>226</v>
      </c>
      <c r="B4732" t="s">
        <v>4482</v>
      </c>
      <c r="C4732" t="s">
        <v>89</v>
      </c>
      <c r="D4732" t="s">
        <v>4483</v>
      </c>
      <c r="E4732" t="s">
        <v>4479</v>
      </c>
      <c r="F4732" t="s">
        <v>89</v>
      </c>
      <c r="G4732" t="s">
        <v>89</v>
      </c>
      <c r="H4732" t="s">
        <v>93</v>
      </c>
    </row>
    <row r="4733" spans="1:8" x14ac:dyDescent="0.25">
      <c r="A4733" t="s">
        <v>226</v>
      </c>
      <c r="B4733" t="s">
        <v>4484</v>
      </c>
      <c r="C4733" t="s">
        <v>89</v>
      </c>
      <c r="D4733" t="s">
        <v>4485</v>
      </c>
      <c r="E4733" t="s">
        <v>4479</v>
      </c>
      <c r="F4733" t="s">
        <v>89</v>
      </c>
      <c r="G4733" t="s">
        <v>89</v>
      </c>
      <c r="H4733" t="s">
        <v>93</v>
      </c>
    </row>
    <row r="4734" spans="1:8" x14ac:dyDescent="0.25">
      <c r="A4734" t="s">
        <v>226</v>
      </c>
      <c r="B4734" t="s">
        <v>4486</v>
      </c>
      <c r="C4734" t="s">
        <v>89</v>
      </c>
      <c r="D4734" t="s">
        <v>4487</v>
      </c>
      <c r="E4734" t="s">
        <v>4488</v>
      </c>
      <c r="F4734" t="s">
        <v>89</v>
      </c>
      <c r="G4734" t="s">
        <v>89</v>
      </c>
      <c r="H4734" t="s">
        <v>93</v>
      </c>
    </row>
    <row r="4735" spans="1:8" x14ac:dyDescent="0.25">
      <c r="A4735" t="s">
        <v>226</v>
      </c>
      <c r="B4735" t="s">
        <v>4489</v>
      </c>
      <c r="C4735" t="s">
        <v>89</v>
      </c>
      <c r="D4735" t="s">
        <v>4490</v>
      </c>
      <c r="E4735" t="s">
        <v>4491</v>
      </c>
      <c r="F4735" t="s">
        <v>89</v>
      </c>
      <c r="G4735" t="s">
        <v>89</v>
      </c>
      <c r="H4735" t="s">
        <v>93</v>
      </c>
    </row>
    <row r="4736" spans="1:8" x14ac:dyDescent="0.25">
      <c r="A4736" t="s">
        <v>226</v>
      </c>
      <c r="B4736" t="s">
        <v>4492</v>
      </c>
      <c r="C4736" t="s">
        <v>89</v>
      </c>
      <c r="D4736" t="s">
        <v>4493</v>
      </c>
      <c r="E4736" t="s">
        <v>4373</v>
      </c>
      <c r="F4736" t="s">
        <v>89</v>
      </c>
      <c r="G4736" t="s">
        <v>89</v>
      </c>
      <c r="H4736" t="s">
        <v>93</v>
      </c>
    </row>
    <row r="4737" spans="1:8" x14ac:dyDescent="0.25">
      <c r="A4737" t="s">
        <v>226</v>
      </c>
      <c r="B4737" t="s">
        <v>4494</v>
      </c>
      <c r="C4737" t="s">
        <v>89</v>
      </c>
      <c r="D4737" t="s">
        <v>4495</v>
      </c>
      <c r="E4737" t="s">
        <v>4428</v>
      </c>
      <c r="F4737" t="s">
        <v>89</v>
      </c>
      <c r="G4737" t="s">
        <v>89</v>
      </c>
      <c r="H4737" t="s">
        <v>93</v>
      </c>
    </row>
    <row r="4738" spans="1:8" x14ac:dyDescent="0.25">
      <c r="A4738" t="s">
        <v>226</v>
      </c>
      <c r="B4738" t="s">
        <v>4496</v>
      </c>
      <c r="C4738" t="s">
        <v>89</v>
      </c>
      <c r="D4738" t="s">
        <v>4497</v>
      </c>
      <c r="E4738" t="s">
        <v>4388</v>
      </c>
      <c r="F4738" t="s">
        <v>89</v>
      </c>
      <c r="G4738" t="s">
        <v>89</v>
      </c>
      <c r="H4738" t="s">
        <v>93</v>
      </c>
    </row>
    <row r="4739" spans="1:8" x14ac:dyDescent="0.25">
      <c r="A4739" t="s">
        <v>226</v>
      </c>
      <c r="B4739" t="s">
        <v>4498</v>
      </c>
      <c r="C4739" t="s">
        <v>89</v>
      </c>
      <c r="D4739" t="s">
        <v>4499</v>
      </c>
      <c r="E4739" t="s">
        <v>4491</v>
      </c>
      <c r="F4739" t="s">
        <v>89</v>
      </c>
      <c r="G4739" t="s">
        <v>89</v>
      </c>
      <c r="H4739" t="s">
        <v>93</v>
      </c>
    </row>
    <row r="4740" spans="1:8" x14ac:dyDescent="0.25">
      <c r="A4740" t="s">
        <v>226</v>
      </c>
      <c r="B4740" t="s">
        <v>4500</v>
      </c>
      <c r="C4740" t="s">
        <v>89</v>
      </c>
      <c r="D4740" t="s">
        <v>4501</v>
      </c>
      <c r="E4740" t="s">
        <v>4428</v>
      </c>
      <c r="F4740" t="s">
        <v>89</v>
      </c>
      <c r="G4740" t="s">
        <v>89</v>
      </c>
      <c r="H4740" t="s">
        <v>93</v>
      </c>
    </row>
    <row r="4741" spans="1:8" x14ac:dyDescent="0.25">
      <c r="A4741" t="s">
        <v>226</v>
      </c>
      <c r="B4741" t="s">
        <v>4502</v>
      </c>
      <c r="C4741" t="s">
        <v>89</v>
      </c>
      <c r="D4741" t="s">
        <v>4503</v>
      </c>
      <c r="E4741" t="s">
        <v>4399</v>
      </c>
      <c r="F4741" t="s">
        <v>89</v>
      </c>
      <c r="G4741" t="s">
        <v>89</v>
      </c>
      <c r="H4741" t="s">
        <v>93</v>
      </c>
    </row>
    <row r="4742" spans="1:8" x14ac:dyDescent="0.25">
      <c r="A4742" t="s">
        <v>226</v>
      </c>
      <c r="B4742" t="s">
        <v>4504</v>
      </c>
      <c r="C4742" t="s">
        <v>89</v>
      </c>
      <c r="D4742" t="s">
        <v>4505</v>
      </c>
      <c r="E4742" t="s">
        <v>4506</v>
      </c>
      <c r="F4742" t="s">
        <v>89</v>
      </c>
      <c r="G4742" t="s">
        <v>89</v>
      </c>
      <c r="H4742" t="s">
        <v>93</v>
      </c>
    </row>
    <row r="4743" spans="1:8" x14ac:dyDescent="0.25">
      <c r="A4743" t="s">
        <v>226</v>
      </c>
      <c r="B4743" t="s">
        <v>4507</v>
      </c>
      <c r="C4743" t="s">
        <v>89</v>
      </c>
      <c r="D4743" t="s">
        <v>4508</v>
      </c>
      <c r="E4743" t="s">
        <v>4373</v>
      </c>
      <c r="F4743" t="s">
        <v>89</v>
      </c>
      <c r="G4743" t="s">
        <v>89</v>
      </c>
      <c r="H4743" t="s">
        <v>93</v>
      </c>
    </row>
    <row r="4744" spans="1:8" x14ac:dyDescent="0.25">
      <c r="A4744" t="s">
        <v>226</v>
      </c>
      <c r="B4744" t="s">
        <v>2189</v>
      </c>
      <c r="C4744" t="s">
        <v>89</v>
      </c>
      <c r="D4744" t="s">
        <v>4509</v>
      </c>
      <c r="E4744" t="s">
        <v>1760</v>
      </c>
      <c r="F4744" t="s">
        <v>89</v>
      </c>
      <c r="G4744" t="s">
        <v>89</v>
      </c>
      <c r="H4744" t="s">
        <v>93</v>
      </c>
    </row>
    <row r="4745" spans="1:8" x14ac:dyDescent="0.25">
      <c r="A4745" t="s">
        <v>226</v>
      </c>
      <c r="B4745" t="s">
        <v>2193</v>
      </c>
      <c r="C4745" t="s">
        <v>89</v>
      </c>
      <c r="D4745" t="s">
        <v>4510</v>
      </c>
      <c r="E4745" t="s">
        <v>4451</v>
      </c>
      <c r="F4745" t="s">
        <v>89</v>
      </c>
      <c r="G4745" t="s">
        <v>89</v>
      </c>
      <c r="H4745" t="s">
        <v>93</v>
      </c>
    </row>
    <row r="4746" spans="1:8" x14ac:dyDescent="0.25">
      <c r="A4746" t="s">
        <v>226</v>
      </c>
      <c r="B4746" t="s">
        <v>4511</v>
      </c>
      <c r="C4746" t="s">
        <v>89</v>
      </c>
      <c r="D4746" t="s">
        <v>4512</v>
      </c>
      <c r="E4746" t="s">
        <v>4513</v>
      </c>
      <c r="F4746" t="s">
        <v>89</v>
      </c>
      <c r="G4746" t="s">
        <v>89</v>
      </c>
      <c r="H4746" t="s">
        <v>93</v>
      </c>
    </row>
    <row r="4747" spans="1:8" x14ac:dyDescent="0.25">
      <c r="A4747" t="s">
        <v>226</v>
      </c>
      <c r="B4747" t="s">
        <v>4514</v>
      </c>
      <c r="C4747" t="s">
        <v>89</v>
      </c>
      <c r="D4747" t="s">
        <v>4515</v>
      </c>
      <c r="E4747" t="s">
        <v>3585</v>
      </c>
      <c r="F4747" t="s">
        <v>89</v>
      </c>
      <c r="G4747" t="s">
        <v>89</v>
      </c>
      <c r="H4747" t="s">
        <v>93</v>
      </c>
    </row>
    <row r="4748" spans="1:8" x14ac:dyDescent="0.25">
      <c r="A4748" t="s">
        <v>226</v>
      </c>
      <c r="B4748" t="s">
        <v>4516</v>
      </c>
      <c r="C4748" t="s">
        <v>89</v>
      </c>
      <c r="D4748" t="s">
        <v>4517</v>
      </c>
      <c r="E4748" t="s">
        <v>4518</v>
      </c>
      <c r="F4748" t="s">
        <v>89</v>
      </c>
      <c r="G4748" t="s">
        <v>89</v>
      </c>
      <c r="H4748" t="s">
        <v>93</v>
      </c>
    </row>
    <row r="4749" spans="1:8" x14ac:dyDescent="0.25">
      <c r="A4749" t="s">
        <v>226</v>
      </c>
      <c r="B4749" t="s">
        <v>4519</v>
      </c>
      <c r="C4749" t="s">
        <v>89</v>
      </c>
      <c r="D4749" t="s">
        <v>4520</v>
      </c>
      <c r="E4749" t="s">
        <v>4448</v>
      </c>
      <c r="F4749" t="s">
        <v>89</v>
      </c>
      <c r="G4749" t="s">
        <v>89</v>
      </c>
      <c r="H4749" t="s">
        <v>93</v>
      </c>
    </row>
    <row r="4750" spans="1:8" x14ac:dyDescent="0.25">
      <c r="A4750" t="s">
        <v>226</v>
      </c>
      <c r="B4750" t="s">
        <v>4521</v>
      </c>
      <c r="C4750" t="s">
        <v>89</v>
      </c>
      <c r="D4750" t="s">
        <v>4522</v>
      </c>
      <c r="E4750" t="s">
        <v>4473</v>
      </c>
      <c r="F4750" t="s">
        <v>89</v>
      </c>
      <c r="G4750" t="s">
        <v>89</v>
      </c>
      <c r="H4750" t="s">
        <v>93</v>
      </c>
    </row>
    <row r="4751" spans="1:8" x14ac:dyDescent="0.25">
      <c r="A4751" t="s">
        <v>226</v>
      </c>
      <c r="B4751" t="s">
        <v>4523</v>
      </c>
      <c r="C4751" t="s">
        <v>89</v>
      </c>
      <c r="D4751" t="s">
        <v>4524</v>
      </c>
      <c r="E4751" t="s">
        <v>4373</v>
      </c>
      <c r="F4751" t="s">
        <v>89</v>
      </c>
      <c r="G4751" t="s">
        <v>89</v>
      </c>
      <c r="H4751" t="s">
        <v>93</v>
      </c>
    </row>
    <row r="4752" spans="1:8" x14ac:dyDescent="0.25">
      <c r="A4752" t="s">
        <v>226</v>
      </c>
      <c r="B4752" t="s">
        <v>4525</v>
      </c>
      <c r="C4752" t="s">
        <v>89</v>
      </c>
      <c r="D4752" t="s">
        <v>4526</v>
      </c>
      <c r="E4752" t="s">
        <v>4527</v>
      </c>
      <c r="F4752" t="s">
        <v>89</v>
      </c>
      <c r="G4752" t="s">
        <v>89</v>
      </c>
      <c r="H4752" t="s">
        <v>93</v>
      </c>
    </row>
    <row r="4753" spans="1:8" x14ac:dyDescent="0.25">
      <c r="A4753" t="s">
        <v>226</v>
      </c>
      <c r="B4753" t="s">
        <v>4528</v>
      </c>
      <c r="C4753" t="s">
        <v>89</v>
      </c>
      <c r="D4753" t="s">
        <v>4529</v>
      </c>
      <c r="E4753" t="s">
        <v>4530</v>
      </c>
      <c r="F4753" t="s">
        <v>89</v>
      </c>
      <c r="G4753" t="s">
        <v>89</v>
      </c>
      <c r="H4753" t="s">
        <v>93</v>
      </c>
    </row>
    <row r="4754" spans="1:8" x14ac:dyDescent="0.25">
      <c r="A4754" t="s">
        <v>226</v>
      </c>
      <c r="B4754" t="s">
        <v>4531</v>
      </c>
      <c r="C4754" t="s">
        <v>89</v>
      </c>
      <c r="D4754" t="s">
        <v>4532</v>
      </c>
      <c r="E4754" t="s">
        <v>4473</v>
      </c>
      <c r="F4754" t="s">
        <v>89</v>
      </c>
      <c r="G4754" t="s">
        <v>89</v>
      </c>
      <c r="H4754" t="s">
        <v>93</v>
      </c>
    </row>
    <row r="4755" spans="1:8" x14ac:dyDescent="0.25">
      <c r="A4755" t="s">
        <v>226</v>
      </c>
      <c r="B4755" t="s">
        <v>4533</v>
      </c>
      <c r="C4755" t="s">
        <v>89</v>
      </c>
      <c r="D4755" t="s">
        <v>4534</v>
      </c>
      <c r="E4755" t="s">
        <v>4448</v>
      </c>
      <c r="F4755" t="s">
        <v>89</v>
      </c>
      <c r="G4755" t="s">
        <v>89</v>
      </c>
      <c r="H4755" t="s">
        <v>93</v>
      </c>
    </row>
    <row r="4756" spans="1:8" x14ac:dyDescent="0.25">
      <c r="A4756" t="s">
        <v>226</v>
      </c>
      <c r="B4756" t="s">
        <v>4535</v>
      </c>
      <c r="C4756" t="s">
        <v>89</v>
      </c>
      <c r="D4756" t="s">
        <v>4536</v>
      </c>
      <c r="E4756" t="s">
        <v>4373</v>
      </c>
      <c r="F4756" t="s">
        <v>89</v>
      </c>
      <c r="G4756" t="s">
        <v>89</v>
      </c>
      <c r="H4756" t="s">
        <v>93</v>
      </c>
    </row>
    <row r="4757" spans="1:8" x14ac:dyDescent="0.25">
      <c r="A4757" t="s">
        <v>226</v>
      </c>
      <c r="B4757" t="s">
        <v>4537</v>
      </c>
      <c r="C4757" t="s">
        <v>89</v>
      </c>
      <c r="D4757" t="s">
        <v>4538</v>
      </c>
      <c r="E4757" t="s">
        <v>4539</v>
      </c>
      <c r="F4757" t="s">
        <v>89</v>
      </c>
      <c r="G4757" t="s">
        <v>89</v>
      </c>
      <c r="H4757" t="s">
        <v>93</v>
      </c>
    </row>
    <row r="4758" spans="1:8" x14ac:dyDescent="0.25">
      <c r="A4758" t="s">
        <v>226</v>
      </c>
      <c r="B4758" t="s">
        <v>4540</v>
      </c>
      <c r="C4758" t="s">
        <v>89</v>
      </c>
      <c r="D4758" t="s">
        <v>4541</v>
      </c>
      <c r="E4758" t="s">
        <v>4451</v>
      </c>
      <c r="F4758" t="s">
        <v>89</v>
      </c>
      <c r="G4758" t="s">
        <v>89</v>
      </c>
      <c r="H4758" t="s">
        <v>93</v>
      </c>
    </row>
    <row r="4759" spans="1:8" x14ac:dyDescent="0.25">
      <c r="A4759" t="s">
        <v>226</v>
      </c>
      <c r="B4759" t="s">
        <v>4542</v>
      </c>
      <c r="C4759" t="s">
        <v>89</v>
      </c>
      <c r="D4759" t="s">
        <v>4543</v>
      </c>
      <c r="E4759" t="s">
        <v>4530</v>
      </c>
      <c r="F4759" t="s">
        <v>89</v>
      </c>
      <c r="G4759" t="s">
        <v>89</v>
      </c>
      <c r="H4759" t="s">
        <v>93</v>
      </c>
    </row>
    <row r="4760" spans="1:8" x14ac:dyDescent="0.25">
      <c r="A4760" t="s">
        <v>226</v>
      </c>
      <c r="B4760" t="s">
        <v>4544</v>
      </c>
      <c r="C4760" t="s">
        <v>89</v>
      </c>
      <c r="D4760" t="s">
        <v>4545</v>
      </c>
      <c r="E4760" t="s">
        <v>2524</v>
      </c>
      <c r="F4760" t="s">
        <v>89</v>
      </c>
      <c r="G4760" t="s">
        <v>89</v>
      </c>
      <c r="H4760" t="s">
        <v>93</v>
      </c>
    </row>
    <row r="4761" spans="1:8" x14ac:dyDescent="0.25">
      <c r="A4761" t="s">
        <v>226</v>
      </c>
      <c r="B4761" t="s">
        <v>4546</v>
      </c>
      <c r="C4761" t="s">
        <v>89</v>
      </c>
      <c r="D4761" t="s">
        <v>4547</v>
      </c>
      <c r="E4761" t="s">
        <v>4548</v>
      </c>
      <c r="F4761" t="s">
        <v>89</v>
      </c>
      <c r="G4761" t="s">
        <v>89</v>
      </c>
      <c r="H4761" t="s">
        <v>93</v>
      </c>
    </row>
    <row r="4762" spans="1:8" x14ac:dyDescent="0.25">
      <c r="A4762" t="s">
        <v>226</v>
      </c>
      <c r="B4762" t="s">
        <v>4549</v>
      </c>
      <c r="C4762" t="s">
        <v>89</v>
      </c>
      <c r="D4762" t="s">
        <v>4550</v>
      </c>
      <c r="E4762" t="s">
        <v>4468</v>
      </c>
      <c r="F4762" t="s">
        <v>89</v>
      </c>
      <c r="G4762" t="s">
        <v>89</v>
      </c>
      <c r="H4762" t="s">
        <v>93</v>
      </c>
    </row>
    <row r="4763" spans="1:8" x14ac:dyDescent="0.25">
      <c r="A4763" t="s">
        <v>226</v>
      </c>
      <c r="B4763" t="s">
        <v>4551</v>
      </c>
      <c r="C4763" t="s">
        <v>89</v>
      </c>
      <c r="D4763" t="s">
        <v>4552</v>
      </c>
      <c r="E4763" t="s">
        <v>4548</v>
      </c>
      <c r="F4763" t="s">
        <v>89</v>
      </c>
      <c r="G4763" t="s">
        <v>89</v>
      </c>
      <c r="H4763" t="s">
        <v>93</v>
      </c>
    </row>
    <row r="4764" spans="1:8" x14ac:dyDescent="0.25">
      <c r="A4764" t="s">
        <v>226</v>
      </c>
      <c r="B4764" t="s">
        <v>4553</v>
      </c>
      <c r="C4764" t="s">
        <v>89</v>
      </c>
      <c r="D4764" t="s">
        <v>4554</v>
      </c>
      <c r="E4764" t="s">
        <v>4539</v>
      </c>
      <c r="F4764" t="s">
        <v>89</v>
      </c>
      <c r="G4764" t="s">
        <v>89</v>
      </c>
      <c r="H4764" t="s">
        <v>93</v>
      </c>
    </row>
    <row r="4765" spans="1:8" x14ac:dyDescent="0.25">
      <c r="A4765" t="s">
        <v>226</v>
      </c>
      <c r="B4765" t="s">
        <v>4555</v>
      </c>
      <c r="C4765" t="s">
        <v>89</v>
      </c>
      <c r="D4765" t="s">
        <v>4556</v>
      </c>
      <c r="E4765" t="s">
        <v>4557</v>
      </c>
      <c r="F4765" t="s">
        <v>89</v>
      </c>
      <c r="G4765" t="s">
        <v>89</v>
      </c>
      <c r="H4765" t="s">
        <v>93</v>
      </c>
    </row>
    <row r="4766" spans="1:8" x14ac:dyDescent="0.25">
      <c r="A4766" t="s">
        <v>226</v>
      </c>
      <c r="B4766" t="s">
        <v>4558</v>
      </c>
      <c r="C4766" t="s">
        <v>89</v>
      </c>
      <c r="D4766" t="s">
        <v>4559</v>
      </c>
      <c r="E4766" t="s">
        <v>4560</v>
      </c>
      <c r="F4766" t="s">
        <v>89</v>
      </c>
      <c r="G4766" t="s">
        <v>89</v>
      </c>
      <c r="H4766" t="s">
        <v>93</v>
      </c>
    </row>
    <row r="4767" spans="1:8" x14ac:dyDescent="0.25">
      <c r="A4767" t="s">
        <v>226</v>
      </c>
      <c r="B4767" t="s">
        <v>4561</v>
      </c>
      <c r="C4767" t="s">
        <v>89</v>
      </c>
      <c r="D4767" t="s">
        <v>4562</v>
      </c>
      <c r="E4767" t="s">
        <v>4548</v>
      </c>
      <c r="F4767" t="s">
        <v>89</v>
      </c>
      <c r="G4767" t="s">
        <v>89</v>
      </c>
      <c r="H4767" t="s">
        <v>93</v>
      </c>
    </row>
    <row r="4768" spans="1:8" x14ac:dyDescent="0.25">
      <c r="A4768" t="s">
        <v>226</v>
      </c>
      <c r="B4768" t="s">
        <v>4563</v>
      </c>
      <c r="C4768" t="s">
        <v>89</v>
      </c>
      <c r="D4768" t="s">
        <v>4562</v>
      </c>
      <c r="E4768" t="s">
        <v>4405</v>
      </c>
      <c r="F4768" t="s">
        <v>89</v>
      </c>
      <c r="G4768" t="s">
        <v>89</v>
      </c>
      <c r="H4768" t="s">
        <v>93</v>
      </c>
    </row>
    <row r="4769" spans="1:8" x14ac:dyDescent="0.25">
      <c r="A4769" t="s">
        <v>226</v>
      </c>
      <c r="B4769" t="s">
        <v>4564</v>
      </c>
      <c r="C4769" t="s">
        <v>89</v>
      </c>
      <c r="D4769" t="s">
        <v>4562</v>
      </c>
      <c r="E4769" t="s">
        <v>4376</v>
      </c>
      <c r="F4769" t="s">
        <v>89</v>
      </c>
      <c r="G4769" t="s">
        <v>89</v>
      </c>
      <c r="H4769" t="s">
        <v>93</v>
      </c>
    </row>
    <row r="4770" spans="1:8" x14ac:dyDescent="0.25">
      <c r="A4770" t="s">
        <v>226</v>
      </c>
      <c r="B4770" t="s">
        <v>4565</v>
      </c>
      <c r="C4770" t="s">
        <v>89</v>
      </c>
      <c r="D4770" t="s">
        <v>4566</v>
      </c>
      <c r="E4770" t="s">
        <v>4557</v>
      </c>
      <c r="F4770" t="s">
        <v>89</v>
      </c>
      <c r="G4770" t="s">
        <v>89</v>
      </c>
      <c r="H4770" t="s">
        <v>93</v>
      </c>
    </row>
    <row r="4771" spans="1:8" x14ac:dyDescent="0.25">
      <c r="A4771" t="s">
        <v>226</v>
      </c>
      <c r="B4771" t="s">
        <v>4567</v>
      </c>
      <c r="C4771" t="s">
        <v>89</v>
      </c>
      <c r="D4771" t="s">
        <v>4568</v>
      </c>
      <c r="E4771" t="s">
        <v>4473</v>
      </c>
      <c r="F4771" t="s">
        <v>89</v>
      </c>
      <c r="G4771" t="s">
        <v>89</v>
      </c>
      <c r="H4771" t="s">
        <v>93</v>
      </c>
    </row>
    <row r="4772" spans="1:8" x14ac:dyDescent="0.25">
      <c r="A4772" t="s">
        <v>226</v>
      </c>
      <c r="B4772" t="s">
        <v>4569</v>
      </c>
      <c r="C4772" t="s">
        <v>89</v>
      </c>
      <c r="D4772" t="s">
        <v>4570</v>
      </c>
      <c r="E4772" t="s">
        <v>4428</v>
      </c>
      <c r="F4772" t="s">
        <v>89</v>
      </c>
      <c r="G4772" t="s">
        <v>89</v>
      </c>
      <c r="H4772" t="s">
        <v>93</v>
      </c>
    </row>
    <row r="4773" spans="1:8" x14ac:dyDescent="0.25">
      <c r="A4773" t="s">
        <v>226</v>
      </c>
      <c r="B4773" t="s">
        <v>4571</v>
      </c>
      <c r="C4773" t="s">
        <v>89</v>
      </c>
      <c r="D4773" t="s">
        <v>4572</v>
      </c>
      <c r="E4773" t="s">
        <v>4399</v>
      </c>
      <c r="F4773" t="s">
        <v>89</v>
      </c>
      <c r="G4773" t="s">
        <v>89</v>
      </c>
      <c r="H4773" t="s">
        <v>93</v>
      </c>
    </row>
    <row r="4774" spans="1:8" x14ac:dyDescent="0.25">
      <c r="A4774" t="s">
        <v>226</v>
      </c>
      <c r="B4774" t="s">
        <v>4573</v>
      </c>
      <c r="C4774" t="s">
        <v>89</v>
      </c>
      <c r="D4774" t="s">
        <v>4574</v>
      </c>
      <c r="E4774" t="s">
        <v>4560</v>
      </c>
      <c r="F4774" t="s">
        <v>89</v>
      </c>
      <c r="G4774" t="s">
        <v>89</v>
      </c>
      <c r="H4774" t="s">
        <v>93</v>
      </c>
    </row>
    <row r="4775" spans="1:8" x14ac:dyDescent="0.25">
      <c r="A4775" t="s">
        <v>226</v>
      </c>
      <c r="B4775" t="s">
        <v>4575</v>
      </c>
      <c r="C4775" t="s">
        <v>89</v>
      </c>
      <c r="D4775" t="s">
        <v>4576</v>
      </c>
      <c r="E4775" t="s">
        <v>4557</v>
      </c>
      <c r="F4775" t="s">
        <v>89</v>
      </c>
      <c r="G4775" t="s">
        <v>89</v>
      </c>
      <c r="H4775" t="s">
        <v>93</v>
      </c>
    </row>
    <row r="4776" spans="1:8" x14ac:dyDescent="0.25">
      <c r="A4776" t="s">
        <v>226</v>
      </c>
      <c r="B4776" t="s">
        <v>4577</v>
      </c>
      <c r="C4776" t="s">
        <v>89</v>
      </c>
      <c r="D4776" t="s">
        <v>4578</v>
      </c>
      <c r="E4776" t="s">
        <v>4473</v>
      </c>
      <c r="F4776" t="s">
        <v>89</v>
      </c>
      <c r="G4776" t="s">
        <v>89</v>
      </c>
      <c r="H4776" t="s">
        <v>93</v>
      </c>
    </row>
    <row r="4777" spans="1:8" x14ac:dyDescent="0.25">
      <c r="A4777" t="s">
        <v>226</v>
      </c>
      <c r="B4777" t="s">
        <v>4579</v>
      </c>
      <c r="C4777" t="s">
        <v>89</v>
      </c>
      <c r="D4777" t="s">
        <v>4580</v>
      </c>
      <c r="E4777" t="s">
        <v>4473</v>
      </c>
      <c r="F4777" t="s">
        <v>89</v>
      </c>
      <c r="G4777" t="s">
        <v>89</v>
      </c>
      <c r="H4777" t="s">
        <v>93</v>
      </c>
    </row>
    <row r="4778" spans="1:8" x14ac:dyDescent="0.25">
      <c r="A4778" t="s">
        <v>226</v>
      </c>
      <c r="B4778" t="s">
        <v>4581</v>
      </c>
      <c r="C4778" t="s">
        <v>89</v>
      </c>
      <c r="D4778" t="s">
        <v>4582</v>
      </c>
      <c r="E4778" t="s">
        <v>4451</v>
      </c>
      <c r="F4778" t="s">
        <v>89</v>
      </c>
      <c r="G4778" t="s">
        <v>89</v>
      </c>
      <c r="H4778" t="s">
        <v>93</v>
      </c>
    </row>
    <row r="4779" spans="1:8" x14ac:dyDescent="0.25">
      <c r="A4779" t="s">
        <v>226</v>
      </c>
      <c r="B4779" t="s">
        <v>4583</v>
      </c>
      <c r="C4779" t="s">
        <v>89</v>
      </c>
      <c r="D4779" t="s">
        <v>4584</v>
      </c>
      <c r="E4779" t="s">
        <v>4451</v>
      </c>
      <c r="F4779" t="s">
        <v>89</v>
      </c>
      <c r="G4779" t="s">
        <v>89</v>
      </c>
      <c r="H4779" t="s">
        <v>93</v>
      </c>
    </row>
    <row r="4780" spans="1:8" x14ac:dyDescent="0.25">
      <c r="A4780" t="s">
        <v>226</v>
      </c>
      <c r="B4780" t="s">
        <v>4585</v>
      </c>
      <c r="C4780" t="s">
        <v>89</v>
      </c>
      <c r="D4780" t="s">
        <v>4586</v>
      </c>
      <c r="E4780" t="s">
        <v>4473</v>
      </c>
      <c r="F4780" t="s">
        <v>89</v>
      </c>
      <c r="G4780" t="s">
        <v>89</v>
      </c>
      <c r="H4780" t="s">
        <v>93</v>
      </c>
    </row>
    <row r="4781" spans="1:8" x14ac:dyDescent="0.25">
      <c r="A4781" t="s">
        <v>226</v>
      </c>
      <c r="B4781" t="s">
        <v>4587</v>
      </c>
      <c r="C4781" t="s">
        <v>89</v>
      </c>
      <c r="D4781" t="s">
        <v>4588</v>
      </c>
      <c r="E4781" t="s">
        <v>4589</v>
      </c>
      <c r="F4781" t="s">
        <v>89</v>
      </c>
      <c r="G4781" t="s">
        <v>89</v>
      </c>
      <c r="H4781" t="s">
        <v>93</v>
      </c>
    </row>
    <row r="4782" spans="1:8" x14ac:dyDescent="0.25">
      <c r="A4782" t="s">
        <v>226</v>
      </c>
      <c r="B4782" t="s">
        <v>4590</v>
      </c>
      <c r="C4782" t="s">
        <v>89</v>
      </c>
      <c r="D4782" t="s">
        <v>4591</v>
      </c>
      <c r="E4782" t="s">
        <v>4592</v>
      </c>
      <c r="F4782" t="s">
        <v>89</v>
      </c>
      <c r="G4782" t="s">
        <v>89</v>
      </c>
      <c r="H4782" t="s">
        <v>93</v>
      </c>
    </row>
    <row r="4783" spans="1:8" x14ac:dyDescent="0.25">
      <c r="A4783" t="s">
        <v>226</v>
      </c>
      <c r="B4783" t="s">
        <v>4593</v>
      </c>
      <c r="C4783" t="s">
        <v>89</v>
      </c>
      <c r="D4783" t="s">
        <v>4594</v>
      </c>
      <c r="E4783" t="s">
        <v>4448</v>
      </c>
      <c r="F4783" t="s">
        <v>89</v>
      </c>
      <c r="G4783" t="s">
        <v>89</v>
      </c>
      <c r="H4783" t="s">
        <v>93</v>
      </c>
    </row>
    <row r="4784" spans="1:8" x14ac:dyDescent="0.25">
      <c r="A4784" t="s">
        <v>226</v>
      </c>
      <c r="B4784" t="s">
        <v>4595</v>
      </c>
      <c r="C4784" t="s">
        <v>89</v>
      </c>
      <c r="D4784" t="s">
        <v>4596</v>
      </c>
      <c r="E4784" t="s">
        <v>4479</v>
      </c>
      <c r="F4784" t="s">
        <v>89</v>
      </c>
      <c r="G4784" t="s">
        <v>89</v>
      </c>
      <c r="H4784" t="s">
        <v>93</v>
      </c>
    </row>
    <row r="4785" spans="1:8" x14ac:dyDescent="0.25">
      <c r="A4785" t="s">
        <v>226</v>
      </c>
      <c r="B4785" t="s">
        <v>4597</v>
      </c>
      <c r="C4785" t="s">
        <v>89</v>
      </c>
      <c r="D4785" t="s">
        <v>4598</v>
      </c>
      <c r="E4785" t="s">
        <v>4473</v>
      </c>
      <c r="F4785" t="s">
        <v>89</v>
      </c>
      <c r="G4785" t="s">
        <v>89</v>
      </c>
      <c r="H4785" t="s">
        <v>93</v>
      </c>
    </row>
    <row r="4786" spans="1:8" x14ac:dyDescent="0.25">
      <c r="A4786" t="s">
        <v>226</v>
      </c>
      <c r="B4786" t="s">
        <v>4599</v>
      </c>
      <c r="C4786" t="s">
        <v>89</v>
      </c>
      <c r="D4786" t="s">
        <v>4600</v>
      </c>
      <c r="E4786" t="s">
        <v>4592</v>
      </c>
      <c r="F4786" t="s">
        <v>89</v>
      </c>
      <c r="G4786" t="s">
        <v>89</v>
      </c>
      <c r="H4786" t="s">
        <v>93</v>
      </c>
    </row>
    <row r="4787" spans="1:8" x14ac:dyDescent="0.25">
      <c r="A4787" t="s">
        <v>226</v>
      </c>
      <c r="B4787" t="s">
        <v>4601</v>
      </c>
      <c r="C4787" t="s">
        <v>89</v>
      </c>
      <c r="D4787" t="s">
        <v>4602</v>
      </c>
      <c r="E4787" t="s">
        <v>4479</v>
      </c>
      <c r="F4787" t="s">
        <v>89</v>
      </c>
      <c r="G4787" t="s">
        <v>89</v>
      </c>
      <c r="H4787" t="s">
        <v>93</v>
      </c>
    </row>
    <row r="4788" spans="1:8" x14ac:dyDescent="0.25">
      <c r="A4788" t="s">
        <v>226</v>
      </c>
      <c r="B4788" t="s">
        <v>4603</v>
      </c>
      <c r="C4788" t="s">
        <v>89</v>
      </c>
      <c r="D4788" t="s">
        <v>4604</v>
      </c>
      <c r="E4788" t="s">
        <v>4605</v>
      </c>
      <c r="F4788" t="s">
        <v>89</v>
      </c>
      <c r="G4788" t="s">
        <v>89</v>
      </c>
      <c r="H4788" t="s">
        <v>93</v>
      </c>
    </row>
    <row r="4789" spans="1:8" x14ac:dyDescent="0.25">
      <c r="A4789" t="s">
        <v>226</v>
      </c>
      <c r="B4789" t="s">
        <v>4606</v>
      </c>
      <c r="C4789" t="s">
        <v>89</v>
      </c>
      <c r="D4789" t="s">
        <v>4607</v>
      </c>
      <c r="E4789" t="s">
        <v>4608</v>
      </c>
      <c r="F4789" t="s">
        <v>89</v>
      </c>
      <c r="G4789" t="s">
        <v>89</v>
      </c>
      <c r="H4789" t="s">
        <v>93</v>
      </c>
    </row>
    <row r="4790" spans="1:8" x14ac:dyDescent="0.25">
      <c r="A4790" t="s">
        <v>226</v>
      </c>
      <c r="B4790" t="s">
        <v>4609</v>
      </c>
      <c r="C4790" t="s">
        <v>89</v>
      </c>
      <c r="D4790" t="s">
        <v>4610</v>
      </c>
      <c r="E4790" t="s">
        <v>4468</v>
      </c>
      <c r="F4790" t="s">
        <v>89</v>
      </c>
      <c r="G4790" t="s">
        <v>89</v>
      </c>
      <c r="H4790" t="s">
        <v>93</v>
      </c>
    </row>
    <row r="4791" spans="1:8" x14ac:dyDescent="0.25">
      <c r="A4791" t="s">
        <v>226</v>
      </c>
      <c r="B4791" t="s">
        <v>1714</v>
      </c>
      <c r="C4791" t="s">
        <v>89</v>
      </c>
      <c r="D4791" t="s">
        <v>4611</v>
      </c>
      <c r="E4791" t="s">
        <v>4612</v>
      </c>
      <c r="F4791" t="s">
        <v>89</v>
      </c>
      <c r="G4791" t="s">
        <v>89</v>
      </c>
      <c r="H4791" t="s">
        <v>93</v>
      </c>
    </row>
    <row r="4792" spans="1:8" x14ac:dyDescent="0.25">
      <c r="A4792" t="s">
        <v>226</v>
      </c>
      <c r="B4792" t="s">
        <v>4613</v>
      </c>
      <c r="C4792" t="s">
        <v>89</v>
      </c>
      <c r="D4792" t="s">
        <v>4614</v>
      </c>
      <c r="E4792" t="s">
        <v>4615</v>
      </c>
      <c r="F4792" t="s">
        <v>89</v>
      </c>
      <c r="G4792" t="s">
        <v>89</v>
      </c>
      <c r="H4792" t="s">
        <v>93</v>
      </c>
    </row>
    <row r="4793" spans="1:8" x14ac:dyDescent="0.25">
      <c r="A4793" t="s">
        <v>226</v>
      </c>
      <c r="B4793" t="s">
        <v>1325</v>
      </c>
      <c r="C4793" t="s">
        <v>89</v>
      </c>
      <c r="D4793" t="s">
        <v>4616</v>
      </c>
      <c r="E4793" t="s">
        <v>4617</v>
      </c>
      <c r="F4793" t="s">
        <v>89</v>
      </c>
      <c r="G4793" t="s">
        <v>89</v>
      </c>
      <c r="H4793" t="s">
        <v>93</v>
      </c>
    </row>
    <row r="4794" spans="1:8" x14ac:dyDescent="0.25">
      <c r="A4794" t="s">
        <v>226</v>
      </c>
      <c r="B4794" t="s">
        <v>4618</v>
      </c>
      <c r="C4794" t="s">
        <v>89</v>
      </c>
      <c r="D4794" t="s">
        <v>4619</v>
      </c>
      <c r="E4794" t="s">
        <v>4620</v>
      </c>
      <c r="F4794" t="s">
        <v>89</v>
      </c>
      <c r="G4794" t="s">
        <v>89</v>
      </c>
      <c r="H4794" t="s">
        <v>93</v>
      </c>
    </row>
    <row r="4795" spans="1:8" x14ac:dyDescent="0.25">
      <c r="A4795" t="s">
        <v>226</v>
      </c>
      <c r="B4795" t="s">
        <v>4621</v>
      </c>
      <c r="C4795" t="s">
        <v>89</v>
      </c>
      <c r="D4795" t="s">
        <v>4622</v>
      </c>
      <c r="E4795" t="s">
        <v>4539</v>
      </c>
      <c r="F4795" t="s">
        <v>89</v>
      </c>
      <c r="G4795" t="s">
        <v>89</v>
      </c>
      <c r="H4795" t="s">
        <v>93</v>
      </c>
    </row>
    <row r="4796" spans="1:8" x14ac:dyDescent="0.25">
      <c r="A4796" t="s">
        <v>226</v>
      </c>
      <c r="B4796" t="s">
        <v>4623</v>
      </c>
      <c r="C4796" t="s">
        <v>89</v>
      </c>
      <c r="D4796" t="s">
        <v>4624</v>
      </c>
      <c r="E4796" t="s">
        <v>4539</v>
      </c>
      <c r="F4796" t="s">
        <v>89</v>
      </c>
      <c r="G4796" t="s">
        <v>89</v>
      </c>
      <c r="H4796" t="s">
        <v>93</v>
      </c>
    </row>
    <row r="4797" spans="1:8" x14ac:dyDescent="0.25">
      <c r="A4797" t="s">
        <v>226</v>
      </c>
      <c r="B4797" t="s">
        <v>4625</v>
      </c>
      <c r="C4797" t="s">
        <v>89</v>
      </c>
      <c r="D4797" t="s">
        <v>4626</v>
      </c>
      <c r="E4797" t="s">
        <v>4627</v>
      </c>
      <c r="F4797" t="s">
        <v>89</v>
      </c>
      <c r="G4797" t="s">
        <v>89</v>
      </c>
      <c r="H4797" t="s">
        <v>93</v>
      </c>
    </row>
    <row r="4798" spans="1:8" x14ac:dyDescent="0.25">
      <c r="A4798" t="s">
        <v>226</v>
      </c>
      <c r="B4798" t="s">
        <v>4628</v>
      </c>
      <c r="C4798" t="s">
        <v>89</v>
      </c>
      <c r="D4798" t="s">
        <v>4629</v>
      </c>
      <c r="E4798" t="s">
        <v>4548</v>
      </c>
      <c r="F4798" t="s">
        <v>89</v>
      </c>
      <c r="G4798" t="s">
        <v>89</v>
      </c>
      <c r="H4798" t="s">
        <v>93</v>
      </c>
    </row>
    <row r="4799" spans="1:8" x14ac:dyDescent="0.25">
      <c r="A4799" t="s">
        <v>226</v>
      </c>
      <c r="B4799" t="s">
        <v>4630</v>
      </c>
      <c r="C4799" t="s">
        <v>89</v>
      </c>
      <c r="D4799" t="s">
        <v>4631</v>
      </c>
      <c r="E4799" t="s">
        <v>4620</v>
      </c>
      <c r="F4799" t="s">
        <v>89</v>
      </c>
      <c r="G4799" t="s">
        <v>89</v>
      </c>
      <c r="H4799" t="s">
        <v>93</v>
      </c>
    </row>
    <row r="4800" spans="1:8" x14ac:dyDescent="0.25">
      <c r="A4800" t="s">
        <v>226</v>
      </c>
      <c r="B4800" t="s">
        <v>4632</v>
      </c>
      <c r="C4800" t="s">
        <v>89</v>
      </c>
      <c r="D4800" t="s">
        <v>4633</v>
      </c>
      <c r="E4800" t="s">
        <v>4615</v>
      </c>
      <c r="F4800" t="s">
        <v>89</v>
      </c>
      <c r="G4800" t="s">
        <v>89</v>
      </c>
      <c r="H4800" t="s">
        <v>93</v>
      </c>
    </row>
    <row r="4801" spans="1:8" x14ac:dyDescent="0.25">
      <c r="A4801" t="s">
        <v>226</v>
      </c>
      <c r="B4801" t="s">
        <v>4634</v>
      </c>
      <c r="C4801" t="s">
        <v>89</v>
      </c>
      <c r="D4801" t="s">
        <v>4635</v>
      </c>
      <c r="E4801" t="s">
        <v>4612</v>
      </c>
      <c r="F4801" t="s">
        <v>89</v>
      </c>
      <c r="G4801" t="s">
        <v>89</v>
      </c>
      <c r="H4801" t="s">
        <v>93</v>
      </c>
    </row>
    <row r="4802" spans="1:8" x14ac:dyDescent="0.25">
      <c r="A4802" t="s">
        <v>226</v>
      </c>
      <c r="B4802" t="s">
        <v>4636</v>
      </c>
      <c r="C4802" t="s">
        <v>89</v>
      </c>
      <c r="D4802" t="s">
        <v>4637</v>
      </c>
      <c r="E4802" t="s">
        <v>4615</v>
      </c>
      <c r="F4802" t="s">
        <v>89</v>
      </c>
      <c r="G4802" t="s">
        <v>89</v>
      </c>
      <c r="H4802" t="s">
        <v>93</v>
      </c>
    </row>
    <row r="4803" spans="1:8" x14ac:dyDescent="0.25">
      <c r="A4803" t="s">
        <v>226</v>
      </c>
      <c r="B4803" t="s">
        <v>4638</v>
      </c>
      <c r="C4803" t="s">
        <v>89</v>
      </c>
      <c r="D4803" t="s">
        <v>4639</v>
      </c>
      <c r="E4803" t="s">
        <v>4548</v>
      </c>
      <c r="F4803" t="s">
        <v>89</v>
      </c>
      <c r="G4803" t="s">
        <v>89</v>
      </c>
      <c r="H4803" t="s">
        <v>93</v>
      </c>
    </row>
    <row r="4804" spans="1:8" x14ac:dyDescent="0.25">
      <c r="A4804" t="s">
        <v>226</v>
      </c>
      <c r="B4804" t="s">
        <v>4640</v>
      </c>
      <c r="C4804" t="s">
        <v>89</v>
      </c>
      <c r="D4804" t="s">
        <v>4641</v>
      </c>
      <c r="E4804" t="s">
        <v>4612</v>
      </c>
      <c r="F4804" t="s">
        <v>89</v>
      </c>
      <c r="G4804" t="s">
        <v>89</v>
      </c>
      <c r="H4804" t="s">
        <v>93</v>
      </c>
    </row>
    <row r="4805" spans="1:8" x14ac:dyDescent="0.25">
      <c r="A4805" t="s">
        <v>226</v>
      </c>
      <c r="B4805" t="s">
        <v>4642</v>
      </c>
      <c r="C4805" t="s">
        <v>89</v>
      </c>
      <c r="D4805" t="s">
        <v>4643</v>
      </c>
      <c r="E4805" t="s">
        <v>4617</v>
      </c>
      <c r="F4805" t="s">
        <v>89</v>
      </c>
      <c r="G4805" t="s">
        <v>89</v>
      </c>
      <c r="H4805" t="s">
        <v>93</v>
      </c>
    </row>
    <row r="4806" spans="1:8" x14ac:dyDescent="0.25">
      <c r="A4806" t="s">
        <v>226</v>
      </c>
      <c r="B4806" t="s">
        <v>4644</v>
      </c>
      <c r="C4806" t="s">
        <v>89</v>
      </c>
      <c r="D4806" t="s">
        <v>4645</v>
      </c>
      <c r="E4806" t="s">
        <v>4617</v>
      </c>
      <c r="F4806" t="s">
        <v>89</v>
      </c>
      <c r="G4806" t="s">
        <v>89</v>
      </c>
      <c r="H4806" t="s">
        <v>93</v>
      </c>
    </row>
    <row r="4807" spans="1:8" x14ac:dyDescent="0.25">
      <c r="A4807" t="s">
        <v>226</v>
      </c>
      <c r="B4807" t="s">
        <v>4646</v>
      </c>
      <c r="C4807" t="s">
        <v>89</v>
      </c>
      <c r="D4807" t="s">
        <v>4647</v>
      </c>
      <c r="E4807" t="s">
        <v>4617</v>
      </c>
      <c r="F4807" t="s">
        <v>89</v>
      </c>
      <c r="G4807" t="s">
        <v>89</v>
      </c>
      <c r="H4807" t="s">
        <v>93</v>
      </c>
    </row>
    <row r="4808" spans="1:8" x14ac:dyDescent="0.25">
      <c r="A4808" t="s">
        <v>226</v>
      </c>
      <c r="B4808" t="s">
        <v>4648</v>
      </c>
      <c r="C4808" t="s">
        <v>89</v>
      </c>
      <c r="D4808" t="s">
        <v>4649</v>
      </c>
      <c r="E4808" t="s">
        <v>4650</v>
      </c>
      <c r="F4808" t="s">
        <v>89</v>
      </c>
      <c r="G4808" t="s">
        <v>89</v>
      </c>
      <c r="H4808" t="s">
        <v>93</v>
      </c>
    </row>
    <row r="4809" spans="1:8" x14ac:dyDescent="0.25">
      <c r="A4809" t="s">
        <v>226</v>
      </c>
      <c r="B4809" t="s">
        <v>4651</v>
      </c>
      <c r="C4809" t="s">
        <v>89</v>
      </c>
      <c r="D4809" t="s">
        <v>89</v>
      </c>
      <c r="E4809" t="s">
        <v>4652</v>
      </c>
      <c r="F4809" t="s">
        <v>89</v>
      </c>
      <c r="G4809" t="s">
        <v>89</v>
      </c>
      <c r="H4809" t="s">
        <v>93</v>
      </c>
    </row>
    <row r="4810" spans="1:8" x14ac:dyDescent="0.25">
      <c r="A4810" t="s">
        <v>226</v>
      </c>
      <c r="B4810" t="s">
        <v>4653</v>
      </c>
      <c r="C4810" t="s">
        <v>89</v>
      </c>
      <c r="D4810" t="s">
        <v>89</v>
      </c>
      <c r="E4810" t="s">
        <v>4654</v>
      </c>
      <c r="F4810" t="s">
        <v>89</v>
      </c>
      <c r="G4810" t="s">
        <v>89</v>
      </c>
      <c r="H4810" t="s">
        <v>93</v>
      </c>
    </row>
    <row r="4811" spans="1:8" x14ac:dyDescent="0.25">
      <c r="A4811" t="s">
        <v>226</v>
      </c>
      <c r="B4811" t="s">
        <v>4655</v>
      </c>
      <c r="C4811" t="s">
        <v>89</v>
      </c>
      <c r="D4811" t="s">
        <v>89</v>
      </c>
      <c r="E4811" t="s">
        <v>4656</v>
      </c>
      <c r="F4811" t="s">
        <v>89</v>
      </c>
      <c r="G4811" t="s">
        <v>89</v>
      </c>
      <c r="H4811" t="s">
        <v>93</v>
      </c>
    </row>
    <row r="4812" spans="1:8" x14ac:dyDescent="0.25">
      <c r="A4812" t="s">
        <v>226</v>
      </c>
      <c r="B4812" t="s">
        <v>4657</v>
      </c>
      <c r="C4812" t="s">
        <v>89</v>
      </c>
      <c r="D4812" t="s">
        <v>89</v>
      </c>
      <c r="E4812" t="s">
        <v>4658</v>
      </c>
      <c r="F4812" t="s">
        <v>89</v>
      </c>
      <c r="G4812" t="s">
        <v>89</v>
      </c>
      <c r="H4812" t="s">
        <v>93</v>
      </c>
    </row>
    <row r="4813" spans="1:8" x14ac:dyDescent="0.25">
      <c r="A4813" t="s">
        <v>226</v>
      </c>
      <c r="B4813" t="s">
        <v>4659</v>
      </c>
      <c r="C4813" t="s">
        <v>89</v>
      </c>
      <c r="D4813" t="s">
        <v>89</v>
      </c>
      <c r="E4813" t="s">
        <v>4652</v>
      </c>
      <c r="F4813" t="s">
        <v>89</v>
      </c>
      <c r="G4813" t="s">
        <v>89</v>
      </c>
      <c r="H4813" t="s">
        <v>93</v>
      </c>
    </row>
    <row r="4814" spans="1:8" x14ac:dyDescent="0.25">
      <c r="A4814" t="s">
        <v>226</v>
      </c>
      <c r="B4814" t="s">
        <v>4660</v>
      </c>
      <c r="C4814" t="s">
        <v>89</v>
      </c>
      <c r="D4814" t="s">
        <v>89</v>
      </c>
      <c r="E4814" t="s">
        <v>4661</v>
      </c>
      <c r="F4814" t="s">
        <v>89</v>
      </c>
      <c r="G4814" t="s">
        <v>89</v>
      </c>
      <c r="H4814" t="s">
        <v>93</v>
      </c>
    </row>
    <row r="4815" spans="1:8" x14ac:dyDescent="0.25">
      <c r="A4815" t="s">
        <v>226</v>
      </c>
      <c r="B4815" t="s">
        <v>4662</v>
      </c>
      <c r="C4815" t="s">
        <v>89</v>
      </c>
      <c r="D4815" t="s">
        <v>89</v>
      </c>
      <c r="E4815" t="s">
        <v>4663</v>
      </c>
      <c r="F4815" t="s">
        <v>89</v>
      </c>
      <c r="G4815" t="s">
        <v>89</v>
      </c>
      <c r="H4815" t="s">
        <v>93</v>
      </c>
    </row>
    <row r="4816" spans="1:8" x14ac:dyDescent="0.25">
      <c r="A4816" t="s">
        <v>226</v>
      </c>
      <c r="B4816" t="s">
        <v>4664</v>
      </c>
      <c r="C4816" t="s">
        <v>89</v>
      </c>
      <c r="D4816" t="s">
        <v>89</v>
      </c>
      <c r="E4816" t="s">
        <v>4654</v>
      </c>
      <c r="F4816" t="s">
        <v>89</v>
      </c>
      <c r="G4816" t="s">
        <v>89</v>
      </c>
      <c r="H4816" t="s">
        <v>93</v>
      </c>
    </row>
    <row r="4817" spans="1:8" x14ac:dyDescent="0.25">
      <c r="A4817" t="s">
        <v>226</v>
      </c>
      <c r="B4817" t="s">
        <v>1116</v>
      </c>
      <c r="C4817" t="s">
        <v>89</v>
      </c>
      <c r="D4817" t="s">
        <v>89</v>
      </c>
      <c r="E4817" t="s">
        <v>4665</v>
      </c>
      <c r="F4817" t="s">
        <v>89</v>
      </c>
      <c r="G4817" t="s">
        <v>89</v>
      </c>
      <c r="H4817" t="s">
        <v>93</v>
      </c>
    </row>
    <row r="4818" spans="1:8" x14ac:dyDescent="0.25">
      <c r="A4818" t="s">
        <v>226</v>
      </c>
      <c r="B4818" t="s">
        <v>4666</v>
      </c>
      <c r="C4818" t="s">
        <v>89</v>
      </c>
      <c r="D4818" t="s">
        <v>89</v>
      </c>
      <c r="E4818" t="s">
        <v>4667</v>
      </c>
      <c r="F4818" t="s">
        <v>89</v>
      </c>
      <c r="G4818" t="s">
        <v>89</v>
      </c>
      <c r="H4818" t="s">
        <v>93</v>
      </c>
    </row>
    <row r="4819" spans="1:8" x14ac:dyDescent="0.25">
      <c r="A4819" t="s">
        <v>226</v>
      </c>
      <c r="B4819" t="s">
        <v>1118</v>
      </c>
      <c r="C4819" t="s">
        <v>89</v>
      </c>
      <c r="D4819" t="s">
        <v>89</v>
      </c>
      <c r="E4819" t="s">
        <v>4668</v>
      </c>
      <c r="F4819" t="s">
        <v>89</v>
      </c>
      <c r="G4819" t="s">
        <v>89</v>
      </c>
      <c r="H4819" t="s">
        <v>93</v>
      </c>
    </row>
    <row r="4820" spans="1:8" x14ac:dyDescent="0.25">
      <c r="A4820" t="s">
        <v>226</v>
      </c>
      <c r="B4820" t="s">
        <v>4669</v>
      </c>
      <c r="C4820" t="s">
        <v>89</v>
      </c>
      <c r="D4820" t="s">
        <v>89</v>
      </c>
      <c r="E4820" t="s">
        <v>4670</v>
      </c>
      <c r="F4820" t="s">
        <v>89</v>
      </c>
      <c r="G4820" t="s">
        <v>89</v>
      </c>
      <c r="H4820" t="s">
        <v>93</v>
      </c>
    </row>
    <row r="4821" spans="1:8" x14ac:dyDescent="0.25">
      <c r="A4821" t="s">
        <v>226</v>
      </c>
      <c r="B4821" t="s">
        <v>4671</v>
      </c>
      <c r="C4821" t="s">
        <v>89</v>
      </c>
      <c r="D4821" t="s">
        <v>89</v>
      </c>
      <c r="E4821" t="s">
        <v>4661</v>
      </c>
      <c r="F4821" t="s">
        <v>89</v>
      </c>
      <c r="G4821" t="s">
        <v>89</v>
      </c>
      <c r="H4821" t="s">
        <v>93</v>
      </c>
    </row>
    <row r="4822" spans="1:8" x14ac:dyDescent="0.25">
      <c r="A4822" t="s">
        <v>226</v>
      </c>
      <c r="B4822" t="s">
        <v>4672</v>
      </c>
      <c r="C4822" t="s">
        <v>89</v>
      </c>
      <c r="D4822" t="s">
        <v>89</v>
      </c>
      <c r="E4822" t="s">
        <v>4650</v>
      </c>
      <c r="F4822" t="s">
        <v>89</v>
      </c>
      <c r="G4822" t="s">
        <v>89</v>
      </c>
      <c r="H4822" t="s">
        <v>93</v>
      </c>
    </row>
    <row r="4823" spans="1:8" x14ac:dyDescent="0.25">
      <c r="A4823" t="s">
        <v>226</v>
      </c>
      <c r="B4823" t="s">
        <v>4673</v>
      </c>
      <c r="C4823" t="s">
        <v>89</v>
      </c>
      <c r="D4823" t="s">
        <v>89</v>
      </c>
      <c r="E4823" t="s">
        <v>4658</v>
      </c>
      <c r="F4823" t="s">
        <v>89</v>
      </c>
      <c r="G4823" t="s">
        <v>89</v>
      </c>
      <c r="H4823" t="s">
        <v>93</v>
      </c>
    </row>
    <row r="4824" spans="1:8" x14ac:dyDescent="0.25">
      <c r="A4824" t="s">
        <v>226</v>
      </c>
      <c r="B4824" t="s">
        <v>4674</v>
      </c>
      <c r="C4824" t="s">
        <v>89</v>
      </c>
      <c r="D4824" t="s">
        <v>89</v>
      </c>
      <c r="E4824" t="s">
        <v>4675</v>
      </c>
      <c r="F4824" t="s">
        <v>89</v>
      </c>
      <c r="G4824" t="s">
        <v>89</v>
      </c>
      <c r="H4824" t="s">
        <v>93</v>
      </c>
    </row>
    <row r="4825" spans="1:8" x14ac:dyDescent="0.25">
      <c r="A4825" t="s">
        <v>226</v>
      </c>
      <c r="B4825" t="s">
        <v>4676</v>
      </c>
      <c r="C4825" t="s">
        <v>89</v>
      </c>
      <c r="D4825" t="s">
        <v>89</v>
      </c>
      <c r="E4825" t="s">
        <v>4656</v>
      </c>
      <c r="F4825" t="s">
        <v>89</v>
      </c>
      <c r="G4825" t="s">
        <v>89</v>
      </c>
      <c r="H4825" t="s">
        <v>93</v>
      </c>
    </row>
    <row r="4826" spans="1:8" x14ac:dyDescent="0.25">
      <c r="A4826" t="s">
        <v>226</v>
      </c>
      <c r="B4826" t="s">
        <v>4677</v>
      </c>
      <c r="C4826" t="s">
        <v>89</v>
      </c>
      <c r="D4826" t="s">
        <v>89</v>
      </c>
      <c r="E4826" t="s">
        <v>4665</v>
      </c>
      <c r="F4826" t="s">
        <v>89</v>
      </c>
      <c r="G4826" t="s">
        <v>89</v>
      </c>
      <c r="H4826" t="s">
        <v>93</v>
      </c>
    </row>
    <row r="4827" spans="1:8" x14ac:dyDescent="0.25">
      <c r="A4827" t="s">
        <v>226</v>
      </c>
      <c r="B4827" t="s">
        <v>4678</v>
      </c>
      <c r="C4827" t="s">
        <v>89</v>
      </c>
      <c r="D4827" t="s">
        <v>89</v>
      </c>
      <c r="E4827" t="s">
        <v>4667</v>
      </c>
      <c r="F4827" t="s">
        <v>89</v>
      </c>
      <c r="G4827" t="s">
        <v>89</v>
      </c>
      <c r="H4827" t="s">
        <v>93</v>
      </c>
    </row>
    <row r="4828" spans="1:8" x14ac:dyDescent="0.25">
      <c r="A4828" t="s">
        <v>226</v>
      </c>
      <c r="B4828" t="s">
        <v>4679</v>
      </c>
      <c r="C4828" t="s">
        <v>89</v>
      </c>
      <c r="D4828" t="s">
        <v>89</v>
      </c>
      <c r="E4828" t="s">
        <v>4668</v>
      </c>
      <c r="F4828" t="s">
        <v>89</v>
      </c>
      <c r="G4828" t="s">
        <v>89</v>
      </c>
      <c r="H4828" t="s">
        <v>93</v>
      </c>
    </row>
    <row r="4829" spans="1:8" x14ac:dyDescent="0.25">
      <c r="A4829" t="s">
        <v>226</v>
      </c>
      <c r="B4829" t="s">
        <v>4680</v>
      </c>
      <c r="C4829" t="s">
        <v>89</v>
      </c>
      <c r="D4829" t="s">
        <v>89</v>
      </c>
      <c r="E4829" t="s">
        <v>4670</v>
      </c>
      <c r="F4829" t="s">
        <v>89</v>
      </c>
      <c r="G4829" t="s">
        <v>89</v>
      </c>
      <c r="H4829" t="s">
        <v>93</v>
      </c>
    </row>
    <row r="4830" spans="1:8" x14ac:dyDescent="0.25">
      <c r="A4830" t="s">
        <v>226</v>
      </c>
      <c r="B4830" t="s">
        <v>4681</v>
      </c>
      <c r="C4830" t="s">
        <v>89</v>
      </c>
      <c r="D4830" t="s">
        <v>89</v>
      </c>
      <c r="E4830" t="s">
        <v>4661</v>
      </c>
      <c r="F4830" t="s">
        <v>89</v>
      </c>
      <c r="G4830" t="s">
        <v>89</v>
      </c>
      <c r="H4830" t="s">
        <v>93</v>
      </c>
    </row>
    <row r="4831" spans="1:8" x14ac:dyDescent="0.25">
      <c r="A4831" t="s">
        <v>226</v>
      </c>
      <c r="B4831" t="s">
        <v>4682</v>
      </c>
      <c r="C4831" t="s">
        <v>89</v>
      </c>
      <c r="D4831" t="s">
        <v>89</v>
      </c>
      <c r="E4831" t="s">
        <v>4650</v>
      </c>
      <c r="F4831" t="s">
        <v>89</v>
      </c>
      <c r="G4831" t="s">
        <v>89</v>
      </c>
      <c r="H4831" t="s">
        <v>93</v>
      </c>
    </row>
    <row r="4832" spans="1:8" x14ac:dyDescent="0.25">
      <c r="A4832" t="s">
        <v>226</v>
      </c>
      <c r="B4832" t="s">
        <v>4683</v>
      </c>
      <c r="C4832" t="s">
        <v>89</v>
      </c>
      <c r="D4832" t="s">
        <v>89</v>
      </c>
      <c r="E4832" t="s">
        <v>1516</v>
      </c>
      <c r="F4832" t="s">
        <v>89</v>
      </c>
      <c r="G4832" t="s">
        <v>89</v>
      </c>
      <c r="H4832" t="s">
        <v>93</v>
      </c>
    </row>
    <row r="4833" spans="1:8" x14ac:dyDescent="0.25">
      <c r="A4833" t="s">
        <v>226</v>
      </c>
      <c r="B4833" t="s">
        <v>4684</v>
      </c>
      <c r="C4833" t="s">
        <v>89</v>
      </c>
      <c r="D4833" t="s">
        <v>89</v>
      </c>
      <c r="E4833" t="s">
        <v>1272</v>
      </c>
      <c r="F4833" t="s">
        <v>89</v>
      </c>
      <c r="G4833" t="s">
        <v>89</v>
      </c>
      <c r="H4833" t="s">
        <v>93</v>
      </c>
    </row>
    <row r="4834" spans="1:8" x14ac:dyDescent="0.25">
      <c r="A4834" t="s">
        <v>226</v>
      </c>
      <c r="B4834" t="s">
        <v>4685</v>
      </c>
      <c r="C4834" t="s">
        <v>89</v>
      </c>
      <c r="D4834" t="s">
        <v>89</v>
      </c>
      <c r="E4834" t="s">
        <v>1516</v>
      </c>
      <c r="F4834" t="s">
        <v>89</v>
      </c>
      <c r="G4834" t="s">
        <v>89</v>
      </c>
      <c r="H4834" t="s">
        <v>93</v>
      </c>
    </row>
    <row r="4835" spans="1:8" x14ac:dyDescent="0.25">
      <c r="A4835" t="s">
        <v>226</v>
      </c>
      <c r="B4835" t="s">
        <v>4686</v>
      </c>
      <c r="C4835" t="s">
        <v>89</v>
      </c>
      <c r="D4835" t="s">
        <v>89</v>
      </c>
      <c r="E4835" t="s">
        <v>4668</v>
      </c>
      <c r="F4835" t="s">
        <v>89</v>
      </c>
      <c r="G4835" t="s">
        <v>89</v>
      </c>
      <c r="H4835" t="s">
        <v>93</v>
      </c>
    </row>
    <row r="4836" spans="1:8" x14ac:dyDescent="0.25">
      <c r="A4836" t="s">
        <v>226</v>
      </c>
      <c r="B4836" t="s">
        <v>4687</v>
      </c>
      <c r="C4836" t="s">
        <v>89</v>
      </c>
      <c r="D4836" t="s">
        <v>89</v>
      </c>
      <c r="E4836" t="s">
        <v>4670</v>
      </c>
      <c r="F4836" t="s">
        <v>89</v>
      </c>
      <c r="G4836" t="s">
        <v>89</v>
      </c>
      <c r="H4836" t="s">
        <v>93</v>
      </c>
    </row>
    <row r="4837" spans="1:8" x14ac:dyDescent="0.25">
      <c r="A4837" t="s">
        <v>226</v>
      </c>
      <c r="B4837" t="s">
        <v>4688</v>
      </c>
      <c r="C4837" t="s">
        <v>89</v>
      </c>
      <c r="D4837" t="s">
        <v>89</v>
      </c>
      <c r="E4837" t="s">
        <v>1123</v>
      </c>
      <c r="F4837" t="s">
        <v>89</v>
      </c>
      <c r="G4837" t="s">
        <v>89</v>
      </c>
      <c r="H4837" t="s">
        <v>93</v>
      </c>
    </row>
    <row r="4838" spans="1:8" x14ac:dyDescent="0.25">
      <c r="A4838" t="s">
        <v>226</v>
      </c>
      <c r="B4838" t="s">
        <v>4689</v>
      </c>
      <c r="C4838" t="s">
        <v>89</v>
      </c>
      <c r="D4838" t="s">
        <v>89</v>
      </c>
      <c r="E4838" t="s">
        <v>1123</v>
      </c>
      <c r="F4838" t="s">
        <v>89</v>
      </c>
      <c r="G4838" t="s">
        <v>89</v>
      </c>
      <c r="H4838" t="s">
        <v>93</v>
      </c>
    </row>
    <row r="4839" spans="1:8" x14ac:dyDescent="0.25">
      <c r="A4839" t="s">
        <v>226</v>
      </c>
      <c r="B4839" t="s">
        <v>4690</v>
      </c>
      <c r="C4839" t="s">
        <v>89</v>
      </c>
      <c r="D4839" t="s">
        <v>4691</v>
      </c>
      <c r="E4839" t="s">
        <v>1506</v>
      </c>
      <c r="F4839" t="s">
        <v>89</v>
      </c>
      <c r="G4839" t="s">
        <v>89</v>
      </c>
      <c r="H4839" t="s">
        <v>93</v>
      </c>
    </row>
    <row r="4840" spans="1:8" x14ac:dyDescent="0.25">
      <c r="A4840" t="s">
        <v>226</v>
      </c>
      <c r="B4840" t="s">
        <v>4692</v>
      </c>
      <c r="C4840" t="s">
        <v>89</v>
      </c>
      <c r="D4840" t="s">
        <v>4693</v>
      </c>
      <c r="E4840" t="s">
        <v>4665</v>
      </c>
      <c r="F4840" t="s">
        <v>89</v>
      </c>
      <c r="G4840" t="s">
        <v>89</v>
      </c>
      <c r="H4840" t="s">
        <v>93</v>
      </c>
    </row>
    <row r="4841" spans="1:8" x14ac:dyDescent="0.25">
      <c r="A4841" t="s">
        <v>226</v>
      </c>
      <c r="B4841" t="s">
        <v>4694</v>
      </c>
      <c r="C4841" t="s">
        <v>89</v>
      </c>
      <c r="D4841" t="s">
        <v>4693</v>
      </c>
      <c r="E4841" t="s">
        <v>4667</v>
      </c>
      <c r="F4841" t="s">
        <v>89</v>
      </c>
      <c r="G4841" t="s">
        <v>89</v>
      </c>
      <c r="H4841" t="s">
        <v>93</v>
      </c>
    </row>
    <row r="4842" spans="1:8" x14ac:dyDescent="0.25">
      <c r="A4842" t="s">
        <v>226</v>
      </c>
      <c r="B4842" t="s">
        <v>4695</v>
      </c>
      <c r="C4842" t="s">
        <v>89</v>
      </c>
      <c r="D4842" t="s">
        <v>89</v>
      </c>
      <c r="E4842" t="s">
        <v>1196</v>
      </c>
      <c r="F4842" t="s">
        <v>89</v>
      </c>
      <c r="G4842" t="s">
        <v>89</v>
      </c>
      <c r="H4842" t="s">
        <v>93</v>
      </c>
    </row>
    <row r="4843" spans="1:8" x14ac:dyDescent="0.25">
      <c r="A4843" t="s">
        <v>226</v>
      </c>
      <c r="B4843" t="s">
        <v>4696</v>
      </c>
      <c r="C4843" t="s">
        <v>89</v>
      </c>
      <c r="D4843" t="s">
        <v>89</v>
      </c>
      <c r="E4843" t="s">
        <v>1196</v>
      </c>
      <c r="F4843" t="s">
        <v>89</v>
      </c>
      <c r="G4843" t="s">
        <v>89</v>
      </c>
      <c r="H4843" t="s">
        <v>93</v>
      </c>
    </row>
    <row r="4844" spans="1:8" x14ac:dyDescent="0.25">
      <c r="A4844" t="s">
        <v>226</v>
      </c>
      <c r="B4844" t="s">
        <v>4697</v>
      </c>
      <c r="C4844" t="s">
        <v>89</v>
      </c>
      <c r="D4844" t="s">
        <v>89</v>
      </c>
      <c r="E4844" t="s">
        <v>1196</v>
      </c>
      <c r="F4844" t="s">
        <v>89</v>
      </c>
      <c r="G4844" t="s">
        <v>89</v>
      </c>
      <c r="H4844" t="s">
        <v>93</v>
      </c>
    </row>
    <row r="4845" spans="1:8" x14ac:dyDescent="0.25">
      <c r="A4845" t="s">
        <v>226</v>
      </c>
      <c r="B4845" t="s">
        <v>4698</v>
      </c>
      <c r="C4845" t="s">
        <v>89</v>
      </c>
      <c r="D4845" t="s">
        <v>89</v>
      </c>
      <c r="E4845" t="s">
        <v>1196</v>
      </c>
      <c r="F4845" t="s">
        <v>89</v>
      </c>
      <c r="G4845" t="s">
        <v>89</v>
      </c>
      <c r="H4845" t="s">
        <v>93</v>
      </c>
    </row>
    <row r="4846" spans="1:8" x14ac:dyDescent="0.25">
      <c r="A4846" t="s">
        <v>226</v>
      </c>
      <c r="B4846" t="s">
        <v>4699</v>
      </c>
      <c r="C4846" t="s">
        <v>89</v>
      </c>
      <c r="D4846" t="s">
        <v>89</v>
      </c>
      <c r="E4846" t="s">
        <v>1196</v>
      </c>
      <c r="F4846" t="s">
        <v>89</v>
      </c>
      <c r="G4846" t="s">
        <v>89</v>
      </c>
      <c r="H4846" t="s">
        <v>93</v>
      </c>
    </row>
    <row r="4847" spans="1:8" x14ac:dyDescent="0.25">
      <c r="A4847" t="s">
        <v>226</v>
      </c>
      <c r="B4847" t="s">
        <v>1284</v>
      </c>
      <c r="C4847" t="s">
        <v>89</v>
      </c>
      <c r="D4847" t="s">
        <v>89</v>
      </c>
      <c r="E4847" t="s">
        <v>4667</v>
      </c>
      <c r="F4847" t="s">
        <v>89</v>
      </c>
      <c r="G4847" t="s">
        <v>89</v>
      </c>
      <c r="H4847" t="s">
        <v>93</v>
      </c>
    </row>
    <row r="4848" spans="1:8" x14ac:dyDescent="0.25">
      <c r="A4848" t="s">
        <v>226</v>
      </c>
      <c r="B4848" t="s">
        <v>1122</v>
      </c>
      <c r="C4848" t="s">
        <v>89</v>
      </c>
      <c r="D4848" t="s">
        <v>89</v>
      </c>
      <c r="E4848" t="s">
        <v>4667</v>
      </c>
      <c r="F4848" t="s">
        <v>89</v>
      </c>
      <c r="G4848" t="s">
        <v>89</v>
      </c>
      <c r="H4848" t="s">
        <v>93</v>
      </c>
    </row>
    <row r="4849" spans="1:8" x14ac:dyDescent="0.25">
      <c r="A4849" t="s">
        <v>226</v>
      </c>
      <c r="B4849" t="s">
        <v>1331</v>
      </c>
      <c r="C4849" t="s">
        <v>89</v>
      </c>
      <c r="D4849" t="s">
        <v>89</v>
      </c>
      <c r="E4849" t="s">
        <v>4667</v>
      </c>
      <c r="F4849" t="s">
        <v>89</v>
      </c>
      <c r="G4849" t="s">
        <v>89</v>
      </c>
      <c r="H4849" t="s">
        <v>93</v>
      </c>
    </row>
    <row r="4850" spans="1:8" x14ac:dyDescent="0.25">
      <c r="A4850" t="s">
        <v>226</v>
      </c>
      <c r="B4850" t="s">
        <v>1124</v>
      </c>
      <c r="C4850" t="s">
        <v>89</v>
      </c>
      <c r="D4850" t="s">
        <v>89</v>
      </c>
      <c r="E4850" t="s">
        <v>4667</v>
      </c>
      <c r="F4850" t="s">
        <v>89</v>
      </c>
      <c r="G4850" t="s">
        <v>89</v>
      </c>
      <c r="H4850" t="s">
        <v>93</v>
      </c>
    </row>
    <row r="4851" spans="1:8" x14ac:dyDescent="0.25">
      <c r="A4851" t="s">
        <v>226</v>
      </c>
      <c r="B4851" t="s">
        <v>1125</v>
      </c>
      <c r="C4851" t="s">
        <v>89</v>
      </c>
      <c r="D4851" t="s">
        <v>89</v>
      </c>
      <c r="E4851" t="s">
        <v>4667</v>
      </c>
      <c r="F4851" t="s">
        <v>89</v>
      </c>
      <c r="G4851" t="s">
        <v>89</v>
      </c>
      <c r="H4851" t="s">
        <v>93</v>
      </c>
    </row>
    <row r="4852" spans="1:8" x14ac:dyDescent="0.25">
      <c r="A4852" t="s">
        <v>226</v>
      </c>
      <c r="B4852" t="s">
        <v>4700</v>
      </c>
      <c r="C4852" t="s">
        <v>89</v>
      </c>
      <c r="D4852" t="s">
        <v>89</v>
      </c>
      <c r="E4852" t="s">
        <v>4667</v>
      </c>
      <c r="F4852" t="s">
        <v>89</v>
      </c>
      <c r="G4852" t="s">
        <v>89</v>
      </c>
      <c r="H4852" t="s">
        <v>93</v>
      </c>
    </row>
    <row r="4853" spans="1:8" x14ac:dyDescent="0.25">
      <c r="A4853" t="s">
        <v>226</v>
      </c>
      <c r="B4853" t="s">
        <v>3063</v>
      </c>
      <c r="C4853" t="s">
        <v>89</v>
      </c>
      <c r="D4853" t="s">
        <v>89</v>
      </c>
      <c r="E4853" t="s">
        <v>4667</v>
      </c>
      <c r="F4853" t="s">
        <v>89</v>
      </c>
      <c r="G4853" t="s">
        <v>89</v>
      </c>
      <c r="H4853" t="s">
        <v>93</v>
      </c>
    </row>
    <row r="4854" spans="1:8" x14ac:dyDescent="0.25">
      <c r="A4854" t="s">
        <v>226</v>
      </c>
      <c r="B4854" t="s">
        <v>4701</v>
      </c>
      <c r="C4854" t="s">
        <v>89</v>
      </c>
      <c r="D4854" t="s">
        <v>89</v>
      </c>
      <c r="E4854" t="s">
        <v>4702</v>
      </c>
      <c r="F4854" t="s">
        <v>89</v>
      </c>
      <c r="G4854" t="s">
        <v>89</v>
      </c>
      <c r="H4854" t="s">
        <v>93</v>
      </c>
    </row>
    <row r="4855" spans="1:8" x14ac:dyDescent="0.25">
      <c r="A4855" t="s">
        <v>226</v>
      </c>
      <c r="B4855" t="s">
        <v>4703</v>
      </c>
      <c r="C4855" t="s">
        <v>89</v>
      </c>
      <c r="D4855" t="s">
        <v>89</v>
      </c>
      <c r="E4855" t="s">
        <v>4704</v>
      </c>
      <c r="F4855" t="s">
        <v>89</v>
      </c>
      <c r="G4855" t="s">
        <v>89</v>
      </c>
      <c r="H4855" t="s">
        <v>93</v>
      </c>
    </row>
    <row r="4856" spans="1:8" x14ac:dyDescent="0.25">
      <c r="A4856" t="s">
        <v>226</v>
      </c>
      <c r="B4856" t="s">
        <v>4705</v>
      </c>
      <c r="C4856" t="s">
        <v>89</v>
      </c>
      <c r="D4856" t="s">
        <v>4706</v>
      </c>
      <c r="E4856" t="s">
        <v>1516</v>
      </c>
      <c r="F4856" t="s">
        <v>89</v>
      </c>
      <c r="G4856" t="s">
        <v>89</v>
      </c>
      <c r="H4856" t="s">
        <v>93</v>
      </c>
    </row>
    <row r="4857" spans="1:8" x14ac:dyDescent="0.25">
      <c r="A4857" t="s">
        <v>226</v>
      </c>
      <c r="B4857" t="s">
        <v>4707</v>
      </c>
      <c r="C4857" t="s">
        <v>89</v>
      </c>
      <c r="D4857" t="s">
        <v>89</v>
      </c>
      <c r="E4857" t="s">
        <v>4702</v>
      </c>
      <c r="F4857" t="s">
        <v>89</v>
      </c>
      <c r="G4857" t="s">
        <v>89</v>
      </c>
      <c r="H4857" t="s">
        <v>93</v>
      </c>
    </row>
    <row r="4858" spans="1:8" x14ac:dyDescent="0.25">
      <c r="A4858" t="s">
        <v>226</v>
      </c>
      <c r="B4858" t="s">
        <v>4708</v>
      </c>
      <c r="C4858" t="s">
        <v>89</v>
      </c>
      <c r="D4858" t="s">
        <v>89</v>
      </c>
      <c r="E4858" t="s">
        <v>4702</v>
      </c>
      <c r="F4858" t="s">
        <v>89</v>
      </c>
      <c r="G4858" t="s">
        <v>89</v>
      </c>
      <c r="H4858" t="s">
        <v>93</v>
      </c>
    </row>
    <row r="4859" spans="1:8" x14ac:dyDescent="0.25">
      <c r="A4859" t="s">
        <v>226</v>
      </c>
      <c r="B4859" t="s">
        <v>4709</v>
      </c>
      <c r="C4859" t="s">
        <v>89</v>
      </c>
      <c r="D4859" t="s">
        <v>89</v>
      </c>
      <c r="E4859" t="s">
        <v>4702</v>
      </c>
      <c r="F4859" t="s">
        <v>89</v>
      </c>
      <c r="G4859" t="s">
        <v>89</v>
      </c>
      <c r="H4859" t="s">
        <v>93</v>
      </c>
    </row>
    <row r="4860" spans="1:8" x14ac:dyDescent="0.25">
      <c r="A4860" t="s">
        <v>226</v>
      </c>
      <c r="B4860" t="s">
        <v>4710</v>
      </c>
      <c r="C4860" t="s">
        <v>89</v>
      </c>
      <c r="D4860" t="s">
        <v>89</v>
      </c>
      <c r="E4860" t="s">
        <v>4702</v>
      </c>
      <c r="F4860" t="s">
        <v>89</v>
      </c>
      <c r="G4860" t="s">
        <v>89</v>
      </c>
      <c r="H4860" t="s">
        <v>93</v>
      </c>
    </row>
    <row r="4861" spans="1:8" x14ac:dyDescent="0.25">
      <c r="A4861" t="s">
        <v>226</v>
      </c>
      <c r="B4861" t="s">
        <v>4711</v>
      </c>
      <c r="C4861" t="s">
        <v>89</v>
      </c>
      <c r="D4861" t="s">
        <v>89</v>
      </c>
      <c r="E4861" t="s">
        <v>4712</v>
      </c>
      <c r="F4861" t="s">
        <v>89</v>
      </c>
      <c r="G4861" t="s">
        <v>89</v>
      </c>
      <c r="H4861" t="s">
        <v>93</v>
      </c>
    </row>
    <row r="4862" spans="1:8" x14ac:dyDescent="0.25">
      <c r="A4862" t="s">
        <v>226</v>
      </c>
      <c r="B4862" t="s">
        <v>1268</v>
      </c>
      <c r="C4862" t="s">
        <v>89</v>
      </c>
      <c r="D4862" t="s">
        <v>89</v>
      </c>
      <c r="E4862" t="s">
        <v>4668</v>
      </c>
      <c r="F4862" t="s">
        <v>89</v>
      </c>
      <c r="G4862" t="s">
        <v>89</v>
      </c>
      <c r="H4862" t="s">
        <v>93</v>
      </c>
    </row>
    <row r="4863" spans="1:8" x14ac:dyDescent="0.25">
      <c r="A4863" t="s">
        <v>226</v>
      </c>
      <c r="B4863" t="s">
        <v>1336</v>
      </c>
      <c r="C4863" t="s">
        <v>89</v>
      </c>
      <c r="D4863" t="s">
        <v>89</v>
      </c>
      <c r="E4863" t="s">
        <v>4668</v>
      </c>
      <c r="F4863" t="s">
        <v>89</v>
      </c>
      <c r="G4863" t="s">
        <v>89</v>
      </c>
      <c r="H4863" t="s">
        <v>93</v>
      </c>
    </row>
    <row r="4864" spans="1:8" x14ac:dyDescent="0.25">
      <c r="A4864" t="s">
        <v>226</v>
      </c>
      <c r="B4864" t="s">
        <v>3068</v>
      </c>
      <c r="C4864" t="s">
        <v>89</v>
      </c>
      <c r="D4864" t="s">
        <v>89</v>
      </c>
      <c r="E4864" t="s">
        <v>4668</v>
      </c>
      <c r="F4864" t="s">
        <v>89</v>
      </c>
      <c r="G4864" t="s">
        <v>89</v>
      </c>
      <c r="H4864" t="s">
        <v>93</v>
      </c>
    </row>
    <row r="4865" spans="1:8" x14ac:dyDescent="0.25">
      <c r="A4865" t="s">
        <v>226</v>
      </c>
      <c r="B4865" t="s">
        <v>1269</v>
      </c>
      <c r="C4865" t="s">
        <v>89</v>
      </c>
      <c r="D4865" t="s">
        <v>89</v>
      </c>
      <c r="E4865" t="s">
        <v>4668</v>
      </c>
      <c r="F4865" t="s">
        <v>89</v>
      </c>
      <c r="G4865" t="s">
        <v>89</v>
      </c>
      <c r="H4865" t="s">
        <v>93</v>
      </c>
    </row>
    <row r="4866" spans="1:8" x14ac:dyDescent="0.25">
      <c r="A4866" t="s">
        <v>226</v>
      </c>
      <c r="B4866" t="s">
        <v>1270</v>
      </c>
      <c r="C4866" t="s">
        <v>89</v>
      </c>
      <c r="D4866" t="s">
        <v>89</v>
      </c>
      <c r="E4866" t="s">
        <v>4668</v>
      </c>
      <c r="F4866" t="s">
        <v>89</v>
      </c>
      <c r="G4866" t="s">
        <v>89</v>
      </c>
      <c r="H4866" t="s">
        <v>93</v>
      </c>
    </row>
    <row r="4867" spans="1:8" x14ac:dyDescent="0.25">
      <c r="A4867" t="s">
        <v>226</v>
      </c>
      <c r="B4867" t="s">
        <v>3073</v>
      </c>
      <c r="C4867" t="s">
        <v>89</v>
      </c>
      <c r="D4867" t="s">
        <v>89</v>
      </c>
      <c r="E4867" t="s">
        <v>4668</v>
      </c>
      <c r="F4867" t="s">
        <v>89</v>
      </c>
      <c r="G4867" t="s">
        <v>89</v>
      </c>
      <c r="H4867" t="s">
        <v>93</v>
      </c>
    </row>
    <row r="4868" spans="1:8" x14ac:dyDescent="0.25">
      <c r="A4868" t="s">
        <v>226</v>
      </c>
      <c r="B4868" t="s">
        <v>4713</v>
      </c>
      <c r="C4868" t="s">
        <v>89</v>
      </c>
      <c r="D4868" t="s">
        <v>89</v>
      </c>
      <c r="E4868" t="s">
        <v>4668</v>
      </c>
      <c r="F4868" t="s">
        <v>89</v>
      </c>
      <c r="G4868" t="s">
        <v>89</v>
      </c>
      <c r="H4868" t="s">
        <v>93</v>
      </c>
    </row>
    <row r="4869" spans="1:8" x14ac:dyDescent="0.25">
      <c r="A4869" t="s">
        <v>226</v>
      </c>
      <c r="B4869" t="s">
        <v>3724</v>
      </c>
      <c r="C4869" t="s">
        <v>89</v>
      </c>
      <c r="D4869" t="s">
        <v>89</v>
      </c>
      <c r="E4869" t="s">
        <v>1221</v>
      </c>
      <c r="F4869" t="s">
        <v>89</v>
      </c>
      <c r="G4869" t="s">
        <v>89</v>
      </c>
      <c r="H4869" t="s">
        <v>93</v>
      </c>
    </row>
    <row r="4870" spans="1:8" x14ac:dyDescent="0.25">
      <c r="A4870" t="s">
        <v>226</v>
      </c>
      <c r="B4870" t="s">
        <v>3725</v>
      </c>
      <c r="C4870" t="s">
        <v>89</v>
      </c>
      <c r="D4870" t="s">
        <v>89</v>
      </c>
      <c r="E4870" t="s">
        <v>1221</v>
      </c>
      <c r="F4870" t="s">
        <v>89</v>
      </c>
      <c r="G4870" t="s">
        <v>89</v>
      </c>
      <c r="H4870" t="s">
        <v>93</v>
      </c>
    </row>
    <row r="4871" spans="1:8" x14ac:dyDescent="0.25">
      <c r="A4871" t="s">
        <v>226</v>
      </c>
      <c r="B4871" t="s">
        <v>1439</v>
      </c>
      <c r="C4871" t="s">
        <v>89</v>
      </c>
      <c r="D4871" t="s">
        <v>89</v>
      </c>
      <c r="E4871" t="s">
        <v>1221</v>
      </c>
      <c r="F4871" t="s">
        <v>89</v>
      </c>
      <c r="G4871" t="s">
        <v>89</v>
      </c>
      <c r="H4871" t="s">
        <v>93</v>
      </c>
    </row>
    <row r="4872" spans="1:8" x14ac:dyDescent="0.25">
      <c r="A4872" t="s">
        <v>226</v>
      </c>
      <c r="B4872" t="s">
        <v>4265</v>
      </c>
      <c r="C4872" t="s">
        <v>89</v>
      </c>
      <c r="D4872" t="s">
        <v>89</v>
      </c>
      <c r="E4872" t="s">
        <v>1221</v>
      </c>
      <c r="F4872" t="s">
        <v>89</v>
      </c>
      <c r="G4872" t="s">
        <v>89</v>
      </c>
      <c r="H4872" t="s">
        <v>93</v>
      </c>
    </row>
    <row r="4873" spans="1:8" x14ac:dyDescent="0.25">
      <c r="A4873" t="s">
        <v>226</v>
      </c>
      <c r="B4873" t="s">
        <v>2543</v>
      </c>
      <c r="C4873" t="s">
        <v>89</v>
      </c>
      <c r="D4873" t="s">
        <v>89</v>
      </c>
      <c r="E4873" t="s">
        <v>1221</v>
      </c>
      <c r="F4873" t="s">
        <v>89</v>
      </c>
      <c r="G4873" t="s">
        <v>89</v>
      </c>
      <c r="H4873" t="s">
        <v>93</v>
      </c>
    </row>
    <row r="4874" spans="1:8" x14ac:dyDescent="0.25">
      <c r="A4874" t="s">
        <v>226</v>
      </c>
      <c r="B4874" t="s">
        <v>2541</v>
      </c>
      <c r="C4874" t="s">
        <v>89</v>
      </c>
      <c r="D4874" t="s">
        <v>89</v>
      </c>
      <c r="E4874" t="s">
        <v>1221</v>
      </c>
      <c r="F4874" t="s">
        <v>89</v>
      </c>
      <c r="G4874" t="s">
        <v>89</v>
      </c>
      <c r="H4874" t="s">
        <v>93</v>
      </c>
    </row>
    <row r="4875" spans="1:8" x14ac:dyDescent="0.25">
      <c r="A4875" t="s">
        <v>226</v>
      </c>
      <c r="B4875" t="s">
        <v>4714</v>
      </c>
      <c r="C4875" t="s">
        <v>89</v>
      </c>
      <c r="D4875" t="s">
        <v>89</v>
      </c>
      <c r="E4875" t="s">
        <v>1133</v>
      </c>
      <c r="F4875" t="s">
        <v>89</v>
      </c>
      <c r="G4875" t="s">
        <v>89</v>
      </c>
      <c r="H4875" t="s">
        <v>93</v>
      </c>
    </row>
    <row r="4876" spans="1:8" x14ac:dyDescent="0.25">
      <c r="A4876" t="s">
        <v>227</v>
      </c>
      <c r="B4876" t="s">
        <v>2794</v>
      </c>
      <c r="C4876" t="s">
        <v>89</v>
      </c>
      <c r="D4876" t="s">
        <v>4719</v>
      </c>
      <c r="E4876" t="s">
        <v>1100</v>
      </c>
      <c r="F4876" t="s">
        <v>89</v>
      </c>
      <c r="G4876" t="s">
        <v>89</v>
      </c>
      <c r="H4876" t="s">
        <v>93</v>
      </c>
    </row>
    <row r="4877" spans="1:8" x14ac:dyDescent="0.25">
      <c r="A4877" t="s">
        <v>227</v>
      </c>
      <c r="B4877" t="s">
        <v>4720</v>
      </c>
      <c r="C4877" t="s">
        <v>89</v>
      </c>
      <c r="D4877" t="s">
        <v>4721</v>
      </c>
      <c r="E4877" t="s">
        <v>1119</v>
      </c>
      <c r="F4877" t="s">
        <v>89</v>
      </c>
      <c r="G4877" t="s">
        <v>89</v>
      </c>
      <c r="H4877" t="s">
        <v>93</v>
      </c>
    </row>
    <row r="4878" spans="1:8" x14ac:dyDescent="0.25">
      <c r="A4878" t="s">
        <v>227</v>
      </c>
      <c r="B4878" t="s">
        <v>4722</v>
      </c>
      <c r="C4878" t="s">
        <v>89</v>
      </c>
      <c r="D4878" t="s">
        <v>4723</v>
      </c>
      <c r="E4878" t="s">
        <v>1148</v>
      </c>
      <c r="F4878" t="s">
        <v>89</v>
      </c>
      <c r="G4878" t="s">
        <v>89</v>
      </c>
      <c r="H4878" t="s">
        <v>93</v>
      </c>
    </row>
    <row r="4879" spans="1:8" x14ac:dyDescent="0.25">
      <c r="A4879" t="s">
        <v>227</v>
      </c>
      <c r="B4879" t="s">
        <v>4724</v>
      </c>
      <c r="C4879" t="s">
        <v>89</v>
      </c>
      <c r="D4879" t="s">
        <v>4725</v>
      </c>
      <c r="E4879" t="s">
        <v>2303</v>
      </c>
      <c r="F4879" t="s">
        <v>89</v>
      </c>
      <c r="G4879" t="s">
        <v>89</v>
      </c>
      <c r="H4879" t="s">
        <v>93</v>
      </c>
    </row>
    <row r="4880" spans="1:8" x14ac:dyDescent="0.25">
      <c r="A4880" t="s">
        <v>227</v>
      </c>
      <c r="B4880" t="s">
        <v>1143</v>
      </c>
      <c r="C4880" t="s">
        <v>89</v>
      </c>
      <c r="D4880" t="s">
        <v>4726</v>
      </c>
      <c r="E4880" t="s">
        <v>1162</v>
      </c>
      <c r="F4880" t="s">
        <v>89</v>
      </c>
      <c r="G4880" t="s">
        <v>89</v>
      </c>
      <c r="H4880" t="s">
        <v>93</v>
      </c>
    </row>
    <row r="4881" spans="1:8" x14ac:dyDescent="0.25">
      <c r="A4881" t="s">
        <v>227</v>
      </c>
      <c r="B4881" t="s">
        <v>2174</v>
      </c>
      <c r="C4881" t="s">
        <v>89</v>
      </c>
      <c r="D4881" t="s">
        <v>4727</v>
      </c>
      <c r="E4881" t="s">
        <v>4728</v>
      </c>
      <c r="F4881" t="s">
        <v>89</v>
      </c>
      <c r="G4881" t="s">
        <v>89</v>
      </c>
      <c r="H4881" t="s">
        <v>93</v>
      </c>
    </row>
    <row r="4882" spans="1:8" x14ac:dyDescent="0.25">
      <c r="A4882" t="s">
        <v>227</v>
      </c>
      <c r="B4882" t="s">
        <v>4720</v>
      </c>
      <c r="C4882" t="s">
        <v>89</v>
      </c>
      <c r="D4882" t="s">
        <v>4721</v>
      </c>
      <c r="E4882" t="s">
        <v>1119</v>
      </c>
      <c r="F4882" t="s">
        <v>89</v>
      </c>
      <c r="G4882" t="s">
        <v>89</v>
      </c>
      <c r="H4882" t="s">
        <v>93</v>
      </c>
    </row>
    <row r="4883" spans="1:8" x14ac:dyDescent="0.25">
      <c r="A4883" t="s">
        <v>227</v>
      </c>
      <c r="B4883" t="s">
        <v>4724</v>
      </c>
      <c r="C4883" t="s">
        <v>89</v>
      </c>
      <c r="D4883" t="s">
        <v>4725</v>
      </c>
      <c r="E4883" t="s">
        <v>4729</v>
      </c>
      <c r="F4883" t="s">
        <v>89</v>
      </c>
      <c r="G4883" t="s">
        <v>89</v>
      </c>
      <c r="H4883" t="s">
        <v>93</v>
      </c>
    </row>
    <row r="4884" spans="1:8" x14ac:dyDescent="0.25">
      <c r="A4884" t="s">
        <v>227</v>
      </c>
      <c r="B4884" t="s">
        <v>4730</v>
      </c>
      <c r="C4884" t="s">
        <v>89</v>
      </c>
      <c r="D4884" t="s">
        <v>4731</v>
      </c>
      <c r="E4884" t="s">
        <v>1097</v>
      </c>
      <c r="F4884" t="s">
        <v>89</v>
      </c>
      <c r="G4884" t="s">
        <v>89</v>
      </c>
      <c r="H4884" t="s">
        <v>93</v>
      </c>
    </row>
    <row r="4885" spans="1:8" x14ac:dyDescent="0.25">
      <c r="A4885" t="s">
        <v>227</v>
      </c>
      <c r="B4885" t="s">
        <v>4722</v>
      </c>
      <c r="C4885" t="s">
        <v>89</v>
      </c>
      <c r="D4885" t="s">
        <v>4723</v>
      </c>
      <c r="E4885" t="s">
        <v>1148</v>
      </c>
      <c r="F4885" t="s">
        <v>89</v>
      </c>
      <c r="G4885" t="s">
        <v>89</v>
      </c>
      <c r="H4885" t="s">
        <v>93</v>
      </c>
    </row>
    <row r="4886" spans="1:8" x14ac:dyDescent="0.25">
      <c r="A4886" t="s">
        <v>227</v>
      </c>
      <c r="B4886" t="s">
        <v>2128</v>
      </c>
      <c r="C4886" t="s">
        <v>89</v>
      </c>
      <c r="D4886" t="s">
        <v>2129</v>
      </c>
      <c r="E4886" t="s">
        <v>1105</v>
      </c>
      <c r="F4886" t="s">
        <v>89</v>
      </c>
      <c r="G4886" t="s">
        <v>89</v>
      </c>
      <c r="H4886" t="s">
        <v>93</v>
      </c>
    </row>
    <row r="4887" spans="1:8" x14ac:dyDescent="0.25">
      <c r="A4887" t="s">
        <v>227</v>
      </c>
      <c r="B4887" t="s">
        <v>4732</v>
      </c>
      <c r="C4887" t="s">
        <v>89</v>
      </c>
      <c r="D4887" t="s">
        <v>4733</v>
      </c>
      <c r="E4887" t="s">
        <v>2169</v>
      </c>
      <c r="F4887" t="s">
        <v>89</v>
      </c>
      <c r="G4887" t="s">
        <v>89</v>
      </c>
      <c r="H4887" t="s">
        <v>93</v>
      </c>
    </row>
    <row r="4888" spans="1:8" x14ac:dyDescent="0.25">
      <c r="A4888" t="s">
        <v>227</v>
      </c>
      <c r="B4888" t="s">
        <v>4734</v>
      </c>
      <c r="C4888" t="s">
        <v>89</v>
      </c>
      <c r="D4888" t="s">
        <v>4735</v>
      </c>
      <c r="E4888" t="s">
        <v>4736</v>
      </c>
      <c r="F4888" t="s">
        <v>89</v>
      </c>
      <c r="G4888" t="s">
        <v>89</v>
      </c>
      <c r="H4888" t="s">
        <v>93</v>
      </c>
    </row>
    <row r="4889" spans="1:8" x14ac:dyDescent="0.25">
      <c r="A4889" t="s">
        <v>227</v>
      </c>
      <c r="B4889" t="s">
        <v>2777</v>
      </c>
      <c r="C4889" t="s">
        <v>89</v>
      </c>
      <c r="D4889" t="s">
        <v>4737</v>
      </c>
      <c r="E4889" t="s">
        <v>2779</v>
      </c>
      <c r="F4889" t="s">
        <v>89</v>
      </c>
      <c r="G4889" t="s">
        <v>89</v>
      </c>
      <c r="H4889" t="s">
        <v>93</v>
      </c>
    </row>
    <row r="4890" spans="1:8" x14ac:dyDescent="0.25">
      <c r="A4890" t="s">
        <v>227</v>
      </c>
      <c r="B4890" t="s">
        <v>4738</v>
      </c>
      <c r="C4890" t="s">
        <v>89</v>
      </c>
      <c r="D4890" t="s">
        <v>4739</v>
      </c>
      <c r="E4890" t="s">
        <v>2997</v>
      </c>
      <c r="F4890" t="s">
        <v>89</v>
      </c>
      <c r="G4890" t="s">
        <v>89</v>
      </c>
      <c r="H4890" t="s">
        <v>93</v>
      </c>
    </row>
    <row r="4891" spans="1:8" x14ac:dyDescent="0.25">
      <c r="A4891" t="s">
        <v>227</v>
      </c>
      <c r="B4891" t="s">
        <v>4740</v>
      </c>
      <c r="C4891" t="s">
        <v>89</v>
      </c>
      <c r="D4891" t="s">
        <v>4741</v>
      </c>
      <c r="E4891" t="s">
        <v>2992</v>
      </c>
      <c r="F4891" t="s">
        <v>89</v>
      </c>
      <c r="G4891" t="s">
        <v>89</v>
      </c>
      <c r="H4891" t="s">
        <v>93</v>
      </c>
    </row>
    <row r="4892" spans="1:8" x14ac:dyDescent="0.25">
      <c r="A4892" t="s">
        <v>227</v>
      </c>
      <c r="B4892" t="s">
        <v>1156</v>
      </c>
      <c r="C4892" t="s">
        <v>89</v>
      </c>
      <c r="D4892" t="s">
        <v>4742</v>
      </c>
      <c r="E4892" t="s">
        <v>1485</v>
      </c>
      <c r="F4892" t="s">
        <v>89</v>
      </c>
      <c r="G4892" t="s">
        <v>89</v>
      </c>
      <c r="H4892" t="s">
        <v>93</v>
      </c>
    </row>
    <row r="4893" spans="1:8" x14ac:dyDescent="0.25">
      <c r="A4893" t="s">
        <v>227</v>
      </c>
      <c r="B4893" t="s">
        <v>2785</v>
      </c>
      <c r="C4893" t="s">
        <v>89</v>
      </c>
      <c r="D4893" t="s">
        <v>4743</v>
      </c>
      <c r="E4893" t="s">
        <v>1162</v>
      </c>
      <c r="F4893" t="s">
        <v>89</v>
      </c>
      <c r="G4893" t="s">
        <v>89</v>
      </c>
      <c r="H4893" t="s">
        <v>93</v>
      </c>
    </row>
    <row r="4894" spans="1:8" x14ac:dyDescent="0.25">
      <c r="A4894" t="s">
        <v>227</v>
      </c>
      <c r="B4894" t="s">
        <v>4744</v>
      </c>
      <c r="C4894" t="s">
        <v>89</v>
      </c>
      <c r="D4894" t="s">
        <v>4745</v>
      </c>
      <c r="E4894" t="s">
        <v>1205</v>
      </c>
      <c r="F4894" t="s">
        <v>89</v>
      </c>
      <c r="G4894" t="s">
        <v>89</v>
      </c>
      <c r="H4894" t="s">
        <v>93</v>
      </c>
    </row>
    <row r="4895" spans="1:8" x14ac:dyDescent="0.25">
      <c r="A4895" t="s">
        <v>227</v>
      </c>
      <c r="B4895" t="s">
        <v>1158</v>
      </c>
      <c r="C4895" t="s">
        <v>89</v>
      </c>
      <c r="D4895" t="s">
        <v>4746</v>
      </c>
      <c r="E4895" t="s">
        <v>1485</v>
      </c>
      <c r="F4895" t="s">
        <v>89</v>
      </c>
      <c r="G4895" t="s">
        <v>89</v>
      </c>
      <c r="H4895" t="s">
        <v>93</v>
      </c>
    </row>
    <row r="4896" spans="1:8" x14ac:dyDescent="0.25">
      <c r="A4896" t="s">
        <v>227</v>
      </c>
      <c r="B4896" t="s">
        <v>1144</v>
      </c>
      <c r="C4896" t="s">
        <v>89</v>
      </c>
      <c r="D4896" t="s">
        <v>4726</v>
      </c>
      <c r="E4896" t="s">
        <v>1238</v>
      </c>
      <c r="F4896" t="s">
        <v>89</v>
      </c>
      <c r="G4896" t="s">
        <v>89</v>
      </c>
      <c r="H4896" t="s">
        <v>93</v>
      </c>
    </row>
    <row r="4897" spans="1:8" x14ac:dyDescent="0.25">
      <c r="A4897" t="s">
        <v>227</v>
      </c>
      <c r="B4897" t="s">
        <v>1163</v>
      </c>
      <c r="C4897" t="s">
        <v>89</v>
      </c>
      <c r="D4897" t="s">
        <v>4726</v>
      </c>
      <c r="E4897" t="s">
        <v>1278</v>
      </c>
      <c r="F4897" t="s">
        <v>89</v>
      </c>
      <c r="G4897" t="s">
        <v>89</v>
      </c>
      <c r="H4897" t="s">
        <v>93</v>
      </c>
    </row>
    <row r="4898" spans="1:8" x14ac:dyDescent="0.25">
      <c r="A4898" t="s">
        <v>227</v>
      </c>
      <c r="B4898" t="s">
        <v>1151</v>
      </c>
      <c r="C4898" t="s">
        <v>89</v>
      </c>
      <c r="D4898" t="s">
        <v>4747</v>
      </c>
      <c r="E4898" t="s">
        <v>1265</v>
      </c>
      <c r="F4898" t="s">
        <v>89</v>
      </c>
      <c r="G4898" t="s">
        <v>89</v>
      </c>
      <c r="H4898" t="s">
        <v>93</v>
      </c>
    </row>
    <row r="4899" spans="1:8" x14ac:dyDescent="0.25">
      <c r="A4899" t="s">
        <v>227</v>
      </c>
      <c r="B4899" t="s">
        <v>2794</v>
      </c>
      <c r="C4899" t="s">
        <v>89</v>
      </c>
      <c r="D4899" t="s">
        <v>4719</v>
      </c>
      <c r="E4899" t="s">
        <v>1100</v>
      </c>
      <c r="F4899" t="s">
        <v>89</v>
      </c>
      <c r="G4899" t="s">
        <v>89</v>
      </c>
      <c r="H4899" t="s">
        <v>93</v>
      </c>
    </row>
    <row r="4900" spans="1:8" x14ac:dyDescent="0.25">
      <c r="A4900" t="s">
        <v>227</v>
      </c>
      <c r="B4900" t="s">
        <v>1239</v>
      </c>
      <c r="C4900" t="s">
        <v>89</v>
      </c>
      <c r="D4900" t="s">
        <v>4748</v>
      </c>
      <c r="E4900" t="s">
        <v>1265</v>
      </c>
      <c r="F4900" t="s">
        <v>89</v>
      </c>
      <c r="G4900" t="s">
        <v>89</v>
      </c>
      <c r="H4900" t="s">
        <v>93</v>
      </c>
    </row>
    <row r="4901" spans="1:8" x14ac:dyDescent="0.25">
      <c r="A4901" t="s">
        <v>227</v>
      </c>
      <c r="B4901" t="s">
        <v>1140</v>
      </c>
      <c r="C4901" t="s">
        <v>89</v>
      </c>
      <c r="D4901" t="s">
        <v>4726</v>
      </c>
      <c r="E4901" t="s">
        <v>1100</v>
      </c>
      <c r="F4901" t="s">
        <v>89</v>
      </c>
      <c r="G4901" t="s">
        <v>89</v>
      </c>
      <c r="H4901" t="s">
        <v>93</v>
      </c>
    </row>
    <row r="4902" spans="1:8" x14ac:dyDescent="0.25">
      <c r="A4902" t="s">
        <v>227</v>
      </c>
      <c r="B4902" t="s">
        <v>2805</v>
      </c>
      <c r="C4902" t="s">
        <v>89</v>
      </c>
      <c r="D4902" t="s">
        <v>4749</v>
      </c>
      <c r="E4902" t="s">
        <v>1100</v>
      </c>
      <c r="F4902" t="s">
        <v>89</v>
      </c>
      <c r="G4902" t="s">
        <v>89</v>
      </c>
      <c r="H4902" t="s">
        <v>93</v>
      </c>
    </row>
    <row r="4903" spans="1:8" x14ac:dyDescent="0.25">
      <c r="A4903" t="s">
        <v>227</v>
      </c>
      <c r="B4903" t="s">
        <v>1143</v>
      </c>
      <c r="C4903" t="s">
        <v>89</v>
      </c>
      <c r="D4903" t="s">
        <v>4726</v>
      </c>
      <c r="E4903" t="s">
        <v>1162</v>
      </c>
      <c r="F4903" t="s">
        <v>89</v>
      </c>
      <c r="G4903" t="s">
        <v>89</v>
      </c>
      <c r="H4903" t="s">
        <v>93</v>
      </c>
    </row>
    <row r="4904" spans="1:8" x14ac:dyDescent="0.25">
      <c r="A4904" t="s">
        <v>227</v>
      </c>
      <c r="B4904" t="s">
        <v>4750</v>
      </c>
      <c r="C4904" t="s">
        <v>89</v>
      </c>
      <c r="D4904" t="s">
        <v>4751</v>
      </c>
      <c r="E4904" t="s">
        <v>1097</v>
      </c>
      <c r="F4904" t="s">
        <v>89</v>
      </c>
      <c r="G4904" t="s">
        <v>89</v>
      </c>
      <c r="H4904" t="s">
        <v>93</v>
      </c>
    </row>
    <row r="4905" spans="1:8" x14ac:dyDescent="0.25">
      <c r="A4905" t="s">
        <v>227</v>
      </c>
      <c r="B4905" t="s">
        <v>1197</v>
      </c>
      <c r="C4905" t="s">
        <v>89</v>
      </c>
      <c r="D4905" t="s">
        <v>89</v>
      </c>
      <c r="E4905" t="s">
        <v>1135</v>
      </c>
      <c r="F4905" t="s">
        <v>89</v>
      </c>
      <c r="G4905" t="s">
        <v>89</v>
      </c>
      <c r="H4905" t="s">
        <v>93</v>
      </c>
    </row>
    <row r="4906" spans="1:8" x14ac:dyDescent="0.25">
      <c r="A4906" t="s">
        <v>227</v>
      </c>
      <c r="B4906" t="s">
        <v>4752</v>
      </c>
      <c r="C4906" t="s">
        <v>89</v>
      </c>
      <c r="D4906" t="s">
        <v>89</v>
      </c>
      <c r="E4906" t="s">
        <v>1272</v>
      </c>
      <c r="F4906" t="s">
        <v>89</v>
      </c>
      <c r="G4906" t="s">
        <v>89</v>
      </c>
      <c r="H4906" t="s">
        <v>93</v>
      </c>
    </row>
    <row r="4907" spans="1:8" x14ac:dyDescent="0.25">
      <c r="A4907" t="s">
        <v>227</v>
      </c>
      <c r="B4907" t="s">
        <v>2913</v>
      </c>
      <c r="C4907" t="s">
        <v>89</v>
      </c>
      <c r="D4907" t="s">
        <v>89</v>
      </c>
      <c r="E4907" t="s">
        <v>1278</v>
      </c>
      <c r="F4907" t="s">
        <v>89</v>
      </c>
      <c r="G4907" t="s">
        <v>89</v>
      </c>
      <c r="H4907" t="s">
        <v>93</v>
      </c>
    </row>
    <row r="4908" spans="1:8" x14ac:dyDescent="0.25">
      <c r="A4908" t="s">
        <v>227</v>
      </c>
      <c r="B4908" t="s">
        <v>1122</v>
      </c>
      <c r="C4908" t="s">
        <v>89</v>
      </c>
      <c r="D4908" t="s">
        <v>89</v>
      </c>
      <c r="E4908" t="s">
        <v>4753</v>
      </c>
      <c r="F4908" t="s">
        <v>89</v>
      </c>
      <c r="G4908" t="s">
        <v>89</v>
      </c>
      <c r="H4908" t="s">
        <v>93</v>
      </c>
    </row>
    <row r="4909" spans="1:8" x14ac:dyDescent="0.25">
      <c r="A4909" t="s">
        <v>227</v>
      </c>
      <c r="B4909" t="s">
        <v>1331</v>
      </c>
      <c r="C4909" t="s">
        <v>89</v>
      </c>
      <c r="D4909" t="s">
        <v>89</v>
      </c>
      <c r="E4909" t="s">
        <v>4753</v>
      </c>
      <c r="F4909" t="s">
        <v>89</v>
      </c>
      <c r="G4909" t="s">
        <v>89</v>
      </c>
      <c r="H4909" t="s">
        <v>93</v>
      </c>
    </row>
    <row r="4910" spans="1:8" x14ac:dyDescent="0.25">
      <c r="A4910" t="s">
        <v>227</v>
      </c>
      <c r="B4910" t="s">
        <v>1124</v>
      </c>
      <c r="C4910" t="s">
        <v>89</v>
      </c>
      <c r="D4910" t="s">
        <v>89</v>
      </c>
      <c r="E4910" t="s">
        <v>4753</v>
      </c>
      <c r="F4910" t="s">
        <v>89</v>
      </c>
      <c r="G4910" t="s">
        <v>89</v>
      </c>
      <c r="H4910" t="s">
        <v>93</v>
      </c>
    </row>
    <row r="4911" spans="1:8" x14ac:dyDescent="0.25">
      <c r="A4911" t="s">
        <v>227</v>
      </c>
      <c r="B4911" t="s">
        <v>1125</v>
      </c>
      <c r="C4911" t="s">
        <v>89</v>
      </c>
      <c r="D4911" t="s">
        <v>89</v>
      </c>
      <c r="E4911" t="s">
        <v>4753</v>
      </c>
      <c r="F4911" t="s">
        <v>89</v>
      </c>
      <c r="G4911" t="s">
        <v>89</v>
      </c>
      <c r="H4911" t="s">
        <v>93</v>
      </c>
    </row>
    <row r="4912" spans="1:8" x14ac:dyDescent="0.25">
      <c r="A4912" t="s">
        <v>227</v>
      </c>
      <c r="B4912" t="s">
        <v>4754</v>
      </c>
      <c r="C4912" t="s">
        <v>89</v>
      </c>
      <c r="D4912" t="s">
        <v>89</v>
      </c>
      <c r="E4912" t="s">
        <v>4753</v>
      </c>
      <c r="F4912" t="s">
        <v>89</v>
      </c>
      <c r="G4912" t="s">
        <v>89</v>
      </c>
      <c r="H4912" t="s">
        <v>93</v>
      </c>
    </row>
    <row r="4913" spans="1:8" x14ac:dyDescent="0.25">
      <c r="A4913" t="s">
        <v>227</v>
      </c>
      <c r="B4913" t="s">
        <v>1200</v>
      </c>
      <c r="C4913" t="s">
        <v>89</v>
      </c>
      <c r="D4913" t="s">
        <v>89</v>
      </c>
      <c r="E4913" t="s">
        <v>1231</v>
      </c>
      <c r="F4913" t="s">
        <v>89</v>
      </c>
      <c r="G4913" t="s">
        <v>89</v>
      </c>
      <c r="H4913" t="s">
        <v>93</v>
      </c>
    </row>
    <row r="4914" spans="1:8" x14ac:dyDescent="0.25">
      <c r="A4914" t="s">
        <v>227</v>
      </c>
      <c r="B4914" t="s">
        <v>1130</v>
      </c>
      <c r="C4914" t="s">
        <v>89</v>
      </c>
      <c r="D4914" t="s">
        <v>89</v>
      </c>
      <c r="E4914" t="s">
        <v>1231</v>
      </c>
      <c r="F4914" t="s">
        <v>89</v>
      </c>
      <c r="G4914" t="s">
        <v>89</v>
      </c>
      <c r="H4914" t="s">
        <v>93</v>
      </c>
    </row>
    <row r="4915" spans="1:8" x14ac:dyDescent="0.25">
      <c r="A4915" t="s">
        <v>227</v>
      </c>
      <c r="B4915" t="s">
        <v>1132</v>
      </c>
      <c r="C4915" t="s">
        <v>89</v>
      </c>
      <c r="D4915" t="s">
        <v>89</v>
      </c>
      <c r="E4915" t="s">
        <v>1286</v>
      </c>
      <c r="F4915" t="s">
        <v>89</v>
      </c>
      <c r="G4915" t="s">
        <v>89</v>
      </c>
      <c r="H4915" t="s">
        <v>93</v>
      </c>
    </row>
    <row r="4916" spans="1:8" x14ac:dyDescent="0.25">
      <c r="A4916" t="s">
        <v>227</v>
      </c>
      <c r="B4916" t="s">
        <v>1268</v>
      </c>
      <c r="C4916" t="s">
        <v>89</v>
      </c>
      <c r="D4916" t="s">
        <v>89</v>
      </c>
      <c r="E4916" t="s">
        <v>1335</v>
      </c>
      <c r="F4916" t="s">
        <v>89</v>
      </c>
      <c r="G4916" t="s">
        <v>89</v>
      </c>
      <c r="H4916" t="s">
        <v>93</v>
      </c>
    </row>
    <row r="4917" spans="1:8" x14ac:dyDescent="0.25">
      <c r="A4917" t="s">
        <v>227</v>
      </c>
      <c r="B4917" t="s">
        <v>1269</v>
      </c>
      <c r="C4917" t="s">
        <v>89</v>
      </c>
      <c r="D4917" t="s">
        <v>89</v>
      </c>
      <c r="E4917" t="s">
        <v>1335</v>
      </c>
      <c r="F4917" t="s">
        <v>89</v>
      </c>
      <c r="G4917" t="s">
        <v>89</v>
      </c>
      <c r="H4917" t="s">
        <v>93</v>
      </c>
    </row>
    <row r="4918" spans="1:8" x14ac:dyDescent="0.25">
      <c r="A4918" t="s">
        <v>227</v>
      </c>
      <c r="B4918" t="s">
        <v>1270</v>
      </c>
      <c r="C4918" t="s">
        <v>89</v>
      </c>
      <c r="D4918" t="s">
        <v>89</v>
      </c>
      <c r="E4918" t="s">
        <v>1335</v>
      </c>
      <c r="F4918" t="s">
        <v>89</v>
      </c>
      <c r="G4918" t="s">
        <v>89</v>
      </c>
      <c r="H4918" t="s">
        <v>93</v>
      </c>
    </row>
    <row r="4919" spans="1:8" x14ac:dyDescent="0.25">
      <c r="A4919" t="s">
        <v>227</v>
      </c>
      <c r="B4919" t="s">
        <v>1271</v>
      </c>
      <c r="C4919" t="s">
        <v>89</v>
      </c>
      <c r="D4919" t="s">
        <v>89</v>
      </c>
      <c r="E4919" t="s">
        <v>1272</v>
      </c>
      <c r="F4919" t="s">
        <v>89</v>
      </c>
      <c r="G4919" t="s">
        <v>89</v>
      </c>
      <c r="H4919" t="s">
        <v>93</v>
      </c>
    </row>
    <row r="4920" spans="1:8" x14ac:dyDescent="0.25">
      <c r="A4920" t="s">
        <v>227</v>
      </c>
      <c r="B4920" t="s">
        <v>1138</v>
      </c>
      <c r="C4920" t="s">
        <v>89</v>
      </c>
      <c r="D4920" t="s">
        <v>89</v>
      </c>
      <c r="E4920" t="s">
        <v>1139</v>
      </c>
      <c r="F4920" t="s">
        <v>89</v>
      </c>
      <c r="G4920" t="s">
        <v>89</v>
      </c>
      <c r="H4920" t="s">
        <v>93</v>
      </c>
    </row>
    <row r="4921" spans="1:8" x14ac:dyDescent="0.25">
      <c r="A4921" t="s">
        <v>228</v>
      </c>
      <c r="B4921" t="s">
        <v>1140</v>
      </c>
      <c r="C4921" t="s">
        <v>89</v>
      </c>
      <c r="D4921" t="s">
        <v>4755</v>
      </c>
      <c r="E4921" t="s">
        <v>1238</v>
      </c>
      <c r="F4921" t="s">
        <v>89</v>
      </c>
      <c r="G4921" t="s">
        <v>89</v>
      </c>
      <c r="H4921" t="s">
        <v>93</v>
      </c>
    </row>
    <row r="4922" spans="1:8" x14ac:dyDescent="0.25">
      <c r="A4922" t="s">
        <v>228</v>
      </c>
      <c r="B4922" t="s">
        <v>1360</v>
      </c>
      <c r="C4922" t="s">
        <v>89</v>
      </c>
      <c r="D4922" t="s">
        <v>4756</v>
      </c>
      <c r="E4922" t="s">
        <v>1093</v>
      </c>
      <c r="F4922" t="s">
        <v>89</v>
      </c>
      <c r="G4922" t="s">
        <v>89</v>
      </c>
      <c r="H4922" t="s">
        <v>93</v>
      </c>
    </row>
    <row r="4923" spans="1:8" x14ac:dyDescent="0.25">
      <c r="A4923" t="s">
        <v>228</v>
      </c>
      <c r="B4923" t="s">
        <v>1143</v>
      </c>
      <c r="C4923" t="s">
        <v>89</v>
      </c>
      <c r="D4923" t="s">
        <v>4757</v>
      </c>
      <c r="E4923" t="s">
        <v>1097</v>
      </c>
      <c r="F4923" t="s">
        <v>89</v>
      </c>
      <c r="G4923" t="s">
        <v>89</v>
      </c>
      <c r="H4923" t="s">
        <v>93</v>
      </c>
    </row>
    <row r="4924" spans="1:8" x14ac:dyDescent="0.25">
      <c r="A4924" t="s">
        <v>228</v>
      </c>
      <c r="B4924" t="s">
        <v>1318</v>
      </c>
      <c r="C4924" t="s">
        <v>89</v>
      </c>
      <c r="D4924" t="s">
        <v>4758</v>
      </c>
      <c r="E4924" t="s">
        <v>1094</v>
      </c>
      <c r="F4924" t="s">
        <v>89</v>
      </c>
      <c r="G4924" t="s">
        <v>89</v>
      </c>
      <c r="H4924" t="s">
        <v>93</v>
      </c>
    </row>
    <row r="4925" spans="1:8" x14ac:dyDescent="0.25">
      <c r="A4925" t="s">
        <v>228</v>
      </c>
      <c r="B4925" t="s">
        <v>1323</v>
      </c>
      <c r="C4925" t="s">
        <v>89</v>
      </c>
      <c r="D4925" t="s">
        <v>4759</v>
      </c>
      <c r="E4925" t="s">
        <v>1194</v>
      </c>
      <c r="F4925" t="s">
        <v>89</v>
      </c>
      <c r="G4925" t="s">
        <v>89</v>
      </c>
      <c r="H4925" t="s">
        <v>93</v>
      </c>
    </row>
    <row r="4926" spans="1:8" x14ac:dyDescent="0.25">
      <c r="A4926" t="s">
        <v>228</v>
      </c>
      <c r="B4926" t="s">
        <v>1360</v>
      </c>
      <c r="C4926" t="s">
        <v>89</v>
      </c>
      <c r="D4926" t="s">
        <v>4756</v>
      </c>
      <c r="E4926" t="s">
        <v>1093</v>
      </c>
      <c r="F4926" t="s">
        <v>89</v>
      </c>
      <c r="G4926" t="s">
        <v>89</v>
      </c>
      <c r="H4926" t="s">
        <v>93</v>
      </c>
    </row>
    <row r="4927" spans="1:8" x14ac:dyDescent="0.25">
      <c r="A4927" t="s">
        <v>228</v>
      </c>
      <c r="B4927" t="s">
        <v>4760</v>
      </c>
      <c r="C4927" t="s">
        <v>89</v>
      </c>
      <c r="D4927" t="s">
        <v>4761</v>
      </c>
      <c r="E4927" t="s">
        <v>1094</v>
      </c>
      <c r="F4927" t="s">
        <v>89</v>
      </c>
      <c r="G4927" t="s">
        <v>89</v>
      </c>
      <c r="H4927" t="s">
        <v>93</v>
      </c>
    </row>
    <row r="4928" spans="1:8" x14ac:dyDescent="0.25">
      <c r="A4928" t="s">
        <v>228</v>
      </c>
      <c r="B4928" t="s">
        <v>1374</v>
      </c>
      <c r="C4928" t="s">
        <v>89</v>
      </c>
      <c r="D4928" t="s">
        <v>4762</v>
      </c>
      <c r="E4928" t="s">
        <v>1113</v>
      </c>
      <c r="F4928" t="s">
        <v>89</v>
      </c>
      <c r="G4928" t="s">
        <v>89</v>
      </c>
      <c r="H4928" t="s">
        <v>93</v>
      </c>
    </row>
    <row r="4929" spans="1:8" x14ac:dyDescent="0.25">
      <c r="A4929" t="s">
        <v>228</v>
      </c>
      <c r="B4929" t="s">
        <v>4763</v>
      </c>
      <c r="C4929" t="s">
        <v>89</v>
      </c>
      <c r="D4929" t="s">
        <v>4764</v>
      </c>
      <c r="E4929" t="s">
        <v>1097</v>
      </c>
      <c r="F4929" t="s">
        <v>89</v>
      </c>
      <c r="G4929" t="s">
        <v>89</v>
      </c>
      <c r="H4929" t="s">
        <v>93</v>
      </c>
    </row>
    <row r="4930" spans="1:8" x14ac:dyDescent="0.25">
      <c r="A4930" t="s">
        <v>228</v>
      </c>
      <c r="B4930" t="s">
        <v>1140</v>
      </c>
      <c r="C4930" t="s">
        <v>89</v>
      </c>
      <c r="D4930" t="s">
        <v>4755</v>
      </c>
      <c r="E4930" t="s">
        <v>1238</v>
      </c>
      <c r="F4930" t="s">
        <v>89</v>
      </c>
      <c r="G4930" t="s">
        <v>89</v>
      </c>
      <c r="H4930" t="s">
        <v>93</v>
      </c>
    </row>
    <row r="4931" spans="1:8" x14ac:dyDescent="0.25">
      <c r="A4931" t="s">
        <v>228</v>
      </c>
      <c r="B4931" t="s">
        <v>2133</v>
      </c>
      <c r="C4931" t="s">
        <v>89</v>
      </c>
      <c r="D4931" t="s">
        <v>4765</v>
      </c>
      <c r="E4931" t="s">
        <v>1238</v>
      </c>
      <c r="F4931" t="s">
        <v>89</v>
      </c>
      <c r="G4931" t="s">
        <v>89</v>
      </c>
      <c r="H4931" t="s">
        <v>93</v>
      </c>
    </row>
    <row r="4932" spans="1:8" x14ac:dyDescent="0.25">
      <c r="A4932" t="s">
        <v>228</v>
      </c>
      <c r="B4932" t="s">
        <v>1143</v>
      </c>
      <c r="C4932" t="s">
        <v>89</v>
      </c>
      <c r="D4932" t="s">
        <v>4757</v>
      </c>
      <c r="E4932" t="s">
        <v>1097</v>
      </c>
      <c r="F4932" t="s">
        <v>89</v>
      </c>
      <c r="G4932" t="s">
        <v>89</v>
      </c>
      <c r="H4932" t="s">
        <v>93</v>
      </c>
    </row>
    <row r="4933" spans="1:8" x14ac:dyDescent="0.25">
      <c r="A4933" t="s">
        <v>228</v>
      </c>
      <c r="B4933" t="s">
        <v>4766</v>
      </c>
      <c r="C4933" t="s">
        <v>89</v>
      </c>
      <c r="D4933" t="s">
        <v>4767</v>
      </c>
      <c r="E4933" t="s">
        <v>1238</v>
      </c>
      <c r="F4933" t="s">
        <v>89</v>
      </c>
      <c r="G4933" t="s">
        <v>89</v>
      </c>
      <c r="H4933" t="s">
        <v>93</v>
      </c>
    </row>
    <row r="4934" spans="1:8" x14ac:dyDescent="0.25">
      <c r="A4934" t="s">
        <v>228</v>
      </c>
      <c r="B4934" t="s">
        <v>4768</v>
      </c>
      <c r="C4934" t="s">
        <v>89</v>
      </c>
      <c r="D4934" t="s">
        <v>4769</v>
      </c>
      <c r="E4934" t="s">
        <v>1097</v>
      </c>
      <c r="F4934" t="s">
        <v>89</v>
      </c>
      <c r="G4934" t="s">
        <v>89</v>
      </c>
      <c r="H4934" t="s">
        <v>93</v>
      </c>
    </row>
    <row r="4935" spans="1:8" x14ac:dyDescent="0.25">
      <c r="A4935" t="s">
        <v>228</v>
      </c>
      <c r="B4935" t="s">
        <v>4770</v>
      </c>
      <c r="C4935" t="s">
        <v>89</v>
      </c>
      <c r="D4935" t="s">
        <v>4771</v>
      </c>
      <c r="E4935" t="s">
        <v>1278</v>
      </c>
      <c r="F4935" t="s">
        <v>89</v>
      </c>
      <c r="G4935" t="s">
        <v>89</v>
      </c>
      <c r="H4935" t="s">
        <v>93</v>
      </c>
    </row>
    <row r="4936" spans="1:8" x14ac:dyDescent="0.25">
      <c r="A4936" t="s">
        <v>228</v>
      </c>
      <c r="B4936" t="s">
        <v>4772</v>
      </c>
      <c r="C4936" t="s">
        <v>89</v>
      </c>
      <c r="D4936" t="s">
        <v>4773</v>
      </c>
      <c r="E4936" t="s">
        <v>1100</v>
      </c>
      <c r="F4936" t="s">
        <v>89</v>
      </c>
      <c r="G4936" t="s">
        <v>89</v>
      </c>
      <c r="H4936" t="s">
        <v>93</v>
      </c>
    </row>
    <row r="4937" spans="1:8" x14ac:dyDescent="0.25">
      <c r="A4937" t="s">
        <v>228</v>
      </c>
      <c r="B4937" t="s">
        <v>1151</v>
      </c>
      <c r="C4937" t="s">
        <v>89</v>
      </c>
      <c r="D4937" t="s">
        <v>4774</v>
      </c>
      <c r="E4937" t="s">
        <v>1093</v>
      </c>
      <c r="F4937" t="s">
        <v>89</v>
      </c>
      <c r="G4937" t="s">
        <v>89</v>
      </c>
      <c r="H4937" t="s">
        <v>93</v>
      </c>
    </row>
    <row r="4938" spans="1:8" x14ac:dyDescent="0.25">
      <c r="A4938" t="s">
        <v>228</v>
      </c>
      <c r="B4938" t="s">
        <v>1318</v>
      </c>
      <c r="C4938" t="s">
        <v>89</v>
      </c>
      <c r="D4938" t="s">
        <v>4758</v>
      </c>
      <c r="E4938" t="s">
        <v>1094</v>
      </c>
      <c r="F4938" t="s">
        <v>89</v>
      </c>
      <c r="G4938" t="s">
        <v>89</v>
      </c>
      <c r="H4938" t="s">
        <v>93</v>
      </c>
    </row>
    <row r="4939" spans="1:8" x14ac:dyDescent="0.25">
      <c r="A4939" t="s">
        <v>228</v>
      </c>
      <c r="B4939" t="s">
        <v>4775</v>
      </c>
      <c r="C4939" t="s">
        <v>89</v>
      </c>
      <c r="D4939" t="s">
        <v>4776</v>
      </c>
      <c r="E4939" t="s">
        <v>1093</v>
      </c>
      <c r="F4939" t="s">
        <v>89</v>
      </c>
      <c r="G4939" t="s">
        <v>89</v>
      </c>
      <c r="H4939" t="s">
        <v>93</v>
      </c>
    </row>
    <row r="4940" spans="1:8" x14ac:dyDescent="0.25">
      <c r="A4940" t="s">
        <v>228</v>
      </c>
      <c r="B4940" t="s">
        <v>1323</v>
      </c>
      <c r="C4940" t="s">
        <v>89</v>
      </c>
      <c r="D4940" t="s">
        <v>4759</v>
      </c>
      <c r="E4940" t="s">
        <v>1194</v>
      </c>
      <c r="F4940" t="s">
        <v>89</v>
      </c>
      <c r="G4940" t="s">
        <v>89</v>
      </c>
      <c r="H4940" t="s">
        <v>93</v>
      </c>
    </row>
    <row r="4941" spans="1:8" x14ac:dyDescent="0.25">
      <c r="A4941" t="s">
        <v>228</v>
      </c>
      <c r="B4941" t="s">
        <v>1321</v>
      </c>
      <c r="C4941" t="s">
        <v>89</v>
      </c>
      <c r="D4941" t="s">
        <v>4777</v>
      </c>
      <c r="E4941" t="s">
        <v>1278</v>
      </c>
      <c r="F4941" t="s">
        <v>89</v>
      </c>
      <c r="G4941" t="s">
        <v>89</v>
      </c>
      <c r="H4941" t="s">
        <v>93</v>
      </c>
    </row>
    <row r="4942" spans="1:8" x14ac:dyDescent="0.25">
      <c r="A4942" t="s">
        <v>228</v>
      </c>
      <c r="B4942" t="s">
        <v>4778</v>
      </c>
      <c r="C4942" t="s">
        <v>89</v>
      </c>
      <c r="D4942" t="s">
        <v>4777</v>
      </c>
      <c r="E4942" t="s">
        <v>1194</v>
      </c>
      <c r="F4942" t="s">
        <v>89</v>
      </c>
      <c r="G4942" t="s">
        <v>89</v>
      </c>
      <c r="H4942" t="s">
        <v>93</v>
      </c>
    </row>
    <row r="4943" spans="1:8" x14ac:dyDescent="0.25">
      <c r="A4943" t="s">
        <v>228</v>
      </c>
      <c r="B4943" t="s">
        <v>4779</v>
      </c>
      <c r="C4943" t="s">
        <v>89</v>
      </c>
      <c r="D4943" t="s">
        <v>4759</v>
      </c>
      <c r="E4943" t="s">
        <v>1153</v>
      </c>
      <c r="F4943" t="s">
        <v>89</v>
      </c>
      <c r="G4943" t="s">
        <v>89</v>
      </c>
      <c r="H4943" t="s">
        <v>93</v>
      </c>
    </row>
    <row r="4944" spans="1:8" x14ac:dyDescent="0.25">
      <c r="A4944" t="s">
        <v>228</v>
      </c>
      <c r="B4944" t="s">
        <v>1197</v>
      </c>
      <c r="C4944" t="s">
        <v>89</v>
      </c>
      <c r="D4944" t="s">
        <v>4780</v>
      </c>
      <c r="E4944" t="s">
        <v>1233</v>
      </c>
      <c r="F4944" t="s">
        <v>89</v>
      </c>
      <c r="G4944" t="s">
        <v>89</v>
      </c>
      <c r="H4944" t="s">
        <v>93</v>
      </c>
    </row>
    <row r="4945" spans="1:8" x14ac:dyDescent="0.25">
      <c r="A4945" t="s">
        <v>228</v>
      </c>
      <c r="B4945" t="s">
        <v>4666</v>
      </c>
      <c r="C4945" t="s">
        <v>89</v>
      </c>
      <c r="D4945" t="s">
        <v>4780</v>
      </c>
      <c r="E4945" t="s">
        <v>1113</v>
      </c>
      <c r="F4945" t="s">
        <v>89</v>
      </c>
      <c r="G4945" t="s">
        <v>89</v>
      </c>
      <c r="H4945" t="s">
        <v>93</v>
      </c>
    </row>
    <row r="4946" spans="1:8" x14ac:dyDescent="0.25">
      <c r="A4946" t="s">
        <v>228</v>
      </c>
      <c r="B4946" t="s">
        <v>1118</v>
      </c>
      <c r="C4946" t="s">
        <v>89</v>
      </c>
      <c r="D4946" t="s">
        <v>4780</v>
      </c>
      <c r="E4946" t="s">
        <v>1162</v>
      </c>
      <c r="F4946" t="s">
        <v>89</v>
      </c>
      <c r="G4946" t="s">
        <v>89</v>
      </c>
      <c r="H4946" t="s">
        <v>93</v>
      </c>
    </row>
    <row r="4947" spans="1:8" x14ac:dyDescent="0.25">
      <c r="A4947" t="s">
        <v>228</v>
      </c>
      <c r="B4947" t="s">
        <v>1122</v>
      </c>
      <c r="C4947" t="s">
        <v>89</v>
      </c>
      <c r="D4947" t="s">
        <v>89</v>
      </c>
      <c r="E4947" t="s">
        <v>1218</v>
      </c>
      <c r="F4947" t="s">
        <v>89</v>
      </c>
      <c r="G4947" t="s">
        <v>89</v>
      </c>
      <c r="H4947" t="s">
        <v>93</v>
      </c>
    </row>
    <row r="4948" spans="1:8" x14ac:dyDescent="0.25">
      <c r="A4948" t="s">
        <v>228</v>
      </c>
      <c r="B4948" t="s">
        <v>1331</v>
      </c>
      <c r="C4948" t="s">
        <v>89</v>
      </c>
      <c r="D4948" t="s">
        <v>89</v>
      </c>
      <c r="E4948" t="s">
        <v>1218</v>
      </c>
      <c r="F4948" t="s">
        <v>89</v>
      </c>
      <c r="G4948" t="s">
        <v>89</v>
      </c>
      <c r="H4948" t="s">
        <v>93</v>
      </c>
    </row>
    <row r="4949" spans="1:8" x14ac:dyDescent="0.25">
      <c r="A4949" t="s">
        <v>228</v>
      </c>
      <c r="B4949" t="s">
        <v>1332</v>
      </c>
      <c r="C4949" t="s">
        <v>89</v>
      </c>
      <c r="D4949" t="s">
        <v>89</v>
      </c>
      <c r="E4949" t="s">
        <v>1218</v>
      </c>
      <c r="F4949" t="s">
        <v>89</v>
      </c>
      <c r="G4949" t="s">
        <v>89</v>
      </c>
      <c r="H4949" t="s">
        <v>93</v>
      </c>
    </row>
    <row r="4950" spans="1:8" x14ac:dyDescent="0.25">
      <c r="A4950" t="s">
        <v>228</v>
      </c>
      <c r="B4950" t="s">
        <v>1124</v>
      </c>
      <c r="C4950" t="s">
        <v>89</v>
      </c>
      <c r="D4950" t="s">
        <v>89</v>
      </c>
      <c r="E4950" t="s">
        <v>1218</v>
      </c>
      <c r="F4950" t="s">
        <v>89</v>
      </c>
      <c r="G4950" t="s">
        <v>89</v>
      </c>
      <c r="H4950" t="s">
        <v>93</v>
      </c>
    </row>
    <row r="4951" spans="1:8" x14ac:dyDescent="0.25">
      <c r="A4951" t="s">
        <v>228</v>
      </c>
      <c r="B4951" t="s">
        <v>1125</v>
      </c>
      <c r="C4951" t="s">
        <v>89</v>
      </c>
      <c r="D4951" t="s">
        <v>89</v>
      </c>
      <c r="E4951" t="s">
        <v>1218</v>
      </c>
      <c r="F4951" t="s">
        <v>89</v>
      </c>
      <c r="G4951" t="s">
        <v>89</v>
      </c>
      <c r="H4951" t="s">
        <v>93</v>
      </c>
    </row>
    <row r="4952" spans="1:8" x14ac:dyDescent="0.25">
      <c r="A4952" t="s">
        <v>228</v>
      </c>
      <c r="B4952" t="s">
        <v>1200</v>
      </c>
      <c r="C4952" t="s">
        <v>89</v>
      </c>
      <c r="D4952" t="s">
        <v>89</v>
      </c>
      <c r="E4952" t="s">
        <v>1131</v>
      </c>
      <c r="F4952" t="s">
        <v>89</v>
      </c>
      <c r="G4952" t="s">
        <v>89</v>
      </c>
      <c r="H4952" t="s">
        <v>93</v>
      </c>
    </row>
    <row r="4953" spans="1:8" x14ac:dyDescent="0.25">
      <c r="A4953" t="s">
        <v>228</v>
      </c>
      <c r="B4953" t="s">
        <v>1130</v>
      </c>
      <c r="C4953" t="s">
        <v>89</v>
      </c>
      <c r="D4953" t="s">
        <v>89</v>
      </c>
      <c r="E4953" t="s">
        <v>1133</v>
      </c>
      <c r="F4953" t="s">
        <v>89</v>
      </c>
      <c r="G4953" t="s">
        <v>89</v>
      </c>
      <c r="H4953" t="s">
        <v>93</v>
      </c>
    </row>
    <row r="4954" spans="1:8" x14ac:dyDescent="0.25">
      <c r="A4954" t="s">
        <v>228</v>
      </c>
      <c r="B4954" t="s">
        <v>1132</v>
      </c>
      <c r="C4954" t="s">
        <v>89</v>
      </c>
      <c r="D4954" t="s">
        <v>89</v>
      </c>
      <c r="E4954" t="s">
        <v>1133</v>
      </c>
      <c r="F4954" t="s">
        <v>89</v>
      </c>
      <c r="G4954" t="s">
        <v>89</v>
      </c>
      <c r="H4954" t="s">
        <v>93</v>
      </c>
    </row>
    <row r="4955" spans="1:8" x14ac:dyDescent="0.25">
      <c r="A4955" t="s">
        <v>228</v>
      </c>
      <c r="B4955" t="s">
        <v>1268</v>
      </c>
      <c r="C4955" t="s">
        <v>89</v>
      </c>
      <c r="D4955" t="s">
        <v>89</v>
      </c>
      <c r="E4955" t="s">
        <v>1233</v>
      </c>
      <c r="F4955" t="s">
        <v>89</v>
      </c>
      <c r="G4955" t="s">
        <v>89</v>
      </c>
      <c r="H4955" t="s">
        <v>93</v>
      </c>
    </row>
    <row r="4956" spans="1:8" x14ac:dyDescent="0.25">
      <c r="A4956" t="s">
        <v>228</v>
      </c>
      <c r="B4956" t="s">
        <v>1269</v>
      </c>
      <c r="C4956" t="s">
        <v>89</v>
      </c>
      <c r="D4956" t="s">
        <v>89</v>
      </c>
      <c r="E4956" t="s">
        <v>1233</v>
      </c>
      <c r="F4956" t="s">
        <v>89</v>
      </c>
      <c r="G4956" t="s">
        <v>89</v>
      </c>
      <c r="H4956" t="s">
        <v>93</v>
      </c>
    </row>
    <row r="4957" spans="1:8" x14ac:dyDescent="0.25">
      <c r="A4957" t="s">
        <v>228</v>
      </c>
      <c r="B4957" t="s">
        <v>1271</v>
      </c>
      <c r="C4957" t="s">
        <v>89</v>
      </c>
      <c r="D4957" t="s">
        <v>89</v>
      </c>
      <c r="E4957" t="s">
        <v>1113</v>
      </c>
      <c r="F4957" t="s">
        <v>89</v>
      </c>
      <c r="G4957" t="s">
        <v>89</v>
      </c>
      <c r="H4957" t="s">
        <v>93</v>
      </c>
    </row>
    <row r="4958" spans="1:8" x14ac:dyDescent="0.25">
      <c r="A4958" t="s">
        <v>228</v>
      </c>
      <c r="B4958" t="s">
        <v>1138</v>
      </c>
      <c r="C4958" t="s">
        <v>89</v>
      </c>
      <c r="D4958" t="s">
        <v>89</v>
      </c>
      <c r="E4958" t="s">
        <v>1139</v>
      </c>
      <c r="F4958" t="s">
        <v>89</v>
      </c>
      <c r="G4958" t="s">
        <v>89</v>
      </c>
      <c r="H4958" t="s">
        <v>93</v>
      </c>
    </row>
    <row r="4959" spans="1:8" x14ac:dyDescent="0.25">
      <c r="A4959" t="s">
        <v>230</v>
      </c>
      <c r="B4959" t="s">
        <v>1340</v>
      </c>
      <c r="C4959" t="s">
        <v>89</v>
      </c>
      <c r="D4959" t="s">
        <v>89</v>
      </c>
      <c r="E4959" t="s">
        <v>1142</v>
      </c>
      <c r="F4959" t="s">
        <v>89</v>
      </c>
      <c r="G4959" t="s">
        <v>89</v>
      </c>
      <c r="H4959" t="s">
        <v>93</v>
      </c>
    </row>
    <row r="4960" spans="1:8" x14ac:dyDescent="0.25">
      <c r="A4960" t="s">
        <v>230</v>
      </c>
      <c r="B4960" t="s">
        <v>1143</v>
      </c>
      <c r="C4960" t="s">
        <v>89</v>
      </c>
      <c r="D4960" t="s">
        <v>89</v>
      </c>
      <c r="E4960" t="s">
        <v>1097</v>
      </c>
      <c r="F4960" t="s">
        <v>89</v>
      </c>
      <c r="G4960" t="s">
        <v>89</v>
      </c>
      <c r="H4960" t="s">
        <v>93</v>
      </c>
    </row>
    <row r="4961" spans="1:8" x14ac:dyDescent="0.25">
      <c r="A4961" t="s">
        <v>230</v>
      </c>
      <c r="B4961" t="s">
        <v>4781</v>
      </c>
      <c r="C4961" t="s">
        <v>89</v>
      </c>
      <c r="D4961" t="s">
        <v>4782</v>
      </c>
      <c r="E4961" t="s">
        <v>1346</v>
      </c>
      <c r="F4961" t="s">
        <v>89</v>
      </c>
      <c r="G4961" t="s">
        <v>89</v>
      </c>
      <c r="H4961" t="s">
        <v>93</v>
      </c>
    </row>
    <row r="4962" spans="1:8" x14ac:dyDescent="0.25">
      <c r="A4962" t="s">
        <v>230</v>
      </c>
      <c r="B4962" t="s">
        <v>1318</v>
      </c>
      <c r="C4962" t="s">
        <v>89</v>
      </c>
      <c r="D4962" t="s">
        <v>89</v>
      </c>
      <c r="E4962" t="s">
        <v>1094</v>
      </c>
      <c r="F4962" t="s">
        <v>89</v>
      </c>
      <c r="G4962" t="s">
        <v>89</v>
      </c>
      <c r="H4962" t="s">
        <v>93</v>
      </c>
    </row>
    <row r="4963" spans="1:8" x14ac:dyDescent="0.25">
      <c r="A4963" t="s">
        <v>230</v>
      </c>
      <c r="B4963" t="s">
        <v>4783</v>
      </c>
      <c r="C4963" t="s">
        <v>89</v>
      </c>
      <c r="D4963" t="s">
        <v>89</v>
      </c>
      <c r="E4963" t="s">
        <v>1153</v>
      </c>
      <c r="F4963" t="s">
        <v>89</v>
      </c>
      <c r="G4963" t="s">
        <v>89</v>
      </c>
      <c r="H4963" t="s">
        <v>93</v>
      </c>
    </row>
    <row r="4964" spans="1:8" x14ac:dyDescent="0.25">
      <c r="A4964" t="s">
        <v>230</v>
      </c>
      <c r="B4964" t="s">
        <v>4781</v>
      </c>
      <c r="C4964" t="s">
        <v>89</v>
      </c>
      <c r="D4964" t="s">
        <v>4782</v>
      </c>
      <c r="E4964" t="s">
        <v>1238</v>
      </c>
      <c r="F4964" t="s">
        <v>89</v>
      </c>
      <c r="G4964" t="s">
        <v>89</v>
      </c>
      <c r="H4964" t="s">
        <v>93</v>
      </c>
    </row>
    <row r="4965" spans="1:8" x14ac:dyDescent="0.25">
      <c r="A4965" t="s">
        <v>230</v>
      </c>
      <c r="B4965" t="s">
        <v>2826</v>
      </c>
      <c r="C4965" t="s">
        <v>89</v>
      </c>
      <c r="D4965" t="s">
        <v>4784</v>
      </c>
      <c r="E4965" t="s">
        <v>1094</v>
      </c>
      <c r="F4965" t="s">
        <v>89</v>
      </c>
      <c r="G4965" t="s">
        <v>89</v>
      </c>
      <c r="H4965" t="s">
        <v>93</v>
      </c>
    </row>
    <row r="4966" spans="1:8" x14ac:dyDescent="0.25">
      <c r="A4966" t="s">
        <v>230</v>
      </c>
      <c r="B4966" t="s">
        <v>4785</v>
      </c>
      <c r="C4966" t="s">
        <v>89</v>
      </c>
      <c r="D4966" t="s">
        <v>4786</v>
      </c>
      <c r="E4966" t="s">
        <v>1093</v>
      </c>
      <c r="F4966" t="s">
        <v>89</v>
      </c>
      <c r="G4966" t="s">
        <v>89</v>
      </c>
      <c r="H4966" t="s">
        <v>93</v>
      </c>
    </row>
    <row r="4967" spans="1:8" x14ac:dyDescent="0.25">
      <c r="A4967" t="s">
        <v>230</v>
      </c>
      <c r="B4967" t="s">
        <v>4787</v>
      </c>
      <c r="C4967" t="s">
        <v>89</v>
      </c>
      <c r="D4967" t="s">
        <v>4788</v>
      </c>
      <c r="E4967" t="s">
        <v>1258</v>
      </c>
      <c r="F4967" t="s">
        <v>89</v>
      </c>
      <c r="G4967" t="s">
        <v>89</v>
      </c>
      <c r="H4967" t="s">
        <v>93</v>
      </c>
    </row>
    <row r="4968" spans="1:8" x14ac:dyDescent="0.25">
      <c r="A4968" t="s">
        <v>230</v>
      </c>
      <c r="B4968" t="s">
        <v>2479</v>
      </c>
      <c r="C4968" t="s">
        <v>89</v>
      </c>
      <c r="D4968" t="s">
        <v>4789</v>
      </c>
      <c r="E4968" t="s">
        <v>1265</v>
      </c>
      <c r="F4968" t="s">
        <v>89</v>
      </c>
      <c r="G4968" t="s">
        <v>89</v>
      </c>
      <c r="H4968" t="s">
        <v>93</v>
      </c>
    </row>
    <row r="4969" spans="1:8" x14ac:dyDescent="0.25">
      <c r="A4969" t="s">
        <v>230</v>
      </c>
      <c r="B4969" t="s">
        <v>2193</v>
      </c>
      <c r="C4969" t="s">
        <v>89</v>
      </c>
      <c r="D4969" t="s">
        <v>4790</v>
      </c>
      <c r="E4969" t="s">
        <v>1258</v>
      </c>
      <c r="F4969" t="s">
        <v>89</v>
      </c>
      <c r="G4969" t="s">
        <v>89</v>
      </c>
      <c r="H4969" t="s">
        <v>93</v>
      </c>
    </row>
    <row r="4970" spans="1:8" x14ac:dyDescent="0.25">
      <c r="A4970" t="s">
        <v>230</v>
      </c>
      <c r="B4970" t="s">
        <v>2191</v>
      </c>
      <c r="C4970" t="s">
        <v>89</v>
      </c>
      <c r="D4970" t="s">
        <v>4791</v>
      </c>
      <c r="E4970" t="s">
        <v>1258</v>
      </c>
      <c r="F4970" t="s">
        <v>89</v>
      </c>
      <c r="G4970" t="s">
        <v>89</v>
      </c>
      <c r="H4970" t="s">
        <v>93</v>
      </c>
    </row>
    <row r="4971" spans="1:8" x14ac:dyDescent="0.25">
      <c r="A4971" t="s">
        <v>230</v>
      </c>
      <c r="B4971" t="s">
        <v>4792</v>
      </c>
      <c r="C4971" t="s">
        <v>89</v>
      </c>
      <c r="D4971" t="s">
        <v>4793</v>
      </c>
      <c r="E4971" t="s">
        <v>1265</v>
      </c>
      <c r="F4971" t="s">
        <v>89</v>
      </c>
      <c r="G4971" t="s">
        <v>89</v>
      </c>
      <c r="H4971" t="s">
        <v>93</v>
      </c>
    </row>
    <row r="4972" spans="1:8" x14ac:dyDescent="0.25">
      <c r="A4972" t="s">
        <v>230</v>
      </c>
      <c r="B4972" t="s">
        <v>1318</v>
      </c>
      <c r="C4972" t="s">
        <v>89</v>
      </c>
      <c r="D4972" t="s">
        <v>89</v>
      </c>
      <c r="E4972" t="s">
        <v>1094</v>
      </c>
      <c r="F4972" t="s">
        <v>89</v>
      </c>
      <c r="G4972" t="s">
        <v>89</v>
      </c>
      <c r="H4972" t="s">
        <v>93</v>
      </c>
    </row>
    <row r="4973" spans="1:8" x14ac:dyDescent="0.25">
      <c r="A4973" t="s">
        <v>230</v>
      </c>
      <c r="B4973" t="s">
        <v>4794</v>
      </c>
      <c r="C4973" t="s">
        <v>89</v>
      </c>
      <c r="D4973" t="s">
        <v>4795</v>
      </c>
      <c r="E4973" t="s">
        <v>1093</v>
      </c>
      <c r="F4973" t="s">
        <v>89</v>
      </c>
      <c r="G4973" t="s">
        <v>89</v>
      </c>
      <c r="H4973" t="s">
        <v>93</v>
      </c>
    </row>
    <row r="4974" spans="1:8" x14ac:dyDescent="0.25">
      <c r="A4974" t="s">
        <v>230</v>
      </c>
      <c r="B4974" t="s">
        <v>1340</v>
      </c>
      <c r="C4974" t="s">
        <v>89</v>
      </c>
      <c r="D4974" t="s">
        <v>89</v>
      </c>
      <c r="E4974" t="s">
        <v>1142</v>
      </c>
      <c r="F4974" t="s">
        <v>89</v>
      </c>
      <c r="G4974" t="s">
        <v>89</v>
      </c>
      <c r="H4974" t="s">
        <v>93</v>
      </c>
    </row>
    <row r="4975" spans="1:8" x14ac:dyDescent="0.25">
      <c r="A4975" t="s">
        <v>230</v>
      </c>
      <c r="B4975" t="s">
        <v>1143</v>
      </c>
      <c r="C4975" t="s">
        <v>89</v>
      </c>
      <c r="D4975" t="s">
        <v>89</v>
      </c>
      <c r="E4975" t="s">
        <v>1097</v>
      </c>
      <c r="F4975" t="s">
        <v>89</v>
      </c>
      <c r="G4975" t="s">
        <v>89</v>
      </c>
      <c r="H4975" t="s">
        <v>93</v>
      </c>
    </row>
    <row r="4976" spans="1:8" x14ac:dyDescent="0.25">
      <c r="A4976" t="s">
        <v>230</v>
      </c>
      <c r="B4976" t="s">
        <v>4796</v>
      </c>
      <c r="C4976" t="s">
        <v>89</v>
      </c>
      <c r="D4976" t="s">
        <v>89</v>
      </c>
      <c r="E4976" t="s">
        <v>1094</v>
      </c>
      <c r="F4976" t="s">
        <v>89</v>
      </c>
      <c r="G4976" t="s">
        <v>89</v>
      </c>
      <c r="H4976" t="s">
        <v>93</v>
      </c>
    </row>
    <row r="4977" spans="1:8" x14ac:dyDescent="0.25">
      <c r="A4977" t="s">
        <v>230</v>
      </c>
      <c r="B4977" t="s">
        <v>4783</v>
      </c>
      <c r="C4977" t="s">
        <v>89</v>
      </c>
      <c r="D4977" t="s">
        <v>89</v>
      </c>
      <c r="E4977" t="s">
        <v>1153</v>
      </c>
      <c r="F4977" t="s">
        <v>89</v>
      </c>
      <c r="G4977" t="s">
        <v>89</v>
      </c>
      <c r="H4977" t="s">
        <v>93</v>
      </c>
    </row>
    <row r="4978" spans="1:8" x14ac:dyDescent="0.25">
      <c r="A4978" t="s">
        <v>230</v>
      </c>
      <c r="B4978" t="s">
        <v>1374</v>
      </c>
      <c r="C4978" t="s">
        <v>89</v>
      </c>
      <c r="D4978" t="s">
        <v>89</v>
      </c>
      <c r="E4978" t="s">
        <v>1115</v>
      </c>
      <c r="F4978" t="s">
        <v>89</v>
      </c>
      <c r="G4978" t="s">
        <v>89</v>
      </c>
      <c r="H4978" t="s">
        <v>93</v>
      </c>
    </row>
    <row r="4979" spans="1:8" x14ac:dyDescent="0.25">
      <c r="A4979" t="s">
        <v>230</v>
      </c>
      <c r="B4979" t="s">
        <v>1329</v>
      </c>
      <c r="C4979" t="s">
        <v>89</v>
      </c>
      <c r="D4979" t="s">
        <v>89</v>
      </c>
      <c r="E4979" t="s">
        <v>1485</v>
      </c>
      <c r="F4979" t="s">
        <v>89</v>
      </c>
      <c r="G4979" t="s">
        <v>89</v>
      </c>
      <c r="H4979" t="s">
        <v>93</v>
      </c>
    </row>
    <row r="4980" spans="1:8" x14ac:dyDescent="0.25">
      <c r="A4980" t="s">
        <v>230</v>
      </c>
      <c r="B4980" t="s">
        <v>1412</v>
      </c>
      <c r="C4980" t="s">
        <v>89</v>
      </c>
      <c r="D4980" t="s">
        <v>89</v>
      </c>
      <c r="E4980" t="s">
        <v>1485</v>
      </c>
      <c r="F4980" t="s">
        <v>89</v>
      </c>
      <c r="G4980" t="s">
        <v>89</v>
      </c>
      <c r="H4980" t="s">
        <v>93</v>
      </c>
    </row>
    <row r="4981" spans="1:8" x14ac:dyDescent="0.25">
      <c r="A4981" t="s">
        <v>230</v>
      </c>
      <c r="B4981" t="s">
        <v>2245</v>
      </c>
      <c r="C4981" t="s">
        <v>89</v>
      </c>
      <c r="D4981" t="s">
        <v>89</v>
      </c>
      <c r="E4981" t="s">
        <v>1166</v>
      </c>
      <c r="F4981" t="s">
        <v>89</v>
      </c>
      <c r="G4981" t="s">
        <v>89</v>
      </c>
      <c r="H4981" t="s">
        <v>93</v>
      </c>
    </row>
    <row r="4982" spans="1:8" x14ac:dyDescent="0.25">
      <c r="A4982" t="s">
        <v>230</v>
      </c>
      <c r="B4982" t="s">
        <v>4037</v>
      </c>
      <c r="C4982" t="s">
        <v>89</v>
      </c>
      <c r="D4982" t="s">
        <v>89</v>
      </c>
      <c r="E4982" t="s">
        <v>1485</v>
      </c>
      <c r="F4982" t="s">
        <v>89</v>
      </c>
      <c r="G4982" t="s">
        <v>89</v>
      </c>
      <c r="H4982" t="s">
        <v>93</v>
      </c>
    </row>
    <row r="4983" spans="1:8" x14ac:dyDescent="0.25">
      <c r="A4983" t="s">
        <v>230</v>
      </c>
      <c r="B4983" t="s">
        <v>4797</v>
      </c>
      <c r="C4983" t="s">
        <v>89</v>
      </c>
      <c r="D4983" t="s">
        <v>89</v>
      </c>
      <c r="E4983" t="s">
        <v>1102</v>
      </c>
      <c r="F4983" t="s">
        <v>89</v>
      </c>
      <c r="G4983" t="s">
        <v>89</v>
      </c>
      <c r="H4983" t="s">
        <v>93</v>
      </c>
    </row>
    <row r="4984" spans="1:8" x14ac:dyDescent="0.25">
      <c r="A4984" t="s">
        <v>230</v>
      </c>
      <c r="B4984" t="s">
        <v>1411</v>
      </c>
      <c r="C4984" t="s">
        <v>89</v>
      </c>
      <c r="D4984" t="s">
        <v>89</v>
      </c>
      <c r="E4984" t="s">
        <v>1485</v>
      </c>
      <c r="F4984" t="s">
        <v>89</v>
      </c>
      <c r="G4984" t="s">
        <v>89</v>
      </c>
      <c r="H4984" t="s">
        <v>93</v>
      </c>
    </row>
    <row r="4985" spans="1:8" x14ac:dyDescent="0.25">
      <c r="A4985" t="s">
        <v>230</v>
      </c>
      <c r="B4985" t="s">
        <v>1410</v>
      </c>
      <c r="C4985" t="s">
        <v>89</v>
      </c>
      <c r="D4985" t="s">
        <v>89</v>
      </c>
      <c r="E4985" t="s">
        <v>1166</v>
      </c>
      <c r="F4985" t="s">
        <v>89</v>
      </c>
      <c r="G4985" t="s">
        <v>89</v>
      </c>
      <c r="H4985" t="s">
        <v>93</v>
      </c>
    </row>
    <row r="4986" spans="1:8" x14ac:dyDescent="0.25">
      <c r="A4986" t="s">
        <v>230</v>
      </c>
      <c r="B4986" t="s">
        <v>4798</v>
      </c>
      <c r="C4986" t="s">
        <v>89</v>
      </c>
      <c r="D4986" t="s">
        <v>89</v>
      </c>
      <c r="E4986" t="s">
        <v>1113</v>
      </c>
      <c r="F4986" t="s">
        <v>89</v>
      </c>
      <c r="G4986" t="s">
        <v>89</v>
      </c>
      <c r="H4986" t="s">
        <v>93</v>
      </c>
    </row>
    <row r="4987" spans="1:8" x14ac:dyDescent="0.25">
      <c r="A4987" t="s">
        <v>230</v>
      </c>
      <c r="B4987" t="s">
        <v>4799</v>
      </c>
      <c r="C4987" t="s">
        <v>89</v>
      </c>
      <c r="D4987" t="s">
        <v>89</v>
      </c>
      <c r="E4987" t="s">
        <v>1100</v>
      </c>
      <c r="F4987" t="s">
        <v>89</v>
      </c>
      <c r="G4987" t="s">
        <v>89</v>
      </c>
      <c r="H4987" t="s">
        <v>93</v>
      </c>
    </row>
    <row r="4988" spans="1:8" x14ac:dyDescent="0.25">
      <c r="A4988" t="s">
        <v>230</v>
      </c>
      <c r="B4988" t="s">
        <v>4800</v>
      </c>
      <c r="C4988" t="s">
        <v>89</v>
      </c>
      <c r="D4988" t="s">
        <v>89</v>
      </c>
      <c r="E4988" t="s">
        <v>1113</v>
      </c>
      <c r="F4988" t="s">
        <v>89</v>
      </c>
      <c r="G4988" t="s">
        <v>89</v>
      </c>
      <c r="H4988" t="s">
        <v>93</v>
      </c>
    </row>
    <row r="4989" spans="1:8" x14ac:dyDescent="0.25">
      <c r="A4989" t="s">
        <v>230</v>
      </c>
      <c r="B4989" t="s">
        <v>4801</v>
      </c>
      <c r="C4989" t="s">
        <v>89</v>
      </c>
      <c r="D4989" t="s">
        <v>89</v>
      </c>
      <c r="E4989" t="s">
        <v>1113</v>
      </c>
      <c r="F4989" t="s">
        <v>89</v>
      </c>
      <c r="G4989" t="s">
        <v>89</v>
      </c>
      <c r="H4989" t="s">
        <v>93</v>
      </c>
    </row>
    <row r="4990" spans="1:8" x14ac:dyDescent="0.25">
      <c r="A4990" t="s">
        <v>230</v>
      </c>
      <c r="B4990" t="s">
        <v>4802</v>
      </c>
      <c r="C4990" t="s">
        <v>89</v>
      </c>
      <c r="D4990" t="s">
        <v>89</v>
      </c>
      <c r="E4990" t="s">
        <v>1100</v>
      </c>
      <c r="F4990" t="s">
        <v>89</v>
      </c>
      <c r="G4990" t="s">
        <v>89</v>
      </c>
      <c r="H4990" t="s">
        <v>93</v>
      </c>
    </row>
    <row r="4991" spans="1:8" x14ac:dyDescent="0.25">
      <c r="A4991" t="s">
        <v>230</v>
      </c>
      <c r="B4991" t="s">
        <v>4803</v>
      </c>
      <c r="C4991" t="s">
        <v>89</v>
      </c>
      <c r="D4991" t="s">
        <v>89</v>
      </c>
      <c r="E4991" t="s">
        <v>1113</v>
      </c>
      <c r="F4991" t="s">
        <v>89</v>
      </c>
      <c r="G4991" t="s">
        <v>89</v>
      </c>
      <c r="H4991" t="s">
        <v>93</v>
      </c>
    </row>
    <row r="4992" spans="1:8" x14ac:dyDescent="0.25">
      <c r="A4992" t="s">
        <v>230</v>
      </c>
      <c r="B4992" t="s">
        <v>4804</v>
      </c>
      <c r="C4992" t="s">
        <v>89</v>
      </c>
      <c r="D4992" t="s">
        <v>89</v>
      </c>
      <c r="E4992" t="s">
        <v>1162</v>
      </c>
      <c r="F4992" t="s">
        <v>89</v>
      </c>
      <c r="G4992" t="s">
        <v>89</v>
      </c>
      <c r="H4992" t="s">
        <v>93</v>
      </c>
    </row>
    <row r="4993" spans="1:8" x14ac:dyDescent="0.25">
      <c r="A4993" t="s">
        <v>230</v>
      </c>
      <c r="B4993" t="s">
        <v>4805</v>
      </c>
      <c r="C4993" t="s">
        <v>89</v>
      </c>
      <c r="D4993" t="s">
        <v>4806</v>
      </c>
      <c r="E4993" t="s">
        <v>1115</v>
      </c>
      <c r="F4993" t="s">
        <v>89</v>
      </c>
      <c r="G4993" t="s">
        <v>89</v>
      </c>
      <c r="H4993" t="s">
        <v>93</v>
      </c>
    </row>
    <row r="4994" spans="1:8" x14ac:dyDescent="0.25">
      <c r="A4994" t="s">
        <v>230</v>
      </c>
      <c r="B4994" t="s">
        <v>4807</v>
      </c>
      <c r="C4994" t="s">
        <v>89</v>
      </c>
      <c r="D4994" t="s">
        <v>89</v>
      </c>
      <c r="E4994" t="s">
        <v>1162</v>
      </c>
      <c r="F4994" t="s">
        <v>89</v>
      </c>
      <c r="G4994" t="s">
        <v>89</v>
      </c>
      <c r="H4994" t="s">
        <v>93</v>
      </c>
    </row>
    <row r="4995" spans="1:8" x14ac:dyDescent="0.25">
      <c r="A4995" t="s">
        <v>230</v>
      </c>
      <c r="B4995" t="s">
        <v>1198</v>
      </c>
      <c r="C4995" t="s">
        <v>89</v>
      </c>
      <c r="D4995" t="s">
        <v>89</v>
      </c>
      <c r="E4995" t="s">
        <v>1196</v>
      </c>
      <c r="F4995" t="s">
        <v>89</v>
      </c>
      <c r="G4995" t="s">
        <v>89</v>
      </c>
      <c r="H4995" t="s">
        <v>93</v>
      </c>
    </row>
    <row r="4996" spans="1:8" x14ac:dyDescent="0.25">
      <c r="A4996" t="s">
        <v>230</v>
      </c>
      <c r="B4996" t="s">
        <v>1333</v>
      </c>
      <c r="C4996" t="s">
        <v>89</v>
      </c>
      <c r="D4996" t="s">
        <v>89</v>
      </c>
      <c r="E4996" t="s">
        <v>1196</v>
      </c>
      <c r="F4996" t="s">
        <v>89</v>
      </c>
      <c r="G4996" t="s">
        <v>89</v>
      </c>
      <c r="H4996" t="s">
        <v>93</v>
      </c>
    </row>
    <row r="4997" spans="1:8" x14ac:dyDescent="0.25">
      <c r="A4997" t="s">
        <v>230</v>
      </c>
      <c r="B4997" t="s">
        <v>1726</v>
      </c>
      <c r="C4997" t="s">
        <v>89</v>
      </c>
      <c r="D4997" t="s">
        <v>89</v>
      </c>
      <c r="E4997" t="s">
        <v>1196</v>
      </c>
      <c r="F4997" t="s">
        <v>89</v>
      </c>
      <c r="G4997" t="s">
        <v>89</v>
      </c>
      <c r="H4997" t="s">
        <v>93</v>
      </c>
    </row>
    <row r="4998" spans="1:8" x14ac:dyDescent="0.25">
      <c r="A4998" t="s">
        <v>230</v>
      </c>
      <c r="B4998" t="s">
        <v>1727</v>
      </c>
      <c r="C4998" t="s">
        <v>89</v>
      </c>
      <c r="D4998" t="s">
        <v>89</v>
      </c>
      <c r="E4998" t="s">
        <v>1196</v>
      </c>
      <c r="F4998" t="s">
        <v>89</v>
      </c>
      <c r="G4998" t="s">
        <v>89</v>
      </c>
      <c r="H4998" t="s">
        <v>93</v>
      </c>
    </row>
    <row r="4999" spans="1:8" x14ac:dyDescent="0.25">
      <c r="A4999" t="s">
        <v>230</v>
      </c>
      <c r="B4999" t="s">
        <v>1728</v>
      </c>
      <c r="C4999" t="s">
        <v>89</v>
      </c>
      <c r="D4999" t="s">
        <v>89</v>
      </c>
      <c r="E4999" t="s">
        <v>1196</v>
      </c>
      <c r="F4999" t="s">
        <v>89</v>
      </c>
      <c r="G4999" t="s">
        <v>89</v>
      </c>
      <c r="H4999" t="s">
        <v>93</v>
      </c>
    </row>
    <row r="5000" spans="1:8" x14ac:dyDescent="0.25">
      <c r="A5000" t="s">
        <v>230</v>
      </c>
      <c r="B5000" t="s">
        <v>1200</v>
      </c>
      <c r="C5000" t="s">
        <v>89</v>
      </c>
      <c r="D5000" t="s">
        <v>89</v>
      </c>
      <c r="E5000" t="s">
        <v>1129</v>
      </c>
      <c r="F5000" t="s">
        <v>89</v>
      </c>
      <c r="G5000" t="s">
        <v>89</v>
      </c>
      <c r="H5000" t="s">
        <v>93</v>
      </c>
    </row>
    <row r="5001" spans="1:8" x14ac:dyDescent="0.25">
      <c r="A5001" t="s">
        <v>230</v>
      </c>
      <c r="B5001" t="s">
        <v>1201</v>
      </c>
      <c r="C5001" t="s">
        <v>89</v>
      </c>
      <c r="D5001" t="s">
        <v>89</v>
      </c>
      <c r="E5001" t="s">
        <v>1131</v>
      </c>
      <c r="F5001" t="s">
        <v>89</v>
      </c>
      <c r="G5001" t="s">
        <v>89</v>
      </c>
      <c r="H5001" t="s">
        <v>93</v>
      </c>
    </row>
    <row r="5002" spans="1:8" x14ac:dyDescent="0.25">
      <c r="A5002" t="s">
        <v>230</v>
      </c>
      <c r="B5002" t="s">
        <v>1130</v>
      </c>
      <c r="C5002" t="s">
        <v>89</v>
      </c>
      <c r="D5002" t="s">
        <v>89</v>
      </c>
      <c r="E5002" t="s">
        <v>1202</v>
      </c>
      <c r="F5002" t="s">
        <v>89</v>
      </c>
      <c r="G5002" t="s">
        <v>89</v>
      </c>
      <c r="H5002" t="s">
        <v>93</v>
      </c>
    </row>
    <row r="5003" spans="1:8" x14ac:dyDescent="0.25">
      <c r="A5003" t="s">
        <v>230</v>
      </c>
      <c r="B5003" t="s">
        <v>1132</v>
      </c>
      <c r="C5003" t="s">
        <v>89</v>
      </c>
      <c r="D5003" t="s">
        <v>89</v>
      </c>
      <c r="E5003" t="s">
        <v>1133</v>
      </c>
      <c r="F5003" t="s">
        <v>89</v>
      </c>
      <c r="G5003" t="s">
        <v>89</v>
      </c>
      <c r="H5003" t="s">
        <v>93</v>
      </c>
    </row>
    <row r="5004" spans="1:8" x14ac:dyDescent="0.25">
      <c r="A5004" t="s">
        <v>230</v>
      </c>
      <c r="B5004" t="s">
        <v>1232</v>
      </c>
      <c r="C5004" t="s">
        <v>89</v>
      </c>
      <c r="D5004" t="s">
        <v>89</v>
      </c>
      <c r="E5004" t="s">
        <v>1135</v>
      </c>
      <c r="F5004" t="s">
        <v>89</v>
      </c>
      <c r="G5004" t="s">
        <v>89</v>
      </c>
      <c r="H5004" t="s">
        <v>93</v>
      </c>
    </row>
    <row r="5005" spans="1:8" x14ac:dyDescent="0.25">
      <c r="A5005" t="s">
        <v>230</v>
      </c>
      <c r="B5005" t="s">
        <v>1338</v>
      </c>
      <c r="C5005" t="s">
        <v>89</v>
      </c>
      <c r="D5005" t="s">
        <v>89</v>
      </c>
      <c r="E5005" t="s">
        <v>1135</v>
      </c>
      <c r="F5005" t="s">
        <v>89</v>
      </c>
      <c r="G5005" t="s">
        <v>89</v>
      </c>
      <c r="H5005" t="s">
        <v>93</v>
      </c>
    </row>
    <row r="5006" spans="1:8" x14ac:dyDescent="0.25">
      <c r="A5006" t="s">
        <v>230</v>
      </c>
      <c r="B5006" t="s">
        <v>1339</v>
      </c>
      <c r="C5006" t="s">
        <v>89</v>
      </c>
      <c r="D5006" t="s">
        <v>89</v>
      </c>
      <c r="E5006" t="s">
        <v>1135</v>
      </c>
      <c r="F5006" t="s">
        <v>89</v>
      </c>
      <c r="G5006" t="s">
        <v>89</v>
      </c>
      <c r="H5006" t="s">
        <v>93</v>
      </c>
    </row>
    <row r="5007" spans="1:8" x14ac:dyDescent="0.25">
      <c r="A5007" t="s">
        <v>230</v>
      </c>
      <c r="B5007" t="s">
        <v>1138</v>
      </c>
      <c r="C5007" t="s">
        <v>89</v>
      </c>
      <c r="D5007" t="s">
        <v>89</v>
      </c>
      <c r="E5007" t="s">
        <v>1139</v>
      </c>
      <c r="F5007" t="s">
        <v>89</v>
      </c>
      <c r="G5007" t="s">
        <v>89</v>
      </c>
      <c r="H5007" t="s">
        <v>93</v>
      </c>
    </row>
    <row r="5008" spans="1:8" x14ac:dyDescent="0.25">
      <c r="A5008" t="s">
        <v>232</v>
      </c>
      <c r="B5008" t="s">
        <v>4808</v>
      </c>
      <c r="C5008" t="s">
        <v>89</v>
      </c>
      <c r="D5008" t="s">
        <v>4809</v>
      </c>
      <c r="E5008" t="s">
        <v>1093</v>
      </c>
      <c r="F5008" t="s">
        <v>89</v>
      </c>
      <c r="G5008" t="s">
        <v>89</v>
      </c>
      <c r="H5008" t="s">
        <v>93</v>
      </c>
    </row>
    <row r="5009" spans="1:8" x14ac:dyDescent="0.25">
      <c r="A5009" t="s">
        <v>232</v>
      </c>
      <c r="B5009" t="s">
        <v>1312</v>
      </c>
      <c r="C5009" t="s">
        <v>89</v>
      </c>
      <c r="D5009" t="s">
        <v>4810</v>
      </c>
      <c r="E5009" t="s">
        <v>1097</v>
      </c>
      <c r="F5009" t="s">
        <v>89</v>
      </c>
      <c r="G5009" t="s">
        <v>89</v>
      </c>
      <c r="H5009" t="s">
        <v>93</v>
      </c>
    </row>
    <row r="5010" spans="1:8" x14ac:dyDescent="0.25">
      <c r="A5010" t="s">
        <v>232</v>
      </c>
      <c r="B5010" t="s">
        <v>1403</v>
      </c>
      <c r="C5010" t="s">
        <v>89</v>
      </c>
      <c r="D5010" t="s">
        <v>4810</v>
      </c>
      <c r="E5010" t="s">
        <v>1097</v>
      </c>
      <c r="F5010" t="s">
        <v>89</v>
      </c>
      <c r="G5010" t="s">
        <v>89</v>
      </c>
      <c r="H5010" t="s">
        <v>93</v>
      </c>
    </row>
    <row r="5011" spans="1:8" x14ac:dyDescent="0.25">
      <c r="A5011" t="s">
        <v>232</v>
      </c>
      <c r="B5011" t="s">
        <v>1314</v>
      </c>
      <c r="C5011" t="s">
        <v>89</v>
      </c>
      <c r="D5011" t="s">
        <v>4810</v>
      </c>
      <c r="E5011" t="s">
        <v>1097</v>
      </c>
      <c r="F5011" t="s">
        <v>89</v>
      </c>
      <c r="G5011" t="s">
        <v>89</v>
      </c>
      <c r="H5011" t="s">
        <v>93</v>
      </c>
    </row>
    <row r="5012" spans="1:8" x14ac:dyDescent="0.25">
      <c r="A5012" t="s">
        <v>232</v>
      </c>
      <c r="B5012" t="s">
        <v>1404</v>
      </c>
      <c r="C5012" t="s">
        <v>89</v>
      </c>
      <c r="D5012" t="s">
        <v>4810</v>
      </c>
      <c r="E5012" t="s">
        <v>1097</v>
      </c>
      <c r="F5012" t="s">
        <v>89</v>
      </c>
      <c r="G5012" t="s">
        <v>89</v>
      </c>
      <c r="H5012" t="s">
        <v>93</v>
      </c>
    </row>
    <row r="5013" spans="1:8" x14ac:dyDescent="0.25">
      <c r="A5013" t="s">
        <v>232</v>
      </c>
      <c r="B5013" t="s">
        <v>1151</v>
      </c>
      <c r="C5013" t="s">
        <v>89</v>
      </c>
      <c r="D5013" t="s">
        <v>4811</v>
      </c>
      <c r="E5013" t="s">
        <v>1238</v>
      </c>
      <c r="F5013" t="s">
        <v>89</v>
      </c>
      <c r="G5013" t="s">
        <v>89</v>
      </c>
      <c r="H5013" t="s">
        <v>93</v>
      </c>
    </row>
    <row r="5014" spans="1:8" x14ac:dyDescent="0.25">
      <c r="A5014" t="s">
        <v>232</v>
      </c>
      <c r="B5014" t="s">
        <v>1318</v>
      </c>
      <c r="C5014" t="s">
        <v>89</v>
      </c>
      <c r="D5014" t="s">
        <v>4812</v>
      </c>
      <c r="E5014" t="s">
        <v>1105</v>
      </c>
      <c r="F5014" t="s">
        <v>89</v>
      </c>
      <c r="G5014" t="s">
        <v>89</v>
      </c>
      <c r="H5014" t="s">
        <v>93</v>
      </c>
    </row>
    <row r="5015" spans="1:8" x14ac:dyDescent="0.25">
      <c r="A5015" t="s">
        <v>232</v>
      </c>
      <c r="B5015" t="s">
        <v>1140</v>
      </c>
      <c r="C5015" t="s">
        <v>89</v>
      </c>
      <c r="D5015" t="s">
        <v>4813</v>
      </c>
      <c r="E5015" t="s">
        <v>1100</v>
      </c>
      <c r="F5015" t="s">
        <v>89</v>
      </c>
      <c r="G5015" t="s">
        <v>89</v>
      </c>
      <c r="H5015" t="s">
        <v>93</v>
      </c>
    </row>
    <row r="5016" spans="1:8" x14ac:dyDescent="0.25">
      <c r="A5016" t="s">
        <v>232</v>
      </c>
      <c r="B5016" t="s">
        <v>1294</v>
      </c>
      <c r="C5016" t="s">
        <v>89</v>
      </c>
      <c r="D5016" t="s">
        <v>4814</v>
      </c>
      <c r="E5016" t="s">
        <v>1142</v>
      </c>
      <c r="F5016" t="s">
        <v>89</v>
      </c>
      <c r="G5016" t="s">
        <v>89</v>
      </c>
      <c r="H5016" t="s">
        <v>93</v>
      </c>
    </row>
    <row r="5017" spans="1:8" x14ac:dyDescent="0.25">
      <c r="A5017" t="s">
        <v>232</v>
      </c>
      <c r="B5017" t="s">
        <v>1181</v>
      </c>
      <c r="C5017" t="s">
        <v>89</v>
      </c>
      <c r="D5017" t="s">
        <v>4814</v>
      </c>
      <c r="E5017" t="s">
        <v>1142</v>
      </c>
      <c r="F5017" t="s">
        <v>89</v>
      </c>
      <c r="G5017" t="s">
        <v>89</v>
      </c>
      <c r="H5017" t="s">
        <v>93</v>
      </c>
    </row>
    <row r="5018" spans="1:8" x14ac:dyDescent="0.25">
      <c r="A5018" t="s">
        <v>232</v>
      </c>
      <c r="B5018" t="s">
        <v>1149</v>
      </c>
      <c r="C5018" t="s">
        <v>89</v>
      </c>
      <c r="D5018" t="s">
        <v>4814</v>
      </c>
      <c r="E5018" t="s">
        <v>1142</v>
      </c>
      <c r="F5018" t="s">
        <v>89</v>
      </c>
      <c r="G5018" t="s">
        <v>89</v>
      </c>
      <c r="H5018" t="s">
        <v>93</v>
      </c>
    </row>
    <row r="5019" spans="1:8" x14ac:dyDescent="0.25">
      <c r="A5019" t="s">
        <v>232</v>
      </c>
      <c r="B5019" t="s">
        <v>1405</v>
      </c>
      <c r="C5019" t="s">
        <v>89</v>
      </c>
      <c r="D5019" t="s">
        <v>4814</v>
      </c>
      <c r="E5019" t="s">
        <v>1142</v>
      </c>
      <c r="F5019" t="s">
        <v>89</v>
      </c>
      <c r="G5019" t="s">
        <v>89</v>
      </c>
      <c r="H5019" t="s">
        <v>93</v>
      </c>
    </row>
    <row r="5020" spans="1:8" x14ac:dyDescent="0.25">
      <c r="A5020" t="s">
        <v>232</v>
      </c>
      <c r="B5020" t="s">
        <v>1714</v>
      </c>
      <c r="C5020" t="s">
        <v>89</v>
      </c>
      <c r="D5020" t="s">
        <v>4815</v>
      </c>
      <c r="E5020" t="s">
        <v>1100</v>
      </c>
      <c r="F5020" t="s">
        <v>89</v>
      </c>
      <c r="G5020" t="s">
        <v>89</v>
      </c>
      <c r="H5020" t="s">
        <v>93</v>
      </c>
    </row>
    <row r="5021" spans="1:8" x14ac:dyDescent="0.25">
      <c r="A5021" t="s">
        <v>232</v>
      </c>
      <c r="B5021" t="s">
        <v>4816</v>
      </c>
      <c r="C5021" t="s">
        <v>89</v>
      </c>
      <c r="D5021" t="s">
        <v>4815</v>
      </c>
      <c r="E5021" t="s">
        <v>1100</v>
      </c>
      <c r="F5021" t="s">
        <v>89</v>
      </c>
      <c r="G5021" t="s">
        <v>89</v>
      </c>
      <c r="H5021" t="s">
        <v>93</v>
      </c>
    </row>
    <row r="5022" spans="1:8" x14ac:dyDescent="0.25">
      <c r="A5022" t="s">
        <v>232</v>
      </c>
      <c r="B5022" t="s">
        <v>1198</v>
      </c>
      <c r="C5022" t="s">
        <v>89</v>
      </c>
      <c r="D5022" t="s">
        <v>89</v>
      </c>
      <c r="E5022" t="s">
        <v>1129</v>
      </c>
      <c r="F5022" t="s">
        <v>89</v>
      </c>
      <c r="G5022" t="s">
        <v>89</v>
      </c>
      <c r="H5022" t="s">
        <v>93</v>
      </c>
    </row>
    <row r="5023" spans="1:8" x14ac:dyDescent="0.25">
      <c r="A5023" t="s">
        <v>232</v>
      </c>
      <c r="B5023" t="s">
        <v>1726</v>
      </c>
      <c r="C5023" t="s">
        <v>89</v>
      </c>
      <c r="D5023" t="s">
        <v>89</v>
      </c>
      <c r="E5023" t="s">
        <v>1129</v>
      </c>
      <c r="F5023" t="s">
        <v>89</v>
      </c>
      <c r="G5023" t="s">
        <v>89</v>
      </c>
      <c r="H5023" t="s">
        <v>93</v>
      </c>
    </row>
    <row r="5024" spans="1:8" x14ac:dyDescent="0.25">
      <c r="A5024" t="s">
        <v>232</v>
      </c>
      <c r="B5024" t="s">
        <v>1473</v>
      </c>
      <c r="C5024" t="s">
        <v>89</v>
      </c>
      <c r="D5024" t="s">
        <v>89</v>
      </c>
      <c r="E5024" t="s">
        <v>1131</v>
      </c>
      <c r="F5024" t="s">
        <v>89</v>
      </c>
      <c r="G5024" t="s">
        <v>89</v>
      </c>
      <c r="H5024" t="s">
        <v>93</v>
      </c>
    </row>
    <row r="5025" spans="1:8" x14ac:dyDescent="0.25">
      <c r="A5025" t="s">
        <v>232</v>
      </c>
      <c r="B5025" t="s">
        <v>1266</v>
      </c>
      <c r="C5025" t="s">
        <v>89</v>
      </c>
      <c r="D5025" t="s">
        <v>89</v>
      </c>
      <c r="E5025" t="s">
        <v>1129</v>
      </c>
      <c r="F5025" t="s">
        <v>89</v>
      </c>
      <c r="G5025" t="s">
        <v>89</v>
      </c>
      <c r="H5025" t="s">
        <v>93</v>
      </c>
    </row>
    <row r="5026" spans="1:8" x14ac:dyDescent="0.25">
      <c r="A5026" t="s">
        <v>232</v>
      </c>
      <c r="B5026" t="s">
        <v>1130</v>
      </c>
      <c r="C5026" t="s">
        <v>89</v>
      </c>
      <c r="D5026" t="s">
        <v>89</v>
      </c>
      <c r="E5026" t="s">
        <v>1133</v>
      </c>
      <c r="F5026" t="s">
        <v>89</v>
      </c>
      <c r="G5026" t="s">
        <v>89</v>
      </c>
      <c r="H5026" t="s">
        <v>93</v>
      </c>
    </row>
    <row r="5027" spans="1:8" x14ac:dyDescent="0.25">
      <c r="A5027" t="s">
        <v>232</v>
      </c>
      <c r="B5027" t="s">
        <v>1132</v>
      </c>
      <c r="C5027" t="s">
        <v>89</v>
      </c>
      <c r="D5027" t="s">
        <v>89</v>
      </c>
      <c r="E5027" t="s">
        <v>1133</v>
      </c>
      <c r="F5027" t="s">
        <v>89</v>
      </c>
      <c r="G5027" t="s">
        <v>89</v>
      </c>
      <c r="H5027" t="s">
        <v>93</v>
      </c>
    </row>
    <row r="5028" spans="1:8" x14ac:dyDescent="0.25">
      <c r="A5028" t="s">
        <v>232</v>
      </c>
      <c r="B5028" t="s">
        <v>1232</v>
      </c>
      <c r="C5028" t="s">
        <v>89</v>
      </c>
      <c r="D5028" t="s">
        <v>89</v>
      </c>
      <c r="E5028" t="s">
        <v>1233</v>
      </c>
      <c r="F5028" t="s">
        <v>89</v>
      </c>
      <c r="G5028" t="s">
        <v>89</v>
      </c>
      <c r="H5028" t="s">
        <v>93</v>
      </c>
    </row>
    <row r="5029" spans="1:8" x14ac:dyDescent="0.25">
      <c r="A5029" t="s">
        <v>232</v>
      </c>
      <c r="B5029" t="s">
        <v>1730</v>
      </c>
      <c r="C5029" t="s">
        <v>89</v>
      </c>
      <c r="D5029" t="s">
        <v>89</v>
      </c>
      <c r="E5029" t="s">
        <v>1335</v>
      </c>
      <c r="F5029" t="s">
        <v>89</v>
      </c>
      <c r="G5029" t="s">
        <v>89</v>
      </c>
      <c r="H5029" t="s">
        <v>93</v>
      </c>
    </row>
    <row r="5030" spans="1:8" x14ac:dyDescent="0.25">
      <c r="A5030" t="s">
        <v>232</v>
      </c>
      <c r="B5030" t="s">
        <v>4817</v>
      </c>
      <c r="C5030" t="s">
        <v>89</v>
      </c>
      <c r="D5030" t="s">
        <v>89</v>
      </c>
      <c r="E5030" t="s">
        <v>1272</v>
      </c>
      <c r="F5030" t="s">
        <v>89</v>
      </c>
      <c r="G5030" t="s">
        <v>89</v>
      </c>
      <c r="H5030" t="s">
        <v>93</v>
      </c>
    </row>
    <row r="5031" spans="1:8" x14ac:dyDescent="0.25">
      <c r="A5031" t="s">
        <v>232</v>
      </c>
      <c r="B5031" t="s">
        <v>1138</v>
      </c>
      <c r="C5031" t="s">
        <v>89</v>
      </c>
      <c r="D5031" t="s">
        <v>89</v>
      </c>
      <c r="E5031" t="s">
        <v>1139</v>
      </c>
      <c r="F5031" t="s">
        <v>89</v>
      </c>
      <c r="G5031" t="s">
        <v>89</v>
      </c>
      <c r="H5031" t="s">
        <v>93</v>
      </c>
    </row>
    <row r="5032" spans="1:8" x14ac:dyDescent="0.25">
      <c r="A5032" t="s">
        <v>233</v>
      </c>
      <c r="B5032" t="s">
        <v>4818</v>
      </c>
      <c r="C5032" t="s">
        <v>89</v>
      </c>
      <c r="D5032" t="s">
        <v>4819</v>
      </c>
      <c r="E5032" t="s">
        <v>1238</v>
      </c>
      <c r="F5032" t="s">
        <v>89</v>
      </c>
      <c r="G5032" t="s">
        <v>89</v>
      </c>
      <c r="H5032" t="s">
        <v>93</v>
      </c>
    </row>
    <row r="5033" spans="1:8" x14ac:dyDescent="0.25">
      <c r="A5033" t="s">
        <v>233</v>
      </c>
      <c r="B5033" t="s">
        <v>1143</v>
      </c>
      <c r="C5033" t="s">
        <v>89</v>
      </c>
      <c r="D5033" t="s">
        <v>4820</v>
      </c>
      <c r="E5033" t="s">
        <v>1142</v>
      </c>
      <c r="F5033" t="s">
        <v>89</v>
      </c>
      <c r="G5033" t="s">
        <v>89</v>
      </c>
      <c r="H5033" t="s">
        <v>93</v>
      </c>
    </row>
    <row r="5034" spans="1:8" x14ac:dyDescent="0.25">
      <c r="A5034" t="s">
        <v>233</v>
      </c>
      <c r="B5034" t="s">
        <v>2125</v>
      </c>
      <c r="C5034" t="s">
        <v>89</v>
      </c>
      <c r="D5034" t="s">
        <v>4821</v>
      </c>
      <c r="E5034" t="s">
        <v>1238</v>
      </c>
      <c r="F5034" t="s">
        <v>89</v>
      </c>
      <c r="G5034" t="s">
        <v>89</v>
      </c>
      <c r="H5034" t="s">
        <v>93</v>
      </c>
    </row>
    <row r="5035" spans="1:8" x14ac:dyDescent="0.25">
      <c r="A5035" t="s">
        <v>233</v>
      </c>
      <c r="B5035" t="s">
        <v>4822</v>
      </c>
      <c r="C5035" t="s">
        <v>89</v>
      </c>
      <c r="D5035" t="s">
        <v>4823</v>
      </c>
      <c r="E5035" t="s">
        <v>1205</v>
      </c>
      <c r="F5035" t="s">
        <v>89</v>
      </c>
      <c r="G5035" t="s">
        <v>89</v>
      </c>
      <c r="H5035" t="s">
        <v>93</v>
      </c>
    </row>
    <row r="5036" spans="1:8" x14ac:dyDescent="0.25">
      <c r="A5036" t="s">
        <v>233</v>
      </c>
      <c r="B5036" t="s">
        <v>4824</v>
      </c>
      <c r="C5036" t="s">
        <v>89</v>
      </c>
      <c r="D5036" t="s">
        <v>4825</v>
      </c>
      <c r="E5036" t="s">
        <v>1238</v>
      </c>
      <c r="F5036" t="s">
        <v>89</v>
      </c>
      <c r="G5036" t="s">
        <v>89</v>
      </c>
      <c r="H5036" t="s">
        <v>93</v>
      </c>
    </row>
    <row r="5037" spans="1:8" x14ac:dyDescent="0.25">
      <c r="A5037" t="s">
        <v>233</v>
      </c>
      <c r="B5037" t="s">
        <v>4826</v>
      </c>
      <c r="C5037" t="s">
        <v>89</v>
      </c>
      <c r="D5037" t="s">
        <v>4827</v>
      </c>
      <c r="E5037" t="s">
        <v>1093</v>
      </c>
      <c r="F5037" t="s">
        <v>89</v>
      </c>
      <c r="G5037" t="s">
        <v>89</v>
      </c>
      <c r="H5037" t="s">
        <v>93</v>
      </c>
    </row>
    <row r="5038" spans="1:8" x14ac:dyDescent="0.25">
      <c r="A5038" t="s">
        <v>233</v>
      </c>
      <c r="B5038" t="s">
        <v>4818</v>
      </c>
      <c r="C5038" t="s">
        <v>89</v>
      </c>
      <c r="D5038" t="s">
        <v>4819</v>
      </c>
      <c r="E5038" t="s">
        <v>1238</v>
      </c>
      <c r="F5038" t="s">
        <v>89</v>
      </c>
      <c r="G5038" t="s">
        <v>89</v>
      </c>
      <c r="H5038" t="s">
        <v>93</v>
      </c>
    </row>
    <row r="5039" spans="1:8" x14ac:dyDescent="0.25">
      <c r="A5039" t="s">
        <v>233</v>
      </c>
      <c r="B5039" t="s">
        <v>1143</v>
      </c>
      <c r="C5039" t="s">
        <v>89</v>
      </c>
      <c r="D5039" t="s">
        <v>4820</v>
      </c>
      <c r="E5039" t="s">
        <v>1142</v>
      </c>
      <c r="F5039" t="s">
        <v>89</v>
      </c>
      <c r="G5039" t="s">
        <v>89</v>
      </c>
      <c r="H5039" t="s">
        <v>93</v>
      </c>
    </row>
    <row r="5040" spans="1:8" x14ac:dyDescent="0.25">
      <c r="A5040" t="s">
        <v>233</v>
      </c>
      <c r="B5040" t="s">
        <v>4828</v>
      </c>
      <c r="C5040" t="s">
        <v>89</v>
      </c>
      <c r="D5040" t="s">
        <v>4829</v>
      </c>
      <c r="E5040" t="s">
        <v>1093</v>
      </c>
      <c r="F5040" t="s">
        <v>89</v>
      </c>
      <c r="G5040" t="s">
        <v>89</v>
      </c>
      <c r="H5040" t="s">
        <v>93</v>
      </c>
    </row>
    <row r="5041" spans="1:8" x14ac:dyDescent="0.25">
      <c r="A5041" t="s">
        <v>233</v>
      </c>
      <c r="B5041" t="s">
        <v>1204</v>
      </c>
      <c r="C5041" t="s">
        <v>89</v>
      </c>
      <c r="D5041" t="s">
        <v>4830</v>
      </c>
      <c r="E5041" t="s">
        <v>1115</v>
      </c>
      <c r="F5041" t="s">
        <v>89</v>
      </c>
      <c r="G5041" t="s">
        <v>89</v>
      </c>
      <c r="H5041" t="s">
        <v>93</v>
      </c>
    </row>
    <row r="5042" spans="1:8" x14ac:dyDescent="0.25">
      <c r="A5042" t="s">
        <v>233</v>
      </c>
      <c r="B5042" t="s">
        <v>2125</v>
      </c>
      <c r="C5042" t="s">
        <v>89</v>
      </c>
      <c r="D5042" t="s">
        <v>4821</v>
      </c>
      <c r="E5042" t="s">
        <v>1238</v>
      </c>
      <c r="F5042" t="s">
        <v>89</v>
      </c>
      <c r="G5042" t="s">
        <v>89</v>
      </c>
      <c r="H5042" t="s">
        <v>93</v>
      </c>
    </row>
    <row r="5043" spans="1:8" x14ac:dyDescent="0.25">
      <c r="A5043" t="s">
        <v>233</v>
      </c>
      <c r="B5043" t="s">
        <v>4824</v>
      </c>
      <c r="C5043" t="s">
        <v>89</v>
      </c>
      <c r="D5043" t="s">
        <v>4825</v>
      </c>
      <c r="E5043" t="s">
        <v>1238</v>
      </c>
      <c r="F5043" t="s">
        <v>89</v>
      </c>
      <c r="G5043" t="s">
        <v>89</v>
      </c>
      <c r="H5043" t="s">
        <v>93</v>
      </c>
    </row>
    <row r="5044" spans="1:8" x14ac:dyDescent="0.25">
      <c r="A5044" t="s">
        <v>233</v>
      </c>
      <c r="B5044" t="s">
        <v>1724</v>
      </c>
      <c r="C5044" t="s">
        <v>89</v>
      </c>
      <c r="D5044" t="s">
        <v>4831</v>
      </c>
      <c r="E5044" t="s">
        <v>1100</v>
      </c>
      <c r="F5044" t="s">
        <v>89</v>
      </c>
      <c r="G5044" t="s">
        <v>89</v>
      </c>
      <c r="H5044" t="s">
        <v>93</v>
      </c>
    </row>
    <row r="5045" spans="1:8" x14ac:dyDescent="0.25">
      <c r="A5045" t="s">
        <v>233</v>
      </c>
      <c r="B5045" t="s">
        <v>4832</v>
      </c>
      <c r="C5045" t="s">
        <v>89</v>
      </c>
      <c r="D5045" t="s">
        <v>4833</v>
      </c>
      <c r="E5045" t="s">
        <v>1097</v>
      </c>
      <c r="F5045" t="s">
        <v>89</v>
      </c>
      <c r="G5045" t="s">
        <v>89</v>
      </c>
      <c r="H5045" t="s">
        <v>93</v>
      </c>
    </row>
    <row r="5046" spans="1:8" x14ac:dyDescent="0.25">
      <c r="A5046" t="s">
        <v>233</v>
      </c>
      <c r="B5046" t="s">
        <v>4822</v>
      </c>
      <c r="C5046" t="s">
        <v>89</v>
      </c>
      <c r="D5046" t="s">
        <v>4823</v>
      </c>
      <c r="E5046" t="s">
        <v>1205</v>
      </c>
      <c r="F5046" t="s">
        <v>89</v>
      </c>
      <c r="G5046" t="s">
        <v>89</v>
      </c>
      <c r="H5046" t="s">
        <v>93</v>
      </c>
    </row>
    <row r="5047" spans="1:8" x14ac:dyDescent="0.25">
      <c r="A5047" t="s">
        <v>233</v>
      </c>
      <c r="B5047" t="s">
        <v>1197</v>
      </c>
      <c r="C5047" t="s">
        <v>89</v>
      </c>
      <c r="D5047" t="s">
        <v>89</v>
      </c>
      <c r="E5047" t="s">
        <v>1233</v>
      </c>
      <c r="F5047" t="s">
        <v>89</v>
      </c>
      <c r="G5047" t="s">
        <v>89</v>
      </c>
      <c r="H5047" t="s">
        <v>93</v>
      </c>
    </row>
    <row r="5048" spans="1:8" x14ac:dyDescent="0.25">
      <c r="A5048" t="s">
        <v>233</v>
      </c>
      <c r="B5048" t="s">
        <v>1284</v>
      </c>
      <c r="C5048" t="s">
        <v>89</v>
      </c>
      <c r="D5048" t="s">
        <v>89</v>
      </c>
      <c r="E5048" t="s">
        <v>1218</v>
      </c>
      <c r="F5048" t="s">
        <v>89</v>
      </c>
      <c r="G5048" t="s">
        <v>89</v>
      </c>
      <c r="H5048" t="s">
        <v>93</v>
      </c>
    </row>
    <row r="5049" spans="1:8" x14ac:dyDescent="0.25">
      <c r="A5049" t="s">
        <v>233</v>
      </c>
      <c r="B5049" t="s">
        <v>1122</v>
      </c>
      <c r="C5049" t="s">
        <v>89</v>
      </c>
      <c r="D5049" t="s">
        <v>89</v>
      </c>
      <c r="E5049" t="s">
        <v>1218</v>
      </c>
      <c r="F5049" t="s">
        <v>89</v>
      </c>
      <c r="G5049" t="s">
        <v>89</v>
      </c>
      <c r="H5049" t="s">
        <v>93</v>
      </c>
    </row>
    <row r="5050" spans="1:8" x14ac:dyDescent="0.25">
      <c r="A5050" t="s">
        <v>233</v>
      </c>
      <c r="B5050" t="s">
        <v>1489</v>
      </c>
      <c r="C5050" t="s">
        <v>89</v>
      </c>
      <c r="D5050" t="s">
        <v>1229</v>
      </c>
      <c r="E5050" t="s">
        <v>1129</v>
      </c>
      <c r="F5050" t="s">
        <v>89</v>
      </c>
      <c r="G5050" t="s">
        <v>89</v>
      </c>
      <c r="H5050" t="s">
        <v>93</v>
      </c>
    </row>
    <row r="5051" spans="1:8" x14ac:dyDescent="0.25">
      <c r="A5051" t="s">
        <v>233</v>
      </c>
      <c r="B5051" t="s">
        <v>1124</v>
      </c>
      <c r="C5051" t="s">
        <v>89</v>
      </c>
      <c r="D5051" t="s">
        <v>89</v>
      </c>
      <c r="E5051" t="s">
        <v>1218</v>
      </c>
      <c r="F5051" t="s">
        <v>89</v>
      </c>
      <c r="G5051" t="s">
        <v>89</v>
      </c>
      <c r="H5051" t="s">
        <v>93</v>
      </c>
    </row>
    <row r="5052" spans="1:8" x14ac:dyDescent="0.25">
      <c r="A5052" t="s">
        <v>233</v>
      </c>
      <c r="B5052" t="s">
        <v>1125</v>
      </c>
      <c r="C5052" t="s">
        <v>89</v>
      </c>
      <c r="D5052" t="s">
        <v>89</v>
      </c>
      <c r="E5052" t="s">
        <v>1218</v>
      </c>
      <c r="F5052" t="s">
        <v>89</v>
      </c>
      <c r="G5052" t="s">
        <v>89</v>
      </c>
      <c r="H5052" t="s">
        <v>93</v>
      </c>
    </row>
    <row r="5053" spans="1:8" x14ac:dyDescent="0.25">
      <c r="A5053" t="s">
        <v>233</v>
      </c>
      <c r="B5053" t="s">
        <v>1127</v>
      </c>
      <c r="C5053" t="s">
        <v>89</v>
      </c>
      <c r="D5053" t="s">
        <v>89</v>
      </c>
      <c r="E5053" t="s">
        <v>1218</v>
      </c>
      <c r="F5053" t="s">
        <v>89</v>
      </c>
      <c r="G5053" t="s">
        <v>89</v>
      </c>
      <c r="H5053" t="s">
        <v>93</v>
      </c>
    </row>
    <row r="5054" spans="1:8" x14ac:dyDescent="0.25">
      <c r="A5054" t="s">
        <v>233</v>
      </c>
      <c r="B5054" t="s">
        <v>1198</v>
      </c>
      <c r="C5054" t="s">
        <v>89</v>
      </c>
      <c r="D5054" t="s">
        <v>89</v>
      </c>
      <c r="E5054" t="s">
        <v>1218</v>
      </c>
      <c r="F5054" t="s">
        <v>89</v>
      </c>
      <c r="G5054" t="s">
        <v>89</v>
      </c>
      <c r="H5054" t="s">
        <v>93</v>
      </c>
    </row>
    <row r="5055" spans="1:8" x14ac:dyDescent="0.25">
      <c r="A5055" t="s">
        <v>233</v>
      </c>
      <c r="B5055" t="s">
        <v>1527</v>
      </c>
      <c r="C5055" t="s">
        <v>89</v>
      </c>
      <c r="D5055" t="s">
        <v>1229</v>
      </c>
      <c r="E5055" t="s">
        <v>1129</v>
      </c>
      <c r="F5055" t="s">
        <v>89</v>
      </c>
      <c r="G5055" t="s">
        <v>89</v>
      </c>
      <c r="H5055" t="s">
        <v>93</v>
      </c>
    </row>
    <row r="5056" spans="1:8" x14ac:dyDescent="0.25">
      <c r="A5056" t="s">
        <v>233</v>
      </c>
      <c r="B5056" t="s">
        <v>1726</v>
      </c>
      <c r="C5056" t="s">
        <v>89</v>
      </c>
      <c r="D5056" t="s">
        <v>89</v>
      </c>
      <c r="E5056" t="s">
        <v>1218</v>
      </c>
      <c r="F5056" t="s">
        <v>89</v>
      </c>
      <c r="G5056" t="s">
        <v>89</v>
      </c>
      <c r="H5056" t="s">
        <v>93</v>
      </c>
    </row>
    <row r="5057" spans="1:8" x14ac:dyDescent="0.25">
      <c r="A5057" t="s">
        <v>233</v>
      </c>
      <c r="B5057" t="s">
        <v>3059</v>
      </c>
      <c r="C5057" t="s">
        <v>89</v>
      </c>
      <c r="D5057" t="s">
        <v>89</v>
      </c>
      <c r="E5057" t="s">
        <v>1218</v>
      </c>
      <c r="F5057" t="s">
        <v>89</v>
      </c>
      <c r="G5057" t="s">
        <v>89</v>
      </c>
      <c r="H5057" t="s">
        <v>93</v>
      </c>
    </row>
    <row r="5058" spans="1:8" x14ac:dyDescent="0.25">
      <c r="A5058" t="s">
        <v>233</v>
      </c>
      <c r="B5058" t="s">
        <v>1437</v>
      </c>
      <c r="C5058" t="s">
        <v>89</v>
      </c>
      <c r="D5058" t="s">
        <v>89</v>
      </c>
      <c r="E5058" t="s">
        <v>1129</v>
      </c>
      <c r="F5058" t="s">
        <v>89</v>
      </c>
      <c r="G5058" t="s">
        <v>89</v>
      </c>
      <c r="H5058" t="s">
        <v>93</v>
      </c>
    </row>
    <row r="5059" spans="1:8" x14ac:dyDescent="0.25">
      <c r="A5059" t="s">
        <v>233</v>
      </c>
      <c r="B5059" t="s">
        <v>4834</v>
      </c>
      <c r="C5059" t="s">
        <v>89</v>
      </c>
      <c r="D5059" t="s">
        <v>89</v>
      </c>
      <c r="E5059" t="s">
        <v>1131</v>
      </c>
      <c r="F5059" t="s">
        <v>89</v>
      </c>
      <c r="G5059" t="s">
        <v>89</v>
      </c>
      <c r="H5059" t="s">
        <v>93</v>
      </c>
    </row>
    <row r="5060" spans="1:8" x14ac:dyDescent="0.25">
      <c r="A5060" t="s">
        <v>233</v>
      </c>
      <c r="B5060" t="s">
        <v>1200</v>
      </c>
      <c r="C5060" t="s">
        <v>89</v>
      </c>
      <c r="D5060" t="s">
        <v>89</v>
      </c>
      <c r="E5060" t="s">
        <v>1131</v>
      </c>
      <c r="F5060" t="s">
        <v>89</v>
      </c>
      <c r="G5060" t="s">
        <v>89</v>
      </c>
      <c r="H5060" t="s">
        <v>93</v>
      </c>
    </row>
    <row r="5061" spans="1:8" x14ac:dyDescent="0.25">
      <c r="A5061" t="s">
        <v>233</v>
      </c>
      <c r="B5061" t="s">
        <v>1130</v>
      </c>
      <c r="C5061" t="s">
        <v>89</v>
      </c>
      <c r="D5061" t="s">
        <v>89</v>
      </c>
      <c r="E5061" t="s">
        <v>1202</v>
      </c>
      <c r="F5061" t="s">
        <v>89</v>
      </c>
      <c r="G5061" t="s">
        <v>89</v>
      </c>
      <c r="H5061" t="s">
        <v>93</v>
      </c>
    </row>
    <row r="5062" spans="1:8" x14ac:dyDescent="0.25">
      <c r="A5062" t="s">
        <v>233</v>
      </c>
      <c r="B5062" t="s">
        <v>1132</v>
      </c>
      <c r="C5062" t="s">
        <v>89</v>
      </c>
      <c r="D5062" t="s">
        <v>89</v>
      </c>
      <c r="E5062" t="s">
        <v>1133</v>
      </c>
      <c r="F5062" t="s">
        <v>89</v>
      </c>
      <c r="G5062" t="s">
        <v>89</v>
      </c>
      <c r="H5062" t="s">
        <v>93</v>
      </c>
    </row>
    <row r="5063" spans="1:8" x14ac:dyDescent="0.25">
      <c r="A5063" t="s">
        <v>233</v>
      </c>
      <c r="B5063" t="s">
        <v>1268</v>
      </c>
      <c r="C5063" t="s">
        <v>89</v>
      </c>
      <c r="D5063" t="s">
        <v>89</v>
      </c>
      <c r="E5063" t="s">
        <v>1233</v>
      </c>
      <c r="F5063" t="s">
        <v>89</v>
      </c>
      <c r="G5063" t="s">
        <v>89</v>
      </c>
      <c r="H5063" t="s">
        <v>93</v>
      </c>
    </row>
    <row r="5064" spans="1:8" x14ac:dyDescent="0.25">
      <c r="A5064" t="s">
        <v>233</v>
      </c>
      <c r="B5064" t="s">
        <v>1232</v>
      </c>
      <c r="C5064" t="s">
        <v>89</v>
      </c>
      <c r="D5064" t="s">
        <v>89</v>
      </c>
      <c r="E5064" t="s">
        <v>1233</v>
      </c>
      <c r="F5064" t="s">
        <v>89</v>
      </c>
      <c r="G5064" t="s">
        <v>89</v>
      </c>
      <c r="H5064" t="s">
        <v>93</v>
      </c>
    </row>
    <row r="5065" spans="1:8" x14ac:dyDescent="0.25">
      <c r="A5065" t="s">
        <v>233</v>
      </c>
      <c r="B5065" t="s">
        <v>1138</v>
      </c>
      <c r="C5065" t="s">
        <v>89</v>
      </c>
      <c r="D5065" t="s">
        <v>89</v>
      </c>
      <c r="E5065" t="s">
        <v>1139</v>
      </c>
      <c r="F5065" t="s">
        <v>89</v>
      </c>
      <c r="G5065" t="s">
        <v>89</v>
      </c>
      <c r="H5065" t="s">
        <v>93</v>
      </c>
    </row>
    <row r="5066" spans="1:8" x14ac:dyDescent="0.25">
      <c r="A5066" t="s">
        <v>234</v>
      </c>
      <c r="B5066" t="s">
        <v>4835</v>
      </c>
      <c r="C5066" t="s">
        <v>89</v>
      </c>
      <c r="D5066" t="s">
        <v>4836</v>
      </c>
      <c r="E5066" t="s">
        <v>1164</v>
      </c>
      <c r="F5066" t="s">
        <v>89</v>
      </c>
      <c r="G5066" t="s">
        <v>89</v>
      </c>
      <c r="H5066" t="s">
        <v>93</v>
      </c>
    </row>
    <row r="5067" spans="1:8" x14ac:dyDescent="0.25">
      <c r="A5067" t="s">
        <v>234</v>
      </c>
      <c r="B5067" t="s">
        <v>1314</v>
      </c>
      <c r="C5067" t="s">
        <v>89</v>
      </c>
      <c r="D5067" t="s">
        <v>4837</v>
      </c>
      <c r="E5067" t="s">
        <v>1265</v>
      </c>
      <c r="F5067" t="s">
        <v>89</v>
      </c>
      <c r="G5067" t="s">
        <v>89</v>
      </c>
      <c r="H5067" t="s">
        <v>93</v>
      </c>
    </row>
    <row r="5068" spans="1:8" x14ac:dyDescent="0.25">
      <c r="A5068" t="s">
        <v>234</v>
      </c>
      <c r="B5068" t="s">
        <v>4838</v>
      </c>
      <c r="C5068" t="s">
        <v>89</v>
      </c>
      <c r="D5068" t="s">
        <v>4839</v>
      </c>
      <c r="E5068" t="s">
        <v>1142</v>
      </c>
      <c r="F5068" t="s">
        <v>89</v>
      </c>
      <c r="G5068" t="s">
        <v>89</v>
      </c>
      <c r="H5068" t="s">
        <v>93</v>
      </c>
    </row>
    <row r="5069" spans="1:8" x14ac:dyDescent="0.25">
      <c r="A5069" t="s">
        <v>234</v>
      </c>
      <c r="B5069" t="s">
        <v>4840</v>
      </c>
      <c r="C5069" t="s">
        <v>89</v>
      </c>
      <c r="D5069" t="s">
        <v>4841</v>
      </c>
      <c r="E5069" t="s">
        <v>1160</v>
      </c>
      <c r="F5069" t="s">
        <v>89</v>
      </c>
      <c r="G5069" t="s">
        <v>89</v>
      </c>
      <c r="H5069" t="s">
        <v>93</v>
      </c>
    </row>
    <row r="5070" spans="1:8" x14ac:dyDescent="0.25">
      <c r="A5070" t="s">
        <v>234</v>
      </c>
      <c r="B5070" t="s">
        <v>4842</v>
      </c>
      <c r="C5070" t="s">
        <v>89</v>
      </c>
      <c r="D5070" t="s">
        <v>4843</v>
      </c>
      <c r="E5070" t="s">
        <v>1160</v>
      </c>
      <c r="F5070" t="s">
        <v>89</v>
      </c>
      <c r="G5070" t="s">
        <v>89</v>
      </c>
      <c r="H5070" t="s">
        <v>93</v>
      </c>
    </row>
    <row r="5071" spans="1:8" x14ac:dyDescent="0.25">
      <c r="A5071" t="s">
        <v>234</v>
      </c>
      <c r="B5071" t="s">
        <v>4844</v>
      </c>
      <c r="C5071" t="s">
        <v>89</v>
      </c>
      <c r="D5071" t="s">
        <v>4845</v>
      </c>
      <c r="E5071" t="s">
        <v>2468</v>
      </c>
      <c r="F5071" t="s">
        <v>89</v>
      </c>
      <c r="G5071" t="s">
        <v>89</v>
      </c>
      <c r="H5071" t="s">
        <v>93</v>
      </c>
    </row>
    <row r="5072" spans="1:8" x14ac:dyDescent="0.25">
      <c r="A5072" t="s">
        <v>234</v>
      </c>
      <c r="B5072" t="s">
        <v>4846</v>
      </c>
      <c r="C5072" t="s">
        <v>89</v>
      </c>
      <c r="D5072" t="s">
        <v>4847</v>
      </c>
      <c r="E5072" t="s">
        <v>4848</v>
      </c>
      <c r="F5072" t="s">
        <v>89</v>
      </c>
      <c r="G5072" t="s">
        <v>89</v>
      </c>
      <c r="H5072" t="s">
        <v>93</v>
      </c>
    </row>
    <row r="5073" spans="1:8" x14ac:dyDescent="0.25">
      <c r="A5073" t="s">
        <v>234</v>
      </c>
      <c r="B5073" t="s">
        <v>4849</v>
      </c>
      <c r="C5073" t="s">
        <v>89</v>
      </c>
      <c r="D5073" t="s">
        <v>4850</v>
      </c>
      <c r="E5073" t="s">
        <v>4851</v>
      </c>
      <c r="F5073" t="s">
        <v>89</v>
      </c>
      <c r="G5073" t="s">
        <v>89</v>
      </c>
      <c r="H5073" t="s">
        <v>93</v>
      </c>
    </row>
    <row r="5074" spans="1:8" x14ac:dyDescent="0.25">
      <c r="A5074" t="s">
        <v>234</v>
      </c>
      <c r="B5074" t="s">
        <v>4852</v>
      </c>
      <c r="C5074" t="s">
        <v>89</v>
      </c>
      <c r="D5074" t="s">
        <v>4853</v>
      </c>
      <c r="E5074" t="s">
        <v>4854</v>
      </c>
      <c r="F5074" t="s">
        <v>89</v>
      </c>
      <c r="G5074" t="s">
        <v>89</v>
      </c>
      <c r="H5074" t="s">
        <v>93</v>
      </c>
    </row>
    <row r="5075" spans="1:8" x14ac:dyDescent="0.25">
      <c r="A5075" t="s">
        <v>234</v>
      </c>
      <c r="B5075" t="s">
        <v>4855</v>
      </c>
      <c r="C5075" t="s">
        <v>89</v>
      </c>
      <c r="D5075" t="s">
        <v>4856</v>
      </c>
      <c r="E5075" t="s">
        <v>1205</v>
      </c>
      <c r="F5075" t="s">
        <v>89</v>
      </c>
      <c r="G5075" t="s">
        <v>89</v>
      </c>
      <c r="H5075" t="s">
        <v>93</v>
      </c>
    </row>
    <row r="5076" spans="1:8" x14ac:dyDescent="0.25">
      <c r="A5076" t="s">
        <v>234</v>
      </c>
      <c r="B5076" t="s">
        <v>4857</v>
      </c>
      <c r="C5076" t="s">
        <v>89</v>
      </c>
      <c r="D5076" t="s">
        <v>4858</v>
      </c>
      <c r="E5076" t="s">
        <v>1238</v>
      </c>
      <c r="F5076" t="s">
        <v>89</v>
      </c>
      <c r="G5076" t="s">
        <v>89</v>
      </c>
      <c r="H5076" t="s">
        <v>93</v>
      </c>
    </row>
    <row r="5077" spans="1:8" x14ac:dyDescent="0.25">
      <c r="A5077" t="s">
        <v>234</v>
      </c>
      <c r="B5077" t="s">
        <v>4859</v>
      </c>
      <c r="C5077" t="s">
        <v>89</v>
      </c>
      <c r="D5077" t="s">
        <v>4860</v>
      </c>
      <c r="E5077" t="s">
        <v>1265</v>
      </c>
      <c r="F5077" t="s">
        <v>89</v>
      </c>
      <c r="G5077" t="s">
        <v>89</v>
      </c>
      <c r="H5077" t="s">
        <v>93</v>
      </c>
    </row>
    <row r="5078" spans="1:8" x14ac:dyDescent="0.25">
      <c r="A5078" t="s">
        <v>234</v>
      </c>
      <c r="B5078" t="s">
        <v>4840</v>
      </c>
      <c r="C5078" t="s">
        <v>89</v>
      </c>
      <c r="D5078" t="s">
        <v>4841</v>
      </c>
      <c r="E5078" t="s">
        <v>1160</v>
      </c>
      <c r="F5078" t="s">
        <v>89</v>
      </c>
      <c r="G5078" t="s">
        <v>89</v>
      </c>
      <c r="H5078" t="s">
        <v>93</v>
      </c>
    </row>
    <row r="5079" spans="1:8" x14ac:dyDescent="0.25">
      <c r="A5079" t="s">
        <v>234</v>
      </c>
      <c r="B5079" t="s">
        <v>4861</v>
      </c>
      <c r="C5079" t="s">
        <v>89</v>
      </c>
      <c r="D5079" t="s">
        <v>4862</v>
      </c>
      <c r="E5079" t="s">
        <v>1160</v>
      </c>
      <c r="F5079" t="s">
        <v>89</v>
      </c>
      <c r="G5079" t="s">
        <v>89</v>
      </c>
      <c r="H5079" t="s">
        <v>93</v>
      </c>
    </row>
    <row r="5080" spans="1:8" x14ac:dyDescent="0.25">
      <c r="A5080" t="s">
        <v>234</v>
      </c>
      <c r="B5080" t="s">
        <v>4863</v>
      </c>
      <c r="C5080" t="s">
        <v>89</v>
      </c>
      <c r="D5080" t="s">
        <v>4864</v>
      </c>
      <c r="E5080" t="s">
        <v>1160</v>
      </c>
      <c r="F5080" t="s">
        <v>89</v>
      </c>
      <c r="G5080" t="s">
        <v>89</v>
      </c>
      <c r="H5080" t="s">
        <v>93</v>
      </c>
    </row>
    <row r="5081" spans="1:8" x14ac:dyDescent="0.25">
      <c r="A5081" t="s">
        <v>234</v>
      </c>
      <c r="B5081" t="s">
        <v>4842</v>
      </c>
      <c r="C5081" t="s">
        <v>89</v>
      </c>
      <c r="D5081" t="s">
        <v>4843</v>
      </c>
      <c r="E5081" t="s">
        <v>1160</v>
      </c>
      <c r="F5081" t="s">
        <v>89</v>
      </c>
      <c r="G5081" t="s">
        <v>89</v>
      </c>
      <c r="H5081" t="s">
        <v>93</v>
      </c>
    </row>
    <row r="5082" spans="1:8" x14ac:dyDescent="0.25">
      <c r="A5082" t="s">
        <v>234</v>
      </c>
      <c r="B5082" t="s">
        <v>4865</v>
      </c>
      <c r="C5082" t="s">
        <v>89</v>
      </c>
      <c r="D5082" t="s">
        <v>4866</v>
      </c>
      <c r="E5082" t="s">
        <v>1265</v>
      </c>
      <c r="F5082" t="s">
        <v>89</v>
      </c>
      <c r="G5082" t="s">
        <v>89</v>
      </c>
      <c r="H5082" t="s">
        <v>93</v>
      </c>
    </row>
    <row r="5083" spans="1:8" x14ac:dyDescent="0.25">
      <c r="A5083" t="s">
        <v>234</v>
      </c>
      <c r="B5083" t="s">
        <v>4867</v>
      </c>
      <c r="C5083" t="s">
        <v>89</v>
      </c>
      <c r="D5083" t="s">
        <v>4868</v>
      </c>
      <c r="E5083" t="s">
        <v>1160</v>
      </c>
      <c r="F5083" t="s">
        <v>89</v>
      </c>
      <c r="G5083" t="s">
        <v>89</v>
      </c>
      <c r="H5083" t="s">
        <v>93</v>
      </c>
    </row>
    <row r="5084" spans="1:8" x14ac:dyDescent="0.25">
      <c r="A5084" t="s">
        <v>234</v>
      </c>
      <c r="B5084" t="s">
        <v>4869</v>
      </c>
      <c r="C5084" t="s">
        <v>89</v>
      </c>
      <c r="D5084" t="s">
        <v>4870</v>
      </c>
      <c r="E5084" t="s">
        <v>1265</v>
      </c>
      <c r="F5084" t="s">
        <v>89</v>
      </c>
      <c r="G5084" t="s">
        <v>89</v>
      </c>
      <c r="H5084" t="s">
        <v>93</v>
      </c>
    </row>
    <row r="5085" spans="1:8" x14ac:dyDescent="0.25">
      <c r="A5085" t="s">
        <v>234</v>
      </c>
      <c r="B5085" t="s">
        <v>4871</v>
      </c>
      <c r="C5085" t="s">
        <v>89</v>
      </c>
      <c r="D5085" t="s">
        <v>4872</v>
      </c>
      <c r="E5085" t="s">
        <v>1265</v>
      </c>
      <c r="F5085" t="s">
        <v>89</v>
      </c>
      <c r="G5085" t="s">
        <v>89</v>
      </c>
      <c r="H5085" t="s">
        <v>93</v>
      </c>
    </row>
    <row r="5086" spans="1:8" x14ac:dyDescent="0.25">
      <c r="A5086" t="s">
        <v>234</v>
      </c>
      <c r="B5086" t="s">
        <v>4838</v>
      </c>
      <c r="C5086" t="s">
        <v>89</v>
      </c>
      <c r="D5086" t="s">
        <v>4839</v>
      </c>
      <c r="E5086" t="s">
        <v>1142</v>
      </c>
      <c r="F5086" t="s">
        <v>89</v>
      </c>
      <c r="G5086" t="s">
        <v>89</v>
      </c>
      <c r="H5086" t="s">
        <v>93</v>
      </c>
    </row>
    <row r="5087" spans="1:8" x14ac:dyDescent="0.25">
      <c r="A5087" t="s">
        <v>234</v>
      </c>
      <c r="B5087" t="s">
        <v>4873</v>
      </c>
      <c r="C5087" t="s">
        <v>89</v>
      </c>
      <c r="D5087" t="s">
        <v>4874</v>
      </c>
      <c r="E5087" t="s">
        <v>1160</v>
      </c>
      <c r="F5087" t="s">
        <v>89</v>
      </c>
      <c r="G5087" t="s">
        <v>89</v>
      </c>
      <c r="H5087" t="s">
        <v>93</v>
      </c>
    </row>
    <row r="5088" spans="1:8" x14ac:dyDescent="0.25">
      <c r="A5088" t="s">
        <v>234</v>
      </c>
      <c r="B5088" t="s">
        <v>4835</v>
      </c>
      <c r="C5088" t="s">
        <v>89</v>
      </c>
      <c r="D5088" t="s">
        <v>4836</v>
      </c>
      <c r="E5088" t="s">
        <v>1164</v>
      </c>
      <c r="F5088" t="s">
        <v>89</v>
      </c>
      <c r="G5088" t="s">
        <v>89</v>
      </c>
      <c r="H5088" t="s">
        <v>93</v>
      </c>
    </row>
    <row r="5089" spans="1:8" x14ac:dyDescent="0.25">
      <c r="A5089" t="s">
        <v>234</v>
      </c>
      <c r="B5089" t="s">
        <v>4875</v>
      </c>
      <c r="C5089" t="s">
        <v>89</v>
      </c>
      <c r="D5089" t="s">
        <v>4876</v>
      </c>
      <c r="E5089" t="s">
        <v>1164</v>
      </c>
      <c r="F5089" t="s">
        <v>89</v>
      </c>
      <c r="G5089" t="s">
        <v>89</v>
      </c>
      <c r="H5089" t="s">
        <v>93</v>
      </c>
    </row>
    <row r="5090" spans="1:8" x14ac:dyDescent="0.25">
      <c r="A5090" t="s">
        <v>234</v>
      </c>
      <c r="B5090" t="s">
        <v>4877</v>
      </c>
      <c r="C5090" t="s">
        <v>89</v>
      </c>
      <c r="D5090" t="s">
        <v>4878</v>
      </c>
      <c r="E5090" t="s">
        <v>1164</v>
      </c>
      <c r="F5090" t="s">
        <v>89</v>
      </c>
      <c r="G5090" t="s">
        <v>89</v>
      </c>
      <c r="H5090" t="s">
        <v>93</v>
      </c>
    </row>
    <row r="5091" spans="1:8" x14ac:dyDescent="0.25">
      <c r="A5091" t="s">
        <v>234</v>
      </c>
      <c r="B5091" t="s">
        <v>4879</v>
      </c>
      <c r="C5091" t="s">
        <v>89</v>
      </c>
      <c r="D5091" t="s">
        <v>4880</v>
      </c>
      <c r="E5091" t="s">
        <v>1164</v>
      </c>
      <c r="F5091" t="s">
        <v>89</v>
      </c>
      <c r="G5091" t="s">
        <v>89</v>
      </c>
      <c r="H5091" t="s">
        <v>93</v>
      </c>
    </row>
    <row r="5092" spans="1:8" x14ac:dyDescent="0.25">
      <c r="A5092" t="s">
        <v>234</v>
      </c>
      <c r="B5092" t="s">
        <v>1724</v>
      </c>
      <c r="C5092" t="s">
        <v>89</v>
      </c>
      <c r="D5092" t="s">
        <v>4881</v>
      </c>
      <c r="E5092" t="s">
        <v>1162</v>
      </c>
      <c r="F5092" t="s">
        <v>89</v>
      </c>
      <c r="G5092" t="s">
        <v>89</v>
      </c>
      <c r="H5092" t="s">
        <v>93</v>
      </c>
    </row>
    <row r="5093" spans="1:8" x14ac:dyDescent="0.25">
      <c r="A5093" t="s">
        <v>234</v>
      </c>
      <c r="B5093" t="s">
        <v>4882</v>
      </c>
      <c r="C5093" t="s">
        <v>89</v>
      </c>
      <c r="D5093" t="s">
        <v>4883</v>
      </c>
      <c r="E5093" t="s">
        <v>1238</v>
      </c>
      <c r="F5093" t="s">
        <v>89</v>
      </c>
      <c r="G5093" t="s">
        <v>89</v>
      </c>
      <c r="H5093" t="s">
        <v>93</v>
      </c>
    </row>
    <row r="5094" spans="1:8" x14ac:dyDescent="0.25">
      <c r="A5094" t="s">
        <v>234</v>
      </c>
      <c r="B5094" t="s">
        <v>1178</v>
      </c>
      <c r="C5094" t="s">
        <v>89</v>
      </c>
      <c r="D5094" t="s">
        <v>4884</v>
      </c>
      <c r="E5094" t="s">
        <v>1097</v>
      </c>
      <c r="F5094" t="s">
        <v>89</v>
      </c>
      <c r="G5094" t="s">
        <v>89</v>
      </c>
      <c r="H5094" t="s">
        <v>93</v>
      </c>
    </row>
    <row r="5095" spans="1:8" x14ac:dyDescent="0.25">
      <c r="A5095" t="s">
        <v>234</v>
      </c>
      <c r="B5095" t="s">
        <v>1181</v>
      </c>
      <c r="C5095" t="s">
        <v>89</v>
      </c>
      <c r="D5095" t="s">
        <v>4885</v>
      </c>
      <c r="E5095" t="s">
        <v>1097</v>
      </c>
      <c r="F5095" t="s">
        <v>89</v>
      </c>
      <c r="G5095" t="s">
        <v>89</v>
      </c>
      <c r="H5095" t="s">
        <v>93</v>
      </c>
    </row>
    <row r="5096" spans="1:8" x14ac:dyDescent="0.25">
      <c r="A5096" t="s">
        <v>234</v>
      </c>
      <c r="B5096" t="s">
        <v>1184</v>
      </c>
      <c r="C5096" t="s">
        <v>89</v>
      </c>
      <c r="D5096" t="s">
        <v>4886</v>
      </c>
      <c r="E5096" t="s">
        <v>1097</v>
      </c>
      <c r="F5096" t="s">
        <v>89</v>
      </c>
      <c r="G5096" t="s">
        <v>89</v>
      </c>
      <c r="H5096" t="s">
        <v>93</v>
      </c>
    </row>
    <row r="5097" spans="1:8" x14ac:dyDescent="0.25">
      <c r="A5097" t="s">
        <v>234</v>
      </c>
      <c r="B5097" t="s">
        <v>1149</v>
      </c>
      <c r="C5097" t="s">
        <v>89</v>
      </c>
      <c r="D5097" t="s">
        <v>4887</v>
      </c>
      <c r="E5097" t="s">
        <v>1097</v>
      </c>
      <c r="F5097" t="s">
        <v>89</v>
      </c>
      <c r="G5097" t="s">
        <v>89</v>
      </c>
      <c r="H5097" t="s">
        <v>93</v>
      </c>
    </row>
    <row r="5098" spans="1:8" x14ac:dyDescent="0.25">
      <c r="A5098" t="s">
        <v>234</v>
      </c>
      <c r="B5098" t="s">
        <v>2551</v>
      </c>
      <c r="C5098" t="s">
        <v>89</v>
      </c>
      <c r="D5098" t="s">
        <v>4837</v>
      </c>
      <c r="E5098" t="s">
        <v>1265</v>
      </c>
      <c r="F5098" t="s">
        <v>89</v>
      </c>
      <c r="G5098" t="s">
        <v>89</v>
      </c>
      <c r="H5098" t="s">
        <v>93</v>
      </c>
    </row>
    <row r="5099" spans="1:8" x14ac:dyDescent="0.25">
      <c r="A5099" t="s">
        <v>234</v>
      </c>
      <c r="B5099" t="s">
        <v>1403</v>
      </c>
      <c r="C5099" t="s">
        <v>89</v>
      </c>
      <c r="D5099" t="s">
        <v>4837</v>
      </c>
      <c r="E5099" t="s">
        <v>1265</v>
      </c>
      <c r="F5099" t="s">
        <v>89</v>
      </c>
      <c r="G5099" t="s">
        <v>89</v>
      </c>
      <c r="H5099" t="s">
        <v>93</v>
      </c>
    </row>
    <row r="5100" spans="1:8" x14ac:dyDescent="0.25">
      <c r="A5100" t="s">
        <v>234</v>
      </c>
      <c r="B5100" t="s">
        <v>1314</v>
      </c>
      <c r="C5100" t="s">
        <v>89</v>
      </c>
      <c r="D5100" t="s">
        <v>4837</v>
      </c>
      <c r="E5100" t="s">
        <v>1265</v>
      </c>
      <c r="F5100" t="s">
        <v>89</v>
      </c>
      <c r="G5100" t="s">
        <v>89</v>
      </c>
      <c r="H5100" t="s">
        <v>93</v>
      </c>
    </row>
    <row r="5101" spans="1:8" x14ac:dyDescent="0.25">
      <c r="A5101" t="s">
        <v>234</v>
      </c>
      <c r="B5101" t="s">
        <v>1404</v>
      </c>
      <c r="C5101" t="s">
        <v>89</v>
      </c>
      <c r="D5101" t="s">
        <v>4837</v>
      </c>
      <c r="E5101" t="s">
        <v>1265</v>
      </c>
      <c r="F5101" t="s">
        <v>89</v>
      </c>
      <c r="G5101" t="s">
        <v>89</v>
      </c>
      <c r="H5101" t="s">
        <v>93</v>
      </c>
    </row>
    <row r="5102" spans="1:8" x14ac:dyDescent="0.25">
      <c r="A5102" t="s">
        <v>234</v>
      </c>
      <c r="B5102" t="s">
        <v>4888</v>
      </c>
      <c r="C5102" t="s">
        <v>89</v>
      </c>
      <c r="D5102" t="s">
        <v>4889</v>
      </c>
      <c r="E5102" t="s">
        <v>1265</v>
      </c>
      <c r="F5102" t="s">
        <v>89</v>
      </c>
      <c r="G5102" t="s">
        <v>89</v>
      </c>
      <c r="H5102" t="s">
        <v>93</v>
      </c>
    </row>
    <row r="5103" spans="1:8" x14ac:dyDescent="0.25">
      <c r="A5103" t="s">
        <v>234</v>
      </c>
      <c r="B5103" t="s">
        <v>4890</v>
      </c>
      <c r="C5103" t="s">
        <v>89</v>
      </c>
      <c r="D5103" t="s">
        <v>4891</v>
      </c>
      <c r="E5103" t="s">
        <v>1543</v>
      </c>
      <c r="F5103" t="s">
        <v>89</v>
      </c>
      <c r="G5103" t="s">
        <v>89</v>
      </c>
      <c r="H5103" t="s">
        <v>93</v>
      </c>
    </row>
    <row r="5104" spans="1:8" x14ac:dyDescent="0.25">
      <c r="A5104" t="s">
        <v>234</v>
      </c>
      <c r="B5104" t="s">
        <v>1144</v>
      </c>
      <c r="C5104" t="s">
        <v>89</v>
      </c>
      <c r="D5104" t="s">
        <v>4892</v>
      </c>
      <c r="E5104" t="s">
        <v>1205</v>
      </c>
      <c r="F5104" t="s">
        <v>89</v>
      </c>
      <c r="G5104" t="s">
        <v>89</v>
      </c>
      <c r="H5104" t="s">
        <v>93</v>
      </c>
    </row>
    <row r="5105" spans="1:8" x14ac:dyDescent="0.25">
      <c r="A5105" t="s">
        <v>234</v>
      </c>
      <c r="B5105" t="s">
        <v>4893</v>
      </c>
      <c r="C5105" t="s">
        <v>89</v>
      </c>
      <c r="D5105" t="s">
        <v>4894</v>
      </c>
      <c r="E5105" t="s">
        <v>1278</v>
      </c>
      <c r="F5105" t="s">
        <v>89</v>
      </c>
      <c r="G5105" t="s">
        <v>89</v>
      </c>
      <c r="H5105" t="s">
        <v>93</v>
      </c>
    </row>
    <row r="5106" spans="1:8" x14ac:dyDescent="0.25">
      <c r="A5106" t="s">
        <v>234</v>
      </c>
      <c r="B5106" t="s">
        <v>1156</v>
      </c>
      <c r="C5106" t="s">
        <v>89</v>
      </c>
      <c r="D5106" t="s">
        <v>4895</v>
      </c>
      <c r="E5106" t="s">
        <v>1094</v>
      </c>
      <c r="F5106" t="s">
        <v>89</v>
      </c>
      <c r="G5106" t="s">
        <v>89</v>
      </c>
      <c r="H5106" t="s">
        <v>93</v>
      </c>
    </row>
    <row r="5107" spans="1:8" x14ac:dyDescent="0.25">
      <c r="A5107" t="s">
        <v>234</v>
      </c>
      <c r="B5107" t="s">
        <v>4896</v>
      </c>
      <c r="C5107" t="s">
        <v>89</v>
      </c>
      <c r="D5107" t="s">
        <v>89</v>
      </c>
      <c r="E5107" t="s">
        <v>1105</v>
      </c>
      <c r="F5107" t="s">
        <v>89</v>
      </c>
      <c r="G5107" t="s">
        <v>89</v>
      </c>
      <c r="H5107" t="s">
        <v>93</v>
      </c>
    </row>
    <row r="5108" spans="1:8" x14ac:dyDescent="0.25">
      <c r="A5108" t="s">
        <v>234</v>
      </c>
      <c r="B5108" t="s">
        <v>4897</v>
      </c>
      <c r="C5108" t="s">
        <v>89</v>
      </c>
      <c r="D5108" t="s">
        <v>89</v>
      </c>
      <c r="E5108" t="s">
        <v>1105</v>
      </c>
      <c r="F5108" t="s">
        <v>89</v>
      </c>
      <c r="G5108" t="s">
        <v>89</v>
      </c>
      <c r="H5108" t="s">
        <v>93</v>
      </c>
    </row>
    <row r="5109" spans="1:8" x14ac:dyDescent="0.25">
      <c r="A5109" t="s">
        <v>234</v>
      </c>
      <c r="B5109" t="s">
        <v>2808</v>
      </c>
      <c r="C5109" t="s">
        <v>89</v>
      </c>
      <c r="D5109" t="s">
        <v>89</v>
      </c>
      <c r="E5109" t="s">
        <v>1105</v>
      </c>
      <c r="F5109" t="s">
        <v>89</v>
      </c>
      <c r="G5109" t="s">
        <v>89</v>
      </c>
      <c r="H5109" t="s">
        <v>93</v>
      </c>
    </row>
    <row r="5110" spans="1:8" x14ac:dyDescent="0.25">
      <c r="A5110" t="s">
        <v>234</v>
      </c>
      <c r="B5110" t="s">
        <v>2135</v>
      </c>
      <c r="C5110" t="s">
        <v>89</v>
      </c>
      <c r="D5110" t="s">
        <v>89</v>
      </c>
      <c r="E5110" t="s">
        <v>1105</v>
      </c>
      <c r="F5110" t="s">
        <v>89</v>
      </c>
      <c r="G5110" t="s">
        <v>89</v>
      </c>
      <c r="H5110" t="s">
        <v>93</v>
      </c>
    </row>
    <row r="5111" spans="1:8" x14ac:dyDescent="0.25">
      <c r="A5111" t="s">
        <v>234</v>
      </c>
      <c r="B5111" t="s">
        <v>1197</v>
      </c>
      <c r="C5111" t="s">
        <v>89</v>
      </c>
      <c r="D5111" t="s">
        <v>89</v>
      </c>
      <c r="E5111" t="s">
        <v>1105</v>
      </c>
      <c r="F5111" t="s">
        <v>89</v>
      </c>
      <c r="G5111" t="s">
        <v>89</v>
      </c>
      <c r="H5111" t="s">
        <v>93</v>
      </c>
    </row>
    <row r="5112" spans="1:8" x14ac:dyDescent="0.25">
      <c r="A5112" t="s">
        <v>234</v>
      </c>
      <c r="B5112" t="s">
        <v>1122</v>
      </c>
      <c r="C5112" t="s">
        <v>89</v>
      </c>
      <c r="D5112" t="s">
        <v>89</v>
      </c>
      <c r="E5112" t="s">
        <v>1335</v>
      </c>
      <c r="F5112" t="s">
        <v>89</v>
      </c>
      <c r="G5112" t="s">
        <v>89</v>
      </c>
      <c r="H5112" t="s">
        <v>93</v>
      </c>
    </row>
    <row r="5113" spans="1:8" x14ac:dyDescent="0.25">
      <c r="A5113" t="s">
        <v>234</v>
      </c>
      <c r="B5113" t="s">
        <v>1198</v>
      </c>
      <c r="C5113" t="s">
        <v>89</v>
      </c>
      <c r="D5113" t="s">
        <v>89</v>
      </c>
      <c r="E5113" t="s">
        <v>1335</v>
      </c>
      <c r="F5113" t="s">
        <v>89</v>
      </c>
      <c r="G5113" t="s">
        <v>89</v>
      </c>
      <c r="H5113" t="s">
        <v>93</v>
      </c>
    </row>
    <row r="5114" spans="1:8" x14ac:dyDescent="0.25">
      <c r="A5114" t="s">
        <v>234</v>
      </c>
      <c r="B5114" t="s">
        <v>1726</v>
      </c>
      <c r="C5114" t="s">
        <v>89</v>
      </c>
      <c r="D5114" t="s">
        <v>89</v>
      </c>
      <c r="E5114" t="s">
        <v>1335</v>
      </c>
      <c r="F5114" t="s">
        <v>89</v>
      </c>
      <c r="G5114" t="s">
        <v>89</v>
      </c>
      <c r="H5114" t="s">
        <v>93</v>
      </c>
    </row>
    <row r="5115" spans="1:8" x14ac:dyDescent="0.25">
      <c r="A5115" t="s">
        <v>234</v>
      </c>
      <c r="B5115" t="s">
        <v>1437</v>
      </c>
      <c r="C5115" t="s">
        <v>89</v>
      </c>
      <c r="D5115" t="s">
        <v>89</v>
      </c>
      <c r="E5115" t="s">
        <v>1196</v>
      </c>
      <c r="F5115" t="s">
        <v>89</v>
      </c>
      <c r="G5115" t="s">
        <v>89</v>
      </c>
      <c r="H5115" t="s">
        <v>93</v>
      </c>
    </row>
    <row r="5116" spans="1:8" x14ac:dyDescent="0.25">
      <c r="A5116" t="s">
        <v>234</v>
      </c>
      <c r="B5116" t="s">
        <v>1200</v>
      </c>
      <c r="C5116" t="s">
        <v>89</v>
      </c>
      <c r="D5116" t="s">
        <v>89</v>
      </c>
      <c r="E5116" t="s">
        <v>1129</v>
      </c>
      <c r="F5116" t="s">
        <v>89</v>
      </c>
      <c r="G5116" t="s">
        <v>89</v>
      </c>
      <c r="H5116" t="s">
        <v>93</v>
      </c>
    </row>
    <row r="5117" spans="1:8" x14ac:dyDescent="0.25">
      <c r="A5117" t="s">
        <v>234</v>
      </c>
      <c r="B5117" t="s">
        <v>1201</v>
      </c>
      <c r="C5117" t="s">
        <v>89</v>
      </c>
      <c r="D5117" t="s">
        <v>89</v>
      </c>
      <c r="E5117" t="s">
        <v>1202</v>
      </c>
      <c r="F5117" t="s">
        <v>89</v>
      </c>
      <c r="G5117" t="s">
        <v>89</v>
      </c>
      <c r="H5117" t="s">
        <v>93</v>
      </c>
    </row>
    <row r="5118" spans="1:8" x14ac:dyDescent="0.25">
      <c r="A5118" t="s">
        <v>234</v>
      </c>
      <c r="B5118" t="s">
        <v>1132</v>
      </c>
      <c r="C5118" t="s">
        <v>89</v>
      </c>
      <c r="D5118" t="s">
        <v>89</v>
      </c>
      <c r="E5118" t="s">
        <v>1202</v>
      </c>
      <c r="F5118" t="s">
        <v>89</v>
      </c>
      <c r="G5118" t="s">
        <v>89</v>
      </c>
      <c r="H5118" t="s">
        <v>93</v>
      </c>
    </row>
    <row r="5119" spans="1:8" x14ac:dyDescent="0.25">
      <c r="A5119" t="s">
        <v>234</v>
      </c>
      <c r="B5119" t="s">
        <v>1268</v>
      </c>
      <c r="C5119" t="s">
        <v>89</v>
      </c>
      <c r="D5119" t="s">
        <v>89</v>
      </c>
      <c r="E5119" t="s">
        <v>1233</v>
      </c>
      <c r="F5119" t="s">
        <v>89</v>
      </c>
      <c r="G5119" t="s">
        <v>89</v>
      </c>
      <c r="H5119" t="s">
        <v>93</v>
      </c>
    </row>
    <row r="5120" spans="1:8" x14ac:dyDescent="0.25">
      <c r="A5120" t="s">
        <v>234</v>
      </c>
      <c r="B5120" t="s">
        <v>1232</v>
      </c>
      <c r="C5120" t="s">
        <v>89</v>
      </c>
      <c r="D5120" t="s">
        <v>89</v>
      </c>
      <c r="E5120" t="s">
        <v>1233</v>
      </c>
      <c r="F5120" t="s">
        <v>89</v>
      </c>
      <c r="G5120" t="s">
        <v>89</v>
      </c>
      <c r="H5120" t="s">
        <v>93</v>
      </c>
    </row>
    <row r="5121" spans="1:8" x14ac:dyDescent="0.25">
      <c r="A5121" t="s">
        <v>234</v>
      </c>
      <c r="B5121" t="s">
        <v>1234</v>
      </c>
      <c r="C5121" t="s">
        <v>89</v>
      </c>
      <c r="D5121" t="s">
        <v>89</v>
      </c>
      <c r="E5121" t="s">
        <v>1272</v>
      </c>
      <c r="F5121" t="s">
        <v>89</v>
      </c>
      <c r="G5121" t="s">
        <v>89</v>
      </c>
      <c r="H5121" t="s">
        <v>93</v>
      </c>
    </row>
    <row r="5122" spans="1:8" x14ac:dyDescent="0.25">
      <c r="A5122" t="s">
        <v>234</v>
      </c>
      <c r="B5122" t="s">
        <v>3262</v>
      </c>
      <c r="C5122" t="s">
        <v>89</v>
      </c>
      <c r="D5122" t="s">
        <v>89</v>
      </c>
      <c r="E5122" t="s">
        <v>1129</v>
      </c>
      <c r="F5122" t="s">
        <v>89</v>
      </c>
      <c r="G5122" t="s">
        <v>89</v>
      </c>
      <c r="H5122" t="s">
        <v>93</v>
      </c>
    </row>
    <row r="5123" spans="1:8" x14ac:dyDescent="0.25">
      <c r="A5123" t="s">
        <v>234</v>
      </c>
      <c r="B5123" t="s">
        <v>1236</v>
      </c>
      <c r="C5123" t="s">
        <v>89</v>
      </c>
      <c r="D5123" t="s">
        <v>89</v>
      </c>
      <c r="E5123" t="s">
        <v>1100</v>
      </c>
      <c r="F5123" t="s">
        <v>89</v>
      </c>
      <c r="G5123" t="s">
        <v>89</v>
      </c>
      <c r="H5123" t="s">
        <v>93</v>
      </c>
    </row>
    <row r="5124" spans="1:8" x14ac:dyDescent="0.25">
      <c r="A5124" t="s">
        <v>234</v>
      </c>
      <c r="B5124" t="s">
        <v>2558</v>
      </c>
      <c r="C5124" t="s">
        <v>89</v>
      </c>
      <c r="D5124" t="s">
        <v>4898</v>
      </c>
      <c r="E5124" t="s">
        <v>4899</v>
      </c>
      <c r="F5124" t="s">
        <v>89</v>
      </c>
      <c r="G5124" t="s">
        <v>89</v>
      </c>
      <c r="H5124" t="s">
        <v>93</v>
      </c>
    </row>
    <row r="5125" spans="1:8" x14ac:dyDescent="0.25">
      <c r="A5125" t="s">
        <v>234</v>
      </c>
      <c r="B5125" t="s">
        <v>4900</v>
      </c>
      <c r="C5125" t="s">
        <v>89</v>
      </c>
      <c r="D5125" t="s">
        <v>4898</v>
      </c>
      <c r="E5125" t="s">
        <v>1543</v>
      </c>
      <c r="F5125" t="s">
        <v>89</v>
      </c>
      <c r="G5125" t="s">
        <v>89</v>
      </c>
      <c r="H5125" t="s">
        <v>93</v>
      </c>
    </row>
    <row r="5126" spans="1:8" x14ac:dyDescent="0.25">
      <c r="A5126" t="s">
        <v>234</v>
      </c>
      <c r="B5126" t="s">
        <v>2562</v>
      </c>
      <c r="C5126" t="s">
        <v>89</v>
      </c>
      <c r="D5126" t="s">
        <v>4898</v>
      </c>
      <c r="E5126" t="s">
        <v>1543</v>
      </c>
      <c r="F5126" t="s">
        <v>89</v>
      </c>
      <c r="G5126" t="s">
        <v>89</v>
      </c>
      <c r="H5126" t="s">
        <v>93</v>
      </c>
    </row>
    <row r="5127" spans="1:8" x14ac:dyDescent="0.25">
      <c r="A5127" t="s">
        <v>234</v>
      </c>
      <c r="B5127" t="s">
        <v>2560</v>
      </c>
      <c r="C5127" t="s">
        <v>89</v>
      </c>
      <c r="D5127" t="s">
        <v>4898</v>
      </c>
      <c r="E5127" t="s">
        <v>4899</v>
      </c>
      <c r="F5127" t="s">
        <v>89</v>
      </c>
      <c r="G5127" t="s">
        <v>89</v>
      </c>
      <c r="H5127" t="s">
        <v>93</v>
      </c>
    </row>
    <row r="5128" spans="1:8" x14ac:dyDescent="0.25">
      <c r="A5128" t="s">
        <v>234</v>
      </c>
      <c r="B5128" t="s">
        <v>1138</v>
      </c>
      <c r="C5128" t="s">
        <v>89</v>
      </c>
      <c r="D5128" t="s">
        <v>89</v>
      </c>
      <c r="E5128" t="s">
        <v>1139</v>
      </c>
      <c r="F5128" t="s">
        <v>89</v>
      </c>
      <c r="G5128" t="s">
        <v>89</v>
      </c>
      <c r="H5128" t="s">
        <v>93</v>
      </c>
    </row>
    <row r="5129" spans="1:8" x14ac:dyDescent="0.25">
      <c r="A5129" t="s">
        <v>235</v>
      </c>
      <c r="B5129" t="s">
        <v>2695</v>
      </c>
      <c r="C5129" t="s">
        <v>89</v>
      </c>
      <c r="D5129" t="s">
        <v>4901</v>
      </c>
      <c r="E5129" t="s">
        <v>1100</v>
      </c>
      <c r="F5129" t="s">
        <v>89</v>
      </c>
      <c r="G5129" t="s">
        <v>89</v>
      </c>
      <c r="H5129" t="s">
        <v>93</v>
      </c>
    </row>
    <row r="5130" spans="1:8" x14ac:dyDescent="0.25">
      <c r="A5130" t="s">
        <v>235</v>
      </c>
      <c r="B5130" t="s">
        <v>2128</v>
      </c>
      <c r="C5130" t="s">
        <v>89</v>
      </c>
      <c r="D5130" t="s">
        <v>2829</v>
      </c>
      <c r="E5130" t="s">
        <v>1105</v>
      </c>
      <c r="F5130" t="s">
        <v>89</v>
      </c>
      <c r="G5130" t="s">
        <v>89</v>
      </c>
      <c r="H5130" t="s">
        <v>93</v>
      </c>
    </row>
    <row r="5131" spans="1:8" x14ac:dyDescent="0.25">
      <c r="A5131" t="s">
        <v>235</v>
      </c>
      <c r="B5131" t="s">
        <v>4902</v>
      </c>
      <c r="C5131" t="s">
        <v>89</v>
      </c>
      <c r="D5131" t="s">
        <v>4903</v>
      </c>
      <c r="E5131" t="s">
        <v>1135</v>
      </c>
      <c r="F5131" t="s">
        <v>89</v>
      </c>
      <c r="G5131" t="s">
        <v>89</v>
      </c>
      <c r="H5131" t="s">
        <v>93</v>
      </c>
    </row>
    <row r="5132" spans="1:8" x14ac:dyDescent="0.25">
      <c r="A5132" t="s">
        <v>235</v>
      </c>
      <c r="B5132" t="s">
        <v>4904</v>
      </c>
      <c r="C5132" t="s">
        <v>89</v>
      </c>
      <c r="D5132" t="s">
        <v>4905</v>
      </c>
      <c r="E5132" t="s">
        <v>1135</v>
      </c>
      <c r="F5132" t="s">
        <v>89</v>
      </c>
      <c r="G5132" t="s">
        <v>89</v>
      </c>
      <c r="H5132" t="s">
        <v>93</v>
      </c>
    </row>
    <row r="5133" spans="1:8" x14ac:dyDescent="0.25">
      <c r="A5133" t="s">
        <v>235</v>
      </c>
      <c r="B5133" t="s">
        <v>1140</v>
      </c>
      <c r="C5133" t="s">
        <v>89</v>
      </c>
      <c r="D5133" t="s">
        <v>4906</v>
      </c>
      <c r="E5133" t="s">
        <v>1162</v>
      </c>
      <c r="F5133" t="s">
        <v>89</v>
      </c>
      <c r="G5133" t="s">
        <v>89</v>
      </c>
      <c r="H5133" t="s">
        <v>93</v>
      </c>
    </row>
    <row r="5134" spans="1:8" x14ac:dyDescent="0.25">
      <c r="A5134" t="s">
        <v>235</v>
      </c>
      <c r="B5134" t="s">
        <v>4907</v>
      </c>
      <c r="C5134" t="s">
        <v>89</v>
      </c>
      <c r="D5134" t="s">
        <v>3207</v>
      </c>
      <c r="E5134" t="s">
        <v>1162</v>
      </c>
      <c r="F5134" t="s">
        <v>89</v>
      </c>
      <c r="G5134" t="s">
        <v>89</v>
      </c>
      <c r="H5134" t="s">
        <v>93</v>
      </c>
    </row>
    <row r="5135" spans="1:8" x14ac:dyDescent="0.25">
      <c r="A5135" t="s">
        <v>235</v>
      </c>
      <c r="B5135" t="s">
        <v>2824</v>
      </c>
      <c r="C5135" t="s">
        <v>89</v>
      </c>
      <c r="D5135" t="s">
        <v>2714</v>
      </c>
      <c r="E5135" t="s">
        <v>2404</v>
      </c>
      <c r="F5135" t="s">
        <v>89</v>
      </c>
      <c r="G5135" t="s">
        <v>89</v>
      </c>
      <c r="H5135" t="s">
        <v>93</v>
      </c>
    </row>
    <row r="5136" spans="1:8" x14ac:dyDescent="0.25">
      <c r="A5136" t="s">
        <v>235</v>
      </c>
      <c r="B5136" t="s">
        <v>4908</v>
      </c>
      <c r="C5136" t="s">
        <v>89</v>
      </c>
      <c r="D5136" t="s">
        <v>4909</v>
      </c>
      <c r="E5136" t="s">
        <v>1102</v>
      </c>
      <c r="F5136" t="s">
        <v>89</v>
      </c>
      <c r="G5136" t="s">
        <v>89</v>
      </c>
      <c r="H5136" t="s">
        <v>93</v>
      </c>
    </row>
    <row r="5137" spans="1:8" x14ac:dyDescent="0.25">
      <c r="A5137" t="s">
        <v>235</v>
      </c>
      <c r="B5137" t="s">
        <v>2128</v>
      </c>
      <c r="C5137" t="s">
        <v>89</v>
      </c>
      <c r="D5137" t="s">
        <v>2829</v>
      </c>
      <c r="E5137" t="s">
        <v>1105</v>
      </c>
      <c r="F5137" t="s">
        <v>89</v>
      </c>
      <c r="G5137" t="s">
        <v>89</v>
      </c>
      <c r="H5137" t="s">
        <v>93</v>
      </c>
    </row>
    <row r="5138" spans="1:8" x14ac:dyDescent="0.25">
      <c r="A5138" t="s">
        <v>235</v>
      </c>
      <c r="B5138" t="s">
        <v>2695</v>
      </c>
      <c r="C5138" t="s">
        <v>89</v>
      </c>
      <c r="D5138" t="s">
        <v>4901</v>
      </c>
      <c r="E5138" t="s">
        <v>1100</v>
      </c>
      <c r="F5138" t="s">
        <v>89</v>
      </c>
      <c r="G5138" t="s">
        <v>89</v>
      </c>
      <c r="H5138" t="s">
        <v>93</v>
      </c>
    </row>
    <row r="5139" spans="1:8" x14ac:dyDescent="0.25">
      <c r="A5139" t="s">
        <v>235</v>
      </c>
      <c r="B5139" t="s">
        <v>4902</v>
      </c>
      <c r="C5139" t="s">
        <v>89</v>
      </c>
      <c r="D5139" t="s">
        <v>4903</v>
      </c>
      <c r="E5139" t="s">
        <v>1135</v>
      </c>
      <c r="F5139" t="s">
        <v>89</v>
      </c>
      <c r="G5139" t="s">
        <v>89</v>
      </c>
      <c r="H5139" t="s">
        <v>93</v>
      </c>
    </row>
    <row r="5140" spans="1:8" x14ac:dyDescent="0.25">
      <c r="A5140" t="s">
        <v>235</v>
      </c>
      <c r="B5140" t="s">
        <v>4910</v>
      </c>
      <c r="C5140" t="s">
        <v>89</v>
      </c>
      <c r="D5140" t="s">
        <v>4911</v>
      </c>
      <c r="E5140" t="s">
        <v>1238</v>
      </c>
      <c r="F5140" t="s">
        <v>89</v>
      </c>
      <c r="G5140" t="s">
        <v>89</v>
      </c>
      <c r="H5140" t="s">
        <v>93</v>
      </c>
    </row>
    <row r="5141" spans="1:8" x14ac:dyDescent="0.25">
      <c r="A5141" t="s">
        <v>235</v>
      </c>
      <c r="B5141" t="s">
        <v>2159</v>
      </c>
      <c r="C5141" t="s">
        <v>89</v>
      </c>
      <c r="D5141" t="s">
        <v>4912</v>
      </c>
      <c r="E5141" t="s">
        <v>1094</v>
      </c>
      <c r="F5141" t="s">
        <v>89</v>
      </c>
      <c r="G5141" t="s">
        <v>89</v>
      </c>
      <c r="H5141" t="s">
        <v>93</v>
      </c>
    </row>
    <row r="5142" spans="1:8" x14ac:dyDescent="0.25">
      <c r="A5142" t="s">
        <v>235</v>
      </c>
      <c r="B5142" t="s">
        <v>1140</v>
      </c>
      <c r="C5142" t="s">
        <v>89</v>
      </c>
      <c r="D5142" t="s">
        <v>4906</v>
      </c>
      <c r="E5142" t="s">
        <v>1162</v>
      </c>
      <c r="F5142" t="s">
        <v>89</v>
      </c>
      <c r="G5142" t="s">
        <v>89</v>
      </c>
      <c r="H5142" t="s">
        <v>93</v>
      </c>
    </row>
    <row r="5143" spans="1:8" x14ac:dyDescent="0.25">
      <c r="A5143" t="s">
        <v>235</v>
      </c>
      <c r="B5143" t="s">
        <v>1151</v>
      </c>
      <c r="C5143" t="s">
        <v>89</v>
      </c>
      <c r="D5143" t="s">
        <v>4905</v>
      </c>
      <c r="E5143" t="s">
        <v>1142</v>
      </c>
      <c r="F5143" t="s">
        <v>89</v>
      </c>
      <c r="G5143" t="s">
        <v>89</v>
      </c>
      <c r="H5143" t="s">
        <v>93</v>
      </c>
    </row>
    <row r="5144" spans="1:8" x14ac:dyDescent="0.25">
      <c r="A5144" t="s">
        <v>235</v>
      </c>
      <c r="B5144" t="s">
        <v>4904</v>
      </c>
      <c r="C5144" t="s">
        <v>89</v>
      </c>
      <c r="D5144" t="s">
        <v>4905</v>
      </c>
      <c r="E5144" t="s">
        <v>1135</v>
      </c>
      <c r="F5144" t="s">
        <v>89</v>
      </c>
      <c r="G5144" t="s">
        <v>89</v>
      </c>
      <c r="H5144" t="s">
        <v>93</v>
      </c>
    </row>
    <row r="5145" spans="1:8" x14ac:dyDescent="0.25">
      <c r="A5145" t="s">
        <v>235</v>
      </c>
      <c r="B5145" t="s">
        <v>1197</v>
      </c>
      <c r="C5145" t="s">
        <v>89</v>
      </c>
      <c r="D5145" t="s">
        <v>89</v>
      </c>
      <c r="E5145" t="s">
        <v>1233</v>
      </c>
      <c r="F5145" t="s">
        <v>89</v>
      </c>
      <c r="G5145" t="s">
        <v>89</v>
      </c>
      <c r="H5145" t="s">
        <v>93</v>
      </c>
    </row>
    <row r="5146" spans="1:8" x14ac:dyDescent="0.25">
      <c r="A5146" t="s">
        <v>235</v>
      </c>
      <c r="B5146" t="s">
        <v>1122</v>
      </c>
      <c r="C5146" t="s">
        <v>89</v>
      </c>
      <c r="D5146" t="s">
        <v>89</v>
      </c>
      <c r="E5146" t="s">
        <v>1218</v>
      </c>
      <c r="F5146" t="s">
        <v>89</v>
      </c>
      <c r="G5146" t="s">
        <v>89</v>
      </c>
      <c r="H5146" t="s">
        <v>93</v>
      </c>
    </row>
    <row r="5147" spans="1:8" x14ac:dyDescent="0.25">
      <c r="A5147" t="s">
        <v>235</v>
      </c>
      <c r="B5147" t="s">
        <v>1332</v>
      </c>
      <c r="C5147" t="s">
        <v>89</v>
      </c>
      <c r="D5147" t="s">
        <v>89</v>
      </c>
      <c r="E5147" t="s">
        <v>1218</v>
      </c>
      <c r="F5147" t="s">
        <v>89</v>
      </c>
      <c r="G5147" t="s">
        <v>89</v>
      </c>
      <c r="H5147" t="s">
        <v>93</v>
      </c>
    </row>
    <row r="5148" spans="1:8" x14ac:dyDescent="0.25">
      <c r="A5148" t="s">
        <v>235</v>
      </c>
      <c r="B5148" t="s">
        <v>1124</v>
      </c>
      <c r="C5148" t="s">
        <v>89</v>
      </c>
      <c r="D5148" t="s">
        <v>89</v>
      </c>
      <c r="E5148" t="s">
        <v>1218</v>
      </c>
      <c r="F5148" t="s">
        <v>89</v>
      </c>
      <c r="G5148" t="s">
        <v>89</v>
      </c>
      <c r="H5148" t="s">
        <v>93</v>
      </c>
    </row>
    <row r="5149" spans="1:8" x14ac:dyDescent="0.25">
      <c r="A5149" t="s">
        <v>235</v>
      </c>
      <c r="B5149" t="s">
        <v>1266</v>
      </c>
      <c r="C5149" t="s">
        <v>89</v>
      </c>
      <c r="D5149" t="s">
        <v>89</v>
      </c>
      <c r="E5149" t="s">
        <v>1129</v>
      </c>
      <c r="F5149" t="s">
        <v>89</v>
      </c>
      <c r="G5149" t="s">
        <v>89</v>
      </c>
      <c r="H5149" t="s">
        <v>93</v>
      </c>
    </row>
    <row r="5150" spans="1:8" x14ac:dyDescent="0.25">
      <c r="A5150" t="s">
        <v>235</v>
      </c>
      <c r="B5150" t="s">
        <v>1200</v>
      </c>
      <c r="C5150" t="s">
        <v>89</v>
      </c>
      <c r="D5150" t="s">
        <v>89</v>
      </c>
      <c r="E5150" t="s">
        <v>1131</v>
      </c>
      <c r="F5150" t="s">
        <v>89</v>
      </c>
      <c r="G5150" t="s">
        <v>89</v>
      </c>
      <c r="H5150" t="s">
        <v>93</v>
      </c>
    </row>
    <row r="5151" spans="1:8" x14ac:dyDescent="0.25">
      <c r="A5151" t="s">
        <v>235</v>
      </c>
      <c r="B5151" t="s">
        <v>4913</v>
      </c>
      <c r="C5151" t="s">
        <v>89</v>
      </c>
      <c r="D5151" t="s">
        <v>89</v>
      </c>
      <c r="E5151" t="s">
        <v>1202</v>
      </c>
      <c r="F5151" t="s">
        <v>89</v>
      </c>
      <c r="G5151" t="s">
        <v>89</v>
      </c>
      <c r="H5151" t="s">
        <v>93</v>
      </c>
    </row>
    <row r="5152" spans="1:8" x14ac:dyDescent="0.25">
      <c r="A5152" t="s">
        <v>235</v>
      </c>
      <c r="B5152" t="s">
        <v>4914</v>
      </c>
      <c r="C5152" t="s">
        <v>89</v>
      </c>
      <c r="D5152" t="s">
        <v>89</v>
      </c>
      <c r="E5152" t="s">
        <v>1202</v>
      </c>
      <c r="F5152" t="s">
        <v>89</v>
      </c>
      <c r="G5152" t="s">
        <v>89</v>
      </c>
      <c r="H5152" t="s">
        <v>93</v>
      </c>
    </row>
    <row r="5153" spans="1:8" x14ac:dyDescent="0.25">
      <c r="A5153" t="s">
        <v>235</v>
      </c>
      <c r="B5153" t="s">
        <v>4915</v>
      </c>
      <c r="C5153" t="s">
        <v>89</v>
      </c>
      <c r="D5153" t="s">
        <v>89</v>
      </c>
      <c r="E5153" t="s">
        <v>1133</v>
      </c>
      <c r="F5153" t="s">
        <v>89</v>
      </c>
      <c r="G5153" t="s">
        <v>89</v>
      </c>
      <c r="H5153" t="s">
        <v>93</v>
      </c>
    </row>
    <row r="5154" spans="1:8" x14ac:dyDescent="0.25">
      <c r="A5154" t="s">
        <v>235</v>
      </c>
      <c r="B5154" t="s">
        <v>1268</v>
      </c>
      <c r="C5154" t="s">
        <v>89</v>
      </c>
      <c r="D5154" t="s">
        <v>89</v>
      </c>
      <c r="E5154" t="s">
        <v>1233</v>
      </c>
      <c r="F5154" t="s">
        <v>89</v>
      </c>
      <c r="G5154" t="s">
        <v>89</v>
      </c>
      <c r="H5154" t="s">
        <v>93</v>
      </c>
    </row>
    <row r="5155" spans="1:8" x14ac:dyDescent="0.25">
      <c r="A5155" t="s">
        <v>235</v>
      </c>
      <c r="B5155" t="s">
        <v>1138</v>
      </c>
      <c r="C5155" t="s">
        <v>89</v>
      </c>
      <c r="D5155" t="s">
        <v>89</v>
      </c>
      <c r="E5155" t="s">
        <v>1139</v>
      </c>
      <c r="F5155" t="s">
        <v>89</v>
      </c>
      <c r="G5155" t="s">
        <v>89</v>
      </c>
      <c r="H5155" t="s">
        <v>93</v>
      </c>
    </row>
    <row r="5156" spans="1:8" x14ac:dyDescent="0.25">
      <c r="A5156" t="s">
        <v>236</v>
      </c>
      <c r="B5156" t="s">
        <v>4916</v>
      </c>
      <c r="C5156" t="s">
        <v>89</v>
      </c>
      <c r="D5156" t="s">
        <v>4917</v>
      </c>
      <c r="E5156" t="s">
        <v>4918</v>
      </c>
      <c r="F5156" t="s">
        <v>89</v>
      </c>
      <c r="G5156" t="s">
        <v>89</v>
      </c>
      <c r="H5156" t="s">
        <v>93</v>
      </c>
    </row>
    <row r="5157" spans="1:8" x14ac:dyDescent="0.25">
      <c r="A5157" t="s">
        <v>236</v>
      </c>
      <c r="B5157" t="s">
        <v>4919</v>
      </c>
      <c r="C5157" t="s">
        <v>89</v>
      </c>
      <c r="D5157" t="s">
        <v>4920</v>
      </c>
      <c r="E5157" t="s">
        <v>4119</v>
      </c>
      <c r="F5157" t="s">
        <v>89</v>
      </c>
      <c r="G5157" t="s">
        <v>89</v>
      </c>
      <c r="H5157" t="s">
        <v>93</v>
      </c>
    </row>
    <row r="5158" spans="1:8" x14ac:dyDescent="0.25">
      <c r="A5158" t="s">
        <v>236</v>
      </c>
      <c r="B5158" t="s">
        <v>4921</v>
      </c>
      <c r="C5158" t="s">
        <v>89</v>
      </c>
      <c r="D5158" t="s">
        <v>4922</v>
      </c>
      <c r="E5158" t="s">
        <v>4923</v>
      </c>
      <c r="F5158" t="s">
        <v>89</v>
      </c>
      <c r="G5158" t="s">
        <v>89</v>
      </c>
      <c r="H5158" t="s">
        <v>93</v>
      </c>
    </row>
    <row r="5159" spans="1:8" x14ac:dyDescent="0.25">
      <c r="A5159" t="s">
        <v>236</v>
      </c>
      <c r="B5159" t="s">
        <v>4924</v>
      </c>
      <c r="C5159" t="s">
        <v>89</v>
      </c>
      <c r="D5159" t="s">
        <v>4925</v>
      </c>
      <c r="E5159" t="s">
        <v>4137</v>
      </c>
      <c r="F5159" t="s">
        <v>89</v>
      </c>
      <c r="G5159" t="s">
        <v>89</v>
      </c>
      <c r="H5159" t="s">
        <v>93</v>
      </c>
    </row>
    <row r="5160" spans="1:8" x14ac:dyDescent="0.25">
      <c r="A5160" t="s">
        <v>236</v>
      </c>
      <c r="B5160" t="s">
        <v>4926</v>
      </c>
      <c r="C5160" t="s">
        <v>89</v>
      </c>
      <c r="D5160" t="s">
        <v>4927</v>
      </c>
      <c r="E5160" t="s">
        <v>4137</v>
      </c>
      <c r="F5160" t="s">
        <v>89</v>
      </c>
      <c r="G5160" t="s">
        <v>89</v>
      </c>
      <c r="H5160" t="s">
        <v>93</v>
      </c>
    </row>
    <row r="5161" spans="1:8" x14ac:dyDescent="0.25">
      <c r="A5161" t="s">
        <v>236</v>
      </c>
      <c r="B5161" t="s">
        <v>4928</v>
      </c>
      <c r="C5161" t="s">
        <v>89</v>
      </c>
      <c r="D5161" t="s">
        <v>4929</v>
      </c>
      <c r="E5161" t="s">
        <v>4930</v>
      </c>
      <c r="F5161" t="s">
        <v>89</v>
      </c>
      <c r="G5161" t="s">
        <v>89</v>
      </c>
      <c r="H5161" t="s">
        <v>93</v>
      </c>
    </row>
    <row r="5162" spans="1:8" x14ac:dyDescent="0.25">
      <c r="A5162" t="s">
        <v>236</v>
      </c>
      <c r="B5162" t="s">
        <v>4931</v>
      </c>
      <c r="C5162" t="s">
        <v>89</v>
      </c>
      <c r="D5162" t="s">
        <v>4932</v>
      </c>
      <c r="E5162" t="s">
        <v>4933</v>
      </c>
      <c r="F5162" t="s">
        <v>89</v>
      </c>
      <c r="G5162" t="s">
        <v>89</v>
      </c>
      <c r="H5162" t="s">
        <v>93</v>
      </c>
    </row>
    <row r="5163" spans="1:8" x14ac:dyDescent="0.25">
      <c r="A5163" t="s">
        <v>236</v>
      </c>
      <c r="B5163" t="s">
        <v>4934</v>
      </c>
      <c r="C5163" t="s">
        <v>89</v>
      </c>
      <c r="D5163" t="s">
        <v>4935</v>
      </c>
      <c r="E5163" t="s">
        <v>4936</v>
      </c>
      <c r="F5163" t="s">
        <v>89</v>
      </c>
      <c r="G5163" t="s">
        <v>89</v>
      </c>
      <c r="H5163" t="s">
        <v>93</v>
      </c>
    </row>
    <row r="5164" spans="1:8" x14ac:dyDescent="0.25">
      <c r="A5164" t="s">
        <v>236</v>
      </c>
      <c r="B5164" t="s">
        <v>4937</v>
      </c>
      <c r="C5164" t="s">
        <v>89</v>
      </c>
      <c r="D5164" t="s">
        <v>4938</v>
      </c>
      <c r="E5164" t="s">
        <v>4930</v>
      </c>
      <c r="F5164" t="s">
        <v>89</v>
      </c>
      <c r="G5164" t="s">
        <v>89</v>
      </c>
      <c r="H5164" t="s">
        <v>93</v>
      </c>
    </row>
    <row r="5165" spans="1:8" x14ac:dyDescent="0.25">
      <c r="A5165" t="s">
        <v>236</v>
      </c>
      <c r="B5165" t="s">
        <v>4939</v>
      </c>
      <c r="C5165" t="s">
        <v>89</v>
      </c>
      <c r="D5165" t="s">
        <v>4940</v>
      </c>
      <c r="E5165" t="s">
        <v>4933</v>
      </c>
      <c r="F5165" t="s">
        <v>89</v>
      </c>
      <c r="G5165" t="s">
        <v>89</v>
      </c>
      <c r="H5165" t="s">
        <v>93</v>
      </c>
    </row>
    <row r="5166" spans="1:8" x14ac:dyDescent="0.25">
      <c r="A5166" t="s">
        <v>236</v>
      </c>
      <c r="B5166" t="s">
        <v>4941</v>
      </c>
      <c r="C5166" t="s">
        <v>89</v>
      </c>
      <c r="D5166" t="s">
        <v>4942</v>
      </c>
      <c r="E5166" t="s">
        <v>4936</v>
      </c>
      <c r="F5166" t="s">
        <v>89</v>
      </c>
      <c r="G5166" t="s">
        <v>89</v>
      </c>
      <c r="H5166" t="s">
        <v>93</v>
      </c>
    </row>
    <row r="5167" spans="1:8" x14ac:dyDescent="0.25">
      <c r="A5167" t="s">
        <v>236</v>
      </c>
      <c r="B5167" t="s">
        <v>4943</v>
      </c>
      <c r="C5167" t="s">
        <v>89</v>
      </c>
      <c r="D5167" t="s">
        <v>89</v>
      </c>
      <c r="E5167" t="s">
        <v>1506</v>
      </c>
      <c r="F5167" t="s">
        <v>89</v>
      </c>
      <c r="G5167" t="s">
        <v>89</v>
      </c>
      <c r="H5167" t="s">
        <v>93</v>
      </c>
    </row>
    <row r="5168" spans="1:8" x14ac:dyDescent="0.25">
      <c r="A5168" t="s">
        <v>236</v>
      </c>
      <c r="B5168" t="s">
        <v>1197</v>
      </c>
      <c r="C5168" t="s">
        <v>89</v>
      </c>
      <c r="D5168" t="s">
        <v>89</v>
      </c>
      <c r="E5168" t="s">
        <v>1506</v>
      </c>
      <c r="F5168" t="s">
        <v>89</v>
      </c>
      <c r="G5168" t="s">
        <v>89</v>
      </c>
      <c r="H5168" t="s">
        <v>93</v>
      </c>
    </row>
    <row r="5169" spans="1:8" x14ac:dyDescent="0.25">
      <c r="A5169" t="s">
        <v>236</v>
      </c>
      <c r="B5169" t="s">
        <v>1840</v>
      </c>
      <c r="C5169" t="s">
        <v>89</v>
      </c>
      <c r="D5169" t="s">
        <v>89</v>
      </c>
      <c r="E5169" t="s">
        <v>1506</v>
      </c>
      <c r="F5169" t="s">
        <v>89</v>
      </c>
      <c r="G5169" t="s">
        <v>89</v>
      </c>
      <c r="H5169" t="s">
        <v>93</v>
      </c>
    </row>
    <row r="5170" spans="1:8" x14ac:dyDescent="0.25">
      <c r="A5170" t="s">
        <v>236</v>
      </c>
      <c r="B5170" t="s">
        <v>4944</v>
      </c>
      <c r="C5170" t="s">
        <v>89</v>
      </c>
      <c r="D5170" t="s">
        <v>89</v>
      </c>
      <c r="E5170" t="s">
        <v>4945</v>
      </c>
      <c r="F5170" t="s">
        <v>89</v>
      </c>
      <c r="G5170" t="s">
        <v>89</v>
      </c>
      <c r="H5170" t="s">
        <v>93</v>
      </c>
    </row>
    <row r="5171" spans="1:8" x14ac:dyDescent="0.25">
      <c r="A5171" t="s">
        <v>236</v>
      </c>
      <c r="B5171" t="s">
        <v>4946</v>
      </c>
      <c r="C5171" t="s">
        <v>89</v>
      </c>
      <c r="D5171" t="s">
        <v>89</v>
      </c>
      <c r="E5171" t="s">
        <v>4945</v>
      </c>
      <c r="F5171" t="s">
        <v>89</v>
      </c>
      <c r="G5171" t="s">
        <v>89</v>
      </c>
      <c r="H5171" t="s">
        <v>93</v>
      </c>
    </row>
    <row r="5172" spans="1:8" x14ac:dyDescent="0.25">
      <c r="A5172" t="s">
        <v>236</v>
      </c>
      <c r="B5172" t="s">
        <v>1382</v>
      </c>
      <c r="C5172" t="s">
        <v>89</v>
      </c>
      <c r="D5172" t="s">
        <v>89</v>
      </c>
      <c r="E5172" t="s">
        <v>4945</v>
      </c>
      <c r="F5172" t="s">
        <v>89</v>
      </c>
      <c r="G5172" t="s">
        <v>89</v>
      </c>
      <c r="H5172" t="s">
        <v>93</v>
      </c>
    </row>
    <row r="5173" spans="1:8" x14ac:dyDescent="0.25">
      <c r="A5173" t="s">
        <v>236</v>
      </c>
      <c r="B5173" t="s">
        <v>4947</v>
      </c>
      <c r="C5173" t="s">
        <v>89</v>
      </c>
      <c r="D5173" t="s">
        <v>4948</v>
      </c>
      <c r="E5173" t="s">
        <v>4945</v>
      </c>
      <c r="F5173" t="s">
        <v>89</v>
      </c>
      <c r="G5173" t="s">
        <v>89</v>
      </c>
      <c r="H5173" t="s">
        <v>93</v>
      </c>
    </row>
    <row r="5174" spans="1:8" x14ac:dyDescent="0.25">
      <c r="A5174" t="s">
        <v>236</v>
      </c>
      <c r="B5174" t="s">
        <v>4949</v>
      </c>
      <c r="C5174" t="s">
        <v>89</v>
      </c>
      <c r="D5174" t="s">
        <v>89</v>
      </c>
      <c r="E5174" t="s">
        <v>1221</v>
      </c>
      <c r="F5174" t="s">
        <v>89</v>
      </c>
      <c r="G5174" t="s">
        <v>89</v>
      </c>
      <c r="H5174" t="s">
        <v>93</v>
      </c>
    </row>
    <row r="5175" spans="1:8" x14ac:dyDescent="0.25">
      <c r="A5175" t="s">
        <v>236</v>
      </c>
      <c r="B5175" t="s">
        <v>4950</v>
      </c>
      <c r="C5175" t="s">
        <v>89</v>
      </c>
      <c r="D5175" t="s">
        <v>89</v>
      </c>
      <c r="E5175" t="s">
        <v>1221</v>
      </c>
      <c r="F5175" t="s">
        <v>89</v>
      </c>
      <c r="G5175" t="s">
        <v>89</v>
      </c>
      <c r="H5175" t="s">
        <v>93</v>
      </c>
    </row>
    <row r="5176" spans="1:8" x14ac:dyDescent="0.25">
      <c r="A5176" t="s">
        <v>236</v>
      </c>
      <c r="B5176" t="s">
        <v>2252</v>
      </c>
      <c r="C5176" t="s">
        <v>89</v>
      </c>
      <c r="D5176" t="s">
        <v>89</v>
      </c>
      <c r="E5176" t="s">
        <v>1129</v>
      </c>
      <c r="F5176" t="s">
        <v>89</v>
      </c>
      <c r="G5176" t="s">
        <v>89</v>
      </c>
      <c r="H5176" t="s">
        <v>93</v>
      </c>
    </row>
    <row r="5177" spans="1:8" x14ac:dyDescent="0.25">
      <c r="A5177" t="s">
        <v>236</v>
      </c>
      <c r="B5177" t="s">
        <v>4951</v>
      </c>
      <c r="C5177" t="s">
        <v>89</v>
      </c>
      <c r="D5177" t="s">
        <v>89</v>
      </c>
      <c r="E5177" t="s">
        <v>1221</v>
      </c>
      <c r="F5177" t="s">
        <v>89</v>
      </c>
      <c r="G5177" t="s">
        <v>89</v>
      </c>
      <c r="H5177" t="s">
        <v>93</v>
      </c>
    </row>
    <row r="5178" spans="1:8" x14ac:dyDescent="0.25">
      <c r="A5178" t="s">
        <v>236</v>
      </c>
      <c r="B5178" t="s">
        <v>4952</v>
      </c>
      <c r="C5178" t="s">
        <v>89</v>
      </c>
      <c r="D5178" t="s">
        <v>89</v>
      </c>
      <c r="E5178" t="s">
        <v>1221</v>
      </c>
      <c r="F5178" t="s">
        <v>89</v>
      </c>
      <c r="G5178" t="s">
        <v>89</v>
      </c>
      <c r="H5178" t="s">
        <v>93</v>
      </c>
    </row>
    <row r="5179" spans="1:8" x14ac:dyDescent="0.25">
      <c r="A5179" t="s">
        <v>236</v>
      </c>
      <c r="B5179" t="s">
        <v>1472</v>
      </c>
      <c r="C5179" t="s">
        <v>89</v>
      </c>
      <c r="D5179" t="s">
        <v>4953</v>
      </c>
      <c r="E5179" t="s">
        <v>4081</v>
      </c>
      <c r="F5179" t="s">
        <v>89</v>
      </c>
      <c r="G5179" t="s">
        <v>89</v>
      </c>
      <c r="H5179" t="s">
        <v>93</v>
      </c>
    </row>
    <row r="5180" spans="1:8" x14ac:dyDescent="0.25">
      <c r="A5180" t="s">
        <v>236</v>
      </c>
      <c r="B5180" t="s">
        <v>1198</v>
      </c>
      <c r="C5180" t="s">
        <v>89</v>
      </c>
      <c r="D5180" t="s">
        <v>89</v>
      </c>
      <c r="E5180" t="s">
        <v>1218</v>
      </c>
      <c r="F5180" t="s">
        <v>89</v>
      </c>
      <c r="G5180" t="s">
        <v>89</v>
      </c>
      <c r="H5180" t="s">
        <v>93</v>
      </c>
    </row>
    <row r="5181" spans="1:8" x14ac:dyDescent="0.25">
      <c r="A5181" t="s">
        <v>236</v>
      </c>
      <c r="B5181" t="s">
        <v>1333</v>
      </c>
      <c r="C5181" t="s">
        <v>89</v>
      </c>
      <c r="D5181" t="s">
        <v>89</v>
      </c>
      <c r="E5181" t="s">
        <v>1218</v>
      </c>
      <c r="F5181" t="s">
        <v>89</v>
      </c>
      <c r="G5181" t="s">
        <v>89</v>
      </c>
      <c r="H5181" t="s">
        <v>93</v>
      </c>
    </row>
    <row r="5182" spans="1:8" x14ac:dyDescent="0.25">
      <c r="A5182" t="s">
        <v>236</v>
      </c>
      <c r="B5182" t="s">
        <v>1726</v>
      </c>
      <c r="C5182" t="s">
        <v>89</v>
      </c>
      <c r="D5182" t="s">
        <v>89</v>
      </c>
      <c r="E5182" t="s">
        <v>1218</v>
      </c>
      <c r="F5182" t="s">
        <v>89</v>
      </c>
      <c r="G5182" t="s">
        <v>89</v>
      </c>
      <c r="H5182" t="s">
        <v>93</v>
      </c>
    </row>
    <row r="5183" spans="1:8" x14ac:dyDescent="0.25">
      <c r="A5183" t="s">
        <v>236</v>
      </c>
      <c r="B5183" t="s">
        <v>1727</v>
      </c>
      <c r="C5183" t="s">
        <v>89</v>
      </c>
      <c r="D5183" t="s">
        <v>89</v>
      </c>
      <c r="E5183" t="s">
        <v>1218</v>
      </c>
      <c r="F5183" t="s">
        <v>89</v>
      </c>
      <c r="G5183" t="s">
        <v>89</v>
      </c>
      <c r="H5183" t="s">
        <v>93</v>
      </c>
    </row>
    <row r="5184" spans="1:8" x14ac:dyDescent="0.25">
      <c r="A5184" t="s">
        <v>236</v>
      </c>
      <c r="B5184" t="s">
        <v>2702</v>
      </c>
      <c r="C5184" t="s">
        <v>89</v>
      </c>
      <c r="D5184" t="s">
        <v>89</v>
      </c>
      <c r="E5184" t="s">
        <v>1218</v>
      </c>
      <c r="F5184" t="s">
        <v>89</v>
      </c>
      <c r="G5184" t="s">
        <v>89</v>
      </c>
      <c r="H5184" t="s">
        <v>93</v>
      </c>
    </row>
    <row r="5185" spans="1:8" x14ac:dyDescent="0.25">
      <c r="A5185" t="s">
        <v>236</v>
      </c>
      <c r="B5185" t="s">
        <v>1729</v>
      </c>
      <c r="C5185" t="s">
        <v>89</v>
      </c>
      <c r="D5185" t="s">
        <v>89</v>
      </c>
      <c r="E5185" t="s">
        <v>1218</v>
      </c>
      <c r="F5185" t="s">
        <v>89</v>
      </c>
      <c r="G5185" t="s">
        <v>89</v>
      </c>
      <c r="H5185" t="s">
        <v>93</v>
      </c>
    </row>
    <row r="5186" spans="1:8" x14ac:dyDescent="0.25">
      <c r="A5186" t="s">
        <v>236</v>
      </c>
      <c r="B5186" t="s">
        <v>1266</v>
      </c>
      <c r="C5186" t="s">
        <v>89</v>
      </c>
      <c r="D5186" t="s">
        <v>89</v>
      </c>
      <c r="E5186" t="s">
        <v>1218</v>
      </c>
      <c r="F5186" t="s">
        <v>89</v>
      </c>
      <c r="G5186" t="s">
        <v>89</v>
      </c>
      <c r="H5186" t="s">
        <v>93</v>
      </c>
    </row>
    <row r="5187" spans="1:8" x14ac:dyDescent="0.25">
      <c r="A5187" t="s">
        <v>236</v>
      </c>
      <c r="B5187" t="s">
        <v>1285</v>
      </c>
      <c r="C5187" t="s">
        <v>89</v>
      </c>
      <c r="D5187" t="s">
        <v>89</v>
      </c>
      <c r="E5187" t="s">
        <v>4753</v>
      </c>
      <c r="F5187" t="s">
        <v>89</v>
      </c>
      <c r="G5187" t="s">
        <v>89</v>
      </c>
      <c r="H5187" t="s">
        <v>93</v>
      </c>
    </row>
    <row r="5188" spans="1:8" x14ac:dyDescent="0.25">
      <c r="A5188" t="s">
        <v>236</v>
      </c>
      <c r="B5188" t="s">
        <v>1128</v>
      </c>
      <c r="C5188" t="s">
        <v>89</v>
      </c>
      <c r="D5188" t="s">
        <v>89</v>
      </c>
      <c r="E5188" t="s">
        <v>1202</v>
      </c>
      <c r="F5188" t="s">
        <v>89</v>
      </c>
      <c r="G5188" t="s">
        <v>89</v>
      </c>
      <c r="H5188" t="s">
        <v>93</v>
      </c>
    </row>
    <row r="5189" spans="1:8" x14ac:dyDescent="0.25">
      <c r="A5189" t="s">
        <v>236</v>
      </c>
      <c r="B5189" t="s">
        <v>1130</v>
      </c>
      <c r="C5189" t="s">
        <v>89</v>
      </c>
      <c r="D5189" t="s">
        <v>89</v>
      </c>
      <c r="E5189" t="s">
        <v>1202</v>
      </c>
      <c r="F5189" t="s">
        <v>89</v>
      </c>
      <c r="G5189" t="s">
        <v>89</v>
      </c>
      <c r="H5189" t="s">
        <v>93</v>
      </c>
    </row>
    <row r="5190" spans="1:8" x14ac:dyDescent="0.25">
      <c r="A5190" t="s">
        <v>236</v>
      </c>
      <c r="B5190" t="s">
        <v>1132</v>
      </c>
      <c r="C5190" t="s">
        <v>89</v>
      </c>
      <c r="D5190" t="s">
        <v>89</v>
      </c>
      <c r="E5190" t="s">
        <v>1133</v>
      </c>
      <c r="F5190" t="s">
        <v>89</v>
      </c>
      <c r="G5190" t="s">
        <v>89</v>
      </c>
      <c r="H5190" t="s">
        <v>93</v>
      </c>
    </row>
    <row r="5191" spans="1:8" x14ac:dyDescent="0.25">
      <c r="A5191" t="s">
        <v>236</v>
      </c>
      <c r="B5191" t="s">
        <v>1138</v>
      </c>
      <c r="C5191" t="s">
        <v>89</v>
      </c>
      <c r="D5191" t="s">
        <v>89</v>
      </c>
      <c r="E5191" t="s">
        <v>1139</v>
      </c>
      <c r="F5191" t="s">
        <v>89</v>
      </c>
      <c r="G5191" t="s">
        <v>89</v>
      </c>
      <c r="H5191" t="s">
        <v>93</v>
      </c>
    </row>
    <row r="5192" spans="1:8" x14ac:dyDescent="0.25">
      <c r="A5192" t="s">
        <v>237</v>
      </c>
      <c r="B5192" t="s">
        <v>1151</v>
      </c>
      <c r="C5192" t="s">
        <v>89</v>
      </c>
      <c r="D5192" t="s">
        <v>89</v>
      </c>
      <c r="E5192" t="s">
        <v>1142</v>
      </c>
      <c r="F5192" t="s">
        <v>89</v>
      </c>
      <c r="G5192" t="s">
        <v>89</v>
      </c>
      <c r="H5192" t="s">
        <v>93</v>
      </c>
    </row>
    <row r="5193" spans="1:8" x14ac:dyDescent="0.25">
      <c r="A5193" t="s">
        <v>237</v>
      </c>
      <c r="B5193" t="s">
        <v>4954</v>
      </c>
      <c r="C5193" t="s">
        <v>89</v>
      </c>
      <c r="D5193" t="s">
        <v>4955</v>
      </c>
      <c r="E5193" t="s">
        <v>1097</v>
      </c>
      <c r="F5193" t="s">
        <v>89</v>
      </c>
      <c r="G5193" t="s">
        <v>89</v>
      </c>
      <c r="H5193" t="s">
        <v>93</v>
      </c>
    </row>
    <row r="5194" spans="1:8" x14ac:dyDescent="0.25">
      <c r="A5194" t="s">
        <v>237</v>
      </c>
      <c r="B5194" t="s">
        <v>4956</v>
      </c>
      <c r="C5194" t="s">
        <v>89</v>
      </c>
      <c r="D5194" t="s">
        <v>1237</v>
      </c>
      <c r="E5194" t="s">
        <v>1093</v>
      </c>
      <c r="F5194" t="s">
        <v>89</v>
      </c>
      <c r="G5194" t="s">
        <v>89</v>
      </c>
      <c r="H5194" t="s">
        <v>93</v>
      </c>
    </row>
    <row r="5195" spans="1:8" x14ac:dyDescent="0.25">
      <c r="A5195" t="s">
        <v>237</v>
      </c>
      <c r="B5195" t="s">
        <v>4957</v>
      </c>
      <c r="C5195" t="s">
        <v>89</v>
      </c>
      <c r="D5195" t="s">
        <v>4958</v>
      </c>
      <c r="E5195" t="s">
        <v>2222</v>
      </c>
      <c r="F5195" t="s">
        <v>89</v>
      </c>
      <c r="G5195" t="s">
        <v>89</v>
      </c>
      <c r="H5195" t="s">
        <v>93</v>
      </c>
    </row>
    <row r="5196" spans="1:8" x14ac:dyDescent="0.25">
      <c r="A5196" t="s">
        <v>237</v>
      </c>
      <c r="B5196" t="s">
        <v>1360</v>
      </c>
      <c r="C5196" t="s">
        <v>89</v>
      </c>
      <c r="D5196" t="s">
        <v>4959</v>
      </c>
      <c r="E5196" t="s">
        <v>1760</v>
      </c>
      <c r="F5196" t="s">
        <v>89</v>
      </c>
      <c r="G5196" t="s">
        <v>89</v>
      </c>
      <c r="H5196" t="s">
        <v>93</v>
      </c>
    </row>
    <row r="5197" spans="1:8" x14ac:dyDescent="0.25">
      <c r="A5197" t="s">
        <v>237</v>
      </c>
      <c r="B5197" t="s">
        <v>1360</v>
      </c>
      <c r="C5197" t="s">
        <v>89</v>
      </c>
      <c r="D5197" t="s">
        <v>4959</v>
      </c>
      <c r="E5197" t="s">
        <v>1760</v>
      </c>
      <c r="F5197" t="s">
        <v>89</v>
      </c>
      <c r="G5197" t="s">
        <v>89</v>
      </c>
      <c r="H5197" t="s">
        <v>93</v>
      </c>
    </row>
    <row r="5198" spans="1:8" x14ac:dyDescent="0.25">
      <c r="A5198" t="s">
        <v>237</v>
      </c>
      <c r="B5198" t="s">
        <v>4960</v>
      </c>
      <c r="C5198" t="s">
        <v>89</v>
      </c>
      <c r="D5198" t="s">
        <v>4961</v>
      </c>
      <c r="E5198" t="s">
        <v>2222</v>
      </c>
      <c r="F5198" t="s">
        <v>89</v>
      </c>
      <c r="G5198" t="s">
        <v>89</v>
      </c>
      <c r="H5198" t="s">
        <v>93</v>
      </c>
    </row>
    <row r="5199" spans="1:8" x14ac:dyDescent="0.25">
      <c r="A5199" t="s">
        <v>237</v>
      </c>
      <c r="B5199" t="s">
        <v>2195</v>
      </c>
      <c r="C5199" t="s">
        <v>89</v>
      </c>
      <c r="D5199" t="s">
        <v>4962</v>
      </c>
      <c r="E5199" t="s">
        <v>1205</v>
      </c>
      <c r="F5199" t="s">
        <v>89</v>
      </c>
      <c r="G5199" t="s">
        <v>89</v>
      </c>
      <c r="H5199" t="s">
        <v>93</v>
      </c>
    </row>
    <row r="5200" spans="1:8" x14ac:dyDescent="0.25">
      <c r="A5200" t="s">
        <v>237</v>
      </c>
      <c r="B5200" t="s">
        <v>2187</v>
      </c>
      <c r="C5200" t="s">
        <v>89</v>
      </c>
      <c r="D5200" t="s">
        <v>4963</v>
      </c>
      <c r="E5200" t="s">
        <v>1102</v>
      </c>
      <c r="F5200" t="s">
        <v>89</v>
      </c>
      <c r="G5200" t="s">
        <v>89</v>
      </c>
      <c r="H5200" t="s">
        <v>93</v>
      </c>
    </row>
    <row r="5201" spans="1:8" x14ac:dyDescent="0.25">
      <c r="A5201" t="s">
        <v>237</v>
      </c>
      <c r="B5201" t="s">
        <v>4964</v>
      </c>
      <c r="C5201" t="s">
        <v>89</v>
      </c>
      <c r="D5201" t="s">
        <v>4965</v>
      </c>
      <c r="E5201" t="s">
        <v>1760</v>
      </c>
      <c r="F5201" t="s">
        <v>89</v>
      </c>
      <c r="G5201" t="s">
        <v>89</v>
      </c>
      <c r="H5201" t="s">
        <v>93</v>
      </c>
    </row>
    <row r="5202" spans="1:8" x14ac:dyDescent="0.25">
      <c r="A5202" t="s">
        <v>237</v>
      </c>
      <c r="B5202" t="s">
        <v>4966</v>
      </c>
      <c r="C5202" t="s">
        <v>89</v>
      </c>
      <c r="D5202" t="s">
        <v>4967</v>
      </c>
      <c r="E5202" t="s">
        <v>1093</v>
      </c>
      <c r="F5202" t="s">
        <v>89</v>
      </c>
      <c r="G5202" t="s">
        <v>89</v>
      </c>
      <c r="H5202" t="s">
        <v>93</v>
      </c>
    </row>
    <row r="5203" spans="1:8" x14ac:dyDescent="0.25">
      <c r="A5203" t="s">
        <v>237</v>
      </c>
      <c r="B5203" t="s">
        <v>4968</v>
      </c>
      <c r="C5203" t="s">
        <v>89</v>
      </c>
      <c r="D5203" t="s">
        <v>4969</v>
      </c>
      <c r="E5203" t="s">
        <v>1258</v>
      </c>
      <c r="F5203" t="s">
        <v>89</v>
      </c>
      <c r="G5203" t="s">
        <v>89</v>
      </c>
      <c r="H5203" t="s">
        <v>93</v>
      </c>
    </row>
    <row r="5204" spans="1:8" x14ac:dyDescent="0.25">
      <c r="A5204" t="s">
        <v>237</v>
      </c>
      <c r="B5204" t="s">
        <v>2189</v>
      </c>
      <c r="C5204" t="s">
        <v>89</v>
      </c>
      <c r="D5204" t="s">
        <v>4970</v>
      </c>
      <c r="E5204" t="s">
        <v>1760</v>
      </c>
      <c r="F5204" t="s">
        <v>89</v>
      </c>
      <c r="G5204" t="s">
        <v>89</v>
      </c>
      <c r="H5204" t="s">
        <v>93</v>
      </c>
    </row>
    <row r="5205" spans="1:8" x14ac:dyDescent="0.25">
      <c r="A5205" t="s">
        <v>237</v>
      </c>
      <c r="B5205" t="s">
        <v>4783</v>
      </c>
      <c r="C5205" t="s">
        <v>89</v>
      </c>
      <c r="D5205" t="s">
        <v>4971</v>
      </c>
      <c r="E5205" t="s">
        <v>1205</v>
      </c>
      <c r="F5205" t="s">
        <v>89</v>
      </c>
      <c r="G5205" t="s">
        <v>89</v>
      </c>
      <c r="H5205" t="s">
        <v>93</v>
      </c>
    </row>
    <row r="5206" spans="1:8" x14ac:dyDescent="0.25">
      <c r="A5206" t="s">
        <v>237</v>
      </c>
      <c r="B5206" t="s">
        <v>1151</v>
      </c>
      <c r="C5206" t="s">
        <v>89</v>
      </c>
      <c r="D5206" t="s">
        <v>89</v>
      </c>
      <c r="E5206" t="s">
        <v>1142</v>
      </c>
      <c r="F5206" t="s">
        <v>89</v>
      </c>
      <c r="G5206" t="s">
        <v>89</v>
      </c>
      <c r="H5206" t="s">
        <v>93</v>
      </c>
    </row>
    <row r="5207" spans="1:8" x14ac:dyDescent="0.25">
      <c r="A5207" t="s">
        <v>237</v>
      </c>
      <c r="B5207" t="s">
        <v>1318</v>
      </c>
      <c r="C5207" t="s">
        <v>89</v>
      </c>
      <c r="D5207" t="s">
        <v>4972</v>
      </c>
      <c r="E5207" t="s">
        <v>1258</v>
      </c>
      <c r="F5207" t="s">
        <v>89</v>
      </c>
      <c r="G5207" t="s">
        <v>89</v>
      </c>
      <c r="H5207" t="s">
        <v>93</v>
      </c>
    </row>
    <row r="5208" spans="1:8" x14ac:dyDescent="0.25">
      <c r="A5208" t="s">
        <v>237</v>
      </c>
      <c r="B5208" t="s">
        <v>4973</v>
      </c>
      <c r="C5208" t="s">
        <v>89</v>
      </c>
      <c r="D5208" t="s">
        <v>4974</v>
      </c>
      <c r="E5208" t="s">
        <v>1258</v>
      </c>
      <c r="F5208" t="s">
        <v>89</v>
      </c>
      <c r="G5208" t="s">
        <v>89</v>
      </c>
      <c r="H5208" t="s">
        <v>93</v>
      </c>
    </row>
    <row r="5209" spans="1:8" x14ac:dyDescent="0.25">
      <c r="A5209" t="s">
        <v>237</v>
      </c>
      <c r="B5209" t="s">
        <v>4957</v>
      </c>
      <c r="C5209" t="s">
        <v>89</v>
      </c>
      <c r="D5209" t="s">
        <v>4958</v>
      </c>
      <c r="E5209" t="s">
        <v>2222</v>
      </c>
      <c r="F5209" t="s">
        <v>89</v>
      </c>
      <c r="G5209" t="s">
        <v>89</v>
      </c>
      <c r="H5209" t="s">
        <v>93</v>
      </c>
    </row>
    <row r="5210" spans="1:8" x14ac:dyDescent="0.25">
      <c r="A5210" t="s">
        <v>237</v>
      </c>
      <c r="B5210" t="s">
        <v>4975</v>
      </c>
      <c r="C5210" t="s">
        <v>89</v>
      </c>
      <c r="D5210" t="s">
        <v>4976</v>
      </c>
      <c r="E5210" t="s">
        <v>1142</v>
      </c>
      <c r="F5210" t="s">
        <v>89</v>
      </c>
      <c r="G5210" t="s">
        <v>89</v>
      </c>
      <c r="H5210" t="s">
        <v>93</v>
      </c>
    </row>
    <row r="5211" spans="1:8" x14ac:dyDescent="0.25">
      <c r="A5211" t="s">
        <v>237</v>
      </c>
      <c r="B5211" t="s">
        <v>4977</v>
      </c>
      <c r="C5211" t="s">
        <v>89</v>
      </c>
      <c r="D5211" t="s">
        <v>4978</v>
      </c>
      <c r="E5211" t="s">
        <v>1097</v>
      </c>
      <c r="F5211" t="s">
        <v>89</v>
      </c>
      <c r="G5211" t="s">
        <v>89</v>
      </c>
      <c r="H5211" t="s">
        <v>93</v>
      </c>
    </row>
    <row r="5212" spans="1:8" x14ac:dyDescent="0.25">
      <c r="A5212" t="s">
        <v>237</v>
      </c>
      <c r="B5212" t="s">
        <v>4979</v>
      </c>
      <c r="C5212" t="s">
        <v>89</v>
      </c>
      <c r="D5212" t="s">
        <v>4980</v>
      </c>
      <c r="E5212" t="s">
        <v>2222</v>
      </c>
      <c r="F5212" t="s">
        <v>89</v>
      </c>
      <c r="G5212" t="s">
        <v>89</v>
      </c>
      <c r="H5212" t="s">
        <v>93</v>
      </c>
    </row>
    <row r="5213" spans="1:8" x14ac:dyDescent="0.25">
      <c r="A5213" t="s">
        <v>237</v>
      </c>
      <c r="B5213" t="s">
        <v>4981</v>
      </c>
      <c r="C5213" t="s">
        <v>89</v>
      </c>
      <c r="D5213" t="s">
        <v>1237</v>
      </c>
      <c r="E5213" t="s">
        <v>1258</v>
      </c>
      <c r="F5213" t="s">
        <v>89</v>
      </c>
      <c r="G5213" t="s">
        <v>89</v>
      </c>
      <c r="H5213" t="s">
        <v>93</v>
      </c>
    </row>
    <row r="5214" spans="1:8" x14ac:dyDescent="0.25">
      <c r="A5214" t="s">
        <v>237</v>
      </c>
      <c r="B5214" t="s">
        <v>1243</v>
      </c>
      <c r="C5214" t="s">
        <v>89</v>
      </c>
      <c r="D5214" t="s">
        <v>1237</v>
      </c>
      <c r="E5214" t="s">
        <v>1093</v>
      </c>
      <c r="F5214" t="s">
        <v>89</v>
      </c>
      <c r="G5214" t="s">
        <v>89</v>
      </c>
      <c r="H5214" t="s">
        <v>93</v>
      </c>
    </row>
    <row r="5215" spans="1:8" x14ac:dyDescent="0.25">
      <c r="A5215" t="s">
        <v>237</v>
      </c>
      <c r="B5215" t="s">
        <v>4956</v>
      </c>
      <c r="C5215" t="s">
        <v>89</v>
      </c>
      <c r="D5215" t="s">
        <v>1237</v>
      </c>
      <c r="E5215" t="s">
        <v>1093</v>
      </c>
      <c r="F5215" t="s">
        <v>89</v>
      </c>
      <c r="G5215" t="s">
        <v>89</v>
      </c>
      <c r="H5215" t="s">
        <v>93</v>
      </c>
    </row>
    <row r="5216" spans="1:8" x14ac:dyDescent="0.25">
      <c r="A5216" t="s">
        <v>237</v>
      </c>
      <c r="B5216" t="s">
        <v>4982</v>
      </c>
      <c r="C5216" t="s">
        <v>89</v>
      </c>
      <c r="D5216" t="s">
        <v>1237</v>
      </c>
      <c r="E5216" t="s">
        <v>1115</v>
      </c>
      <c r="F5216" t="s">
        <v>89</v>
      </c>
      <c r="G5216" t="s">
        <v>89</v>
      </c>
      <c r="H5216" t="s">
        <v>93</v>
      </c>
    </row>
    <row r="5217" spans="1:8" x14ac:dyDescent="0.25">
      <c r="A5217" t="s">
        <v>237</v>
      </c>
      <c r="B5217" t="s">
        <v>4954</v>
      </c>
      <c r="C5217" t="s">
        <v>89</v>
      </c>
      <c r="D5217" t="s">
        <v>4955</v>
      </c>
      <c r="E5217" t="s">
        <v>1097</v>
      </c>
      <c r="F5217" t="s">
        <v>89</v>
      </c>
      <c r="G5217" t="s">
        <v>89</v>
      </c>
      <c r="H5217" t="s">
        <v>93</v>
      </c>
    </row>
    <row r="5218" spans="1:8" x14ac:dyDescent="0.25">
      <c r="A5218" t="s">
        <v>237</v>
      </c>
      <c r="B5218" t="s">
        <v>1714</v>
      </c>
      <c r="C5218" t="s">
        <v>89</v>
      </c>
      <c r="D5218" t="s">
        <v>4983</v>
      </c>
      <c r="E5218" t="s">
        <v>1119</v>
      </c>
      <c r="F5218" t="s">
        <v>89</v>
      </c>
      <c r="G5218" t="s">
        <v>89</v>
      </c>
      <c r="H5218" t="s">
        <v>93</v>
      </c>
    </row>
    <row r="5219" spans="1:8" x14ac:dyDescent="0.25">
      <c r="A5219" t="s">
        <v>237</v>
      </c>
      <c r="B5219" t="s">
        <v>2751</v>
      </c>
      <c r="C5219" t="s">
        <v>89</v>
      </c>
      <c r="D5219" t="s">
        <v>4984</v>
      </c>
      <c r="E5219" t="s">
        <v>1115</v>
      </c>
      <c r="F5219" t="s">
        <v>89</v>
      </c>
      <c r="G5219" t="s">
        <v>89</v>
      </c>
      <c r="H5219" t="s">
        <v>93</v>
      </c>
    </row>
    <row r="5220" spans="1:8" x14ac:dyDescent="0.25">
      <c r="A5220" t="s">
        <v>237</v>
      </c>
      <c r="B5220" t="s">
        <v>4985</v>
      </c>
      <c r="C5220" t="s">
        <v>89</v>
      </c>
      <c r="D5220" t="s">
        <v>4986</v>
      </c>
      <c r="E5220" t="s">
        <v>1164</v>
      </c>
      <c r="F5220" t="s">
        <v>89</v>
      </c>
      <c r="G5220" t="s">
        <v>89</v>
      </c>
      <c r="H5220" t="s">
        <v>93</v>
      </c>
    </row>
    <row r="5221" spans="1:8" x14ac:dyDescent="0.25">
      <c r="A5221" t="s">
        <v>237</v>
      </c>
      <c r="B5221" t="s">
        <v>1325</v>
      </c>
      <c r="C5221" t="s">
        <v>89</v>
      </c>
      <c r="D5221" t="s">
        <v>4987</v>
      </c>
      <c r="E5221" t="s">
        <v>1142</v>
      </c>
      <c r="F5221" t="s">
        <v>89</v>
      </c>
      <c r="G5221" t="s">
        <v>89</v>
      </c>
      <c r="H5221" t="s">
        <v>93</v>
      </c>
    </row>
    <row r="5222" spans="1:8" x14ac:dyDescent="0.25">
      <c r="A5222" t="s">
        <v>237</v>
      </c>
      <c r="B5222" t="s">
        <v>4988</v>
      </c>
      <c r="C5222" t="s">
        <v>89</v>
      </c>
      <c r="D5222" t="s">
        <v>4989</v>
      </c>
      <c r="E5222" t="s">
        <v>1162</v>
      </c>
      <c r="F5222" t="s">
        <v>89</v>
      </c>
      <c r="G5222" t="s">
        <v>89</v>
      </c>
      <c r="H5222" t="s">
        <v>93</v>
      </c>
    </row>
    <row r="5223" spans="1:8" x14ac:dyDescent="0.25">
      <c r="A5223" t="s">
        <v>237</v>
      </c>
      <c r="B5223" t="s">
        <v>4990</v>
      </c>
      <c r="C5223" t="s">
        <v>89</v>
      </c>
      <c r="D5223" t="s">
        <v>4991</v>
      </c>
      <c r="E5223" t="s">
        <v>1100</v>
      </c>
      <c r="F5223" t="s">
        <v>89</v>
      </c>
      <c r="G5223" t="s">
        <v>89</v>
      </c>
      <c r="H5223" t="s">
        <v>93</v>
      </c>
    </row>
    <row r="5224" spans="1:8" x14ac:dyDescent="0.25">
      <c r="A5224" t="s">
        <v>237</v>
      </c>
      <c r="B5224" t="s">
        <v>4992</v>
      </c>
      <c r="C5224" t="s">
        <v>89</v>
      </c>
      <c r="D5224" t="s">
        <v>4993</v>
      </c>
      <c r="E5224" t="s">
        <v>1105</v>
      </c>
      <c r="F5224" t="s">
        <v>89</v>
      </c>
      <c r="G5224" t="s">
        <v>89</v>
      </c>
      <c r="H5224" t="s">
        <v>93</v>
      </c>
    </row>
    <row r="5225" spans="1:8" x14ac:dyDescent="0.25">
      <c r="A5225" t="s">
        <v>237</v>
      </c>
      <c r="B5225" t="s">
        <v>4994</v>
      </c>
      <c r="C5225" t="s">
        <v>89</v>
      </c>
      <c r="D5225" t="s">
        <v>4995</v>
      </c>
      <c r="E5225" t="s">
        <v>1162</v>
      </c>
      <c r="F5225" t="s">
        <v>89</v>
      </c>
      <c r="G5225" t="s">
        <v>89</v>
      </c>
      <c r="H5225" t="s">
        <v>93</v>
      </c>
    </row>
    <row r="5226" spans="1:8" x14ac:dyDescent="0.25">
      <c r="A5226" t="s">
        <v>237</v>
      </c>
      <c r="B5226" t="s">
        <v>1799</v>
      </c>
      <c r="C5226" t="s">
        <v>89</v>
      </c>
      <c r="D5226" t="s">
        <v>4996</v>
      </c>
      <c r="E5226" t="s">
        <v>1162</v>
      </c>
      <c r="F5226" t="s">
        <v>89</v>
      </c>
      <c r="G5226" t="s">
        <v>89</v>
      </c>
      <c r="H5226" t="s">
        <v>93</v>
      </c>
    </row>
    <row r="5227" spans="1:8" x14ac:dyDescent="0.25">
      <c r="A5227" t="s">
        <v>237</v>
      </c>
      <c r="B5227" t="s">
        <v>4904</v>
      </c>
      <c r="C5227" t="s">
        <v>89</v>
      </c>
      <c r="D5227" t="s">
        <v>1237</v>
      </c>
      <c r="E5227" t="s">
        <v>1272</v>
      </c>
      <c r="F5227" t="s">
        <v>89</v>
      </c>
      <c r="G5227" t="s">
        <v>89</v>
      </c>
      <c r="H5227" t="s">
        <v>93</v>
      </c>
    </row>
    <row r="5228" spans="1:8" x14ac:dyDescent="0.25">
      <c r="A5228" t="s">
        <v>237</v>
      </c>
      <c r="B5228" t="s">
        <v>4997</v>
      </c>
      <c r="C5228" t="s">
        <v>89</v>
      </c>
      <c r="D5228" t="s">
        <v>4998</v>
      </c>
      <c r="E5228" t="s">
        <v>1166</v>
      </c>
      <c r="F5228" t="s">
        <v>89</v>
      </c>
      <c r="G5228" t="s">
        <v>89</v>
      </c>
      <c r="H5228" t="s">
        <v>93</v>
      </c>
    </row>
    <row r="5229" spans="1:8" x14ac:dyDescent="0.25">
      <c r="A5229" t="s">
        <v>237</v>
      </c>
      <c r="B5229" t="s">
        <v>3280</v>
      </c>
      <c r="C5229" t="s">
        <v>89</v>
      </c>
      <c r="D5229" t="s">
        <v>1815</v>
      </c>
      <c r="E5229" t="s">
        <v>1258</v>
      </c>
      <c r="F5229" t="s">
        <v>89</v>
      </c>
      <c r="G5229" t="s">
        <v>89</v>
      </c>
      <c r="H5229" t="s">
        <v>93</v>
      </c>
    </row>
    <row r="5230" spans="1:8" x14ac:dyDescent="0.25">
      <c r="A5230" t="s">
        <v>237</v>
      </c>
      <c r="B5230" t="s">
        <v>4999</v>
      </c>
      <c r="C5230" t="s">
        <v>89</v>
      </c>
      <c r="D5230" t="s">
        <v>1815</v>
      </c>
      <c r="E5230" t="s">
        <v>1258</v>
      </c>
      <c r="F5230" t="s">
        <v>89</v>
      </c>
      <c r="G5230" t="s">
        <v>89</v>
      </c>
      <c r="H5230" t="s">
        <v>93</v>
      </c>
    </row>
    <row r="5231" spans="1:8" x14ac:dyDescent="0.25">
      <c r="A5231" t="s">
        <v>237</v>
      </c>
      <c r="B5231" t="s">
        <v>1314</v>
      </c>
      <c r="C5231" t="s">
        <v>89</v>
      </c>
      <c r="D5231" t="s">
        <v>5000</v>
      </c>
      <c r="E5231" t="s">
        <v>1258</v>
      </c>
      <c r="F5231" t="s">
        <v>89</v>
      </c>
      <c r="G5231" t="s">
        <v>89</v>
      </c>
      <c r="H5231" t="s">
        <v>93</v>
      </c>
    </row>
    <row r="5232" spans="1:8" x14ac:dyDescent="0.25">
      <c r="A5232" t="s">
        <v>237</v>
      </c>
      <c r="B5232" t="s">
        <v>1149</v>
      </c>
      <c r="C5232" t="s">
        <v>89</v>
      </c>
      <c r="D5232" t="s">
        <v>4814</v>
      </c>
      <c r="E5232" t="s">
        <v>1105</v>
      </c>
      <c r="F5232" t="s">
        <v>89</v>
      </c>
      <c r="G5232" t="s">
        <v>89</v>
      </c>
      <c r="H5232" t="s">
        <v>93</v>
      </c>
    </row>
    <row r="5233" spans="1:8" x14ac:dyDescent="0.25">
      <c r="A5233" t="s">
        <v>237</v>
      </c>
      <c r="B5233" t="s">
        <v>1197</v>
      </c>
      <c r="C5233" t="s">
        <v>89</v>
      </c>
      <c r="D5233" t="s">
        <v>89</v>
      </c>
      <c r="E5233" t="s">
        <v>1100</v>
      </c>
      <c r="F5233" t="s">
        <v>89</v>
      </c>
      <c r="G5233" t="s">
        <v>89</v>
      </c>
      <c r="H5233" t="s">
        <v>93</v>
      </c>
    </row>
    <row r="5234" spans="1:8" x14ac:dyDescent="0.25">
      <c r="A5234" t="s">
        <v>237</v>
      </c>
      <c r="B5234" t="s">
        <v>4324</v>
      </c>
      <c r="C5234" t="s">
        <v>89</v>
      </c>
      <c r="D5234" t="s">
        <v>89</v>
      </c>
      <c r="E5234" t="s">
        <v>1100</v>
      </c>
      <c r="F5234" t="s">
        <v>89</v>
      </c>
      <c r="G5234" t="s">
        <v>89</v>
      </c>
      <c r="H5234" t="s">
        <v>93</v>
      </c>
    </row>
    <row r="5235" spans="1:8" x14ac:dyDescent="0.25">
      <c r="A5235" t="s">
        <v>237</v>
      </c>
      <c r="B5235" t="s">
        <v>2766</v>
      </c>
      <c r="C5235" t="s">
        <v>89</v>
      </c>
      <c r="D5235" t="s">
        <v>89</v>
      </c>
      <c r="E5235" t="s">
        <v>1272</v>
      </c>
      <c r="F5235" t="s">
        <v>89</v>
      </c>
      <c r="G5235" t="s">
        <v>89</v>
      </c>
      <c r="H5235" t="s">
        <v>93</v>
      </c>
    </row>
    <row r="5236" spans="1:8" x14ac:dyDescent="0.25">
      <c r="A5236" t="s">
        <v>237</v>
      </c>
      <c r="B5236" t="s">
        <v>5001</v>
      </c>
      <c r="C5236" t="s">
        <v>89</v>
      </c>
      <c r="D5236" t="s">
        <v>89</v>
      </c>
      <c r="E5236" t="s">
        <v>1100</v>
      </c>
      <c r="F5236" t="s">
        <v>89</v>
      </c>
      <c r="G5236" t="s">
        <v>89</v>
      </c>
      <c r="H5236" t="s">
        <v>93</v>
      </c>
    </row>
    <row r="5237" spans="1:8" x14ac:dyDescent="0.25">
      <c r="A5237" t="s">
        <v>237</v>
      </c>
      <c r="B5237" t="s">
        <v>1284</v>
      </c>
      <c r="C5237" t="s">
        <v>89</v>
      </c>
      <c r="D5237" t="s">
        <v>89</v>
      </c>
      <c r="E5237" t="s">
        <v>1218</v>
      </c>
      <c r="F5237" t="s">
        <v>89</v>
      </c>
      <c r="G5237" t="s">
        <v>89</v>
      </c>
      <c r="H5237" t="s">
        <v>93</v>
      </c>
    </row>
    <row r="5238" spans="1:8" x14ac:dyDescent="0.25">
      <c r="A5238" t="s">
        <v>237</v>
      </c>
      <c r="B5238" t="s">
        <v>1122</v>
      </c>
      <c r="C5238" t="s">
        <v>89</v>
      </c>
      <c r="D5238" t="s">
        <v>89</v>
      </c>
      <c r="E5238" t="s">
        <v>1218</v>
      </c>
      <c r="F5238" t="s">
        <v>89</v>
      </c>
      <c r="G5238" t="s">
        <v>89</v>
      </c>
      <c r="H5238" t="s">
        <v>93</v>
      </c>
    </row>
    <row r="5239" spans="1:8" x14ac:dyDescent="0.25">
      <c r="A5239" t="s">
        <v>237</v>
      </c>
      <c r="B5239" t="s">
        <v>1124</v>
      </c>
      <c r="C5239" t="s">
        <v>89</v>
      </c>
      <c r="D5239" t="s">
        <v>89</v>
      </c>
      <c r="E5239" t="s">
        <v>1218</v>
      </c>
      <c r="F5239" t="s">
        <v>89</v>
      </c>
      <c r="G5239" t="s">
        <v>89</v>
      </c>
      <c r="H5239" t="s">
        <v>93</v>
      </c>
    </row>
    <row r="5240" spans="1:8" x14ac:dyDescent="0.25">
      <c r="A5240" t="s">
        <v>237</v>
      </c>
      <c r="B5240" t="s">
        <v>1125</v>
      </c>
      <c r="C5240" t="s">
        <v>89</v>
      </c>
      <c r="D5240" t="s">
        <v>89</v>
      </c>
      <c r="E5240" t="s">
        <v>1218</v>
      </c>
      <c r="F5240" t="s">
        <v>89</v>
      </c>
      <c r="G5240" t="s">
        <v>89</v>
      </c>
      <c r="H5240" t="s">
        <v>93</v>
      </c>
    </row>
    <row r="5241" spans="1:8" x14ac:dyDescent="0.25">
      <c r="A5241" t="s">
        <v>237</v>
      </c>
      <c r="B5241" t="s">
        <v>1489</v>
      </c>
      <c r="C5241" t="s">
        <v>89</v>
      </c>
      <c r="D5241" t="s">
        <v>89</v>
      </c>
      <c r="E5241" t="s">
        <v>1129</v>
      </c>
      <c r="F5241" t="s">
        <v>89</v>
      </c>
      <c r="G5241" t="s">
        <v>89</v>
      </c>
      <c r="H5241" t="s">
        <v>93</v>
      </c>
    </row>
    <row r="5242" spans="1:8" x14ac:dyDescent="0.25">
      <c r="A5242" t="s">
        <v>237</v>
      </c>
      <c r="B5242" t="s">
        <v>1547</v>
      </c>
      <c r="C5242" t="s">
        <v>89</v>
      </c>
      <c r="D5242" t="s">
        <v>89</v>
      </c>
      <c r="E5242" t="s">
        <v>1129</v>
      </c>
      <c r="F5242" t="s">
        <v>89</v>
      </c>
      <c r="G5242" t="s">
        <v>89</v>
      </c>
      <c r="H5242" t="s">
        <v>93</v>
      </c>
    </row>
    <row r="5243" spans="1:8" x14ac:dyDescent="0.25">
      <c r="A5243" t="s">
        <v>237</v>
      </c>
      <c r="B5243" t="s">
        <v>1548</v>
      </c>
      <c r="C5243" t="s">
        <v>89</v>
      </c>
      <c r="D5243" t="s">
        <v>89</v>
      </c>
      <c r="E5243" t="s">
        <v>1129</v>
      </c>
      <c r="F5243" t="s">
        <v>89</v>
      </c>
      <c r="G5243" t="s">
        <v>89</v>
      </c>
      <c r="H5243" t="s">
        <v>93</v>
      </c>
    </row>
    <row r="5244" spans="1:8" x14ac:dyDescent="0.25">
      <c r="A5244" t="s">
        <v>237</v>
      </c>
      <c r="B5244" t="s">
        <v>1126</v>
      </c>
      <c r="C5244" t="s">
        <v>89</v>
      </c>
      <c r="D5244" t="s">
        <v>89</v>
      </c>
      <c r="E5244" t="s">
        <v>1218</v>
      </c>
      <c r="F5244" t="s">
        <v>89</v>
      </c>
      <c r="G5244" t="s">
        <v>89</v>
      </c>
      <c r="H5244" t="s">
        <v>93</v>
      </c>
    </row>
    <row r="5245" spans="1:8" x14ac:dyDescent="0.25">
      <c r="A5245" t="s">
        <v>237</v>
      </c>
      <c r="B5245" t="s">
        <v>5002</v>
      </c>
      <c r="C5245" t="s">
        <v>89</v>
      </c>
      <c r="D5245" t="s">
        <v>89</v>
      </c>
      <c r="E5245" t="s">
        <v>1129</v>
      </c>
      <c r="F5245" t="s">
        <v>89</v>
      </c>
      <c r="G5245" t="s">
        <v>89</v>
      </c>
      <c r="H5245" t="s">
        <v>93</v>
      </c>
    </row>
    <row r="5246" spans="1:8" x14ac:dyDescent="0.25">
      <c r="A5246" t="s">
        <v>237</v>
      </c>
      <c r="B5246" t="s">
        <v>1266</v>
      </c>
      <c r="C5246" t="s">
        <v>89</v>
      </c>
      <c r="D5246" t="s">
        <v>89</v>
      </c>
      <c r="E5246" t="s">
        <v>1129</v>
      </c>
      <c r="F5246" t="s">
        <v>89</v>
      </c>
      <c r="G5246" t="s">
        <v>89</v>
      </c>
      <c r="H5246" t="s">
        <v>93</v>
      </c>
    </row>
    <row r="5247" spans="1:8" x14ac:dyDescent="0.25">
      <c r="A5247" t="s">
        <v>237</v>
      </c>
      <c r="B5247" t="s">
        <v>1200</v>
      </c>
      <c r="C5247" t="s">
        <v>89</v>
      </c>
      <c r="D5247" t="s">
        <v>89</v>
      </c>
      <c r="E5247" t="s">
        <v>1131</v>
      </c>
      <c r="F5247" t="s">
        <v>89</v>
      </c>
      <c r="G5247" t="s">
        <v>89</v>
      </c>
      <c r="H5247" t="s">
        <v>93</v>
      </c>
    </row>
    <row r="5248" spans="1:8" x14ac:dyDescent="0.25">
      <c r="A5248" t="s">
        <v>237</v>
      </c>
      <c r="B5248" t="s">
        <v>1132</v>
      </c>
      <c r="C5248" t="s">
        <v>89</v>
      </c>
      <c r="D5248" t="s">
        <v>89</v>
      </c>
      <c r="E5248" t="s">
        <v>1133</v>
      </c>
      <c r="F5248" t="s">
        <v>89</v>
      </c>
      <c r="G5248" t="s">
        <v>89</v>
      </c>
      <c r="H5248" t="s">
        <v>93</v>
      </c>
    </row>
    <row r="5249" spans="1:8" x14ac:dyDescent="0.25">
      <c r="A5249" t="s">
        <v>237</v>
      </c>
      <c r="B5249" t="s">
        <v>1268</v>
      </c>
      <c r="C5249" t="s">
        <v>89</v>
      </c>
      <c r="D5249" t="s">
        <v>89</v>
      </c>
      <c r="E5249" t="s">
        <v>1335</v>
      </c>
      <c r="F5249" t="s">
        <v>89</v>
      </c>
      <c r="G5249" t="s">
        <v>89</v>
      </c>
      <c r="H5249" t="s">
        <v>93</v>
      </c>
    </row>
    <row r="5250" spans="1:8" x14ac:dyDescent="0.25">
      <c r="A5250" t="s">
        <v>237</v>
      </c>
      <c r="B5250" t="s">
        <v>1270</v>
      </c>
      <c r="C5250" t="s">
        <v>89</v>
      </c>
      <c r="D5250" t="s">
        <v>89</v>
      </c>
      <c r="E5250" t="s">
        <v>1335</v>
      </c>
      <c r="F5250" t="s">
        <v>89</v>
      </c>
      <c r="G5250" t="s">
        <v>89</v>
      </c>
      <c r="H5250" t="s">
        <v>93</v>
      </c>
    </row>
    <row r="5251" spans="1:8" x14ac:dyDescent="0.25">
      <c r="A5251" t="s">
        <v>237</v>
      </c>
      <c r="B5251" t="s">
        <v>1269</v>
      </c>
      <c r="C5251" t="s">
        <v>89</v>
      </c>
      <c r="D5251" t="s">
        <v>89</v>
      </c>
      <c r="E5251" t="s">
        <v>1335</v>
      </c>
      <c r="F5251" t="s">
        <v>89</v>
      </c>
      <c r="G5251" t="s">
        <v>89</v>
      </c>
      <c r="H5251" t="s">
        <v>93</v>
      </c>
    </row>
    <row r="5252" spans="1:8" x14ac:dyDescent="0.25">
      <c r="A5252" t="s">
        <v>237</v>
      </c>
      <c r="B5252" t="s">
        <v>1271</v>
      </c>
      <c r="C5252" t="s">
        <v>89</v>
      </c>
      <c r="D5252" t="s">
        <v>89</v>
      </c>
      <c r="E5252" t="s">
        <v>1272</v>
      </c>
      <c r="F5252" t="s">
        <v>89</v>
      </c>
      <c r="G5252" t="s">
        <v>89</v>
      </c>
      <c r="H5252" t="s">
        <v>93</v>
      </c>
    </row>
    <row r="5253" spans="1:8" x14ac:dyDescent="0.25">
      <c r="A5253" t="s">
        <v>237</v>
      </c>
      <c r="B5253" t="s">
        <v>1138</v>
      </c>
      <c r="C5253" t="s">
        <v>89</v>
      </c>
      <c r="D5253" t="s">
        <v>89</v>
      </c>
      <c r="E5253" t="s">
        <v>1139</v>
      </c>
      <c r="F5253" t="s">
        <v>89</v>
      </c>
      <c r="G5253" t="s">
        <v>89</v>
      </c>
      <c r="H5253" t="s">
        <v>93</v>
      </c>
    </row>
    <row r="5254" spans="1:8" x14ac:dyDescent="0.25">
      <c r="A5254" t="s">
        <v>238</v>
      </c>
      <c r="B5254" t="s">
        <v>1392</v>
      </c>
      <c r="C5254" t="s">
        <v>89</v>
      </c>
      <c r="D5254" t="s">
        <v>89</v>
      </c>
      <c r="E5254" t="s">
        <v>1100</v>
      </c>
      <c r="F5254" t="s">
        <v>89</v>
      </c>
      <c r="G5254" t="s">
        <v>89</v>
      </c>
      <c r="H5254" t="s">
        <v>93</v>
      </c>
    </row>
    <row r="5255" spans="1:8" x14ac:dyDescent="0.25">
      <c r="A5255" t="s">
        <v>238</v>
      </c>
      <c r="B5255" t="s">
        <v>5003</v>
      </c>
      <c r="C5255" t="s">
        <v>89</v>
      </c>
      <c r="D5255" t="s">
        <v>5004</v>
      </c>
      <c r="E5255" t="s">
        <v>1093</v>
      </c>
      <c r="F5255" t="s">
        <v>89</v>
      </c>
      <c r="G5255" t="s">
        <v>89</v>
      </c>
      <c r="H5255" t="s">
        <v>93</v>
      </c>
    </row>
    <row r="5256" spans="1:8" x14ac:dyDescent="0.25">
      <c r="A5256" t="s">
        <v>238</v>
      </c>
      <c r="B5256" t="s">
        <v>5005</v>
      </c>
      <c r="C5256" t="s">
        <v>89</v>
      </c>
      <c r="D5256" t="s">
        <v>5006</v>
      </c>
      <c r="E5256" t="s">
        <v>1093</v>
      </c>
      <c r="F5256" t="s">
        <v>89</v>
      </c>
      <c r="G5256" t="s">
        <v>89</v>
      </c>
      <c r="H5256" t="s">
        <v>93</v>
      </c>
    </row>
    <row r="5257" spans="1:8" x14ac:dyDescent="0.25">
      <c r="A5257" t="s">
        <v>238</v>
      </c>
      <c r="B5257" t="s">
        <v>5007</v>
      </c>
      <c r="C5257" t="s">
        <v>89</v>
      </c>
      <c r="D5257" t="s">
        <v>5008</v>
      </c>
      <c r="E5257" t="s">
        <v>1258</v>
      </c>
      <c r="F5257" t="s">
        <v>89</v>
      </c>
      <c r="G5257" t="s">
        <v>89</v>
      </c>
      <c r="H5257" t="s">
        <v>93</v>
      </c>
    </row>
    <row r="5258" spans="1:8" x14ac:dyDescent="0.25">
      <c r="A5258" t="s">
        <v>238</v>
      </c>
      <c r="B5258" t="s">
        <v>5009</v>
      </c>
      <c r="C5258" t="s">
        <v>89</v>
      </c>
      <c r="D5258" t="s">
        <v>5010</v>
      </c>
      <c r="E5258" t="s">
        <v>1093</v>
      </c>
      <c r="F5258" t="s">
        <v>89</v>
      </c>
      <c r="G5258" t="s">
        <v>89</v>
      </c>
      <c r="H5258" t="s">
        <v>93</v>
      </c>
    </row>
    <row r="5259" spans="1:8" x14ac:dyDescent="0.25">
      <c r="A5259" t="s">
        <v>238</v>
      </c>
      <c r="B5259" t="s">
        <v>5011</v>
      </c>
      <c r="C5259" t="s">
        <v>89</v>
      </c>
      <c r="D5259" t="s">
        <v>5012</v>
      </c>
      <c r="E5259" t="s">
        <v>1094</v>
      </c>
      <c r="F5259" t="s">
        <v>89</v>
      </c>
      <c r="G5259" t="s">
        <v>89</v>
      </c>
      <c r="H5259" t="s">
        <v>93</v>
      </c>
    </row>
    <row r="5260" spans="1:8" x14ac:dyDescent="0.25">
      <c r="A5260" t="s">
        <v>238</v>
      </c>
      <c r="B5260" t="s">
        <v>5013</v>
      </c>
      <c r="C5260" t="s">
        <v>89</v>
      </c>
      <c r="D5260" t="s">
        <v>5014</v>
      </c>
      <c r="E5260" t="s">
        <v>1265</v>
      </c>
      <c r="F5260" t="s">
        <v>89</v>
      </c>
      <c r="G5260" t="s">
        <v>89</v>
      </c>
      <c r="H5260" t="s">
        <v>93</v>
      </c>
    </row>
    <row r="5261" spans="1:8" x14ac:dyDescent="0.25">
      <c r="A5261" t="s">
        <v>238</v>
      </c>
      <c r="B5261" t="s">
        <v>5015</v>
      </c>
      <c r="C5261" t="s">
        <v>89</v>
      </c>
      <c r="D5261" t="s">
        <v>5016</v>
      </c>
      <c r="E5261" t="s">
        <v>1205</v>
      </c>
      <c r="F5261" t="s">
        <v>89</v>
      </c>
      <c r="G5261" t="s">
        <v>89</v>
      </c>
      <c r="H5261" t="s">
        <v>93</v>
      </c>
    </row>
    <row r="5262" spans="1:8" x14ac:dyDescent="0.25">
      <c r="A5262" t="s">
        <v>238</v>
      </c>
      <c r="B5262" t="s">
        <v>5017</v>
      </c>
      <c r="C5262" t="s">
        <v>89</v>
      </c>
      <c r="D5262" t="s">
        <v>5018</v>
      </c>
      <c r="E5262" t="s">
        <v>1094</v>
      </c>
      <c r="F5262" t="s">
        <v>89</v>
      </c>
      <c r="G5262" t="s">
        <v>89</v>
      </c>
      <c r="H5262" t="s">
        <v>93</v>
      </c>
    </row>
    <row r="5263" spans="1:8" x14ac:dyDescent="0.25">
      <c r="A5263" t="s">
        <v>238</v>
      </c>
      <c r="B5263" t="s">
        <v>5019</v>
      </c>
      <c r="C5263" t="s">
        <v>89</v>
      </c>
      <c r="D5263" t="s">
        <v>5020</v>
      </c>
      <c r="E5263" t="s">
        <v>1485</v>
      </c>
      <c r="F5263" t="s">
        <v>89</v>
      </c>
      <c r="G5263" t="s">
        <v>89</v>
      </c>
      <c r="H5263" t="s">
        <v>93</v>
      </c>
    </row>
    <row r="5264" spans="1:8" x14ac:dyDescent="0.25">
      <c r="A5264" t="s">
        <v>238</v>
      </c>
      <c r="B5264" t="s">
        <v>5021</v>
      </c>
      <c r="C5264" t="s">
        <v>89</v>
      </c>
      <c r="D5264" t="s">
        <v>5022</v>
      </c>
      <c r="E5264" t="s">
        <v>1094</v>
      </c>
      <c r="F5264" t="s">
        <v>89</v>
      </c>
      <c r="G5264" t="s">
        <v>89</v>
      </c>
      <c r="H5264" t="s">
        <v>93</v>
      </c>
    </row>
    <row r="5265" spans="1:8" x14ac:dyDescent="0.25">
      <c r="A5265" t="s">
        <v>238</v>
      </c>
      <c r="B5265" t="s">
        <v>5023</v>
      </c>
      <c r="C5265" t="s">
        <v>89</v>
      </c>
      <c r="D5265" t="s">
        <v>5024</v>
      </c>
      <c r="E5265" t="s">
        <v>1153</v>
      </c>
      <c r="F5265" t="s">
        <v>89</v>
      </c>
      <c r="G5265" t="s">
        <v>89</v>
      </c>
      <c r="H5265" t="s">
        <v>93</v>
      </c>
    </row>
    <row r="5266" spans="1:8" x14ac:dyDescent="0.25">
      <c r="A5266" t="s">
        <v>238</v>
      </c>
      <c r="B5266" t="s">
        <v>5025</v>
      </c>
      <c r="C5266" t="s">
        <v>89</v>
      </c>
      <c r="D5266" t="s">
        <v>5026</v>
      </c>
      <c r="E5266" t="s">
        <v>1258</v>
      </c>
      <c r="F5266" t="s">
        <v>89</v>
      </c>
      <c r="G5266" t="s">
        <v>89</v>
      </c>
      <c r="H5266" t="s">
        <v>93</v>
      </c>
    </row>
    <row r="5267" spans="1:8" x14ac:dyDescent="0.25">
      <c r="A5267" t="s">
        <v>238</v>
      </c>
      <c r="B5267" t="s">
        <v>5027</v>
      </c>
      <c r="C5267" t="s">
        <v>89</v>
      </c>
      <c r="D5267" t="s">
        <v>5028</v>
      </c>
      <c r="E5267" t="s">
        <v>1258</v>
      </c>
      <c r="F5267" t="s">
        <v>89</v>
      </c>
      <c r="G5267" t="s">
        <v>89</v>
      </c>
      <c r="H5267" t="s">
        <v>93</v>
      </c>
    </row>
    <row r="5268" spans="1:8" x14ac:dyDescent="0.25">
      <c r="A5268" t="s">
        <v>238</v>
      </c>
      <c r="B5268" t="s">
        <v>5029</v>
      </c>
      <c r="C5268" t="s">
        <v>89</v>
      </c>
      <c r="D5268" t="s">
        <v>5030</v>
      </c>
      <c r="E5268" t="s">
        <v>1102</v>
      </c>
      <c r="F5268" t="s">
        <v>89</v>
      </c>
      <c r="G5268" t="s">
        <v>89</v>
      </c>
      <c r="H5268" t="s">
        <v>93</v>
      </c>
    </row>
    <row r="5269" spans="1:8" x14ac:dyDescent="0.25">
      <c r="A5269" t="s">
        <v>238</v>
      </c>
      <c r="B5269" t="s">
        <v>5031</v>
      </c>
      <c r="C5269" t="s">
        <v>89</v>
      </c>
      <c r="D5269" t="s">
        <v>5032</v>
      </c>
      <c r="E5269" t="s">
        <v>1102</v>
      </c>
      <c r="F5269" t="s">
        <v>89</v>
      </c>
      <c r="G5269" t="s">
        <v>89</v>
      </c>
      <c r="H5269" t="s">
        <v>93</v>
      </c>
    </row>
    <row r="5270" spans="1:8" x14ac:dyDescent="0.25">
      <c r="A5270" t="s">
        <v>238</v>
      </c>
      <c r="B5270" t="s">
        <v>5033</v>
      </c>
      <c r="C5270" t="s">
        <v>89</v>
      </c>
      <c r="D5270" t="s">
        <v>5034</v>
      </c>
      <c r="E5270" t="s">
        <v>1102</v>
      </c>
      <c r="F5270" t="s">
        <v>89</v>
      </c>
      <c r="G5270" t="s">
        <v>89</v>
      </c>
      <c r="H5270" t="s">
        <v>93</v>
      </c>
    </row>
    <row r="5271" spans="1:8" x14ac:dyDescent="0.25">
      <c r="A5271" t="s">
        <v>238</v>
      </c>
      <c r="B5271" t="s">
        <v>3634</v>
      </c>
      <c r="C5271" t="s">
        <v>89</v>
      </c>
      <c r="D5271" t="s">
        <v>5035</v>
      </c>
      <c r="E5271" t="s">
        <v>1166</v>
      </c>
      <c r="F5271" t="s">
        <v>89</v>
      </c>
      <c r="G5271" t="s">
        <v>89</v>
      </c>
      <c r="H5271" t="s">
        <v>93</v>
      </c>
    </row>
    <row r="5272" spans="1:8" x14ac:dyDescent="0.25">
      <c r="A5272" t="s">
        <v>238</v>
      </c>
      <c r="B5272" t="s">
        <v>2462</v>
      </c>
      <c r="C5272" t="s">
        <v>89</v>
      </c>
      <c r="D5272" t="s">
        <v>5036</v>
      </c>
      <c r="E5272" t="s">
        <v>1859</v>
      </c>
      <c r="F5272" t="s">
        <v>89</v>
      </c>
      <c r="G5272" t="s">
        <v>89</v>
      </c>
      <c r="H5272" t="s">
        <v>93</v>
      </c>
    </row>
    <row r="5273" spans="1:8" x14ac:dyDescent="0.25">
      <c r="A5273" t="s">
        <v>238</v>
      </c>
      <c r="B5273" t="s">
        <v>2464</v>
      </c>
      <c r="C5273" t="s">
        <v>89</v>
      </c>
      <c r="D5273" t="s">
        <v>5037</v>
      </c>
      <c r="E5273" t="s">
        <v>1166</v>
      </c>
      <c r="F5273" t="s">
        <v>89</v>
      </c>
      <c r="G5273" t="s">
        <v>89</v>
      </c>
      <c r="H5273" t="s">
        <v>93</v>
      </c>
    </row>
    <row r="5274" spans="1:8" x14ac:dyDescent="0.25">
      <c r="A5274" t="s">
        <v>238</v>
      </c>
      <c r="B5274" t="s">
        <v>5038</v>
      </c>
      <c r="C5274" t="s">
        <v>89</v>
      </c>
      <c r="D5274" t="s">
        <v>5039</v>
      </c>
      <c r="E5274" t="s">
        <v>1094</v>
      </c>
      <c r="F5274" t="s">
        <v>89</v>
      </c>
      <c r="G5274" t="s">
        <v>89</v>
      </c>
      <c r="H5274" t="s">
        <v>93</v>
      </c>
    </row>
    <row r="5275" spans="1:8" x14ac:dyDescent="0.25">
      <c r="A5275" t="s">
        <v>238</v>
      </c>
      <c r="B5275" t="s">
        <v>5040</v>
      </c>
      <c r="C5275" t="s">
        <v>89</v>
      </c>
      <c r="D5275" t="s">
        <v>5041</v>
      </c>
      <c r="E5275" t="s">
        <v>1166</v>
      </c>
      <c r="F5275" t="s">
        <v>89</v>
      </c>
      <c r="G5275" t="s">
        <v>89</v>
      </c>
      <c r="H5275" t="s">
        <v>93</v>
      </c>
    </row>
    <row r="5276" spans="1:8" x14ac:dyDescent="0.25">
      <c r="A5276" t="s">
        <v>238</v>
      </c>
      <c r="B5276" t="s">
        <v>5042</v>
      </c>
      <c r="C5276" t="s">
        <v>89</v>
      </c>
      <c r="D5276" t="s">
        <v>89</v>
      </c>
      <c r="E5276" t="s">
        <v>1148</v>
      </c>
      <c r="F5276" t="s">
        <v>89</v>
      </c>
      <c r="G5276" t="s">
        <v>89</v>
      </c>
      <c r="H5276" t="s">
        <v>93</v>
      </c>
    </row>
    <row r="5277" spans="1:8" x14ac:dyDescent="0.25">
      <c r="A5277" t="s">
        <v>238</v>
      </c>
      <c r="B5277" t="s">
        <v>5043</v>
      </c>
      <c r="C5277" t="s">
        <v>89</v>
      </c>
      <c r="D5277" t="s">
        <v>89</v>
      </c>
      <c r="E5277" t="s">
        <v>1148</v>
      </c>
      <c r="F5277" t="s">
        <v>89</v>
      </c>
      <c r="G5277" t="s">
        <v>89</v>
      </c>
      <c r="H5277" t="s">
        <v>93</v>
      </c>
    </row>
    <row r="5278" spans="1:8" x14ac:dyDescent="0.25">
      <c r="A5278" t="s">
        <v>238</v>
      </c>
      <c r="B5278" t="s">
        <v>5044</v>
      </c>
      <c r="C5278" t="s">
        <v>89</v>
      </c>
      <c r="D5278" t="s">
        <v>89</v>
      </c>
      <c r="E5278" t="s">
        <v>1166</v>
      </c>
      <c r="F5278" t="s">
        <v>89</v>
      </c>
      <c r="G5278" t="s">
        <v>89</v>
      </c>
      <c r="H5278" t="s">
        <v>93</v>
      </c>
    </row>
    <row r="5279" spans="1:8" x14ac:dyDescent="0.25">
      <c r="A5279" t="s">
        <v>238</v>
      </c>
      <c r="B5279" t="s">
        <v>5045</v>
      </c>
      <c r="C5279" t="s">
        <v>89</v>
      </c>
      <c r="D5279" t="s">
        <v>89</v>
      </c>
      <c r="E5279" t="s">
        <v>1148</v>
      </c>
      <c r="F5279" t="s">
        <v>89</v>
      </c>
      <c r="G5279" t="s">
        <v>89</v>
      </c>
      <c r="H5279" t="s">
        <v>93</v>
      </c>
    </row>
    <row r="5280" spans="1:8" x14ac:dyDescent="0.25">
      <c r="A5280" t="s">
        <v>238</v>
      </c>
      <c r="B5280" t="s">
        <v>5046</v>
      </c>
      <c r="C5280" t="s">
        <v>89</v>
      </c>
      <c r="D5280" t="s">
        <v>89</v>
      </c>
      <c r="E5280" t="s">
        <v>1166</v>
      </c>
      <c r="F5280" t="s">
        <v>89</v>
      </c>
      <c r="G5280" t="s">
        <v>89</v>
      </c>
      <c r="H5280" t="s">
        <v>93</v>
      </c>
    </row>
    <row r="5281" spans="1:8" x14ac:dyDescent="0.25">
      <c r="A5281" t="s">
        <v>238</v>
      </c>
      <c r="B5281" t="s">
        <v>5047</v>
      </c>
      <c r="C5281" t="s">
        <v>89</v>
      </c>
      <c r="D5281" t="s">
        <v>89</v>
      </c>
      <c r="E5281" t="s">
        <v>1166</v>
      </c>
      <c r="F5281" t="s">
        <v>89</v>
      </c>
      <c r="G5281" t="s">
        <v>89</v>
      </c>
      <c r="H5281" t="s">
        <v>93</v>
      </c>
    </row>
    <row r="5282" spans="1:8" x14ac:dyDescent="0.25">
      <c r="A5282" t="s">
        <v>238</v>
      </c>
      <c r="B5282" t="s">
        <v>5048</v>
      </c>
      <c r="C5282" t="s">
        <v>89</v>
      </c>
      <c r="D5282" t="s">
        <v>89</v>
      </c>
      <c r="E5282" t="s">
        <v>1166</v>
      </c>
      <c r="F5282" t="s">
        <v>89</v>
      </c>
      <c r="G5282" t="s">
        <v>89</v>
      </c>
      <c r="H5282" t="s">
        <v>93</v>
      </c>
    </row>
    <row r="5283" spans="1:8" x14ac:dyDescent="0.25">
      <c r="A5283" t="s">
        <v>238</v>
      </c>
      <c r="B5283" t="s">
        <v>5049</v>
      </c>
      <c r="C5283" t="s">
        <v>89</v>
      </c>
      <c r="D5283" t="s">
        <v>89</v>
      </c>
      <c r="E5283" t="s">
        <v>1180</v>
      </c>
      <c r="F5283" t="s">
        <v>89</v>
      </c>
      <c r="G5283" t="s">
        <v>89</v>
      </c>
      <c r="H5283" t="s">
        <v>93</v>
      </c>
    </row>
    <row r="5284" spans="1:8" x14ac:dyDescent="0.25">
      <c r="A5284" t="s">
        <v>238</v>
      </c>
      <c r="B5284" t="s">
        <v>5050</v>
      </c>
      <c r="C5284" t="s">
        <v>89</v>
      </c>
      <c r="D5284" t="s">
        <v>5051</v>
      </c>
      <c r="E5284" t="s">
        <v>1121</v>
      </c>
      <c r="F5284" t="s">
        <v>89</v>
      </c>
      <c r="G5284" t="s">
        <v>89</v>
      </c>
      <c r="H5284" t="s">
        <v>93</v>
      </c>
    </row>
    <row r="5285" spans="1:8" x14ac:dyDescent="0.25">
      <c r="A5285" t="s">
        <v>238</v>
      </c>
      <c r="B5285" t="s">
        <v>1652</v>
      </c>
      <c r="C5285" t="s">
        <v>89</v>
      </c>
      <c r="D5285" t="s">
        <v>5052</v>
      </c>
      <c r="E5285" t="s">
        <v>1258</v>
      </c>
      <c r="F5285" t="s">
        <v>89</v>
      </c>
      <c r="G5285" t="s">
        <v>89</v>
      </c>
      <c r="H5285" t="s">
        <v>93</v>
      </c>
    </row>
    <row r="5286" spans="1:8" x14ac:dyDescent="0.25">
      <c r="A5286" t="s">
        <v>238</v>
      </c>
      <c r="B5286" t="s">
        <v>5053</v>
      </c>
      <c r="C5286" t="s">
        <v>89</v>
      </c>
      <c r="D5286" t="s">
        <v>5054</v>
      </c>
      <c r="E5286" t="s">
        <v>1258</v>
      </c>
      <c r="F5286" t="s">
        <v>89</v>
      </c>
      <c r="G5286" t="s">
        <v>89</v>
      </c>
      <c r="H5286" t="s">
        <v>93</v>
      </c>
    </row>
    <row r="5287" spans="1:8" x14ac:dyDescent="0.25">
      <c r="A5287" t="s">
        <v>238</v>
      </c>
      <c r="B5287" t="s">
        <v>5055</v>
      </c>
      <c r="C5287" t="s">
        <v>89</v>
      </c>
      <c r="D5287" t="s">
        <v>5056</v>
      </c>
      <c r="E5287" t="s">
        <v>1258</v>
      </c>
      <c r="F5287" t="s">
        <v>89</v>
      </c>
      <c r="G5287" t="s">
        <v>89</v>
      </c>
      <c r="H5287" t="s">
        <v>93</v>
      </c>
    </row>
    <row r="5288" spans="1:8" x14ac:dyDescent="0.25">
      <c r="A5288" t="s">
        <v>238</v>
      </c>
      <c r="B5288" t="s">
        <v>5003</v>
      </c>
      <c r="C5288" t="s">
        <v>89</v>
      </c>
      <c r="D5288" t="s">
        <v>5004</v>
      </c>
      <c r="E5288" t="s">
        <v>1093</v>
      </c>
      <c r="F5288" t="s">
        <v>89</v>
      </c>
      <c r="G5288" t="s">
        <v>89</v>
      </c>
      <c r="H5288" t="s">
        <v>93</v>
      </c>
    </row>
    <row r="5289" spans="1:8" x14ac:dyDescent="0.25">
      <c r="A5289" t="s">
        <v>238</v>
      </c>
      <c r="B5289" t="s">
        <v>5057</v>
      </c>
      <c r="C5289" t="s">
        <v>89</v>
      </c>
      <c r="D5289" t="s">
        <v>5058</v>
      </c>
      <c r="E5289" t="s">
        <v>1238</v>
      </c>
      <c r="F5289" t="s">
        <v>89</v>
      </c>
      <c r="G5289" t="s">
        <v>89</v>
      </c>
      <c r="H5289" t="s">
        <v>93</v>
      </c>
    </row>
    <row r="5290" spans="1:8" x14ac:dyDescent="0.25">
      <c r="A5290" t="s">
        <v>238</v>
      </c>
      <c r="B5290" t="s">
        <v>5059</v>
      </c>
      <c r="C5290" t="s">
        <v>89</v>
      </c>
      <c r="D5290" t="s">
        <v>5060</v>
      </c>
      <c r="E5290" t="s">
        <v>1164</v>
      </c>
      <c r="F5290" t="s">
        <v>89</v>
      </c>
      <c r="G5290" t="s">
        <v>89</v>
      </c>
      <c r="H5290" t="s">
        <v>93</v>
      </c>
    </row>
    <row r="5291" spans="1:8" x14ac:dyDescent="0.25">
      <c r="A5291" t="s">
        <v>238</v>
      </c>
      <c r="B5291" t="s">
        <v>5005</v>
      </c>
      <c r="C5291" t="s">
        <v>89</v>
      </c>
      <c r="D5291" t="s">
        <v>5006</v>
      </c>
      <c r="E5291" t="s">
        <v>1093</v>
      </c>
      <c r="F5291" t="s">
        <v>89</v>
      </c>
      <c r="G5291" t="s">
        <v>89</v>
      </c>
      <c r="H5291" t="s">
        <v>93</v>
      </c>
    </row>
    <row r="5292" spans="1:8" x14ac:dyDescent="0.25">
      <c r="A5292" t="s">
        <v>238</v>
      </c>
      <c r="B5292" t="s">
        <v>5009</v>
      </c>
      <c r="C5292" t="s">
        <v>89</v>
      </c>
      <c r="D5292" t="s">
        <v>5010</v>
      </c>
      <c r="E5292" t="s">
        <v>1093</v>
      </c>
      <c r="F5292" t="s">
        <v>89</v>
      </c>
      <c r="G5292" t="s">
        <v>89</v>
      </c>
      <c r="H5292" t="s">
        <v>93</v>
      </c>
    </row>
    <row r="5293" spans="1:8" x14ac:dyDescent="0.25">
      <c r="A5293" t="s">
        <v>238</v>
      </c>
      <c r="B5293" t="s">
        <v>5061</v>
      </c>
      <c r="C5293" t="s">
        <v>89</v>
      </c>
      <c r="D5293" t="s">
        <v>5062</v>
      </c>
      <c r="E5293" t="s">
        <v>1094</v>
      </c>
      <c r="F5293" t="s">
        <v>89</v>
      </c>
      <c r="G5293" t="s">
        <v>89</v>
      </c>
      <c r="H5293" t="s">
        <v>93</v>
      </c>
    </row>
    <row r="5294" spans="1:8" x14ac:dyDescent="0.25">
      <c r="A5294" t="s">
        <v>238</v>
      </c>
      <c r="B5294" t="s">
        <v>5063</v>
      </c>
      <c r="C5294" t="s">
        <v>89</v>
      </c>
      <c r="D5294" t="s">
        <v>5064</v>
      </c>
      <c r="E5294" t="s">
        <v>1094</v>
      </c>
      <c r="F5294" t="s">
        <v>89</v>
      </c>
      <c r="G5294" t="s">
        <v>89</v>
      </c>
      <c r="H5294" t="s">
        <v>93</v>
      </c>
    </row>
    <row r="5295" spans="1:8" x14ac:dyDescent="0.25">
      <c r="A5295" t="s">
        <v>238</v>
      </c>
      <c r="B5295" t="s">
        <v>3629</v>
      </c>
      <c r="C5295" t="s">
        <v>89</v>
      </c>
      <c r="D5295" t="s">
        <v>5065</v>
      </c>
      <c r="E5295" t="s">
        <v>1164</v>
      </c>
      <c r="F5295" t="s">
        <v>89</v>
      </c>
      <c r="G5295" t="s">
        <v>89</v>
      </c>
      <c r="H5295" t="s">
        <v>93</v>
      </c>
    </row>
    <row r="5296" spans="1:8" x14ac:dyDescent="0.25">
      <c r="A5296" t="s">
        <v>238</v>
      </c>
      <c r="B5296" t="s">
        <v>5066</v>
      </c>
      <c r="C5296" t="s">
        <v>89</v>
      </c>
      <c r="D5296" t="s">
        <v>5067</v>
      </c>
      <c r="E5296" t="s">
        <v>1094</v>
      </c>
      <c r="F5296" t="s">
        <v>89</v>
      </c>
      <c r="G5296" t="s">
        <v>89</v>
      </c>
      <c r="H5296" t="s">
        <v>93</v>
      </c>
    </row>
    <row r="5297" spans="1:8" x14ac:dyDescent="0.25">
      <c r="A5297" t="s">
        <v>238</v>
      </c>
      <c r="B5297" t="s">
        <v>5068</v>
      </c>
      <c r="C5297" t="s">
        <v>89</v>
      </c>
      <c r="D5297" t="s">
        <v>5069</v>
      </c>
      <c r="E5297" t="s">
        <v>1093</v>
      </c>
      <c r="F5297" t="s">
        <v>89</v>
      </c>
      <c r="G5297" t="s">
        <v>89</v>
      </c>
      <c r="H5297" t="s">
        <v>93</v>
      </c>
    </row>
    <row r="5298" spans="1:8" x14ac:dyDescent="0.25">
      <c r="A5298" t="s">
        <v>238</v>
      </c>
      <c r="B5298" t="s">
        <v>5070</v>
      </c>
      <c r="C5298" t="s">
        <v>89</v>
      </c>
      <c r="D5298" t="s">
        <v>5071</v>
      </c>
      <c r="E5298" t="s">
        <v>1093</v>
      </c>
      <c r="F5298" t="s">
        <v>89</v>
      </c>
      <c r="G5298" t="s">
        <v>89</v>
      </c>
      <c r="H5298" t="s">
        <v>93</v>
      </c>
    </row>
    <row r="5299" spans="1:8" x14ac:dyDescent="0.25">
      <c r="A5299" t="s">
        <v>238</v>
      </c>
      <c r="B5299" t="s">
        <v>5072</v>
      </c>
      <c r="C5299" t="s">
        <v>89</v>
      </c>
      <c r="D5299" t="s">
        <v>5073</v>
      </c>
      <c r="E5299" t="s">
        <v>1093</v>
      </c>
      <c r="F5299" t="s">
        <v>89</v>
      </c>
      <c r="G5299" t="s">
        <v>89</v>
      </c>
      <c r="H5299" t="s">
        <v>93</v>
      </c>
    </row>
    <row r="5300" spans="1:8" x14ac:dyDescent="0.25">
      <c r="A5300" t="s">
        <v>238</v>
      </c>
      <c r="B5300" t="s">
        <v>5074</v>
      </c>
      <c r="C5300" t="s">
        <v>89</v>
      </c>
      <c r="D5300" t="s">
        <v>5075</v>
      </c>
      <c r="E5300" t="s">
        <v>1153</v>
      </c>
      <c r="F5300" t="s">
        <v>89</v>
      </c>
      <c r="G5300" t="s">
        <v>89</v>
      </c>
      <c r="H5300" t="s">
        <v>93</v>
      </c>
    </row>
    <row r="5301" spans="1:8" x14ac:dyDescent="0.25">
      <c r="A5301" t="s">
        <v>238</v>
      </c>
      <c r="B5301" t="s">
        <v>1112</v>
      </c>
      <c r="C5301" t="s">
        <v>89</v>
      </c>
      <c r="D5301" t="s">
        <v>89</v>
      </c>
      <c r="E5301" t="s">
        <v>1100</v>
      </c>
      <c r="F5301" t="s">
        <v>89</v>
      </c>
      <c r="G5301" t="s">
        <v>89</v>
      </c>
      <c r="H5301" t="s">
        <v>93</v>
      </c>
    </row>
    <row r="5302" spans="1:8" x14ac:dyDescent="0.25">
      <c r="A5302" t="s">
        <v>238</v>
      </c>
      <c r="B5302" t="s">
        <v>1114</v>
      </c>
      <c r="C5302" t="s">
        <v>89</v>
      </c>
      <c r="D5302" t="s">
        <v>89</v>
      </c>
      <c r="E5302" t="s">
        <v>1100</v>
      </c>
      <c r="F5302" t="s">
        <v>89</v>
      </c>
      <c r="G5302" t="s">
        <v>89</v>
      </c>
      <c r="H5302" t="s">
        <v>93</v>
      </c>
    </row>
    <row r="5303" spans="1:8" x14ac:dyDescent="0.25">
      <c r="A5303" t="s">
        <v>238</v>
      </c>
      <c r="B5303" t="s">
        <v>1098</v>
      </c>
      <c r="C5303" t="s">
        <v>89</v>
      </c>
      <c r="D5303" t="s">
        <v>1099</v>
      </c>
      <c r="E5303" t="s">
        <v>1278</v>
      </c>
      <c r="F5303" t="s">
        <v>89</v>
      </c>
      <c r="G5303" t="s">
        <v>89</v>
      </c>
      <c r="H5303" t="s">
        <v>93</v>
      </c>
    </row>
    <row r="5304" spans="1:8" x14ac:dyDescent="0.25">
      <c r="A5304" t="s">
        <v>238</v>
      </c>
      <c r="B5304" t="s">
        <v>2896</v>
      </c>
      <c r="C5304" t="s">
        <v>89</v>
      </c>
      <c r="D5304" t="s">
        <v>5076</v>
      </c>
      <c r="E5304" t="s">
        <v>1278</v>
      </c>
      <c r="F5304" t="s">
        <v>89</v>
      </c>
      <c r="G5304" t="s">
        <v>89</v>
      </c>
      <c r="H5304" t="s">
        <v>93</v>
      </c>
    </row>
    <row r="5305" spans="1:8" x14ac:dyDescent="0.25">
      <c r="A5305" t="s">
        <v>238</v>
      </c>
      <c r="B5305" t="s">
        <v>5077</v>
      </c>
      <c r="C5305" t="s">
        <v>89</v>
      </c>
      <c r="D5305" t="s">
        <v>89</v>
      </c>
      <c r="E5305" t="s">
        <v>1135</v>
      </c>
      <c r="F5305" t="s">
        <v>89</v>
      </c>
      <c r="G5305" t="s">
        <v>89</v>
      </c>
      <c r="H5305" t="s">
        <v>93</v>
      </c>
    </row>
    <row r="5306" spans="1:8" x14ac:dyDescent="0.25">
      <c r="A5306" t="s">
        <v>238</v>
      </c>
      <c r="B5306" t="s">
        <v>1392</v>
      </c>
      <c r="C5306" t="s">
        <v>89</v>
      </c>
      <c r="D5306" t="s">
        <v>89</v>
      </c>
      <c r="E5306" t="s">
        <v>1100</v>
      </c>
      <c r="F5306" t="s">
        <v>89</v>
      </c>
      <c r="G5306" t="s">
        <v>89</v>
      </c>
      <c r="H5306" t="s">
        <v>93</v>
      </c>
    </row>
    <row r="5307" spans="1:8" x14ac:dyDescent="0.25">
      <c r="A5307" t="s">
        <v>238</v>
      </c>
      <c r="B5307" t="s">
        <v>5078</v>
      </c>
      <c r="C5307" t="s">
        <v>89</v>
      </c>
      <c r="D5307" t="s">
        <v>89</v>
      </c>
      <c r="E5307" t="s">
        <v>1238</v>
      </c>
      <c r="F5307" t="s">
        <v>89</v>
      </c>
      <c r="G5307" t="s">
        <v>89</v>
      </c>
      <c r="H5307" t="s">
        <v>93</v>
      </c>
    </row>
    <row r="5308" spans="1:8" x14ac:dyDescent="0.25">
      <c r="A5308" t="s">
        <v>238</v>
      </c>
      <c r="B5308" t="s">
        <v>5079</v>
      </c>
      <c r="C5308" t="s">
        <v>89</v>
      </c>
      <c r="D5308" t="s">
        <v>89</v>
      </c>
      <c r="E5308" t="s">
        <v>1485</v>
      </c>
      <c r="F5308" t="s">
        <v>89</v>
      </c>
      <c r="G5308" t="s">
        <v>89</v>
      </c>
      <c r="H5308" t="s">
        <v>93</v>
      </c>
    </row>
    <row r="5309" spans="1:8" x14ac:dyDescent="0.25">
      <c r="A5309" t="s">
        <v>238</v>
      </c>
      <c r="B5309" t="s">
        <v>1658</v>
      </c>
      <c r="C5309" t="s">
        <v>89</v>
      </c>
      <c r="D5309" t="s">
        <v>5080</v>
      </c>
      <c r="E5309" t="s">
        <v>1105</v>
      </c>
      <c r="F5309" t="s">
        <v>89</v>
      </c>
      <c r="G5309" t="s">
        <v>89</v>
      </c>
      <c r="H5309" t="s">
        <v>93</v>
      </c>
    </row>
    <row r="5310" spans="1:8" x14ac:dyDescent="0.25">
      <c r="A5310" t="s">
        <v>238</v>
      </c>
      <c r="B5310" t="s">
        <v>5081</v>
      </c>
      <c r="C5310" t="s">
        <v>89</v>
      </c>
      <c r="D5310" t="s">
        <v>3458</v>
      </c>
      <c r="E5310" t="s">
        <v>1097</v>
      </c>
      <c r="F5310" t="s">
        <v>89</v>
      </c>
      <c r="G5310" t="s">
        <v>89</v>
      </c>
      <c r="H5310" t="s">
        <v>93</v>
      </c>
    </row>
    <row r="5311" spans="1:8" x14ac:dyDescent="0.25">
      <c r="A5311" t="s">
        <v>238</v>
      </c>
      <c r="B5311" t="s">
        <v>5082</v>
      </c>
      <c r="C5311" t="s">
        <v>89</v>
      </c>
      <c r="D5311" t="s">
        <v>3458</v>
      </c>
      <c r="E5311" t="s">
        <v>1097</v>
      </c>
      <c r="F5311" t="s">
        <v>89</v>
      </c>
      <c r="G5311" t="s">
        <v>89</v>
      </c>
      <c r="H5311" t="s">
        <v>93</v>
      </c>
    </row>
    <row r="5312" spans="1:8" x14ac:dyDescent="0.25">
      <c r="A5312" t="s">
        <v>238</v>
      </c>
      <c r="B5312" t="s">
        <v>5083</v>
      </c>
      <c r="C5312" t="s">
        <v>89</v>
      </c>
      <c r="D5312" t="s">
        <v>89</v>
      </c>
      <c r="E5312" t="s">
        <v>1100</v>
      </c>
      <c r="F5312" t="s">
        <v>89</v>
      </c>
      <c r="G5312" t="s">
        <v>89</v>
      </c>
      <c r="H5312" t="s">
        <v>93</v>
      </c>
    </row>
    <row r="5313" spans="1:8" x14ac:dyDescent="0.25">
      <c r="A5313" t="s">
        <v>238</v>
      </c>
      <c r="B5313" t="s">
        <v>5084</v>
      </c>
      <c r="C5313" t="s">
        <v>89</v>
      </c>
      <c r="D5313" t="s">
        <v>5085</v>
      </c>
      <c r="E5313" t="s">
        <v>1093</v>
      </c>
      <c r="F5313" t="s">
        <v>89</v>
      </c>
      <c r="G5313" t="s">
        <v>89</v>
      </c>
      <c r="H5313" t="s">
        <v>93</v>
      </c>
    </row>
    <row r="5314" spans="1:8" x14ac:dyDescent="0.25">
      <c r="A5314" t="s">
        <v>238</v>
      </c>
      <c r="B5314" t="s">
        <v>5086</v>
      </c>
      <c r="C5314" t="s">
        <v>89</v>
      </c>
      <c r="D5314" t="s">
        <v>89</v>
      </c>
      <c r="E5314" t="s">
        <v>1148</v>
      </c>
      <c r="F5314" t="s">
        <v>89</v>
      </c>
      <c r="G5314" t="s">
        <v>89</v>
      </c>
      <c r="H5314" t="s">
        <v>93</v>
      </c>
    </row>
    <row r="5315" spans="1:8" x14ac:dyDescent="0.25">
      <c r="A5315" t="s">
        <v>238</v>
      </c>
      <c r="B5315" t="s">
        <v>5087</v>
      </c>
      <c r="C5315" t="s">
        <v>89</v>
      </c>
      <c r="D5315" t="s">
        <v>5088</v>
      </c>
      <c r="E5315" t="s">
        <v>1166</v>
      </c>
      <c r="F5315" t="s">
        <v>89</v>
      </c>
      <c r="G5315" t="s">
        <v>89</v>
      </c>
      <c r="H5315" t="s">
        <v>93</v>
      </c>
    </row>
    <row r="5316" spans="1:8" x14ac:dyDescent="0.25">
      <c r="A5316" t="s">
        <v>238</v>
      </c>
      <c r="B5316" t="s">
        <v>2140</v>
      </c>
      <c r="C5316" t="s">
        <v>89</v>
      </c>
      <c r="D5316" t="s">
        <v>89</v>
      </c>
      <c r="E5316" t="s">
        <v>1094</v>
      </c>
      <c r="F5316" t="s">
        <v>89</v>
      </c>
      <c r="G5316" t="s">
        <v>89</v>
      </c>
      <c r="H5316" t="s">
        <v>93</v>
      </c>
    </row>
    <row r="5317" spans="1:8" x14ac:dyDescent="0.25">
      <c r="A5317" t="s">
        <v>238</v>
      </c>
      <c r="B5317" t="s">
        <v>5089</v>
      </c>
      <c r="C5317" t="s">
        <v>89</v>
      </c>
      <c r="D5317" t="s">
        <v>89</v>
      </c>
      <c r="E5317" t="s">
        <v>1148</v>
      </c>
      <c r="F5317" t="s">
        <v>89</v>
      </c>
      <c r="G5317" t="s">
        <v>89</v>
      </c>
      <c r="H5317" t="s">
        <v>93</v>
      </c>
    </row>
    <row r="5318" spans="1:8" x14ac:dyDescent="0.25">
      <c r="A5318" t="s">
        <v>238</v>
      </c>
      <c r="B5318" t="s">
        <v>5090</v>
      </c>
      <c r="C5318" t="s">
        <v>89</v>
      </c>
      <c r="D5318" t="s">
        <v>89</v>
      </c>
      <c r="E5318" t="s">
        <v>1093</v>
      </c>
      <c r="F5318" t="s">
        <v>89</v>
      </c>
      <c r="G5318" t="s">
        <v>89</v>
      </c>
      <c r="H5318" t="s">
        <v>93</v>
      </c>
    </row>
    <row r="5319" spans="1:8" x14ac:dyDescent="0.25">
      <c r="A5319" t="s">
        <v>238</v>
      </c>
      <c r="B5319" t="s">
        <v>5091</v>
      </c>
      <c r="C5319" t="s">
        <v>89</v>
      </c>
      <c r="D5319" t="s">
        <v>89</v>
      </c>
      <c r="E5319" t="s">
        <v>1093</v>
      </c>
      <c r="F5319" t="s">
        <v>89</v>
      </c>
      <c r="G5319" t="s">
        <v>89</v>
      </c>
      <c r="H5319" t="s">
        <v>93</v>
      </c>
    </row>
    <row r="5320" spans="1:8" x14ac:dyDescent="0.25">
      <c r="A5320" t="s">
        <v>238</v>
      </c>
      <c r="B5320" t="s">
        <v>5092</v>
      </c>
      <c r="C5320" t="s">
        <v>89</v>
      </c>
      <c r="D5320" t="s">
        <v>89</v>
      </c>
      <c r="E5320" t="s">
        <v>1265</v>
      </c>
      <c r="F5320" t="s">
        <v>89</v>
      </c>
      <c r="G5320" t="s">
        <v>89</v>
      </c>
      <c r="H5320" t="s">
        <v>93</v>
      </c>
    </row>
    <row r="5321" spans="1:8" x14ac:dyDescent="0.25">
      <c r="A5321" t="s">
        <v>238</v>
      </c>
      <c r="B5321" t="s">
        <v>5093</v>
      </c>
      <c r="C5321" t="s">
        <v>89</v>
      </c>
      <c r="D5321" t="s">
        <v>89</v>
      </c>
      <c r="E5321" t="s">
        <v>1094</v>
      </c>
      <c r="F5321" t="s">
        <v>89</v>
      </c>
      <c r="G5321" t="s">
        <v>89</v>
      </c>
      <c r="H5321" t="s">
        <v>93</v>
      </c>
    </row>
    <row r="5322" spans="1:8" x14ac:dyDescent="0.25">
      <c r="A5322" t="s">
        <v>238</v>
      </c>
      <c r="B5322" t="s">
        <v>5094</v>
      </c>
      <c r="C5322" t="s">
        <v>89</v>
      </c>
      <c r="D5322" t="s">
        <v>5095</v>
      </c>
      <c r="E5322" t="s">
        <v>1094</v>
      </c>
      <c r="F5322" t="s">
        <v>89</v>
      </c>
      <c r="G5322" t="s">
        <v>89</v>
      </c>
      <c r="H5322" t="s">
        <v>93</v>
      </c>
    </row>
    <row r="5323" spans="1:8" x14ac:dyDescent="0.25">
      <c r="A5323" t="s">
        <v>238</v>
      </c>
      <c r="B5323" t="s">
        <v>5096</v>
      </c>
      <c r="C5323" t="s">
        <v>89</v>
      </c>
      <c r="D5323" t="s">
        <v>89</v>
      </c>
      <c r="E5323" t="s">
        <v>1524</v>
      </c>
      <c r="F5323" t="s">
        <v>89</v>
      </c>
      <c r="G5323" t="s">
        <v>89</v>
      </c>
      <c r="H5323" t="s">
        <v>93</v>
      </c>
    </row>
    <row r="5324" spans="1:8" x14ac:dyDescent="0.25">
      <c r="A5324" t="s">
        <v>238</v>
      </c>
      <c r="B5324" t="s">
        <v>5097</v>
      </c>
      <c r="C5324" t="s">
        <v>89</v>
      </c>
      <c r="D5324" t="s">
        <v>89</v>
      </c>
      <c r="E5324" t="s">
        <v>1093</v>
      </c>
      <c r="F5324" t="s">
        <v>89</v>
      </c>
      <c r="G5324" t="s">
        <v>89</v>
      </c>
      <c r="H5324" t="s">
        <v>93</v>
      </c>
    </row>
    <row r="5325" spans="1:8" x14ac:dyDescent="0.25">
      <c r="A5325" t="s">
        <v>238</v>
      </c>
      <c r="B5325" t="s">
        <v>5098</v>
      </c>
      <c r="C5325" t="s">
        <v>89</v>
      </c>
      <c r="D5325" t="s">
        <v>89</v>
      </c>
      <c r="E5325" t="s">
        <v>1093</v>
      </c>
      <c r="F5325" t="s">
        <v>89</v>
      </c>
      <c r="G5325" t="s">
        <v>89</v>
      </c>
      <c r="H5325" t="s">
        <v>93</v>
      </c>
    </row>
    <row r="5326" spans="1:8" x14ac:dyDescent="0.25">
      <c r="A5326" t="s">
        <v>238</v>
      </c>
      <c r="B5326" t="s">
        <v>5099</v>
      </c>
      <c r="C5326" t="s">
        <v>89</v>
      </c>
      <c r="D5326" t="s">
        <v>89</v>
      </c>
      <c r="E5326" t="s">
        <v>1105</v>
      </c>
      <c r="F5326" t="s">
        <v>89</v>
      </c>
      <c r="G5326" t="s">
        <v>89</v>
      </c>
      <c r="H5326" t="s">
        <v>93</v>
      </c>
    </row>
    <row r="5327" spans="1:8" x14ac:dyDescent="0.25">
      <c r="A5327" t="s">
        <v>238</v>
      </c>
      <c r="B5327" t="s">
        <v>5100</v>
      </c>
      <c r="C5327" t="s">
        <v>89</v>
      </c>
      <c r="D5327" t="s">
        <v>89</v>
      </c>
      <c r="E5327" t="s">
        <v>1265</v>
      </c>
      <c r="F5327" t="s">
        <v>89</v>
      </c>
      <c r="G5327" t="s">
        <v>89</v>
      </c>
      <c r="H5327" t="s">
        <v>93</v>
      </c>
    </row>
    <row r="5328" spans="1:8" x14ac:dyDescent="0.25">
      <c r="A5328" t="s">
        <v>238</v>
      </c>
      <c r="B5328" t="s">
        <v>2495</v>
      </c>
      <c r="C5328" t="s">
        <v>89</v>
      </c>
      <c r="D5328" t="s">
        <v>5101</v>
      </c>
      <c r="E5328" t="s">
        <v>1258</v>
      </c>
      <c r="F5328" t="s">
        <v>89</v>
      </c>
      <c r="G5328" t="s">
        <v>89</v>
      </c>
      <c r="H5328" t="s">
        <v>93</v>
      </c>
    </row>
    <row r="5329" spans="1:8" x14ac:dyDescent="0.25">
      <c r="A5329" t="s">
        <v>238</v>
      </c>
      <c r="B5329" t="s">
        <v>5102</v>
      </c>
      <c r="C5329" t="s">
        <v>89</v>
      </c>
      <c r="D5329" t="s">
        <v>5008</v>
      </c>
      <c r="E5329" t="s">
        <v>1395</v>
      </c>
      <c r="F5329" t="s">
        <v>89</v>
      </c>
      <c r="G5329" t="s">
        <v>89</v>
      </c>
      <c r="H5329" t="s">
        <v>93</v>
      </c>
    </row>
    <row r="5330" spans="1:8" x14ac:dyDescent="0.25">
      <c r="A5330" t="s">
        <v>238</v>
      </c>
      <c r="B5330" t="s">
        <v>5007</v>
      </c>
      <c r="C5330" t="s">
        <v>89</v>
      </c>
      <c r="D5330" t="s">
        <v>5008</v>
      </c>
      <c r="E5330" t="s">
        <v>1258</v>
      </c>
      <c r="F5330" t="s">
        <v>89</v>
      </c>
      <c r="G5330" t="s">
        <v>89</v>
      </c>
      <c r="H5330" t="s">
        <v>93</v>
      </c>
    </row>
    <row r="5331" spans="1:8" x14ac:dyDescent="0.25">
      <c r="A5331" t="s">
        <v>238</v>
      </c>
      <c r="B5331" t="s">
        <v>5103</v>
      </c>
      <c r="C5331" t="s">
        <v>89</v>
      </c>
      <c r="D5331" t="s">
        <v>5008</v>
      </c>
      <c r="E5331" t="s">
        <v>1094</v>
      </c>
      <c r="F5331" t="s">
        <v>89</v>
      </c>
      <c r="G5331" t="s">
        <v>89</v>
      </c>
      <c r="H5331" t="s">
        <v>93</v>
      </c>
    </row>
    <row r="5332" spans="1:8" x14ac:dyDescent="0.25">
      <c r="A5332" t="s">
        <v>238</v>
      </c>
      <c r="B5332" t="s">
        <v>5104</v>
      </c>
      <c r="C5332" t="s">
        <v>89</v>
      </c>
      <c r="D5332" t="s">
        <v>3458</v>
      </c>
      <c r="E5332" t="s">
        <v>1093</v>
      </c>
      <c r="F5332" t="s">
        <v>89</v>
      </c>
      <c r="G5332" t="s">
        <v>89</v>
      </c>
      <c r="H5332" t="s">
        <v>93</v>
      </c>
    </row>
    <row r="5333" spans="1:8" x14ac:dyDescent="0.25">
      <c r="A5333" t="s">
        <v>238</v>
      </c>
      <c r="B5333" t="s">
        <v>2147</v>
      </c>
      <c r="C5333" t="s">
        <v>89</v>
      </c>
      <c r="D5333" t="s">
        <v>89</v>
      </c>
      <c r="E5333" t="s">
        <v>1105</v>
      </c>
      <c r="F5333" t="s">
        <v>89</v>
      </c>
      <c r="G5333" t="s">
        <v>89</v>
      </c>
      <c r="H5333" t="s">
        <v>93</v>
      </c>
    </row>
    <row r="5334" spans="1:8" x14ac:dyDescent="0.25">
      <c r="A5334" t="s">
        <v>238</v>
      </c>
      <c r="B5334" t="s">
        <v>5105</v>
      </c>
      <c r="C5334" t="s">
        <v>89</v>
      </c>
      <c r="D5334" t="s">
        <v>89</v>
      </c>
      <c r="E5334" t="s">
        <v>1105</v>
      </c>
      <c r="F5334" t="s">
        <v>89</v>
      </c>
      <c r="G5334" t="s">
        <v>89</v>
      </c>
      <c r="H5334" t="s">
        <v>93</v>
      </c>
    </row>
    <row r="5335" spans="1:8" x14ac:dyDescent="0.25">
      <c r="A5335" t="s">
        <v>238</v>
      </c>
      <c r="B5335" t="s">
        <v>2232</v>
      </c>
      <c r="C5335" t="s">
        <v>89</v>
      </c>
      <c r="D5335" t="s">
        <v>5106</v>
      </c>
      <c r="E5335" t="s">
        <v>1485</v>
      </c>
      <c r="F5335" t="s">
        <v>89</v>
      </c>
      <c r="G5335" t="s">
        <v>89</v>
      </c>
      <c r="H5335" t="s">
        <v>93</v>
      </c>
    </row>
    <row r="5336" spans="1:8" x14ac:dyDescent="0.25">
      <c r="A5336" t="s">
        <v>238</v>
      </c>
      <c r="B5336" t="s">
        <v>1318</v>
      </c>
      <c r="C5336" t="s">
        <v>89</v>
      </c>
      <c r="D5336" t="s">
        <v>5107</v>
      </c>
      <c r="E5336" t="s">
        <v>1102</v>
      </c>
      <c r="F5336" t="s">
        <v>89</v>
      </c>
      <c r="G5336" t="s">
        <v>89</v>
      </c>
      <c r="H5336" t="s">
        <v>93</v>
      </c>
    </row>
    <row r="5337" spans="1:8" x14ac:dyDescent="0.25">
      <c r="A5337" t="s">
        <v>238</v>
      </c>
      <c r="B5337" t="s">
        <v>2742</v>
      </c>
      <c r="C5337" t="s">
        <v>89</v>
      </c>
      <c r="D5337" t="s">
        <v>5101</v>
      </c>
      <c r="E5337" t="s">
        <v>1485</v>
      </c>
      <c r="F5337" t="s">
        <v>89</v>
      </c>
      <c r="G5337" t="s">
        <v>89</v>
      </c>
      <c r="H5337" t="s">
        <v>93</v>
      </c>
    </row>
    <row r="5338" spans="1:8" x14ac:dyDescent="0.25">
      <c r="A5338" t="s">
        <v>238</v>
      </c>
      <c r="B5338" t="s">
        <v>5108</v>
      </c>
      <c r="C5338" t="s">
        <v>89</v>
      </c>
      <c r="D5338" t="s">
        <v>5088</v>
      </c>
      <c r="E5338" t="s">
        <v>1485</v>
      </c>
      <c r="F5338" t="s">
        <v>89</v>
      </c>
      <c r="G5338" t="s">
        <v>89</v>
      </c>
      <c r="H5338" t="s">
        <v>93</v>
      </c>
    </row>
    <row r="5339" spans="1:8" x14ac:dyDescent="0.25">
      <c r="A5339" t="s">
        <v>238</v>
      </c>
      <c r="B5339" t="s">
        <v>5109</v>
      </c>
      <c r="C5339" t="s">
        <v>89</v>
      </c>
      <c r="D5339" t="s">
        <v>89</v>
      </c>
      <c r="E5339" t="s">
        <v>1100</v>
      </c>
      <c r="F5339" t="s">
        <v>89</v>
      </c>
      <c r="G5339" t="s">
        <v>89</v>
      </c>
      <c r="H5339" t="s">
        <v>93</v>
      </c>
    </row>
    <row r="5340" spans="1:8" x14ac:dyDescent="0.25">
      <c r="A5340" t="s">
        <v>238</v>
      </c>
      <c r="B5340" t="s">
        <v>5110</v>
      </c>
      <c r="C5340" t="s">
        <v>89</v>
      </c>
      <c r="D5340" t="s">
        <v>89</v>
      </c>
      <c r="E5340" t="s">
        <v>1100</v>
      </c>
      <c r="F5340" t="s">
        <v>89</v>
      </c>
      <c r="G5340" t="s">
        <v>89</v>
      </c>
      <c r="H5340" t="s">
        <v>93</v>
      </c>
    </row>
    <row r="5341" spans="1:8" x14ac:dyDescent="0.25">
      <c r="A5341" t="s">
        <v>238</v>
      </c>
      <c r="B5341" t="s">
        <v>5111</v>
      </c>
      <c r="C5341" t="s">
        <v>89</v>
      </c>
      <c r="D5341" t="s">
        <v>89</v>
      </c>
      <c r="E5341" t="s">
        <v>1100</v>
      </c>
      <c r="F5341" t="s">
        <v>89</v>
      </c>
      <c r="G5341" t="s">
        <v>89</v>
      </c>
      <c r="H5341" t="s">
        <v>93</v>
      </c>
    </row>
    <row r="5342" spans="1:8" x14ac:dyDescent="0.25">
      <c r="A5342" t="s">
        <v>238</v>
      </c>
      <c r="B5342" t="s">
        <v>5112</v>
      </c>
      <c r="C5342" t="s">
        <v>89</v>
      </c>
      <c r="D5342" t="s">
        <v>89</v>
      </c>
      <c r="E5342" t="s">
        <v>1100</v>
      </c>
      <c r="F5342" t="s">
        <v>89</v>
      </c>
      <c r="G5342" t="s">
        <v>89</v>
      </c>
      <c r="H5342" t="s">
        <v>93</v>
      </c>
    </row>
    <row r="5343" spans="1:8" x14ac:dyDescent="0.25">
      <c r="A5343" t="s">
        <v>238</v>
      </c>
      <c r="B5343" t="s">
        <v>5113</v>
      </c>
      <c r="C5343" t="s">
        <v>89</v>
      </c>
      <c r="D5343" t="s">
        <v>89</v>
      </c>
      <c r="E5343" t="s">
        <v>1100</v>
      </c>
      <c r="F5343" t="s">
        <v>89</v>
      </c>
      <c r="G5343" t="s">
        <v>89</v>
      </c>
      <c r="H5343" t="s">
        <v>93</v>
      </c>
    </row>
    <row r="5344" spans="1:8" x14ac:dyDescent="0.25">
      <c r="A5344" t="s">
        <v>238</v>
      </c>
      <c r="B5344" t="s">
        <v>2517</v>
      </c>
      <c r="C5344" t="s">
        <v>89</v>
      </c>
      <c r="D5344" t="s">
        <v>5114</v>
      </c>
      <c r="E5344" t="s">
        <v>1258</v>
      </c>
      <c r="F5344" t="s">
        <v>89</v>
      </c>
      <c r="G5344" t="s">
        <v>89</v>
      </c>
      <c r="H5344" t="s">
        <v>93</v>
      </c>
    </row>
    <row r="5345" spans="1:8" x14ac:dyDescent="0.25">
      <c r="A5345" t="s">
        <v>238</v>
      </c>
      <c r="B5345" t="s">
        <v>2519</v>
      </c>
      <c r="C5345" t="s">
        <v>89</v>
      </c>
      <c r="D5345" t="s">
        <v>89</v>
      </c>
      <c r="E5345" t="s">
        <v>1205</v>
      </c>
      <c r="F5345" t="s">
        <v>89</v>
      </c>
      <c r="G5345" t="s">
        <v>89</v>
      </c>
      <c r="H5345" t="s">
        <v>93</v>
      </c>
    </row>
    <row r="5346" spans="1:8" x14ac:dyDescent="0.25">
      <c r="A5346" t="s">
        <v>238</v>
      </c>
      <c r="B5346" t="s">
        <v>5115</v>
      </c>
      <c r="C5346" t="s">
        <v>89</v>
      </c>
      <c r="D5346" t="s">
        <v>89</v>
      </c>
      <c r="E5346" t="s">
        <v>1194</v>
      </c>
      <c r="F5346" t="s">
        <v>89</v>
      </c>
      <c r="G5346" t="s">
        <v>89</v>
      </c>
      <c r="H5346" t="s">
        <v>93</v>
      </c>
    </row>
    <row r="5347" spans="1:8" x14ac:dyDescent="0.25">
      <c r="A5347" t="s">
        <v>238</v>
      </c>
      <c r="B5347" t="s">
        <v>5116</v>
      </c>
      <c r="C5347" t="s">
        <v>89</v>
      </c>
      <c r="D5347" t="s">
        <v>89</v>
      </c>
      <c r="E5347" t="s">
        <v>1485</v>
      </c>
      <c r="F5347" t="s">
        <v>89</v>
      </c>
      <c r="G5347" t="s">
        <v>89</v>
      </c>
      <c r="H5347" t="s">
        <v>93</v>
      </c>
    </row>
    <row r="5348" spans="1:8" x14ac:dyDescent="0.25">
      <c r="A5348" t="s">
        <v>238</v>
      </c>
      <c r="B5348" t="s">
        <v>5117</v>
      </c>
      <c r="C5348" t="s">
        <v>89</v>
      </c>
      <c r="D5348" t="s">
        <v>5118</v>
      </c>
      <c r="E5348" t="s">
        <v>1258</v>
      </c>
      <c r="F5348" t="s">
        <v>89</v>
      </c>
      <c r="G5348" t="s">
        <v>89</v>
      </c>
      <c r="H5348" t="s">
        <v>93</v>
      </c>
    </row>
    <row r="5349" spans="1:8" x14ac:dyDescent="0.25">
      <c r="A5349" t="s">
        <v>238</v>
      </c>
      <c r="B5349" t="s">
        <v>1714</v>
      </c>
      <c r="C5349" t="s">
        <v>89</v>
      </c>
      <c r="D5349" t="s">
        <v>5119</v>
      </c>
      <c r="E5349" t="s">
        <v>1238</v>
      </c>
      <c r="F5349" t="s">
        <v>89</v>
      </c>
      <c r="G5349" t="s">
        <v>89</v>
      </c>
      <c r="H5349" t="s">
        <v>93</v>
      </c>
    </row>
    <row r="5350" spans="1:8" x14ac:dyDescent="0.25">
      <c r="A5350" t="s">
        <v>238</v>
      </c>
      <c r="B5350" t="s">
        <v>5120</v>
      </c>
      <c r="C5350" t="s">
        <v>89</v>
      </c>
      <c r="D5350" t="s">
        <v>5121</v>
      </c>
      <c r="E5350" t="s">
        <v>1093</v>
      </c>
      <c r="F5350" t="s">
        <v>89</v>
      </c>
      <c r="G5350" t="s">
        <v>89</v>
      </c>
      <c r="H5350" t="s">
        <v>93</v>
      </c>
    </row>
    <row r="5351" spans="1:8" x14ac:dyDescent="0.25">
      <c r="A5351" t="s">
        <v>238</v>
      </c>
      <c r="B5351" t="s">
        <v>5122</v>
      </c>
      <c r="C5351" t="s">
        <v>89</v>
      </c>
      <c r="D5351" t="s">
        <v>5121</v>
      </c>
      <c r="E5351" t="s">
        <v>1094</v>
      </c>
      <c r="F5351" t="s">
        <v>89</v>
      </c>
      <c r="G5351" t="s">
        <v>89</v>
      </c>
      <c r="H5351" t="s">
        <v>93</v>
      </c>
    </row>
    <row r="5352" spans="1:8" x14ac:dyDescent="0.25">
      <c r="A5352" t="s">
        <v>238</v>
      </c>
      <c r="B5352" t="s">
        <v>1321</v>
      </c>
      <c r="C5352" t="s">
        <v>89</v>
      </c>
      <c r="D5352" t="s">
        <v>5123</v>
      </c>
      <c r="E5352" t="s">
        <v>1258</v>
      </c>
      <c r="F5352" t="s">
        <v>89</v>
      </c>
      <c r="G5352" t="s">
        <v>89</v>
      </c>
      <c r="H5352" t="s">
        <v>93</v>
      </c>
    </row>
    <row r="5353" spans="1:8" x14ac:dyDescent="0.25">
      <c r="A5353" t="s">
        <v>238</v>
      </c>
      <c r="B5353" t="s">
        <v>5124</v>
      </c>
      <c r="C5353" t="s">
        <v>89</v>
      </c>
      <c r="D5353" t="s">
        <v>3458</v>
      </c>
      <c r="E5353" t="s">
        <v>1258</v>
      </c>
      <c r="F5353" t="s">
        <v>89</v>
      </c>
      <c r="G5353" t="s">
        <v>89</v>
      </c>
      <c r="H5353" t="s">
        <v>93</v>
      </c>
    </row>
    <row r="5354" spans="1:8" x14ac:dyDescent="0.25">
      <c r="A5354" t="s">
        <v>238</v>
      </c>
      <c r="B5354" t="s">
        <v>5125</v>
      </c>
      <c r="C5354" t="s">
        <v>89</v>
      </c>
      <c r="D5354" t="s">
        <v>3458</v>
      </c>
      <c r="E5354" t="s">
        <v>1258</v>
      </c>
      <c r="F5354" t="s">
        <v>89</v>
      </c>
      <c r="G5354" t="s">
        <v>89</v>
      </c>
      <c r="H5354" t="s">
        <v>93</v>
      </c>
    </row>
    <row r="5355" spans="1:8" x14ac:dyDescent="0.25">
      <c r="A5355" t="s">
        <v>238</v>
      </c>
      <c r="B5355" t="s">
        <v>5126</v>
      </c>
      <c r="C5355" t="s">
        <v>89</v>
      </c>
      <c r="D5355" t="s">
        <v>3458</v>
      </c>
      <c r="E5355" t="s">
        <v>1265</v>
      </c>
      <c r="F5355" t="s">
        <v>89</v>
      </c>
      <c r="G5355" t="s">
        <v>89</v>
      </c>
      <c r="H5355" t="s">
        <v>93</v>
      </c>
    </row>
    <row r="5356" spans="1:8" x14ac:dyDescent="0.25">
      <c r="A5356" t="s">
        <v>238</v>
      </c>
      <c r="B5356" t="s">
        <v>5127</v>
      </c>
      <c r="C5356" t="s">
        <v>89</v>
      </c>
      <c r="D5356" t="s">
        <v>3458</v>
      </c>
      <c r="E5356" t="s">
        <v>1094</v>
      </c>
      <c r="F5356" t="s">
        <v>89</v>
      </c>
      <c r="G5356" t="s">
        <v>89</v>
      </c>
      <c r="H5356" t="s">
        <v>93</v>
      </c>
    </row>
    <row r="5357" spans="1:8" x14ac:dyDescent="0.25">
      <c r="A5357" t="s">
        <v>238</v>
      </c>
      <c r="B5357" t="s">
        <v>5128</v>
      </c>
      <c r="C5357" t="s">
        <v>89</v>
      </c>
      <c r="D5357" t="s">
        <v>5129</v>
      </c>
      <c r="E5357" t="s">
        <v>1105</v>
      </c>
      <c r="F5357" t="s">
        <v>89</v>
      </c>
      <c r="G5357" t="s">
        <v>89</v>
      </c>
      <c r="H5357" t="s">
        <v>93</v>
      </c>
    </row>
    <row r="5358" spans="1:8" x14ac:dyDescent="0.25">
      <c r="A5358" t="s">
        <v>238</v>
      </c>
      <c r="B5358" t="s">
        <v>5130</v>
      </c>
      <c r="C5358" t="s">
        <v>89</v>
      </c>
      <c r="D5358" t="s">
        <v>5131</v>
      </c>
      <c r="E5358" t="s">
        <v>1265</v>
      </c>
      <c r="F5358" t="s">
        <v>89</v>
      </c>
      <c r="G5358" t="s">
        <v>89</v>
      </c>
      <c r="H5358" t="s">
        <v>93</v>
      </c>
    </row>
    <row r="5359" spans="1:8" x14ac:dyDescent="0.25">
      <c r="A5359" t="s">
        <v>238</v>
      </c>
      <c r="B5359" t="s">
        <v>5132</v>
      </c>
      <c r="C5359" t="s">
        <v>89</v>
      </c>
      <c r="D5359" t="s">
        <v>89</v>
      </c>
      <c r="E5359" t="s">
        <v>1272</v>
      </c>
      <c r="F5359" t="s">
        <v>89</v>
      </c>
      <c r="G5359" t="s">
        <v>89</v>
      </c>
      <c r="H5359" t="s">
        <v>93</v>
      </c>
    </row>
    <row r="5360" spans="1:8" x14ac:dyDescent="0.25">
      <c r="A5360" t="s">
        <v>238</v>
      </c>
      <c r="B5360" t="s">
        <v>1197</v>
      </c>
      <c r="C5360" t="s">
        <v>89</v>
      </c>
      <c r="D5360" t="s">
        <v>89</v>
      </c>
      <c r="E5360" t="s">
        <v>1272</v>
      </c>
      <c r="F5360" t="s">
        <v>89</v>
      </c>
      <c r="G5360" t="s">
        <v>89</v>
      </c>
      <c r="H5360" t="s">
        <v>93</v>
      </c>
    </row>
    <row r="5361" spans="1:8" x14ac:dyDescent="0.25">
      <c r="A5361" t="s">
        <v>238</v>
      </c>
      <c r="B5361" t="s">
        <v>5133</v>
      </c>
      <c r="C5361" t="s">
        <v>89</v>
      </c>
      <c r="D5361" t="s">
        <v>5134</v>
      </c>
      <c r="E5361" t="s">
        <v>1278</v>
      </c>
      <c r="F5361" t="s">
        <v>89</v>
      </c>
      <c r="G5361" t="s">
        <v>89</v>
      </c>
      <c r="H5361" t="s">
        <v>93</v>
      </c>
    </row>
    <row r="5362" spans="1:8" x14ac:dyDescent="0.25">
      <c r="A5362" t="s">
        <v>238</v>
      </c>
      <c r="B5362" t="s">
        <v>5135</v>
      </c>
      <c r="C5362" t="s">
        <v>89</v>
      </c>
      <c r="D5362" t="s">
        <v>89</v>
      </c>
      <c r="E5362" t="s">
        <v>1160</v>
      </c>
      <c r="F5362" t="s">
        <v>89</v>
      </c>
      <c r="G5362" t="s">
        <v>89</v>
      </c>
      <c r="H5362" t="s">
        <v>93</v>
      </c>
    </row>
    <row r="5363" spans="1:8" x14ac:dyDescent="0.25">
      <c r="A5363" t="s">
        <v>238</v>
      </c>
      <c r="B5363" t="s">
        <v>5136</v>
      </c>
      <c r="C5363" t="s">
        <v>89</v>
      </c>
      <c r="D5363" t="s">
        <v>89</v>
      </c>
      <c r="E5363" t="s">
        <v>1100</v>
      </c>
      <c r="F5363" t="s">
        <v>89</v>
      </c>
      <c r="G5363" t="s">
        <v>89</v>
      </c>
      <c r="H5363" t="s">
        <v>93</v>
      </c>
    </row>
    <row r="5364" spans="1:8" x14ac:dyDescent="0.25">
      <c r="A5364" t="s">
        <v>238</v>
      </c>
      <c r="B5364" t="s">
        <v>1649</v>
      </c>
      <c r="C5364" t="s">
        <v>89</v>
      </c>
      <c r="D5364" t="s">
        <v>89</v>
      </c>
      <c r="E5364" t="s">
        <v>1100</v>
      </c>
      <c r="F5364" t="s">
        <v>89</v>
      </c>
      <c r="G5364" t="s">
        <v>89</v>
      </c>
      <c r="H5364" t="s">
        <v>93</v>
      </c>
    </row>
    <row r="5365" spans="1:8" x14ac:dyDescent="0.25">
      <c r="A5365" t="s">
        <v>238</v>
      </c>
      <c r="B5365" t="s">
        <v>1122</v>
      </c>
      <c r="C5365" t="s">
        <v>89</v>
      </c>
      <c r="D5365" t="s">
        <v>89</v>
      </c>
      <c r="E5365" t="s">
        <v>1388</v>
      </c>
      <c r="F5365" t="s">
        <v>89</v>
      </c>
      <c r="G5365" t="s">
        <v>89</v>
      </c>
      <c r="H5365" t="s">
        <v>93</v>
      </c>
    </row>
    <row r="5366" spans="1:8" x14ac:dyDescent="0.25">
      <c r="A5366" t="s">
        <v>238</v>
      </c>
      <c r="B5366" t="s">
        <v>1124</v>
      </c>
      <c r="C5366" t="s">
        <v>89</v>
      </c>
      <c r="D5366" t="s">
        <v>89</v>
      </c>
      <c r="E5366" t="s">
        <v>1388</v>
      </c>
      <c r="F5366" t="s">
        <v>89</v>
      </c>
      <c r="G5366" t="s">
        <v>89</v>
      </c>
      <c r="H5366" t="s">
        <v>93</v>
      </c>
    </row>
    <row r="5367" spans="1:8" x14ac:dyDescent="0.25">
      <c r="A5367" t="s">
        <v>238</v>
      </c>
      <c r="B5367" t="s">
        <v>1125</v>
      </c>
      <c r="C5367" t="s">
        <v>89</v>
      </c>
      <c r="D5367" t="s">
        <v>89</v>
      </c>
      <c r="E5367" t="s">
        <v>1388</v>
      </c>
      <c r="F5367" t="s">
        <v>89</v>
      </c>
      <c r="G5367" t="s">
        <v>89</v>
      </c>
      <c r="H5367" t="s">
        <v>93</v>
      </c>
    </row>
    <row r="5368" spans="1:8" x14ac:dyDescent="0.25">
      <c r="A5368" t="s">
        <v>238</v>
      </c>
      <c r="B5368" t="s">
        <v>1127</v>
      </c>
      <c r="C5368" t="s">
        <v>89</v>
      </c>
      <c r="D5368" t="s">
        <v>89</v>
      </c>
      <c r="E5368" t="s">
        <v>1388</v>
      </c>
      <c r="F5368" t="s">
        <v>89</v>
      </c>
      <c r="G5368" t="s">
        <v>89</v>
      </c>
      <c r="H5368" t="s">
        <v>93</v>
      </c>
    </row>
    <row r="5369" spans="1:8" x14ac:dyDescent="0.25">
      <c r="A5369" t="s">
        <v>238</v>
      </c>
      <c r="B5369" t="s">
        <v>1198</v>
      </c>
      <c r="C5369" t="s">
        <v>89</v>
      </c>
      <c r="D5369" t="s">
        <v>89</v>
      </c>
      <c r="E5369" t="s">
        <v>1218</v>
      </c>
      <c r="F5369" t="s">
        <v>89</v>
      </c>
      <c r="G5369" t="s">
        <v>89</v>
      </c>
      <c r="H5369" t="s">
        <v>93</v>
      </c>
    </row>
    <row r="5370" spans="1:8" x14ac:dyDescent="0.25">
      <c r="A5370" t="s">
        <v>238</v>
      </c>
      <c r="B5370" t="s">
        <v>1729</v>
      </c>
      <c r="C5370" t="s">
        <v>89</v>
      </c>
      <c r="D5370" t="s">
        <v>89</v>
      </c>
      <c r="E5370" t="s">
        <v>1388</v>
      </c>
      <c r="F5370" t="s">
        <v>89</v>
      </c>
      <c r="G5370" t="s">
        <v>89</v>
      </c>
      <c r="H5370" t="s">
        <v>93</v>
      </c>
    </row>
    <row r="5371" spans="1:8" x14ac:dyDescent="0.25">
      <c r="A5371" t="s">
        <v>238</v>
      </c>
      <c r="B5371" t="s">
        <v>1266</v>
      </c>
      <c r="C5371" t="s">
        <v>89</v>
      </c>
      <c r="D5371" t="s">
        <v>89</v>
      </c>
      <c r="E5371" t="s">
        <v>1129</v>
      </c>
      <c r="F5371" t="s">
        <v>89</v>
      </c>
      <c r="G5371" t="s">
        <v>89</v>
      </c>
      <c r="H5371" t="s">
        <v>93</v>
      </c>
    </row>
    <row r="5372" spans="1:8" x14ac:dyDescent="0.25">
      <c r="A5372" t="s">
        <v>238</v>
      </c>
      <c r="B5372" t="s">
        <v>1703</v>
      </c>
      <c r="C5372" t="s">
        <v>89</v>
      </c>
      <c r="D5372" t="s">
        <v>89</v>
      </c>
      <c r="E5372" t="s">
        <v>1238</v>
      </c>
      <c r="F5372" t="s">
        <v>89</v>
      </c>
      <c r="G5372" t="s">
        <v>89</v>
      </c>
      <c r="H5372" t="s">
        <v>93</v>
      </c>
    </row>
    <row r="5373" spans="1:8" x14ac:dyDescent="0.25">
      <c r="A5373" t="s">
        <v>238</v>
      </c>
      <c r="B5373" t="s">
        <v>1134</v>
      </c>
      <c r="C5373" t="s">
        <v>89</v>
      </c>
      <c r="D5373" t="s">
        <v>89</v>
      </c>
      <c r="E5373" t="s">
        <v>1238</v>
      </c>
      <c r="F5373" t="s">
        <v>89</v>
      </c>
      <c r="G5373" t="s">
        <v>89</v>
      </c>
      <c r="H5373" t="s">
        <v>93</v>
      </c>
    </row>
    <row r="5374" spans="1:8" x14ac:dyDescent="0.25">
      <c r="A5374" t="s">
        <v>238</v>
      </c>
      <c r="B5374" t="s">
        <v>5137</v>
      </c>
      <c r="C5374" t="s">
        <v>89</v>
      </c>
      <c r="D5374" t="s">
        <v>89</v>
      </c>
      <c r="E5374" t="s">
        <v>1100</v>
      </c>
      <c r="F5374" t="s">
        <v>89</v>
      </c>
      <c r="G5374" t="s">
        <v>89</v>
      </c>
      <c r="H5374" t="s">
        <v>93</v>
      </c>
    </row>
    <row r="5375" spans="1:8" x14ac:dyDescent="0.25">
      <c r="A5375" t="s">
        <v>238</v>
      </c>
      <c r="B5375" t="s">
        <v>1136</v>
      </c>
      <c r="C5375" t="s">
        <v>89</v>
      </c>
      <c r="D5375" t="s">
        <v>89</v>
      </c>
      <c r="E5375" t="s">
        <v>1100</v>
      </c>
      <c r="F5375" t="s">
        <v>89</v>
      </c>
      <c r="G5375" t="s">
        <v>89</v>
      </c>
      <c r="H5375" t="s">
        <v>93</v>
      </c>
    </row>
    <row r="5376" spans="1:8" x14ac:dyDescent="0.25">
      <c r="A5376" t="s">
        <v>238</v>
      </c>
      <c r="B5376" t="s">
        <v>1138</v>
      </c>
      <c r="C5376" t="s">
        <v>89</v>
      </c>
      <c r="D5376" t="s">
        <v>89</v>
      </c>
      <c r="E5376" t="s">
        <v>1139</v>
      </c>
      <c r="F5376" t="s">
        <v>89</v>
      </c>
      <c r="G5376" t="s">
        <v>89</v>
      </c>
      <c r="H5376" t="s">
        <v>93</v>
      </c>
    </row>
    <row r="5377" spans="1:8" x14ac:dyDescent="0.25">
      <c r="A5377" t="s">
        <v>239</v>
      </c>
      <c r="B5377" t="s">
        <v>1140</v>
      </c>
      <c r="C5377" t="s">
        <v>89</v>
      </c>
      <c r="D5377" t="s">
        <v>5138</v>
      </c>
      <c r="E5377" t="s">
        <v>1119</v>
      </c>
      <c r="F5377" t="s">
        <v>89</v>
      </c>
      <c r="G5377" t="s">
        <v>89</v>
      </c>
      <c r="H5377" t="s">
        <v>93</v>
      </c>
    </row>
    <row r="5378" spans="1:8" x14ac:dyDescent="0.25">
      <c r="A5378" t="s">
        <v>239</v>
      </c>
      <c r="B5378" t="s">
        <v>5139</v>
      </c>
      <c r="C5378" t="s">
        <v>89</v>
      </c>
      <c r="D5378" t="s">
        <v>2829</v>
      </c>
      <c r="E5378" t="s">
        <v>1164</v>
      </c>
      <c r="F5378" t="s">
        <v>89</v>
      </c>
      <c r="G5378" t="s">
        <v>89</v>
      </c>
      <c r="H5378" t="s">
        <v>93</v>
      </c>
    </row>
    <row r="5379" spans="1:8" x14ac:dyDescent="0.25">
      <c r="A5379" t="s">
        <v>239</v>
      </c>
      <c r="B5379" t="s">
        <v>5140</v>
      </c>
      <c r="C5379" t="s">
        <v>89</v>
      </c>
      <c r="D5379" t="s">
        <v>5141</v>
      </c>
      <c r="E5379" t="s">
        <v>1105</v>
      </c>
      <c r="F5379" t="s">
        <v>89</v>
      </c>
      <c r="G5379" t="s">
        <v>89</v>
      </c>
      <c r="H5379" t="s">
        <v>93</v>
      </c>
    </row>
    <row r="5380" spans="1:8" x14ac:dyDescent="0.25">
      <c r="A5380" t="s">
        <v>239</v>
      </c>
      <c r="B5380" t="s">
        <v>5142</v>
      </c>
      <c r="C5380" t="s">
        <v>89</v>
      </c>
      <c r="D5380" t="s">
        <v>2129</v>
      </c>
      <c r="E5380" t="s">
        <v>1205</v>
      </c>
      <c r="F5380" t="s">
        <v>89</v>
      </c>
      <c r="G5380" t="s">
        <v>89</v>
      </c>
      <c r="H5380" t="s">
        <v>93</v>
      </c>
    </row>
    <row r="5381" spans="1:8" x14ac:dyDescent="0.25">
      <c r="A5381" t="s">
        <v>239</v>
      </c>
      <c r="B5381" t="s">
        <v>5143</v>
      </c>
      <c r="C5381" t="s">
        <v>89</v>
      </c>
      <c r="D5381" t="s">
        <v>5144</v>
      </c>
      <c r="E5381" t="s">
        <v>1105</v>
      </c>
      <c r="F5381" t="s">
        <v>89</v>
      </c>
      <c r="G5381" t="s">
        <v>89</v>
      </c>
      <c r="H5381" t="s">
        <v>93</v>
      </c>
    </row>
    <row r="5382" spans="1:8" x14ac:dyDescent="0.25">
      <c r="A5382" t="s">
        <v>239</v>
      </c>
      <c r="B5382" t="s">
        <v>5142</v>
      </c>
      <c r="C5382" t="s">
        <v>89</v>
      </c>
      <c r="D5382" t="s">
        <v>2129</v>
      </c>
      <c r="E5382" t="s">
        <v>1205</v>
      </c>
      <c r="F5382" t="s">
        <v>89</v>
      </c>
      <c r="G5382" t="s">
        <v>89</v>
      </c>
      <c r="H5382" t="s">
        <v>93</v>
      </c>
    </row>
    <row r="5383" spans="1:8" x14ac:dyDescent="0.25">
      <c r="A5383" t="s">
        <v>239</v>
      </c>
      <c r="B5383" t="s">
        <v>5139</v>
      </c>
      <c r="C5383" t="s">
        <v>89</v>
      </c>
      <c r="D5383" t="s">
        <v>2829</v>
      </c>
      <c r="E5383" t="s">
        <v>1164</v>
      </c>
      <c r="F5383" t="s">
        <v>89</v>
      </c>
      <c r="G5383" t="s">
        <v>89</v>
      </c>
      <c r="H5383" t="s">
        <v>93</v>
      </c>
    </row>
    <row r="5384" spans="1:8" x14ac:dyDescent="0.25">
      <c r="A5384" t="s">
        <v>239</v>
      </c>
      <c r="B5384" t="s">
        <v>5145</v>
      </c>
      <c r="C5384" t="s">
        <v>89</v>
      </c>
      <c r="D5384" t="s">
        <v>5146</v>
      </c>
      <c r="E5384" t="s">
        <v>1105</v>
      </c>
      <c r="F5384" t="s">
        <v>89</v>
      </c>
      <c r="G5384" t="s">
        <v>89</v>
      </c>
      <c r="H5384" t="s">
        <v>93</v>
      </c>
    </row>
    <row r="5385" spans="1:8" x14ac:dyDescent="0.25">
      <c r="A5385" t="s">
        <v>239</v>
      </c>
      <c r="B5385" t="s">
        <v>5147</v>
      </c>
      <c r="C5385" t="s">
        <v>89</v>
      </c>
      <c r="D5385" t="s">
        <v>5148</v>
      </c>
      <c r="E5385" t="s">
        <v>1496</v>
      </c>
      <c r="F5385" t="s">
        <v>89</v>
      </c>
      <c r="G5385" t="s">
        <v>89</v>
      </c>
      <c r="H5385" t="s">
        <v>93</v>
      </c>
    </row>
    <row r="5386" spans="1:8" x14ac:dyDescent="0.25">
      <c r="A5386" t="s">
        <v>239</v>
      </c>
      <c r="B5386" t="s">
        <v>5149</v>
      </c>
      <c r="C5386" t="s">
        <v>89</v>
      </c>
      <c r="D5386" t="s">
        <v>5150</v>
      </c>
      <c r="E5386" t="s">
        <v>2992</v>
      </c>
      <c r="F5386" t="s">
        <v>89</v>
      </c>
      <c r="G5386" t="s">
        <v>89</v>
      </c>
      <c r="H5386" t="s">
        <v>93</v>
      </c>
    </row>
    <row r="5387" spans="1:8" x14ac:dyDescent="0.25">
      <c r="A5387" t="s">
        <v>239</v>
      </c>
      <c r="B5387" t="s">
        <v>1156</v>
      </c>
      <c r="C5387" t="s">
        <v>89</v>
      </c>
      <c r="D5387" t="s">
        <v>5151</v>
      </c>
      <c r="E5387" t="s">
        <v>1094</v>
      </c>
      <c r="F5387" t="s">
        <v>89</v>
      </c>
      <c r="G5387" t="s">
        <v>89</v>
      </c>
      <c r="H5387" t="s">
        <v>93</v>
      </c>
    </row>
    <row r="5388" spans="1:8" x14ac:dyDescent="0.25">
      <c r="A5388" t="s">
        <v>239</v>
      </c>
      <c r="B5388" t="s">
        <v>1158</v>
      </c>
      <c r="C5388" t="s">
        <v>89</v>
      </c>
      <c r="D5388" t="s">
        <v>5152</v>
      </c>
      <c r="E5388" t="s">
        <v>1258</v>
      </c>
      <c r="F5388" t="s">
        <v>89</v>
      </c>
      <c r="G5388" t="s">
        <v>89</v>
      </c>
      <c r="H5388" t="s">
        <v>93</v>
      </c>
    </row>
    <row r="5389" spans="1:8" x14ac:dyDescent="0.25">
      <c r="A5389" t="s">
        <v>239</v>
      </c>
      <c r="B5389" t="s">
        <v>1144</v>
      </c>
      <c r="C5389" t="s">
        <v>89</v>
      </c>
      <c r="D5389" t="s">
        <v>5153</v>
      </c>
      <c r="E5389" t="s">
        <v>1153</v>
      </c>
      <c r="F5389" t="s">
        <v>89</v>
      </c>
      <c r="G5389" t="s">
        <v>89</v>
      </c>
      <c r="H5389" t="s">
        <v>93</v>
      </c>
    </row>
    <row r="5390" spans="1:8" x14ac:dyDescent="0.25">
      <c r="A5390" t="s">
        <v>239</v>
      </c>
      <c r="B5390" t="s">
        <v>1151</v>
      </c>
      <c r="C5390" t="s">
        <v>89</v>
      </c>
      <c r="D5390" t="s">
        <v>5154</v>
      </c>
      <c r="E5390" t="s">
        <v>1093</v>
      </c>
      <c r="F5390" t="s">
        <v>89</v>
      </c>
      <c r="G5390" t="s">
        <v>89</v>
      </c>
      <c r="H5390" t="s">
        <v>93</v>
      </c>
    </row>
    <row r="5391" spans="1:8" x14ac:dyDescent="0.25">
      <c r="A5391" t="s">
        <v>239</v>
      </c>
      <c r="B5391" t="s">
        <v>1140</v>
      </c>
      <c r="C5391" t="s">
        <v>89</v>
      </c>
      <c r="D5391" t="s">
        <v>5138</v>
      </c>
      <c r="E5391" t="s">
        <v>1119</v>
      </c>
      <c r="F5391" t="s">
        <v>89</v>
      </c>
      <c r="G5391" t="s">
        <v>89</v>
      </c>
      <c r="H5391" t="s">
        <v>93</v>
      </c>
    </row>
    <row r="5392" spans="1:8" x14ac:dyDescent="0.25">
      <c r="A5392" t="s">
        <v>239</v>
      </c>
      <c r="B5392" t="s">
        <v>1243</v>
      </c>
      <c r="C5392" t="s">
        <v>89</v>
      </c>
      <c r="D5392" t="s">
        <v>5155</v>
      </c>
      <c r="E5392" t="s">
        <v>1194</v>
      </c>
      <c r="F5392" t="s">
        <v>89</v>
      </c>
      <c r="G5392" t="s">
        <v>89</v>
      </c>
      <c r="H5392" t="s">
        <v>93</v>
      </c>
    </row>
    <row r="5393" spans="1:8" x14ac:dyDescent="0.25">
      <c r="A5393" t="s">
        <v>239</v>
      </c>
      <c r="B5393" t="s">
        <v>5140</v>
      </c>
      <c r="C5393" t="s">
        <v>89</v>
      </c>
      <c r="D5393" t="s">
        <v>5141</v>
      </c>
      <c r="E5393" t="s">
        <v>1105</v>
      </c>
      <c r="F5393" t="s">
        <v>89</v>
      </c>
      <c r="G5393" t="s">
        <v>89</v>
      </c>
      <c r="H5393" t="s">
        <v>93</v>
      </c>
    </row>
    <row r="5394" spans="1:8" x14ac:dyDescent="0.25">
      <c r="A5394" t="s">
        <v>239</v>
      </c>
      <c r="B5394" t="s">
        <v>5156</v>
      </c>
      <c r="C5394" t="s">
        <v>89</v>
      </c>
      <c r="D5394" t="s">
        <v>5157</v>
      </c>
      <c r="E5394" t="s">
        <v>1278</v>
      </c>
      <c r="F5394" t="s">
        <v>89</v>
      </c>
      <c r="G5394" t="s">
        <v>89</v>
      </c>
      <c r="H5394" t="s">
        <v>93</v>
      </c>
    </row>
    <row r="5395" spans="1:8" x14ac:dyDescent="0.25">
      <c r="A5395" t="s">
        <v>239</v>
      </c>
      <c r="B5395" t="s">
        <v>5158</v>
      </c>
      <c r="C5395" t="s">
        <v>89</v>
      </c>
      <c r="D5395" t="s">
        <v>5159</v>
      </c>
      <c r="E5395" t="s">
        <v>1258</v>
      </c>
      <c r="F5395" t="s">
        <v>89</v>
      </c>
      <c r="G5395" t="s">
        <v>89</v>
      </c>
      <c r="H5395" t="s">
        <v>93</v>
      </c>
    </row>
    <row r="5396" spans="1:8" x14ac:dyDescent="0.25">
      <c r="A5396" t="s">
        <v>239</v>
      </c>
      <c r="B5396" t="s">
        <v>5143</v>
      </c>
      <c r="C5396" t="s">
        <v>89</v>
      </c>
      <c r="D5396" t="s">
        <v>5144</v>
      </c>
      <c r="E5396" t="s">
        <v>1105</v>
      </c>
      <c r="F5396" t="s">
        <v>89</v>
      </c>
      <c r="G5396" t="s">
        <v>89</v>
      </c>
      <c r="H5396" t="s">
        <v>93</v>
      </c>
    </row>
    <row r="5397" spans="1:8" x14ac:dyDescent="0.25">
      <c r="A5397" t="s">
        <v>239</v>
      </c>
      <c r="B5397" t="s">
        <v>5160</v>
      </c>
      <c r="C5397" t="s">
        <v>89</v>
      </c>
      <c r="D5397" t="s">
        <v>5161</v>
      </c>
      <c r="E5397" t="s">
        <v>1100</v>
      </c>
      <c r="F5397" t="s">
        <v>89</v>
      </c>
      <c r="G5397" t="s">
        <v>89</v>
      </c>
      <c r="H5397" t="s">
        <v>93</v>
      </c>
    </row>
    <row r="5398" spans="1:8" x14ac:dyDescent="0.25">
      <c r="A5398" t="s">
        <v>239</v>
      </c>
      <c r="B5398" t="s">
        <v>1116</v>
      </c>
      <c r="C5398" t="s">
        <v>89</v>
      </c>
      <c r="D5398" t="s">
        <v>89</v>
      </c>
      <c r="E5398" t="s">
        <v>1196</v>
      </c>
      <c r="F5398" t="s">
        <v>89</v>
      </c>
      <c r="G5398" t="s">
        <v>89</v>
      </c>
      <c r="H5398" t="s">
        <v>93</v>
      </c>
    </row>
    <row r="5399" spans="1:8" x14ac:dyDescent="0.25">
      <c r="A5399" t="s">
        <v>239</v>
      </c>
      <c r="B5399" t="s">
        <v>4666</v>
      </c>
      <c r="C5399" t="s">
        <v>89</v>
      </c>
      <c r="D5399" t="s">
        <v>89</v>
      </c>
      <c r="E5399" t="s">
        <v>1272</v>
      </c>
      <c r="F5399" t="s">
        <v>89</v>
      </c>
      <c r="G5399" t="s">
        <v>89</v>
      </c>
      <c r="H5399" t="s">
        <v>93</v>
      </c>
    </row>
    <row r="5400" spans="1:8" x14ac:dyDescent="0.25">
      <c r="A5400" t="s">
        <v>239</v>
      </c>
      <c r="B5400" t="s">
        <v>1118</v>
      </c>
      <c r="C5400" t="s">
        <v>89</v>
      </c>
      <c r="D5400" t="s">
        <v>89</v>
      </c>
      <c r="E5400" t="s">
        <v>1097</v>
      </c>
      <c r="F5400" t="s">
        <v>89</v>
      </c>
      <c r="G5400" t="s">
        <v>89</v>
      </c>
      <c r="H5400" t="s">
        <v>93</v>
      </c>
    </row>
    <row r="5401" spans="1:8" x14ac:dyDescent="0.25">
      <c r="A5401" t="s">
        <v>239</v>
      </c>
      <c r="B5401" t="s">
        <v>5162</v>
      </c>
      <c r="C5401" t="s">
        <v>89</v>
      </c>
      <c r="D5401" t="s">
        <v>5163</v>
      </c>
      <c r="E5401" t="s">
        <v>1135</v>
      </c>
      <c r="F5401" t="s">
        <v>89</v>
      </c>
      <c r="G5401" t="s">
        <v>89</v>
      </c>
      <c r="H5401" t="s">
        <v>93</v>
      </c>
    </row>
    <row r="5402" spans="1:8" x14ac:dyDescent="0.25">
      <c r="A5402" t="s">
        <v>239</v>
      </c>
      <c r="B5402" t="s">
        <v>1198</v>
      </c>
      <c r="C5402" t="s">
        <v>89</v>
      </c>
      <c r="D5402" t="s">
        <v>89</v>
      </c>
      <c r="E5402" t="s">
        <v>1196</v>
      </c>
      <c r="F5402" t="s">
        <v>89</v>
      </c>
      <c r="G5402" t="s">
        <v>89</v>
      </c>
      <c r="H5402" t="s">
        <v>93</v>
      </c>
    </row>
    <row r="5403" spans="1:8" x14ac:dyDescent="0.25">
      <c r="A5403" t="s">
        <v>239</v>
      </c>
      <c r="B5403" t="s">
        <v>1334</v>
      </c>
      <c r="C5403" t="s">
        <v>89</v>
      </c>
      <c r="D5403" t="s">
        <v>89</v>
      </c>
      <c r="E5403" t="s">
        <v>1196</v>
      </c>
      <c r="F5403" t="s">
        <v>89</v>
      </c>
      <c r="G5403" t="s">
        <v>89</v>
      </c>
      <c r="H5403" t="s">
        <v>93</v>
      </c>
    </row>
    <row r="5404" spans="1:8" x14ac:dyDescent="0.25">
      <c r="A5404" t="s">
        <v>239</v>
      </c>
      <c r="B5404" t="s">
        <v>1726</v>
      </c>
      <c r="C5404" t="s">
        <v>89</v>
      </c>
      <c r="D5404" t="s">
        <v>89</v>
      </c>
      <c r="E5404" t="s">
        <v>1196</v>
      </c>
      <c r="F5404" t="s">
        <v>89</v>
      </c>
      <c r="G5404" t="s">
        <v>89</v>
      </c>
      <c r="H5404" t="s">
        <v>93</v>
      </c>
    </row>
    <row r="5405" spans="1:8" x14ac:dyDescent="0.25">
      <c r="A5405" t="s">
        <v>239</v>
      </c>
      <c r="B5405" t="s">
        <v>1473</v>
      </c>
      <c r="C5405" t="s">
        <v>89</v>
      </c>
      <c r="D5405" t="s">
        <v>89</v>
      </c>
      <c r="E5405" t="s">
        <v>1196</v>
      </c>
      <c r="F5405" t="s">
        <v>89</v>
      </c>
      <c r="G5405" t="s">
        <v>89</v>
      </c>
      <c r="H5405" t="s">
        <v>93</v>
      </c>
    </row>
    <row r="5406" spans="1:8" x14ac:dyDescent="0.25">
      <c r="A5406" t="s">
        <v>239</v>
      </c>
      <c r="B5406" t="s">
        <v>5164</v>
      </c>
      <c r="C5406" t="s">
        <v>89</v>
      </c>
      <c r="D5406" t="s">
        <v>89</v>
      </c>
      <c r="E5406" t="s">
        <v>1196</v>
      </c>
      <c r="F5406" t="s">
        <v>89</v>
      </c>
      <c r="G5406" t="s">
        <v>89</v>
      </c>
      <c r="H5406" t="s">
        <v>93</v>
      </c>
    </row>
    <row r="5407" spans="1:8" x14ac:dyDescent="0.25">
      <c r="A5407" t="s">
        <v>239</v>
      </c>
      <c r="B5407" t="s">
        <v>1729</v>
      </c>
      <c r="C5407" t="s">
        <v>89</v>
      </c>
      <c r="D5407" t="s">
        <v>89</v>
      </c>
      <c r="E5407" t="s">
        <v>1196</v>
      </c>
      <c r="F5407" t="s">
        <v>89</v>
      </c>
      <c r="G5407" t="s">
        <v>89</v>
      </c>
      <c r="H5407" t="s">
        <v>93</v>
      </c>
    </row>
    <row r="5408" spans="1:8" x14ac:dyDescent="0.25">
      <c r="A5408" t="s">
        <v>239</v>
      </c>
      <c r="B5408" t="s">
        <v>1437</v>
      </c>
      <c r="C5408" t="s">
        <v>89</v>
      </c>
      <c r="D5408" t="s">
        <v>89</v>
      </c>
      <c r="E5408" t="s">
        <v>1218</v>
      </c>
      <c r="F5408" t="s">
        <v>89</v>
      </c>
      <c r="G5408" t="s">
        <v>89</v>
      </c>
      <c r="H5408" t="s">
        <v>93</v>
      </c>
    </row>
    <row r="5409" spans="1:8" x14ac:dyDescent="0.25">
      <c r="A5409" t="s">
        <v>239</v>
      </c>
      <c r="B5409" t="s">
        <v>1200</v>
      </c>
      <c r="C5409" t="s">
        <v>89</v>
      </c>
      <c r="D5409" t="s">
        <v>89</v>
      </c>
      <c r="E5409" t="s">
        <v>1129</v>
      </c>
      <c r="F5409" t="s">
        <v>89</v>
      </c>
      <c r="G5409" t="s">
        <v>89</v>
      </c>
      <c r="H5409" t="s">
        <v>93</v>
      </c>
    </row>
    <row r="5410" spans="1:8" x14ac:dyDescent="0.25">
      <c r="A5410" t="s">
        <v>239</v>
      </c>
      <c r="B5410" t="s">
        <v>1201</v>
      </c>
      <c r="C5410" t="s">
        <v>89</v>
      </c>
      <c r="D5410" t="s">
        <v>89</v>
      </c>
      <c r="E5410" t="s">
        <v>1131</v>
      </c>
      <c r="F5410" t="s">
        <v>89</v>
      </c>
      <c r="G5410" t="s">
        <v>89</v>
      </c>
      <c r="H5410" t="s">
        <v>93</v>
      </c>
    </row>
    <row r="5411" spans="1:8" x14ac:dyDescent="0.25">
      <c r="A5411" t="s">
        <v>239</v>
      </c>
      <c r="B5411" t="s">
        <v>1438</v>
      </c>
      <c r="C5411" t="s">
        <v>89</v>
      </c>
      <c r="D5411" t="s">
        <v>89</v>
      </c>
      <c r="E5411" t="s">
        <v>1202</v>
      </c>
      <c r="F5411" t="s">
        <v>89</v>
      </c>
      <c r="G5411" t="s">
        <v>89</v>
      </c>
      <c r="H5411" t="s">
        <v>93</v>
      </c>
    </row>
    <row r="5412" spans="1:8" x14ac:dyDescent="0.25">
      <c r="A5412" t="s">
        <v>239</v>
      </c>
      <c r="B5412" t="s">
        <v>1130</v>
      </c>
      <c r="C5412" t="s">
        <v>89</v>
      </c>
      <c r="D5412" t="s">
        <v>89</v>
      </c>
      <c r="E5412" t="s">
        <v>1202</v>
      </c>
      <c r="F5412" t="s">
        <v>89</v>
      </c>
      <c r="G5412" t="s">
        <v>89</v>
      </c>
      <c r="H5412" t="s">
        <v>93</v>
      </c>
    </row>
    <row r="5413" spans="1:8" x14ac:dyDescent="0.25">
      <c r="A5413" t="s">
        <v>239</v>
      </c>
      <c r="B5413" t="s">
        <v>1132</v>
      </c>
      <c r="C5413" t="s">
        <v>89</v>
      </c>
      <c r="D5413" t="s">
        <v>89</v>
      </c>
      <c r="E5413" t="s">
        <v>1133</v>
      </c>
      <c r="F5413" t="s">
        <v>89</v>
      </c>
      <c r="G5413" t="s">
        <v>89</v>
      </c>
      <c r="H5413" t="s">
        <v>93</v>
      </c>
    </row>
    <row r="5414" spans="1:8" x14ac:dyDescent="0.25">
      <c r="A5414" t="s">
        <v>239</v>
      </c>
      <c r="B5414" t="s">
        <v>1232</v>
      </c>
      <c r="C5414" t="s">
        <v>89</v>
      </c>
      <c r="D5414" t="s">
        <v>89</v>
      </c>
      <c r="E5414" t="s">
        <v>1233</v>
      </c>
      <c r="F5414" t="s">
        <v>89</v>
      </c>
      <c r="G5414" t="s">
        <v>89</v>
      </c>
      <c r="H5414" t="s">
        <v>93</v>
      </c>
    </row>
    <row r="5415" spans="1:8" x14ac:dyDescent="0.25">
      <c r="A5415" t="s">
        <v>239</v>
      </c>
      <c r="B5415" t="s">
        <v>1138</v>
      </c>
      <c r="C5415" t="s">
        <v>89</v>
      </c>
      <c r="D5415" t="s">
        <v>89</v>
      </c>
      <c r="E5415" t="s">
        <v>1139</v>
      </c>
      <c r="F5415" t="s">
        <v>89</v>
      </c>
      <c r="G5415" t="s">
        <v>89</v>
      </c>
      <c r="H5415" t="s">
        <v>93</v>
      </c>
    </row>
    <row r="5416" spans="1:8" x14ac:dyDescent="0.25">
      <c r="A5416" t="s">
        <v>240</v>
      </c>
      <c r="B5416" t="s">
        <v>5165</v>
      </c>
      <c r="C5416" t="s">
        <v>89</v>
      </c>
      <c r="D5416" t="s">
        <v>5166</v>
      </c>
      <c r="E5416" t="s">
        <v>1093</v>
      </c>
      <c r="F5416" t="s">
        <v>89</v>
      </c>
      <c r="G5416" t="s">
        <v>89</v>
      </c>
      <c r="H5416" t="s">
        <v>93</v>
      </c>
    </row>
    <row r="5417" spans="1:8" x14ac:dyDescent="0.25">
      <c r="A5417" t="s">
        <v>240</v>
      </c>
      <c r="B5417" t="s">
        <v>1652</v>
      </c>
      <c r="C5417" t="s">
        <v>89</v>
      </c>
      <c r="D5417" t="s">
        <v>5167</v>
      </c>
      <c r="E5417" t="s">
        <v>1238</v>
      </c>
      <c r="F5417" t="s">
        <v>89</v>
      </c>
      <c r="G5417" t="s">
        <v>89</v>
      </c>
      <c r="H5417" t="s">
        <v>93</v>
      </c>
    </row>
    <row r="5418" spans="1:8" x14ac:dyDescent="0.25">
      <c r="A5418" t="s">
        <v>240</v>
      </c>
      <c r="B5418" t="s">
        <v>5168</v>
      </c>
      <c r="C5418" t="s">
        <v>89</v>
      </c>
      <c r="D5418" t="s">
        <v>3350</v>
      </c>
      <c r="E5418" t="s">
        <v>1153</v>
      </c>
      <c r="F5418" t="s">
        <v>89</v>
      </c>
      <c r="G5418" t="s">
        <v>89</v>
      </c>
      <c r="H5418" t="s">
        <v>93</v>
      </c>
    </row>
    <row r="5419" spans="1:8" x14ac:dyDescent="0.25">
      <c r="A5419" t="s">
        <v>240</v>
      </c>
      <c r="B5419" t="s">
        <v>1658</v>
      </c>
      <c r="C5419" t="s">
        <v>89</v>
      </c>
      <c r="D5419" t="s">
        <v>5169</v>
      </c>
      <c r="E5419" t="s">
        <v>1238</v>
      </c>
      <c r="F5419" t="s">
        <v>89</v>
      </c>
      <c r="G5419" t="s">
        <v>89</v>
      </c>
      <c r="H5419" t="s">
        <v>93</v>
      </c>
    </row>
    <row r="5420" spans="1:8" x14ac:dyDescent="0.25">
      <c r="A5420" t="s">
        <v>240</v>
      </c>
      <c r="B5420" t="s">
        <v>1799</v>
      </c>
      <c r="C5420" t="s">
        <v>89</v>
      </c>
      <c r="D5420" t="s">
        <v>5170</v>
      </c>
      <c r="E5420" t="s">
        <v>1162</v>
      </c>
      <c r="F5420" t="s">
        <v>89</v>
      </c>
      <c r="G5420" t="s">
        <v>89</v>
      </c>
      <c r="H5420" t="s">
        <v>93</v>
      </c>
    </row>
    <row r="5421" spans="1:8" x14ac:dyDescent="0.25">
      <c r="A5421" t="s">
        <v>240</v>
      </c>
      <c r="B5421" t="s">
        <v>5171</v>
      </c>
      <c r="C5421" t="s">
        <v>89</v>
      </c>
      <c r="D5421" t="s">
        <v>5172</v>
      </c>
      <c r="E5421" t="s">
        <v>5173</v>
      </c>
      <c r="F5421" t="s">
        <v>89</v>
      </c>
      <c r="G5421" t="s">
        <v>89</v>
      </c>
      <c r="H5421" t="s">
        <v>93</v>
      </c>
    </row>
    <row r="5422" spans="1:8" x14ac:dyDescent="0.25">
      <c r="A5422" t="s">
        <v>240</v>
      </c>
      <c r="B5422" t="s">
        <v>1652</v>
      </c>
      <c r="C5422" t="s">
        <v>89</v>
      </c>
      <c r="D5422" t="s">
        <v>5167</v>
      </c>
      <c r="E5422" t="s">
        <v>1238</v>
      </c>
      <c r="F5422" t="s">
        <v>89</v>
      </c>
      <c r="G5422" t="s">
        <v>89</v>
      </c>
      <c r="H5422" t="s">
        <v>93</v>
      </c>
    </row>
    <row r="5423" spans="1:8" x14ac:dyDescent="0.25">
      <c r="A5423" t="s">
        <v>240</v>
      </c>
      <c r="B5423" t="s">
        <v>5174</v>
      </c>
      <c r="C5423" t="s">
        <v>89</v>
      </c>
      <c r="D5423" t="s">
        <v>5175</v>
      </c>
      <c r="E5423" t="s">
        <v>1278</v>
      </c>
      <c r="F5423" t="s">
        <v>89</v>
      </c>
      <c r="G5423" t="s">
        <v>89</v>
      </c>
      <c r="H5423" t="s">
        <v>93</v>
      </c>
    </row>
    <row r="5424" spans="1:8" x14ac:dyDescent="0.25">
      <c r="A5424" t="s">
        <v>240</v>
      </c>
      <c r="B5424" t="s">
        <v>5165</v>
      </c>
      <c r="C5424" t="s">
        <v>89</v>
      </c>
      <c r="D5424" t="s">
        <v>5166</v>
      </c>
      <c r="E5424" t="s">
        <v>1093</v>
      </c>
      <c r="F5424" t="s">
        <v>89</v>
      </c>
      <c r="G5424" t="s">
        <v>89</v>
      </c>
      <c r="H5424" t="s">
        <v>93</v>
      </c>
    </row>
    <row r="5425" spans="1:8" x14ac:dyDescent="0.25">
      <c r="A5425" t="s">
        <v>240</v>
      </c>
      <c r="B5425" t="s">
        <v>5176</v>
      </c>
      <c r="C5425" t="s">
        <v>89</v>
      </c>
      <c r="D5425" t="s">
        <v>5177</v>
      </c>
      <c r="E5425" t="s">
        <v>1097</v>
      </c>
      <c r="F5425" t="s">
        <v>89</v>
      </c>
      <c r="G5425" t="s">
        <v>89</v>
      </c>
      <c r="H5425" t="s">
        <v>93</v>
      </c>
    </row>
    <row r="5426" spans="1:8" x14ac:dyDescent="0.25">
      <c r="A5426" t="s">
        <v>240</v>
      </c>
      <c r="B5426" t="s">
        <v>5178</v>
      </c>
      <c r="C5426" t="s">
        <v>89</v>
      </c>
      <c r="D5426" t="s">
        <v>5179</v>
      </c>
      <c r="E5426" t="s">
        <v>1258</v>
      </c>
      <c r="F5426" t="s">
        <v>89</v>
      </c>
      <c r="G5426" t="s">
        <v>89</v>
      </c>
      <c r="H5426" t="s">
        <v>93</v>
      </c>
    </row>
    <row r="5427" spans="1:8" x14ac:dyDescent="0.25">
      <c r="A5427" t="s">
        <v>240</v>
      </c>
      <c r="B5427" t="s">
        <v>5180</v>
      </c>
      <c r="C5427" t="s">
        <v>89</v>
      </c>
      <c r="D5427" t="s">
        <v>5181</v>
      </c>
      <c r="E5427" t="s">
        <v>1094</v>
      </c>
      <c r="F5427" t="s">
        <v>89</v>
      </c>
      <c r="G5427" t="s">
        <v>89</v>
      </c>
      <c r="H5427" t="s">
        <v>93</v>
      </c>
    </row>
    <row r="5428" spans="1:8" x14ac:dyDescent="0.25">
      <c r="A5428" t="s">
        <v>240</v>
      </c>
      <c r="B5428" t="s">
        <v>1112</v>
      </c>
      <c r="C5428" t="s">
        <v>89</v>
      </c>
      <c r="D5428" t="s">
        <v>89</v>
      </c>
      <c r="E5428" t="s">
        <v>1115</v>
      </c>
      <c r="F5428" t="s">
        <v>89</v>
      </c>
      <c r="G5428" t="s">
        <v>89</v>
      </c>
      <c r="H5428" t="s">
        <v>93</v>
      </c>
    </row>
    <row r="5429" spans="1:8" x14ac:dyDescent="0.25">
      <c r="A5429" t="s">
        <v>240</v>
      </c>
      <c r="B5429" t="s">
        <v>1114</v>
      </c>
      <c r="C5429" t="s">
        <v>89</v>
      </c>
      <c r="D5429" t="s">
        <v>89</v>
      </c>
      <c r="E5429" t="s">
        <v>1115</v>
      </c>
      <c r="F5429" t="s">
        <v>89</v>
      </c>
      <c r="G5429" t="s">
        <v>89</v>
      </c>
      <c r="H5429" t="s">
        <v>93</v>
      </c>
    </row>
    <row r="5430" spans="1:8" x14ac:dyDescent="0.25">
      <c r="A5430" t="s">
        <v>240</v>
      </c>
      <c r="B5430" t="s">
        <v>2418</v>
      </c>
      <c r="C5430" t="s">
        <v>89</v>
      </c>
      <c r="D5430" t="s">
        <v>5182</v>
      </c>
      <c r="E5430" t="s">
        <v>1100</v>
      </c>
      <c r="F5430" t="s">
        <v>89</v>
      </c>
      <c r="G5430" t="s">
        <v>89</v>
      </c>
      <c r="H5430" t="s">
        <v>93</v>
      </c>
    </row>
    <row r="5431" spans="1:8" x14ac:dyDescent="0.25">
      <c r="A5431" t="s">
        <v>240</v>
      </c>
      <c r="B5431" t="s">
        <v>1658</v>
      </c>
      <c r="C5431" t="s">
        <v>89</v>
      </c>
      <c r="D5431" t="s">
        <v>5169</v>
      </c>
      <c r="E5431" t="s">
        <v>1238</v>
      </c>
      <c r="F5431" t="s">
        <v>89</v>
      </c>
      <c r="G5431" t="s">
        <v>89</v>
      </c>
      <c r="H5431" t="s">
        <v>93</v>
      </c>
    </row>
    <row r="5432" spans="1:8" x14ac:dyDescent="0.25">
      <c r="A5432" t="s">
        <v>240</v>
      </c>
      <c r="B5432" t="s">
        <v>1799</v>
      </c>
      <c r="C5432" t="s">
        <v>89</v>
      </c>
      <c r="D5432" t="s">
        <v>5170</v>
      </c>
      <c r="E5432" t="s">
        <v>1162</v>
      </c>
      <c r="F5432" t="s">
        <v>89</v>
      </c>
      <c r="G5432" t="s">
        <v>89</v>
      </c>
      <c r="H5432" t="s">
        <v>93</v>
      </c>
    </row>
    <row r="5433" spans="1:8" x14ac:dyDescent="0.25">
      <c r="A5433" t="s">
        <v>240</v>
      </c>
      <c r="B5433" t="s">
        <v>5183</v>
      </c>
      <c r="C5433" t="s">
        <v>89</v>
      </c>
      <c r="D5433" t="s">
        <v>5184</v>
      </c>
      <c r="E5433" t="s">
        <v>1105</v>
      </c>
      <c r="F5433" t="s">
        <v>89</v>
      </c>
      <c r="G5433" t="s">
        <v>89</v>
      </c>
      <c r="H5433" t="s">
        <v>93</v>
      </c>
    </row>
    <row r="5434" spans="1:8" x14ac:dyDescent="0.25">
      <c r="A5434" t="s">
        <v>240</v>
      </c>
      <c r="B5434" t="s">
        <v>5168</v>
      </c>
      <c r="C5434" t="s">
        <v>89</v>
      </c>
      <c r="D5434" t="s">
        <v>3350</v>
      </c>
      <c r="E5434" t="s">
        <v>1153</v>
      </c>
      <c r="F5434" t="s">
        <v>89</v>
      </c>
      <c r="G5434" t="s">
        <v>89</v>
      </c>
      <c r="H5434" t="s">
        <v>93</v>
      </c>
    </row>
    <row r="5435" spans="1:8" x14ac:dyDescent="0.25">
      <c r="A5435" t="s">
        <v>240</v>
      </c>
      <c r="B5435" t="s">
        <v>5185</v>
      </c>
      <c r="C5435" t="s">
        <v>89</v>
      </c>
      <c r="D5435" t="s">
        <v>2658</v>
      </c>
      <c r="E5435" t="s">
        <v>1093</v>
      </c>
      <c r="F5435" t="s">
        <v>89</v>
      </c>
      <c r="G5435" t="s">
        <v>89</v>
      </c>
      <c r="H5435" t="s">
        <v>93</v>
      </c>
    </row>
    <row r="5436" spans="1:8" x14ac:dyDescent="0.25">
      <c r="A5436" t="s">
        <v>240</v>
      </c>
      <c r="B5436" t="s">
        <v>5186</v>
      </c>
      <c r="C5436" t="s">
        <v>89</v>
      </c>
      <c r="D5436" t="s">
        <v>5187</v>
      </c>
      <c r="E5436" t="s">
        <v>1153</v>
      </c>
      <c r="F5436" t="s">
        <v>89</v>
      </c>
      <c r="G5436" t="s">
        <v>89</v>
      </c>
      <c r="H5436" t="s">
        <v>93</v>
      </c>
    </row>
    <row r="5437" spans="1:8" x14ac:dyDescent="0.25">
      <c r="A5437" t="s">
        <v>240</v>
      </c>
      <c r="B5437" t="s">
        <v>2697</v>
      </c>
      <c r="C5437" t="s">
        <v>89</v>
      </c>
      <c r="D5437" t="s">
        <v>5188</v>
      </c>
      <c r="E5437" t="s">
        <v>1278</v>
      </c>
      <c r="F5437" t="s">
        <v>89</v>
      </c>
      <c r="G5437" t="s">
        <v>89</v>
      </c>
      <c r="H5437" t="s">
        <v>93</v>
      </c>
    </row>
    <row r="5438" spans="1:8" x14ac:dyDescent="0.25">
      <c r="A5438" t="s">
        <v>240</v>
      </c>
      <c r="B5438" t="s">
        <v>1197</v>
      </c>
      <c r="C5438" t="s">
        <v>89</v>
      </c>
      <c r="D5438" t="s">
        <v>89</v>
      </c>
      <c r="E5438" t="s">
        <v>1272</v>
      </c>
      <c r="F5438" t="s">
        <v>89</v>
      </c>
      <c r="G5438" t="s">
        <v>89</v>
      </c>
      <c r="H5438" t="s">
        <v>93</v>
      </c>
    </row>
    <row r="5439" spans="1:8" x14ac:dyDescent="0.25">
      <c r="A5439" t="s">
        <v>240</v>
      </c>
      <c r="B5439" t="s">
        <v>5189</v>
      </c>
      <c r="C5439" t="s">
        <v>89</v>
      </c>
      <c r="D5439" t="s">
        <v>89</v>
      </c>
      <c r="E5439" t="s">
        <v>1133</v>
      </c>
      <c r="F5439" t="s">
        <v>89</v>
      </c>
      <c r="G5439" t="s">
        <v>89</v>
      </c>
      <c r="H5439" t="s">
        <v>93</v>
      </c>
    </row>
    <row r="5440" spans="1:8" x14ac:dyDescent="0.25">
      <c r="A5440" t="s">
        <v>240</v>
      </c>
      <c r="B5440" t="s">
        <v>1124</v>
      </c>
      <c r="C5440" t="s">
        <v>89</v>
      </c>
      <c r="D5440" t="s">
        <v>89</v>
      </c>
      <c r="E5440" t="s">
        <v>1218</v>
      </c>
      <c r="F5440" t="s">
        <v>89</v>
      </c>
      <c r="G5440" t="s">
        <v>89</v>
      </c>
      <c r="H5440" t="s">
        <v>93</v>
      </c>
    </row>
    <row r="5441" spans="1:8" x14ac:dyDescent="0.25">
      <c r="A5441" t="s">
        <v>240</v>
      </c>
      <c r="B5441" t="s">
        <v>1125</v>
      </c>
      <c r="C5441" t="s">
        <v>89</v>
      </c>
      <c r="D5441" t="s">
        <v>89</v>
      </c>
      <c r="E5441" t="s">
        <v>1218</v>
      </c>
      <c r="F5441" t="s">
        <v>89</v>
      </c>
      <c r="G5441" t="s">
        <v>89</v>
      </c>
      <c r="H5441" t="s">
        <v>93</v>
      </c>
    </row>
    <row r="5442" spans="1:8" x14ac:dyDescent="0.25">
      <c r="A5442" t="s">
        <v>240</v>
      </c>
      <c r="B5442" t="s">
        <v>1127</v>
      </c>
      <c r="C5442" t="s">
        <v>89</v>
      </c>
      <c r="D5442" t="s">
        <v>89</v>
      </c>
      <c r="E5442" t="s">
        <v>1218</v>
      </c>
      <c r="F5442" t="s">
        <v>89</v>
      </c>
      <c r="G5442" t="s">
        <v>89</v>
      </c>
      <c r="H5442" t="s">
        <v>93</v>
      </c>
    </row>
    <row r="5443" spans="1:8" x14ac:dyDescent="0.25">
      <c r="A5443" t="s">
        <v>240</v>
      </c>
      <c r="B5443" t="s">
        <v>1198</v>
      </c>
      <c r="C5443" t="s">
        <v>89</v>
      </c>
      <c r="D5443" t="s">
        <v>89</v>
      </c>
      <c r="E5443" t="s">
        <v>1218</v>
      </c>
      <c r="F5443" t="s">
        <v>89</v>
      </c>
      <c r="G5443" t="s">
        <v>89</v>
      </c>
      <c r="H5443" t="s">
        <v>93</v>
      </c>
    </row>
    <row r="5444" spans="1:8" x14ac:dyDescent="0.25">
      <c r="A5444" t="s">
        <v>240</v>
      </c>
      <c r="B5444" t="s">
        <v>1527</v>
      </c>
      <c r="C5444" t="s">
        <v>89</v>
      </c>
      <c r="D5444" t="s">
        <v>89</v>
      </c>
      <c r="E5444" t="s">
        <v>1131</v>
      </c>
      <c r="F5444" t="s">
        <v>89</v>
      </c>
      <c r="G5444" t="s">
        <v>89</v>
      </c>
      <c r="H5444" t="s">
        <v>93</v>
      </c>
    </row>
    <row r="5445" spans="1:8" x14ac:dyDescent="0.25">
      <c r="A5445" t="s">
        <v>240</v>
      </c>
      <c r="B5445" t="s">
        <v>1266</v>
      </c>
      <c r="C5445" t="s">
        <v>89</v>
      </c>
      <c r="D5445" t="s">
        <v>89</v>
      </c>
      <c r="E5445" t="s">
        <v>1131</v>
      </c>
      <c r="F5445" t="s">
        <v>89</v>
      </c>
      <c r="G5445" t="s">
        <v>89</v>
      </c>
      <c r="H5445" t="s">
        <v>93</v>
      </c>
    </row>
    <row r="5446" spans="1:8" x14ac:dyDescent="0.25">
      <c r="A5446" t="s">
        <v>240</v>
      </c>
      <c r="B5446" t="s">
        <v>1200</v>
      </c>
      <c r="C5446" t="s">
        <v>89</v>
      </c>
      <c r="D5446" t="s">
        <v>89</v>
      </c>
      <c r="E5446" t="s">
        <v>1129</v>
      </c>
      <c r="F5446" t="s">
        <v>89</v>
      </c>
      <c r="G5446" t="s">
        <v>89</v>
      </c>
      <c r="H5446" t="s">
        <v>93</v>
      </c>
    </row>
    <row r="5447" spans="1:8" x14ac:dyDescent="0.25">
      <c r="A5447" t="s">
        <v>240</v>
      </c>
      <c r="B5447" t="s">
        <v>1201</v>
      </c>
      <c r="C5447" t="s">
        <v>89</v>
      </c>
      <c r="D5447" t="s">
        <v>89</v>
      </c>
      <c r="E5447" t="s">
        <v>1202</v>
      </c>
      <c r="F5447" t="s">
        <v>89</v>
      </c>
      <c r="G5447" t="s">
        <v>89</v>
      </c>
      <c r="H5447" t="s">
        <v>93</v>
      </c>
    </row>
    <row r="5448" spans="1:8" x14ac:dyDescent="0.25">
      <c r="A5448" t="s">
        <v>240</v>
      </c>
      <c r="B5448" t="s">
        <v>1132</v>
      </c>
      <c r="C5448" t="s">
        <v>89</v>
      </c>
      <c r="D5448" t="s">
        <v>89</v>
      </c>
      <c r="E5448" t="s">
        <v>1133</v>
      </c>
      <c r="F5448" t="s">
        <v>89</v>
      </c>
      <c r="G5448" t="s">
        <v>89</v>
      </c>
      <c r="H5448" t="s">
        <v>93</v>
      </c>
    </row>
    <row r="5449" spans="1:8" x14ac:dyDescent="0.25">
      <c r="A5449" t="s">
        <v>240</v>
      </c>
      <c r="B5449" t="s">
        <v>1268</v>
      </c>
      <c r="C5449" t="s">
        <v>89</v>
      </c>
      <c r="D5449" t="s">
        <v>89</v>
      </c>
      <c r="E5449" t="s">
        <v>1135</v>
      </c>
      <c r="F5449" t="s">
        <v>89</v>
      </c>
      <c r="G5449" t="s">
        <v>89</v>
      </c>
      <c r="H5449" t="s">
        <v>93</v>
      </c>
    </row>
    <row r="5450" spans="1:8" x14ac:dyDescent="0.25">
      <c r="A5450" t="s">
        <v>240</v>
      </c>
      <c r="B5450" t="s">
        <v>1138</v>
      </c>
      <c r="C5450" t="s">
        <v>89</v>
      </c>
      <c r="D5450" t="s">
        <v>89</v>
      </c>
      <c r="E5450" t="s">
        <v>1139</v>
      </c>
      <c r="F5450" t="s">
        <v>89</v>
      </c>
      <c r="G5450" t="s">
        <v>89</v>
      </c>
      <c r="H5450" t="s">
        <v>93</v>
      </c>
    </row>
    <row r="5451" spans="1:8" x14ac:dyDescent="0.25">
      <c r="A5451" t="s">
        <v>241</v>
      </c>
      <c r="B5451" t="s">
        <v>5096</v>
      </c>
      <c r="C5451" t="s">
        <v>89</v>
      </c>
      <c r="D5451" t="s">
        <v>89</v>
      </c>
      <c r="E5451" t="s">
        <v>1485</v>
      </c>
      <c r="F5451" t="s">
        <v>89</v>
      </c>
      <c r="G5451" t="s">
        <v>89</v>
      </c>
      <c r="H5451" t="s">
        <v>93</v>
      </c>
    </row>
    <row r="5452" spans="1:8" x14ac:dyDescent="0.25">
      <c r="A5452" t="s">
        <v>241</v>
      </c>
      <c r="B5452" t="s">
        <v>2495</v>
      </c>
      <c r="C5452" t="s">
        <v>89</v>
      </c>
      <c r="D5452" t="s">
        <v>5190</v>
      </c>
      <c r="E5452" t="s">
        <v>1148</v>
      </c>
      <c r="F5452" t="s">
        <v>89</v>
      </c>
      <c r="G5452" t="s">
        <v>89</v>
      </c>
      <c r="H5452" t="s">
        <v>93</v>
      </c>
    </row>
    <row r="5453" spans="1:8" x14ac:dyDescent="0.25">
      <c r="A5453" t="s">
        <v>241</v>
      </c>
      <c r="B5453" t="s">
        <v>5191</v>
      </c>
      <c r="C5453" t="s">
        <v>89</v>
      </c>
      <c r="D5453" t="s">
        <v>5192</v>
      </c>
      <c r="E5453" t="s">
        <v>1148</v>
      </c>
      <c r="F5453" t="s">
        <v>89</v>
      </c>
      <c r="G5453" t="s">
        <v>89</v>
      </c>
      <c r="H5453" t="s">
        <v>93</v>
      </c>
    </row>
    <row r="5454" spans="1:8" x14ac:dyDescent="0.25">
      <c r="A5454" t="s">
        <v>241</v>
      </c>
      <c r="B5454" t="s">
        <v>5193</v>
      </c>
      <c r="C5454" t="s">
        <v>89</v>
      </c>
      <c r="D5454" t="s">
        <v>5194</v>
      </c>
      <c r="E5454" t="s">
        <v>1207</v>
      </c>
      <c r="F5454" t="s">
        <v>89</v>
      </c>
      <c r="G5454" t="s">
        <v>89</v>
      </c>
      <c r="H5454" t="s">
        <v>93</v>
      </c>
    </row>
    <row r="5455" spans="1:8" x14ac:dyDescent="0.25">
      <c r="A5455" t="s">
        <v>241</v>
      </c>
      <c r="B5455" t="s">
        <v>5195</v>
      </c>
      <c r="C5455" t="s">
        <v>89</v>
      </c>
      <c r="D5455" t="s">
        <v>5196</v>
      </c>
      <c r="E5455" t="s">
        <v>1148</v>
      </c>
      <c r="F5455" t="s">
        <v>89</v>
      </c>
      <c r="G5455" t="s">
        <v>89</v>
      </c>
      <c r="H5455" t="s">
        <v>93</v>
      </c>
    </row>
    <row r="5456" spans="1:8" x14ac:dyDescent="0.25">
      <c r="A5456" t="s">
        <v>241</v>
      </c>
      <c r="B5456" t="s">
        <v>5197</v>
      </c>
      <c r="C5456" t="s">
        <v>89</v>
      </c>
      <c r="D5456" t="s">
        <v>5198</v>
      </c>
      <c r="E5456" t="s">
        <v>1180</v>
      </c>
      <c r="F5456" t="s">
        <v>89</v>
      </c>
      <c r="G5456" t="s">
        <v>89</v>
      </c>
      <c r="H5456" t="s">
        <v>93</v>
      </c>
    </row>
    <row r="5457" spans="1:8" x14ac:dyDescent="0.25">
      <c r="A5457" t="s">
        <v>241</v>
      </c>
      <c r="B5457" t="s">
        <v>5199</v>
      </c>
      <c r="C5457" t="s">
        <v>89</v>
      </c>
      <c r="D5457" t="s">
        <v>5200</v>
      </c>
      <c r="E5457" t="s">
        <v>1164</v>
      </c>
      <c r="F5457" t="s">
        <v>89</v>
      </c>
      <c r="G5457" t="s">
        <v>89</v>
      </c>
      <c r="H5457" t="s">
        <v>93</v>
      </c>
    </row>
    <row r="5458" spans="1:8" x14ac:dyDescent="0.25">
      <c r="A5458" t="s">
        <v>241</v>
      </c>
      <c r="B5458" t="s">
        <v>5201</v>
      </c>
      <c r="C5458" t="s">
        <v>89</v>
      </c>
      <c r="D5458" t="s">
        <v>5202</v>
      </c>
      <c r="E5458" t="s">
        <v>1102</v>
      </c>
      <c r="F5458" t="s">
        <v>89</v>
      </c>
      <c r="G5458" t="s">
        <v>89</v>
      </c>
      <c r="H5458" t="s">
        <v>93</v>
      </c>
    </row>
    <row r="5459" spans="1:8" x14ac:dyDescent="0.25">
      <c r="A5459" t="s">
        <v>241</v>
      </c>
      <c r="B5459" t="s">
        <v>5203</v>
      </c>
      <c r="C5459" t="s">
        <v>89</v>
      </c>
      <c r="D5459" t="s">
        <v>5204</v>
      </c>
      <c r="E5459" t="s">
        <v>2925</v>
      </c>
      <c r="F5459" t="s">
        <v>89</v>
      </c>
      <c r="G5459" t="s">
        <v>89</v>
      </c>
      <c r="H5459" t="s">
        <v>93</v>
      </c>
    </row>
    <row r="5460" spans="1:8" x14ac:dyDescent="0.25">
      <c r="A5460" t="s">
        <v>241</v>
      </c>
      <c r="B5460" t="s">
        <v>5205</v>
      </c>
      <c r="C5460" t="s">
        <v>89</v>
      </c>
      <c r="D5460" t="s">
        <v>5206</v>
      </c>
      <c r="E5460" t="s">
        <v>2925</v>
      </c>
      <c r="F5460" t="s">
        <v>89</v>
      </c>
      <c r="G5460" t="s">
        <v>89</v>
      </c>
      <c r="H5460" t="s">
        <v>93</v>
      </c>
    </row>
    <row r="5461" spans="1:8" x14ac:dyDescent="0.25">
      <c r="A5461" t="s">
        <v>241</v>
      </c>
      <c r="B5461" t="s">
        <v>5207</v>
      </c>
      <c r="C5461" t="s">
        <v>89</v>
      </c>
      <c r="D5461" t="s">
        <v>5208</v>
      </c>
      <c r="E5461" t="s">
        <v>2925</v>
      </c>
      <c r="F5461" t="s">
        <v>89</v>
      </c>
      <c r="G5461" t="s">
        <v>89</v>
      </c>
      <c r="H5461" t="s">
        <v>93</v>
      </c>
    </row>
    <row r="5462" spans="1:8" x14ac:dyDescent="0.25">
      <c r="A5462" t="s">
        <v>241</v>
      </c>
      <c r="B5462" t="s">
        <v>5209</v>
      </c>
      <c r="C5462" t="s">
        <v>89</v>
      </c>
      <c r="D5462" t="s">
        <v>5210</v>
      </c>
      <c r="E5462" t="s">
        <v>2925</v>
      </c>
      <c r="F5462" t="s">
        <v>89</v>
      </c>
      <c r="G5462" t="s">
        <v>89</v>
      </c>
      <c r="H5462" t="s">
        <v>93</v>
      </c>
    </row>
    <row r="5463" spans="1:8" x14ac:dyDescent="0.25">
      <c r="A5463" t="s">
        <v>241</v>
      </c>
      <c r="B5463" t="s">
        <v>5211</v>
      </c>
      <c r="C5463" t="s">
        <v>89</v>
      </c>
      <c r="D5463" t="s">
        <v>5212</v>
      </c>
      <c r="E5463" t="s">
        <v>2925</v>
      </c>
      <c r="F5463" t="s">
        <v>89</v>
      </c>
      <c r="G5463" t="s">
        <v>89</v>
      </c>
      <c r="H5463" t="s">
        <v>93</v>
      </c>
    </row>
    <row r="5464" spans="1:8" x14ac:dyDescent="0.25">
      <c r="A5464" t="s">
        <v>241</v>
      </c>
      <c r="B5464" t="s">
        <v>5213</v>
      </c>
      <c r="C5464" t="s">
        <v>89</v>
      </c>
      <c r="D5464" t="s">
        <v>5214</v>
      </c>
      <c r="E5464" t="s">
        <v>2925</v>
      </c>
      <c r="F5464" t="s">
        <v>89</v>
      </c>
      <c r="G5464" t="s">
        <v>89</v>
      </c>
      <c r="H5464" t="s">
        <v>93</v>
      </c>
    </row>
    <row r="5465" spans="1:8" x14ac:dyDescent="0.25">
      <c r="A5465" t="s">
        <v>241</v>
      </c>
      <c r="B5465" t="s">
        <v>5215</v>
      </c>
      <c r="C5465" t="s">
        <v>89</v>
      </c>
      <c r="D5465" t="s">
        <v>5216</v>
      </c>
      <c r="E5465" t="s">
        <v>2925</v>
      </c>
      <c r="F5465" t="s">
        <v>89</v>
      </c>
      <c r="G5465" t="s">
        <v>89</v>
      </c>
      <c r="H5465" t="s">
        <v>93</v>
      </c>
    </row>
    <row r="5466" spans="1:8" x14ac:dyDescent="0.25">
      <c r="A5466" t="s">
        <v>241</v>
      </c>
      <c r="B5466" t="s">
        <v>5217</v>
      </c>
      <c r="C5466" t="s">
        <v>89</v>
      </c>
      <c r="D5466" t="s">
        <v>5218</v>
      </c>
      <c r="E5466" t="s">
        <v>2925</v>
      </c>
      <c r="F5466" t="s">
        <v>89</v>
      </c>
      <c r="G5466" t="s">
        <v>89</v>
      </c>
      <c r="H5466" t="s">
        <v>93</v>
      </c>
    </row>
    <row r="5467" spans="1:8" x14ac:dyDescent="0.25">
      <c r="A5467" t="s">
        <v>241</v>
      </c>
      <c r="B5467" t="s">
        <v>5219</v>
      </c>
      <c r="C5467" t="s">
        <v>89</v>
      </c>
      <c r="D5467" t="s">
        <v>5220</v>
      </c>
      <c r="E5467" t="s">
        <v>2925</v>
      </c>
      <c r="F5467" t="s">
        <v>89</v>
      </c>
      <c r="G5467" t="s">
        <v>89</v>
      </c>
      <c r="H5467" t="s">
        <v>93</v>
      </c>
    </row>
    <row r="5468" spans="1:8" x14ac:dyDescent="0.25">
      <c r="A5468" t="s">
        <v>241</v>
      </c>
      <c r="B5468" t="s">
        <v>5221</v>
      </c>
      <c r="C5468" t="s">
        <v>89</v>
      </c>
      <c r="D5468" t="s">
        <v>5222</v>
      </c>
      <c r="E5468" t="s">
        <v>2925</v>
      </c>
      <c r="F5468" t="s">
        <v>89</v>
      </c>
      <c r="G5468" t="s">
        <v>89</v>
      </c>
      <c r="H5468" t="s">
        <v>93</v>
      </c>
    </row>
    <row r="5469" spans="1:8" x14ac:dyDescent="0.25">
      <c r="A5469" t="s">
        <v>241</v>
      </c>
      <c r="B5469" t="s">
        <v>5223</v>
      </c>
      <c r="C5469" t="s">
        <v>89</v>
      </c>
      <c r="D5469" t="s">
        <v>5224</v>
      </c>
      <c r="E5469" t="s">
        <v>2925</v>
      </c>
      <c r="F5469" t="s">
        <v>89</v>
      </c>
      <c r="G5469" t="s">
        <v>89</v>
      </c>
      <c r="H5469" t="s">
        <v>93</v>
      </c>
    </row>
    <row r="5470" spans="1:8" x14ac:dyDescent="0.25">
      <c r="A5470" t="s">
        <v>241</v>
      </c>
      <c r="B5470" t="s">
        <v>1112</v>
      </c>
      <c r="C5470" t="s">
        <v>89</v>
      </c>
      <c r="D5470" t="s">
        <v>89</v>
      </c>
      <c r="E5470" t="s">
        <v>1105</v>
      </c>
      <c r="F5470" t="s">
        <v>89</v>
      </c>
      <c r="G5470" t="s">
        <v>89</v>
      </c>
      <c r="H5470" t="s">
        <v>93</v>
      </c>
    </row>
    <row r="5471" spans="1:8" x14ac:dyDescent="0.25">
      <c r="A5471" t="s">
        <v>241</v>
      </c>
      <c r="B5471" t="s">
        <v>1114</v>
      </c>
      <c r="C5471" t="s">
        <v>89</v>
      </c>
      <c r="D5471" t="s">
        <v>89</v>
      </c>
      <c r="E5471" t="s">
        <v>1097</v>
      </c>
      <c r="F5471" t="s">
        <v>89</v>
      </c>
      <c r="G5471" t="s">
        <v>89</v>
      </c>
      <c r="H5471" t="s">
        <v>93</v>
      </c>
    </row>
    <row r="5472" spans="1:8" x14ac:dyDescent="0.25">
      <c r="A5472" t="s">
        <v>241</v>
      </c>
      <c r="B5472" t="s">
        <v>1098</v>
      </c>
      <c r="C5472" t="s">
        <v>89</v>
      </c>
      <c r="D5472" t="s">
        <v>1682</v>
      </c>
      <c r="E5472" t="s">
        <v>1093</v>
      </c>
      <c r="F5472" t="s">
        <v>89</v>
      </c>
      <c r="G5472" t="s">
        <v>89</v>
      </c>
      <c r="H5472" t="s">
        <v>93</v>
      </c>
    </row>
    <row r="5473" spans="1:8" x14ac:dyDescent="0.25">
      <c r="A5473" t="s">
        <v>241</v>
      </c>
      <c r="B5473" t="s">
        <v>2896</v>
      </c>
      <c r="C5473" t="s">
        <v>89</v>
      </c>
      <c r="D5473" t="s">
        <v>89</v>
      </c>
      <c r="E5473" t="s">
        <v>1164</v>
      </c>
      <c r="F5473" t="s">
        <v>89</v>
      </c>
      <c r="G5473" t="s">
        <v>89</v>
      </c>
      <c r="H5473" t="s">
        <v>93</v>
      </c>
    </row>
    <row r="5474" spans="1:8" x14ac:dyDescent="0.25">
      <c r="A5474" t="s">
        <v>241</v>
      </c>
      <c r="B5474" t="s">
        <v>5225</v>
      </c>
      <c r="C5474" t="s">
        <v>89</v>
      </c>
      <c r="D5474" t="s">
        <v>5226</v>
      </c>
      <c r="E5474" t="s">
        <v>1105</v>
      </c>
      <c r="F5474" t="s">
        <v>89</v>
      </c>
      <c r="G5474" t="s">
        <v>89</v>
      </c>
      <c r="H5474" t="s">
        <v>93</v>
      </c>
    </row>
    <row r="5475" spans="1:8" x14ac:dyDescent="0.25">
      <c r="A5475" t="s">
        <v>241</v>
      </c>
      <c r="B5475" t="s">
        <v>5227</v>
      </c>
      <c r="C5475" t="s">
        <v>89</v>
      </c>
      <c r="D5475" t="s">
        <v>5228</v>
      </c>
      <c r="E5475" t="s">
        <v>1485</v>
      </c>
      <c r="F5475" t="s">
        <v>89</v>
      </c>
      <c r="G5475" t="s">
        <v>89</v>
      </c>
      <c r="H5475" t="s">
        <v>93</v>
      </c>
    </row>
    <row r="5476" spans="1:8" x14ac:dyDescent="0.25">
      <c r="A5476" t="s">
        <v>241</v>
      </c>
      <c r="B5476" t="s">
        <v>5229</v>
      </c>
      <c r="C5476" t="s">
        <v>89</v>
      </c>
      <c r="D5476" t="s">
        <v>5230</v>
      </c>
      <c r="E5476" t="s">
        <v>1093</v>
      </c>
      <c r="F5476" t="s">
        <v>89</v>
      </c>
      <c r="G5476" t="s">
        <v>89</v>
      </c>
      <c r="H5476" t="s">
        <v>93</v>
      </c>
    </row>
    <row r="5477" spans="1:8" x14ac:dyDescent="0.25">
      <c r="A5477" t="s">
        <v>241</v>
      </c>
      <c r="B5477" t="s">
        <v>1658</v>
      </c>
      <c r="C5477" t="s">
        <v>89</v>
      </c>
      <c r="D5477" t="s">
        <v>5231</v>
      </c>
      <c r="E5477" t="s">
        <v>1093</v>
      </c>
      <c r="F5477" t="s">
        <v>89</v>
      </c>
      <c r="G5477" t="s">
        <v>89</v>
      </c>
      <c r="H5477" t="s">
        <v>93</v>
      </c>
    </row>
    <row r="5478" spans="1:8" x14ac:dyDescent="0.25">
      <c r="A5478" t="s">
        <v>241</v>
      </c>
      <c r="B5478" t="s">
        <v>1308</v>
      </c>
      <c r="C5478" t="s">
        <v>89</v>
      </c>
      <c r="D5478" t="s">
        <v>5232</v>
      </c>
      <c r="E5478" t="s">
        <v>1105</v>
      </c>
      <c r="F5478" t="s">
        <v>89</v>
      </c>
      <c r="G5478" t="s">
        <v>89</v>
      </c>
      <c r="H5478" t="s">
        <v>93</v>
      </c>
    </row>
    <row r="5479" spans="1:8" x14ac:dyDescent="0.25">
      <c r="A5479" t="s">
        <v>241</v>
      </c>
      <c r="B5479" t="s">
        <v>5233</v>
      </c>
      <c r="C5479" t="s">
        <v>89</v>
      </c>
      <c r="D5479" t="s">
        <v>5234</v>
      </c>
      <c r="E5479" t="s">
        <v>1093</v>
      </c>
      <c r="F5479" t="s">
        <v>89</v>
      </c>
      <c r="G5479" t="s">
        <v>89</v>
      </c>
      <c r="H5479" t="s">
        <v>93</v>
      </c>
    </row>
    <row r="5480" spans="1:8" x14ac:dyDescent="0.25">
      <c r="A5480" t="s">
        <v>241</v>
      </c>
      <c r="B5480" t="s">
        <v>1687</v>
      </c>
      <c r="C5480" t="s">
        <v>89</v>
      </c>
      <c r="D5480" t="s">
        <v>5235</v>
      </c>
      <c r="E5480" t="s">
        <v>1093</v>
      </c>
      <c r="F5480" t="s">
        <v>89</v>
      </c>
      <c r="G5480" t="s">
        <v>89</v>
      </c>
      <c r="H5480" t="s">
        <v>93</v>
      </c>
    </row>
    <row r="5481" spans="1:8" x14ac:dyDescent="0.25">
      <c r="A5481" t="s">
        <v>241</v>
      </c>
      <c r="B5481" t="s">
        <v>1192</v>
      </c>
      <c r="C5481" t="s">
        <v>89</v>
      </c>
      <c r="D5481" t="s">
        <v>5236</v>
      </c>
      <c r="E5481" t="s">
        <v>1207</v>
      </c>
      <c r="F5481" t="s">
        <v>89</v>
      </c>
      <c r="G5481" t="s">
        <v>89</v>
      </c>
      <c r="H5481" t="s">
        <v>93</v>
      </c>
    </row>
    <row r="5482" spans="1:8" x14ac:dyDescent="0.25">
      <c r="A5482" t="s">
        <v>241</v>
      </c>
      <c r="B5482" t="s">
        <v>5237</v>
      </c>
      <c r="C5482" t="s">
        <v>89</v>
      </c>
      <c r="D5482" t="s">
        <v>5238</v>
      </c>
      <c r="E5482" t="s">
        <v>1102</v>
      </c>
      <c r="F5482" t="s">
        <v>89</v>
      </c>
      <c r="G5482" t="s">
        <v>89</v>
      </c>
      <c r="H5482" t="s">
        <v>93</v>
      </c>
    </row>
    <row r="5483" spans="1:8" x14ac:dyDescent="0.25">
      <c r="A5483" t="s">
        <v>241</v>
      </c>
      <c r="B5483" t="s">
        <v>4954</v>
      </c>
      <c r="C5483" t="s">
        <v>89</v>
      </c>
      <c r="D5483" t="s">
        <v>5239</v>
      </c>
      <c r="E5483" t="s">
        <v>1207</v>
      </c>
      <c r="F5483" t="s">
        <v>89</v>
      </c>
      <c r="G5483" t="s">
        <v>89</v>
      </c>
      <c r="H5483" t="s">
        <v>93</v>
      </c>
    </row>
    <row r="5484" spans="1:8" x14ac:dyDescent="0.25">
      <c r="A5484" t="s">
        <v>241</v>
      </c>
      <c r="B5484" t="s">
        <v>1714</v>
      </c>
      <c r="C5484" t="s">
        <v>89</v>
      </c>
      <c r="D5484" t="s">
        <v>5240</v>
      </c>
      <c r="E5484" t="s">
        <v>1485</v>
      </c>
      <c r="F5484" t="s">
        <v>89</v>
      </c>
      <c r="G5484" t="s">
        <v>89</v>
      </c>
      <c r="H5484" t="s">
        <v>93</v>
      </c>
    </row>
    <row r="5485" spans="1:8" x14ac:dyDescent="0.25">
      <c r="A5485" t="s">
        <v>241</v>
      </c>
      <c r="B5485" t="s">
        <v>1325</v>
      </c>
      <c r="C5485" t="s">
        <v>89</v>
      </c>
      <c r="D5485" t="s">
        <v>5241</v>
      </c>
      <c r="E5485" t="s">
        <v>1349</v>
      </c>
      <c r="F5485" t="s">
        <v>89</v>
      </c>
      <c r="G5485" t="s">
        <v>89</v>
      </c>
      <c r="H5485" t="s">
        <v>93</v>
      </c>
    </row>
    <row r="5486" spans="1:8" x14ac:dyDescent="0.25">
      <c r="A5486" t="s">
        <v>241</v>
      </c>
      <c r="B5486" t="s">
        <v>2751</v>
      </c>
      <c r="C5486" t="s">
        <v>89</v>
      </c>
      <c r="D5486" t="s">
        <v>5242</v>
      </c>
      <c r="E5486" t="s">
        <v>1265</v>
      </c>
      <c r="F5486" t="s">
        <v>89</v>
      </c>
      <c r="G5486" t="s">
        <v>89</v>
      </c>
      <c r="H5486" t="s">
        <v>93</v>
      </c>
    </row>
    <row r="5487" spans="1:8" x14ac:dyDescent="0.25">
      <c r="A5487" t="s">
        <v>241</v>
      </c>
      <c r="B5487" t="s">
        <v>4985</v>
      </c>
      <c r="C5487" t="s">
        <v>89</v>
      </c>
      <c r="D5487" t="s">
        <v>5243</v>
      </c>
      <c r="E5487" t="s">
        <v>1742</v>
      </c>
      <c r="F5487" t="s">
        <v>89</v>
      </c>
      <c r="G5487" t="s">
        <v>89</v>
      </c>
      <c r="H5487" t="s">
        <v>93</v>
      </c>
    </row>
    <row r="5488" spans="1:8" x14ac:dyDescent="0.25">
      <c r="A5488" t="s">
        <v>241</v>
      </c>
      <c r="B5488" t="s">
        <v>5195</v>
      </c>
      <c r="C5488" t="s">
        <v>89</v>
      </c>
      <c r="D5488" t="s">
        <v>5196</v>
      </c>
      <c r="E5488" t="s">
        <v>1148</v>
      </c>
      <c r="F5488" t="s">
        <v>89</v>
      </c>
      <c r="G5488" t="s">
        <v>89</v>
      </c>
      <c r="H5488" t="s">
        <v>93</v>
      </c>
    </row>
    <row r="5489" spans="1:8" x14ac:dyDescent="0.25">
      <c r="A5489" t="s">
        <v>241</v>
      </c>
      <c r="B5489" t="s">
        <v>5244</v>
      </c>
      <c r="C5489" t="s">
        <v>89</v>
      </c>
      <c r="D5489" t="s">
        <v>5245</v>
      </c>
      <c r="E5489" t="s">
        <v>1148</v>
      </c>
      <c r="F5489" t="s">
        <v>89</v>
      </c>
      <c r="G5489" t="s">
        <v>89</v>
      </c>
      <c r="H5489" t="s">
        <v>93</v>
      </c>
    </row>
    <row r="5490" spans="1:8" x14ac:dyDescent="0.25">
      <c r="A5490" t="s">
        <v>241</v>
      </c>
      <c r="B5490" t="s">
        <v>5246</v>
      </c>
      <c r="C5490" t="s">
        <v>89</v>
      </c>
      <c r="D5490" t="s">
        <v>5247</v>
      </c>
      <c r="E5490" t="s">
        <v>1121</v>
      </c>
      <c r="F5490" t="s">
        <v>89</v>
      </c>
      <c r="G5490" t="s">
        <v>89</v>
      </c>
      <c r="H5490" t="s">
        <v>93</v>
      </c>
    </row>
    <row r="5491" spans="1:8" x14ac:dyDescent="0.25">
      <c r="A5491" t="s">
        <v>241</v>
      </c>
      <c r="B5491" t="s">
        <v>5248</v>
      </c>
      <c r="C5491" t="s">
        <v>89</v>
      </c>
      <c r="D5491" t="s">
        <v>5249</v>
      </c>
      <c r="E5491" t="s">
        <v>1859</v>
      </c>
      <c r="F5491" t="s">
        <v>89</v>
      </c>
      <c r="G5491" t="s">
        <v>89</v>
      </c>
      <c r="H5491" t="s">
        <v>93</v>
      </c>
    </row>
    <row r="5492" spans="1:8" x14ac:dyDescent="0.25">
      <c r="A5492" t="s">
        <v>241</v>
      </c>
      <c r="B5492" t="s">
        <v>5250</v>
      </c>
      <c r="C5492" t="s">
        <v>89</v>
      </c>
      <c r="D5492" t="s">
        <v>5251</v>
      </c>
      <c r="E5492" t="s">
        <v>5252</v>
      </c>
      <c r="F5492" t="s">
        <v>89</v>
      </c>
      <c r="G5492" t="s">
        <v>89</v>
      </c>
      <c r="H5492" t="s">
        <v>93</v>
      </c>
    </row>
    <row r="5493" spans="1:8" x14ac:dyDescent="0.25">
      <c r="A5493" t="s">
        <v>241</v>
      </c>
      <c r="B5493" t="s">
        <v>5253</v>
      </c>
      <c r="C5493" t="s">
        <v>89</v>
      </c>
      <c r="D5493" t="s">
        <v>5254</v>
      </c>
      <c r="E5493" t="s">
        <v>4854</v>
      </c>
      <c r="F5493" t="s">
        <v>89</v>
      </c>
      <c r="G5493" t="s">
        <v>89</v>
      </c>
      <c r="H5493" t="s">
        <v>93</v>
      </c>
    </row>
    <row r="5494" spans="1:8" x14ac:dyDescent="0.25">
      <c r="A5494" t="s">
        <v>241</v>
      </c>
      <c r="B5494" t="s">
        <v>5255</v>
      </c>
      <c r="C5494" t="s">
        <v>89</v>
      </c>
      <c r="D5494" t="s">
        <v>5256</v>
      </c>
      <c r="E5494" t="s">
        <v>1582</v>
      </c>
      <c r="F5494" t="s">
        <v>89</v>
      </c>
      <c r="G5494" t="s">
        <v>89</v>
      </c>
      <c r="H5494" t="s">
        <v>93</v>
      </c>
    </row>
    <row r="5495" spans="1:8" x14ac:dyDescent="0.25">
      <c r="A5495" t="s">
        <v>241</v>
      </c>
      <c r="B5495" t="s">
        <v>5257</v>
      </c>
      <c r="C5495" t="s">
        <v>89</v>
      </c>
      <c r="D5495" t="s">
        <v>5258</v>
      </c>
      <c r="E5495" t="s">
        <v>4854</v>
      </c>
      <c r="F5495" t="s">
        <v>89</v>
      </c>
      <c r="G5495" t="s">
        <v>89</v>
      </c>
      <c r="H5495" t="s">
        <v>93</v>
      </c>
    </row>
    <row r="5496" spans="1:8" x14ac:dyDescent="0.25">
      <c r="A5496" t="s">
        <v>241</v>
      </c>
      <c r="B5496" t="s">
        <v>5259</v>
      </c>
      <c r="C5496" t="s">
        <v>89</v>
      </c>
      <c r="D5496" t="s">
        <v>5260</v>
      </c>
      <c r="E5496" t="s">
        <v>5261</v>
      </c>
      <c r="F5496" t="s">
        <v>89</v>
      </c>
      <c r="G5496" t="s">
        <v>89</v>
      </c>
      <c r="H5496" t="s">
        <v>93</v>
      </c>
    </row>
    <row r="5497" spans="1:8" x14ac:dyDescent="0.25">
      <c r="A5497" t="s">
        <v>241</v>
      </c>
      <c r="B5497" t="s">
        <v>5262</v>
      </c>
      <c r="C5497" t="s">
        <v>89</v>
      </c>
      <c r="D5497" t="s">
        <v>5263</v>
      </c>
      <c r="E5497" t="s">
        <v>4854</v>
      </c>
      <c r="F5497" t="s">
        <v>89</v>
      </c>
      <c r="G5497" t="s">
        <v>89</v>
      </c>
      <c r="H5497" t="s">
        <v>93</v>
      </c>
    </row>
    <row r="5498" spans="1:8" x14ac:dyDescent="0.25">
      <c r="A5498" t="s">
        <v>241</v>
      </c>
      <c r="B5498" t="s">
        <v>2249</v>
      </c>
      <c r="C5498" t="s">
        <v>89</v>
      </c>
      <c r="D5498" t="s">
        <v>5264</v>
      </c>
      <c r="E5498" t="s">
        <v>4854</v>
      </c>
      <c r="F5498" t="s">
        <v>89</v>
      </c>
      <c r="G5498" t="s">
        <v>89</v>
      </c>
      <c r="H5498" t="s">
        <v>93</v>
      </c>
    </row>
    <row r="5499" spans="1:8" x14ac:dyDescent="0.25">
      <c r="A5499" t="s">
        <v>241</v>
      </c>
      <c r="B5499" t="s">
        <v>5158</v>
      </c>
      <c r="C5499" t="s">
        <v>89</v>
      </c>
      <c r="D5499" t="s">
        <v>5265</v>
      </c>
      <c r="E5499" t="s">
        <v>1298</v>
      </c>
      <c r="F5499" t="s">
        <v>89</v>
      </c>
      <c r="G5499" t="s">
        <v>89</v>
      </c>
      <c r="H5499" t="s">
        <v>93</v>
      </c>
    </row>
    <row r="5500" spans="1:8" x14ac:dyDescent="0.25">
      <c r="A5500" t="s">
        <v>241</v>
      </c>
      <c r="B5500" t="s">
        <v>5266</v>
      </c>
      <c r="C5500" t="s">
        <v>89</v>
      </c>
      <c r="D5500" t="s">
        <v>5267</v>
      </c>
      <c r="E5500" t="s">
        <v>4854</v>
      </c>
      <c r="F5500" t="s">
        <v>89</v>
      </c>
      <c r="G5500" t="s">
        <v>89</v>
      </c>
      <c r="H5500" t="s">
        <v>93</v>
      </c>
    </row>
    <row r="5501" spans="1:8" x14ac:dyDescent="0.25">
      <c r="A5501" t="s">
        <v>241</v>
      </c>
      <c r="B5501" t="s">
        <v>5268</v>
      </c>
      <c r="C5501" t="s">
        <v>89</v>
      </c>
      <c r="D5501" t="s">
        <v>5269</v>
      </c>
      <c r="E5501" t="s">
        <v>5252</v>
      </c>
      <c r="F5501" t="s">
        <v>89</v>
      </c>
      <c r="G5501" t="s">
        <v>89</v>
      </c>
      <c r="H5501" t="s">
        <v>93</v>
      </c>
    </row>
    <row r="5502" spans="1:8" x14ac:dyDescent="0.25">
      <c r="A5502" t="s">
        <v>241</v>
      </c>
      <c r="B5502" t="s">
        <v>5270</v>
      </c>
      <c r="C5502" t="s">
        <v>89</v>
      </c>
      <c r="D5502" t="s">
        <v>5271</v>
      </c>
      <c r="E5502" t="s">
        <v>5252</v>
      </c>
      <c r="F5502" t="s">
        <v>89</v>
      </c>
      <c r="G5502" t="s">
        <v>89</v>
      </c>
      <c r="H5502" t="s">
        <v>93</v>
      </c>
    </row>
    <row r="5503" spans="1:8" x14ac:dyDescent="0.25">
      <c r="A5503" t="s">
        <v>241</v>
      </c>
      <c r="B5503" t="s">
        <v>5272</v>
      </c>
      <c r="C5503" t="s">
        <v>89</v>
      </c>
      <c r="D5503" t="s">
        <v>5273</v>
      </c>
      <c r="E5503" t="s">
        <v>5252</v>
      </c>
      <c r="F5503" t="s">
        <v>89</v>
      </c>
      <c r="G5503" t="s">
        <v>89</v>
      </c>
      <c r="H5503" t="s">
        <v>93</v>
      </c>
    </row>
    <row r="5504" spans="1:8" x14ac:dyDescent="0.25">
      <c r="A5504" t="s">
        <v>241</v>
      </c>
      <c r="B5504" t="s">
        <v>5274</v>
      </c>
      <c r="C5504" t="s">
        <v>89</v>
      </c>
      <c r="D5504" t="s">
        <v>5275</v>
      </c>
      <c r="E5504" t="s">
        <v>5252</v>
      </c>
      <c r="F5504" t="s">
        <v>89</v>
      </c>
      <c r="G5504" t="s">
        <v>89</v>
      </c>
      <c r="H5504" t="s">
        <v>93</v>
      </c>
    </row>
    <row r="5505" spans="1:8" x14ac:dyDescent="0.25">
      <c r="A5505" t="s">
        <v>241</v>
      </c>
      <c r="B5505" t="s">
        <v>5276</v>
      </c>
      <c r="C5505" t="s">
        <v>89</v>
      </c>
      <c r="D5505" t="s">
        <v>5277</v>
      </c>
      <c r="E5505" t="s">
        <v>5252</v>
      </c>
      <c r="F5505" t="s">
        <v>89</v>
      </c>
      <c r="G5505" t="s">
        <v>89</v>
      </c>
      <c r="H5505" t="s">
        <v>93</v>
      </c>
    </row>
    <row r="5506" spans="1:8" x14ac:dyDescent="0.25">
      <c r="A5506" t="s">
        <v>241</v>
      </c>
      <c r="B5506" t="s">
        <v>5278</v>
      </c>
      <c r="C5506" t="s">
        <v>89</v>
      </c>
      <c r="D5506" t="s">
        <v>5279</v>
      </c>
      <c r="E5506" t="s">
        <v>5252</v>
      </c>
      <c r="F5506" t="s">
        <v>89</v>
      </c>
      <c r="G5506" t="s">
        <v>89</v>
      </c>
      <c r="H5506" t="s">
        <v>93</v>
      </c>
    </row>
    <row r="5507" spans="1:8" x14ac:dyDescent="0.25">
      <c r="A5507" t="s">
        <v>241</v>
      </c>
      <c r="B5507" t="s">
        <v>5280</v>
      </c>
      <c r="C5507" t="s">
        <v>89</v>
      </c>
      <c r="D5507" t="s">
        <v>5281</v>
      </c>
      <c r="E5507" t="s">
        <v>4854</v>
      </c>
      <c r="F5507" t="s">
        <v>89</v>
      </c>
      <c r="G5507" t="s">
        <v>89</v>
      </c>
      <c r="H5507" t="s">
        <v>93</v>
      </c>
    </row>
    <row r="5508" spans="1:8" x14ac:dyDescent="0.25">
      <c r="A5508" t="s">
        <v>241</v>
      </c>
      <c r="B5508" t="s">
        <v>2489</v>
      </c>
      <c r="C5508" t="s">
        <v>89</v>
      </c>
      <c r="D5508" t="s">
        <v>5282</v>
      </c>
      <c r="E5508" t="s">
        <v>1148</v>
      </c>
      <c r="F5508" t="s">
        <v>89</v>
      </c>
      <c r="G5508" t="s">
        <v>89</v>
      </c>
      <c r="H5508" t="s">
        <v>93</v>
      </c>
    </row>
    <row r="5509" spans="1:8" x14ac:dyDescent="0.25">
      <c r="A5509" t="s">
        <v>241</v>
      </c>
      <c r="B5509" t="s">
        <v>5283</v>
      </c>
      <c r="C5509" t="s">
        <v>89</v>
      </c>
      <c r="D5509" t="s">
        <v>5284</v>
      </c>
      <c r="E5509" t="s">
        <v>1148</v>
      </c>
      <c r="F5509" t="s">
        <v>89</v>
      </c>
      <c r="G5509" t="s">
        <v>89</v>
      </c>
      <c r="H5509" t="s">
        <v>93</v>
      </c>
    </row>
    <row r="5510" spans="1:8" x14ac:dyDescent="0.25">
      <c r="A5510" t="s">
        <v>241</v>
      </c>
      <c r="B5510" t="s">
        <v>5285</v>
      </c>
      <c r="C5510" t="s">
        <v>89</v>
      </c>
      <c r="D5510" t="s">
        <v>5286</v>
      </c>
      <c r="E5510" t="s">
        <v>1148</v>
      </c>
      <c r="F5510" t="s">
        <v>89</v>
      </c>
      <c r="G5510" t="s">
        <v>89</v>
      </c>
      <c r="H5510" t="s">
        <v>93</v>
      </c>
    </row>
    <row r="5511" spans="1:8" x14ac:dyDescent="0.25">
      <c r="A5511" t="s">
        <v>241</v>
      </c>
      <c r="B5511" t="s">
        <v>5287</v>
      </c>
      <c r="C5511" t="s">
        <v>89</v>
      </c>
      <c r="D5511" t="s">
        <v>5288</v>
      </c>
      <c r="E5511" t="s">
        <v>1148</v>
      </c>
      <c r="F5511" t="s">
        <v>89</v>
      </c>
      <c r="G5511" t="s">
        <v>89</v>
      </c>
      <c r="H5511" t="s">
        <v>93</v>
      </c>
    </row>
    <row r="5512" spans="1:8" x14ac:dyDescent="0.25">
      <c r="A5512" t="s">
        <v>241</v>
      </c>
      <c r="B5512" t="s">
        <v>5289</v>
      </c>
      <c r="C5512" t="s">
        <v>89</v>
      </c>
      <c r="D5512" t="s">
        <v>5290</v>
      </c>
      <c r="E5512" t="s">
        <v>1102</v>
      </c>
      <c r="F5512" t="s">
        <v>89</v>
      </c>
      <c r="G5512" t="s">
        <v>89</v>
      </c>
      <c r="H5512" t="s">
        <v>93</v>
      </c>
    </row>
    <row r="5513" spans="1:8" x14ac:dyDescent="0.25">
      <c r="A5513" t="s">
        <v>241</v>
      </c>
      <c r="B5513" t="s">
        <v>2495</v>
      </c>
      <c r="C5513" t="s">
        <v>89</v>
      </c>
      <c r="D5513" t="s">
        <v>5190</v>
      </c>
      <c r="E5513" t="s">
        <v>1148</v>
      </c>
      <c r="F5513" t="s">
        <v>89</v>
      </c>
      <c r="G5513" t="s">
        <v>89</v>
      </c>
      <c r="H5513" t="s">
        <v>93</v>
      </c>
    </row>
    <row r="5514" spans="1:8" x14ac:dyDescent="0.25">
      <c r="A5514" t="s">
        <v>241</v>
      </c>
      <c r="B5514" t="s">
        <v>5291</v>
      </c>
      <c r="C5514" t="s">
        <v>89</v>
      </c>
      <c r="D5514" t="s">
        <v>5292</v>
      </c>
      <c r="E5514" t="s">
        <v>1148</v>
      </c>
      <c r="F5514" t="s">
        <v>89</v>
      </c>
      <c r="G5514" t="s">
        <v>89</v>
      </c>
      <c r="H5514" t="s">
        <v>93</v>
      </c>
    </row>
    <row r="5515" spans="1:8" x14ac:dyDescent="0.25">
      <c r="A5515" t="s">
        <v>241</v>
      </c>
      <c r="B5515" t="s">
        <v>5293</v>
      </c>
      <c r="C5515" t="s">
        <v>89</v>
      </c>
      <c r="D5515" t="s">
        <v>5294</v>
      </c>
      <c r="E5515" t="s">
        <v>1751</v>
      </c>
      <c r="F5515" t="s">
        <v>89</v>
      </c>
      <c r="G5515" t="s">
        <v>89</v>
      </c>
      <c r="H5515" t="s">
        <v>93</v>
      </c>
    </row>
    <row r="5516" spans="1:8" x14ac:dyDescent="0.25">
      <c r="A5516" t="s">
        <v>241</v>
      </c>
      <c r="B5516" t="s">
        <v>5295</v>
      </c>
      <c r="C5516" t="s">
        <v>89</v>
      </c>
      <c r="D5516" t="s">
        <v>5296</v>
      </c>
      <c r="E5516" t="s">
        <v>1148</v>
      </c>
      <c r="F5516" t="s">
        <v>89</v>
      </c>
      <c r="G5516" t="s">
        <v>89</v>
      </c>
      <c r="H5516" t="s">
        <v>93</v>
      </c>
    </row>
    <row r="5517" spans="1:8" x14ac:dyDescent="0.25">
      <c r="A5517" t="s">
        <v>241</v>
      </c>
      <c r="B5517" t="s">
        <v>2140</v>
      </c>
      <c r="C5517" t="s">
        <v>89</v>
      </c>
      <c r="D5517" t="s">
        <v>5297</v>
      </c>
      <c r="E5517" t="s">
        <v>1102</v>
      </c>
      <c r="F5517" t="s">
        <v>89</v>
      </c>
      <c r="G5517" t="s">
        <v>89</v>
      </c>
      <c r="H5517" t="s">
        <v>93</v>
      </c>
    </row>
    <row r="5518" spans="1:8" x14ac:dyDescent="0.25">
      <c r="A5518" t="s">
        <v>241</v>
      </c>
      <c r="B5518" t="s">
        <v>5298</v>
      </c>
      <c r="C5518" t="s">
        <v>89</v>
      </c>
      <c r="D5518" t="s">
        <v>5299</v>
      </c>
      <c r="E5518" t="s">
        <v>1148</v>
      </c>
      <c r="F5518" t="s">
        <v>89</v>
      </c>
      <c r="G5518" t="s">
        <v>89</v>
      </c>
      <c r="H5518" t="s">
        <v>93</v>
      </c>
    </row>
    <row r="5519" spans="1:8" x14ac:dyDescent="0.25">
      <c r="A5519" t="s">
        <v>241</v>
      </c>
      <c r="B5519" t="s">
        <v>3122</v>
      </c>
      <c r="C5519" t="s">
        <v>89</v>
      </c>
      <c r="D5519" t="s">
        <v>5300</v>
      </c>
      <c r="E5519" t="s">
        <v>1207</v>
      </c>
      <c r="F5519" t="s">
        <v>89</v>
      </c>
      <c r="G5519" t="s">
        <v>89</v>
      </c>
      <c r="H5519" t="s">
        <v>93</v>
      </c>
    </row>
    <row r="5520" spans="1:8" x14ac:dyDescent="0.25">
      <c r="A5520" t="s">
        <v>241</v>
      </c>
      <c r="B5520" t="s">
        <v>5301</v>
      </c>
      <c r="C5520" t="s">
        <v>89</v>
      </c>
      <c r="D5520" t="s">
        <v>5302</v>
      </c>
      <c r="E5520" t="s">
        <v>1258</v>
      </c>
      <c r="F5520" t="s">
        <v>89</v>
      </c>
      <c r="G5520" t="s">
        <v>89</v>
      </c>
      <c r="H5520" t="s">
        <v>93</v>
      </c>
    </row>
    <row r="5521" spans="1:8" x14ac:dyDescent="0.25">
      <c r="A5521" t="s">
        <v>241</v>
      </c>
      <c r="B5521" t="s">
        <v>3876</v>
      </c>
      <c r="C5521" t="s">
        <v>89</v>
      </c>
      <c r="D5521" t="s">
        <v>5303</v>
      </c>
      <c r="E5521" t="s">
        <v>1148</v>
      </c>
      <c r="F5521" t="s">
        <v>89</v>
      </c>
      <c r="G5521" t="s">
        <v>89</v>
      </c>
      <c r="H5521" t="s">
        <v>93</v>
      </c>
    </row>
    <row r="5522" spans="1:8" x14ac:dyDescent="0.25">
      <c r="A5522" t="s">
        <v>241</v>
      </c>
      <c r="B5522" t="s">
        <v>5304</v>
      </c>
      <c r="C5522" t="s">
        <v>89</v>
      </c>
      <c r="D5522" t="s">
        <v>5305</v>
      </c>
      <c r="E5522" t="s">
        <v>1401</v>
      </c>
      <c r="F5522" t="s">
        <v>89</v>
      </c>
      <c r="G5522" t="s">
        <v>89</v>
      </c>
      <c r="H5522" t="s">
        <v>93</v>
      </c>
    </row>
    <row r="5523" spans="1:8" x14ac:dyDescent="0.25">
      <c r="A5523" t="s">
        <v>241</v>
      </c>
      <c r="B5523" t="s">
        <v>5306</v>
      </c>
      <c r="C5523" t="s">
        <v>89</v>
      </c>
      <c r="D5523" t="s">
        <v>5307</v>
      </c>
      <c r="E5523" t="s">
        <v>2169</v>
      </c>
      <c r="F5523" t="s">
        <v>89</v>
      </c>
      <c r="G5523" t="s">
        <v>89</v>
      </c>
      <c r="H5523" t="s">
        <v>93</v>
      </c>
    </row>
    <row r="5524" spans="1:8" x14ac:dyDescent="0.25">
      <c r="A5524" t="s">
        <v>241</v>
      </c>
      <c r="B5524" t="s">
        <v>5308</v>
      </c>
      <c r="C5524" t="s">
        <v>89</v>
      </c>
      <c r="D5524" t="s">
        <v>5309</v>
      </c>
      <c r="E5524" t="s">
        <v>1148</v>
      </c>
      <c r="F5524" t="s">
        <v>89</v>
      </c>
      <c r="G5524" t="s">
        <v>89</v>
      </c>
      <c r="H5524" t="s">
        <v>93</v>
      </c>
    </row>
    <row r="5525" spans="1:8" x14ac:dyDescent="0.25">
      <c r="A5525" t="s">
        <v>241</v>
      </c>
      <c r="B5525" t="s">
        <v>5310</v>
      </c>
      <c r="C5525" t="s">
        <v>89</v>
      </c>
      <c r="D5525" t="s">
        <v>5311</v>
      </c>
      <c r="E5525" t="s">
        <v>1401</v>
      </c>
      <c r="F5525" t="s">
        <v>89</v>
      </c>
      <c r="G5525" t="s">
        <v>89</v>
      </c>
      <c r="H5525" t="s">
        <v>93</v>
      </c>
    </row>
    <row r="5526" spans="1:8" x14ac:dyDescent="0.25">
      <c r="A5526" t="s">
        <v>241</v>
      </c>
      <c r="B5526" t="s">
        <v>5312</v>
      </c>
      <c r="C5526" t="s">
        <v>89</v>
      </c>
      <c r="D5526" t="s">
        <v>5313</v>
      </c>
      <c r="E5526" t="s">
        <v>1401</v>
      </c>
      <c r="F5526" t="s">
        <v>89</v>
      </c>
      <c r="G5526" t="s">
        <v>89</v>
      </c>
      <c r="H5526" t="s">
        <v>93</v>
      </c>
    </row>
    <row r="5527" spans="1:8" x14ac:dyDescent="0.25">
      <c r="A5527" t="s">
        <v>241</v>
      </c>
      <c r="B5527" t="s">
        <v>5314</v>
      </c>
      <c r="C5527" t="s">
        <v>89</v>
      </c>
      <c r="D5527" t="s">
        <v>5315</v>
      </c>
      <c r="E5527" t="s">
        <v>1180</v>
      </c>
      <c r="F5527" t="s">
        <v>89</v>
      </c>
      <c r="G5527" t="s">
        <v>89</v>
      </c>
      <c r="H5527" t="s">
        <v>93</v>
      </c>
    </row>
    <row r="5528" spans="1:8" x14ac:dyDescent="0.25">
      <c r="A5528" t="s">
        <v>241</v>
      </c>
      <c r="B5528" t="s">
        <v>5316</v>
      </c>
      <c r="C5528" t="s">
        <v>89</v>
      </c>
      <c r="D5528" t="s">
        <v>5317</v>
      </c>
      <c r="E5528" t="s">
        <v>4854</v>
      </c>
      <c r="F5528" t="s">
        <v>89</v>
      </c>
      <c r="G5528" t="s">
        <v>89</v>
      </c>
      <c r="H5528" t="s">
        <v>93</v>
      </c>
    </row>
    <row r="5529" spans="1:8" x14ac:dyDescent="0.25">
      <c r="A5529" t="s">
        <v>241</v>
      </c>
      <c r="B5529" t="s">
        <v>5318</v>
      </c>
      <c r="C5529" t="s">
        <v>89</v>
      </c>
      <c r="D5529" t="s">
        <v>5317</v>
      </c>
      <c r="E5529" t="s">
        <v>1121</v>
      </c>
      <c r="F5529" t="s">
        <v>89</v>
      </c>
      <c r="G5529" t="s">
        <v>89</v>
      </c>
      <c r="H5529" t="s">
        <v>93</v>
      </c>
    </row>
    <row r="5530" spans="1:8" x14ac:dyDescent="0.25">
      <c r="A5530" t="s">
        <v>241</v>
      </c>
      <c r="B5530" t="s">
        <v>5319</v>
      </c>
      <c r="C5530" t="s">
        <v>89</v>
      </c>
      <c r="D5530" t="s">
        <v>5320</v>
      </c>
      <c r="E5530" t="s">
        <v>1121</v>
      </c>
      <c r="F5530" t="s">
        <v>89</v>
      </c>
      <c r="G5530" t="s">
        <v>89</v>
      </c>
      <c r="H5530" t="s">
        <v>93</v>
      </c>
    </row>
    <row r="5531" spans="1:8" x14ac:dyDescent="0.25">
      <c r="A5531" t="s">
        <v>241</v>
      </c>
      <c r="B5531" t="s">
        <v>5096</v>
      </c>
      <c r="C5531" t="s">
        <v>89</v>
      </c>
      <c r="D5531" t="s">
        <v>89</v>
      </c>
      <c r="E5531" t="s">
        <v>1485</v>
      </c>
      <c r="F5531" t="s">
        <v>89</v>
      </c>
      <c r="G5531" t="s">
        <v>89</v>
      </c>
      <c r="H5531" t="s">
        <v>93</v>
      </c>
    </row>
    <row r="5532" spans="1:8" x14ac:dyDescent="0.25">
      <c r="A5532" t="s">
        <v>241</v>
      </c>
      <c r="B5532" t="s">
        <v>5321</v>
      </c>
      <c r="C5532" t="s">
        <v>89</v>
      </c>
      <c r="D5532" t="s">
        <v>5322</v>
      </c>
      <c r="E5532" t="s">
        <v>1102</v>
      </c>
      <c r="F5532" t="s">
        <v>89</v>
      </c>
      <c r="G5532" t="s">
        <v>89</v>
      </c>
      <c r="H5532" t="s">
        <v>93</v>
      </c>
    </row>
    <row r="5533" spans="1:8" x14ac:dyDescent="0.25">
      <c r="A5533" t="s">
        <v>241</v>
      </c>
      <c r="B5533" t="s">
        <v>3488</v>
      </c>
      <c r="C5533" t="s">
        <v>89</v>
      </c>
      <c r="D5533" t="s">
        <v>5323</v>
      </c>
      <c r="E5533" t="s">
        <v>1265</v>
      </c>
      <c r="F5533" t="s">
        <v>89</v>
      </c>
      <c r="G5533" t="s">
        <v>89</v>
      </c>
      <c r="H5533" t="s">
        <v>93</v>
      </c>
    </row>
    <row r="5534" spans="1:8" x14ac:dyDescent="0.25">
      <c r="A5534" t="s">
        <v>241</v>
      </c>
      <c r="B5534" t="s">
        <v>5324</v>
      </c>
      <c r="C5534" t="s">
        <v>89</v>
      </c>
      <c r="D5534" t="s">
        <v>5325</v>
      </c>
      <c r="E5534" t="s">
        <v>1355</v>
      </c>
      <c r="F5534" t="s">
        <v>89</v>
      </c>
      <c r="G5534" t="s">
        <v>89</v>
      </c>
      <c r="H5534" t="s">
        <v>93</v>
      </c>
    </row>
    <row r="5535" spans="1:8" x14ac:dyDescent="0.25">
      <c r="A5535" t="s">
        <v>241</v>
      </c>
      <c r="B5535" t="s">
        <v>5326</v>
      </c>
      <c r="C5535" t="s">
        <v>89</v>
      </c>
      <c r="D5535" t="s">
        <v>5327</v>
      </c>
      <c r="E5535" t="s">
        <v>1265</v>
      </c>
      <c r="F5535" t="s">
        <v>89</v>
      </c>
      <c r="G5535" t="s">
        <v>89</v>
      </c>
      <c r="H5535" t="s">
        <v>93</v>
      </c>
    </row>
    <row r="5536" spans="1:8" x14ac:dyDescent="0.25">
      <c r="A5536" t="s">
        <v>241</v>
      </c>
      <c r="B5536" t="s">
        <v>5328</v>
      </c>
      <c r="C5536" t="s">
        <v>89</v>
      </c>
      <c r="D5536" t="s">
        <v>5329</v>
      </c>
      <c r="E5536" t="s">
        <v>1485</v>
      </c>
      <c r="F5536" t="s">
        <v>89</v>
      </c>
      <c r="G5536" t="s">
        <v>89</v>
      </c>
      <c r="H5536" t="s">
        <v>93</v>
      </c>
    </row>
    <row r="5537" spans="1:8" x14ac:dyDescent="0.25">
      <c r="A5537" t="s">
        <v>241</v>
      </c>
      <c r="B5537" t="s">
        <v>5330</v>
      </c>
      <c r="C5537" t="s">
        <v>89</v>
      </c>
      <c r="D5537" t="s">
        <v>5331</v>
      </c>
      <c r="E5537" t="s">
        <v>1349</v>
      </c>
      <c r="F5537" t="s">
        <v>89</v>
      </c>
      <c r="G5537" t="s">
        <v>89</v>
      </c>
      <c r="H5537" t="s">
        <v>93</v>
      </c>
    </row>
    <row r="5538" spans="1:8" x14ac:dyDescent="0.25">
      <c r="A5538" t="s">
        <v>241</v>
      </c>
      <c r="B5538" t="s">
        <v>5193</v>
      </c>
      <c r="C5538" t="s">
        <v>89</v>
      </c>
      <c r="D5538" t="s">
        <v>5194</v>
      </c>
      <c r="E5538" t="s">
        <v>1207</v>
      </c>
      <c r="F5538" t="s">
        <v>89</v>
      </c>
      <c r="G5538" t="s">
        <v>89</v>
      </c>
      <c r="H5538" t="s">
        <v>93</v>
      </c>
    </row>
    <row r="5539" spans="1:8" x14ac:dyDescent="0.25">
      <c r="A5539" t="s">
        <v>241</v>
      </c>
      <c r="B5539" t="s">
        <v>2534</v>
      </c>
      <c r="C5539" t="s">
        <v>89</v>
      </c>
      <c r="D5539" t="s">
        <v>5332</v>
      </c>
      <c r="E5539" t="s">
        <v>1097</v>
      </c>
      <c r="F5539" t="s">
        <v>89</v>
      </c>
      <c r="G5539" t="s">
        <v>89</v>
      </c>
      <c r="H5539" t="s">
        <v>93</v>
      </c>
    </row>
    <row r="5540" spans="1:8" x14ac:dyDescent="0.25">
      <c r="A5540" t="s">
        <v>241</v>
      </c>
      <c r="B5540" t="s">
        <v>2742</v>
      </c>
      <c r="C5540" t="s">
        <v>89</v>
      </c>
      <c r="D5540" t="s">
        <v>5332</v>
      </c>
      <c r="E5540" t="s">
        <v>1258</v>
      </c>
      <c r="F5540" t="s">
        <v>89</v>
      </c>
      <c r="G5540" t="s">
        <v>89</v>
      </c>
      <c r="H5540" t="s">
        <v>93</v>
      </c>
    </row>
    <row r="5541" spans="1:8" x14ac:dyDescent="0.25">
      <c r="A5541" t="s">
        <v>241</v>
      </c>
      <c r="B5541" t="s">
        <v>5333</v>
      </c>
      <c r="C5541" t="s">
        <v>89</v>
      </c>
      <c r="D5541" t="s">
        <v>5334</v>
      </c>
      <c r="E5541" t="s">
        <v>1166</v>
      </c>
      <c r="F5541" t="s">
        <v>89</v>
      </c>
      <c r="G5541" t="s">
        <v>89</v>
      </c>
      <c r="H5541" t="s">
        <v>93</v>
      </c>
    </row>
    <row r="5542" spans="1:8" x14ac:dyDescent="0.25">
      <c r="A5542" t="s">
        <v>241</v>
      </c>
      <c r="B5542" t="s">
        <v>5077</v>
      </c>
      <c r="C5542" t="s">
        <v>89</v>
      </c>
      <c r="D5542" t="s">
        <v>5335</v>
      </c>
      <c r="E5542" t="s">
        <v>1097</v>
      </c>
      <c r="F5542" t="s">
        <v>89</v>
      </c>
      <c r="G5542" t="s">
        <v>89</v>
      </c>
      <c r="H5542" t="s">
        <v>93</v>
      </c>
    </row>
    <row r="5543" spans="1:8" x14ac:dyDescent="0.25">
      <c r="A5543" t="s">
        <v>241</v>
      </c>
      <c r="B5543" t="s">
        <v>5336</v>
      </c>
      <c r="C5543" t="s">
        <v>89</v>
      </c>
      <c r="D5543" t="s">
        <v>89</v>
      </c>
      <c r="E5543" t="s">
        <v>1097</v>
      </c>
      <c r="F5543" t="s">
        <v>89</v>
      </c>
      <c r="G5543" t="s">
        <v>89</v>
      </c>
      <c r="H5543" t="s">
        <v>93</v>
      </c>
    </row>
    <row r="5544" spans="1:8" x14ac:dyDescent="0.25">
      <c r="A5544" t="s">
        <v>241</v>
      </c>
      <c r="B5544" t="s">
        <v>4324</v>
      </c>
      <c r="C5544" t="s">
        <v>89</v>
      </c>
      <c r="D5544" t="s">
        <v>89</v>
      </c>
      <c r="E5544" t="s">
        <v>1097</v>
      </c>
      <c r="F5544" t="s">
        <v>89</v>
      </c>
      <c r="G5544" t="s">
        <v>89</v>
      </c>
      <c r="H5544" t="s">
        <v>93</v>
      </c>
    </row>
    <row r="5545" spans="1:8" x14ac:dyDescent="0.25">
      <c r="A5545" t="s">
        <v>241</v>
      </c>
      <c r="B5545" t="s">
        <v>3052</v>
      </c>
      <c r="C5545" t="s">
        <v>89</v>
      </c>
      <c r="D5545" t="s">
        <v>5337</v>
      </c>
      <c r="E5545" t="s">
        <v>2169</v>
      </c>
      <c r="F5545" t="s">
        <v>89</v>
      </c>
      <c r="G5545" t="s">
        <v>89</v>
      </c>
      <c r="H5545" t="s">
        <v>93</v>
      </c>
    </row>
    <row r="5546" spans="1:8" x14ac:dyDescent="0.25">
      <c r="A5546" t="s">
        <v>241</v>
      </c>
      <c r="B5546" t="s">
        <v>5338</v>
      </c>
      <c r="C5546" t="s">
        <v>89</v>
      </c>
      <c r="D5546" t="s">
        <v>5339</v>
      </c>
      <c r="E5546" t="s">
        <v>1205</v>
      </c>
      <c r="F5546" t="s">
        <v>89</v>
      </c>
      <c r="G5546" t="s">
        <v>89</v>
      </c>
      <c r="H5546" t="s">
        <v>93</v>
      </c>
    </row>
    <row r="5547" spans="1:8" x14ac:dyDescent="0.25">
      <c r="A5547" t="s">
        <v>241</v>
      </c>
      <c r="B5547" t="s">
        <v>5340</v>
      </c>
      <c r="C5547" t="s">
        <v>89</v>
      </c>
      <c r="D5547" t="s">
        <v>89</v>
      </c>
      <c r="E5547" t="s">
        <v>1504</v>
      </c>
      <c r="F5547" t="s">
        <v>89</v>
      </c>
      <c r="G5547" t="s">
        <v>89</v>
      </c>
      <c r="H5547" t="s">
        <v>93</v>
      </c>
    </row>
    <row r="5548" spans="1:8" x14ac:dyDescent="0.25">
      <c r="A5548" t="s">
        <v>241</v>
      </c>
      <c r="B5548" t="s">
        <v>5341</v>
      </c>
      <c r="C5548" t="s">
        <v>89</v>
      </c>
      <c r="D5548" t="s">
        <v>89</v>
      </c>
      <c r="E5548" t="s">
        <v>1504</v>
      </c>
      <c r="F5548" t="s">
        <v>89</v>
      </c>
      <c r="G5548" t="s">
        <v>89</v>
      </c>
      <c r="H5548" t="s">
        <v>93</v>
      </c>
    </row>
    <row r="5549" spans="1:8" x14ac:dyDescent="0.25">
      <c r="A5549" t="s">
        <v>241</v>
      </c>
      <c r="B5549" t="s">
        <v>2543</v>
      </c>
      <c r="C5549" t="s">
        <v>89</v>
      </c>
      <c r="D5549" t="s">
        <v>89</v>
      </c>
      <c r="E5549" t="s">
        <v>1504</v>
      </c>
      <c r="F5549" t="s">
        <v>89</v>
      </c>
      <c r="G5549" t="s">
        <v>89</v>
      </c>
      <c r="H5549" t="s">
        <v>93</v>
      </c>
    </row>
    <row r="5550" spans="1:8" x14ac:dyDescent="0.25">
      <c r="A5550" t="s">
        <v>241</v>
      </c>
      <c r="B5550" t="s">
        <v>2537</v>
      </c>
      <c r="C5550" t="s">
        <v>89</v>
      </c>
      <c r="D5550" t="s">
        <v>5342</v>
      </c>
      <c r="E5550" t="s">
        <v>1524</v>
      </c>
      <c r="F5550" t="s">
        <v>89</v>
      </c>
      <c r="G5550" t="s">
        <v>89</v>
      </c>
      <c r="H5550" t="s">
        <v>93</v>
      </c>
    </row>
    <row r="5551" spans="1:8" x14ac:dyDescent="0.25">
      <c r="A5551" t="s">
        <v>241</v>
      </c>
      <c r="B5551" t="s">
        <v>1645</v>
      </c>
      <c r="C5551" t="s">
        <v>89</v>
      </c>
      <c r="D5551" t="s">
        <v>5343</v>
      </c>
      <c r="E5551" t="s">
        <v>1265</v>
      </c>
      <c r="F5551" t="s">
        <v>89</v>
      </c>
      <c r="G5551" t="s">
        <v>89</v>
      </c>
      <c r="H5551" t="s">
        <v>93</v>
      </c>
    </row>
    <row r="5552" spans="1:8" x14ac:dyDescent="0.25">
      <c r="A5552" t="s">
        <v>241</v>
      </c>
      <c r="B5552" t="s">
        <v>5344</v>
      </c>
      <c r="C5552" t="s">
        <v>89</v>
      </c>
      <c r="D5552" t="s">
        <v>5345</v>
      </c>
      <c r="E5552" t="s">
        <v>1349</v>
      </c>
      <c r="F5552" t="s">
        <v>89</v>
      </c>
      <c r="G5552" t="s">
        <v>89</v>
      </c>
      <c r="H5552" t="s">
        <v>93</v>
      </c>
    </row>
    <row r="5553" spans="1:8" x14ac:dyDescent="0.25">
      <c r="A5553" t="s">
        <v>241</v>
      </c>
      <c r="B5553" t="s">
        <v>1649</v>
      </c>
      <c r="C5553" t="s">
        <v>89</v>
      </c>
      <c r="D5553" t="s">
        <v>5346</v>
      </c>
      <c r="E5553" t="s">
        <v>1093</v>
      </c>
      <c r="F5553" t="s">
        <v>89</v>
      </c>
      <c r="G5553" t="s">
        <v>89</v>
      </c>
      <c r="H5553" t="s">
        <v>93</v>
      </c>
    </row>
    <row r="5554" spans="1:8" x14ac:dyDescent="0.25">
      <c r="A5554" t="s">
        <v>241</v>
      </c>
      <c r="B5554" t="s">
        <v>5191</v>
      </c>
      <c r="C5554" t="s">
        <v>89</v>
      </c>
      <c r="D5554" t="s">
        <v>5192</v>
      </c>
      <c r="E5554" t="s">
        <v>1148</v>
      </c>
      <c r="F5554" t="s">
        <v>89</v>
      </c>
      <c r="G5554" t="s">
        <v>89</v>
      </c>
      <c r="H5554" t="s">
        <v>93</v>
      </c>
    </row>
    <row r="5555" spans="1:8" x14ac:dyDescent="0.25">
      <c r="A5555" t="s">
        <v>241</v>
      </c>
      <c r="B5555" t="s">
        <v>2260</v>
      </c>
      <c r="C5555" t="s">
        <v>89</v>
      </c>
      <c r="D5555" t="s">
        <v>5347</v>
      </c>
      <c r="E5555" t="s">
        <v>1102</v>
      </c>
      <c r="F5555" t="s">
        <v>89</v>
      </c>
      <c r="G5555" t="s">
        <v>89</v>
      </c>
      <c r="H5555" t="s">
        <v>93</v>
      </c>
    </row>
    <row r="5556" spans="1:8" x14ac:dyDescent="0.25">
      <c r="A5556" t="s">
        <v>241</v>
      </c>
      <c r="B5556" t="s">
        <v>4121</v>
      </c>
      <c r="C5556" t="s">
        <v>89</v>
      </c>
      <c r="D5556" t="s">
        <v>5348</v>
      </c>
      <c r="E5556" t="s">
        <v>1102</v>
      </c>
      <c r="F5556" t="s">
        <v>89</v>
      </c>
      <c r="G5556" t="s">
        <v>89</v>
      </c>
      <c r="H5556" t="s">
        <v>93</v>
      </c>
    </row>
    <row r="5557" spans="1:8" x14ac:dyDescent="0.25">
      <c r="A5557" t="s">
        <v>241</v>
      </c>
      <c r="B5557" t="s">
        <v>5349</v>
      </c>
      <c r="C5557" t="s">
        <v>89</v>
      </c>
      <c r="D5557" t="s">
        <v>5350</v>
      </c>
      <c r="E5557" t="s">
        <v>1401</v>
      </c>
      <c r="F5557" t="s">
        <v>89</v>
      </c>
      <c r="G5557" t="s">
        <v>89</v>
      </c>
      <c r="H5557" t="s">
        <v>93</v>
      </c>
    </row>
    <row r="5558" spans="1:8" x14ac:dyDescent="0.25">
      <c r="A5558" t="s">
        <v>241</v>
      </c>
      <c r="B5558" t="s">
        <v>5351</v>
      </c>
      <c r="C5558" t="s">
        <v>89</v>
      </c>
      <c r="D5558" t="s">
        <v>5352</v>
      </c>
      <c r="E5558" t="s">
        <v>1102</v>
      </c>
      <c r="F5558" t="s">
        <v>89</v>
      </c>
      <c r="G5558" t="s">
        <v>89</v>
      </c>
      <c r="H5558" t="s">
        <v>93</v>
      </c>
    </row>
    <row r="5559" spans="1:8" x14ac:dyDescent="0.25">
      <c r="A5559" t="s">
        <v>241</v>
      </c>
      <c r="B5559" t="s">
        <v>5353</v>
      </c>
      <c r="C5559" t="s">
        <v>89</v>
      </c>
      <c r="D5559" t="s">
        <v>5354</v>
      </c>
      <c r="E5559" t="s">
        <v>1102</v>
      </c>
      <c r="F5559" t="s">
        <v>89</v>
      </c>
      <c r="G5559" t="s">
        <v>89</v>
      </c>
      <c r="H5559" t="s">
        <v>93</v>
      </c>
    </row>
    <row r="5560" spans="1:8" x14ac:dyDescent="0.25">
      <c r="A5560" t="s">
        <v>241</v>
      </c>
      <c r="B5560" t="s">
        <v>5355</v>
      </c>
      <c r="C5560" t="s">
        <v>89</v>
      </c>
      <c r="D5560" t="s">
        <v>5356</v>
      </c>
      <c r="E5560" t="s">
        <v>1349</v>
      </c>
      <c r="F5560" t="s">
        <v>89</v>
      </c>
      <c r="G5560" t="s">
        <v>89</v>
      </c>
      <c r="H5560" t="s">
        <v>93</v>
      </c>
    </row>
    <row r="5561" spans="1:8" x14ac:dyDescent="0.25">
      <c r="A5561" t="s">
        <v>241</v>
      </c>
      <c r="B5561" t="s">
        <v>1284</v>
      </c>
      <c r="C5561" t="s">
        <v>89</v>
      </c>
      <c r="D5561" t="s">
        <v>89</v>
      </c>
      <c r="E5561" t="s">
        <v>1135</v>
      </c>
      <c r="F5561" t="s">
        <v>89</v>
      </c>
      <c r="G5561" t="s">
        <v>89</v>
      </c>
      <c r="H5561" t="s">
        <v>93</v>
      </c>
    </row>
    <row r="5562" spans="1:8" x14ac:dyDescent="0.25">
      <c r="A5562" t="s">
        <v>241</v>
      </c>
      <c r="B5562" t="s">
        <v>1122</v>
      </c>
      <c r="C5562" t="s">
        <v>89</v>
      </c>
      <c r="D5562" t="s">
        <v>89</v>
      </c>
      <c r="E5562" t="s">
        <v>1135</v>
      </c>
      <c r="F5562" t="s">
        <v>89</v>
      </c>
      <c r="G5562" t="s">
        <v>89</v>
      </c>
      <c r="H5562" t="s">
        <v>93</v>
      </c>
    </row>
    <row r="5563" spans="1:8" x14ac:dyDescent="0.25">
      <c r="A5563" t="s">
        <v>241</v>
      </c>
      <c r="B5563" t="s">
        <v>1124</v>
      </c>
      <c r="C5563" t="s">
        <v>89</v>
      </c>
      <c r="D5563" t="s">
        <v>89</v>
      </c>
      <c r="E5563" t="s">
        <v>1135</v>
      </c>
      <c r="F5563" t="s">
        <v>89</v>
      </c>
      <c r="G5563" t="s">
        <v>89</v>
      </c>
      <c r="H5563" t="s">
        <v>93</v>
      </c>
    </row>
    <row r="5564" spans="1:8" x14ac:dyDescent="0.25">
      <c r="A5564" t="s">
        <v>241</v>
      </c>
      <c r="B5564" t="s">
        <v>1125</v>
      </c>
      <c r="C5564" t="s">
        <v>89</v>
      </c>
      <c r="D5564" t="s">
        <v>89</v>
      </c>
      <c r="E5564" t="s">
        <v>1135</v>
      </c>
      <c r="F5564" t="s">
        <v>89</v>
      </c>
      <c r="G5564" t="s">
        <v>89</v>
      </c>
      <c r="H5564" t="s">
        <v>93</v>
      </c>
    </row>
    <row r="5565" spans="1:8" x14ac:dyDescent="0.25">
      <c r="A5565" t="s">
        <v>241</v>
      </c>
      <c r="B5565" t="s">
        <v>1127</v>
      </c>
      <c r="C5565" t="s">
        <v>89</v>
      </c>
      <c r="D5565" t="s">
        <v>89</v>
      </c>
      <c r="E5565" t="s">
        <v>1135</v>
      </c>
      <c r="F5565" t="s">
        <v>89</v>
      </c>
      <c r="G5565" t="s">
        <v>89</v>
      </c>
      <c r="H5565" t="s">
        <v>93</v>
      </c>
    </row>
    <row r="5566" spans="1:8" x14ac:dyDescent="0.25">
      <c r="A5566" t="s">
        <v>241</v>
      </c>
      <c r="B5566" t="s">
        <v>1130</v>
      </c>
      <c r="C5566" t="s">
        <v>89</v>
      </c>
      <c r="D5566" t="s">
        <v>89</v>
      </c>
      <c r="E5566" t="s">
        <v>1335</v>
      </c>
      <c r="F5566" t="s">
        <v>89</v>
      </c>
      <c r="G5566" t="s">
        <v>89</v>
      </c>
      <c r="H5566" t="s">
        <v>93</v>
      </c>
    </row>
    <row r="5567" spans="1:8" x14ac:dyDescent="0.25">
      <c r="A5567" t="s">
        <v>241</v>
      </c>
      <c r="B5567" t="s">
        <v>1132</v>
      </c>
      <c r="C5567" t="s">
        <v>89</v>
      </c>
      <c r="D5567" t="s">
        <v>89</v>
      </c>
      <c r="E5567" t="s">
        <v>1131</v>
      </c>
      <c r="F5567" t="s">
        <v>89</v>
      </c>
      <c r="G5567" t="s">
        <v>89</v>
      </c>
      <c r="H5567" t="s">
        <v>93</v>
      </c>
    </row>
    <row r="5568" spans="1:8" x14ac:dyDescent="0.25">
      <c r="A5568" t="s">
        <v>241</v>
      </c>
      <c r="B5568" t="s">
        <v>1128</v>
      </c>
      <c r="C5568" t="s">
        <v>89</v>
      </c>
      <c r="D5568" t="s">
        <v>89</v>
      </c>
      <c r="E5568" t="s">
        <v>1233</v>
      </c>
      <c r="F5568" t="s">
        <v>89</v>
      </c>
      <c r="G5568" t="s">
        <v>89</v>
      </c>
      <c r="H5568" t="s">
        <v>93</v>
      </c>
    </row>
    <row r="5569" spans="1:8" x14ac:dyDescent="0.25">
      <c r="A5569" t="s">
        <v>241</v>
      </c>
      <c r="B5569" t="s">
        <v>2118</v>
      </c>
      <c r="C5569" t="s">
        <v>89</v>
      </c>
      <c r="D5569" t="s">
        <v>89</v>
      </c>
      <c r="E5569" t="s">
        <v>1100</v>
      </c>
      <c r="F5569" t="s">
        <v>89</v>
      </c>
      <c r="G5569" t="s">
        <v>89</v>
      </c>
      <c r="H5569" t="s">
        <v>93</v>
      </c>
    </row>
    <row r="5570" spans="1:8" x14ac:dyDescent="0.25">
      <c r="A5570" t="s">
        <v>241</v>
      </c>
      <c r="B5570" t="s">
        <v>1268</v>
      </c>
      <c r="C5570" t="s">
        <v>89</v>
      </c>
      <c r="D5570" t="s">
        <v>89</v>
      </c>
      <c r="E5570" t="s">
        <v>1100</v>
      </c>
      <c r="F5570" t="s">
        <v>89</v>
      </c>
      <c r="G5570" t="s">
        <v>89</v>
      </c>
      <c r="H5570" t="s">
        <v>93</v>
      </c>
    </row>
    <row r="5571" spans="1:8" x14ac:dyDescent="0.25">
      <c r="A5571" t="s">
        <v>241</v>
      </c>
      <c r="B5571" t="s">
        <v>1138</v>
      </c>
      <c r="C5571" t="s">
        <v>89</v>
      </c>
      <c r="D5571" t="s">
        <v>89</v>
      </c>
      <c r="E5571" t="s">
        <v>1139</v>
      </c>
      <c r="F5571" t="s">
        <v>89</v>
      </c>
      <c r="G5571" t="s">
        <v>89</v>
      </c>
      <c r="H5571" t="s">
        <v>93</v>
      </c>
    </row>
    <row r="5572" spans="1:8" x14ac:dyDescent="0.25">
      <c r="A5572" t="s">
        <v>242</v>
      </c>
      <c r="B5572" t="s">
        <v>2204</v>
      </c>
      <c r="C5572" t="s">
        <v>89</v>
      </c>
      <c r="D5572" t="s">
        <v>2129</v>
      </c>
      <c r="E5572" t="s">
        <v>1105</v>
      </c>
      <c r="F5572" t="s">
        <v>89</v>
      </c>
      <c r="G5572" t="s">
        <v>89</v>
      </c>
      <c r="H5572" t="s">
        <v>93</v>
      </c>
    </row>
    <row r="5573" spans="1:8" x14ac:dyDescent="0.25">
      <c r="A5573" t="s">
        <v>242</v>
      </c>
      <c r="B5573" t="s">
        <v>5357</v>
      </c>
      <c r="C5573" t="s">
        <v>89</v>
      </c>
      <c r="D5573" t="s">
        <v>5358</v>
      </c>
      <c r="E5573" t="s">
        <v>1258</v>
      </c>
      <c r="F5573" t="s">
        <v>89</v>
      </c>
      <c r="G5573" t="s">
        <v>89</v>
      </c>
      <c r="H5573" t="s">
        <v>93</v>
      </c>
    </row>
    <row r="5574" spans="1:8" x14ac:dyDescent="0.25">
      <c r="A5574" t="s">
        <v>242</v>
      </c>
      <c r="B5574" t="s">
        <v>5359</v>
      </c>
      <c r="C5574" t="s">
        <v>89</v>
      </c>
      <c r="D5574" t="s">
        <v>5360</v>
      </c>
      <c r="E5574" t="s">
        <v>1093</v>
      </c>
      <c r="F5574" t="s">
        <v>89</v>
      </c>
      <c r="G5574" t="s">
        <v>89</v>
      </c>
      <c r="H5574" t="s">
        <v>93</v>
      </c>
    </row>
    <row r="5575" spans="1:8" x14ac:dyDescent="0.25">
      <c r="A5575" t="s">
        <v>242</v>
      </c>
      <c r="B5575" t="s">
        <v>5361</v>
      </c>
      <c r="C5575" t="s">
        <v>89</v>
      </c>
      <c r="D5575" t="s">
        <v>5362</v>
      </c>
      <c r="E5575" t="s">
        <v>1093</v>
      </c>
      <c r="F5575" t="s">
        <v>89</v>
      </c>
      <c r="G5575" t="s">
        <v>89</v>
      </c>
      <c r="H5575" t="s">
        <v>93</v>
      </c>
    </row>
    <row r="5576" spans="1:8" x14ac:dyDescent="0.25">
      <c r="A5576" t="s">
        <v>242</v>
      </c>
      <c r="B5576" t="s">
        <v>5363</v>
      </c>
      <c r="C5576" t="s">
        <v>89</v>
      </c>
      <c r="D5576" t="s">
        <v>5364</v>
      </c>
      <c r="E5576" t="s">
        <v>1265</v>
      </c>
      <c r="F5576" t="s">
        <v>89</v>
      </c>
      <c r="G5576" t="s">
        <v>89</v>
      </c>
      <c r="H5576" t="s">
        <v>93</v>
      </c>
    </row>
    <row r="5577" spans="1:8" x14ac:dyDescent="0.25">
      <c r="A5577" t="s">
        <v>242</v>
      </c>
      <c r="B5577" t="s">
        <v>5365</v>
      </c>
      <c r="C5577" t="s">
        <v>89</v>
      </c>
      <c r="D5577" t="s">
        <v>5366</v>
      </c>
      <c r="E5577" t="s">
        <v>1094</v>
      </c>
      <c r="F5577" t="s">
        <v>89</v>
      </c>
      <c r="G5577" t="s">
        <v>89</v>
      </c>
      <c r="H5577" t="s">
        <v>93</v>
      </c>
    </row>
    <row r="5578" spans="1:8" x14ac:dyDescent="0.25">
      <c r="A5578" t="s">
        <v>242</v>
      </c>
      <c r="B5578" t="s">
        <v>5361</v>
      </c>
      <c r="C5578" t="s">
        <v>89</v>
      </c>
      <c r="D5578" t="s">
        <v>5362</v>
      </c>
      <c r="E5578" t="s">
        <v>1093</v>
      </c>
      <c r="F5578" t="s">
        <v>89</v>
      </c>
      <c r="G5578" t="s">
        <v>89</v>
      </c>
      <c r="H5578" t="s">
        <v>93</v>
      </c>
    </row>
    <row r="5579" spans="1:8" x14ac:dyDescent="0.25">
      <c r="A5579" t="s">
        <v>242</v>
      </c>
      <c r="B5579" t="s">
        <v>5359</v>
      </c>
      <c r="C5579" t="s">
        <v>89</v>
      </c>
      <c r="D5579" t="s">
        <v>5360</v>
      </c>
      <c r="E5579" t="s">
        <v>1093</v>
      </c>
      <c r="F5579" t="s">
        <v>89</v>
      </c>
      <c r="G5579" t="s">
        <v>89</v>
      </c>
      <c r="H5579" t="s">
        <v>93</v>
      </c>
    </row>
    <row r="5580" spans="1:8" x14ac:dyDescent="0.25">
      <c r="A5580" t="s">
        <v>242</v>
      </c>
      <c r="B5580" t="s">
        <v>5367</v>
      </c>
      <c r="C5580" t="s">
        <v>89</v>
      </c>
      <c r="D5580" t="s">
        <v>5368</v>
      </c>
      <c r="E5580" t="s">
        <v>1153</v>
      </c>
      <c r="F5580" t="s">
        <v>89</v>
      </c>
      <c r="G5580" t="s">
        <v>89</v>
      </c>
      <c r="H5580" t="s">
        <v>93</v>
      </c>
    </row>
    <row r="5581" spans="1:8" x14ac:dyDescent="0.25">
      <c r="A5581" t="s">
        <v>242</v>
      </c>
      <c r="B5581" t="s">
        <v>5369</v>
      </c>
      <c r="C5581" t="s">
        <v>89</v>
      </c>
      <c r="D5581" t="s">
        <v>5370</v>
      </c>
      <c r="E5581" t="s">
        <v>1102</v>
      </c>
      <c r="F5581" t="s">
        <v>89</v>
      </c>
      <c r="G5581" t="s">
        <v>89</v>
      </c>
      <c r="H5581" t="s">
        <v>93</v>
      </c>
    </row>
    <row r="5582" spans="1:8" x14ac:dyDescent="0.25">
      <c r="A5582" t="s">
        <v>242</v>
      </c>
      <c r="B5582" t="s">
        <v>5371</v>
      </c>
      <c r="C5582" t="s">
        <v>89</v>
      </c>
      <c r="D5582" t="s">
        <v>5372</v>
      </c>
      <c r="E5582" t="s">
        <v>1485</v>
      </c>
      <c r="F5582" t="s">
        <v>89</v>
      </c>
      <c r="G5582" t="s">
        <v>89</v>
      </c>
      <c r="H5582" t="s">
        <v>93</v>
      </c>
    </row>
    <row r="5583" spans="1:8" x14ac:dyDescent="0.25">
      <c r="A5583" t="s">
        <v>242</v>
      </c>
      <c r="B5583" t="s">
        <v>5357</v>
      </c>
      <c r="C5583" t="s">
        <v>89</v>
      </c>
      <c r="D5583" t="s">
        <v>5358</v>
      </c>
      <c r="E5583" t="s">
        <v>1258</v>
      </c>
      <c r="F5583" t="s">
        <v>89</v>
      </c>
      <c r="G5583" t="s">
        <v>89</v>
      </c>
      <c r="H5583" t="s">
        <v>93</v>
      </c>
    </row>
    <row r="5584" spans="1:8" x14ac:dyDescent="0.25">
      <c r="A5584" t="s">
        <v>242</v>
      </c>
      <c r="B5584" t="s">
        <v>5363</v>
      </c>
      <c r="C5584" t="s">
        <v>89</v>
      </c>
      <c r="D5584" t="s">
        <v>5364</v>
      </c>
      <c r="E5584" t="s">
        <v>1265</v>
      </c>
      <c r="F5584" t="s">
        <v>89</v>
      </c>
      <c r="G5584" t="s">
        <v>89</v>
      </c>
      <c r="H5584" t="s">
        <v>93</v>
      </c>
    </row>
    <row r="5585" spans="1:8" x14ac:dyDescent="0.25">
      <c r="A5585" t="s">
        <v>242</v>
      </c>
      <c r="B5585" t="s">
        <v>5373</v>
      </c>
      <c r="C5585" t="s">
        <v>89</v>
      </c>
      <c r="D5585" t="s">
        <v>5374</v>
      </c>
      <c r="E5585" t="s">
        <v>1094</v>
      </c>
      <c r="F5585" t="s">
        <v>89</v>
      </c>
      <c r="G5585" t="s">
        <v>89</v>
      </c>
      <c r="H5585" t="s">
        <v>93</v>
      </c>
    </row>
    <row r="5586" spans="1:8" x14ac:dyDescent="0.25">
      <c r="A5586" t="s">
        <v>242</v>
      </c>
      <c r="B5586" t="s">
        <v>5375</v>
      </c>
      <c r="C5586" t="s">
        <v>89</v>
      </c>
      <c r="D5586" t="s">
        <v>5376</v>
      </c>
      <c r="E5586" t="s">
        <v>1093</v>
      </c>
      <c r="F5586" t="s">
        <v>89</v>
      </c>
      <c r="G5586" t="s">
        <v>89</v>
      </c>
      <c r="H5586" t="s">
        <v>93</v>
      </c>
    </row>
    <row r="5587" spans="1:8" x14ac:dyDescent="0.25">
      <c r="A5587" t="s">
        <v>242</v>
      </c>
      <c r="B5587" t="s">
        <v>5377</v>
      </c>
      <c r="C5587" t="s">
        <v>89</v>
      </c>
      <c r="D5587" t="s">
        <v>5378</v>
      </c>
      <c r="E5587" t="s">
        <v>1094</v>
      </c>
      <c r="F5587" t="s">
        <v>89</v>
      </c>
      <c r="G5587" t="s">
        <v>89</v>
      </c>
      <c r="H5587" t="s">
        <v>93</v>
      </c>
    </row>
    <row r="5588" spans="1:8" x14ac:dyDescent="0.25">
      <c r="A5588" t="s">
        <v>242</v>
      </c>
      <c r="B5588" t="s">
        <v>5379</v>
      </c>
      <c r="C5588" t="s">
        <v>89</v>
      </c>
      <c r="D5588" t="s">
        <v>5380</v>
      </c>
      <c r="E5588" t="s">
        <v>1093</v>
      </c>
      <c r="F5588" t="s">
        <v>89</v>
      </c>
      <c r="G5588" t="s">
        <v>89</v>
      </c>
      <c r="H5588" t="s">
        <v>93</v>
      </c>
    </row>
    <row r="5589" spans="1:8" x14ac:dyDescent="0.25">
      <c r="A5589" t="s">
        <v>242</v>
      </c>
      <c r="B5589" t="s">
        <v>5381</v>
      </c>
      <c r="C5589" t="s">
        <v>89</v>
      </c>
      <c r="D5589" t="s">
        <v>5382</v>
      </c>
      <c r="E5589" t="s">
        <v>1097</v>
      </c>
      <c r="F5589" t="s">
        <v>89</v>
      </c>
      <c r="G5589" t="s">
        <v>89</v>
      </c>
      <c r="H5589" t="s">
        <v>93</v>
      </c>
    </row>
    <row r="5590" spans="1:8" x14ac:dyDescent="0.25">
      <c r="A5590" t="s">
        <v>242</v>
      </c>
      <c r="B5590" t="s">
        <v>5383</v>
      </c>
      <c r="C5590" t="s">
        <v>89</v>
      </c>
      <c r="D5590" t="s">
        <v>5384</v>
      </c>
      <c r="E5590" t="s">
        <v>1105</v>
      </c>
      <c r="F5590" t="s">
        <v>89</v>
      </c>
      <c r="G5590" t="s">
        <v>89</v>
      </c>
      <c r="H5590" t="s">
        <v>93</v>
      </c>
    </row>
    <row r="5591" spans="1:8" x14ac:dyDescent="0.25">
      <c r="A5591" t="s">
        <v>242</v>
      </c>
      <c r="B5591" t="s">
        <v>2830</v>
      </c>
      <c r="C5591" t="s">
        <v>89</v>
      </c>
      <c r="D5591" t="s">
        <v>5385</v>
      </c>
      <c r="E5591" t="s">
        <v>1094</v>
      </c>
      <c r="F5591" t="s">
        <v>89</v>
      </c>
      <c r="G5591" t="s">
        <v>89</v>
      </c>
      <c r="H5591" t="s">
        <v>93</v>
      </c>
    </row>
    <row r="5592" spans="1:8" x14ac:dyDescent="0.25">
      <c r="A5592" t="s">
        <v>242</v>
      </c>
      <c r="B5592" t="s">
        <v>2206</v>
      </c>
      <c r="C5592" t="s">
        <v>89</v>
      </c>
      <c r="D5592" t="s">
        <v>4731</v>
      </c>
      <c r="E5592" t="s">
        <v>1093</v>
      </c>
      <c r="F5592" t="s">
        <v>89</v>
      </c>
      <c r="G5592" t="s">
        <v>89</v>
      </c>
      <c r="H5592" t="s">
        <v>93</v>
      </c>
    </row>
    <row r="5593" spans="1:8" x14ac:dyDescent="0.25">
      <c r="A5593" t="s">
        <v>242</v>
      </c>
      <c r="B5593" t="s">
        <v>5386</v>
      </c>
      <c r="C5593" t="s">
        <v>89</v>
      </c>
      <c r="D5593" t="s">
        <v>5387</v>
      </c>
      <c r="E5593" t="s">
        <v>1166</v>
      </c>
      <c r="F5593" t="s">
        <v>89</v>
      </c>
      <c r="G5593" t="s">
        <v>89</v>
      </c>
      <c r="H5593" t="s">
        <v>93</v>
      </c>
    </row>
    <row r="5594" spans="1:8" x14ac:dyDescent="0.25">
      <c r="A5594" t="s">
        <v>242</v>
      </c>
      <c r="B5594" t="s">
        <v>5388</v>
      </c>
      <c r="C5594" t="s">
        <v>89</v>
      </c>
      <c r="D5594" t="s">
        <v>5389</v>
      </c>
      <c r="E5594" t="s">
        <v>1148</v>
      </c>
      <c r="F5594" t="s">
        <v>89</v>
      </c>
      <c r="G5594" t="s">
        <v>89</v>
      </c>
      <c r="H5594" t="s">
        <v>93</v>
      </c>
    </row>
    <row r="5595" spans="1:8" x14ac:dyDescent="0.25">
      <c r="A5595" t="s">
        <v>242</v>
      </c>
      <c r="B5595" t="s">
        <v>5390</v>
      </c>
      <c r="C5595" t="s">
        <v>89</v>
      </c>
      <c r="D5595" t="s">
        <v>5391</v>
      </c>
      <c r="E5595" t="s">
        <v>1093</v>
      </c>
      <c r="F5595" t="s">
        <v>89</v>
      </c>
      <c r="G5595" t="s">
        <v>89</v>
      </c>
      <c r="H5595" t="s">
        <v>93</v>
      </c>
    </row>
    <row r="5596" spans="1:8" x14ac:dyDescent="0.25">
      <c r="A5596" t="s">
        <v>242</v>
      </c>
      <c r="B5596" t="s">
        <v>5392</v>
      </c>
      <c r="C5596" t="s">
        <v>89</v>
      </c>
      <c r="D5596" t="s">
        <v>3270</v>
      </c>
      <c r="E5596" t="s">
        <v>1153</v>
      </c>
      <c r="F5596" t="s">
        <v>89</v>
      </c>
      <c r="G5596" t="s">
        <v>89</v>
      </c>
      <c r="H5596" t="s">
        <v>93</v>
      </c>
    </row>
    <row r="5597" spans="1:8" x14ac:dyDescent="0.25">
      <c r="A5597" t="s">
        <v>242</v>
      </c>
      <c r="B5597" t="s">
        <v>5393</v>
      </c>
      <c r="C5597" t="s">
        <v>89</v>
      </c>
      <c r="D5597" t="s">
        <v>5394</v>
      </c>
      <c r="E5597" t="s">
        <v>1166</v>
      </c>
      <c r="F5597" t="s">
        <v>89</v>
      </c>
      <c r="G5597" t="s">
        <v>89</v>
      </c>
      <c r="H5597" t="s">
        <v>93</v>
      </c>
    </row>
    <row r="5598" spans="1:8" x14ac:dyDescent="0.25">
      <c r="A5598" t="s">
        <v>242</v>
      </c>
      <c r="B5598" t="s">
        <v>5395</v>
      </c>
      <c r="C5598" t="s">
        <v>89</v>
      </c>
      <c r="D5598" t="s">
        <v>5396</v>
      </c>
      <c r="E5598" t="s">
        <v>1148</v>
      </c>
      <c r="F5598" t="s">
        <v>89</v>
      </c>
      <c r="G5598" t="s">
        <v>89</v>
      </c>
      <c r="H5598" t="s">
        <v>93</v>
      </c>
    </row>
    <row r="5599" spans="1:8" x14ac:dyDescent="0.25">
      <c r="A5599" t="s">
        <v>242</v>
      </c>
      <c r="B5599" t="s">
        <v>5397</v>
      </c>
      <c r="C5599" t="s">
        <v>89</v>
      </c>
      <c r="D5599" t="s">
        <v>5398</v>
      </c>
      <c r="E5599" t="s">
        <v>1102</v>
      </c>
      <c r="F5599" t="s">
        <v>89</v>
      </c>
      <c r="G5599" t="s">
        <v>89</v>
      </c>
      <c r="H5599" t="s">
        <v>93</v>
      </c>
    </row>
    <row r="5600" spans="1:8" x14ac:dyDescent="0.25">
      <c r="A5600" t="s">
        <v>242</v>
      </c>
      <c r="B5600" t="s">
        <v>5399</v>
      </c>
      <c r="C5600" t="s">
        <v>89</v>
      </c>
      <c r="D5600" t="s">
        <v>5400</v>
      </c>
      <c r="E5600" t="s">
        <v>1160</v>
      </c>
      <c r="F5600" t="s">
        <v>89</v>
      </c>
      <c r="G5600" t="s">
        <v>89</v>
      </c>
      <c r="H5600" t="s">
        <v>93</v>
      </c>
    </row>
    <row r="5601" spans="1:8" x14ac:dyDescent="0.25">
      <c r="A5601" t="s">
        <v>242</v>
      </c>
      <c r="B5601" t="s">
        <v>5401</v>
      </c>
      <c r="C5601" t="s">
        <v>89</v>
      </c>
      <c r="D5601" t="s">
        <v>5402</v>
      </c>
      <c r="E5601" t="s">
        <v>1166</v>
      </c>
      <c r="F5601" t="s">
        <v>89</v>
      </c>
      <c r="G5601" t="s">
        <v>89</v>
      </c>
      <c r="H5601" t="s">
        <v>93</v>
      </c>
    </row>
    <row r="5602" spans="1:8" x14ac:dyDescent="0.25">
      <c r="A5602" t="s">
        <v>242</v>
      </c>
      <c r="B5602" t="s">
        <v>5403</v>
      </c>
      <c r="C5602" t="s">
        <v>89</v>
      </c>
      <c r="D5602" t="s">
        <v>5404</v>
      </c>
      <c r="E5602" t="s">
        <v>1148</v>
      </c>
      <c r="F5602" t="s">
        <v>89</v>
      </c>
      <c r="G5602" t="s">
        <v>89</v>
      </c>
      <c r="H5602" t="s">
        <v>93</v>
      </c>
    </row>
    <row r="5603" spans="1:8" x14ac:dyDescent="0.25">
      <c r="A5603" t="s">
        <v>242</v>
      </c>
      <c r="B5603" t="s">
        <v>5405</v>
      </c>
      <c r="C5603" t="s">
        <v>89</v>
      </c>
      <c r="D5603" t="s">
        <v>5406</v>
      </c>
      <c r="E5603" t="s">
        <v>1102</v>
      </c>
      <c r="F5603" t="s">
        <v>89</v>
      </c>
      <c r="G5603" t="s">
        <v>89</v>
      </c>
      <c r="H5603" t="s">
        <v>93</v>
      </c>
    </row>
    <row r="5604" spans="1:8" x14ac:dyDescent="0.25">
      <c r="A5604" t="s">
        <v>242</v>
      </c>
      <c r="B5604" t="s">
        <v>5407</v>
      </c>
      <c r="C5604" t="s">
        <v>89</v>
      </c>
      <c r="D5604" t="s">
        <v>5408</v>
      </c>
      <c r="E5604" t="s">
        <v>1160</v>
      </c>
      <c r="F5604" t="s">
        <v>89</v>
      </c>
      <c r="G5604" t="s">
        <v>89</v>
      </c>
      <c r="H5604" t="s">
        <v>93</v>
      </c>
    </row>
    <row r="5605" spans="1:8" x14ac:dyDescent="0.25">
      <c r="A5605" t="s">
        <v>242</v>
      </c>
      <c r="B5605" t="s">
        <v>2403</v>
      </c>
      <c r="C5605" t="s">
        <v>89</v>
      </c>
      <c r="D5605" t="s">
        <v>5409</v>
      </c>
      <c r="E5605" t="s">
        <v>1097</v>
      </c>
      <c r="F5605" t="s">
        <v>89</v>
      </c>
      <c r="G5605" t="s">
        <v>89</v>
      </c>
      <c r="H5605" t="s">
        <v>93</v>
      </c>
    </row>
    <row r="5606" spans="1:8" x14ac:dyDescent="0.25">
      <c r="A5606" t="s">
        <v>242</v>
      </c>
      <c r="B5606" t="s">
        <v>2204</v>
      </c>
      <c r="C5606" t="s">
        <v>89</v>
      </c>
      <c r="D5606" t="s">
        <v>2129</v>
      </c>
      <c r="E5606" t="s">
        <v>1105</v>
      </c>
      <c r="F5606" t="s">
        <v>89</v>
      </c>
      <c r="G5606" t="s">
        <v>89</v>
      </c>
      <c r="H5606" t="s">
        <v>93</v>
      </c>
    </row>
    <row r="5607" spans="1:8" x14ac:dyDescent="0.25">
      <c r="A5607" t="s">
        <v>242</v>
      </c>
      <c r="B5607" t="s">
        <v>5410</v>
      </c>
      <c r="C5607" t="s">
        <v>89</v>
      </c>
      <c r="D5607" t="s">
        <v>5411</v>
      </c>
      <c r="E5607" t="s">
        <v>1102</v>
      </c>
      <c r="F5607" t="s">
        <v>89</v>
      </c>
      <c r="G5607" t="s">
        <v>89</v>
      </c>
      <c r="H5607" t="s">
        <v>93</v>
      </c>
    </row>
    <row r="5608" spans="1:8" x14ac:dyDescent="0.25">
      <c r="A5608" t="s">
        <v>242</v>
      </c>
      <c r="B5608" t="s">
        <v>3604</v>
      </c>
      <c r="C5608" t="s">
        <v>89</v>
      </c>
      <c r="D5608" t="s">
        <v>5412</v>
      </c>
      <c r="E5608" t="s">
        <v>1160</v>
      </c>
      <c r="F5608" t="s">
        <v>89</v>
      </c>
      <c r="G5608" t="s">
        <v>89</v>
      </c>
      <c r="H5608" t="s">
        <v>93</v>
      </c>
    </row>
    <row r="5609" spans="1:8" x14ac:dyDescent="0.25">
      <c r="A5609" t="s">
        <v>242</v>
      </c>
      <c r="B5609" t="s">
        <v>1112</v>
      </c>
      <c r="C5609" t="s">
        <v>89</v>
      </c>
      <c r="D5609" t="s">
        <v>5182</v>
      </c>
      <c r="E5609" t="s">
        <v>1115</v>
      </c>
      <c r="F5609" t="s">
        <v>89</v>
      </c>
      <c r="G5609" t="s">
        <v>89</v>
      </c>
      <c r="H5609" t="s">
        <v>93</v>
      </c>
    </row>
    <row r="5610" spans="1:8" x14ac:dyDescent="0.25">
      <c r="A5610" t="s">
        <v>242</v>
      </c>
      <c r="B5610" t="s">
        <v>1114</v>
      </c>
      <c r="C5610" t="s">
        <v>89</v>
      </c>
      <c r="D5610" t="s">
        <v>5182</v>
      </c>
      <c r="E5610" t="s">
        <v>1162</v>
      </c>
      <c r="F5610" t="s">
        <v>89</v>
      </c>
      <c r="G5610" t="s">
        <v>89</v>
      </c>
      <c r="H5610" t="s">
        <v>93</v>
      </c>
    </row>
    <row r="5611" spans="1:8" x14ac:dyDescent="0.25">
      <c r="A5611" t="s">
        <v>242</v>
      </c>
      <c r="B5611" t="s">
        <v>1098</v>
      </c>
      <c r="C5611" t="s">
        <v>89</v>
      </c>
      <c r="D5611" t="s">
        <v>1800</v>
      </c>
      <c r="E5611" t="s">
        <v>1100</v>
      </c>
      <c r="F5611" t="s">
        <v>89</v>
      </c>
      <c r="G5611" t="s">
        <v>89</v>
      </c>
      <c r="H5611" t="s">
        <v>93</v>
      </c>
    </row>
    <row r="5612" spans="1:8" x14ac:dyDescent="0.25">
      <c r="A5612" t="s">
        <v>242</v>
      </c>
      <c r="B5612" t="s">
        <v>5413</v>
      </c>
      <c r="C5612" t="s">
        <v>89</v>
      </c>
      <c r="D5612" t="s">
        <v>5414</v>
      </c>
      <c r="E5612" t="s">
        <v>1102</v>
      </c>
      <c r="F5612" t="s">
        <v>89</v>
      </c>
      <c r="G5612" t="s">
        <v>89</v>
      </c>
      <c r="H5612" t="s">
        <v>93</v>
      </c>
    </row>
    <row r="5613" spans="1:8" x14ac:dyDescent="0.25">
      <c r="A5613" t="s">
        <v>242</v>
      </c>
      <c r="B5613" t="s">
        <v>5415</v>
      </c>
      <c r="C5613" t="s">
        <v>89</v>
      </c>
      <c r="D5613" t="s">
        <v>5416</v>
      </c>
      <c r="E5613" t="s">
        <v>1166</v>
      </c>
      <c r="F5613" t="s">
        <v>89</v>
      </c>
      <c r="G5613" t="s">
        <v>89</v>
      </c>
      <c r="H5613" t="s">
        <v>93</v>
      </c>
    </row>
    <row r="5614" spans="1:8" x14ac:dyDescent="0.25">
      <c r="A5614" t="s">
        <v>242</v>
      </c>
      <c r="B5614" t="s">
        <v>2140</v>
      </c>
      <c r="C5614" t="s">
        <v>89</v>
      </c>
      <c r="D5614" t="s">
        <v>5417</v>
      </c>
      <c r="E5614" t="s">
        <v>1265</v>
      </c>
      <c r="F5614" t="s">
        <v>89</v>
      </c>
      <c r="G5614" t="s">
        <v>89</v>
      </c>
      <c r="H5614" t="s">
        <v>93</v>
      </c>
    </row>
    <row r="5615" spans="1:8" x14ac:dyDescent="0.25">
      <c r="A5615" t="s">
        <v>242</v>
      </c>
      <c r="B5615" t="s">
        <v>5418</v>
      </c>
      <c r="C5615" t="s">
        <v>89</v>
      </c>
      <c r="D5615" t="s">
        <v>5419</v>
      </c>
      <c r="E5615" t="s">
        <v>1258</v>
      </c>
      <c r="F5615" t="s">
        <v>89</v>
      </c>
      <c r="G5615" t="s">
        <v>89</v>
      </c>
      <c r="H5615" t="s">
        <v>93</v>
      </c>
    </row>
    <row r="5616" spans="1:8" x14ac:dyDescent="0.25">
      <c r="A5616" t="s">
        <v>242</v>
      </c>
      <c r="B5616" t="s">
        <v>2495</v>
      </c>
      <c r="C5616" t="s">
        <v>89</v>
      </c>
      <c r="D5616" t="s">
        <v>89</v>
      </c>
      <c r="E5616" t="s">
        <v>1258</v>
      </c>
      <c r="F5616" t="s">
        <v>89</v>
      </c>
      <c r="G5616" t="s">
        <v>89</v>
      </c>
      <c r="H5616" t="s">
        <v>93</v>
      </c>
    </row>
    <row r="5617" spans="1:8" x14ac:dyDescent="0.25">
      <c r="A5617" t="s">
        <v>242</v>
      </c>
      <c r="B5617" t="s">
        <v>5420</v>
      </c>
      <c r="C5617" t="s">
        <v>89</v>
      </c>
      <c r="D5617" t="s">
        <v>89</v>
      </c>
      <c r="E5617" t="s">
        <v>1102</v>
      </c>
      <c r="F5617" t="s">
        <v>89</v>
      </c>
      <c r="G5617" t="s">
        <v>89</v>
      </c>
      <c r="H5617" t="s">
        <v>93</v>
      </c>
    </row>
    <row r="5618" spans="1:8" x14ac:dyDescent="0.25">
      <c r="A5618" t="s">
        <v>242</v>
      </c>
      <c r="B5618" t="s">
        <v>5421</v>
      </c>
      <c r="C5618" t="s">
        <v>89</v>
      </c>
      <c r="D5618" t="s">
        <v>89</v>
      </c>
      <c r="E5618" t="s">
        <v>1485</v>
      </c>
      <c r="F5618" t="s">
        <v>89</v>
      </c>
      <c r="G5618" t="s">
        <v>89</v>
      </c>
      <c r="H5618" t="s">
        <v>93</v>
      </c>
    </row>
    <row r="5619" spans="1:8" x14ac:dyDescent="0.25">
      <c r="A5619" t="s">
        <v>242</v>
      </c>
      <c r="B5619" t="s">
        <v>3488</v>
      </c>
      <c r="C5619" t="s">
        <v>89</v>
      </c>
      <c r="D5619" t="s">
        <v>5422</v>
      </c>
      <c r="E5619" t="s">
        <v>1102</v>
      </c>
      <c r="F5619" t="s">
        <v>89</v>
      </c>
      <c r="G5619" t="s">
        <v>89</v>
      </c>
      <c r="H5619" t="s">
        <v>93</v>
      </c>
    </row>
    <row r="5620" spans="1:8" x14ac:dyDescent="0.25">
      <c r="A5620" t="s">
        <v>242</v>
      </c>
      <c r="B5620" t="s">
        <v>5423</v>
      </c>
      <c r="C5620" t="s">
        <v>89</v>
      </c>
      <c r="D5620" t="s">
        <v>5424</v>
      </c>
      <c r="E5620" t="s">
        <v>1395</v>
      </c>
      <c r="F5620" t="s">
        <v>89</v>
      </c>
      <c r="G5620" t="s">
        <v>89</v>
      </c>
      <c r="H5620" t="s">
        <v>93</v>
      </c>
    </row>
    <row r="5621" spans="1:8" x14ac:dyDescent="0.25">
      <c r="A5621" t="s">
        <v>242</v>
      </c>
      <c r="B5621" t="s">
        <v>5425</v>
      </c>
      <c r="C5621" t="s">
        <v>89</v>
      </c>
      <c r="D5621" t="s">
        <v>89</v>
      </c>
      <c r="E5621" t="s">
        <v>1258</v>
      </c>
      <c r="F5621" t="s">
        <v>89</v>
      </c>
      <c r="G5621" t="s">
        <v>89</v>
      </c>
      <c r="H5621" t="s">
        <v>93</v>
      </c>
    </row>
    <row r="5622" spans="1:8" x14ac:dyDescent="0.25">
      <c r="A5622" t="s">
        <v>242</v>
      </c>
      <c r="B5622" t="s">
        <v>5426</v>
      </c>
      <c r="C5622" t="s">
        <v>89</v>
      </c>
      <c r="D5622" t="s">
        <v>5427</v>
      </c>
      <c r="E5622" t="s">
        <v>1265</v>
      </c>
      <c r="F5622" t="s">
        <v>89</v>
      </c>
      <c r="G5622" t="s">
        <v>89</v>
      </c>
      <c r="H5622" t="s">
        <v>93</v>
      </c>
    </row>
    <row r="5623" spans="1:8" x14ac:dyDescent="0.25">
      <c r="A5623" t="s">
        <v>242</v>
      </c>
      <c r="B5623" t="s">
        <v>5428</v>
      </c>
      <c r="C5623" t="s">
        <v>89</v>
      </c>
      <c r="D5623" t="s">
        <v>5429</v>
      </c>
      <c r="E5623" t="s">
        <v>1102</v>
      </c>
      <c r="F5623" t="s">
        <v>89</v>
      </c>
      <c r="G5623" t="s">
        <v>89</v>
      </c>
      <c r="H5623" t="s">
        <v>93</v>
      </c>
    </row>
    <row r="5624" spans="1:8" x14ac:dyDescent="0.25">
      <c r="A5624" t="s">
        <v>242</v>
      </c>
      <c r="B5624" t="s">
        <v>2249</v>
      </c>
      <c r="C5624" t="s">
        <v>89</v>
      </c>
      <c r="D5624" t="s">
        <v>5430</v>
      </c>
      <c r="E5624" t="s">
        <v>1102</v>
      </c>
      <c r="F5624" t="s">
        <v>89</v>
      </c>
      <c r="G5624" t="s">
        <v>89</v>
      </c>
      <c r="H5624" t="s">
        <v>93</v>
      </c>
    </row>
    <row r="5625" spans="1:8" x14ac:dyDescent="0.25">
      <c r="A5625" t="s">
        <v>242</v>
      </c>
      <c r="B5625" t="s">
        <v>3402</v>
      </c>
      <c r="C5625" t="s">
        <v>89</v>
      </c>
      <c r="D5625" t="s">
        <v>89</v>
      </c>
      <c r="E5625" t="s">
        <v>1485</v>
      </c>
      <c r="F5625" t="s">
        <v>89</v>
      </c>
      <c r="G5625" t="s">
        <v>89</v>
      </c>
      <c r="H5625" t="s">
        <v>93</v>
      </c>
    </row>
    <row r="5626" spans="1:8" x14ac:dyDescent="0.25">
      <c r="A5626" t="s">
        <v>242</v>
      </c>
      <c r="B5626" t="s">
        <v>5431</v>
      </c>
      <c r="C5626" t="s">
        <v>89</v>
      </c>
      <c r="D5626" t="s">
        <v>5432</v>
      </c>
      <c r="E5626" t="s">
        <v>1265</v>
      </c>
      <c r="F5626" t="s">
        <v>89</v>
      </c>
      <c r="G5626" t="s">
        <v>89</v>
      </c>
      <c r="H5626" t="s">
        <v>93</v>
      </c>
    </row>
    <row r="5627" spans="1:8" x14ac:dyDescent="0.25">
      <c r="A5627" t="s">
        <v>242</v>
      </c>
      <c r="B5627" t="s">
        <v>1156</v>
      </c>
      <c r="C5627" t="s">
        <v>89</v>
      </c>
      <c r="D5627" t="s">
        <v>5433</v>
      </c>
      <c r="E5627" t="s">
        <v>1265</v>
      </c>
      <c r="F5627" t="s">
        <v>89</v>
      </c>
      <c r="G5627" t="s">
        <v>89</v>
      </c>
      <c r="H5627" t="s">
        <v>93</v>
      </c>
    </row>
    <row r="5628" spans="1:8" x14ac:dyDescent="0.25">
      <c r="A5628" t="s">
        <v>242</v>
      </c>
      <c r="B5628" t="s">
        <v>2232</v>
      </c>
      <c r="C5628" t="s">
        <v>89</v>
      </c>
      <c r="D5628" t="s">
        <v>5434</v>
      </c>
      <c r="E5628" t="s">
        <v>1258</v>
      </c>
      <c r="F5628" t="s">
        <v>89</v>
      </c>
      <c r="G5628" t="s">
        <v>89</v>
      </c>
      <c r="H5628" t="s">
        <v>93</v>
      </c>
    </row>
    <row r="5629" spans="1:8" x14ac:dyDescent="0.25">
      <c r="A5629" t="s">
        <v>242</v>
      </c>
      <c r="B5629" t="s">
        <v>5435</v>
      </c>
      <c r="C5629" t="s">
        <v>89</v>
      </c>
      <c r="D5629" t="s">
        <v>5436</v>
      </c>
      <c r="E5629" t="s">
        <v>1105</v>
      </c>
      <c r="F5629" t="s">
        <v>89</v>
      </c>
      <c r="G5629" t="s">
        <v>89</v>
      </c>
      <c r="H5629" t="s">
        <v>93</v>
      </c>
    </row>
    <row r="5630" spans="1:8" x14ac:dyDescent="0.25">
      <c r="A5630" t="s">
        <v>242</v>
      </c>
      <c r="B5630" t="s">
        <v>5437</v>
      </c>
      <c r="C5630" t="s">
        <v>89</v>
      </c>
      <c r="D5630" t="s">
        <v>5438</v>
      </c>
      <c r="E5630" t="s">
        <v>1105</v>
      </c>
      <c r="F5630" t="s">
        <v>89</v>
      </c>
      <c r="G5630" t="s">
        <v>89</v>
      </c>
      <c r="H5630" t="s">
        <v>93</v>
      </c>
    </row>
    <row r="5631" spans="1:8" x14ac:dyDescent="0.25">
      <c r="A5631" t="s">
        <v>242</v>
      </c>
      <c r="B5631" t="s">
        <v>1140</v>
      </c>
      <c r="C5631" t="s">
        <v>89</v>
      </c>
      <c r="D5631" t="s">
        <v>5439</v>
      </c>
      <c r="E5631" t="s">
        <v>1100</v>
      </c>
      <c r="F5631" t="s">
        <v>89</v>
      </c>
      <c r="G5631" t="s">
        <v>89</v>
      </c>
      <c r="H5631" t="s">
        <v>93</v>
      </c>
    </row>
    <row r="5632" spans="1:8" x14ac:dyDescent="0.25">
      <c r="A5632" t="s">
        <v>242</v>
      </c>
      <c r="B5632" t="s">
        <v>5440</v>
      </c>
      <c r="C5632" t="s">
        <v>89</v>
      </c>
      <c r="D5632" t="s">
        <v>5436</v>
      </c>
      <c r="E5632" t="s">
        <v>1100</v>
      </c>
      <c r="F5632" t="s">
        <v>89</v>
      </c>
      <c r="G5632" t="s">
        <v>89</v>
      </c>
      <c r="H5632" t="s">
        <v>93</v>
      </c>
    </row>
    <row r="5633" spans="1:8" x14ac:dyDescent="0.25">
      <c r="A5633" t="s">
        <v>242</v>
      </c>
      <c r="B5633" t="s">
        <v>5441</v>
      </c>
      <c r="C5633" t="s">
        <v>89</v>
      </c>
      <c r="D5633" t="s">
        <v>5433</v>
      </c>
      <c r="E5633" t="s">
        <v>1093</v>
      </c>
      <c r="F5633" t="s">
        <v>89</v>
      </c>
      <c r="G5633" t="s">
        <v>89</v>
      </c>
      <c r="H5633" t="s">
        <v>93</v>
      </c>
    </row>
    <row r="5634" spans="1:8" x14ac:dyDescent="0.25">
      <c r="A5634" t="s">
        <v>242</v>
      </c>
      <c r="B5634" t="s">
        <v>1340</v>
      </c>
      <c r="C5634" t="s">
        <v>89</v>
      </c>
      <c r="D5634" t="s">
        <v>5442</v>
      </c>
      <c r="E5634" t="s">
        <v>1100</v>
      </c>
      <c r="F5634" t="s">
        <v>89</v>
      </c>
      <c r="G5634" t="s">
        <v>89</v>
      </c>
      <c r="H5634" t="s">
        <v>93</v>
      </c>
    </row>
    <row r="5635" spans="1:8" x14ac:dyDescent="0.25">
      <c r="A5635" t="s">
        <v>242</v>
      </c>
      <c r="B5635" t="s">
        <v>5443</v>
      </c>
      <c r="C5635" t="s">
        <v>89</v>
      </c>
      <c r="D5635" t="s">
        <v>5436</v>
      </c>
      <c r="E5635" t="s">
        <v>1105</v>
      </c>
      <c r="F5635" t="s">
        <v>89</v>
      </c>
      <c r="G5635" t="s">
        <v>89</v>
      </c>
      <c r="H5635" t="s">
        <v>93</v>
      </c>
    </row>
    <row r="5636" spans="1:8" x14ac:dyDescent="0.25">
      <c r="A5636" t="s">
        <v>242</v>
      </c>
      <c r="B5636" t="s">
        <v>5191</v>
      </c>
      <c r="C5636" t="s">
        <v>89</v>
      </c>
      <c r="D5636" t="s">
        <v>5444</v>
      </c>
      <c r="E5636" t="s">
        <v>1094</v>
      </c>
      <c r="F5636" t="s">
        <v>89</v>
      </c>
      <c r="G5636" t="s">
        <v>89</v>
      </c>
      <c r="H5636" t="s">
        <v>93</v>
      </c>
    </row>
    <row r="5637" spans="1:8" x14ac:dyDescent="0.25">
      <c r="A5637" t="s">
        <v>242</v>
      </c>
      <c r="B5637" t="s">
        <v>1649</v>
      </c>
      <c r="C5637" t="s">
        <v>89</v>
      </c>
      <c r="D5637" t="s">
        <v>5121</v>
      </c>
      <c r="E5637" t="s">
        <v>1153</v>
      </c>
      <c r="F5637" t="s">
        <v>89</v>
      </c>
      <c r="G5637" t="s">
        <v>89</v>
      </c>
      <c r="H5637" t="s">
        <v>93</v>
      </c>
    </row>
    <row r="5638" spans="1:8" x14ac:dyDescent="0.25">
      <c r="A5638" t="s">
        <v>242</v>
      </c>
      <c r="B5638" t="s">
        <v>2260</v>
      </c>
      <c r="C5638" t="s">
        <v>89</v>
      </c>
      <c r="D5638" t="s">
        <v>5445</v>
      </c>
      <c r="E5638" t="s">
        <v>1094</v>
      </c>
      <c r="F5638" t="s">
        <v>89</v>
      </c>
      <c r="G5638" t="s">
        <v>89</v>
      </c>
      <c r="H5638" t="s">
        <v>93</v>
      </c>
    </row>
    <row r="5639" spans="1:8" x14ac:dyDescent="0.25">
      <c r="A5639" t="s">
        <v>242</v>
      </c>
      <c r="B5639" t="s">
        <v>1197</v>
      </c>
      <c r="C5639" t="s">
        <v>89</v>
      </c>
      <c r="D5639" t="s">
        <v>89</v>
      </c>
      <c r="E5639" t="s">
        <v>1100</v>
      </c>
      <c r="F5639" t="s">
        <v>89</v>
      </c>
      <c r="G5639" t="s">
        <v>89</v>
      </c>
      <c r="H5639" t="s">
        <v>93</v>
      </c>
    </row>
    <row r="5640" spans="1:8" x14ac:dyDescent="0.25">
      <c r="A5640" t="s">
        <v>242</v>
      </c>
      <c r="B5640" t="s">
        <v>1198</v>
      </c>
      <c r="C5640" t="s">
        <v>89</v>
      </c>
      <c r="D5640" t="s">
        <v>89</v>
      </c>
      <c r="E5640" t="s">
        <v>1218</v>
      </c>
      <c r="F5640" t="s">
        <v>89</v>
      </c>
      <c r="G5640" t="s">
        <v>89</v>
      </c>
      <c r="H5640" t="s">
        <v>93</v>
      </c>
    </row>
    <row r="5641" spans="1:8" x14ac:dyDescent="0.25">
      <c r="A5641" t="s">
        <v>242</v>
      </c>
      <c r="B5641" t="s">
        <v>1527</v>
      </c>
      <c r="C5641" t="s">
        <v>89</v>
      </c>
      <c r="D5641" t="s">
        <v>89</v>
      </c>
      <c r="E5641" t="s">
        <v>1131</v>
      </c>
      <c r="F5641" t="s">
        <v>89</v>
      </c>
      <c r="G5641" t="s">
        <v>89</v>
      </c>
      <c r="H5641" t="s">
        <v>93</v>
      </c>
    </row>
    <row r="5642" spans="1:8" x14ac:dyDescent="0.25">
      <c r="A5642" t="s">
        <v>242</v>
      </c>
      <c r="B5642" t="s">
        <v>1125</v>
      </c>
      <c r="C5642" t="s">
        <v>89</v>
      </c>
      <c r="D5642" t="s">
        <v>89</v>
      </c>
      <c r="E5642" t="s">
        <v>1218</v>
      </c>
      <c r="F5642" t="s">
        <v>89</v>
      </c>
      <c r="G5642" t="s">
        <v>89</v>
      </c>
      <c r="H5642" t="s">
        <v>93</v>
      </c>
    </row>
    <row r="5643" spans="1:8" x14ac:dyDescent="0.25">
      <c r="A5643" t="s">
        <v>242</v>
      </c>
      <c r="B5643" t="s">
        <v>1726</v>
      </c>
      <c r="C5643" t="s">
        <v>89</v>
      </c>
      <c r="D5643" t="s">
        <v>89</v>
      </c>
      <c r="E5643" t="s">
        <v>1218</v>
      </c>
      <c r="F5643" t="s">
        <v>89</v>
      </c>
      <c r="G5643" t="s">
        <v>89</v>
      </c>
      <c r="H5643" t="s">
        <v>93</v>
      </c>
    </row>
    <row r="5644" spans="1:8" x14ac:dyDescent="0.25">
      <c r="A5644" t="s">
        <v>242</v>
      </c>
      <c r="B5644" t="s">
        <v>5446</v>
      </c>
      <c r="C5644" t="s">
        <v>89</v>
      </c>
      <c r="D5644" t="s">
        <v>89</v>
      </c>
      <c r="E5644" t="s">
        <v>1218</v>
      </c>
      <c r="F5644" t="s">
        <v>89</v>
      </c>
      <c r="G5644" t="s">
        <v>89</v>
      </c>
      <c r="H5644" t="s">
        <v>93</v>
      </c>
    </row>
    <row r="5645" spans="1:8" x14ac:dyDescent="0.25">
      <c r="A5645" t="s">
        <v>242</v>
      </c>
      <c r="B5645" t="s">
        <v>1200</v>
      </c>
      <c r="C5645" t="s">
        <v>89</v>
      </c>
      <c r="D5645" t="s">
        <v>89</v>
      </c>
      <c r="E5645" t="s">
        <v>1131</v>
      </c>
      <c r="F5645" t="s">
        <v>89</v>
      </c>
      <c r="G5645" t="s">
        <v>89</v>
      </c>
      <c r="H5645" t="s">
        <v>93</v>
      </c>
    </row>
    <row r="5646" spans="1:8" x14ac:dyDescent="0.25">
      <c r="A5646" t="s">
        <v>242</v>
      </c>
      <c r="B5646" t="s">
        <v>1201</v>
      </c>
      <c r="C5646" t="s">
        <v>89</v>
      </c>
      <c r="D5646" t="s">
        <v>89</v>
      </c>
      <c r="E5646" t="s">
        <v>1202</v>
      </c>
      <c r="F5646" t="s">
        <v>89</v>
      </c>
      <c r="G5646" t="s">
        <v>89</v>
      </c>
      <c r="H5646" t="s">
        <v>93</v>
      </c>
    </row>
    <row r="5647" spans="1:8" x14ac:dyDescent="0.25">
      <c r="A5647" t="s">
        <v>242</v>
      </c>
      <c r="B5647" t="s">
        <v>1128</v>
      </c>
      <c r="C5647" t="s">
        <v>89</v>
      </c>
      <c r="D5647" t="s">
        <v>89</v>
      </c>
      <c r="E5647" t="s">
        <v>1129</v>
      </c>
      <c r="F5647" t="s">
        <v>89</v>
      </c>
      <c r="G5647" t="s">
        <v>89</v>
      </c>
      <c r="H5647" t="s">
        <v>93</v>
      </c>
    </row>
    <row r="5648" spans="1:8" x14ac:dyDescent="0.25">
      <c r="A5648" t="s">
        <v>242</v>
      </c>
      <c r="B5648" t="s">
        <v>1130</v>
      </c>
      <c r="C5648" t="s">
        <v>89</v>
      </c>
      <c r="D5648" t="s">
        <v>89</v>
      </c>
      <c r="E5648" t="s">
        <v>1131</v>
      </c>
      <c r="F5648" t="s">
        <v>89</v>
      </c>
      <c r="G5648" t="s">
        <v>89</v>
      </c>
      <c r="H5648" t="s">
        <v>93</v>
      </c>
    </row>
    <row r="5649" spans="1:8" x14ac:dyDescent="0.25">
      <c r="A5649" t="s">
        <v>242</v>
      </c>
      <c r="B5649" t="s">
        <v>1132</v>
      </c>
      <c r="C5649" t="s">
        <v>89</v>
      </c>
      <c r="D5649" t="s">
        <v>89</v>
      </c>
      <c r="E5649" t="s">
        <v>1286</v>
      </c>
      <c r="F5649" t="s">
        <v>89</v>
      </c>
      <c r="G5649" t="s">
        <v>89</v>
      </c>
      <c r="H5649" t="s">
        <v>93</v>
      </c>
    </row>
    <row r="5650" spans="1:8" x14ac:dyDescent="0.25">
      <c r="A5650" t="s">
        <v>242</v>
      </c>
      <c r="B5650" t="s">
        <v>1232</v>
      </c>
      <c r="C5650" t="s">
        <v>89</v>
      </c>
      <c r="D5650" t="s">
        <v>89</v>
      </c>
      <c r="E5650" t="s">
        <v>1135</v>
      </c>
      <c r="F5650" t="s">
        <v>89</v>
      </c>
      <c r="G5650" t="s">
        <v>89</v>
      </c>
      <c r="H5650" t="s">
        <v>93</v>
      </c>
    </row>
    <row r="5651" spans="1:8" x14ac:dyDescent="0.25">
      <c r="A5651" t="s">
        <v>242</v>
      </c>
      <c r="B5651" t="s">
        <v>2853</v>
      </c>
      <c r="C5651" t="s">
        <v>89</v>
      </c>
      <c r="D5651" t="s">
        <v>89</v>
      </c>
      <c r="E5651" t="s">
        <v>1272</v>
      </c>
      <c r="F5651" t="s">
        <v>89</v>
      </c>
      <c r="G5651" t="s">
        <v>89</v>
      </c>
      <c r="H5651" t="s">
        <v>93</v>
      </c>
    </row>
    <row r="5652" spans="1:8" x14ac:dyDescent="0.25">
      <c r="A5652" t="s">
        <v>242</v>
      </c>
      <c r="B5652" t="s">
        <v>1138</v>
      </c>
      <c r="C5652" t="s">
        <v>89</v>
      </c>
      <c r="D5652" t="s">
        <v>89</v>
      </c>
      <c r="E5652" t="s">
        <v>1139</v>
      </c>
      <c r="F5652" t="s">
        <v>89</v>
      </c>
      <c r="G5652" t="s">
        <v>89</v>
      </c>
      <c r="H5652" t="s">
        <v>93</v>
      </c>
    </row>
    <row r="5653" spans="1:8" x14ac:dyDescent="0.25">
      <c r="A5653" t="s">
        <v>244</v>
      </c>
      <c r="B5653" t="s">
        <v>5447</v>
      </c>
      <c r="C5653" t="s">
        <v>89</v>
      </c>
      <c r="D5653" t="s">
        <v>3318</v>
      </c>
      <c r="E5653" t="s">
        <v>1097</v>
      </c>
      <c r="F5653" t="s">
        <v>89</v>
      </c>
      <c r="G5653" t="s">
        <v>89</v>
      </c>
      <c r="H5653" t="s">
        <v>93</v>
      </c>
    </row>
    <row r="5654" spans="1:8" x14ac:dyDescent="0.25">
      <c r="A5654" t="s">
        <v>244</v>
      </c>
      <c r="B5654" t="s">
        <v>5448</v>
      </c>
      <c r="C5654" t="s">
        <v>89</v>
      </c>
      <c r="D5654" t="s">
        <v>3318</v>
      </c>
      <c r="E5654" t="s">
        <v>1238</v>
      </c>
      <c r="F5654" t="s">
        <v>89</v>
      </c>
      <c r="G5654" t="s">
        <v>89</v>
      </c>
      <c r="H5654" t="s">
        <v>93</v>
      </c>
    </row>
    <row r="5655" spans="1:8" x14ac:dyDescent="0.25">
      <c r="A5655" t="s">
        <v>244</v>
      </c>
      <c r="B5655" t="s">
        <v>5449</v>
      </c>
      <c r="C5655" t="s">
        <v>89</v>
      </c>
      <c r="D5655" t="s">
        <v>3318</v>
      </c>
      <c r="E5655" t="s">
        <v>1097</v>
      </c>
      <c r="F5655" t="s">
        <v>89</v>
      </c>
      <c r="G5655" t="s">
        <v>89</v>
      </c>
      <c r="H5655" t="s">
        <v>93</v>
      </c>
    </row>
    <row r="5656" spans="1:8" x14ac:dyDescent="0.25">
      <c r="A5656" t="s">
        <v>244</v>
      </c>
      <c r="B5656" t="s">
        <v>5450</v>
      </c>
      <c r="C5656" t="s">
        <v>89</v>
      </c>
      <c r="D5656" t="s">
        <v>3318</v>
      </c>
      <c r="E5656" t="s">
        <v>1094</v>
      </c>
      <c r="F5656" t="s">
        <v>89</v>
      </c>
      <c r="G5656" t="s">
        <v>89</v>
      </c>
      <c r="H5656" t="s">
        <v>93</v>
      </c>
    </row>
    <row r="5657" spans="1:8" x14ac:dyDescent="0.25">
      <c r="A5657" t="s">
        <v>244</v>
      </c>
      <c r="B5657" t="s">
        <v>5451</v>
      </c>
      <c r="C5657" t="s">
        <v>89</v>
      </c>
      <c r="D5657" t="s">
        <v>3318</v>
      </c>
      <c r="E5657" t="s">
        <v>1142</v>
      </c>
      <c r="F5657" t="s">
        <v>89</v>
      </c>
      <c r="G5657" t="s">
        <v>89</v>
      </c>
      <c r="H5657" t="s">
        <v>93</v>
      </c>
    </row>
    <row r="5658" spans="1:8" x14ac:dyDescent="0.25">
      <c r="A5658" t="s">
        <v>244</v>
      </c>
      <c r="B5658" t="s">
        <v>5452</v>
      </c>
      <c r="C5658" t="s">
        <v>89</v>
      </c>
      <c r="D5658" t="s">
        <v>5453</v>
      </c>
      <c r="E5658" t="s">
        <v>5454</v>
      </c>
      <c r="F5658" t="s">
        <v>89</v>
      </c>
      <c r="G5658" t="s">
        <v>89</v>
      </c>
      <c r="H5658" t="s">
        <v>93</v>
      </c>
    </row>
    <row r="5659" spans="1:8" x14ac:dyDescent="0.25">
      <c r="A5659" t="s">
        <v>244</v>
      </c>
      <c r="B5659" t="s">
        <v>5455</v>
      </c>
      <c r="C5659" t="s">
        <v>89</v>
      </c>
      <c r="D5659" t="s">
        <v>5456</v>
      </c>
      <c r="E5659" t="s">
        <v>1278</v>
      </c>
      <c r="F5659" t="s">
        <v>89</v>
      </c>
      <c r="G5659" t="s">
        <v>89</v>
      </c>
      <c r="H5659" t="s">
        <v>93</v>
      </c>
    </row>
    <row r="5660" spans="1:8" x14ac:dyDescent="0.25">
      <c r="A5660" t="s">
        <v>244</v>
      </c>
      <c r="B5660" t="s">
        <v>1660</v>
      </c>
      <c r="C5660" t="s">
        <v>89</v>
      </c>
      <c r="D5660" t="s">
        <v>1820</v>
      </c>
      <c r="E5660" t="s">
        <v>1093</v>
      </c>
      <c r="F5660" t="s">
        <v>89</v>
      </c>
      <c r="G5660" t="s">
        <v>89</v>
      </c>
      <c r="H5660" t="s">
        <v>93</v>
      </c>
    </row>
    <row r="5661" spans="1:8" x14ac:dyDescent="0.25">
      <c r="A5661" t="s">
        <v>244</v>
      </c>
      <c r="B5661" t="s">
        <v>1321</v>
      </c>
      <c r="C5661" t="s">
        <v>89</v>
      </c>
      <c r="D5661" t="s">
        <v>5457</v>
      </c>
      <c r="E5661" t="s">
        <v>1238</v>
      </c>
      <c r="F5661" t="s">
        <v>89</v>
      </c>
      <c r="G5661" t="s">
        <v>89</v>
      </c>
      <c r="H5661" t="s">
        <v>93</v>
      </c>
    </row>
    <row r="5662" spans="1:8" x14ac:dyDescent="0.25">
      <c r="A5662" t="s">
        <v>244</v>
      </c>
      <c r="B5662" t="s">
        <v>5458</v>
      </c>
      <c r="C5662" t="s">
        <v>89</v>
      </c>
      <c r="D5662" t="s">
        <v>5459</v>
      </c>
      <c r="E5662" t="s">
        <v>1115</v>
      </c>
      <c r="F5662" t="s">
        <v>89</v>
      </c>
      <c r="G5662" t="s">
        <v>89</v>
      </c>
      <c r="H5662" t="s">
        <v>93</v>
      </c>
    </row>
    <row r="5663" spans="1:8" x14ac:dyDescent="0.25">
      <c r="A5663" t="s">
        <v>244</v>
      </c>
      <c r="B5663" t="s">
        <v>5460</v>
      </c>
      <c r="C5663" t="s">
        <v>89</v>
      </c>
      <c r="D5663" t="s">
        <v>5461</v>
      </c>
      <c r="E5663" t="s">
        <v>1094</v>
      </c>
      <c r="F5663" t="s">
        <v>89</v>
      </c>
      <c r="G5663" t="s">
        <v>89</v>
      </c>
      <c r="H5663" t="s">
        <v>93</v>
      </c>
    </row>
    <row r="5664" spans="1:8" x14ac:dyDescent="0.25">
      <c r="A5664" t="s">
        <v>244</v>
      </c>
      <c r="B5664" t="s">
        <v>1685</v>
      </c>
      <c r="C5664" t="s">
        <v>89</v>
      </c>
      <c r="D5664" t="s">
        <v>5462</v>
      </c>
      <c r="E5664" t="s">
        <v>1115</v>
      </c>
      <c r="F5664" t="s">
        <v>89</v>
      </c>
      <c r="G5664" t="s">
        <v>89</v>
      </c>
      <c r="H5664" t="s">
        <v>93</v>
      </c>
    </row>
    <row r="5665" spans="1:8" x14ac:dyDescent="0.25">
      <c r="A5665" t="s">
        <v>244</v>
      </c>
      <c r="B5665" t="s">
        <v>5463</v>
      </c>
      <c r="C5665" t="s">
        <v>89</v>
      </c>
      <c r="D5665" t="s">
        <v>5464</v>
      </c>
      <c r="E5665" t="s">
        <v>1485</v>
      </c>
      <c r="F5665" t="s">
        <v>89</v>
      </c>
      <c r="G5665" t="s">
        <v>89</v>
      </c>
      <c r="H5665" t="s">
        <v>93</v>
      </c>
    </row>
    <row r="5666" spans="1:8" x14ac:dyDescent="0.25">
      <c r="A5666" t="s">
        <v>244</v>
      </c>
      <c r="B5666" t="s">
        <v>5465</v>
      </c>
      <c r="C5666" t="s">
        <v>89</v>
      </c>
      <c r="D5666" t="s">
        <v>5466</v>
      </c>
      <c r="E5666" t="s">
        <v>1097</v>
      </c>
      <c r="F5666" t="s">
        <v>89</v>
      </c>
      <c r="G5666" t="s">
        <v>89</v>
      </c>
      <c r="H5666" t="s">
        <v>93</v>
      </c>
    </row>
    <row r="5667" spans="1:8" x14ac:dyDescent="0.25">
      <c r="A5667" t="s">
        <v>244</v>
      </c>
      <c r="B5667" t="s">
        <v>5467</v>
      </c>
      <c r="C5667" t="s">
        <v>89</v>
      </c>
      <c r="D5667" t="s">
        <v>5468</v>
      </c>
      <c r="E5667" t="s">
        <v>1265</v>
      </c>
      <c r="F5667" t="s">
        <v>89</v>
      </c>
      <c r="G5667" t="s">
        <v>89</v>
      </c>
      <c r="H5667" t="s">
        <v>93</v>
      </c>
    </row>
    <row r="5668" spans="1:8" x14ac:dyDescent="0.25">
      <c r="A5668" t="s">
        <v>244</v>
      </c>
      <c r="B5668" t="s">
        <v>5447</v>
      </c>
      <c r="C5668" t="s">
        <v>89</v>
      </c>
      <c r="D5668" t="s">
        <v>3318</v>
      </c>
      <c r="E5668" t="s">
        <v>1097</v>
      </c>
      <c r="F5668" t="s">
        <v>89</v>
      </c>
      <c r="G5668" t="s">
        <v>89</v>
      </c>
      <c r="H5668" t="s">
        <v>93</v>
      </c>
    </row>
    <row r="5669" spans="1:8" x14ac:dyDescent="0.25">
      <c r="A5669" t="s">
        <v>244</v>
      </c>
      <c r="B5669" t="s">
        <v>5469</v>
      </c>
      <c r="C5669" t="s">
        <v>89</v>
      </c>
      <c r="D5669" t="s">
        <v>3318</v>
      </c>
      <c r="E5669" t="s">
        <v>1205</v>
      </c>
      <c r="F5669" t="s">
        <v>89</v>
      </c>
      <c r="G5669" t="s">
        <v>89</v>
      </c>
      <c r="H5669" t="s">
        <v>93</v>
      </c>
    </row>
    <row r="5670" spans="1:8" x14ac:dyDescent="0.25">
      <c r="A5670" t="s">
        <v>244</v>
      </c>
      <c r="B5670" t="s">
        <v>5470</v>
      </c>
      <c r="C5670" t="s">
        <v>89</v>
      </c>
      <c r="D5670" t="s">
        <v>3318</v>
      </c>
      <c r="E5670" t="s">
        <v>1094</v>
      </c>
      <c r="F5670" t="s">
        <v>89</v>
      </c>
      <c r="G5670" t="s">
        <v>89</v>
      </c>
      <c r="H5670" t="s">
        <v>93</v>
      </c>
    </row>
    <row r="5671" spans="1:8" x14ac:dyDescent="0.25">
      <c r="A5671" t="s">
        <v>244</v>
      </c>
      <c r="B5671" t="s">
        <v>5450</v>
      </c>
      <c r="C5671" t="s">
        <v>89</v>
      </c>
      <c r="D5671" t="s">
        <v>3318</v>
      </c>
      <c r="E5671" t="s">
        <v>1094</v>
      </c>
      <c r="F5671" t="s">
        <v>89</v>
      </c>
      <c r="G5671" t="s">
        <v>89</v>
      </c>
      <c r="H5671" t="s">
        <v>93</v>
      </c>
    </row>
    <row r="5672" spans="1:8" x14ac:dyDescent="0.25">
      <c r="A5672" t="s">
        <v>244</v>
      </c>
      <c r="B5672" t="s">
        <v>5471</v>
      </c>
      <c r="C5672" t="s">
        <v>89</v>
      </c>
      <c r="D5672" t="s">
        <v>3318</v>
      </c>
      <c r="E5672" t="s">
        <v>1094</v>
      </c>
      <c r="F5672" t="s">
        <v>89</v>
      </c>
      <c r="G5672" t="s">
        <v>89</v>
      </c>
      <c r="H5672" t="s">
        <v>93</v>
      </c>
    </row>
    <row r="5673" spans="1:8" x14ac:dyDescent="0.25">
      <c r="A5673" t="s">
        <v>244</v>
      </c>
      <c r="B5673" t="s">
        <v>5448</v>
      </c>
      <c r="C5673" t="s">
        <v>89</v>
      </c>
      <c r="D5673" t="s">
        <v>3318</v>
      </c>
      <c r="E5673" t="s">
        <v>1238</v>
      </c>
      <c r="F5673" t="s">
        <v>89</v>
      </c>
      <c r="G5673" t="s">
        <v>89</v>
      </c>
      <c r="H5673" t="s">
        <v>93</v>
      </c>
    </row>
    <row r="5674" spans="1:8" x14ac:dyDescent="0.25">
      <c r="A5674" t="s">
        <v>244</v>
      </c>
      <c r="B5674" t="s">
        <v>5451</v>
      </c>
      <c r="C5674" t="s">
        <v>89</v>
      </c>
      <c r="D5674" t="s">
        <v>3318</v>
      </c>
      <c r="E5674" t="s">
        <v>1142</v>
      </c>
      <c r="F5674" t="s">
        <v>89</v>
      </c>
      <c r="G5674" t="s">
        <v>89</v>
      </c>
      <c r="H5674" t="s">
        <v>93</v>
      </c>
    </row>
    <row r="5675" spans="1:8" x14ac:dyDescent="0.25">
      <c r="A5675" t="s">
        <v>244</v>
      </c>
      <c r="B5675" t="s">
        <v>5472</v>
      </c>
      <c r="C5675" t="s">
        <v>89</v>
      </c>
      <c r="D5675" t="s">
        <v>3318</v>
      </c>
      <c r="E5675" t="s">
        <v>1097</v>
      </c>
      <c r="F5675" t="s">
        <v>89</v>
      </c>
      <c r="G5675" t="s">
        <v>89</v>
      </c>
      <c r="H5675" t="s">
        <v>93</v>
      </c>
    </row>
    <row r="5676" spans="1:8" x14ac:dyDescent="0.25">
      <c r="A5676" t="s">
        <v>244</v>
      </c>
      <c r="B5676" t="s">
        <v>5449</v>
      </c>
      <c r="C5676" t="s">
        <v>89</v>
      </c>
      <c r="D5676" t="s">
        <v>3318</v>
      </c>
      <c r="E5676" t="s">
        <v>1097</v>
      </c>
      <c r="F5676" t="s">
        <v>89</v>
      </c>
      <c r="G5676" t="s">
        <v>89</v>
      </c>
      <c r="H5676" t="s">
        <v>93</v>
      </c>
    </row>
    <row r="5677" spans="1:8" x14ac:dyDescent="0.25">
      <c r="A5677" t="s">
        <v>244</v>
      </c>
      <c r="B5677" t="s">
        <v>5473</v>
      </c>
      <c r="C5677" t="s">
        <v>89</v>
      </c>
      <c r="D5677" t="s">
        <v>3318</v>
      </c>
      <c r="E5677" t="s">
        <v>1097</v>
      </c>
      <c r="F5677" t="s">
        <v>89</v>
      </c>
      <c r="G5677" t="s">
        <v>89</v>
      </c>
      <c r="H5677" t="s">
        <v>93</v>
      </c>
    </row>
    <row r="5678" spans="1:8" x14ac:dyDescent="0.25">
      <c r="A5678" t="s">
        <v>244</v>
      </c>
      <c r="B5678" t="s">
        <v>4666</v>
      </c>
      <c r="C5678" t="s">
        <v>89</v>
      </c>
      <c r="D5678" t="s">
        <v>89</v>
      </c>
      <c r="E5678" t="s">
        <v>1272</v>
      </c>
      <c r="F5678" t="s">
        <v>89</v>
      </c>
      <c r="G5678" t="s">
        <v>89</v>
      </c>
      <c r="H5678" t="s">
        <v>93</v>
      </c>
    </row>
    <row r="5679" spans="1:8" x14ac:dyDescent="0.25">
      <c r="A5679" t="s">
        <v>244</v>
      </c>
      <c r="B5679" t="s">
        <v>5474</v>
      </c>
      <c r="C5679" t="s">
        <v>89</v>
      </c>
      <c r="D5679" t="s">
        <v>89</v>
      </c>
      <c r="E5679" t="s">
        <v>1202</v>
      </c>
      <c r="F5679" t="s">
        <v>89</v>
      </c>
      <c r="G5679" t="s">
        <v>89</v>
      </c>
      <c r="H5679" t="s">
        <v>93</v>
      </c>
    </row>
    <row r="5680" spans="1:8" x14ac:dyDescent="0.25">
      <c r="A5680" t="s">
        <v>244</v>
      </c>
      <c r="B5680" t="s">
        <v>1122</v>
      </c>
      <c r="C5680" t="s">
        <v>89</v>
      </c>
      <c r="D5680" t="s">
        <v>89</v>
      </c>
      <c r="E5680" t="s">
        <v>1218</v>
      </c>
      <c r="F5680" t="s">
        <v>89</v>
      </c>
      <c r="G5680" t="s">
        <v>89</v>
      </c>
      <c r="H5680" t="s">
        <v>93</v>
      </c>
    </row>
    <row r="5681" spans="1:8" x14ac:dyDescent="0.25">
      <c r="A5681" t="s">
        <v>244</v>
      </c>
      <c r="B5681" t="s">
        <v>1331</v>
      </c>
      <c r="C5681" t="s">
        <v>89</v>
      </c>
      <c r="D5681" t="s">
        <v>89</v>
      </c>
      <c r="E5681" t="s">
        <v>1218</v>
      </c>
      <c r="F5681" t="s">
        <v>89</v>
      </c>
      <c r="G5681" t="s">
        <v>89</v>
      </c>
      <c r="H5681" t="s">
        <v>93</v>
      </c>
    </row>
    <row r="5682" spans="1:8" x14ac:dyDescent="0.25">
      <c r="A5682" t="s">
        <v>244</v>
      </c>
      <c r="B5682" t="s">
        <v>1332</v>
      </c>
      <c r="C5682" t="s">
        <v>89</v>
      </c>
      <c r="D5682" t="s">
        <v>89</v>
      </c>
      <c r="E5682" t="s">
        <v>1218</v>
      </c>
      <c r="F5682" t="s">
        <v>89</v>
      </c>
      <c r="G5682" t="s">
        <v>89</v>
      </c>
      <c r="H5682" t="s">
        <v>93</v>
      </c>
    </row>
    <row r="5683" spans="1:8" x14ac:dyDescent="0.25">
      <c r="A5683" t="s">
        <v>244</v>
      </c>
      <c r="B5683" t="s">
        <v>1124</v>
      </c>
      <c r="C5683" t="s">
        <v>89</v>
      </c>
      <c r="D5683" t="s">
        <v>89</v>
      </c>
      <c r="E5683" t="s">
        <v>1218</v>
      </c>
      <c r="F5683" t="s">
        <v>89</v>
      </c>
      <c r="G5683" t="s">
        <v>89</v>
      </c>
      <c r="H5683" t="s">
        <v>93</v>
      </c>
    </row>
    <row r="5684" spans="1:8" x14ac:dyDescent="0.25">
      <c r="A5684" t="s">
        <v>244</v>
      </c>
      <c r="B5684" t="s">
        <v>1125</v>
      </c>
      <c r="C5684" t="s">
        <v>89</v>
      </c>
      <c r="D5684" t="s">
        <v>89</v>
      </c>
      <c r="E5684" t="s">
        <v>1218</v>
      </c>
      <c r="F5684" t="s">
        <v>89</v>
      </c>
      <c r="G5684" t="s">
        <v>89</v>
      </c>
      <c r="H5684" t="s">
        <v>93</v>
      </c>
    </row>
    <row r="5685" spans="1:8" x14ac:dyDescent="0.25">
      <c r="A5685" t="s">
        <v>244</v>
      </c>
      <c r="B5685" t="s">
        <v>1127</v>
      </c>
      <c r="C5685" t="s">
        <v>89</v>
      </c>
      <c r="D5685" t="s">
        <v>89</v>
      </c>
      <c r="E5685" t="s">
        <v>1218</v>
      </c>
      <c r="F5685" t="s">
        <v>89</v>
      </c>
      <c r="G5685" t="s">
        <v>89</v>
      </c>
      <c r="H5685" t="s">
        <v>93</v>
      </c>
    </row>
    <row r="5686" spans="1:8" x14ac:dyDescent="0.25">
      <c r="A5686" t="s">
        <v>244</v>
      </c>
      <c r="B5686" t="s">
        <v>1437</v>
      </c>
      <c r="C5686" t="s">
        <v>89</v>
      </c>
      <c r="D5686" t="s">
        <v>89</v>
      </c>
      <c r="E5686" t="s">
        <v>1129</v>
      </c>
      <c r="F5686" t="s">
        <v>89</v>
      </c>
      <c r="G5686" t="s">
        <v>89</v>
      </c>
      <c r="H5686" t="s">
        <v>93</v>
      </c>
    </row>
    <row r="5687" spans="1:8" x14ac:dyDescent="0.25">
      <c r="A5687" t="s">
        <v>244</v>
      </c>
      <c r="B5687" t="s">
        <v>1200</v>
      </c>
      <c r="C5687" t="s">
        <v>89</v>
      </c>
      <c r="D5687" t="s">
        <v>89</v>
      </c>
      <c r="E5687" t="s">
        <v>1131</v>
      </c>
      <c r="F5687" t="s">
        <v>89</v>
      </c>
      <c r="G5687" t="s">
        <v>89</v>
      </c>
      <c r="H5687" t="s">
        <v>93</v>
      </c>
    </row>
    <row r="5688" spans="1:8" x14ac:dyDescent="0.25">
      <c r="A5688" t="s">
        <v>244</v>
      </c>
      <c r="B5688" t="s">
        <v>1130</v>
      </c>
      <c r="C5688" t="s">
        <v>89</v>
      </c>
      <c r="D5688" t="s">
        <v>89</v>
      </c>
      <c r="E5688" t="s">
        <v>1202</v>
      </c>
      <c r="F5688" t="s">
        <v>89</v>
      </c>
      <c r="G5688" t="s">
        <v>89</v>
      </c>
      <c r="H5688" t="s">
        <v>93</v>
      </c>
    </row>
    <row r="5689" spans="1:8" x14ac:dyDescent="0.25">
      <c r="A5689" t="s">
        <v>244</v>
      </c>
      <c r="B5689" t="s">
        <v>1132</v>
      </c>
      <c r="C5689" t="s">
        <v>89</v>
      </c>
      <c r="D5689" t="s">
        <v>89</v>
      </c>
      <c r="E5689" t="s">
        <v>1133</v>
      </c>
      <c r="F5689" t="s">
        <v>89</v>
      </c>
      <c r="G5689" t="s">
        <v>89</v>
      </c>
      <c r="H5689" t="s">
        <v>93</v>
      </c>
    </row>
    <row r="5690" spans="1:8" x14ac:dyDescent="0.25">
      <c r="A5690" t="s">
        <v>244</v>
      </c>
      <c r="B5690" t="s">
        <v>1268</v>
      </c>
      <c r="C5690" t="s">
        <v>89</v>
      </c>
      <c r="D5690" t="s">
        <v>89</v>
      </c>
      <c r="E5690" t="s">
        <v>1135</v>
      </c>
      <c r="F5690" t="s">
        <v>89</v>
      </c>
      <c r="G5690" t="s">
        <v>89</v>
      </c>
      <c r="H5690" t="s">
        <v>93</v>
      </c>
    </row>
    <row r="5691" spans="1:8" x14ac:dyDescent="0.25">
      <c r="A5691" t="s">
        <v>244</v>
      </c>
      <c r="B5691" t="s">
        <v>1138</v>
      </c>
      <c r="C5691" t="s">
        <v>89</v>
      </c>
      <c r="D5691" t="s">
        <v>89</v>
      </c>
      <c r="E5691" t="s">
        <v>1139</v>
      </c>
      <c r="F5691" t="s">
        <v>89</v>
      </c>
      <c r="G5691" t="s">
        <v>89</v>
      </c>
      <c r="H5691" t="s">
        <v>93</v>
      </c>
    </row>
    <row r="5692" spans="1:8" x14ac:dyDescent="0.25">
      <c r="A5692" t="s">
        <v>245</v>
      </c>
      <c r="B5692" t="s">
        <v>5475</v>
      </c>
      <c r="C5692" t="s">
        <v>89</v>
      </c>
      <c r="D5692" t="s">
        <v>5476</v>
      </c>
      <c r="E5692" t="s">
        <v>1218</v>
      </c>
      <c r="F5692" t="s">
        <v>89</v>
      </c>
      <c r="G5692" t="s">
        <v>89</v>
      </c>
      <c r="H5692" t="s">
        <v>93</v>
      </c>
    </row>
    <row r="5693" spans="1:8" x14ac:dyDescent="0.25">
      <c r="A5693" t="s">
        <v>245</v>
      </c>
      <c r="B5693" t="s">
        <v>5477</v>
      </c>
      <c r="C5693" t="s">
        <v>89</v>
      </c>
      <c r="D5693" t="s">
        <v>5478</v>
      </c>
      <c r="E5693" t="s">
        <v>1569</v>
      </c>
      <c r="F5693" t="s">
        <v>89</v>
      </c>
      <c r="G5693" t="s">
        <v>89</v>
      </c>
      <c r="H5693" t="s">
        <v>93</v>
      </c>
    </row>
    <row r="5694" spans="1:8" x14ac:dyDescent="0.25">
      <c r="A5694" t="s">
        <v>245</v>
      </c>
      <c r="B5694" t="s">
        <v>1294</v>
      </c>
      <c r="C5694" t="s">
        <v>89</v>
      </c>
      <c r="D5694" t="s">
        <v>5479</v>
      </c>
      <c r="E5694" t="s">
        <v>1278</v>
      </c>
      <c r="F5694" t="s">
        <v>89</v>
      </c>
      <c r="G5694" t="s">
        <v>89</v>
      </c>
      <c r="H5694" t="s">
        <v>93</v>
      </c>
    </row>
    <row r="5695" spans="1:8" x14ac:dyDescent="0.25">
      <c r="A5695" t="s">
        <v>245</v>
      </c>
      <c r="B5695" t="s">
        <v>5480</v>
      </c>
      <c r="C5695" t="s">
        <v>89</v>
      </c>
      <c r="D5695" t="s">
        <v>5481</v>
      </c>
      <c r="E5695" t="s">
        <v>1582</v>
      </c>
      <c r="F5695" t="s">
        <v>89</v>
      </c>
      <c r="G5695" t="s">
        <v>89</v>
      </c>
      <c r="H5695" t="s">
        <v>93</v>
      </c>
    </row>
    <row r="5696" spans="1:8" x14ac:dyDescent="0.25">
      <c r="A5696" t="s">
        <v>245</v>
      </c>
      <c r="B5696" t="s">
        <v>5482</v>
      </c>
      <c r="C5696" t="s">
        <v>89</v>
      </c>
      <c r="D5696" t="s">
        <v>5483</v>
      </c>
      <c r="E5696" t="s">
        <v>1164</v>
      </c>
      <c r="F5696" t="s">
        <v>89</v>
      </c>
      <c r="G5696" t="s">
        <v>89</v>
      </c>
      <c r="H5696" t="s">
        <v>93</v>
      </c>
    </row>
    <row r="5697" spans="1:8" x14ac:dyDescent="0.25">
      <c r="A5697" t="s">
        <v>245</v>
      </c>
      <c r="B5697" t="s">
        <v>5484</v>
      </c>
      <c r="C5697" t="s">
        <v>89</v>
      </c>
      <c r="D5697" t="s">
        <v>5483</v>
      </c>
      <c r="E5697" t="s">
        <v>1105</v>
      </c>
      <c r="F5697" t="s">
        <v>89</v>
      </c>
      <c r="G5697" t="s">
        <v>89</v>
      </c>
      <c r="H5697" t="s">
        <v>93</v>
      </c>
    </row>
    <row r="5698" spans="1:8" x14ac:dyDescent="0.25">
      <c r="A5698" t="s">
        <v>245</v>
      </c>
      <c r="B5698" t="s">
        <v>5485</v>
      </c>
      <c r="C5698" t="s">
        <v>89</v>
      </c>
      <c r="D5698" t="s">
        <v>5483</v>
      </c>
      <c r="E5698" t="s">
        <v>1153</v>
      </c>
      <c r="F5698" t="s">
        <v>89</v>
      </c>
      <c r="G5698" t="s">
        <v>89</v>
      </c>
      <c r="H5698" t="s">
        <v>93</v>
      </c>
    </row>
    <row r="5699" spans="1:8" x14ac:dyDescent="0.25">
      <c r="A5699" t="s">
        <v>245</v>
      </c>
      <c r="B5699" t="s">
        <v>5482</v>
      </c>
      <c r="C5699" t="s">
        <v>89</v>
      </c>
      <c r="D5699" t="s">
        <v>5483</v>
      </c>
      <c r="E5699" t="s">
        <v>1164</v>
      </c>
      <c r="F5699" t="s">
        <v>89</v>
      </c>
      <c r="G5699" t="s">
        <v>89</v>
      </c>
      <c r="H5699" t="s">
        <v>93</v>
      </c>
    </row>
    <row r="5700" spans="1:8" x14ac:dyDescent="0.25">
      <c r="A5700" t="s">
        <v>245</v>
      </c>
      <c r="B5700" t="s">
        <v>5486</v>
      </c>
      <c r="C5700" t="s">
        <v>89</v>
      </c>
      <c r="D5700" t="s">
        <v>5476</v>
      </c>
      <c r="E5700" t="s">
        <v>1131</v>
      </c>
      <c r="F5700" t="s">
        <v>89</v>
      </c>
      <c r="G5700" t="s">
        <v>89</v>
      </c>
      <c r="H5700" t="s">
        <v>93</v>
      </c>
    </row>
    <row r="5701" spans="1:8" x14ac:dyDescent="0.25">
      <c r="A5701" t="s">
        <v>245</v>
      </c>
      <c r="B5701" t="s">
        <v>5475</v>
      </c>
      <c r="C5701" t="s">
        <v>89</v>
      </c>
      <c r="D5701" t="s">
        <v>5476</v>
      </c>
      <c r="E5701" t="s">
        <v>1218</v>
      </c>
      <c r="F5701" t="s">
        <v>89</v>
      </c>
      <c r="G5701" t="s">
        <v>89</v>
      </c>
      <c r="H5701" t="s">
        <v>93</v>
      </c>
    </row>
    <row r="5702" spans="1:8" x14ac:dyDescent="0.25">
      <c r="A5702" t="s">
        <v>245</v>
      </c>
      <c r="B5702" t="s">
        <v>5487</v>
      </c>
      <c r="C5702" t="s">
        <v>89</v>
      </c>
      <c r="D5702" t="s">
        <v>5476</v>
      </c>
      <c r="E5702" t="s">
        <v>1162</v>
      </c>
      <c r="F5702" t="s">
        <v>89</v>
      </c>
      <c r="G5702" t="s">
        <v>89</v>
      </c>
      <c r="H5702" t="s">
        <v>93</v>
      </c>
    </row>
    <row r="5703" spans="1:8" x14ac:dyDescent="0.25">
      <c r="A5703" t="s">
        <v>245</v>
      </c>
      <c r="B5703" t="s">
        <v>1294</v>
      </c>
      <c r="C5703" t="s">
        <v>89</v>
      </c>
      <c r="D5703" t="s">
        <v>5479</v>
      </c>
      <c r="E5703" t="s">
        <v>1278</v>
      </c>
      <c r="F5703" t="s">
        <v>89</v>
      </c>
      <c r="G5703" t="s">
        <v>89</v>
      </c>
      <c r="H5703" t="s">
        <v>93</v>
      </c>
    </row>
    <row r="5704" spans="1:8" x14ac:dyDescent="0.25">
      <c r="A5704" t="s">
        <v>245</v>
      </c>
      <c r="B5704" t="s">
        <v>1149</v>
      </c>
      <c r="C5704" t="s">
        <v>89</v>
      </c>
      <c r="D5704" t="s">
        <v>5479</v>
      </c>
      <c r="E5704" t="s">
        <v>1238</v>
      </c>
      <c r="F5704" t="s">
        <v>89</v>
      </c>
      <c r="G5704" t="s">
        <v>89</v>
      </c>
      <c r="H5704" t="s">
        <v>93</v>
      </c>
    </row>
    <row r="5705" spans="1:8" x14ac:dyDescent="0.25">
      <c r="A5705" t="s">
        <v>245</v>
      </c>
      <c r="B5705" t="s">
        <v>1178</v>
      </c>
      <c r="C5705" t="s">
        <v>89</v>
      </c>
      <c r="D5705" t="s">
        <v>5488</v>
      </c>
      <c r="E5705" t="s">
        <v>1278</v>
      </c>
      <c r="F5705" t="s">
        <v>89</v>
      </c>
      <c r="G5705" t="s">
        <v>89</v>
      </c>
      <c r="H5705" t="s">
        <v>93</v>
      </c>
    </row>
    <row r="5706" spans="1:8" x14ac:dyDescent="0.25">
      <c r="A5706" t="s">
        <v>245</v>
      </c>
      <c r="B5706" t="s">
        <v>1198</v>
      </c>
      <c r="C5706" t="s">
        <v>89</v>
      </c>
      <c r="D5706" t="s">
        <v>89</v>
      </c>
      <c r="E5706" t="s">
        <v>1129</v>
      </c>
      <c r="F5706" t="s">
        <v>89</v>
      </c>
      <c r="G5706" t="s">
        <v>89</v>
      </c>
      <c r="H5706" t="s">
        <v>93</v>
      </c>
    </row>
    <row r="5707" spans="1:8" x14ac:dyDescent="0.25">
      <c r="A5707" t="s">
        <v>245</v>
      </c>
      <c r="B5707" t="s">
        <v>1266</v>
      </c>
      <c r="C5707" t="s">
        <v>89</v>
      </c>
      <c r="D5707" t="s">
        <v>2137</v>
      </c>
      <c r="E5707" t="s">
        <v>1129</v>
      </c>
      <c r="F5707" t="s">
        <v>89</v>
      </c>
      <c r="G5707" t="s">
        <v>89</v>
      </c>
      <c r="H5707" t="s">
        <v>93</v>
      </c>
    </row>
    <row r="5708" spans="1:8" x14ac:dyDescent="0.25">
      <c r="A5708" t="s">
        <v>245</v>
      </c>
      <c r="B5708" t="s">
        <v>1200</v>
      </c>
      <c r="C5708" t="s">
        <v>89</v>
      </c>
      <c r="D5708" t="s">
        <v>89</v>
      </c>
      <c r="E5708" t="s">
        <v>1202</v>
      </c>
      <c r="F5708" t="s">
        <v>89</v>
      </c>
      <c r="G5708" t="s">
        <v>89</v>
      </c>
      <c r="H5708" t="s">
        <v>93</v>
      </c>
    </row>
    <row r="5709" spans="1:8" x14ac:dyDescent="0.25">
      <c r="A5709" t="s">
        <v>245</v>
      </c>
      <c r="B5709" t="s">
        <v>1132</v>
      </c>
      <c r="C5709" t="s">
        <v>89</v>
      </c>
      <c r="D5709" t="s">
        <v>89</v>
      </c>
      <c r="E5709" t="s">
        <v>1133</v>
      </c>
      <c r="F5709" t="s">
        <v>89</v>
      </c>
      <c r="G5709" t="s">
        <v>89</v>
      </c>
      <c r="H5709" t="s">
        <v>93</v>
      </c>
    </row>
    <row r="5710" spans="1:8" x14ac:dyDescent="0.25">
      <c r="A5710" t="s">
        <v>245</v>
      </c>
      <c r="B5710" t="s">
        <v>1232</v>
      </c>
      <c r="C5710" t="s">
        <v>89</v>
      </c>
      <c r="D5710" t="s">
        <v>89</v>
      </c>
      <c r="E5710" t="s">
        <v>1335</v>
      </c>
      <c r="F5710" t="s">
        <v>89</v>
      </c>
      <c r="G5710" t="s">
        <v>89</v>
      </c>
      <c r="H5710" t="s">
        <v>93</v>
      </c>
    </row>
    <row r="5711" spans="1:8" x14ac:dyDescent="0.25">
      <c r="A5711" t="s">
        <v>245</v>
      </c>
      <c r="B5711" t="s">
        <v>1234</v>
      </c>
      <c r="C5711" t="s">
        <v>89</v>
      </c>
      <c r="D5711" t="s">
        <v>89</v>
      </c>
      <c r="E5711" t="s">
        <v>1135</v>
      </c>
      <c r="F5711" t="s">
        <v>89</v>
      </c>
      <c r="G5711" t="s">
        <v>89</v>
      </c>
      <c r="H5711" t="s">
        <v>93</v>
      </c>
    </row>
    <row r="5712" spans="1:8" x14ac:dyDescent="0.25">
      <c r="A5712" t="s">
        <v>245</v>
      </c>
      <c r="B5712" t="s">
        <v>1236</v>
      </c>
      <c r="C5712" t="s">
        <v>89</v>
      </c>
      <c r="D5712" t="s">
        <v>89</v>
      </c>
      <c r="E5712" t="s">
        <v>1272</v>
      </c>
      <c r="F5712" t="s">
        <v>89</v>
      </c>
      <c r="G5712" t="s">
        <v>89</v>
      </c>
      <c r="H5712" t="s">
        <v>93</v>
      </c>
    </row>
    <row r="5713" spans="1:8" x14ac:dyDescent="0.25">
      <c r="A5713" t="s">
        <v>245</v>
      </c>
      <c r="B5713" t="s">
        <v>5489</v>
      </c>
      <c r="C5713" t="s">
        <v>89</v>
      </c>
      <c r="D5713" t="s">
        <v>5481</v>
      </c>
      <c r="E5713" t="s">
        <v>1907</v>
      </c>
      <c r="F5713" t="s">
        <v>89</v>
      </c>
      <c r="G5713" t="s">
        <v>89</v>
      </c>
      <c r="H5713" t="s">
        <v>93</v>
      </c>
    </row>
    <row r="5714" spans="1:8" x14ac:dyDescent="0.25">
      <c r="A5714" t="s">
        <v>245</v>
      </c>
      <c r="B5714" t="s">
        <v>5480</v>
      </c>
      <c r="C5714" t="s">
        <v>89</v>
      </c>
      <c r="D5714" t="s">
        <v>5481</v>
      </c>
      <c r="E5714" t="s">
        <v>1582</v>
      </c>
      <c r="F5714" t="s">
        <v>89</v>
      </c>
      <c r="G5714" t="s">
        <v>89</v>
      </c>
      <c r="H5714" t="s">
        <v>93</v>
      </c>
    </row>
    <row r="5715" spans="1:8" x14ac:dyDescent="0.25">
      <c r="A5715" t="s">
        <v>245</v>
      </c>
      <c r="B5715" t="s">
        <v>5490</v>
      </c>
      <c r="C5715" t="s">
        <v>89</v>
      </c>
      <c r="D5715" t="s">
        <v>5491</v>
      </c>
      <c r="E5715" t="s">
        <v>1907</v>
      </c>
      <c r="F5715" t="s">
        <v>89</v>
      </c>
      <c r="G5715" t="s">
        <v>89</v>
      </c>
      <c r="H5715" t="s">
        <v>93</v>
      </c>
    </row>
    <row r="5716" spans="1:8" x14ac:dyDescent="0.25">
      <c r="A5716" t="s">
        <v>245</v>
      </c>
      <c r="B5716" t="s">
        <v>5492</v>
      </c>
      <c r="C5716" t="s">
        <v>89</v>
      </c>
      <c r="D5716" t="s">
        <v>5493</v>
      </c>
      <c r="E5716" t="s">
        <v>1873</v>
      </c>
      <c r="F5716" t="s">
        <v>89</v>
      </c>
      <c r="G5716" t="s">
        <v>89</v>
      </c>
      <c r="H5716" t="s">
        <v>93</v>
      </c>
    </row>
    <row r="5717" spans="1:8" x14ac:dyDescent="0.25">
      <c r="A5717" t="s">
        <v>245</v>
      </c>
      <c r="B5717" t="s">
        <v>5477</v>
      </c>
      <c r="C5717" t="s">
        <v>89</v>
      </c>
      <c r="D5717" t="s">
        <v>5478</v>
      </c>
      <c r="E5717" t="s">
        <v>1569</v>
      </c>
      <c r="F5717" t="s">
        <v>89</v>
      </c>
      <c r="G5717" t="s">
        <v>89</v>
      </c>
      <c r="H5717" t="s">
        <v>93</v>
      </c>
    </row>
    <row r="5718" spans="1:8" x14ac:dyDescent="0.25">
      <c r="A5718" t="s">
        <v>245</v>
      </c>
      <c r="B5718" t="s">
        <v>1138</v>
      </c>
      <c r="C5718" t="s">
        <v>89</v>
      </c>
      <c r="D5718" t="s">
        <v>89</v>
      </c>
      <c r="E5718" t="s">
        <v>1139</v>
      </c>
      <c r="F5718" t="s">
        <v>89</v>
      </c>
      <c r="G5718" t="s">
        <v>89</v>
      </c>
      <c r="H5718" t="s">
        <v>93</v>
      </c>
    </row>
    <row r="5719" spans="1:8" x14ac:dyDescent="0.25">
      <c r="A5719" t="s">
        <v>247</v>
      </c>
      <c r="B5719" t="s">
        <v>5494</v>
      </c>
      <c r="C5719" t="s">
        <v>89</v>
      </c>
      <c r="D5719" t="s">
        <v>5495</v>
      </c>
      <c r="E5719" t="s">
        <v>2960</v>
      </c>
      <c r="F5719" t="s">
        <v>89</v>
      </c>
      <c r="G5719" t="s">
        <v>89</v>
      </c>
      <c r="H5719" t="s">
        <v>93</v>
      </c>
    </row>
    <row r="5720" spans="1:8" x14ac:dyDescent="0.25">
      <c r="A5720" t="s">
        <v>247</v>
      </c>
      <c r="B5720" t="s">
        <v>5496</v>
      </c>
      <c r="C5720" t="s">
        <v>89</v>
      </c>
      <c r="D5720" t="s">
        <v>5497</v>
      </c>
      <c r="E5720" t="s">
        <v>1569</v>
      </c>
      <c r="F5720" t="s">
        <v>89</v>
      </c>
      <c r="G5720" t="s">
        <v>89</v>
      </c>
      <c r="H5720" t="s">
        <v>93</v>
      </c>
    </row>
    <row r="5721" spans="1:8" x14ac:dyDescent="0.25">
      <c r="A5721" t="s">
        <v>247</v>
      </c>
      <c r="B5721" t="s">
        <v>5498</v>
      </c>
      <c r="C5721" t="s">
        <v>89</v>
      </c>
      <c r="D5721" t="s">
        <v>5499</v>
      </c>
      <c r="E5721" t="s">
        <v>1093</v>
      </c>
      <c r="F5721" t="s">
        <v>89</v>
      </c>
      <c r="G5721" t="s">
        <v>89</v>
      </c>
      <c r="H5721" t="s">
        <v>93</v>
      </c>
    </row>
    <row r="5722" spans="1:8" x14ac:dyDescent="0.25">
      <c r="A5722" t="s">
        <v>247</v>
      </c>
      <c r="B5722" t="s">
        <v>5500</v>
      </c>
      <c r="C5722" t="s">
        <v>89</v>
      </c>
      <c r="D5722" t="s">
        <v>5501</v>
      </c>
      <c r="E5722" t="s">
        <v>1258</v>
      </c>
      <c r="F5722" t="s">
        <v>89</v>
      </c>
      <c r="G5722" t="s">
        <v>89</v>
      </c>
      <c r="H5722" t="s">
        <v>93</v>
      </c>
    </row>
    <row r="5723" spans="1:8" x14ac:dyDescent="0.25">
      <c r="A5723" t="s">
        <v>247</v>
      </c>
      <c r="B5723" t="s">
        <v>1752</v>
      </c>
      <c r="C5723" t="s">
        <v>89</v>
      </c>
      <c r="D5723" t="s">
        <v>5502</v>
      </c>
      <c r="E5723" t="s">
        <v>1105</v>
      </c>
      <c r="F5723" t="s">
        <v>89</v>
      </c>
      <c r="G5723" t="s">
        <v>89</v>
      </c>
      <c r="H5723" t="s">
        <v>93</v>
      </c>
    </row>
    <row r="5724" spans="1:8" x14ac:dyDescent="0.25">
      <c r="A5724" t="s">
        <v>247</v>
      </c>
      <c r="B5724" t="s">
        <v>5503</v>
      </c>
      <c r="C5724" t="s">
        <v>89</v>
      </c>
      <c r="D5724" t="s">
        <v>5504</v>
      </c>
      <c r="E5724" t="s">
        <v>1105</v>
      </c>
      <c r="F5724" t="s">
        <v>89</v>
      </c>
      <c r="G5724" t="s">
        <v>89</v>
      </c>
      <c r="H5724" t="s">
        <v>93</v>
      </c>
    </row>
    <row r="5725" spans="1:8" x14ac:dyDescent="0.25">
      <c r="A5725" t="s">
        <v>247</v>
      </c>
      <c r="B5725" t="s">
        <v>5505</v>
      </c>
      <c r="C5725" t="s">
        <v>89</v>
      </c>
      <c r="D5725" t="s">
        <v>5506</v>
      </c>
      <c r="E5725" t="s">
        <v>1105</v>
      </c>
      <c r="F5725" t="s">
        <v>89</v>
      </c>
      <c r="G5725" t="s">
        <v>89</v>
      </c>
      <c r="H5725" t="s">
        <v>93</v>
      </c>
    </row>
    <row r="5726" spans="1:8" x14ac:dyDescent="0.25">
      <c r="A5726" t="s">
        <v>247</v>
      </c>
      <c r="B5726" t="s">
        <v>5507</v>
      </c>
      <c r="C5726" t="s">
        <v>89</v>
      </c>
      <c r="D5726" t="s">
        <v>5508</v>
      </c>
      <c r="E5726" t="s">
        <v>1097</v>
      </c>
      <c r="F5726" t="s">
        <v>89</v>
      </c>
      <c r="G5726" t="s">
        <v>89</v>
      </c>
      <c r="H5726" t="s">
        <v>93</v>
      </c>
    </row>
    <row r="5727" spans="1:8" x14ac:dyDescent="0.25">
      <c r="A5727" t="s">
        <v>247</v>
      </c>
      <c r="B5727" t="s">
        <v>5176</v>
      </c>
      <c r="C5727" t="s">
        <v>89</v>
      </c>
      <c r="D5727" t="s">
        <v>5509</v>
      </c>
      <c r="E5727" t="s">
        <v>1105</v>
      </c>
      <c r="F5727" t="s">
        <v>89</v>
      </c>
      <c r="G5727" t="s">
        <v>89</v>
      </c>
      <c r="H5727" t="s">
        <v>93</v>
      </c>
    </row>
    <row r="5728" spans="1:8" x14ac:dyDescent="0.25">
      <c r="A5728" t="s">
        <v>247</v>
      </c>
      <c r="B5728" t="s">
        <v>5510</v>
      </c>
      <c r="C5728" t="s">
        <v>89</v>
      </c>
      <c r="D5728" t="s">
        <v>5511</v>
      </c>
      <c r="E5728" t="s">
        <v>1258</v>
      </c>
      <c r="F5728" t="s">
        <v>89</v>
      </c>
      <c r="G5728" t="s">
        <v>89</v>
      </c>
      <c r="H5728" t="s">
        <v>93</v>
      </c>
    </row>
    <row r="5729" spans="1:8" x14ac:dyDescent="0.25">
      <c r="A5729" t="s">
        <v>247</v>
      </c>
      <c r="B5729" t="s">
        <v>5512</v>
      </c>
      <c r="C5729" t="s">
        <v>89</v>
      </c>
      <c r="D5729" t="s">
        <v>5513</v>
      </c>
      <c r="E5729" t="s">
        <v>1093</v>
      </c>
      <c r="F5729" t="s">
        <v>89</v>
      </c>
      <c r="G5729" t="s">
        <v>89</v>
      </c>
      <c r="H5729" t="s">
        <v>93</v>
      </c>
    </row>
    <row r="5730" spans="1:8" x14ac:dyDescent="0.25">
      <c r="A5730" t="s">
        <v>247</v>
      </c>
      <c r="B5730" t="s">
        <v>5514</v>
      </c>
      <c r="C5730" t="s">
        <v>89</v>
      </c>
      <c r="D5730" t="s">
        <v>5513</v>
      </c>
      <c r="E5730" t="s">
        <v>1258</v>
      </c>
      <c r="F5730" t="s">
        <v>89</v>
      </c>
      <c r="G5730" t="s">
        <v>89</v>
      </c>
      <c r="H5730" t="s">
        <v>93</v>
      </c>
    </row>
    <row r="5731" spans="1:8" x14ac:dyDescent="0.25">
      <c r="A5731" t="s">
        <v>247</v>
      </c>
      <c r="B5731" t="s">
        <v>5515</v>
      </c>
      <c r="C5731" t="s">
        <v>89</v>
      </c>
      <c r="D5731" t="s">
        <v>5516</v>
      </c>
      <c r="E5731" t="s">
        <v>1105</v>
      </c>
      <c r="F5731" t="s">
        <v>89</v>
      </c>
      <c r="G5731" t="s">
        <v>89</v>
      </c>
      <c r="H5731" t="s">
        <v>93</v>
      </c>
    </row>
    <row r="5732" spans="1:8" x14ac:dyDescent="0.25">
      <c r="A5732" t="s">
        <v>247</v>
      </c>
      <c r="B5732" t="s">
        <v>1769</v>
      </c>
      <c r="C5732" t="s">
        <v>89</v>
      </c>
      <c r="D5732" t="s">
        <v>89</v>
      </c>
      <c r="E5732" t="s">
        <v>1093</v>
      </c>
      <c r="F5732" t="s">
        <v>89</v>
      </c>
      <c r="G5732" t="s">
        <v>89</v>
      </c>
      <c r="H5732" t="s">
        <v>93</v>
      </c>
    </row>
    <row r="5733" spans="1:8" x14ac:dyDescent="0.25">
      <c r="A5733" t="s">
        <v>247</v>
      </c>
      <c r="B5733" t="s">
        <v>1151</v>
      </c>
      <c r="C5733" t="s">
        <v>89</v>
      </c>
      <c r="D5733" t="s">
        <v>5517</v>
      </c>
      <c r="E5733" t="s">
        <v>1100</v>
      </c>
      <c r="F5733" t="s">
        <v>89</v>
      </c>
      <c r="G5733" t="s">
        <v>89</v>
      </c>
      <c r="H5733" t="s">
        <v>93</v>
      </c>
    </row>
    <row r="5734" spans="1:8" x14ac:dyDescent="0.25">
      <c r="A5734" t="s">
        <v>247</v>
      </c>
      <c r="B5734" t="s">
        <v>1143</v>
      </c>
      <c r="C5734" t="s">
        <v>89</v>
      </c>
      <c r="D5734" t="s">
        <v>2597</v>
      </c>
      <c r="E5734" t="s">
        <v>1162</v>
      </c>
      <c r="F5734" t="s">
        <v>89</v>
      </c>
      <c r="G5734" t="s">
        <v>89</v>
      </c>
      <c r="H5734" t="s">
        <v>93</v>
      </c>
    </row>
    <row r="5735" spans="1:8" x14ac:dyDescent="0.25">
      <c r="A5735" t="s">
        <v>247</v>
      </c>
      <c r="B5735" t="s">
        <v>4794</v>
      </c>
      <c r="C5735" t="s">
        <v>89</v>
      </c>
      <c r="D5735" t="s">
        <v>5517</v>
      </c>
      <c r="E5735" t="s">
        <v>1093</v>
      </c>
      <c r="F5735" t="s">
        <v>89</v>
      </c>
      <c r="G5735" t="s">
        <v>89</v>
      </c>
      <c r="H5735" t="s">
        <v>93</v>
      </c>
    </row>
    <row r="5736" spans="1:8" x14ac:dyDescent="0.25">
      <c r="A5736" t="s">
        <v>247</v>
      </c>
      <c r="B5736" t="s">
        <v>2794</v>
      </c>
      <c r="C5736" t="s">
        <v>89</v>
      </c>
      <c r="D5736" t="s">
        <v>2597</v>
      </c>
      <c r="E5736" t="s">
        <v>1100</v>
      </c>
      <c r="F5736" t="s">
        <v>89</v>
      </c>
      <c r="G5736" t="s">
        <v>89</v>
      </c>
      <c r="H5736" t="s">
        <v>93</v>
      </c>
    </row>
    <row r="5737" spans="1:8" x14ac:dyDescent="0.25">
      <c r="A5737" t="s">
        <v>247</v>
      </c>
      <c r="B5737" t="s">
        <v>1122</v>
      </c>
      <c r="C5737" t="s">
        <v>89</v>
      </c>
      <c r="D5737" t="s">
        <v>89</v>
      </c>
      <c r="E5737" t="s">
        <v>1218</v>
      </c>
      <c r="F5737" t="s">
        <v>89</v>
      </c>
      <c r="G5737" t="s">
        <v>89</v>
      </c>
      <c r="H5737" t="s">
        <v>93</v>
      </c>
    </row>
    <row r="5738" spans="1:8" x14ac:dyDescent="0.25">
      <c r="A5738" t="s">
        <v>247</v>
      </c>
      <c r="B5738" t="s">
        <v>1201</v>
      </c>
      <c r="C5738" t="s">
        <v>89</v>
      </c>
      <c r="D5738" t="s">
        <v>89</v>
      </c>
      <c r="E5738" t="s">
        <v>1202</v>
      </c>
      <c r="F5738" t="s">
        <v>89</v>
      </c>
      <c r="G5738" t="s">
        <v>89</v>
      </c>
      <c r="H5738" t="s">
        <v>93</v>
      </c>
    </row>
    <row r="5739" spans="1:8" x14ac:dyDescent="0.25">
      <c r="A5739" t="s">
        <v>247</v>
      </c>
      <c r="B5739" t="s">
        <v>5518</v>
      </c>
      <c r="C5739" t="s">
        <v>89</v>
      </c>
      <c r="D5739" t="s">
        <v>89</v>
      </c>
      <c r="E5739" t="s">
        <v>1133</v>
      </c>
      <c r="F5739" t="s">
        <v>89</v>
      </c>
      <c r="G5739" t="s">
        <v>89</v>
      </c>
      <c r="H5739" t="s">
        <v>93</v>
      </c>
    </row>
    <row r="5740" spans="1:8" x14ac:dyDescent="0.25">
      <c r="A5740" t="s">
        <v>247</v>
      </c>
      <c r="B5740" t="s">
        <v>1268</v>
      </c>
      <c r="C5740" t="s">
        <v>89</v>
      </c>
      <c r="D5740" t="s">
        <v>89</v>
      </c>
      <c r="E5740" t="s">
        <v>1335</v>
      </c>
      <c r="F5740" t="s">
        <v>89</v>
      </c>
      <c r="G5740" t="s">
        <v>89</v>
      </c>
      <c r="H5740" t="s">
        <v>93</v>
      </c>
    </row>
    <row r="5741" spans="1:8" x14ac:dyDescent="0.25">
      <c r="A5741" t="s">
        <v>247</v>
      </c>
      <c r="B5741" t="s">
        <v>5519</v>
      </c>
      <c r="C5741" t="s">
        <v>89</v>
      </c>
      <c r="D5741" t="s">
        <v>5520</v>
      </c>
      <c r="E5741" t="s">
        <v>1909</v>
      </c>
      <c r="F5741" t="s">
        <v>89</v>
      </c>
      <c r="G5741" t="s">
        <v>89</v>
      </c>
      <c r="H5741" t="s">
        <v>93</v>
      </c>
    </row>
    <row r="5742" spans="1:8" x14ac:dyDescent="0.25">
      <c r="A5742" t="s">
        <v>247</v>
      </c>
      <c r="B5742" t="s">
        <v>5521</v>
      </c>
      <c r="C5742" t="s">
        <v>89</v>
      </c>
      <c r="D5742" t="s">
        <v>5522</v>
      </c>
      <c r="E5742" t="s">
        <v>1582</v>
      </c>
      <c r="F5742" t="s">
        <v>89</v>
      </c>
      <c r="G5742" t="s">
        <v>89</v>
      </c>
      <c r="H5742" t="s">
        <v>93</v>
      </c>
    </row>
    <row r="5743" spans="1:8" x14ac:dyDescent="0.25">
      <c r="A5743" t="s">
        <v>247</v>
      </c>
      <c r="B5743" t="s">
        <v>5523</v>
      </c>
      <c r="C5743" t="s">
        <v>89</v>
      </c>
      <c r="D5743" t="s">
        <v>5524</v>
      </c>
      <c r="E5743" t="s">
        <v>1582</v>
      </c>
      <c r="F5743" t="s">
        <v>89</v>
      </c>
      <c r="G5743" t="s">
        <v>89</v>
      </c>
      <c r="H5743" t="s">
        <v>93</v>
      </c>
    </row>
    <row r="5744" spans="1:8" x14ac:dyDescent="0.25">
      <c r="A5744" t="s">
        <v>247</v>
      </c>
      <c r="B5744" t="s">
        <v>5525</v>
      </c>
      <c r="C5744" t="s">
        <v>89</v>
      </c>
      <c r="D5744" t="s">
        <v>5520</v>
      </c>
      <c r="E5744" t="s">
        <v>1847</v>
      </c>
      <c r="F5744" t="s">
        <v>89</v>
      </c>
      <c r="G5744" t="s">
        <v>89</v>
      </c>
      <c r="H5744" t="s">
        <v>93</v>
      </c>
    </row>
    <row r="5745" spans="1:8" x14ac:dyDescent="0.25">
      <c r="A5745" t="s">
        <v>247</v>
      </c>
      <c r="B5745" t="s">
        <v>5526</v>
      </c>
      <c r="C5745" t="s">
        <v>89</v>
      </c>
      <c r="D5745" t="s">
        <v>5527</v>
      </c>
      <c r="E5745" t="s">
        <v>1909</v>
      </c>
      <c r="F5745" t="s">
        <v>89</v>
      </c>
      <c r="G5745" t="s">
        <v>89</v>
      </c>
      <c r="H5745" t="s">
        <v>93</v>
      </c>
    </row>
    <row r="5746" spans="1:8" x14ac:dyDescent="0.25">
      <c r="A5746" t="s">
        <v>247</v>
      </c>
      <c r="B5746" t="s">
        <v>5528</v>
      </c>
      <c r="C5746" t="s">
        <v>89</v>
      </c>
      <c r="D5746" t="s">
        <v>5529</v>
      </c>
      <c r="E5746" t="s">
        <v>1543</v>
      </c>
      <c r="F5746" t="s">
        <v>89</v>
      </c>
      <c r="G5746" t="s">
        <v>89</v>
      </c>
      <c r="H5746" t="s">
        <v>93</v>
      </c>
    </row>
    <row r="5747" spans="1:8" x14ac:dyDescent="0.25">
      <c r="A5747" t="s">
        <v>247</v>
      </c>
      <c r="B5747" t="s">
        <v>5530</v>
      </c>
      <c r="C5747" t="s">
        <v>89</v>
      </c>
      <c r="D5747" t="s">
        <v>5529</v>
      </c>
      <c r="E5747" t="s">
        <v>1166</v>
      </c>
      <c r="F5747" t="s">
        <v>89</v>
      </c>
      <c r="G5747" t="s">
        <v>89</v>
      </c>
      <c r="H5747" t="s">
        <v>93</v>
      </c>
    </row>
    <row r="5748" spans="1:8" x14ac:dyDescent="0.25">
      <c r="A5748" t="s">
        <v>247</v>
      </c>
      <c r="B5748" t="s">
        <v>5531</v>
      </c>
      <c r="C5748" t="s">
        <v>89</v>
      </c>
      <c r="D5748" t="s">
        <v>5529</v>
      </c>
      <c r="E5748" t="s">
        <v>1582</v>
      </c>
      <c r="F5748" t="s">
        <v>89</v>
      </c>
      <c r="G5748" t="s">
        <v>89</v>
      </c>
      <c r="H5748" t="s">
        <v>93</v>
      </c>
    </row>
    <row r="5749" spans="1:8" x14ac:dyDescent="0.25">
      <c r="A5749" t="s">
        <v>247</v>
      </c>
      <c r="B5749" t="s">
        <v>5532</v>
      </c>
      <c r="C5749" t="s">
        <v>89</v>
      </c>
      <c r="D5749" t="s">
        <v>5533</v>
      </c>
      <c r="E5749" t="s">
        <v>1298</v>
      </c>
      <c r="F5749" t="s">
        <v>89</v>
      </c>
      <c r="G5749" t="s">
        <v>89</v>
      </c>
      <c r="H5749" t="s">
        <v>93</v>
      </c>
    </row>
    <row r="5750" spans="1:8" x14ac:dyDescent="0.25">
      <c r="A5750" t="s">
        <v>247</v>
      </c>
      <c r="B5750" t="s">
        <v>5534</v>
      </c>
      <c r="C5750" t="s">
        <v>89</v>
      </c>
      <c r="D5750" t="s">
        <v>5527</v>
      </c>
      <c r="E5750" t="s">
        <v>1873</v>
      </c>
      <c r="F5750" t="s">
        <v>89</v>
      </c>
      <c r="G5750" t="s">
        <v>89</v>
      </c>
      <c r="H5750" t="s">
        <v>93</v>
      </c>
    </row>
    <row r="5751" spans="1:8" x14ac:dyDescent="0.25">
      <c r="A5751" t="s">
        <v>247</v>
      </c>
      <c r="B5751" t="s">
        <v>5535</v>
      </c>
      <c r="C5751" t="s">
        <v>89</v>
      </c>
      <c r="D5751" t="s">
        <v>5536</v>
      </c>
      <c r="E5751" t="s">
        <v>1121</v>
      </c>
      <c r="F5751" t="s">
        <v>89</v>
      </c>
      <c r="G5751" t="s">
        <v>89</v>
      </c>
      <c r="H5751" t="s">
        <v>93</v>
      </c>
    </row>
    <row r="5752" spans="1:8" x14ac:dyDescent="0.25">
      <c r="A5752" t="s">
        <v>247</v>
      </c>
      <c r="B5752" t="s">
        <v>5537</v>
      </c>
      <c r="C5752" t="s">
        <v>89</v>
      </c>
      <c r="D5752" t="s">
        <v>5520</v>
      </c>
      <c r="E5752" t="s">
        <v>2012</v>
      </c>
      <c r="F5752" t="s">
        <v>89</v>
      </c>
      <c r="G5752" t="s">
        <v>89</v>
      </c>
      <c r="H5752" t="s">
        <v>93</v>
      </c>
    </row>
    <row r="5753" spans="1:8" x14ac:dyDescent="0.25">
      <c r="A5753" t="s">
        <v>247</v>
      </c>
      <c r="B5753" t="s">
        <v>1138</v>
      </c>
      <c r="C5753" t="s">
        <v>89</v>
      </c>
      <c r="D5753" t="s">
        <v>89</v>
      </c>
      <c r="E5753" t="s">
        <v>1139</v>
      </c>
      <c r="F5753" t="s">
        <v>89</v>
      </c>
      <c r="G5753" t="s">
        <v>89</v>
      </c>
      <c r="H5753" t="s">
        <v>93</v>
      </c>
    </row>
    <row r="5754" spans="1:8" x14ac:dyDescent="0.25">
      <c r="A5754" t="s">
        <v>249</v>
      </c>
      <c r="B5754" t="s">
        <v>2695</v>
      </c>
      <c r="C5754" t="s">
        <v>89</v>
      </c>
      <c r="D5754" t="s">
        <v>89</v>
      </c>
      <c r="E5754" t="s">
        <v>1100</v>
      </c>
      <c r="F5754" t="s">
        <v>89</v>
      </c>
      <c r="G5754" t="s">
        <v>89</v>
      </c>
      <c r="H5754" t="s">
        <v>93</v>
      </c>
    </row>
    <row r="5755" spans="1:8" x14ac:dyDescent="0.25">
      <c r="A5755" t="s">
        <v>249</v>
      </c>
      <c r="B5755" t="s">
        <v>1392</v>
      </c>
      <c r="C5755" t="s">
        <v>89</v>
      </c>
      <c r="D5755" t="s">
        <v>5538</v>
      </c>
      <c r="E5755" t="s">
        <v>1135</v>
      </c>
      <c r="F5755" t="s">
        <v>89</v>
      </c>
      <c r="G5755" t="s">
        <v>89</v>
      </c>
      <c r="H5755" t="s">
        <v>93</v>
      </c>
    </row>
    <row r="5756" spans="1:8" x14ac:dyDescent="0.25">
      <c r="A5756" t="s">
        <v>249</v>
      </c>
      <c r="B5756" t="s">
        <v>1114</v>
      </c>
      <c r="C5756" t="s">
        <v>89</v>
      </c>
      <c r="D5756" t="s">
        <v>5539</v>
      </c>
      <c r="E5756" t="s">
        <v>1113</v>
      </c>
      <c r="F5756" t="s">
        <v>89</v>
      </c>
      <c r="G5756" t="s">
        <v>89</v>
      </c>
      <c r="H5756" t="s">
        <v>93</v>
      </c>
    </row>
    <row r="5757" spans="1:8" x14ac:dyDescent="0.25">
      <c r="A5757" t="s">
        <v>249</v>
      </c>
      <c r="B5757" t="s">
        <v>5540</v>
      </c>
      <c r="C5757" t="s">
        <v>89</v>
      </c>
      <c r="D5757" t="s">
        <v>5541</v>
      </c>
      <c r="E5757" t="s">
        <v>1115</v>
      </c>
      <c r="F5757" t="s">
        <v>89</v>
      </c>
      <c r="G5757" t="s">
        <v>89</v>
      </c>
      <c r="H5757" t="s">
        <v>93</v>
      </c>
    </row>
    <row r="5758" spans="1:8" x14ac:dyDescent="0.25">
      <c r="A5758" t="s">
        <v>249</v>
      </c>
      <c r="B5758" t="s">
        <v>1112</v>
      </c>
      <c r="C5758" t="s">
        <v>89</v>
      </c>
      <c r="D5758" t="s">
        <v>5542</v>
      </c>
      <c r="E5758" t="s">
        <v>1113</v>
      </c>
      <c r="F5758" t="s">
        <v>89</v>
      </c>
      <c r="G5758" t="s">
        <v>89</v>
      </c>
      <c r="H5758" t="s">
        <v>93</v>
      </c>
    </row>
    <row r="5759" spans="1:8" x14ac:dyDescent="0.25">
      <c r="A5759" t="s">
        <v>249</v>
      </c>
      <c r="B5759" t="s">
        <v>1305</v>
      </c>
      <c r="C5759" t="s">
        <v>89</v>
      </c>
      <c r="D5759" t="s">
        <v>5543</v>
      </c>
      <c r="E5759" t="s">
        <v>1113</v>
      </c>
      <c r="F5759" t="s">
        <v>89</v>
      </c>
      <c r="G5759" t="s">
        <v>89</v>
      </c>
      <c r="H5759" t="s">
        <v>93</v>
      </c>
    </row>
    <row r="5760" spans="1:8" x14ac:dyDescent="0.25">
      <c r="A5760" t="s">
        <v>249</v>
      </c>
      <c r="B5760" t="s">
        <v>5544</v>
      </c>
      <c r="C5760" t="s">
        <v>89</v>
      </c>
      <c r="D5760" t="s">
        <v>5545</v>
      </c>
      <c r="E5760" t="s">
        <v>1100</v>
      </c>
      <c r="F5760" t="s">
        <v>89</v>
      </c>
      <c r="G5760" t="s">
        <v>89</v>
      </c>
      <c r="H5760" t="s">
        <v>93</v>
      </c>
    </row>
    <row r="5761" spans="1:8" x14ac:dyDescent="0.25">
      <c r="A5761" t="s">
        <v>249</v>
      </c>
      <c r="B5761" t="s">
        <v>5546</v>
      </c>
      <c r="C5761" t="s">
        <v>89</v>
      </c>
      <c r="D5761" t="s">
        <v>5547</v>
      </c>
      <c r="E5761" t="s">
        <v>1115</v>
      </c>
      <c r="F5761" t="s">
        <v>89</v>
      </c>
      <c r="G5761" t="s">
        <v>89</v>
      </c>
      <c r="H5761" t="s">
        <v>93</v>
      </c>
    </row>
    <row r="5762" spans="1:8" x14ac:dyDescent="0.25">
      <c r="A5762" t="s">
        <v>249</v>
      </c>
      <c r="B5762" t="s">
        <v>2695</v>
      </c>
      <c r="C5762" t="s">
        <v>89</v>
      </c>
      <c r="D5762" t="s">
        <v>89</v>
      </c>
      <c r="E5762" t="s">
        <v>1100</v>
      </c>
      <c r="F5762" t="s">
        <v>89</v>
      </c>
      <c r="G5762" t="s">
        <v>89</v>
      </c>
      <c r="H5762" t="s">
        <v>93</v>
      </c>
    </row>
    <row r="5763" spans="1:8" x14ac:dyDescent="0.25">
      <c r="A5763" t="s">
        <v>249</v>
      </c>
      <c r="B5763" t="s">
        <v>3223</v>
      </c>
      <c r="C5763" t="s">
        <v>89</v>
      </c>
      <c r="D5763" t="s">
        <v>89</v>
      </c>
      <c r="E5763" t="s">
        <v>1129</v>
      </c>
      <c r="F5763" t="s">
        <v>89</v>
      </c>
      <c r="G5763" t="s">
        <v>89</v>
      </c>
      <c r="H5763" t="s">
        <v>93</v>
      </c>
    </row>
    <row r="5764" spans="1:8" x14ac:dyDescent="0.25">
      <c r="A5764" t="s">
        <v>249</v>
      </c>
      <c r="B5764" t="s">
        <v>1201</v>
      </c>
      <c r="C5764" t="s">
        <v>89</v>
      </c>
      <c r="D5764" t="s">
        <v>89</v>
      </c>
      <c r="E5764" t="s">
        <v>1202</v>
      </c>
      <c r="F5764" t="s">
        <v>89</v>
      </c>
      <c r="G5764" t="s">
        <v>89</v>
      </c>
      <c r="H5764" t="s">
        <v>93</v>
      </c>
    </row>
    <row r="5765" spans="1:8" x14ac:dyDescent="0.25">
      <c r="A5765" t="s">
        <v>249</v>
      </c>
      <c r="B5765" t="s">
        <v>1128</v>
      </c>
      <c r="C5765" t="s">
        <v>89</v>
      </c>
      <c r="D5765" t="s">
        <v>89</v>
      </c>
      <c r="E5765" t="s">
        <v>1286</v>
      </c>
      <c r="F5765" t="s">
        <v>89</v>
      </c>
      <c r="G5765" t="s">
        <v>89</v>
      </c>
      <c r="H5765" t="s">
        <v>93</v>
      </c>
    </row>
    <row r="5766" spans="1:8" x14ac:dyDescent="0.25">
      <c r="A5766" t="s">
        <v>249</v>
      </c>
      <c r="B5766" t="s">
        <v>1130</v>
      </c>
      <c r="C5766" t="s">
        <v>89</v>
      </c>
      <c r="D5766" t="s">
        <v>89</v>
      </c>
      <c r="E5766" t="s">
        <v>1133</v>
      </c>
      <c r="F5766" t="s">
        <v>89</v>
      </c>
      <c r="G5766" t="s">
        <v>89</v>
      </c>
      <c r="H5766" t="s">
        <v>93</v>
      </c>
    </row>
    <row r="5767" spans="1:8" x14ac:dyDescent="0.25">
      <c r="A5767" t="s">
        <v>249</v>
      </c>
      <c r="B5767" t="s">
        <v>3224</v>
      </c>
      <c r="C5767" t="s">
        <v>89</v>
      </c>
      <c r="D5767" t="s">
        <v>89</v>
      </c>
      <c r="E5767" t="s">
        <v>1335</v>
      </c>
      <c r="F5767" t="s">
        <v>89</v>
      </c>
      <c r="G5767" t="s">
        <v>89</v>
      </c>
      <c r="H5767" t="s">
        <v>93</v>
      </c>
    </row>
    <row r="5768" spans="1:8" x14ac:dyDescent="0.25">
      <c r="A5768" t="s">
        <v>249</v>
      </c>
      <c r="B5768" t="s">
        <v>3325</v>
      </c>
      <c r="C5768" t="s">
        <v>89</v>
      </c>
      <c r="D5768" t="s">
        <v>89</v>
      </c>
      <c r="E5768" t="s">
        <v>1272</v>
      </c>
      <c r="F5768" t="s">
        <v>89</v>
      </c>
      <c r="G5768" t="s">
        <v>89</v>
      </c>
      <c r="H5768" t="s">
        <v>93</v>
      </c>
    </row>
    <row r="5769" spans="1:8" x14ac:dyDescent="0.25">
      <c r="A5769" t="s">
        <v>249</v>
      </c>
      <c r="B5769" t="s">
        <v>1138</v>
      </c>
      <c r="C5769" t="s">
        <v>89</v>
      </c>
      <c r="D5769" t="s">
        <v>89</v>
      </c>
      <c r="E5769" t="s">
        <v>1139</v>
      </c>
      <c r="F5769" t="s">
        <v>89</v>
      </c>
      <c r="G5769" t="s">
        <v>89</v>
      </c>
      <c r="H5769" t="s">
        <v>93</v>
      </c>
    </row>
    <row r="5770" spans="1:8" x14ac:dyDescent="0.25">
      <c r="A5770" t="s">
        <v>250</v>
      </c>
      <c r="B5770" t="s">
        <v>1392</v>
      </c>
      <c r="C5770" t="s">
        <v>89</v>
      </c>
      <c r="D5770" t="s">
        <v>5548</v>
      </c>
      <c r="E5770" t="s">
        <v>1113</v>
      </c>
      <c r="F5770" t="s">
        <v>89</v>
      </c>
      <c r="G5770" t="s">
        <v>89</v>
      </c>
      <c r="H5770" t="s">
        <v>93</v>
      </c>
    </row>
    <row r="5771" spans="1:8" x14ac:dyDescent="0.25">
      <c r="A5771" t="s">
        <v>250</v>
      </c>
      <c r="B5771" t="s">
        <v>1658</v>
      </c>
      <c r="C5771" t="s">
        <v>89</v>
      </c>
      <c r="D5771" t="s">
        <v>5549</v>
      </c>
      <c r="E5771" t="s">
        <v>1100</v>
      </c>
      <c r="F5771" t="s">
        <v>89</v>
      </c>
      <c r="G5771" t="s">
        <v>89</v>
      </c>
      <c r="H5771" t="s">
        <v>93</v>
      </c>
    </row>
    <row r="5772" spans="1:8" x14ac:dyDescent="0.25">
      <c r="A5772" t="s">
        <v>250</v>
      </c>
      <c r="B5772" t="s">
        <v>5550</v>
      </c>
      <c r="C5772" t="s">
        <v>89</v>
      </c>
      <c r="D5772" t="s">
        <v>5551</v>
      </c>
      <c r="E5772" t="s">
        <v>1100</v>
      </c>
      <c r="F5772" t="s">
        <v>89</v>
      </c>
      <c r="G5772" t="s">
        <v>89</v>
      </c>
      <c r="H5772" t="s">
        <v>93</v>
      </c>
    </row>
    <row r="5773" spans="1:8" x14ac:dyDescent="0.25">
      <c r="A5773" t="s">
        <v>250</v>
      </c>
      <c r="B5773" t="s">
        <v>5552</v>
      </c>
      <c r="C5773" t="s">
        <v>89</v>
      </c>
      <c r="D5773" t="s">
        <v>5553</v>
      </c>
      <c r="E5773" t="s">
        <v>1093</v>
      </c>
      <c r="F5773" t="s">
        <v>89</v>
      </c>
      <c r="G5773" t="s">
        <v>89</v>
      </c>
      <c r="H5773" t="s">
        <v>93</v>
      </c>
    </row>
    <row r="5774" spans="1:8" x14ac:dyDescent="0.25">
      <c r="A5774" t="s">
        <v>250</v>
      </c>
      <c r="B5774" t="s">
        <v>5554</v>
      </c>
      <c r="C5774" t="s">
        <v>89</v>
      </c>
      <c r="D5774" t="s">
        <v>5555</v>
      </c>
      <c r="E5774" t="s">
        <v>1093</v>
      </c>
      <c r="F5774" t="s">
        <v>89</v>
      </c>
      <c r="G5774" t="s">
        <v>89</v>
      </c>
      <c r="H5774" t="s">
        <v>93</v>
      </c>
    </row>
    <row r="5775" spans="1:8" x14ac:dyDescent="0.25">
      <c r="A5775" t="s">
        <v>250</v>
      </c>
      <c r="B5775" t="s">
        <v>5556</v>
      </c>
      <c r="C5775" t="s">
        <v>89</v>
      </c>
      <c r="D5775" t="s">
        <v>5557</v>
      </c>
      <c r="E5775" t="s">
        <v>2872</v>
      </c>
      <c r="F5775" t="s">
        <v>89</v>
      </c>
      <c r="G5775" t="s">
        <v>89</v>
      </c>
      <c r="H5775" t="s">
        <v>93</v>
      </c>
    </row>
    <row r="5776" spans="1:8" x14ac:dyDescent="0.25">
      <c r="A5776" t="s">
        <v>250</v>
      </c>
      <c r="B5776" t="s">
        <v>5558</v>
      </c>
      <c r="C5776" t="s">
        <v>89</v>
      </c>
      <c r="D5776" t="s">
        <v>5172</v>
      </c>
      <c r="E5776" t="s">
        <v>5559</v>
      </c>
      <c r="F5776" t="s">
        <v>89</v>
      </c>
      <c r="G5776" t="s">
        <v>89</v>
      </c>
      <c r="H5776" t="s">
        <v>93</v>
      </c>
    </row>
    <row r="5777" spans="1:8" x14ac:dyDescent="0.25">
      <c r="A5777" t="s">
        <v>250</v>
      </c>
      <c r="B5777" t="s">
        <v>5560</v>
      </c>
      <c r="C5777" t="s">
        <v>89</v>
      </c>
      <c r="D5777" t="s">
        <v>5561</v>
      </c>
      <c r="E5777" t="s">
        <v>1142</v>
      </c>
      <c r="F5777" t="s">
        <v>89</v>
      </c>
      <c r="G5777" t="s">
        <v>89</v>
      </c>
      <c r="H5777" t="s">
        <v>93</v>
      </c>
    </row>
    <row r="5778" spans="1:8" x14ac:dyDescent="0.25">
      <c r="A5778" t="s">
        <v>250</v>
      </c>
      <c r="B5778" t="s">
        <v>5562</v>
      </c>
      <c r="C5778" t="s">
        <v>89</v>
      </c>
      <c r="D5778" t="s">
        <v>5563</v>
      </c>
      <c r="E5778" t="s">
        <v>1094</v>
      </c>
      <c r="F5778" t="s">
        <v>89</v>
      </c>
      <c r="G5778" t="s">
        <v>89</v>
      </c>
      <c r="H5778" t="s">
        <v>93</v>
      </c>
    </row>
    <row r="5779" spans="1:8" x14ac:dyDescent="0.25">
      <c r="A5779" t="s">
        <v>250</v>
      </c>
      <c r="B5779" t="s">
        <v>5564</v>
      </c>
      <c r="C5779" t="s">
        <v>89</v>
      </c>
      <c r="D5779" t="s">
        <v>5563</v>
      </c>
      <c r="E5779" t="s">
        <v>1094</v>
      </c>
      <c r="F5779" t="s">
        <v>89</v>
      </c>
      <c r="G5779" t="s">
        <v>89</v>
      </c>
      <c r="H5779" t="s">
        <v>93</v>
      </c>
    </row>
    <row r="5780" spans="1:8" x14ac:dyDescent="0.25">
      <c r="A5780" t="s">
        <v>250</v>
      </c>
      <c r="B5780" t="s">
        <v>1392</v>
      </c>
      <c r="C5780" t="s">
        <v>89</v>
      </c>
      <c r="D5780" t="s">
        <v>5548</v>
      </c>
      <c r="E5780" t="s">
        <v>1113</v>
      </c>
      <c r="F5780" t="s">
        <v>89</v>
      </c>
      <c r="G5780" t="s">
        <v>89</v>
      </c>
      <c r="H5780" t="s">
        <v>93</v>
      </c>
    </row>
    <row r="5781" spans="1:8" x14ac:dyDescent="0.25">
      <c r="A5781" t="s">
        <v>250</v>
      </c>
      <c r="B5781" t="s">
        <v>1658</v>
      </c>
      <c r="C5781" t="s">
        <v>89</v>
      </c>
      <c r="D5781" t="s">
        <v>5549</v>
      </c>
      <c r="E5781" t="s">
        <v>1100</v>
      </c>
      <c r="F5781" t="s">
        <v>89</v>
      </c>
      <c r="G5781" t="s">
        <v>89</v>
      </c>
      <c r="H5781" t="s">
        <v>93</v>
      </c>
    </row>
    <row r="5782" spans="1:8" x14ac:dyDescent="0.25">
      <c r="A5782" t="s">
        <v>250</v>
      </c>
      <c r="B5782" t="s">
        <v>5565</v>
      </c>
      <c r="C5782" t="s">
        <v>89</v>
      </c>
      <c r="D5782" t="s">
        <v>5566</v>
      </c>
      <c r="E5782" t="s">
        <v>1113</v>
      </c>
      <c r="F5782" t="s">
        <v>89</v>
      </c>
      <c r="G5782" t="s">
        <v>89</v>
      </c>
      <c r="H5782" t="s">
        <v>93</v>
      </c>
    </row>
    <row r="5783" spans="1:8" x14ac:dyDescent="0.25">
      <c r="A5783" t="s">
        <v>250</v>
      </c>
      <c r="B5783" t="s">
        <v>5567</v>
      </c>
      <c r="C5783" t="s">
        <v>89</v>
      </c>
      <c r="D5783" t="s">
        <v>5568</v>
      </c>
      <c r="E5783" t="s">
        <v>1115</v>
      </c>
      <c r="F5783" t="s">
        <v>89</v>
      </c>
      <c r="G5783" t="s">
        <v>89</v>
      </c>
      <c r="H5783" t="s">
        <v>93</v>
      </c>
    </row>
    <row r="5784" spans="1:8" x14ac:dyDescent="0.25">
      <c r="A5784" t="s">
        <v>250</v>
      </c>
      <c r="B5784" t="s">
        <v>5569</v>
      </c>
      <c r="C5784" t="s">
        <v>89</v>
      </c>
      <c r="D5784" t="s">
        <v>5568</v>
      </c>
      <c r="E5784" t="s">
        <v>1162</v>
      </c>
      <c r="F5784" t="s">
        <v>89</v>
      </c>
      <c r="G5784" t="s">
        <v>89</v>
      </c>
      <c r="H5784" t="s">
        <v>93</v>
      </c>
    </row>
    <row r="5785" spans="1:8" x14ac:dyDescent="0.25">
      <c r="A5785" t="s">
        <v>250</v>
      </c>
      <c r="B5785" t="s">
        <v>5570</v>
      </c>
      <c r="C5785" t="s">
        <v>89</v>
      </c>
      <c r="D5785" t="s">
        <v>5571</v>
      </c>
      <c r="E5785" t="s">
        <v>1113</v>
      </c>
      <c r="F5785" t="s">
        <v>89</v>
      </c>
      <c r="G5785" t="s">
        <v>89</v>
      </c>
      <c r="H5785" t="s">
        <v>93</v>
      </c>
    </row>
    <row r="5786" spans="1:8" x14ac:dyDescent="0.25">
      <c r="A5786" t="s">
        <v>250</v>
      </c>
      <c r="B5786" t="s">
        <v>5550</v>
      </c>
      <c r="C5786" t="s">
        <v>89</v>
      </c>
      <c r="D5786" t="s">
        <v>5551</v>
      </c>
      <c r="E5786" t="s">
        <v>1100</v>
      </c>
      <c r="F5786" t="s">
        <v>89</v>
      </c>
      <c r="G5786" t="s">
        <v>89</v>
      </c>
      <c r="H5786" t="s">
        <v>93</v>
      </c>
    </row>
    <row r="5787" spans="1:8" x14ac:dyDescent="0.25">
      <c r="A5787" t="s">
        <v>250</v>
      </c>
      <c r="B5787" t="s">
        <v>2511</v>
      </c>
      <c r="C5787" t="s">
        <v>89</v>
      </c>
      <c r="D5787" t="s">
        <v>5572</v>
      </c>
      <c r="E5787" t="s">
        <v>1100</v>
      </c>
      <c r="F5787" t="s">
        <v>89</v>
      </c>
      <c r="G5787" t="s">
        <v>89</v>
      </c>
      <c r="H5787" t="s">
        <v>93</v>
      </c>
    </row>
    <row r="5788" spans="1:8" x14ac:dyDescent="0.25">
      <c r="A5788" t="s">
        <v>250</v>
      </c>
      <c r="B5788" t="s">
        <v>5573</v>
      </c>
      <c r="C5788" t="s">
        <v>89</v>
      </c>
      <c r="D5788" t="s">
        <v>5574</v>
      </c>
      <c r="E5788" t="s">
        <v>1100</v>
      </c>
      <c r="F5788" t="s">
        <v>89</v>
      </c>
      <c r="G5788" t="s">
        <v>89</v>
      </c>
      <c r="H5788" t="s">
        <v>93</v>
      </c>
    </row>
    <row r="5789" spans="1:8" x14ac:dyDescent="0.25">
      <c r="A5789" t="s">
        <v>250</v>
      </c>
      <c r="B5789" t="s">
        <v>5575</v>
      </c>
      <c r="C5789" t="s">
        <v>89</v>
      </c>
      <c r="D5789" t="s">
        <v>89</v>
      </c>
      <c r="E5789" t="s">
        <v>1135</v>
      </c>
      <c r="F5789" t="s">
        <v>89</v>
      </c>
      <c r="G5789" t="s">
        <v>89</v>
      </c>
      <c r="H5789" t="s">
        <v>93</v>
      </c>
    </row>
    <row r="5790" spans="1:8" x14ac:dyDescent="0.25">
      <c r="A5790" t="s">
        <v>250</v>
      </c>
      <c r="B5790" t="s">
        <v>5576</v>
      </c>
      <c r="C5790" t="s">
        <v>89</v>
      </c>
      <c r="D5790" t="s">
        <v>5577</v>
      </c>
      <c r="E5790" t="s">
        <v>1166</v>
      </c>
      <c r="F5790" t="s">
        <v>89</v>
      </c>
      <c r="G5790" t="s">
        <v>89</v>
      </c>
      <c r="H5790" t="s">
        <v>93</v>
      </c>
    </row>
    <row r="5791" spans="1:8" x14ac:dyDescent="0.25">
      <c r="A5791" t="s">
        <v>250</v>
      </c>
      <c r="B5791" t="s">
        <v>5578</v>
      </c>
      <c r="C5791" t="s">
        <v>89</v>
      </c>
      <c r="D5791" t="s">
        <v>5579</v>
      </c>
      <c r="E5791" t="s">
        <v>1121</v>
      </c>
      <c r="F5791" t="s">
        <v>89</v>
      </c>
      <c r="G5791" t="s">
        <v>89</v>
      </c>
      <c r="H5791" t="s">
        <v>93</v>
      </c>
    </row>
    <row r="5792" spans="1:8" x14ac:dyDescent="0.25">
      <c r="A5792" t="s">
        <v>250</v>
      </c>
      <c r="B5792" t="s">
        <v>5580</v>
      </c>
      <c r="C5792" t="s">
        <v>89</v>
      </c>
      <c r="D5792" t="s">
        <v>5581</v>
      </c>
      <c r="E5792" t="s">
        <v>1121</v>
      </c>
      <c r="F5792" t="s">
        <v>89</v>
      </c>
      <c r="G5792" t="s">
        <v>89</v>
      </c>
      <c r="H5792" t="s">
        <v>93</v>
      </c>
    </row>
    <row r="5793" spans="1:8" x14ac:dyDescent="0.25">
      <c r="A5793" t="s">
        <v>250</v>
      </c>
      <c r="B5793" t="s">
        <v>3864</v>
      </c>
      <c r="C5793" t="s">
        <v>89</v>
      </c>
      <c r="D5793" t="s">
        <v>5582</v>
      </c>
      <c r="E5793" t="s">
        <v>2960</v>
      </c>
      <c r="F5793" t="s">
        <v>89</v>
      </c>
      <c r="G5793" t="s">
        <v>89</v>
      </c>
      <c r="H5793" t="s">
        <v>93</v>
      </c>
    </row>
    <row r="5794" spans="1:8" x14ac:dyDescent="0.25">
      <c r="A5794" t="s">
        <v>250</v>
      </c>
      <c r="B5794" t="s">
        <v>5583</v>
      </c>
      <c r="C5794" t="s">
        <v>89</v>
      </c>
      <c r="D5794" t="s">
        <v>5584</v>
      </c>
      <c r="E5794" t="s">
        <v>2960</v>
      </c>
      <c r="F5794" t="s">
        <v>89</v>
      </c>
      <c r="G5794" t="s">
        <v>89</v>
      </c>
      <c r="H5794" t="s">
        <v>93</v>
      </c>
    </row>
    <row r="5795" spans="1:8" x14ac:dyDescent="0.25">
      <c r="A5795" t="s">
        <v>250</v>
      </c>
      <c r="B5795" t="s">
        <v>5585</v>
      </c>
      <c r="C5795" t="s">
        <v>89</v>
      </c>
      <c r="D5795" t="s">
        <v>5586</v>
      </c>
      <c r="E5795" t="s">
        <v>2960</v>
      </c>
      <c r="F5795" t="s">
        <v>89</v>
      </c>
      <c r="G5795" t="s">
        <v>89</v>
      </c>
      <c r="H5795" t="s">
        <v>93</v>
      </c>
    </row>
    <row r="5796" spans="1:8" x14ac:dyDescent="0.25">
      <c r="A5796" t="s">
        <v>250</v>
      </c>
      <c r="B5796" t="s">
        <v>5587</v>
      </c>
      <c r="C5796" t="s">
        <v>89</v>
      </c>
      <c r="D5796" t="s">
        <v>5588</v>
      </c>
      <c r="E5796" t="s">
        <v>1121</v>
      </c>
      <c r="F5796" t="s">
        <v>89</v>
      </c>
      <c r="G5796" t="s">
        <v>89</v>
      </c>
      <c r="H5796" t="s">
        <v>93</v>
      </c>
    </row>
    <row r="5797" spans="1:8" x14ac:dyDescent="0.25">
      <c r="A5797" t="s">
        <v>250</v>
      </c>
      <c r="B5797" t="s">
        <v>5589</v>
      </c>
      <c r="C5797" t="s">
        <v>89</v>
      </c>
      <c r="D5797" t="s">
        <v>5588</v>
      </c>
      <c r="E5797" t="s">
        <v>1298</v>
      </c>
      <c r="F5797" t="s">
        <v>89</v>
      </c>
      <c r="G5797" t="s">
        <v>89</v>
      </c>
      <c r="H5797" t="s">
        <v>93</v>
      </c>
    </row>
    <row r="5798" spans="1:8" x14ac:dyDescent="0.25">
      <c r="A5798" t="s">
        <v>250</v>
      </c>
      <c r="B5798" t="s">
        <v>5590</v>
      </c>
      <c r="C5798" t="s">
        <v>89</v>
      </c>
      <c r="D5798" t="s">
        <v>5586</v>
      </c>
      <c r="E5798" t="s">
        <v>1859</v>
      </c>
      <c r="F5798" t="s">
        <v>89</v>
      </c>
      <c r="G5798" t="s">
        <v>89</v>
      </c>
      <c r="H5798" t="s">
        <v>93</v>
      </c>
    </row>
    <row r="5799" spans="1:8" x14ac:dyDescent="0.25">
      <c r="A5799" t="s">
        <v>250</v>
      </c>
      <c r="B5799" t="s">
        <v>5591</v>
      </c>
      <c r="C5799" t="s">
        <v>89</v>
      </c>
      <c r="D5799" t="s">
        <v>5584</v>
      </c>
      <c r="E5799" t="s">
        <v>1859</v>
      </c>
      <c r="F5799" t="s">
        <v>89</v>
      </c>
      <c r="G5799" t="s">
        <v>89</v>
      </c>
      <c r="H5799" t="s">
        <v>93</v>
      </c>
    </row>
    <row r="5800" spans="1:8" x14ac:dyDescent="0.25">
      <c r="A5800" t="s">
        <v>250</v>
      </c>
      <c r="B5800" t="s">
        <v>5592</v>
      </c>
      <c r="C5800" t="s">
        <v>89</v>
      </c>
      <c r="D5800" t="s">
        <v>5582</v>
      </c>
      <c r="E5800" t="s">
        <v>1859</v>
      </c>
      <c r="F5800" t="s">
        <v>89</v>
      </c>
      <c r="G5800" t="s">
        <v>89</v>
      </c>
      <c r="H5800" t="s">
        <v>93</v>
      </c>
    </row>
    <row r="5801" spans="1:8" x14ac:dyDescent="0.25">
      <c r="A5801" t="s">
        <v>250</v>
      </c>
      <c r="B5801" t="s">
        <v>5593</v>
      </c>
      <c r="C5801" t="s">
        <v>89</v>
      </c>
      <c r="D5801" t="s">
        <v>5579</v>
      </c>
      <c r="E5801" t="s">
        <v>1615</v>
      </c>
      <c r="F5801" t="s">
        <v>89</v>
      </c>
      <c r="G5801" t="s">
        <v>89</v>
      </c>
      <c r="H5801" t="s">
        <v>93</v>
      </c>
    </row>
    <row r="5802" spans="1:8" x14ac:dyDescent="0.25">
      <c r="A5802" t="s">
        <v>250</v>
      </c>
      <c r="B5802" t="s">
        <v>5594</v>
      </c>
      <c r="C5802" t="s">
        <v>89</v>
      </c>
      <c r="D5802" t="s">
        <v>5581</v>
      </c>
      <c r="E5802" t="s">
        <v>1615</v>
      </c>
      <c r="F5802" t="s">
        <v>89</v>
      </c>
      <c r="G5802" t="s">
        <v>89</v>
      </c>
      <c r="H5802" t="s">
        <v>93</v>
      </c>
    </row>
    <row r="5803" spans="1:8" x14ac:dyDescent="0.25">
      <c r="A5803" t="s">
        <v>250</v>
      </c>
      <c r="B5803" t="s">
        <v>5595</v>
      </c>
      <c r="C5803" t="s">
        <v>89</v>
      </c>
      <c r="D5803" t="s">
        <v>5596</v>
      </c>
      <c r="E5803" t="s">
        <v>1298</v>
      </c>
      <c r="F5803" t="s">
        <v>89</v>
      </c>
      <c r="G5803" t="s">
        <v>89</v>
      </c>
      <c r="H5803" t="s">
        <v>93</v>
      </c>
    </row>
    <row r="5804" spans="1:8" x14ac:dyDescent="0.25">
      <c r="A5804" t="s">
        <v>250</v>
      </c>
      <c r="B5804" t="s">
        <v>5552</v>
      </c>
      <c r="C5804" t="s">
        <v>89</v>
      </c>
      <c r="D5804" t="s">
        <v>5553</v>
      </c>
      <c r="E5804" t="s">
        <v>1093</v>
      </c>
      <c r="F5804" t="s">
        <v>89</v>
      </c>
      <c r="G5804" t="s">
        <v>89</v>
      </c>
      <c r="H5804" t="s">
        <v>93</v>
      </c>
    </row>
    <row r="5805" spans="1:8" x14ac:dyDescent="0.25">
      <c r="A5805" t="s">
        <v>250</v>
      </c>
      <c r="B5805" t="s">
        <v>5554</v>
      </c>
      <c r="C5805" t="s">
        <v>89</v>
      </c>
      <c r="D5805" t="s">
        <v>5555</v>
      </c>
      <c r="E5805" t="s">
        <v>1093</v>
      </c>
      <c r="F5805" t="s">
        <v>89</v>
      </c>
      <c r="G5805" t="s">
        <v>89</v>
      </c>
      <c r="H5805" t="s">
        <v>93</v>
      </c>
    </row>
    <row r="5806" spans="1:8" x14ac:dyDescent="0.25">
      <c r="A5806" t="s">
        <v>250</v>
      </c>
      <c r="B5806" t="s">
        <v>5597</v>
      </c>
      <c r="C5806" t="s">
        <v>89</v>
      </c>
      <c r="D5806" t="s">
        <v>5598</v>
      </c>
      <c r="E5806" t="s">
        <v>1278</v>
      </c>
      <c r="F5806" t="s">
        <v>89</v>
      </c>
      <c r="G5806" t="s">
        <v>89</v>
      </c>
      <c r="H5806" t="s">
        <v>93</v>
      </c>
    </row>
    <row r="5807" spans="1:8" x14ac:dyDescent="0.25">
      <c r="A5807" t="s">
        <v>250</v>
      </c>
      <c r="B5807" t="s">
        <v>3890</v>
      </c>
      <c r="C5807" t="s">
        <v>89</v>
      </c>
      <c r="D5807" t="s">
        <v>5599</v>
      </c>
      <c r="E5807" t="s">
        <v>1105</v>
      </c>
      <c r="F5807" t="s">
        <v>89</v>
      </c>
      <c r="G5807" t="s">
        <v>89</v>
      </c>
      <c r="H5807" t="s">
        <v>93</v>
      </c>
    </row>
    <row r="5808" spans="1:8" x14ac:dyDescent="0.25">
      <c r="A5808" t="s">
        <v>250</v>
      </c>
      <c r="B5808" t="s">
        <v>5600</v>
      </c>
      <c r="C5808" t="s">
        <v>89</v>
      </c>
      <c r="D5808" t="s">
        <v>89</v>
      </c>
      <c r="E5808" t="s">
        <v>1105</v>
      </c>
      <c r="F5808" t="s">
        <v>89</v>
      </c>
      <c r="G5808" t="s">
        <v>89</v>
      </c>
      <c r="H5808" t="s">
        <v>93</v>
      </c>
    </row>
    <row r="5809" spans="1:8" x14ac:dyDescent="0.25">
      <c r="A5809" t="s">
        <v>250</v>
      </c>
      <c r="B5809" t="s">
        <v>5601</v>
      </c>
      <c r="C5809" t="s">
        <v>89</v>
      </c>
      <c r="D5809" t="s">
        <v>89</v>
      </c>
      <c r="E5809" t="s">
        <v>1105</v>
      </c>
      <c r="F5809" t="s">
        <v>89</v>
      </c>
      <c r="G5809" t="s">
        <v>89</v>
      </c>
      <c r="H5809" t="s">
        <v>93</v>
      </c>
    </row>
    <row r="5810" spans="1:8" x14ac:dyDescent="0.25">
      <c r="A5810" t="s">
        <v>250</v>
      </c>
      <c r="B5810" t="s">
        <v>5602</v>
      </c>
      <c r="C5810" t="s">
        <v>89</v>
      </c>
      <c r="D5810" t="s">
        <v>89</v>
      </c>
      <c r="E5810" t="s">
        <v>1278</v>
      </c>
      <c r="F5810" t="s">
        <v>89</v>
      </c>
      <c r="G5810" t="s">
        <v>89</v>
      </c>
      <c r="H5810" t="s">
        <v>93</v>
      </c>
    </row>
    <row r="5811" spans="1:8" x14ac:dyDescent="0.25">
      <c r="A5811" t="s">
        <v>250</v>
      </c>
      <c r="B5811" t="s">
        <v>5603</v>
      </c>
      <c r="C5811" t="s">
        <v>89</v>
      </c>
      <c r="D5811" t="s">
        <v>89</v>
      </c>
      <c r="E5811" t="s">
        <v>1093</v>
      </c>
      <c r="F5811" t="s">
        <v>89</v>
      </c>
      <c r="G5811" t="s">
        <v>89</v>
      </c>
      <c r="H5811" t="s">
        <v>93</v>
      </c>
    </row>
    <row r="5812" spans="1:8" x14ac:dyDescent="0.25">
      <c r="A5812" t="s">
        <v>250</v>
      </c>
      <c r="B5812" t="s">
        <v>5604</v>
      </c>
      <c r="C5812" t="s">
        <v>89</v>
      </c>
      <c r="D5812" t="s">
        <v>89</v>
      </c>
      <c r="E5812" t="s">
        <v>1278</v>
      </c>
      <c r="F5812" t="s">
        <v>89</v>
      </c>
      <c r="G5812" t="s">
        <v>89</v>
      </c>
      <c r="H5812" t="s">
        <v>93</v>
      </c>
    </row>
    <row r="5813" spans="1:8" x14ac:dyDescent="0.25">
      <c r="A5813" t="s">
        <v>250</v>
      </c>
      <c r="B5813" t="s">
        <v>5605</v>
      </c>
      <c r="C5813" t="s">
        <v>89</v>
      </c>
      <c r="D5813" t="s">
        <v>89</v>
      </c>
      <c r="E5813" t="s">
        <v>1093</v>
      </c>
      <c r="F5813" t="s">
        <v>89</v>
      </c>
      <c r="G5813" t="s">
        <v>89</v>
      </c>
      <c r="H5813" t="s">
        <v>93</v>
      </c>
    </row>
    <row r="5814" spans="1:8" x14ac:dyDescent="0.25">
      <c r="A5814" t="s">
        <v>250</v>
      </c>
      <c r="B5814" t="s">
        <v>5606</v>
      </c>
      <c r="C5814" t="s">
        <v>89</v>
      </c>
      <c r="D5814" t="s">
        <v>89</v>
      </c>
      <c r="E5814" t="s">
        <v>1105</v>
      </c>
      <c r="F5814" t="s">
        <v>89</v>
      </c>
      <c r="G5814" t="s">
        <v>89</v>
      </c>
      <c r="H5814" t="s">
        <v>93</v>
      </c>
    </row>
    <row r="5815" spans="1:8" x14ac:dyDescent="0.25">
      <c r="A5815" t="s">
        <v>250</v>
      </c>
      <c r="B5815" t="s">
        <v>5607</v>
      </c>
      <c r="C5815" t="s">
        <v>89</v>
      </c>
      <c r="D5815" t="s">
        <v>89</v>
      </c>
      <c r="E5815" t="s">
        <v>1105</v>
      </c>
      <c r="F5815" t="s">
        <v>89</v>
      </c>
      <c r="G5815" t="s">
        <v>89</v>
      </c>
      <c r="H5815" t="s">
        <v>93</v>
      </c>
    </row>
    <row r="5816" spans="1:8" x14ac:dyDescent="0.25">
      <c r="A5816" t="s">
        <v>250</v>
      </c>
      <c r="B5816" t="s">
        <v>5608</v>
      </c>
      <c r="C5816" t="s">
        <v>89</v>
      </c>
      <c r="D5816" t="s">
        <v>89</v>
      </c>
      <c r="E5816" t="s">
        <v>1105</v>
      </c>
      <c r="F5816" t="s">
        <v>89</v>
      </c>
      <c r="G5816" t="s">
        <v>89</v>
      </c>
      <c r="H5816" t="s">
        <v>93</v>
      </c>
    </row>
    <row r="5817" spans="1:8" x14ac:dyDescent="0.25">
      <c r="A5817" t="s">
        <v>250</v>
      </c>
      <c r="B5817" t="s">
        <v>5609</v>
      </c>
      <c r="C5817" t="s">
        <v>89</v>
      </c>
      <c r="D5817" t="s">
        <v>89</v>
      </c>
      <c r="E5817" t="s">
        <v>1105</v>
      </c>
      <c r="F5817" t="s">
        <v>89</v>
      </c>
      <c r="G5817" t="s">
        <v>89</v>
      </c>
      <c r="H5817" t="s">
        <v>93</v>
      </c>
    </row>
    <row r="5818" spans="1:8" x14ac:dyDescent="0.25">
      <c r="A5818" t="s">
        <v>250</v>
      </c>
      <c r="B5818" t="s">
        <v>5610</v>
      </c>
      <c r="C5818" t="s">
        <v>89</v>
      </c>
      <c r="D5818" t="s">
        <v>89</v>
      </c>
      <c r="E5818" t="s">
        <v>1105</v>
      </c>
      <c r="F5818" t="s">
        <v>89</v>
      </c>
      <c r="G5818" t="s">
        <v>89</v>
      </c>
      <c r="H5818" t="s">
        <v>93</v>
      </c>
    </row>
    <row r="5819" spans="1:8" x14ac:dyDescent="0.25">
      <c r="A5819" t="s">
        <v>250</v>
      </c>
      <c r="B5819" t="s">
        <v>5611</v>
      </c>
      <c r="C5819" t="s">
        <v>89</v>
      </c>
      <c r="D5819" t="s">
        <v>89</v>
      </c>
      <c r="E5819" t="s">
        <v>1105</v>
      </c>
      <c r="F5819" t="s">
        <v>89</v>
      </c>
      <c r="G5819" t="s">
        <v>89</v>
      </c>
      <c r="H5819" t="s">
        <v>93</v>
      </c>
    </row>
    <row r="5820" spans="1:8" x14ac:dyDescent="0.25">
      <c r="A5820" t="s">
        <v>250</v>
      </c>
      <c r="B5820" t="s">
        <v>5612</v>
      </c>
      <c r="C5820" t="s">
        <v>89</v>
      </c>
      <c r="D5820" t="s">
        <v>89</v>
      </c>
      <c r="E5820" t="s">
        <v>1097</v>
      </c>
      <c r="F5820" t="s">
        <v>89</v>
      </c>
      <c r="G5820" t="s">
        <v>89</v>
      </c>
      <c r="H5820" t="s">
        <v>93</v>
      </c>
    </row>
    <row r="5821" spans="1:8" x14ac:dyDescent="0.25">
      <c r="A5821" t="s">
        <v>250</v>
      </c>
      <c r="B5821" t="s">
        <v>5613</v>
      </c>
      <c r="C5821" t="s">
        <v>89</v>
      </c>
      <c r="D5821" t="s">
        <v>89</v>
      </c>
      <c r="E5821" t="s">
        <v>1093</v>
      </c>
      <c r="F5821" t="s">
        <v>89</v>
      </c>
      <c r="G5821" t="s">
        <v>89</v>
      </c>
      <c r="H5821" t="s">
        <v>93</v>
      </c>
    </row>
    <row r="5822" spans="1:8" x14ac:dyDescent="0.25">
      <c r="A5822" t="s">
        <v>250</v>
      </c>
      <c r="B5822" t="s">
        <v>5614</v>
      </c>
      <c r="C5822" t="s">
        <v>89</v>
      </c>
      <c r="D5822" t="s">
        <v>89</v>
      </c>
      <c r="E5822" t="s">
        <v>1166</v>
      </c>
      <c r="F5822" t="s">
        <v>89</v>
      </c>
      <c r="G5822" t="s">
        <v>89</v>
      </c>
      <c r="H5822" t="s">
        <v>93</v>
      </c>
    </row>
    <row r="5823" spans="1:8" x14ac:dyDescent="0.25">
      <c r="A5823" t="s">
        <v>250</v>
      </c>
      <c r="B5823" t="s">
        <v>5615</v>
      </c>
      <c r="C5823" t="s">
        <v>89</v>
      </c>
      <c r="D5823" t="s">
        <v>5616</v>
      </c>
      <c r="E5823" t="s">
        <v>1094</v>
      </c>
      <c r="F5823" t="s">
        <v>89</v>
      </c>
      <c r="G5823" t="s">
        <v>89</v>
      </c>
      <c r="H5823" t="s">
        <v>93</v>
      </c>
    </row>
    <row r="5824" spans="1:8" x14ac:dyDescent="0.25">
      <c r="A5824" t="s">
        <v>250</v>
      </c>
      <c r="B5824" t="s">
        <v>5617</v>
      </c>
      <c r="C5824" t="s">
        <v>89</v>
      </c>
      <c r="D5824" t="s">
        <v>5616</v>
      </c>
      <c r="E5824" t="s">
        <v>1094</v>
      </c>
      <c r="F5824" t="s">
        <v>89</v>
      </c>
      <c r="G5824" t="s">
        <v>89</v>
      </c>
      <c r="H5824" t="s">
        <v>93</v>
      </c>
    </row>
    <row r="5825" spans="1:8" x14ac:dyDescent="0.25">
      <c r="A5825" t="s">
        <v>250</v>
      </c>
      <c r="B5825" t="s">
        <v>5618</v>
      </c>
      <c r="C5825" t="s">
        <v>89</v>
      </c>
      <c r="D5825" t="s">
        <v>5619</v>
      </c>
      <c r="E5825" t="s">
        <v>1335</v>
      </c>
      <c r="F5825" t="s">
        <v>89</v>
      </c>
      <c r="G5825" t="s">
        <v>89</v>
      </c>
      <c r="H5825" t="s">
        <v>93</v>
      </c>
    </row>
    <row r="5826" spans="1:8" x14ac:dyDescent="0.25">
      <c r="A5826" t="s">
        <v>250</v>
      </c>
      <c r="B5826" t="s">
        <v>5620</v>
      </c>
      <c r="C5826" t="s">
        <v>89</v>
      </c>
      <c r="D5826" t="s">
        <v>5621</v>
      </c>
      <c r="E5826" t="s">
        <v>1272</v>
      </c>
      <c r="F5826" t="s">
        <v>89</v>
      </c>
      <c r="G5826" t="s">
        <v>89</v>
      </c>
      <c r="H5826" t="s">
        <v>93</v>
      </c>
    </row>
    <row r="5827" spans="1:8" x14ac:dyDescent="0.25">
      <c r="A5827" t="s">
        <v>250</v>
      </c>
      <c r="B5827" t="s">
        <v>1197</v>
      </c>
      <c r="C5827" t="s">
        <v>89</v>
      </c>
      <c r="D5827" t="s">
        <v>89</v>
      </c>
      <c r="E5827" t="s">
        <v>1100</v>
      </c>
      <c r="F5827" t="s">
        <v>89</v>
      </c>
      <c r="G5827" t="s">
        <v>89</v>
      </c>
      <c r="H5827" t="s">
        <v>93</v>
      </c>
    </row>
    <row r="5828" spans="1:8" x14ac:dyDescent="0.25">
      <c r="A5828" t="s">
        <v>250</v>
      </c>
      <c r="B5828" t="s">
        <v>5622</v>
      </c>
      <c r="C5828" t="s">
        <v>89</v>
      </c>
      <c r="D5828" t="s">
        <v>89</v>
      </c>
      <c r="E5828" t="s">
        <v>1135</v>
      </c>
      <c r="F5828" t="s">
        <v>89</v>
      </c>
      <c r="G5828" t="s">
        <v>89</v>
      </c>
      <c r="H5828" t="s">
        <v>93</v>
      </c>
    </row>
    <row r="5829" spans="1:8" x14ac:dyDescent="0.25">
      <c r="A5829" t="s">
        <v>250</v>
      </c>
      <c r="B5829" t="s">
        <v>5623</v>
      </c>
      <c r="C5829" t="s">
        <v>89</v>
      </c>
      <c r="D5829" t="s">
        <v>89</v>
      </c>
      <c r="E5829" t="s">
        <v>1135</v>
      </c>
      <c r="F5829" t="s">
        <v>89</v>
      </c>
      <c r="G5829" t="s">
        <v>89</v>
      </c>
      <c r="H5829" t="s">
        <v>93</v>
      </c>
    </row>
    <row r="5830" spans="1:8" x14ac:dyDescent="0.25">
      <c r="A5830" t="s">
        <v>250</v>
      </c>
      <c r="B5830" t="s">
        <v>5624</v>
      </c>
      <c r="C5830" t="s">
        <v>89</v>
      </c>
      <c r="D5830" t="s">
        <v>89</v>
      </c>
      <c r="E5830" t="s">
        <v>1135</v>
      </c>
      <c r="F5830" t="s">
        <v>89</v>
      </c>
      <c r="G5830" t="s">
        <v>89</v>
      </c>
      <c r="H5830" t="s">
        <v>93</v>
      </c>
    </row>
    <row r="5831" spans="1:8" x14ac:dyDescent="0.25">
      <c r="A5831" t="s">
        <v>250</v>
      </c>
      <c r="B5831" t="s">
        <v>1122</v>
      </c>
      <c r="C5831" t="s">
        <v>89</v>
      </c>
      <c r="D5831" t="s">
        <v>89</v>
      </c>
      <c r="E5831" t="s">
        <v>1218</v>
      </c>
      <c r="F5831" t="s">
        <v>89</v>
      </c>
      <c r="G5831" t="s">
        <v>89</v>
      </c>
      <c r="H5831" t="s">
        <v>93</v>
      </c>
    </row>
    <row r="5832" spans="1:8" x14ac:dyDescent="0.25">
      <c r="A5832" t="s">
        <v>250</v>
      </c>
      <c r="B5832" t="s">
        <v>1124</v>
      </c>
      <c r="C5832" t="s">
        <v>89</v>
      </c>
      <c r="D5832" t="s">
        <v>89</v>
      </c>
      <c r="E5832" t="s">
        <v>1218</v>
      </c>
      <c r="F5832" t="s">
        <v>89</v>
      </c>
      <c r="G5832" t="s">
        <v>89</v>
      </c>
      <c r="H5832" t="s">
        <v>93</v>
      </c>
    </row>
    <row r="5833" spans="1:8" x14ac:dyDescent="0.25">
      <c r="A5833" t="s">
        <v>250</v>
      </c>
      <c r="B5833" t="s">
        <v>1125</v>
      </c>
      <c r="C5833" t="s">
        <v>89</v>
      </c>
      <c r="D5833" t="s">
        <v>89</v>
      </c>
      <c r="E5833" t="s">
        <v>1218</v>
      </c>
      <c r="F5833" t="s">
        <v>89</v>
      </c>
      <c r="G5833" t="s">
        <v>89</v>
      </c>
      <c r="H5833" t="s">
        <v>93</v>
      </c>
    </row>
    <row r="5834" spans="1:8" x14ac:dyDescent="0.25">
      <c r="A5834" t="s">
        <v>250</v>
      </c>
      <c r="B5834" t="s">
        <v>1200</v>
      </c>
      <c r="C5834" t="s">
        <v>89</v>
      </c>
      <c r="D5834" t="s">
        <v>89</v>
      </c>
      <c r="E5834" t="s">
        <v>1131</v>
      </c>
      <c r="F5834" t="s">
        <v>89</v>
      </c>
      <c r="G5834" t="s">
        <v>89</v>
      </c>
      <c r="H5834" t="s">
        <v>93</v>
      </c>
    </row>
    <row r="5835" spans="1:8" x14ac:dyDescent="0.25">
      <c r="A5835" t="s">
        <v>250</v>
      </c>
      <c r="B5835" t="s">
        <v>1132</v>
      </c>
      <c r="C5835" t="s">
        <v>89</v>
      </c>
      <c r="D5835" t="s">
        <v>89</v>
      </c>
      <c r="E5835" t="s">
        <v>1133</v>
      </c>
      <c r="F5835" t="s">
        <v>89</v>
      </c>
      <c r="G5835" t="s">
        <v>89</v>
      </c>
      <c r="H5835" t="s">
        <v>93</v>
      </c>
    </row>
    <row r="5836" spans="1:8" x14ac:dyDescent="0.25">
      <c r="A5836" t="s">
        <v>250</v>
      </c>
      <c r="B5836" t="s">
        <v>1138</v>
      </c>
      <c r="C5836" t="s">
        <v>89</v>
      </c>
      <c r="D5836" t="s">
        <v>89</v>
      </c>
      <c r="E5836" t="s">
        <v>1139</v>
      </c>
      <c r="F5836" t="s">
        <v>89</v>
      </c>
      <c r="G5836" t="s">
        <v>89</v>
      </c>
      <c r="H5836" t="s">
        <v>93</v>
      </c>
    </row>
    <row r="5837" spans="1:8" x14ac:dyDescent="0.25">
      <c r="A5837" t="s">
        <v>251</v>
      </c>
      <c r="B5837" t="s">
        <v>1184</v>
      </c>
      <c r="C5837" t="s">
        <v>89</v>
      </c>
      <c r="D5837" t="s">
        <v>5625</v>
      </c>
      <c r="E5837" t="s">
        <v>1760</v>
      </c>
      <c r="F5837" t="s">
        <v>89</v>
      </c>
      <c r="G5837" t="s">
        <v>89</v>
      </c>
      <c r="H5837" t="s">
        <v>93</v>
      </c>
    </row>
    <row r="5838" spans="1:8" x14ac:dyDescent="0.25">
      <c r="A5838" t="s">
        <v>251</v>
      </c>
      <c r="B5838" t="s">
        <v>1178</v>
      </c>
      <c r="C5838" t="s">
        <v>89</v>
      </c>
      <c r="D5838" t="s">
        <v>5626</v>
      </c>
      <c r="E5838" t="s">
        <v>1760</v>
      </c>
      <c r="F5838" t="s">
        <v>89</v>
      </c>
      <c r="G5838" t="s">
        <v>89</v>
      </c>
      <c r="H5838" t="s">
        <v>93</v>
      </c>
    </row>
    <row r="5839" spans="1:8" x14ac:dyDescent="0.25">
      <c r="A5839" t="s">
        <v>251</v>
      </c>
      <c r="B5839" t="s">
        <v>5627</v>
      </c>
      <c r="C5839" t="s">
        <v>89</v>
      </c>
      <c r="D5839" t="s">
        <v>5628</v>
      </c>
      <c r="E5839" t="s">
        <v>1493</v>
      </c>
      <c r="F5839" t="s">
        <v>89</v>
      </c>
      <c r="G5839" t="s">
        <v>89</v>
      </c>
      <c r="H5839" t="s">
        <v>93</v>
      </c>
    </row>
    <row r="5840" spans="1:8" x14ac:dyDescent="0.25">
      <c r="A5840" t="s">
        <v>251</v>
      </c>
      <c r="B5840" t="s">
        <v>1149</v>
      </c>
      <c r="C5840" t="s">
        <v>89</v>
      </c>
      <c r="D5840" t="s">
        <v>5629</v>
      </c>
      <c r="E5840" t="s">
        <v>1093</v>
      </c>
      <c r="F5840" t="s">
        <v>89</v>
      </c>
      <c r="G5840" t="s">
        <v>89</v>
      </c>
      <c r="H5840" t="s">
        <v>93</v>
      </c>
    </row>
    <row r="5841" spans="1:8" x14ac:dyDescent="0.25">
      <c r="A5841" t="s">
        <v>251</v>
      </c>
      <c r="B5841" t="s">
        <v>1181</v>
      </c>
      <c r="C5841" t="s">
        <v>89</v>
      </c>
      <c r="D5841" t="s">
        <v>5630</v>
      </c>
      <c r="E5841" t="s">
        <v>1760</v>
      </c>
      <c r="F5841" t="s">
        <v>89</v>
      </c>
      <c r="G5841" t="s">
        <v>89</v>
      </c>
      <c r="H5841" t="s">
        <v>93</v>
      </c>
    </row>
    <row r="5842" spans="1:8" x14ac:dyDescent="0.25">
      <c r="A5842" t="s">
        <v>251</v>
      </c>
      <c r="B5842" t="s">
        <v>1184</v>
      </c>
      <c r="C5842" t="s">
        <v>89</v>
      </c>
      <c r="D5842" t="s">
        <v>5625</v>
      </c>
      <c r="E5842" t="s">
        <v>1760</v>
      </c>
      <c r="F5842" t="s">
        <v>89</v>
      </c>
      <c r="G5842" t="s">
        <v>89</v>
      </c>
      <c r="H5842" t="s">
        <v>93</v>
      </c>
    </row>
    <row r="5843" spans="1:8" x14ac:dyDescent="0.25">
      <c r="A5843" t="s">
        <v>251</v>
      </c>
      <c r="B5843" t="s">
        <v>5627</v>
      </c>
      <c r="C5843" t="s">
        <v>89</v>
      </c>
      <c r="D5843" t="s">
        <v>5628</v>
      </c>
      <c r="E5843" t="s">
        <v>1493</v>
      </c>
      <c r="F5843" t="s">
        <v>89</v>
      </c>
      <c r="G5843" t="s">
        <v>89</v>
      </c>
      <c r="H5843" t="s">
        <v>93</v>
      </c>
    </row>
    <row r="5844" spans="1:8" x14ac:dyDescent="0.25">
      <c r="A5844" t="s">
        <v>251</v>
      </c>
      <c r="B5844" t="s">
        <v>5631</v>
      </c>
      <c r="C5844" t="s">
        <v>89</v>
      </c>
      <c r="D5844" t="s">
        <v>5628</v>
      </c>
      <c r="E5844" t="s">
        <v>1121</v>
      </c>
      <c r="F5844" t="s">
        <v>89</v>
      </c>
      <c r="G5844" t="s">
        <v>89</v>
      </c>
      <c r="H5844" t="s">
        <v>93</v>
      </c>
    </row>
    <row r="5845" spans="1:8" x14ac:dyDescent="0.25">
      <c r="A5845" t="s">
        <v>251</v>
      </c>
      <c r="B5845" t="s">
        <v>5632</v>
      </c>
      <c r="C5845" t="s">
        <v>89</v>
      </c>
      <c r="D5845" t="s">
        <v>4749</v>
      </c>
      <c r="E5845" t="s">
        <v>1100</v>
      </c>
      <c r="F5845" t="s">
        <v>89</v>
      </c>
      <c r="G5845" t="s">
        <v>89</v>
      </c>
      <c r="H5845" t="s">
        <v>93</v>
      </c>
    </row>
    <row r="5846" spans="1:8" x14ac:dyDescent="0.25">
      <c r="A5846" t="s">
        <v>251</v>
      </c>
      <c r="B5846" t="s">
        <v>5633</v>
      </c>
      <c r="C5846" t="s">
        <v>89</v>
      </c>
      <c r="D5846" t="s">
        <v>5634</v>
      </c>
      <c r="E5846" t="s">
        <v>1166</v>
      </c>
      <c r="F5846" t="s">
        <v>89</v>
      </c>
      <c r="G5846" t="s">
        <v>89</v>
      </c>
      <c r="H5846" t="s">
        <v>93</v>
      </c>
    </row>
    <row r="5847" spans="1:8" x14ac:dyDescent="0.25">
      <c r="A5847" t="s">
        <v>251</v>
      </c>
      <c r="B5847" t="s">
        <v>5635</v>
      </c>
      <c r="C5847" t="s">
        <v>89</v>
      </c>
      <c r="D5847" t="s">
        <v>5628</v>
      </c>
      <c r="E5847" t="s">
        <v>1121</v>
      </c>
      <c r="F5847" t="s">
        <v>89</v>
      </c>
      <c r="G5847" t="s">
        <v>89</v>
      </c>
      <c r="H5847" t="s">
        <v>93</v>
      </c>
    </row>
    <row r="5848" spans="1:8" x14ac:dyDescent="0.25">
      <c r="A5848" t="s">
        <v>251</v>
      </c>
      <c r="B5848" t="s">
        <v>5636</v>
      </c>
      <c r="C5848" t="s">
        <v>89</v>
      </c>
      <c r="D5848" t="s">
        <v>5628</v>
      </c>
      <c r="E5848" t="s">
        <v>1166</v>
      </c>
      <c r="F5848" t="s">
        <v>89</v>
      </c>
      <c r="G5848" t="s">
        <v>89</v>
      </c>
      <c r="H5848" t="s">
        <v>93</v>
      </c>
    </row>
    <row r="5849" spans="1:8" x14ac:dyDescent="0.25">
      <c r="A5849" t="s">
        <v>251</v>
      </c>
      <c r="B5849" t="s">
        <v>5637</v>
      </c>
      <c r="C5849" t="s">
        <v>89</v>
      </c>
      <c r="D5849" t="s">
        <v>5638</v>
      </c>
      <c r="E5849" t="s">
        <v>1760</v>
      </c>
      <c r="F5849" t="s">
        <v>89</v>
      </c>
      <c r="G5849" t="s">
        <v>89</v>
      </c>
      <c r="H5849" t="s">
        <v>93</v>
      </c>
    </row>
    <row r="5850" spans="1:8" x14ac:dyDescent="0.25">
      <c r="A5850" t="s">
        <v>251</v>
      </c>
      <c r="B5850" t="s">
        <v>5639</v>
      </c>
      <c r="C5850" t="s">
        <v>89</v>
      </c>
      <c r="D5850" t="s">
        <v>5640</v>
      </c>
      <c r="E5850" t="s">
        <v>1760</v>
      </c>
      <c r="F5850" t="s">
        <v>89</v>
      </c>
      <c r="G5850" t="s">
        <v>89</v>
      </c>
      <c r="H5850" t="s">
        <v>93</v>
      </c>
    </row>
    <row r="5851" spans="1:8" x14ac:dyDescent="0.25">
      <c r="A5851" t="s">
        <v>251</v>
      </c>
      <c r="B5851" t="s">
        <v>1178</v>
      </c>
      <c r="C5851" t="s">
        <v>89</v>
      </c>
      <c r="D5851" t="s">
        <v>5626</v>
      </c>
      <c r="E5851" t="s">
        <v>1760</v>
      </c>
      <c r="F5851" t="s">
        <v>89</v>
      </c>
      <c r="G5851" t="s">
        <v>89</v>
      </c>
      <c r="H5851" t="s">
        <v>93</v>
      </c>
    </row>
    <row r="5852" spans="1:8" x14ac:dyDescent="0.25">
      <c r="A5852" t="s">
        <v>251</v>
      </c>
      <c r="B5852" t="s">
        <v>1181</v>
      </c>
      <c r="C5852" t="s">
        <v>89</v>
      </c>
      <c r="D5852" t="s">
        <v>5630</v>
      </c>
      <c r="E5852" t="s">
        <v>1760</v>
      </c>
      <c r="F5852" t="s">
        <v>89</v>
      </c>
      <c r="G5852" t="s">
        <v>89</v>
      </c>
      <c r="H5852" t="s">
        <v>93</v>
      </c>
    </row>
    <row r="5853" spans="1:8" x14ac:dyDescent="0.25">
      <c r="A5853" t="s">
        <v>251</v>
      </c>
      <c r="B5853" t="s">
        <v>1149</v>
      </c>
      <c r="C5853" t="s">
        <v>89</v>
      </c>
      <c r="D5853" t="s">
        <v>5629</v>
      </c>
      <c r="E5853" t="s">
        <v>1093</v>
      </c>
      <c r="F5853" t="s">
        <v>89</v>
      </c>
      <c r="G5853" t="s">
        <v>89</v>
      </c>
      <c r="H5853" t="s">
        <v>93</v>
      </c>
    </row>
    <row r="5854" spans="1:8" x14ac:dyDescent="0.25">
      <c r="A5854" t="s">
        <v>251</v>
      </c>
      <c r="B5854" t="s">
        <v>2695</v>
      </c>
      <c r="C5854" t="s">
        <v>89</v>
      </c>
      <c r="D5854" t="s">
        <v>5641</v>
      </c>
      <c r="E5854" t="s">
        <v>1093</v>
      </c>
      <c r="F5854" t="s">
        <v>89</v>
      </c>
      <c r="G5854" t="s">
        <v>89</v>
      </c>
      <c r="H5854" t="s">
        <v>93</v>
      </c>
    </row>
    <row r="5855" spans="1:8" x14ac:dyDescent="0.25">
      <c r="A5855" t="s">
        <v>251</v>
      </c>
      <c r="B5855" t="s">
        <v>1198</v>
      </c>
      <c r="C5855" t="s">
        <v>89</v>
      </c>
      <c r="D5855" t="s">
        <v>89</v>
      </c>
      <c r="E5855" t="s">
        <v>1196</v>
      </c>
      <c r="F5855" t="s">
        <v>89</v>
      </c>
      <c r="G5855" t="s">
        <v>89</v>
      </c>
      <c r="H5855" t="s">
        <v>93</v>
      </c>
    </row>
    <row r="5856" spans="1:8" x14ac:dyDescent="0.25">
      <c r="A5856" t="s">
        <v>251</v>
      </c>
      <c r="B5856" t="s">
        <v>1266</v>
      </c>
      <c r="C5856" t="s">
        <v>89</v>
      </c>
      <c r="D5856" t="s">
        <v>89</v>
      </c>
      <c r="E5856" t="s">
        <v>1218</v>
      </c>
      <c r="F5856" t="s">
        <v>89</v>
      </c>
      <c r="G5856" t="s">
        <v>89</v>
      </c>
      <c r="H5856" t="s">
        <v>93</v>
      </c>
    </row>
    <row r="5857" spans="1:8" x14ac:dyDescent="0.25">
      <c r="A5857" t="s">
        <v>251</v>
      </c>
      <c r="B5857" t="s">
        <v>1285</v>
      </c>
      <c r="C5857" t="s">
        <v>89</v>
      </c>
      <c r="D5857" t="s">
        <v>89</v>
      </c>
      <c r="E5857" t="s">
        <v>1218</v>
      </c>
      <c r="F5857" t="s">
        <v>89</v>
      </c>
      <c r="G5857" t="s">
        <v>89</v>
      </c>
      <c r="H5857" t="s">
        <v>93</v>
      </c>
    </row>
    <row r="5858" spans="1:8" x14ac:dyDescent="0.25">
      <c r="A5858" t="s">
        <v>251</v>
      </c>
      <c r="B5858" t="s">
        <v>1132</v>
      </c>
      <c r="C5858" t="s">
        <v>89</v>
      </c>
      <c r="D5858" t="s">
        <v>89</v>
      </c>
      <c r="E5858" t="s">
        <v>1286</v>
      </c>
      <c r="F5858" t="s">
        <v>89</v>
      </c>
      <c r="G5858" t="s">
        <v>89</v>
      </c>
      <c r="H5858" t="s">
        <v>93</v>
      </c>
    </row>
    <row r="5859" spans="1:8" x14ac:dyDescent="0.25">
      <c r="A5859" t="s">
        <v>251</v>
      </c>
      <c r="B5859" t="s">
        <v>1138</v>
      </c>
      <c r="C5859" t="s">
        <v>89</v>
      </c>
      <c r="D5859" t="s">
        <v>89</v>
      </c>
      <c r="E5859" t="s">
        <v>1139</v>
      </c>
      <c r="F5859" t="s">
        <v>89</v>
      </c>
      <c r="G5859" t="s">
        <v>89</v>
      </c>
      <c r="H5859" t="s">
        <v>93</v>
      </c>
    </row>
    <row r="5860" spans="1:8" x14ac:dyDescent="0.25">
      <c r="A5860" t="s">
        <v>252</v>
      </c>
      <c r="B5860" t="s">
        <v>1405</v>
      </c>
      <c r="C5860" t="s">
        <v>89</v>
      </c>
      <c r="D5860" t="s">
        <v>5642</v>
      </c>
      <c r="E5860" t="s">
        <v>1376</v>
      </c>
      <c r="F5860" t="s">
        <v>89</v>
      </c>
      <c r="G5860" t="s">
        <v>89</v>
      </c>
      <c r="H5860" t="s">
        <v>93</v>
      </c>
    </row>
    <row r="5861" spans="1:8" x14ac:dyDescent="0.25">
      <c r="A5861" t="s">
        <v>252</v>
      </c>
      <c r="B5861" t="s">
        <v>5643</v>
      </c>
      <c r="C5861" t="s">
        <v>89</v>
      </c>
      <c r="D5861" t="s">
        <v>5644</v>
      </c>
      <c r="E5861" t="s">
        <v>1376</v>
      </c>
      <c r="F5861" t="s">
        <v>89</v>
      </c>
      <c r="G5861" t="s">
        <v>89</v>
      </c>
      <c r="H5861" t="s">
        <v>93</v>
      </c>
    </row>
    <row r="5862" spans="1:8" x14ac:dyDescent="0.25">
      <c r="A5862" t="s">
        <v>252</v>
      </c>
      <c r="B5862" t="s">
        <v>5645</v>
      </c>
      <c r="C5862" t="s">
        <v>89</v>
      </c>
      <c r="D5862" t="s">
        <v>5646</v>
      </c>
      <c r="E5862" t="s">
        <v>1100</v>
      </c>
      <c r="F5862" t="s">
        <v>89</v>
      </c>
      <c r="G5862" t="s">
        <v>89</v>
      </c>
      <c r="H5862" t="s">
        <v>93</v>
      </c>
    </row>
    <row r="5863" spans="1:8" x14ac:dyDescent="0.25">
      <c r="A5863" t="s">
        <v>252</v>
      </c>
      <c r="B5863" t="s">
        <v>5647</v>
      </c>
      <c r="C5863" t="s">
        <v>89</v>
      </c>
      <c r="D5863" t="s">
        <v>5648</v>
      </c>
      <c r="E5863" t="s">
        <v>2303</v>
      </c>
      <c r="F5863" t="s">
        <v>89</v>
      </c>
      <c r="G5863" t="s">
        <v>89</v>
      </c>
      <c r="H5863" t="s">
        <v>93</v>
      </c>
    </row>
    <row r="5864" spans="1:8" x14ac:dyDescent="0.25">
      <c r="A5864" t="s">
        <v>252</v>
      </c>
      <c r="B5864" t="s">
        <v>5649</v>
      </c>
      <c r="C5864" t="s">
        <v>89</v>
      </c>
      <c r="D5864" t="s">
        <v>5650</v>
      </c>
      <c r="E5864" t="s">
        <v>1376</v>
      </c>
      <c r="F5864" t="s">
        <v>89</v>
      </c>
      <c r="G5864" t="s">
        <v>89</v>
      </c>
      <c r="H5864" t="s">
        <v>93</v>
      </c>
    </row>
    <row r="5865" spans="1:8" x14ac:dyDescent="0.25">
      <c r="A5865" t="s">
        <v>252</v>
      </c>
      <c r="B5865" t="s">
        <v>5651</v>
      </c>
      <c r="C5865" t="s">
        <v>89</v>
      </c>
      <c r="D5865" t="s">
        <v>5652</v>
      </c>
      <c r="E5865" t="s">
        <v>5653</v>
      </c>
      <c r="F5865" t="s">
        <v>89</v>
      </c>
      <c r="G5865" t="s">
        <v>89</v>
      </c>
      <c r="H5865" t="s">
        <v>93</v>
      </c>
    </row>
    <row r="5866" spans="1:8" x14ac:dyDescent="0.25">
      <c r="A5866" t="s">
        <v>252</v>
      </c>
      <c r="B5866" t="s">
        <v>5654</v>
      </c>
      <c r="C5866" t="s">
        <v>89</v>
      </c>
      <c r="D5866" t="s">
        <v>5655</v>
      </c>
      <c r="E5866" t="s">
        <v>5656</v>
      </c>
      <c r="F5866" t="s">
        <v>89</v>
      </c>
      <c r="G5866" t="s">
        <v>89</v>
      </c>
      <c r="H5866" t="s">
        <v>93</v>
      </c>
    </row>
    <row r="5867" spans="1:8" x14ac:dyDescent="0.25">
      <c r="A5867" t="s">
        <v>252</v>
      </c>
      <c r="B5867" t="s">
        <v>5657</v>
      </c>
      <c r="C5867" t="s">
        <v>89</v>
      </c>
      <c r="D5867" t="s">
        <v>5658</v>
      </c>
      <c r="E5867" t="s">
        <v>5656</v>
      </c>
      <c r="F5867" t="s">
        <v>89</v>
      </c>
      <c r="G5867" t="s">
        <v>89</v>
      </c>
      <c r="H5867" t="s">
        <v>93</v>
      </c>
    </row>
    <row r="5868" spans="1:8" x14ac:dyDescent="0.25">
      <c r="A5868" t="s">
        <v>252</v>
      </c>
      <c r="B5868" t="s">
        <v>5659</v>
      </c>
      <c r="C5868" t="s">
        <v>89</v>
      </c>
      <c r="D5868" t="s">
        <v>5660</v>
      </c>
      <c r="E5868" t="s">
        <v>2779</v>
      </c>
      <c r="F5868" t="s">
        <v>89</v>
      </c>
      <c r="G5868" t="s">
        <v>89</v>
      </c>
      <c r="H5868" t="s">
        <v>93</v>
      </c>
    </row>
    <row r="5869" spans="1:8" x14ac:dyDescent="0.25">
      <c r="A5869" t="s">
        <v>252</v>
      </c>
      <c r="B5869" t="s">
        <v>5661</v>
      </c>
      <c r="C5869" t="s">
        <v>89</v>
      </c>
      <c r="D5869" t="s">
        <v>5662</v>
      </c>
      <c r="E5869" t="s">
        <v>1349</v>
      </c>
      <c r="F5869" t="s">
        <v>89</v>
      </c>
      <c r="G5869" t="s">
        <v>89</v>
      </c>
      <c r="H5869" t="s">
        <v>93</v>
      </c>
    </row>
    <row r="5870" spans="1:8" x14ac:dyDescent="0.25">
      <c r="A5870" t="s">
        <v>252</v>
      </c>
      <c r="B5870" t="s">
        <v>3308</v>
      </c>
      <c r="C5870" t="s">
        <v>89</v>
      </c>
      <c r="D5870" t="s">
        <v>5663</v>
      </c>
      <c r="E5870" t="s">
        <v>1258</v>
      </c>
      <c r="F5870" t="s">
        <v>89</v>
      </c>
      <c r="G5870" t="s">
        <v>89</v>
      </c>
      <c r="H5870" t="s">
        <v>93</v>
      </c>
    </row>
    <row r="5871" spans="1:8" x14ac:dyDescent="0.25">
      <c r="A5871" t="s">
        <v>252</v>
      </c>
      <c r="B5871" t="s">
        <v>5664</v>
      </c>
      <c r="C5871" t="s">
        <v>89</v>
      </c>
      <c r="D5871" t="s">
        <v>5665</v>
      </c>
      <c r="E5871" t="s">
        <v>1770</v>
      </c>
      <c r="F5871" t="s">
        <v>89</v>
      </c>
      <c r="G5871" t="s">
        <v>89</v>
      </c>
      <c r="H5871" t="s">
        <v>93</v>
      </c>
    </row>
    <row r="5872" spans="1:8" x14ac:dyDescent="0.25">
      <c r="A5872" t="s">
        <v>252</v>
      </c>
      <c r="B5872" t="s">
        <v>1403</v>
      </c>
      <c r="C5872" t="s">
        <v>89</v>
      </c>
      <c r="D5872" t="s">
        <v>5666</v>
      </c>
      <c r="E5872" t="s">
        <v>2440</v>
      </c>
      <c r="F5872" t="s">
        <v>89</v>
      </c>
      <c r="G5872" t="s">
        <v>89</v>
      </c>
      <c r="H5872" t="s">
        <v>93</v>
      </c>
    </row>
    <row r="5873" spans="1:8" x14ac:dyDescent="0.25">
      <c r="A5873" t="s">
        <v>252</v>
      </c>
      <c r="B5873" t="s">
        <v>5667</v>
      </c>
      <c r="C5873" t="s">
        <v>89</v>
      </c>
      <c r="D5873" t="s">
        <v>5668</v>
      </c>
      <c r="E5873" t="s">
        <v>2440</v>
      </c>
      <c r="F5873" t="s">
        <v>89</v>
      </c>
      <c r="G5873" t="s">
        <v>89</v>
      </c>
      <c r="H5873" t="s">
        <v>93</v>
      </c>
    </row>
    <row r="5874" spans="1:8" x14ac:dyDescent="0.25">
      <c r="A5874" t="s">
        <v>252</v>
      </c>
      <c r="B5874" t="s">
        <v>1314</v>
      </c>
      <c r="C5874" t="s">
        <v>89</v>
      </c>
      <c r="D5874" t="s">
        <v>5669</v>
      </c>
      <c r="E5874" t="s">
        <v>2449</v>
      </c>
      <c r="F5874" t="s">
        <v>89</v>
      </c>
      <c r="G5874" t="s">
        <v>89</v>
      </c>
      <c r="H5874" t="s">
        <v>93</v>
      </c>
    </row>
    <row r="5875" spans="1:8" x14ac:dyDescent="0.25">
      <c r="A5875" t="s">
        <v>252</v>
      </c>
      <c r="B5875" t="s">
        <v>1404</v>
      </c>
      <c r="C5875" t="s">
        <v>89</v>
      </c>
      <c r="D5875" t="s">
        <v>5670</v>
      </c>
      <c r="E5875" t="s">
        <v>2440</v>
      </c>
      <c r="F5875" t="s">
        <v>89</v>
      </c>
      <c r="G5875" t="s">
        <v>89</v>
      </c>
      <c r="H5875" t="s">
        <v>93</v>
      </c>
    </row>
    <row r="5876" spans="1:8" x14ac:dyDescent="0.25">
      <c r="A5876" t="s">
        <v>252</v>
      </c>
      <c r="B5876" t="s">
        <v>5647</v>
      </c>
      <c r="C5876" t="s">
        <v>89</v>
      </c>
      <c r="D5876" t="s">
        <v>5648</v>
      </c>
      <c r="E5876" t="s">
        <v>2303</v>
      </c>
      <c r="F5876" t="s">
        <v>89</v>
      </c>
      <c r="G5876" t="s">
        <v>89</v>
      </c>
      <c r="H5876" t="s">
        <v>93</v>
      </c>
    </row>
    <row r="5877" spans="1:8" x14ac:dyDescent="0.25">
      <c r="A5877" t="s">
        <v>252</v>
      </c>
      <c r="B5877" t="s">
        <v>1405</v>
      </c>
      <c r="C5877" t="s">
        <v>89</v>
      </c>
      <c r="D5877" t="s">
        <v>5642</v>
      </c>
      <c r="E5877" t="s">
        <v>1376</v>
      </c>
      <c r="F5877" t="s">
        <v>89</v>
      </c>
      <c r="G5877" t="s">
        <v>89</v>
      </c>
      <c r="H5877" t="s">
        <v>93</v>
      </c>
    </row>
    <row r="5878" spans="1:8" x14ac:dyDescent="0.25">
      <c r="A5878" t="s">
        <v>252</v>
      </c>
      <c r="B5878" t="s">
        <v>5643</v>
      </c>
      <c r="C5878" t="s">
        <v>89</v>
      </c>
      <c r="D5878" t="s">
        <v>5644</v>
      </c>
      <c r="E5878" t="s">
        <v>1376</v>
      </c>
      <c r="F5878" t="s">
        <v>89</v>
      </c>
      <c r="G5878" t="s">
        <v>89</v>
      </c>
      <c r="H5878" t="s">
        <v>93</v>
      </c>
    </row>
    <row r="5879" spans="1:8" x14ac:dyDescent="0.25">
      <c r="A5879" t="s">
        <v>252</v>
      </c>
      <c r="B5879" t="s">
        <v>5649</v>
      </c>
      <c r="C5879" t="s">
        <v>89</v>
      </c>
      <c r="D5879" t="s">
        <v>5650</v>
      </c>
      <c r="E5879" t="s">
        <v>1376</v>
      </c>
      <c r="F5879" t="s">
        <v>89</v>
      </c>
      <c r="G5879" t="s">
        <v>89</v>
      </c>
      <c r="H5879" t="s">
        <v>93</v>
      </c>
    </row>
    <row r="5880" spans="1:8" x14ac:dyDescent="0.25">
      <c r="A5880" t="s">
        <v>252</v>
      </c>
      <c r="B5880" t="s">
        <v>5645</v>
      </c>
      <c r="C5880" t="s">
        <v>89</v>
      </c>
      <c r="D5880" t="s">
        <v>5646</v>
      </c>
      <c r="E5880" t="s">
        <v>1100</v>
      </c>
      <c r="F5880" t="s">
        <v>89</v>
      </c>
      <c r="G5880" t="s">
        <v>89</v>
      </c>
      <c r="H5880" t="s">
        <v>93</v>
      </c>
    </row>
    <row r="5881" spans="1:8" x14ac:dyDescent="0.25">
      <c r="A5881" t="s">
        <v>252</v>
      </c>
      <c r="B5881" t="s">
        <v>1122</v>
      </c>
      <c r="C5881" t="s">
        <v>89</v>
      </c>
      <c r="D5881" t="s">
        <v>89</v>
      </c>
      <c r="E5881" t="s">
        <v>1267</v>
      </c>
      <c r="F5881" t="s">
        <v>89</v>
      </c>
      <c r="G5881" t="s">
        <v>89</v>
      </c>
      <c r="H5881" t="s">
        <v>93</v>
      </c>
    </row>
    <row r="5882" spans="1:8" x14ac:dyDescent="0.25">
      <c r="A5882" t="s">
        <v>252</v>
      </c>
      <c r="B5882" t="s">
        <v>1198</v>
      </c>
      <c r="C5882" t="s">
        <v>89</v>
      </c>
      <c r="D5882" t="s">
        <v>89</v>
      </c>
      <c r="E5882" t="s">
        <v>1267</v>
      </c>
      <c r="F5882" t="s">
        <v>89</v>
      </c>
      <c r="G5882" t="s">
        <v>89</v>
      </c>
      <c r="H5882" t="s">
        <v>93</v>
      </c>
    </row>
    <row r="5883" spans="1:8" x14ac:dyDescent="0.25">
      <c r="A5883" t="s">
        <v>252</v>
      </c>
      <c r="B5883" t="s">
        <v>1266</v>
      </c>
      <c r="C5883" t="s">
        <v>89</v>
      </c>
      <c r="D5883" t="s">
        <v>89</v>
      </c>
      <c r="E5883" t="s">
        <v>1387</v>
      </c>
      <c r="F5883" t="s">
        <v>89</v>
      </c>
      <c r="G5883" t="s">
        <v>89</v>
      </c>
      <c r="H5883" t="s">
        <v>93</v>
      </c>
    </row>
    <row r="5884" spans="1:8" x14ac:dyDescent="0.25">
      <c r="A5884" t="s">
        <v>252</v>
      </c>
      <c r="B5884" t="s">
        <v>1200</v>
      </c>
      <c r="C5884" t="s">
        <v>89</v>
      </c>
      <c r="D5884" t="s">
        <v>89</v>
      </c>
      <c r="E5884" t="s">
        <v>1202</v>
      </c>
      <c r="F5884" t="s">
        <v>89</v>
      </c>
      <c r="G5884" t="s">
        <v>89</v>
      </c>
      <c r="H5884" t="s">
        <v>93</v>
      </c>
    </row>
    <row r="5885" spans="1:8" x14ac:dyDescent="0.25">
      <c r="A5885" t="s">
        <v>252</v>
      </c>
      <c r="B5885" t="s">
        <v>1130</v>
      </c>
      <c r="C5885" t="s">
        <v>89</v>
      </c>
      <c r="D5885" t="s">
        <v>89</v>
      </c>
      <c r="E5885" t="s">
        <v>5671</v>
      </c>
      <c r="F5885" t="s">
        <v>89</v>
      </c>
      <c r="G5885" t="s">
        <v>89</v>
      </c>
      <c r="H5885" t="s">
        <v>93</v>
      </c>
    </row>
    <row r="5886" spans="1:8" x14ac:dyDescent="0.25">
      <c r="A5886" t="s">
        <v>252</v>
      </c>
      <c r="B5886" t="s">
        <v>1132</v>
      </c>
      <c r="C5886" t="s">
        <v>89</v>
      </c>
      <c r="D5886" t="s">
        <v>89</v>
      </c>
      <c r="E5886" t="s">
        <v>1221</v>
      </c>
      <c r="F5886" t="s">
        <v>89</v>
      </c>
      <c r="G5886" t="s">
        <v>89</v>
      </c>
      <c r="H5886" t="s">
        <v>93</v>
      </c>
    </row>
    <row r="5887" spans="1:8" x14ac:dyDescent="0.25">
      <c r="A5887" t="s">
        <v>252</v>
      </c>
      <c r="B5887" t="s">
        <v>1232</v>
      </c>
      <c r="C5887" t="s">
        <v>89</v>
      </c>
      <c r="D5887" t="s">
        <v>89</v>
      </c>
      <c r="E5887" t="s">
        <v>1218</v>
      </c>
      <c r="F5887" t="s">
        <v>89</v>
      </c>
      <c r="G5887" t="s">
        <v>89</v>
      </c>
      <c r="H5887" t="s">
        <v>93</v>
      </c>
    </row>
    <row r="5888" spans="1:8" x14ac:dyDescent="0.25">
      <c r="A5888" t="s">
        <v>252</v>
      </c>
      <c r="B5888" t="s">
        <v>1236</v>
      </c>
      <c r="C5888" t="s">
        <v>89</v>
      </c>
      <c r="D5888" t="s">
        <v>89</v>
      </c>
      <c r="E5888" t="s">
        <v>1233</v>
      </c>
      <c r="F5888" t="s">
        <v>89</v>
      </c>
      <c r="G5888" t="s">
        <v>89</v>
      </c>
      <c r="H5888" t="s">
        <v>93</v>
      </c>
    </row>
    <row r="5889" spans="1:8" x14ac:dyDescent="0.25">
      <c r="A5889" t="s">
        <v>252</v>
      </c>
      <c r="B5889" t="s">
        <v>1138</v>
      </c>
      <c r="C5889" t="s">
        <v>89</v>
      </c>
      <c r="D5889" t="s">
        <v>89</v>
      </c>
      <c r="E5889" t="s">
        <v>1139</v>
      </c>
      <c r="F5889" t="s">
        <v>89</v>
      </c>
      <c r="G5889" t="s">
        <v>89</v>
      </c>
      <c r="H5889" t="s">
        <v>93</v>
      </c>
    </row>
    <row r="5890" spans="1:8" x14ac:dyDescent="0.25">
      <c r="A5890" t="s">
        <v>253</v>
      </c>
      <c r="B5890" t="s">
        <v>5672</v>
      </c>
      <c r="C5890" t="s">
        <v>89</v>
      </c>
      <c r="D5890" t="s">
        <v>1092</v>
      </c>
      <c r="E5890" t="s">
        <v>1153</v>
      </c>
      <c r="F5890" t="s">
        <v>89</v>
      </c>
      <c r="G5890" t="s">
        <v>89</v>
      </c>
      <c r="H5890" t="s">
        <v>93</v>
      </c>
    </row>
    <row r="5891" spans="1:8" x14ac:dyDescent="0.25">
      <c r="A5891" t="s">
        <v>253</v>
      </c>
      <c r="B5891" t="s">
        <v>5673</v>
      </c>
      <c r="C5891" t="s">
        <v>89</v>
      </c>
      <c r="D5891" t="s">
        <v>1092</v>
      </c>
      <c r="E5891" t="s">
        <v>1105</v>
      </c>
      <c r="F5891" t="s">
        <v>89</v>
      </c>
      <c r="G5891" t="s">
        <v>89</v>
      </c>
      <c r="H5891" t="s">
        <v>93</v>
      </c>
    </row>
    <row r="5892" spans="1:8" x14ac:dyDescent="0.25">
      <c r="A5892" t="s">
        <v>253</v>
      </c>
      <c r="B5892" t="s">
        <v>2495</v>
      </c>
      <c r="C5892" t="s">
        <v>89</v>
      </c>
      <c r="D5892" t="s">
        <v>5674</v>
      </c>
      <c r="E5892" t="s">
        <v>1258</v>
      </c>
      <c r="F5892" t="s">
        <v>89</v>
      </c>
      <c r="G5892" t="s">
        <v>89</v>
      </c>
      <c r="H5892" t="s">
        <v>93</v>
      </c>
    </row>
    <row r="5893" spans="1:8" x14ac:dyDescent="0.25">
      <c r="A5893" t="s">
        <v>253</v>
      </c>
      <c r="B5893" t="s">
        <v>5675</v>
      </c>
      <c r="C5893" t="s">
        <v>89</v>
      </c>
      <c r="D5893" t="s">
        <v>5676</v>
      </c>
      <c r="E5893" t="s">
        <v>1097</v>
      </c>
      <c r="F5893" t="s">
        <v>89</v>
      </c>
      <c r="G5893" t="s">
        <v>89</v>
      </c>
      <c r="H5893" t="s">
        <v>93</v>
      </c>
    </row>
    <row r="5894" spans="1:8" x14ac:dyDescent="0.25">
      <c r="A5894" t="s">
        <v>253</v>
      </c>
      <c r="B5894" t="s">
        <v>3502</v>
      </c>
      <c r="C5894" t="s">
        <v>89</v>
      </c>
      <c r="D5894" t="s">
        <v>89</v>
      </c>
      <c r="E5894" t="s">
        <v>1238</v>
      </c>
      <c r="F5894" t="s">
        <v>89</v>
      </c>
      <c r="G5894" t="s">
        <v>89</v>
      </c>
      <c r="H5894" t="s">
        <v>93</v>
      </c>
    </row>
    <row r="5895" spans="1:8" x14ac:dyDescent="0.25">
      <c r="A5895" t="s">
        <v>253</v>
      </c>
      <c r="B5895" t="s">
        <v>5677</v>
      </c>
      <c r="C5895" t="s">
        <v>89</v>
      </c>
      <c r="D5895" t="s">
        <v>5678</v>
      </c>
      <c r="E5895" t="s">
        <v>1258</v>
      </c>
      <c r="F5895" t="s">
        <v>89</v>
      </c>
      <c r="G5895" t="s">
        <v>89</v>
      </c>
      <c r="H5895" t="s">
        <v>93</v>
      </c>
    </row>
    <row r="5896" spans="1:8" x14ac:dyDescent="0.25">
      <c r="A5896" t="s">
        <v>253</v>
      </c>
      <c r="B5896" t="s">
        <v>2193</v>
      </c>
      <c r="C5896" t="s">
        <v>89</v>
      </c>
      <c r="D5896" t="s">
        <v>5679</v>
      </c>
      <c r="E5896" t="s">
        <v>1485</v>
      </c>
      <c r="F5896" t="s">
        <v>89</v>
      </c>
      <c r="G5896" t="s">
        <v>89</v>
      </c>
      <c r="H5896" t="s">
        <v>93</v>
      </c>
    </row>
    <row r="5897" spans="1:8" x14ac:dyDescent="0.25">
      <c r="A5897" t="s">
        <v>253</v>
      </c>
      <c r="B5897" t="s">
        <v>2195</v>
      </c>
      <c r="C5897" t="s">
        <v>89</v>
      </c>
      <c r="D5897" t="s">
        <v>5680</v>
      </c>
      <c r="E5897" t="s">
        <v>1094</v>
      </c>
      <c r="F5897" t="s">
        <v>89</v>
      </c>
      <c r="G5897" t="s">
        <v>89</v>
      </c>
      <c r="H5897" t="s">
        <v>93</v>
      </c>
    </row>
    <row r="5898" spans="1:8" x14ac:dyDescent="0.25">
      <c r="A5898" t="s">
        <v>253</v>
      </c>
      <c r="B5898" t="s">
        <v>5681</v>
      </c>
      <c r="C5898" t="s">
        <v>89</v>
      </c>
      <c r="D5898" t="s">
        <v>5682</v>
      </c>
      <c r="E5898" t="s">
        <v>1485</v>
      </c>
      <c r="F5898" t="s">
        <v>89</v>
      </c>
      <c r="G5898" t="s">
        <v>89</v>
      </c>
      <c r="H5898" t="s">
        <v>93</v>
      </c>
    </row>
    <row r="5899" spans="1:8" x14ac:dyDescent="0.25">
      <c r="A5899" t="s">
        <v>253</v>
      </c>
      <c r="B5899" t="s">
        <v>2189</v>
      </c>
      <c r="C5899" t="s">
        <v>89</v>
      </c>
      <c r="D5899" t="s">
        <v>5683</v>
      </c>
      <c r="E5899" t="s">
        <v>1258</v>
      </c>
      <c r="F5899" t="s">
        <v>89</v>
      </c>
      <c r="G5899" t="s">
        <v>89</v>
      </c>
      <c r="H5899" t="s">
        <v>93</v>
      </c>
    </row>
    <row r="5900" spans="1:8" x14ac:dyDescent="0.25">
      <c r="A5900" t="s">
        <v>253</v>
      </c>
      <c r="B5900" t="s">
        <v>5684</v>
      </c>
      <c r="C5900" t="s">
        <v>89</v>
      </c>
      <c r="D5900" t="s">
        <v>5685</v>
      </c>
      <c r="E5900" t="s">
        <v>1258</v>
      </c>
      <c r="F5900" t="s">
        <v>89</v>
      </c>
      <c r="G5900" t="s">
        <v>89</v>
      </c>
      <c r="H5900" t="s">
        <v>93</v>
      </c>
    </row>
    <row r="5901" spans="1:8" x14ac:dyDescent="0.25">
      <c r="A5901" t="s">
        <v>253</v>
      </c>
      <c r="B5901" t="s">
        <v>5686</v>
      </c>
      <c r="C5901" t="s">
        <v>89</v>
      </c>
      <c r="D5901" t="s">
        <v>5687</v>
      </c>
      <c r="E5901" t="s">
        <v>1265</v>
      </c>
      <c r="F5901" t="s">
        <v>89</v>
      </c>
      <c r="G5901" t="s">
        <v>89</v>
      </c>
      <c r="H5901" t="s">
        <v>93</v>
      </c>
    </row>
    <row r="5902" spans="1:8" x14ac:dyDescent="0.25">
      <c r="A5902" t="s">
        <v>253</v>
      </c>
      <c r="B5902" t="s">
        <v>3422</v>
      </c>
      <c r="C5902" t="s">
        <v>89</v>
      </c>
      <c r="D5902" t="s">
        <v>5688</v>
      </c>
      <c r="E5902" t="s">
        <v>1485</v>
      </c>
      <c r="F5902" t="s">
        <v>89</v>
      </c>
      <c r="G5902" t="s">
        <v>89</v>
      </c>
      <c r="H5902" t="s">
        <v>93</v>
      </c>
    </row>
    <row r="5903" spans="1:8" x14ac:dyDescent="0.25">
      <c r="A5903" t="s">
        <v>253</v>
      </c>
      <c r="B5903" t="s">
        <v>5689</v>
      </c>
      <c r="C5903" t="s">
        <v>89</v>
      </c>
      <c r="D5903" t="s">
        <v>5690</v>
      </c>
      <c r="E5903" t="s">
        <v>1258</v>
      </c>
      <c r="F5903" t="s">
        <v>89</v>
      </c>
      <c r="G5903" t="s">
        <v>89</v>
      </c>
      <c r="H5903" t="s">
        <v>93</v>
      </c>
    </row>
    <row r="5904" spans="1:8" x14ac:dyDescent="0.25">
      <c r="A5904" t="s">
        <v>253</v>
      </c>
      <c r="B5904" t="s">
        <v>2504</v>
      </c>
      <c r="C5904" t="s">
        <v>89</v>
      </c>
      <c r="D5904" t="s">
        <v>5691</v>
      </c>
      <c r="E5904" t="s">
        <v>1258</v>
      </c>
      <c r="F5904" t="s">
        <v>89</v>
      </c>
      <c r="G5904" t="s">
        <v>89</v>
      </c>
      <c r="H5904" t="s">
        <v>93</v>
      </c>
    </row>
    <row r="5905" spans="1:8" x14ac:dyDescent="0.25">
      <c r="A5905" t="s">
        <v>253</v>
      </c>
      <c r="B5905" t="s">
        <v>5692</v>
      </c>
      <c r="C5905" t="s">
        <v>89</v>
      </c>
      <c r="D5905" t="s">
        <v>89</v>
      </c>
      <c r="E5905" t="s">
        <v>1093</v>
      </c>
      <c r="F5905" t="s">
        <v>89</v>
      </c>
      <c r="G5905" t="s">
        <v>89</v>
      </c>
      <c r="H5905" t="s">
        <v>93</v>
      </c>
    </row>
    <row r="5906" spans="1:8" x14ac:dyDescent="0.25">
      <c r="A5906" t="s">
        <v>253</v>
      </c>
      <c r="B5906" t="s">
        <v>5693</v>
      </c>
      <c r="C5906" t="s">
        <v>89</v>
      </c>
      <c r="D5906" t="s">
        <v>89</v>
      </c>
      <c r="E5906" t="s">
        <v>1093</v>
      </c>
      <c r="F5906" t="s">
        <v>89</v>
      </c>
      <c r="G5906" t="s">
        <v>89</v>
      </c>
      <c r="H5906" t="s">
        <v>93</v>
      </c>
    </row>
    <row r="5907" spans="1:8" x14ac:dyDescent="0.25">
      <c r="A5907" t="s">
        <v>253</v>
      </c>
      <c r="B5907" t="s">
        <v>5694</v>
      </c>
      <c r="C5907" t="s">
        <v>89</v>
      </c>
      <c r="D5907" t="s">
        <v>89</v>
      </c>
      <c r="E5907" t="s">
        <v>1153</v>
      </c>
      <c r="F5907" t="s">
        <v>89</v>
      </c>
      <c r="G5907" t="s">
        <v>89</v>
      </c>
      <c r="H5907" t="s">
        <v>93</v>
      </c>
    </row>
    <row r="5908" spans="1:8" x14ac:dyDescent="0.25">
      <c r="A5908" t="s">
        <v>253</v>
      </c>
      <c r="B5908" t="s">
        <v>2417</v>
      </c>
      <c r="C5908" t="s">
        <v>89</v>
      </c>
      <c r="D5908" t="s">
        <v>89</v>
      </c>
      <c r="E5908" t="s">
        <v>1105</v>
      </c>
      <c r="F5908" t="s">
        <v>89</v>
      </c>
      <c r="G5908" t="s">
        <v>89</v>
      </c>
      <c r="H5908" t="s">
        <v>93</v>
      </c>
    </row>
    <row r="5909" spans="1:8" x14ac:dyDescent="0.25">
      <c r="A5909" t="s">
        <v>253</v>
      </c>
      <c r="B5909" t="s">
        <v>5695</v>
      </c>
      <c r="C5909" t="s">
        <v>89</v>
      </c>
      <c r="D5909" t="s">
        <v>89</v>
      </c>
      <c r="E5909" t="s">
        <v>1105</v>
      </c>
      <c r="F5909" t="s">
        <v>89</v>
      </c>
      <c r="G5909" t="s">
        <v>89</v>
      </c>
      <c r="H5909" t="s">
        <v>93</v>
      </c>
    </row>
    <row r="5910" spans="1:8" x14ac:dyDescent="0.25">
      <c r="A5910" t="s">
        <v>253</v>
      </c>
      <c r="B5910" t="s">
        <v>5696</v>
      </c>
      <c r="C5910" t="s">
        <v>89</v>
      </c>
      <c r="D5910" t="s">
        <v>5697</v>
      </c>
      <c r="E5910" t="s">
        <v>1105</v>
      </c>
      <c r="F5910" t="s">
        <v>89</v>
      </c>
      <c r="G5910" t="s">
        <v>89</v>
      </c>
      <c r="H5910" t="s">
        <v>93</v>
      </c>
    </row>
    <row r="5911" spans="1:8" x14ac:dyDescent="0.25">
      <c r="A5911" t="s">
        <v>253</v>
      </c>
      <c r="B5911" t="s">
        <v>1301</v>
      </c>
      <c r="C5911" t="s">
        <v>89</v>
      </c>
      <c r="D5911" t="s">
        <v>89</v>
      </c>
      <c r="E5911" t="s">
        <v>1278</v>
      </c>
      <c r="F5911" t="s">
        <v>89</v>
      </c>
      <c r="G5911" t="s">
        <v>89</v>
      </c>
      <c r="H5911" t="s">
        <v>93</v>
      </c>
    </row>
    <row r="5912" spans="1:8" x14ac:dyDescent="0.25">
      <c r="A5912" t="s">
        <v>253</v>
      </c>
      <c r="B5912" t="s">
        <v>5698</v>
      </c>
      <c r="C5912" t="s">
        <v>89</v>
      </c>
      <c r="D5912" t="s">
        <v>89</v>
      </c>
      <c r="E5912" t="s">
        <v>1278</v>
      </c>
      <c r="F5912" t="s">
        <v>89</v>
      </c>
      <c r="G5912" t="s">
        <v>89</v>
      </c>
      <c r="H5912" t="s">
        <v>93</v>
      </c>
    </row>
    <row r="5913" spans="1:8" x14ac:dyDescent="0.25">
      <c r="A5913" t="s">
        <v>253</v>
      </c>
      <c r="B5913" t="s">
        <v>5699</v>
      </c>
      <c r="C5913" t="s">
        <v>89</v>
      </c>
      <c r="D5913" t="s">
        <v>5700</v>
      </c>
      <c r="E5913" t="s">
        <v>1278</v>
      </c>
      <c r="F5913" t="s">
        <v>89</v>
      </c>
      <c r="G5913" t="s">
        <v>89</v>
      </c>
      <c r="H5913" t="s">
        <v>93</v>
      </c>
    </row>
    <row r="5914" spans="1:8" x14ac:dyDescent="0.25">
      <c r="A5914" t="s">
        <v>253</v>
      </c>
      <c r="B5914" t="s">
        <v>5701</v>
      </c>
      <c r="C5914" t="s">
        <v>89</v>
      </c>
      <c r="D5914" t="s">
        <v>89</v>
      </c>
      <c r="E5914" t="s">
        <v>1093</v>
      </c>
      <c r="F5914" t="s">
        <v>89</v>
      </c>
      <c r="G5914" t="s">
        <v>89</v>
      </c>
      <c r="H5914" t="s">
        <v>93</v>
      </c>
    </row>
    <row r="5915" spans="1:8" x14ac:dyDescent="0.25">
      <c r="A5915" t="s">
        <v>253</v>
      </c>
      <c r="B5915" t="s">
        <v>5702</v>
      </c>
      <c r="C5915" t="s">
        <v>89</v>
      </c>
      <c r="D5915" t="s">
        <v>89</v>
      </c>
      <c r="E5915" t="s">
        <v>1100</v>
      </c>
      <c r="F5915" t="s">
        <v>89</v>
      </c>
      <c r="G5915" t="s">
        <v>89</v>
      </c>
      <c r="H5915" t="s">
        <v>93</v>
      </c>
    </row>
    <row r="5916" spans="1:8" x14ac:dyDescent="0.25">
      <c r="A5916" t="s">
        <v>253</v>
      </c>
      <c r="B5916" t="s">
        <v>1098</v>
      </c>
      <c r="C5916" t="s">
        <v>89</v>
      </c>
      <c r="D5916" t="s">
        <v>5703</v>
      </c>
      <c r="E5916" t="s">
        <v>1162</v>
      </c>
      <c r="F5916" t="s">
        <v>89</v>
      </c>
      <c r="G5916" t="s">
        <v>89</v>
      </c>
      <c r="H5916" t="s">
        <v>93</v>
      </c>
    </row>
    <row r="5917" spans="1:8" x14ac:dyDescent="0.25">
      <c r="A5917" t="s">
        <v>253</v>
      </c>
      <c r="B5917" t="s">
        <v>5704</v>
      </c>
      <c r="C5917" t="s">
        <v>89</v>
      </c>
      <c r="D5917" t="s">
        <v>3970</v>
      </c>
      <c r="E5917" t="s">
        <v>1097</v>
      </c>
      <c r="F5917" t="s">
        <v>89</v>
      </c>
      <c r="G5917" t="s">
        <v>89</v>
      </c>
      <c r="H5917" t="s">
        <v>93</v>
      </c>
    </row>
    <row r="5918" spans="1:8" x14ac:dyDescent="0.25">
      <c r="A5918" t="s">
        <v>253</v>
      </c>
      <c r="B5918" t="s">
        <v>1308</v>
      </c>
      <c r="C5918" t="s">
        <v>89</v>
      </c>
      <c r="D5918" t="s">
        <v>5705</v>
      </c>
      <c r="E5918" t="s">
        <v>1100</v>
      </c>
      <c r="F5918" t="s">
        <v>89</v>
      </c>
      <c r="G5918" t="s">
        <v>89</v>
      </c>
      <c r="H5918" t="s">
        <v>93</v>
      </c>
    </row>
    <row r="5919" spans="1:8" x14ac:dyDescent="0.25">
      <c r="A5919" t="s">
        <v>253</v>
      </c>
      <c r="B5919" t="s">
        <v>5706</v>
      </c>
      <c r="C5919" t="s">
        <v>89</v>
      </c>
      <c r="D5919" t="s">
        <v>5707</v>
      </c>
      <c r="E5919" t="s">
        <v>1105</v>
      </c>
      <c r="F5919" t="s">
        <v>89</v>
      </c>
      <c r="G5919" t="s">
        <v>89</v>
      </c>
      <c r="H5919" t="s">
        <v>93</v>
      </c>
    </row>
    <row r="5920" spans="1:8" x14ac:dyDescent="0.25">
      <c r="A5920" t="s">
        <v>253</v>
      </c>
      <c r="B5920" t="s">
        <v>5708</v>
      </c>
      <c r="C5920" t="s">
        <v>89</v>
      </c>
      <c r="D5920" t="s">
        <v>5709</v>
      </c>
      <c r="E5920" t="s">
        <v>1097</v>
      </c>
      <c r="F5920" t="s">
        <v>89</v>
      </c>
      <c r="G5920" t="s">
        <v>89</v>
      </c>
      <c r="H5920" t="s">
        <v>93</v>
      </c>
    </row>
    <row r="5921" spans="1:8" x14ac:dyDescent="0.25">
      <c r="A5921" t="s">
        <v>253</v>
      </c>
      <c r="B5921" t="s">
        <v>5710</v>
      </c>
      <c r="C5921" t="s">
        <v>89</v>
      </c>
      <c r="D5921" t="s">
        <v>5711</v>
      </c>
      <c r="E5921" t="s">
        <v>1105</v>
      </c>
      <c r="F5921" t="s">
        <v>89</v>
      </c>
      <c r="G5921" t="s">
        <v>89</v>
      </c>
      <c r="H5921" t="s">
        <v>93</v>
      </c>
    </row>
    <row r="5922" spans="1:8" x14ac:dyDescent="0.25">
      <c r="A5922" t="s">
        <v>253</v>
      </c>
      <c r="B5922" t="s">
        <v>1687</v>
      </c>
      <c r="C5922" t="s">
        <v>89</v>
      </c>
      <c r="D5922" t="s">
        <v>5712</v>
      </c>
      <c r="E5922" t="s">
        <v>1105</v>
      </c>
      <c r="F5922" t="s">
        <v>89</v>
      </c>
      <c r="G5922" t="s">
        <v>89</v>
      </c>
      <c r="H5922" t="s">
        <v>93</v>
      </c>
    </row>
    <row r="5923" spans="1:8" x14ac:dyDescent="0.25">
      <c r="A5923" t="s">
        <v>253</v>
      </c>
      <c r="B5923" t="s">
        <v>5713</v>
      </c>
      <c r="C5923" t="s">
        <v>89</v>
      </c>
      <c r="D5923" t="s">
        <v>89</v>
      </c>
      <c r="E5923" t="s">
        <v>1093</v>
      </c>
      <c r="F5923" t="s">
        <v>89</v>
      </c>
      <c r="G5923" t="s">
        <v>89</v>
      </c>
      <c r="H5923" t="s">
        <v>93</v>
      </c>
    </row>
    <row r="5924" spans="1:8" x14ac:dyDescent="0.25">
      <c r="A5924" t="s">
        <v>253</v>
      </c>
      <c r="B5924" t="s">
        <v>5714</v>
      </c>
      <c r="C5924" t="s">
        <v>89</v>
      </c>
      <c r="D5924" t="s">
        <v>89</v>
      </c>
      <c r="E5924" t="s">
        <v>1100</v>
      </c>
      <c r="F5924" t="s">
        <v>89</v>
      </c>
      <c r="G5924" t="s">
        <v>89</v>
      </c>
      <c r="H5924" t="s">
        <v>93</v>
      </c>
    </row>
    <row r="5925" spans="1:8" x14ac:dyDescent="0.25">
      <c r="A5925" t="s">
        <v>253</v>
      </c>
      <c r="B5925" t="s">
        <v>1379</v>
      </c>
      <c r="C5925" t="s">
        <v>89</v>
      </c>
      <c r="D5925" t="s">
        <v>89</v>
      </c>
      <c r="E5925" t="s">
        <v>1100</v>
      </c>
      <c r="F5925" t="s">
        <v>89</v>
      </c>
      <c r="G5925" t="s">
        <v>89</v>
      </c>
      <c r="H5925" t="s">
        <v>93</v>
      </c>
    </row>
    <row r="5926" spans="1:8" x14ac:dyDescent="0.25">
      <c r="A5926" t="s">
        <v>253</v>
      </c>
      <c r="B5926" t="s">
        <v>5715</v>
      </c>
      <c r="C5926" t="s">
        <v>89</v>
      </c>
      <c r="D5926" t="s">
        <v>5716</v>
      </c>
      <c r="E5926" t="s">
        <v>1097</v>
      </c>
      <c r="F5926" t="s">
        <v>89</v>
      </c>
      <c r="G5926" t="s">
        <v>89</v>
      </c>
      <c r="H5926" t="s">
        <v>93</v>
      </c>
    </row>
    <row r="5927" spans="1:8" x14ac:dyDescent="0.25">
      <c r="A5927" t="s">
        <v>253</v>
      </c>
      <c r="B5927" t="s">
        <v>5717</v>
      </c>
      <c r="C5927" t="s">
        <v>89</v>
      </c>
      <c r="D5927" t="s">
        <v>5718</v>
      </c>
      <c r="E5927" t="s">
        <v>1093</v>
      </c>
      <c r="F5927" t="s">
        <v>89</v>
      </c>
      <c r="G5927" t="s">
        <v>89</v>
      </c>
      <c r="H5927" t="s">
        <v>93</v>
      </c>
    </row>
    <row r="5928" spans="1:8" x14ac:dyDescent="0.25">
      <c r="A5928" t="s">
        <v>253</v>
      </c>
      <c r="B5928" t="s">
        <v>2534</v>
      </c>
      <c r="C5928" t="s">
        <v>89</v>
      </c>
      <c r="D5928" t="s">
        <v>5716</v>
      </c>
      <c r="E5928" t="s">
        <v>1278</v>
      </c>
      <c r="F5928" t="s">
        <v>89</v>
      </c>
      <c r="G5928" t="s">
        <v>89</v>
      </c>
      <c r="H5928" t="s">
        <v>93</v>
      </c>
    </row>
    <row r="5929" spans="1:8" x14ac:dyDescent="0.25">
      <c r="A5929" t="s">
        <v>253</v>
      </c>
      <c r="B5929" t="s">
        <v>5719</v>
      </c>
      <c r="C5929" t="s">
        <v>89</v>
      </c>
      <c r="D5929" t="s">
        <v>5720</v>
      </c>
      <c r="E5929" t="s">
        <v>1485</v>
      </c>
      <c r="F5929" t="s">
        <v>89</v>
      </c>
      <c r="G5929" t="s">
        <v>89</v>
      </c>
      <c r="H5929" t="s">
        <v>93</v>
      </c>
    </row>
    <row r="5930" spans="1:8" x14ac:dyDescent="0.25">
      <c r="A5930" t="s">
        <v>253</v>
      </c>
      <c r="B5930" t="s">
        <v>5721</v>
      </c>
      <c r="C5930" t="s">
        <v>89</v>
      </c>
      <c r="D5930" t="s">
        <v>5722</v>
      </c>
      <c r="E5930" t="s">
        <v>1485</v>
      </c>
      <c r="F5930" t="s">
        <v>89</v>
      </c>
      <c r="G5930" t="s">
        <v>89</v>
      </c>
      <c r="H5930" t="s">
        <v>93</v>
      </c>
    </row>
    <row r="5931" spans="1:8" x14ac:dyDescent="0.25">
      <c r="A5931" t="s">
        <v>253</v>
      </c>
      <c r="B5931" t="s">
        <v>3280</v>
      </c>
      <c r="C5931" t="s">
        <v>89</v>
      </c>
      <c r="D5931" t="s">
        <v>5723</v>
      </c>
      <c r="E5931" t="s">
        <v>1102</v>
      </c>
      <c r="F5931" t="s">
        <v>89</v>
      </c>
      <c r="G5931" t="s">
        <v>89</v>
      </c>
      <c r="H5931" t="s">
        <v>93</v>
      </c>
    </row>
    <row r="5932" spans="1:8" x14ac:dyDescent="0.25">
      <c r="A5932" t="s">
        <v>253</v>
      </c>
      <c r="B5932" t="s">
        <v>2744</v>
      </c>
      <c r="C5932" t="s">
        <v>89</v>
      </c>
      <c r="D5932" t="s">
        <v>5724</v>
      </c>
      <c r="E5932" t="s">
        <v>1258</v>
      </c>
      <c r="F5932" t="s">
        <v>89</v>
      </c>
      <c r="G5932" t="s">
        <v>89</v>
      </c>
      <c r="H5932" t="s">
        <v>93</v>
      </c>
    </row>
    <row r="5933" spans="1:8" x14ac:dyDescent="0.25">
      <c r="A5933" t="s">
        <v>253</v>
      </c>
      <c r="B5933" t="s">
        <v>2140</v>
      </c>
      <c r="C5933" t="s">
        <v>89</v>
      </c>
      <c r="D5933" t="s">
        <v>5725</v>
      </c>
      <c r="E5933" t="s">
        <v>1258</v>
      </c>
      <c r="F5933" t="s">
        <v>89</v>
      </c>
      <c r="G5933" t="s">
        <v>89</v>
      </c>
      <c r="H5933" t="s">
        <v>93</v>
      </c>
    </row>
    <row r="5934" spans="1:8" x14ac:dyDescent="0.25">
      <c r="A5934" t="s">
        <v>253</v>
      </c>
      <c r="B5934" t="s">
        <v>2495</v>
      </c>
      <c r="C5934" t="s">
        <v>89</v>
      </c>
      <c r="D5934" t="s">
        <v>5674</v>
      </c>
      <c r="E5934" t="s">
        <v>1258</v>
      </c>
      <c r="F5934" t="s">
        <v>89</v>
      </c>
      <c r="G5934" t="s">
        <v>89</v>
      </c>
      <c r="H5934" t="s">
        <v>93</v>
      </c>
    </row>
    <row r="5935" spans="1:8" x14ac:dyDescent="0.25">
      <c r="A5935" t="s">
        <v>253</v>
      </c>
      <c r="B5935" t="s">
        <v>3402</v>
      </c>
      <c r="C5935" t="s">
        <v>89</v>
      </c>
      <c r="D5935" t="s">
        <v>5726</v>
      </c>
      <c r="E5935" t="s">
        <v>1258</v>
      </c>
      <c r="F5935" t="s">
        <v>89</v>
      </c>
      <c r="G5935" t="s">
        <v>89</v>
      </c>
      <c r="H5935" t="s">
        <v>93</v>
      </c>
    </row>
    <row r="5936" spans="1:8" x14ac:dyDescent="0.25">
      <c r="A5936" t="s">
        <v>253</v>
      </c>
      <c r="B5936" t="s">
        <v>5727</v>
      </c>
      <c r="C5936" t="s">
        <v>89</v>
      </c>
      <c r="D5936" t="s">
        <v>5728</v>
      </c>
      <c r="E5936" t="s">
        <v>1258</v>
      </c>
      <c r="F5936" t="s">
        <v>89</v>
      </c>
      <c r="G5936" t="s">
        <v>89</v>
      </c>
      <c r="H5936" t="s">
        <v>93</v>
      </c>
    </row>
    <row r="5937" spans="1:8" x14ac:dyDescent="0.25">
      <c r="A5937" t="s">
        <v>253</v>
      </c>
      <c r="B5937" t="s">
        <v>5729</v>
      </c>
      <c r="C5937" t="s">
        <v>89</v>
      </c>
      <c r="D5937" t="s">
        <v>5730</v>
      </c>
      <c r="E5937" t="s">
        <v>1258</v>
      </c>
      <c r="F5937" t="s">
        <v>89</v>
      </c>
      <c r="G5937" t="s">
        <v>89</v>
      </c>
      <c r="H5937" t="s">
        <v>93</v>
      </c>
    </row>
    <row r="5938" spans="1:8" x14ac:dyDescent="0.25">
      <c r="A5938" t="s">
        <v>253</v>
      </c>
      <c r="B5938" t="s">
        <v>5731</v>
      </c>
      <c r="C5938" t="s">
        <v>89</v>
      </c>
      <c r="D5938" t="s">
        <v>5732</v>
      </c>
      <c r="E5938" t="s">
        <v>1258</v>
      </c>
      <c r="F5938" t="s">
        <v>89</v>
      </c>
      <c r="G5938" t="s">
        <v>89</v>
      </c>
      <c r="H5938" t="s">
        <v>93</v>
      </c>
    </row>
    <row r="5939" spans="1:8" x14ac:dyDescent="0.25">
      <c r="A5939" t="s">
        <v>253</v>
      </c>
      <c r="B5939" t="s">
        <v>5733</v>
      </c>
      <c r="C5939" t="s">
        <v>89</v>
      </c>
      <c r="D5939" t="s">
        <v>5734</v>
      </c>
      <c r="E5939" t="s">
        <v>1258</v>
      </c>
      <c r="F5939" t="s">
        <v>89</v>
      </c>
      <c r="G5939" t="s">
        <v>89</v>
      </c>
      <c r="H5939" t="s">
        <v>93</v>
      </c>
    </row>
    <row r="5940" spans="1:8" x14ac:dyDescent="0.25">
      <c r="A5940" t="s">
        <v>253</v>
      </c>
      <c r="B5940" t="s">
        <v>5735</v>
      </c>
      <c r="C5940" t="s">
        <v>89</v>
      </c>
      <c r="D5940" t="s">
        <v>5736</v>
      </c>
      <c r="E5940" t="s">
        <v>1258</v>
      </c>
      <c r="F5940" t="s">
        <v>89</v>
      </c>
      <c r="G5940" t="s">
        <v>89</v>
      </c>
      <c r="H5940" t="s">
        <v>93</v>
      </c>
    </row>
    <row r="5941" spans="1:8" x14ac:dyDescent="0.25">
      <c r="A5941" t="s">
        <v>253</v>
      </c>
      <c r="B5941" t="s">
        <v>5737</v>
      </c>
      <c r="C5941" t="s">
        <v>89</v>
      </c>
      <c r="D5941" t="s">
        <v>5738</v>
      </c>
      <c r="E5941" t="s">
        <v>1258</v>
      </c>
      <c r="F5941" t="s">
        <v>89</v>
      </c>
      <c r="G5941" t="s">
        <v>89</v>
      </c>
      <c r="H5941" t="s">
        <v>93</v>
      </c>
    </row>
    <row r="5942" spans="1:8" x14ac:dyDescent="0.25">
      <c r="A5942" t="s">
        <v>253</v>
      </c>
      <c r="B5942" t="s">
        <v>5739</v>
      </c>
      <c r="C5942" t="s">
        <v>89</v>
      </c>
      <c r="D5942" t="s">
        <v>5740</v>
      </c>
      <c r="E5942" t="s">
        <v>1258</v>
      </c>
      <c r="F5942" t="s">
        <v>89</v>
      </c>
      <c r="G5942" t="s">
        <v>89</v>
      </c>
      <c r="H5942" t="s">
        <v>93</v>
      </c>
    </row>
    <row r="5943" spans="1:8" x14ac:dyDescent="0.25">
      <c r="A5943" t="s">
        <v>253</v>
      </c>
      <c r="B5943" t="s">
        <v>5741</v>
      </c>
      <c r="C5943" t="s">
        <v>89</v>
      </c>
      <c r="D5943" t="s">
        <v>5742</v>
      </c>
      <c r="E5943" t="s">
        <v>1258</v>
      </c>
      <c r="F5943" t="s">
        <v>89</v>
      </c>
      <c r="G5943" t="s">
        <v>89</v>
      </c>
      <c r="H5943" t="s">
        <v>93</v>
      </c>
    </row>
    <row r="5944" spans="1:8" x14ac:dyDescent="0.25">
      <c r="A5944" t="s">
        <v>253</v>
      </c>
      <c r="B5944" t="s">
        <v>5743</v>
      </c>
      <c r="C5944" t="s">
        <v>89</v>
      </c>
      <c r="D5944" t="s">
        <v>5744</v>
      </c>
      <c r="E5944" t="s">
        <v>1166</v>
      </c>
      <c r="F5944" t="s">
        <v>89</v>
      </c>
      <c r="G5944" t="s">
        <v>89</v>
      </c>
      <c r="H5944" t="s">
        <v>93</v>
      </c>
    </row>
    <row r="5945" spans="1:8" x14ac:dyDescent="0.25">
      <c r="A5945" t="s">
        <v>253</v>
      </c>
      <c r="B5945" t="s">
        <v>5745</v>
      </c>
      <c r="C5945" t="s">
        <v>89</v>
      </c>
      <c r="D5945" t="s">
        <v>5746</v>
      </c>
      <c r="E5945" t="s">
        <v>1166</v>
      </c>
      <c r="F5945" t="s">
        <v>89</v>
      </c>
      <c r="G5945" t="s">
        <v>89</v>
      </c>
      <c r="H5945" t="s">
        <v>93</v>
      </c>
    </row>
    <row r="5946" spans="1:8" x14ac:dyDescent="0.25">
      <c r="A5946" t="s">
        <v>253</v>
      </c>
      <c r="B5946" t="s">
        <v>5747</v>
      </c>
      <c r="C5946" t="s">
        <v>89</v>
      </c>
      <c r="D5946" t="s">
        <v>5748</v>
      </c>
      <c r="E5946" t="s">
        <v>1166</v>
      </c>
      <c r="F5946" t="s">
        <v>89</v>
      </c>
      <c r="G5946" t="s">
        <v>89</v>
      </c>
      <c r="H5946" t="s">
        <v>93</v>
      </c>
    </row>
    <row r="5947" spans="1:8" x14ac:dyDescent="0.25">
      <c r="A5947" t="s">
        <v>253</v>
      </c>
      <c r="B5947" t="s">
        <v>5749</v>
      </c>
      <c r="C5947" t="s">
        <v>89</v>
      </c>
      <c r="D5947" t="s">
        <v>5750</v>
      </c>
      <c r="E5947" t="s">
        <v>1166</v>
      </c>
      <c r="F5947" t="s">
        <v>89</v>
      </c>
      <c r="G5947" t="s">
        <v>89</v>
      </c>
      <c r="H5947" t="s">
        <v>93</v>
      </c>
    </row>
    <row r="5948" spans="1:8" x14ac:dyDescent="0.25">
      <c r="A5948" t="s">
        <v>253</v>
      </c>
      <c r="B5948" t="s">
        <v>5751</v>
      </c>
      <c r="C5948" t="s">
        <v>89</v>
      </c>
      <c r="D5948" t="s">
        <v>5752</v>
      </c>
      <c r="E5948" t="s">
        <v>1166</v>
      </c>
      <c r="F5948" t="s">
        <v>89</v>
      </c>
      <c r="G5948" t="s">
        <v>89</v>
      </c>
      <c r="H5948" t="s">
        <v>93</v>
      </c>
    </row>
    <row r="5949" spans="1:8" x14ac:dyDescent="0.25">
      <c r="A5949" t="s">
        <v>253</v>
      </c>
      <c r="B5949" t="s">
        <v>5753</v>
      </c>
      <c r="C5949" t="s">
        <v>89</v>
      </c>
      <c r="D5949" t="s">
        <v>5754</v>
      </c>
      <c r="E5949" t="s">
        <v>1166</v>
      </c>
      <c r="F5949" t="s">
        <v>89</v>
      </c>
      <c r="G5949" t="s">
        <v>89</v>
      </c>
      <c r="H5949" t="s">
        <v>93</v>
      </c>
    </row>
    <row r="5950" spans="1:8" x14ac:dyDescent="0.25">
      <c r="A5950" t="s">
        <v>253</v>
      </c>
      <c r="B5950" t="s">
        <v>5755</v>
      </c>
      <c r="C5950" t="s">
        <v>89</v>
      </c>
      <c r="D5950" t="s">
        <v>5756</v>
      </c>
      <c r="E5950" t="s">
        <v>1166</v>
      </c>
      <c r="F5950" t="s">
        <v>89</v>
      </c>
      <c r="G5950" t="s">
        <v>89</v>
      </c>
      <c r="H5950" t="s">
        <v>93</v>
      </c>
    </row>
    <row r="5951" spans="1:8" x14ac:dyDescent="0.25">
      <c r="A5951" t="s">
        <v>253</v>
      </c>
      <c r="B5951" t="s">
        <v>2249</v>
      </c>
      <c r="C5951" t="s">
        <v>89</v>
      </c>
      <c r="D5951" t="s">
        <v>5757</v>
      </c>
      <c r="E5951" t="s">
        <v>1166</v>
      </c>
      <c r="F5951" t="s">
        <v>89</v>
      </c>
      <c r="G5951" t="s">
        <v>89</v>
      </c>
      <c r="H5951" t="s">
        <v>93</v>
      </c>
    </row>
    <row r="5952" spans="1:8" x14ac:dyDescent="0.25">
      <c r="A5952" t="s">
        <v>253</v>
      </c>
      <c r="B5952" t="s">
        <v>2528</v>
      </c>
      <c r="C5952" t="s">
        <v>89</v>
      </c>
      <c r="D5952" t="s">
        <v>5758</v>
      </c>
      <c r="E5952" t="s">
        <v>1166</v>
      </c>
      <c r="F5952" t="s">
        <v>89</v>
      </c>
      <c r="G5952" t="s">
        <v>89</v>
      </c>
      <c r="H5952" t="s">
        <v>93</v>
      </c>
    </row>
    <row r="5953" spans="1:8" x14ac:dyDescent="0.25">
      <c r="A5953" t="s">
        <v>253</v>
      </c>
      <c r="B5953" t="s">
        <v>5675</v>
      </c>
      <c r="C5953" t="s">
        <v>89</v>
      </c>
      <c r="D5953" t="s">
        <v>5676</v>
      </c>
      <c r="E5953" t="s">
        <v>1097</v>
      </c>
      <c r="F5953" t="s">
        <v>89</v>
      </c>
      <c r="G5953" t="s">
        <v>89</v>
      </c>
      <c r="H5953" t="s">
        <v>93</v>
      </c>
    </row>
    <row r="5954" spans="1:8" x14ac:dyDescent="0.25">
      <c r="A5954" t="s">
        <v>253</v>
      </c>
      <c r="B5954" t="s">
        <v>5759</v>
      </c>
      <c r="C5954" t="s">
        <v>89</v>
      </c>
      <c r="D5954" t="s">
        <v>5760</v>
      </c>
      <c r="E5954" t="s">
        <v>1097</v>
      </c>
      <c r="F5954" t="s">
        <v>89</v>
      </c>
      <c r="G5954" t="s">
        <v>89</v>
      </c>
      <c r="H5954" t="s">
        <v>93</v>
      </c>
    </row>
    <row r="5955" spans="1:8" x14ac:dyDescent="0.25">
      <c r="A5955" t="s">
        <v>253</v>
      </c>
      <c r="B5955" t="s">
        <v>5761</v>
      </c>
      <c r="C5955" t="s">
        <v>89</v>
      </c>
      <c r="D5955" t="s">
        <v>5762</v>
      </c>
      <c r="E5955" t="s">
        <v>1094</v>
      </c>
      <c r="F5955" t="s">
        <v>89</v>
      </c>
      <c r="G5955" t="s">
        <v>89</v>
      </c>
      <c r="H5955" t="s">
        <v>93</v>
      </c>
    </row>
    <row r="5956" spans="1:8" x14ac:dyDescent="0.25">
      <c r="A5956" t="s">
        <v>253</v>
      </c>
      <c r="B5956" t="s">
        <v>5763</v>
      </c>
      <c r="C5956" t="s">
        <v>89</v>
      </c>
      <c r="D5956" t="s">
        <v>5764</v>
      </c>
      <c r="E5956" t="s">
        <v>1094</v>
      </c>
      <c r="F5956" t="s">
        <v>89</v>
      </c>
      <c r="G5956" t="s">
        <v>89</v>
      </c>
      <c r="H5956" t="s">
        <v>93</v>
      </c>
    </row>
    <row r="5957" spans="1:8" x14ac:dyDescent="0.25">
      <c r="A5957" t="s">
        <v>253</v>
      </c>
      <c r="B5957" t="s">
        <v>5765</v>
      </c>
      <c r="C5957" t="s">
        <v>89</v>
      </c>
      <c r="D5957" t="s">
        <v>5766</v>
      </c>
      <c r="E5957" t="s">
        <v>1093</v>
      </c>
      <c r="F5957" t="s">
        <v>89</v>
      </c>
      <c r="G5957" t="s">
        <v>89</v>
      </c>
      <c r="H5957" t="s">
        <v>93</v>
      </c>
    </row>
    <row r="5958" spans="1:8" x14ac:dyDescent="0.25">
      <c r="A5958" t="s">
        <v>253</v>
      </c>
      <c r="B5958" t="s">
        <v>5767</v>
      </c>
      <c r="C5958" t="s">
        <v>89</v>
      </c>
      <c r="D5958" t="s">
        <v>5768</v>
      </c>
      <c r="E5958" t="s">
        <v>1093</v>
      </c>
      <c r="F5958" t="s">
        <v>89</v>
      </c>
      <c r="G5958" t="s">
        <v>89</v>
      </c>
      <c r="H5958" t="s">
        <v>93</v>
      </c>
    </row>
    <row r="5959" spans="1:8" x14ac:dyDescent="0.25">
      <c r="A5959" t="s">
        <v>253</v>
      </c>
      <c r="B5959" t="s">
        <v>5769</v>
      </c>
      <c r="C5959" t="s">
        <v>89</v>
      </c>
      <c r="D5959" t="s">
        <v>89</v>
      </c>
      <c r="E5959" t="s">
        <v>1105</v>
      </c>
      <c r="F5959" t="s">
        <v>89</v>
      </c>
      <c r="G5959" t="s">
        <v>89</v>
      </c>
      <c r="H5959" t="s">
        <v>93</v>
      </c>
    </row>
    <row r="5960" spans="1:8" x14ac:dyDescent="0.25">
      <c r="A5960" t="s">
        <v>253</v>
      </c>
      <c r="B5960" t="s">
        <v>5770</v>
      </c>
      <c r="C5960" t="s">
        <v>89</v>
      </c>
      <c r="D5960" t="s">
        <v>89</v>
      </c>
      <c r="E5960" t="s">
        <v>1105</v>
      </c>
      <c r="F5960" t="s">
        <v>89</v>
      </c>
      <c r="G5960" t="s">
        <v>89</v>
      </c>
      <c r="H5960" t="s">
        <v>93</v>
      </c>
    </row>
    <row r="5961" spans="1:8" x14ac:dyDescent="0.25">
      <c r="A5961" t="s">
        <v>253</v>
      </c>
      <c r="B5961" t="s">
        <v>5771</v>
      </c>
      <c r="C5961" t="s">
        <v>89</v>
      </c>
      <c r="D5961" t="s">
        <v>5772</v>
      </c>
      <c r="E5961" t="s">
        <v>1105</v>
      </c>
      <c r="F5961" t="s">
        <v>89</v>
      </c>
      <c r="G5961" t="s">
        <v>89</v>
      </c>
      <c r="H5961" t="s">
        <v>93</v>
      </c>
    </row>
    <row r="5962" spans="1:8" x14ac:dyDescent="0.25">
      <c r="A5962" t="s">
        <v>253</v>
      </c>
      <c r="B5962" t="s">
        <v>5773</v>
      </c>
      <c r="C5962" t="s">
        <v>89</v>
      </c>
      <c r="D5962" t="s">
        <v>5774</v>
      </c>
      <c r="E5962" t="s">
        <v>1093</v>
      </c>
      <c r="F5962" t="s">
        <v>89</v>
      </c>
      <c r="G5962" t="s">
        <v>89</v>
      </c>
      <c r="H5962" t="s">
        <v>93</v>
      </c>
    </row>
    <row r="5963" spans="1:8" x14ac:dyDescent="0.25">
      <c r="A5963" t="s">
        <v>253</v>
      </c>
      <c r="B5963" t="s">
        <v>5775</v>
      </c>
      <c r="C5963" t="s">
        <v>89</v>
      </c>
      <c r="D5963" t="s">
        <v>5776</v>
      </c>
      <c r="E5963" t="s">
        <v>1105</v>
      </c>
      <c r="F5963" t="s">
        <v>89</v>
      </c>
      <c r="G5963" t="s">
        <v>89</v>
      </c>
      <c r="H5963" t="s">
        <v>93</v>
      </c>
    </row>
    <row r="5964" spans="1:8" x14ac:dyDescent="0.25">
      <c r="A5964" t="s">
        <v>253</v>
      </c>
      <c r="B5964" t="s">
        <v>5096</v>
      </c>
      <c r="C5964" t="s">
        <v>89</v>
      </c>
      <c r="D5964" t="s">
        <v>89</v>
      </c>
      <c r="E5964" t="s">
        <v>1105</v>
      </c>
      <c r="F5964" t="s">
        <v>89</v>
      </c>
      <c r="G5964" t="s">
        <v>89</v>
      </c>
      <c r="H5964" t="s">
        <v>93</v>
      </c>
    </row>
    <row r="5965" spans="1:8" x14ac:dyDescent="0.25">
      <c r="A5965" t="s">
        <v>253</v>
      </c>
      <c r="B5965" t="s">
        <v>2537</v>
      </c>
      <c r="C5965" t="s">
        <v>89</v>
      </c>
      <c r="D5965" t="s">
        <v>5777</v>
      </c>
      <c r="E5965" t="s">
        <v>1105</v>
      </c>
      <c r="F5965" t="s">
        <v>89</v>
      </c>
      <c r="G5965" t="s">
        <v>89</v>
      </c>
      <c r="H5965" t="s">
        <v>93</v>
      </c>
    </row>
    <row r="5966" spans="1:8" x14ac:dyDescent="0.25">
      <c r="A5966" t="s">
        <v>253</v>
      </c>
      <c r="B5966" t="s">
        <v>5778</v>
      </c>
      <c r="C5966" t="s">
        <v>89</v>
      </c>
      <c r="D5966" t="s">
        <v>5779</v>
      </c>
      <c r="E5966" t="s">
        <v>1205</v>
      </c>
      <c r="F5966" t="s">
        <v>89</v>
      </c>
      <c r="G5966" t="s">
        <v>89</v>
      </c>
      <c r="H5966" t="s">
        <v>93</v>
      </c>
    </row>
    <row r="5967" spans="1:8" x14ac:dyDescent="0.25">
      <c r="A5967" t="s">
        <v>253</v>
      </c>
      <c r="B5967" t="s">
        <v>2260</v>
      </c>
      <c r="C5967" t="s">
        <v>89</v>
      </c>
      <c r="D5967" t="s">
        <v>5780</v>
      </c>
      <c r="E5967" t="s">
        <v>1164</v>
      </c>
      <c r="F5967" t="s">
        <v>89</v>
      </c>
      <c r="G5967" t="s">
        <v>89</v>
      </c>
      <c r="H5967" t="s">
        <v>93</v>
      </c>
    </row>
    <row r="5968" spans="1:8" x14ac:dyDescent="0.25">
      <c r="A5968" t="s">
        <v>253</v>
      </c>
      <c r="B5968" t="s">
        <v>5672</v>
      </c>
      <c r="C5968" t="s">
        <v>89</v>
      </c>
      <c r="D5968" t="s">
        <v>1092</v>
      </c>
      <c r="E5968" t="s">
        <v>1153</v>
      </c>
      <c r="F5968" t="s">
        <v>89</v>
      </c>
      <c r="G5968" t="s">
        <v>89</v>
      </c>
      <c r="H5968" t="s">
        <v>93</v>
      </c>
    </row>
    <row r="5969" spans="1:8" x14ac:dyDescent="0.25">
      <c r="A5969" t="s">
        <v>253</v>
      </c>
      <c r="B5969" t="s">
        <v>5673</v>
      </c>
      <c r="C5969" t="s">
        <v>89</v>
      </c>
      <c r="D5969" t="s">
        <v>1092</v>
      </c>
      <c r="E5969" t="s">
        <v>1105</v>
      </c>
      <c r="F5969" t="s">
        <v>89</v>
      </c>
      <c r="G5969" t="s">
        <v>89</v>
      </c>
      <c r="H5969" t="s">
        <v>93</v>
      </c>
    </row>
    <row r="5970" spans="1:8" x14ac:dyDescent="0.25">
      <c r="A5970" t="s">
        <v>253</v>
      </c>
      <c r="B5970" t="s">
        <v>5781</v>
      </c>
      <c r="C5970" t="s">
        <v>89</v>
      </c>
      <c r="D5970" t="s">
        <v>1092</v>
      </c>
      <c r="E5970" t="s">
        <v>1265</v>
      </c>
      <c r="F5970" t="s">
        <v>89</v>
      </c>
      <c r="G5970" t="s">
        <v>89</v>
      </c>
      <c r="H5970" t="s">
        <v>93</v>
      </c>
    </row>
    <row r="5971" spans="1:8" x14ac:dyDescent="0.25">
      <c r="A5971" t="s">
        <v>253</v>
      </c>
      <c r="B5971" t="s">
        <v>5782</v>
      </c>
      <c r="C5971" t="s">
        <v>89</v>
      </c>
      <c r="D5971" t="s">
        <v>1092</v>
      </c>
      <c r="E5971" t="s">
        <v>1265</v>
      </c>
      <c r="F5971" t="s">
        <v>89</v>
      </c>
      <c r="G5971" t="s">
        <v>89</v>
      </c>
      <c r="H5971" t="s">
        <v>93</v>
      </c>
    </row>
    <row r="5972" spans="1:8" x14ac:dyDescent="0.25">
      <c r="A5972" t="s">
        <v>253</v>
      </c>
      <c r="B5972" t="s">
        <v>5783</v>
      </c>
      <c r="C5972" t="s">
        <v>89</v>
      </c>
      <c r="D5972" t="s">
        <v>89</v>
      </c>
      <c r="E5972" t="s">
        <v>1238</v>
      </c>
      <c r="F5972" t="s">
        <v>89</v>
      </c>
      <c r="G5972" t="s">
        <v>89</v>
      </c>
      <c r="H5972" t="s">
        <v>93</v>
      </c>
    </row>
    <row r="5973" spans="1:8" x14ac:dyDescent="0.25">
      <c r="A5973" t="s">
        <v>253</v>
      </c>
      <c r="B5973" t="s">
        <v>5784</v>
      </c>
      <c r="C5973" t="s">
        <v>89</v>
      </c>
      <c r="D5973" t="s">
        <v>89</v>
      </c>
      <c r="E5973" t="s">
        <v>1238</v>
      </c>
      <c r="F5973" t="s">
        <v>89</v>
      </c>
      <c r="G5973" t="s">
        <v>89</v>
      </c>
      <c r="H5973" t="s">
        <v>93</v>
      </c>
    </row>
    <row r="5974" spans="1:8" x14ac:dyDescent="0.25">
      <c r="A5974" t="s">
        <v>253</v>
      </c>
      <c r="B5974" t="s">
        <v>3505</v>
      </c>
      <c r="C5974" t="s">
        <v>89</v>
      </c>
      <c r="D5974" t="s">
        <v>89</v>
      </c>
      <c r="E5974" t="s">
        <v>1238</v>
      </c>
      <c r="F5974" t="s">
        <v>89</v>
      </c>
      <c r="G5974" t="s">
        <v>89</v>
      </c>
      <c r="H5974" t="s">
        <v>93</v>
      </c>
    </row>
    <row r="5975" spans="1:8" x14ac:dyDescent="0.25">
      <c r="A5975" t="s">
        <v>253</v>
      </c>
      <c r="B5975" t="s">
        <v>5785</v>
      </c>
      <c r="C5975" t="s">
        <v>89</v>
      </c>
      <c r="D5975" t="s">
        <v>89</v>
      </c>
      <c r="E5975" t="s">
        <v>1238</v>
      </c>
      <c r="F5975" t="s">
        <v>89</v>
      </c>
      <c r="G5975" t="s">
        <v>89</v>
      </c>
      <c r="H5975" t="s">
        <v>93</v>
      </c>
    </row>
    <row r="5976" spans="1:8" x14ac:dyDescent="0.25">
      <c r="A5976" t="s">
        <v>253</v>
      </c>
      <c r="B5976" t="s">
        <v>5786</v>
      </c>
      <c r="C5976" t="s">
        <v>89</v>
      </c>
      <c r="D5976" t="s">
        <v>89</v>
      </c>
      <c r="E5976" t="s">
        <v>1238</v>
      </c>
      <c r="F5976" t="s">
        <v>89</v>
      </c>
      <c r="G5976" t="s">
        <v>89</v>
      </c>
      <c r="H5976" t="s">
        <v>93</v>
      </c>
    </row>
    <row r="5977" spans="1:8" x14ac:dyDescent="0.25">
      <c r="A5977" t="s">
        <v>253</v>
      </c>
      <c r="B5977" t="s">
        <v>3502</v>
      </c>
      <c r="C5977" t="s">
        <v>89</v>
      </c>
      <c r="D5977" t="s">
        <v>89</v>
      </c>
      <c r="E5977" t="s">
        <v>1238</v>
      </c>
      <c r="F5977" t="s">
        <v>89</v>
      </c>
      <c r="G5977" t="s">
        <v>89</v>
      </c>
      <c r="H5977" t="s">
        <v>93</v>
      </c>
    </row>
    <row r="5978" spans="1:8" x14ac:dyDescent="0.25">
      <c r="A5978" t="s">
        <v>253</v>
      </c>
      <c r="B5978" t="s">
        <v>1122</v>
      </c>
      <c r="C5978" t="s">
        <v>89</v>
      </c>
      <c r="D5978" t="s">
        <v>89</v>
      </c>
      <c r="E5978" t="s">
        <v>1335</v>
      </c>
      <c r="F5978" t="s">
        <v>89</v>
      </c>
      <c r="G5978" t="s">
        <v>89</v>
      </c>
      <c r="H5978" t="s">
        <v>93</v>
      </c>
    </row>
    <row r="5979" spans="1:8" x14ac:dyDescent="0.25">
      <c r="A5979" t="s">
        <v>253</v>
      </c>
      <c r="B5979" t="s">
        <v>1124</v>
      </c>
      <c r="C5979" t="s">
        <v>89</v>
      </c>
      <c r="D5979" t="s">
        <v>89</v>
      </c>
      <c r="E5979" t="s">
        <v>1335</v>
      </c>
      <c r="F5979" t="s">
        <v>89</v>
      </c>
      <c r="G5979" t="s">
        <v>89</v>
      </c>
      <c r="H5979" t="s">
        <v>93</v>
      </c>
    </row>
    <row r="5980" spans="1:8" x14ac:dyDescent="0.25">
      <c r="A5980" t="s">
        <v>253</v>
      </c>
      <c r="B5980" t="s">
        <v>1125</v>
      </c>
      <c r="C5980" t="s">
        <v>89</v>
      </c>
      <c r="D5980" t="s">
        <v>89</v>
      </c>
      <c r="E5980" t="s">
        <v>1335</v>
      </c>
      <c r="F5980" t="s">
        <v>89</v>
      </c>
      <c r="G5980" t="s">
        <v>89</v>
      </c>
      <c r="H5980" t="s">
        <v>93</v>
      </c>
    </row>
    <row r="5981" spans="1:8" x14ac:dyDescent="0.25">
      <c r="A5981" t="s">
        <v>253</v>
      </c>
      <c r="B5981" t="s">
        <v>1126</v>
      </c>
      <c r="C5981" t="s">
        <v>89</v>
      </c>
      <c r="D5981" t="s">
        <v>89</v>
      </c>
      <c r="E5981" t="s">
        <v>1335</v>
      </c>
      <c r="F5981" t="s">
        <v>89</v>
      </c>
      <c r="G5981" t="s">
        <v>89</v>
      </c>
      <c r="H5981" t="s">
        <v>93</v>
      </c>
    </row>
    <row r="5982" spans="1:8" x14ac:dyDescent="0.25">
      <c r="A5982" t="s">
        <v>253</v>
      </c>
      <c r="B5982" t="s">
        <v>1127</v>
      </c>
      <c r="C5982" t="s">
        <v>89</v>
      </c>
      <c r="D5982" t="s">
        <v>89</v>
      </c>
      <c r="E5982" t="s">
        <v>1335</v>
      </c>
      <c r="F5982" t="s">
        <v>89</v>
      </c>
      <c r="G5982" t="s">
        <v>89</v>
      </c>
      <c r="H5982" t="s">
        <v>93</v>
      </c>
    </row>
    <row r="5983" spans="1:8" x14ac:dyDescent="0.25">
      <c r="A5983" t="s">
        <v>253</v>
      </c>
      <c r="B5983" t="s">
        <v>5787</v>
      </c>
      <c r="C5983" t="s">
        <v>89</v>
      </c>
      <c r="D5983" t="s">
        <v>89</v>
      </c>
      <c r="E5983" t="s">
        <v>1278</v>
      </c>
      <c r="F5983" t="s">
        <v>89</v>
      </c>
      <c r="G5983" t="s">
        <v>89</v>
      </c>
      <c r="H5983" t="s">
        <v>93</v>
      </c>
    </row>
    <row r="5984" spans="1:8" x14ac:dyDescent="0.25">
      <c r="A5984" t="s">
        <v>253</v>
      </c>
      <c r="B5984" t="s">
        <v>1437</v>
      </c>
      <c r="C5984" t="s">
        <v>89</v>
      </c>
      <c r="D5984" t="s">
        <v>89</v>
      </c>
      <c r="E5984" t="s">
        <v>1335</v>
      </c>
      <c r="F5984" t="s">
        <v>89</v>
      </c>
      <c r="G5984" t="s">
        <v>89</v>
      </c>
      <c r="H5984" t="s">
        <v>93</v>
      </c>
    </row>
    <row r="5985" spans="1:8" x14ac:dyDescent="0.25">
      <c r="A5985" t="s">
        <v>253</v>
      </c>
      <c r="B5985" t="s">
        <v>1200</v>
      </c>
      <c r="C5985" t="s">
        <v>89</v>
      </c>
      <c r="D5985" t="s">
        <v>89</v>
      </c>
      <c r="E5985" t="s">
        <v>1129</v>
      </c>
      <c r="F5985" t="s">
        <v>89</v>
      </c>
      <c r="G5985" t="s">
        <v>89</v>
      </c>
      <c r="H5985" t="s">
        <v>93</v>
      </c>
    </row>
    <row r="5986" spans="1:8" x14ac:dyDescent="0.25">
      <c r="A5986" t="s">
        <v>253</v>
      </c>
      <c r="B5986" t="s">
        <v>1128</v>
      </c>
      <c r="C5986" t="s">
        <v>89</v>
      </c>
      <c r="D5986" t="s">
        <v>89</v>
      </c>
      <c r="E5986" t="s">
        <v>1196</v>
      </c>
      <c r="F5986" t="s">
        <v>89</v>
      </c>
      <c r="G5986" t="s">
        <v>89</v>
      </c>
      <c r="H5986" t="s">
        <v>93</v>
      </c>
    </row>
    <row r="5987" spans="1:8" x14ac:dyDescent="0.25">
      <c r="A5987" t="s">
        <v>253</v>
      </c>
      <c r="B5987" t="s">
        <v>1130</v>
      </c>
      <c r="C5987" t="s">
        <v>89</v>
      </c>
      <c r="D5987" t="s">
        <v>89</v>
      </c>
      <c r="E5987" t="s">
        <v>1196</v>
      </c>
      <c r="F5987" t="s">
        <v>89</v>
      </c>
      <c r="G5987" t="s">
        <v>89</v>
      </c>
      <c r="H5987" t="s">
        <v>93</v>
      </c>
    </row>
    <row r="5988" spans="1:8" x14ac:dyDescent="0.25">
      <c r="A5988" t="s">
        <v>253</v>
      </c>
      <c r="B5988" t="s">
        <v>1134</v>
      </c>
      <c r="C5988" t="s">
        <v>89</v>
      </c>
      <c r="D5988" t="s">
        <v>89</v>
      </c>
      <c r="E5988" t="s">
        <v>1278</v>
      </c>
      <c r="F5988" t="s">
        <v>89</v>
      </c>
      <c r="G5988" t="s">
        <v>89</v>
      </c>
      <c r="H5988" t="s">
        <v>93</v>
      </c>
    </row>
    <row r="5989" spans="1:8" x14ac:dyDescent="0.25">
      <c r="A5989" t="s">
        <v>253</v>
      </c>
      <c r="B5989" t="s">
        <v>1136</v>
      </c>
      <c r="C5989" t="s">
        <v>89</v>
      </c>
      <c r="D5989" t="s">
        <v>89</v>
      </c>
      <c r="E5989" t="s">
        <v>1278</v>
      </c>
      <c r="F5989" t="s">
        <v>89</v>
      </c>
      <c r="G5989" t="s">
        <v>89</v>
      </c>
      <c r="H5989" t="s">
        <v>93</v>
      </c>
    </row>
    <row r="5990" spans="1:8" x14ac:dyDescent="0.25">
      <c r="A5990" t="s">
        <v>253</v>
      </c>
      <c r="B5990" t="s">
        <v>1137</v>
      </c>
      <c r="C5990" t="s">
        <v>89</v>
      </c>
      <c r="D5990" t="s">
        <v>89</v>
      </c>
      <c r="E5990" t="s">
        <v>1278</v>
      </c>
      <c r="F5990" t="s">
        <v>89</v>
      </c>
      <c r="G5990" t="s">
        <v>89</v>
      </c>
      <c r="H5990" t="s">
        <v>93</v>
      </c>
    </row>
    <row r="5991" spans="1:8" x14ac:dyDescent="0.25">
      <c r="A5991" t="s">
        <v>253</v>
      </c>
      <c r="B5991" t="s">
        <v>5788</v>
      </c>
      <c r="C5991" t="s">
        <v>89</v>
      </c>
      <c r="D5991" t="s">
        <v>89</v>
      </c>
      <c r="E5991" t="s">
        <v>1278</v>
      </c>
      <c r="F5991" t="s">
        <v>89</v>
      </c>
      <c r="G5991" t="s">
        <v>89</v>
      </c>
      <c r="H5991" t="s">
        <v>93</v>
      </c>
    </row>
    <row r="5992" spans="1:8" x14ac:dyDescent="0.25">
      <c r="A5992" t="s">
        <v>253</v>
      </c>
      <c r="B5992" t="s">
        <v>1702</v>
      </c>
      <c r="C5992" t="s">
        <v>89</v>
      </c>
      <c r="D5992" t="s">
        <v>89</v>
      </c>
      <c r="E5992" t="s">
        <v>1278</v>
      </c>
      <c r="F5992" t="s">
        <v>89</v>
      </c>
      <c r="G5992" t="s">
        <v>89</v>
      </c>
      <c r="H5992" t="s">
        <v>93</v>
      </c>
    </row>
    <row r="5993" spans="1:8" x14ac:dyDescent="0.25">
      <c r="A5993" t="s">
        <v>253</v>
      </c>
      <c r="B5993" t="s">
        <v>5789</v>
      </c>
      <c r="C5993" t="s">
        <v>89</v>
      </c>
      <c r="D5993" t="s">
        <v>89</v>
      </c>
      <c r="E5993" t="s">
        <v>1278</v>
      </c>
      <c r="F5993" t="s">
        <v>89</v>
      </c>
      <c r="G5993" t="s">
        <v>89</v>
      </c>
      <c r="H5993" t="s">
        <v>93</v>
      </c>
    </row>
    <row r="5994" spans="1:8" x14ac:dyDescent="0.25">
      <c r="A5994" t="s">
        <v>253</v>
      </c>
      <c r="B5994" t="s">
        <v>5790</v>
      </c>
      <c r="C5994" t="s">
        <v>89</v>
      </c>
      <c r="D5994" t="s">
        <v>89</v>
      </c>
      <c r="E5994" t="s">
        <v>1100</v>
      </c>
      <c r="F5994" t="s">
        <v>89</v>
      </c>
      <c r="G5994" t="s">
        <v>89</v>
      </c>
      <c r="H5994" t="s">
        <v>93</v>
      </c>
    </row>
    <row r="5995" spans="1:8" x14ac:dyDescent="0.25">
      <c r="A5995" t="s">
        <v>253</v>
      </c>
      <c r="B5995" t="s">
        <v>3445</v>
      </c>
      <c r="C5995" t="s">
        <v>89</v>
      </c>
      <c r="D5995" t="s">
        <v>89</v>
      </c>
      <c r="E5995" t="s">
        <v>1100</v>
      </c>
      <c r="F5995" t="s">
        <v>89</v>
      </c>
      <c r="G5995" t="s">
        <v>89</v>
      </c>
      <c r="H5995" t="s">
        <v>93</v>
      </c>
    </row>
    <row r="5996" spans="1:8" x14ac:dyDescent="0.25">
      <c r="A5996" t="s">
        <v>253</v>
      </c>
      <c r="B5996" t="s">
        <v>5791</v>
      </c>
      <c r="C5996" t="s">
        <v>89</v>
      </c>
      <c r="D5996" t="s">
        <v>89</v>
      </c>
      <c r="E5996" t="s">
        <v>1100</v>
      </c>
      <c r="F5996" t="s">
        <v>89</v>
      </c>
      <c r="G5996" t="s">
        <v>89</v>
      </c>
      <c r="H5996" t="s">
        <v>93</v>
      </c>
    </row>
    <row r="5997" spans="1:8" x14ac:dyDescent="0.25">
      <c r="A5997" t="s">
        <v>253</v>
      </c>
      <c r="B5997" t="s">
        <v>5792</v>
      </c>
      <c r="C5997" t="s">
        <v>89</v>
      </c>
      <c r="D5997" t="s">
        <v>89</v>
      </c>
      <c r="E5997" t="s">
        <v>1100</v>
      </c>
      <c r="F5997" t="s">
        <v>89</v>
      </c>
      <c r="G5997" t="s">
        <v>89</v>
      </c>
      <c r="H5997" t="s">
        <v>93</v>
      </c>
    </row>
    <row r="5998" spans="1:8" x14ac:dyDescent="0.25">
      <c r="A5998" t="s">
        <v>253</v>
      </c>
      <c r="B5998" t="s">
        <v>5793</v>
      </c>
      <c r="C5998" t="s">
        <v>89</v>
      </c>
      <c r="D5998" t="s">
        <v>89</v>
      </c>
      <c r="E5998" t="s">
        <v>1238</v>
      </c>
      <c r="F5998" t="s">
        <v>89</v>
      </c>
      <c r="G5998" t="s">
        <v>89</v>
      </c>
      <c r="H5998" t="s">
        <v>93</v>
      </c>
    </row>
    <row r="5999" spans="1:8" x14ac:dyDescent="0.25">
      <c r="A5999" t="s">
        <v>253</v>
      </c>
      <c r="B5999" t="s">
        <v>5794</v>
      </c>
      <c r="C5999" t="s">
        <v>89</v>
      </c>
      <c r="D5999" t="s">
        <v>89</v>
      </c>
      <c r="E5999" t="s">
        <v>1162</v>
      </c>
      <c r="F5999" t="s">
        <v>89</v>
      </c>
      <c r="G5999" t="s">
        <v>89</v>
      </c>
      <c r="H5999" t="s">
        <v>93</v>
      </c>
    </row>
    <row r="6000" spans="1:8" x14ac:dyDescent="0.25">
      <c r="A6000" t="s">
        <v>253</v>
      </c>
      <c r="B6000" t="s">
        <v>5795</v>
      </c>
      <c r="C6000" t="s">
        <v>89</v>
      </c>
      <c r="D6000" t="s">
        <v>89</v>
      </c>
      <c r="E6000" t="s">
        <v>1238</v>
      </c>
      <c r="F6000" t="s">
        <v>89</v>
      </c>
      <c r="G6000" t="s">
        <v>89</v>
      </c>
      <c r="H6000" t="s">
        <v>93</v>
      </c>
    </row>
    <row r="6001" spans="1:8" x14ac:dyDescent="0.25">
      <c r="A6001" t="s">
        <v>253</v>
      </c>
      <c r="B6001" t="s">
        <v>5796</v>
      </c>
      <c r="C6001" t="s">
        <v>89</v>
      </c>
      <c r="D6001" t="s">
        <v>89</v>
      </c>
      <c r="E6001" t="s">
        <v>1238</v>
      </c>
      <c r="F6001" t="s">
        <v>89</v>
      </c>
      <c r="G6001" t="s">
        <v>89</v>
      </c>
      <c r="H6001" t="s">
        <v>93</v>
      </c>
    </row>
    <row r="6002" spans="1:8" x14ac:dyDescent="0.25">
      <c r="A6002" t="s">
        <v>253</v>
      </c>
      <c r="B6002" t="s">
        <v>5797</v>
      </c>
      <c r="C6002" t="s">
        <v>89</v>
      </c>
      <c r="D6002" t="s">
        <v>89</v>
      </c>
      <c r="E6002" t="s">
        <v>1238</v>
      </c>
      <c r="F6002" t="s">
        <v>89</v>
      </c>
      <c r="G6002" t="s">
        <v>89</v>
      </c>
      <c r="H6002" t="s">
        <v>93</v>
      </c>
    </row>
    <row r="6003" spans="1:8" x14ac:dyDescent="0.25">
      <c r="A6003" t="s">
        <v>253</v>
      </c>
      <c r="B6003" t="s">
        <v>5798</v>
      </c>
      <c r="C6003" t="s">
        <v>89</v>
      </c>
      <c r="D6003" t="s">
        <v>89</v>
      </c>
      <c r="E6003" t="s">
        <v>1238</v>
      </c>
      <c r="F6003" t="s">
        <v>89</v>
      </c>
      <c r="G6003" t="s">
        <v>89</v>
      </c>
      <c r="H6003" t="s">
        <v>93</v>
      </c>
    </row>
    <row r="6004" spans="1:8" x14ac:dyDescent="0.25">
      <c r="A6004" t="s">
        <v>253</v>
      </c>
      <c r="B6004" t="s">
        <v>5799</v>
      </c>
      <c r="C6004" t="s">
        <v>89</v>
      </c>
      <c r="D6004" t="s">
        <v>89</v>
      </c>
      <c r="E6004" t="s">
        <v>1238</v>
      </c>
      <c r="F6004" t="s">
        <v>89</v>
      </c>
      <c r="G6004" t="s">
        <v>89</v>
      </c>
      <c r="H6004" t="s">
        <v>93</v>
      </c>
    </row>
    <row r="6005" spans="1:8" x14ac:dyDescent="0.25">
      <c r="A6005" t="s">
        <v>253</v>
      </c>
      <c r="B6005" t="s">
        <v>5800</v>
      </c>
      <c r="C6005" t="s">
        <v>89</v>
      </c>
      <c r="D6005" t="s">
        <v>89</v>
      </c>
      <c r="E6005" t="s">
        <v>1238</v>
      </c>
      <c r="F6005" t="s">
        <v>89</v>
      </c>
      <c r="G6005" t="s">
        <v>89</v>
      </c>
      <c r="H6005" t="s">
        <v>93</v>
      </c>
    </row>
    <row r="6006" spans="1:8" x14ac:dyDescent="0.25">
      <c r="A6006" t="s">
        <v>253</v>
      </c>
      <c r="B6006" t="s">
        <v>5801</v>
      </c>
      <c r="C6006" t="s">
        <v>89</v>
      </c>
      <c r="D6006" t="s">
        <v>89</v>
      </c>
      <c r="E6006" t="s">
        <v>1238</v>
      </c>
      <c r="F6006" t="s">
        <v>89</v>
      </c>
      <c r="G6006" t="s">
        <v>89</v>
      </c>
      <c r="H6006" t="s">
        <v>93</v>
      </c>
    </row>
    <row r="6007" spans="1:8" x14ac:dyDescent="0.25">
      <c r="A6007" t="s">
        <v>253</v>
      </c>
      <c r="B6007" t="s">
        <v>5802</v>
      </c>
      <c r="C6007" t="s">
        <v>89</v>
      </c>
      <c r="D6007" t="s">
        <v>89</v>
      </c>
      <c r="E6007" t="s">
        <v>1238</v>
      </c>
      <c r="F6007" t="s">
        <v>89</v>
      </c>
      <c r="G6007" t="s">
        <v>89</v>
      </c>
      <c r="H6007" t="s">
        <v>93</v>
      </c>
    </row>
    <row r="6008" spans="1:8" x14ac:dyDescent="0.25">
      <c r="A6008" t="s">
        <v>253</v>
      </c>
      <c r="B6008" t="s">
        <v>5803</v>
      </c>
      <c r="C6008" t="s">
        <v>89</v>
      </c>
      <c r="D6008" t="s">
        <v>89</v>
      </c>
      <c r="E6008" t="s">
        <v>1238</v>
      </c>
      <c r="F6008" t="s">
        <v>89</v>
      </c>
      <c r="G6008" t="s">
        <v>89</v>
      </c>
      <c r="H6008" t="s">
        <v>93</v>
      </c>
    </row>
    <row r="6009" spans="1:8" x14ac:dyDescent="0.25">
      <c r="A6009" t="s">
        <v>253</v>
      </c>
      <c r="B6009" t="s">
        <v>5804</v>
      </c>
      <c r="C6009" t="s">
        <v>89</v>
      </c>
      <c r="D6009" t="s">
        <v>89</v>
      </c>
      <c r="E6009" t="s">
        <v>1238</v>
      </c>
      <c r="F6009" t="s">
        <v>89</v>
      </c>
      <c r="G6009" t="s">
        <v>89</v>
      </c>
      <c r="H6009" t="s">
        <v>93</v>
      </c>
    </row>
    <row r="6010" spans="1:8" x14ac:dyDescent="0.25">
      <c r="A6010" t="s">
        <v>253</v>
      </c>
      <c r="B6010" t="s">
        <v>5805</v>
      </c>
      <c r="C6010" t="s">
        <v>89</v>
      </c>
      <c r="D6010" t="s">
        <v>89</v>
      </c>
      <c r="E6010" t="s">
        <v>1238</v>
      </c>
      <c r="F6010" t="s">
        <v>89</v>
      </c>
      <c r="G6010" t="s">
        <v>89</v>
      </c>
      <c r="H6010" t="s">
        <v>93</v>
      </c>
    </row>
    <row r="6011" spans="1:8" x14ac:dyDescent="0.25">
      <c r="A6011" t="s">
        <v>253</v>
      </c>
      <c r="B6011" t="s">
        <v>3441</v>
      </c>
      <c r="C6011" t="s">
        <v>89</v>
      </c>
      <c r="D6011" t="s">
        <v>89</v>
      </c>
      <c r="E6011" t="s">
        <v>1238</v>
      </c>
      <c r="F6011" t="s">
        <v>89</v>
      </c>
      <c r="G6011" t="s">
        <v>89</v>
      </c>
      <c r="H6011" t="s">
        <v>93</v>
      </c>
    </row>
    <row r="6012" spans="1:8" x14ac:dyDescent="0.25">
      <c r="A6012" t="s">
        <v>253</v>
      </c>
      <c r="B6012" t="s">
        <v>5806</v>
      </c>
      <c r="C6012" t="s">
        <v>89</v>
      </c>
      <c r="D6012" t="s">
        <v>89</v>
      </c>
      <c r="E6012" t="s">
        <v>1238</v>
      </c>
      <c r="F6012" t="s">
        <v>89</v>
      </c>
      <c r="G6012" t="s">
        <v>89</v>
      </c>
      <c r="H6012" t="s">
        <v>93</v>
      </c>
    </row>
    <row r="6013" spans="1:8" x14ac:dyDescent="0.25">
      <c r="A6013" t="s">
        <v>253</v>
      </c>
      <c r="B6013" t="s">
        <v>5807</v>
      </c>
      <c r="C6013" t="s">
        <v>89</v>
      </c>
      <c r="D6013" t="s">
        <v>89</v>
      </c>
      <c r="E6013" t="s">
        <v>1238</v>
      </c>
      <c r="F6013" t="s">
        <v>89</v>
      </c>
      <c r="G6013" t="s">
        <v>89</v>
      </c>
      <c r="H6013" t="s">
        <v>93</v>
      </c>
    </row>
    <row r="6014" spans="1:8" x14ac:dyDescent="0.25">
      <c r="A6014" t="s">
        <v>253</v>
      </c>
      <c r="B6014" t="s">
        <v>5808</v>
      </c>
      <c r="C6014" t="s">
        <v>89</v>
      </c>
      <c r="D6014" t="s">
        <v>89</v>
      </c>
      <c r="E6014" t="s">
        <v>1238</v>
      </c>
      <c r="F6014" t="s">
        <v>89</v>
      </c>
      <c r="G6014" t="s">
        <v>89</v>
      </c>
      <c r="H6014" t="s">
        <v>93</v>
      </c>
    </row>
    <row r="6015" spans="1:8" x14ac:dyDescent="0.25">
      <c r="A6015" t="s">
        <v>253</v>
      </c>
      <c r="B6015" t="s">
        <v>5809</v>
      </c>
      <c r="C6015" t="s">
        <v>89</v>
      </c>
      <c r="D6015" t="s">
        <v>89</v>
      </c>
      <c r="E6015" t="s">
        <v>1238</v>
      </c>
      <c r="F6015" t="s">
        <v>89</v>
      </c>
      <c r="G6015" t="s">
        <v>89</v>
      </c>
      <c r="H6015" t="s">
        <v>93</v>
      </c>
    </row>
    <row r="6016" spans="1:8" x14ac:dyDescent="0.25">
      <c r="A6016" t="s">
        <v>253</v>
      </c>
      <c r="B6016" t="s">
        <v>5810</v>
      </c>
      <c r="C6016" t="s">
        <v>89</v>
      </c>
      <c r="D6016" t="s">
        <v>89</v>
      </c>
      <c r="E6016" t="s">
        <v>1238</v>
      </c>
      <c r="F6016" t="s">
        <v>89</v>
      </c>
      <c r="G6016" t="s">
        <v>89</v>
      </c>
      <c r="H6016" t="s">
        <v>93</v>
      </c>
    </row>
    <row r="6017" spans="1:8" x14ac:dyDescent="0.25">
      <c r="A6017" t="s">
        <v>253</v>
      </c>
      <c r="B6017" t="s">
        <v>5811</v>
      </c>
      <c r="C6017" t="s">
        <v>89</v>
      </c>
      <c r="D6017" t="s">
        <v>89</v>
      </c>
      <c r="E6017" t="s">
        <v>1238</v>
      </c>
      <c r="F6017" t="s">
        <v>89</v>
      </c>
      <c r="G6017" t="s">
        <v>89</v>
      </c>
      <c r="H6017" t="s">
        <v>93</v>
      </c>
    </row>
    <row r="6018" spans="1:8" x14ac:dyDescent="0.25">
      <c r="A6018" t="s">
        <v>253</v>
      </c>
      <c r="B6018" t="s">
        <v>5812</v>
      </c>
      <c r="C6018" t="s">
        <v>89</v>
      </c>
      <c r="D6018" t="s">
        <v>89</v>
      </c>
      <c r="E6018" t="s">
        <v>1100</v>
      </c>
      <c r="F6018" t="s">
        <v>89</v>
      </c>
      <c r="G6018" t="s">
        <v>89</v>
      </c>
      <c r="H6018" t="s">
        <v>93</v>
      </c>
    </row>
    <row r="6019" spans="1:8" x14ac:dyDescent="0.25">
      <c r="A6019" t="s">
        <v>253</v>
      </c>
      <c r="B6019" t="s">
        <v>5813</v>
      </c>
      <c r="C6019" t="s">
        <v>89</v>
      </c>
      <c r="D6019" t="s">
        <v>89</v>
      </c>
      <c r="E6019" t="s">
        <v>1100</v>
      </c>
      <c r="F6019" t="s">
        <v>89</v>
      </c>
      <c r="G6019" t="s">
        <v>89</v>
      </c>
      <c r="H6019" t="s">
        <v>93</v>
      </c>
    </row>
    <row r="6020" spans="1:8" x14ac:dyDescent="0.25">
      <c r="A6020" t="s">
        <v>253</v>
      </c>
      <c r="B6020" t="s">
        <v>5814</v>
      </c>
      <c r="C6020" t="s">
        <v>89</v>
      </c>
      <c r="D6020" t="s">
        <v>89</v>
      </c>
      <c r="E6020" t="s">
        <v>1100</v>
      </c>
      <c r="F6020" t="s">
        <v>89</v>
      </c>
      <c r="G6020" t="s">
        <v>89</v>
      </c>
      <c r="H6020" t="s">
        <v>93</v>
      </c>
    </row>
    <row r="6021" spans="1:8" x14ac:dyDescent="0.25">
      <c r="A6021" t="s">
        <v>253</v>
      </c>
      <c r="B6021" t="s">
        <v>5815</v>
      </c>
      <c r="C6021" t="s">
        <v>89</v>
      </c>
      <c r="D6021" t="s">
        <v>89</v>
      </c>
      <c r="E6021" t="s">
        <v>1100</v>
      </c>
      <c r="F6021" t="s">
        <v>89</v>
      </c>
      <c r="G6021" t="s">
        <v>89</v>
      </c>
      <c r="H6021" t="s">
        <v>93</v>
      </c>
    </row>
    <row r="6022" spans="1:8" x14ac:dyDescent="0.25">
      <c r="A6022" t="s">
        <v>253</v>
      </c>
      <c r="B6022" t="s">
        <v>5816</v>
      </c>
      <c r="C6022" t="s">
        <v>89</v>
      </c>
      <c r="D6022" t="s">
        <v>89</v>
      </c>
      <c r="E6022" t="s">
        <v>1100</v>
      </c>
      <c r="F6022" t="s">
        <v>89</v>
      </c>
      <c r="G6022" t="s">
        <v>89</v>
      </c>
      <c r="H6022" t="s">
        <v>93</v>
      </c>
    </row>
    <row r="6023" spans="1:8" x14ac:dyDescent="0.25">
      <c r="A6023" t="s">
        <v>253</v>
      </c>
      <c r="B6023" t="s">
        <v>5817</v>
      </c>
      <c r="C6023" t="s">
        <v>89</v>
      </c>
      <c r="D6023" t="s">
        <v>89</v>
      </c>
      <c r="E6023" t="s">
        <v>1100</v>
      </c>
      <c r="F6023" t="s">
        <v>89</v>
      </c>
      <c r="G6023" t="s">
        <v>89</v>
      </c>
      <c r="H6023" t="s">
        <v>93</v>
      </c>
    </row>
    <row r="6024" spans="1:8" x14ac:dyDescent="0.25">
      <c r="A6024" t="s">
        <v>253</v>
      </c>
      <c r="B6024" t="s">
        <v>5818</v>
      </c>
      <c r="C6024" t="s">
        <v>89</v>
      </c>
      <c r="D6024" t="s">
        <v>89</v>
      </c>
      <c r="E6024" t="s">
        <v>1100</v>
      </c>
      <c r="F6024" t="s">
        <v>89</v>
      </c>
      <c r="G6024" t="s">
        <v>89</v>
      </c>
      <c r="H6024" t="s">
        <v>93</v>
      </c>
    </row>
    <row r="6025" spans="1:8" x14ac:dyDescent="0.25">
      <c r="A6025" t="s">
        <v>253</v>
      </c>
      <c r="B6025" t="s">
        <v>5819</v>
      </c>
      <c r="C6025" t="s">
        <v>89</v>
      </c>
      <c r="D6025" t="s">
        <v>89</v>
      </c>
      <c r="E6025" t="s">
        <v>1278</v>
      </c>
      <c r="F6025" t="s">
        <v>89</v>
      </c>
      <c r="G6025" t="s">
        <v>89</v>
      </c>
      <c r="H6025" t="s">
        <v>93</v>
      </c>
    </row>
    <row r="6026" spans="1:8" x14ac:dyDescent="0.25">
      <c r="A6026" t="s">
        <v>253</v>
      </c>
      <c r="B6026" t="s">
        <v>5820</v>
      </c>
      <c r="C6026" t="s">
        <v>89</v>
      </c>
      <c r="D6026" t="s">
        <v>89</v>
      </c>
      <c r="E6026" t="s">
        <v>1100</v>
      </c>
      <c r="F6026" t="s">
        <v>89</v>
      </c>
      <c r="G6026" t="s">
        <v>89</v>
      </c>
      <c r="H6026" t="s">
        <v>93</v>
      </c>
    </row>
    <row r="6027" spans="1:8" x14ac:dyDescent="0.25">
      <c r="A6027" t="s">
        <v>253</v>
      </c>
      <c r="B6027" t="s">
        <v>5821</v>
      </c>
      <c r="C6027" t="s">
        <v>89</v>
      </c>
      <c r="D6027" t="s">
        <v>89</v>
      </c>
      <c r="E6027" t="s">
        <v>1100</v>
      </c>
      <c r="F6027" t="s">
        <v>89</v>
      </c>
      <c r="G6027" t="s">
        <v>89</v>
      </c>
      <c r="H6027" t="s">
        <v>93</v>
      </c>
    </row>
    <row r="6028" spans="1:8" x14ac:dyDescent="0.25">
      <c r="A6028" t="s">
        <v>253</v>
      </c>
      <c r="B6028" t="s">
        <v>5822</v>
      </c>
      <c r="C6028" t="s">
        <v>89</v>
      </c>
      <c r="D6028" t="s">
        <v>89</v>
      </c>
      <c r="E6028" t="s">
        <v>1100</v>
      </c>
      <c r="F6028" t="s">
        <v>89</v>
      </c>
      <c r="G6028" t="s">
        <v>89</v>
      </c>
      <c r="H6028" t="s">
        <v>93</v>
      </c>
    </row>
    <row r="6029" spans="1:8" x14ac:dyDescent="0.25">
      <c r="A6029" t="s">
        <v>253</v>
      </c>
      <c r="B6029" t="s">
        <v>5823</v>
      </c>
      <c r="C6029" t="s">
        <v>89</v>
      </c>
      <c r="D6029" t="s">
        <v>89</v>
      </c>
      <c r="E6029" t="s">
        <v>1100</v>
      </c>
      <c r="F6029" t="s">
        <v>89</v>
      </c>
      <c r="G6029" t="s">
        <v>89</v>
      </c>
      <c r="H6029" t="s">
        <v>93</v>
      </c>
    </row>
    <row r="6030" spans="1:8" x14ac:dyDescent="0.25">
      <c r="A6030" t="s">
        <v>253</v>
      </c>
      <c r="B6030" t="s">
        <v>5824</v>
      </c>
      <c r="C6030" t="s">
        <v>89</v>
      </c>
      <c r="D6030" t="s">
        <v>89</v>
      </c>
      <c r="E6030" t="s">
        <v>1100</v>
      </c>
      <c r="F6030" t="s">
        <v>89</v>
      </c>
      <c r="G6030" t="s">
        <v>89</v>
      </c>
      <c r="H6030" t="s">
        <v>93</v>
      </c>
    </row>
    <row r="6031" spans="1:8" x14ac:dyDescent="0.25">
      <c r="A6031" t="s">
        <v>253</v>
      </c>
      <c r="B6031" t="s">
        <v>5825</v>
      </c>
      <c r="C6031" t="s">
        <v>89</v>
      </c>
      <c r="D6031" t="s">
        <v>89</v>
      </c>
      <c r="E6031" t="s">
        <v>1100</v>
      </c>
      <c r="F6031" t="s">
        <v>89</v>
      </c>
      <c r="G6031" t="s">
        <v>89</v>
      </c>
      <c r="H6031" t="s">
        <v>93</v>
      </c>
    </row>
    <row r="6032" spans="1:8" x14ac:dyDescent="0.25">
      <c r="A6032" t="s">
        <v>253</v>
      </c>
      <c r="B6032" t="s">
        <v>5826</v>
      </c>
      <c r="C6032" t="s">
        <v>89</v>
      </c>
      <c r="D6032" t="s">
        <v>89</v>
      </c>
      <c r="E6032" t="s">
        <v>1100</v>
      </c>
      <c r="F6032" t="s">
        <v>89</v>
      </c>
      <c r="G6032" t="s">
        <v>89</v>
      </c>
      <c r="H6032" t="s">
        <v>93</v>
      </c>
    </row>
    <row r="6033" spans="1:8" x14ac:dyDescent="0.25">
      <c r="A6033" t="s">
        <v>253</v>
      </c>
      <c r="B6033" t="s">
        <v>5827</v>
      </c>
      <c r="C6033" t="s">
        <v>89</v>
      </c>
      <c r="D6033" t="s">
        <v>89</v>
      </c>
      <c r="E6033" t="s">
        <v>1100</v>
      </c>
      <c r="F6033" t="s">
        <v>89</v>
      </c>
      <c r="G6033" t="s">
        <v>89</v>
      </c>
      <c r="H6033" t="s">
        <v>93</v>
      </c>
    </row>
    <row r="6034" spans="1:8" x14ac:dyDescent="0.25">
      <c r="A6034" t="s">
        <v>253</v>
      </c>
      <c r="B6034" t="s">
        <v>5828</v>
      </c>
      <c r="C6034" t="s">
        <v>89</v>
      </c>
      <c r="D6034" t="s">
        <v>89</v>
      </c>
      <c r="E6034" t="s">
        <v>1278</v>
      </c>
      <c r="F6034" t="s">
        <v>89</v>
      </c>
      <c r="G6034" t="s">
        <v>89</v>
      </c>
      <c r="H6034" t="s">
        <v>93</v>
      </c>
    </row>
    <row r="6035" spans="1:8" x14ac:dyDescent="0.25">
      <c r="A6035" t="s">
        <v>253</v>
      </c>
      <c r="B6035" t="s">
        <v>5829</v>
      </c>
      <c r="C6035" t="s">
        <v>89</v>
      </c>
      <c r="D6035" t="s">
        <v>89</v>
      </c>
      <c r="E6035" t="s">
        <v>1100</v>
      </c>
      <c r="F6035" t="s">
        <v>89</v>
      </c>
      <c r="G6035" t="s">
        <v>89</v>
      </c>
      <c r="H6035" t="s">
        <v>93</v>
      </c>
    </row>
    <row r="6036" spans="1:8" x14ac:dyDescent="0.25">
      <c r="A6036" t="s">
        <v>253</v>
      </c>
      <c r="B6036" t="s">
        <v>5830</v>
      </c>
      <c r="C6036" t="s">
        <v>89</v>
      </c>
      <c r="D6036" t="s">
        <v>89</v>
      </c>
      <c r="E6036" t="s">
        <v>1278</v>
      </c>
      <c r="F6036" t="s">
        <v>89</v>
      </c>
      <c r="G6036" t="s">
        <v>89</v>
      </c>
      <c r="H6036" t="s">
        <v>93</v>
      </c>
    </row>
    <row r="6037" spans="1:8" x14ac:dyDescent="0.25">
      <c r="A6037" t="s">
        <v>253</v>
      </c>
      <c r="B6037" t="s">
        <v>5831</v>
      </c>
      <c r="C6037" t="s">
        <v>89</v>
      </c>
      <c r="D6037" t="s">
        <v>89</v>
      </c>
      <c r="E6037" t="s">
        <v>1238</v>
      </c>
      <c r="F6037" t="s">
        <v>89</v>
      </c>
      <c r="G6037" t="s">
        <v>89</v>
      </c>
      <c r="H6037" t="s">
        <v>93</v>
      </c>
    </row>
    <row r="6038" spans="1:8" x14ac:dyDescent="0.25">
      <c r="A6038" t="s">
        <v>253</v>
      </c>
      <c r="B6038" t="s">
        <v>5832</v>
      </c>
      <c r="C6038" t="s">
        <v>89</v>
      </c>
      <c r="D6038" t="s">
        <v>89</v>
      </c>
      <c r="E6038" t="s">
        <v>1238</v>
      </c>
      <c r="F6038" t="s">
        <v>89</v>
      </c>
      <c r="G6038" t="s">
        <v>89</v>
      </c>
      <c r="H6038" t="s">
        <v>93</v>
      </c>
    </row>
    <row r="6039" spans="1:8" x14ac:dyDescent="0.25">
      <c r="A6039" t="s">
        <v>253</v>
      </c>
      <c r="B6039" t="s">
        <v>5833</v>
      </c>
      <c r="C6039" t="s">
        <v>89</v>
      </c>
      <c r="D6039" t="s">
        <v>89</v>
      </c>
      <c r="E6039" t="s">
        <v>1238</v>
      </c>
      <c r="F6039" t="s">
        <v>89</v>
      </c>
      <c r="G6039" t="s">
        <v>89</v>
      </c>
      <c r="H6039" t="s">
        <v>93</v>
      </c>
    </row>
    <row r="6040" spans="1:8" x14ac:dyDescent="0.25">
      <c r="A6040" t="s">
        <v>253</v>
      </c>
      <c r="B6040" t="s">
        <v>5834</v>
      </c>
      <c r="C6040" t="s">
        <v>89</v>
      </c>
      <c r="D6040" t="s">
        <v>89</v>
      </c>
      <c r="E6040" t="s">
        <v>1238</v>
      </c>
      <c r="F6040" t="s">
        <v>89</v>
      </c>
      <c r="G6040" t="s">
        <v>89</v>
      </c>
      <c r="H6040" t="s">
        <v>93</v>
      </c>
    </row>
    <row r="6041" spans="1:8" x14ac:dyDescent="0.25">
      <c r="A6041" t="s">
        <v>253</v>
      </c>
      <c r="B6041" t="s">
        <v>3520</v>
      </c>
      <c r="C6041" t="s">
        <v>89</v>
      </c>
      <c r="D6041" t="s">
        <v>89</v>
      </c>
      <c r="E6041" t="s">
        <v>1238</v>
      </c>
      <c r="F6041" t="s">
        <v>89</v>
      </c>
      <c r="G6041" t="s">
        <v>89</v>
      </c>
      <c r="H6041" t="s">
        <v>93</v>
      </c>
    </row>
    <row r="6042" spans="1:8" x14ac:dyDescent="0.25">
      <c r="A6042" t="s">
        <v>253</v>
      </c>
      <c r="B6042" t="s">
        <v>5835</v>
      </c>
      <c r="C6042" t="s">
        <v>89</v>
      </c>
      <c r="D6042" t="s">
        <v>89</v>
      </c>
      <c r="E6042" t="s">
        <v>1238</v>
      </c>
      <c r="F6042" t="s">
        <v>89</v>
      </c>
      <c r="G6042" t="s">
        <v>89</v>
      </c>
      <c r="H6042" t="s">
        <v>93</v>
      </c>
    </row>
    <row r="6043" spans="1:8" x14ac:dyDescent="0.25">
      <c r="A6043" t="s">
        <v>253</v>
      </c>
      <c r="B6043" t="s">
        <v>5836</v>
      </c>
      <c r="C6043" t="s">
        <v>89</v>
      </c>
      <c r="D6043" t="s">
        <v>89</v>
      </c>
      <c r="E6043" t="s">
        <v>1238</v>
      </c>
      <c r="F6043" t="s">
        <v>89</v>
      </c>
      <c r="G6043" t="s">
        <v>89</v>
      </c>
      <c r="H6043" t="s">
        <v>93</v>
      </c>
    </row>
    <row r="6044" spans="1:8" x14ac:dyDescent="0.25">
      <c r="A6044" t="s">
        <v>253</v>
      </c>
      <c r="B6044" t="s">
        <v>5837</v>
      </c>
      <c r="C6044" t="s">
        <v>89</v>
      </c>
      <c r="D6044" t="s">
        <v>89</v>
      </c>
      <c r="E6044" t="s">
        <v>1238</v>
      </c>
      <c r="F6044" t="s">
        <v>89</v>
      </c>
      <c r="G6044" t="s">
        <v>89</v>
      </c>
      <c r="H6044" t="s">
        <v>93</v>
      </c>
    </row>
    <row r="6045" spans="1:8" x14ac:dyDescent="0.25">
      <c r="A6045" t="s">
        <v>253</v>
      </c>
      <c r="B6045" t="s">
        <v>5838</v>
      </c>
      <c r="C6045" t="s">
        <v>89</v>
      </c>
      <c r="D6045" t="s">
        <v>89</v>
      </c>
      <c r="E6045" t="s">
        <v>1238</v>
      </c>
      <c r="F6045" t="s">
        <v>89</v>
      </c>
      <c r="G6045" t="s">
        <v>89</v>
      </c>
      <c r="H6045" t="s">
        <v>93</v>
      </c>
    </row>
    <row r="6046" spans="1:8" x14ac:dyDescent="0.25">
      <c r="A6046" t="s">
        <v>253</v>
      </c>
      <c r="B6046" t="s">
        <v>5839</v>
      </c>
      <c r="C6046" t="s">
        <v>89</v>
      </c>
      <c r="D6046" t="s">
        <v>5840</v>
      </c>
      <c r="E6046" t="s">
        <v>1105</v>
      </c>
      <c r="F6046" t="s">
        <v>89</v>
      </c>
      <c r="G6046" t="s">
        <v>89</v>
      </c>
      <c r="H6046" t="s">
        <v>93</v>
      </c>
    </row>
    <row r="6047" spans="1:8" x14ac:dyDescent="0.25">
      <c r="A6047" t="s">
        <v>253</v>
      </c>
      <c r="B6047" t="s">
        <v>5841</v>
      </c>
      <c r="C6047" t="s">
        <v>89</v>
      </c>
      <c r="D6047" t="s">
        <v>89</v>
      </c>
      <c r="E6047" t="s">
        <v>1238</v>
      </c>
      <c r="F6047" t="s">
        <v>89</v>
      </c>
      <c r="G6047" t="s">
        <v>89</v>
      </c>
      <c r="H6047" t="s">
        <v>93</v>
      </c>
    </row>
    <row r="6048" spans="1:8" x14ac:dyDescent="0.25">
      <c r="A6048" t="s">
        <v>253</v>
      </c>
      <c r="B6048" t="s">
        <v>5842</v>
      </c>
      <c r="C6048" t="s">
        <v>89</v>
      </c>
      <c r="D6048" t="s">
        <v>89</v>
      </c>
      <c r="E6048" t="s">
        <v>1278</v>
      </c>
      <c r="F6048" t="s">
        <v>89</v>
      </c>
      <c r="G6048" t="s">
        <v>89</v>
      </c>
      <c r="H6048" t="s">
        <v>93</v>
      </c>
    </row>
    <row r="6049" spans="1:8" x14ac:dyDescent="0.25">
      <c r="A6049" t="s">
        <v>253</v>
      </c>
      <c r="B6049" t="s">
        <v>5843</v>
      </c>
      <c r="C6049" t="s">
        <v>89</v>
      </c>
      <c r="D6049" t="s">
        <v>89</v>
      </c>
      <c r="E6049" t="s">
        <v>1278</v>
      </c>
      <c r="F6049" t="s">
        <v>89</v>
      </c>
      <c r="G6049" t="s">
        <v>89</v>
      </c>
      <c r="H6049" t="s">
        <v>93</v>
      </c>
    </row>
    <row r="6050" spans="1:8" x14ac:dyDescent="0.25">
      <c r="A6050" t="s">
        <v>253</v>
      </c>
      <c r="B6050" t="s">
        <v>5844</v>
      </c>
      <c r="C6050" t="s">
        <v>89</v>
      </c>
      <c r="D6050" t="s">
        <v>89</v>
      </c>
      <c r="E6050" t="s">
        <v>1278</v>
      </c>
      <c r="F6050" t="s">
        <v>89</v>
      </c>
      <c r="G6050" t="s">
        <v>89</v>
      </c>
      <c r="H6050" t="s">
        <v>93</v>
      </c>
    </row>
    <row r="6051" spans="1:8" x14ac:dyDescent="0.25">
      <c r="A6051" t="s">
        <v>253</v>
      </c>
      <c r="B6051" t="s">
        <v>5845</v>
      </c>
      <c r="C6051" t="s">
        <v>89</v>
      </c>
      <c r="D6051" t="s">
        <v>89</v>
      </c>
      <c r="E6051" t="s">
        <v>1278</v>
      </c>
      <c r="F6051" t="s">
        <v>89</v>
      </c>
      <c r="G6051" t="s">
        <v>89</v>
      </c>
      <c r="H6051" t="s">
        <v>93</v>
      </c>
    </row>
    <row r="6052" spans="1:8" x14ac:dyDescent="0.25">
      <c r="A6052" t="s">
        <v>253</v>
      </c>
      <c r="B6052" t="s">
        <v>5846</v>
      </c>
      <c r="C6052" t="s">
        <v>89</v>
      </c>
      <c r="D6052" t="s">
        <v>89</v>
      </c>
      <c r="E6052" t="s">
        <v>1100</v>
      </c>
      <c r="F6052" t="s">
        <v>89</v>
      </c>
      <c r="G6052" t="s">
        <v>89</v>
      </c>
      <c r="H6052" t="s">
        <v>93</v>
      </c>
    </row>
    <row r="6053" spans="1:8" x14ac:dyDescent="0.25">
      <c r="A6053" t="s">
        <v>253</v>
      </c>
      <c r="B6053" t="s">
        <v>5847</v>
      </c>
      <c r="C6053" t="s">
        <v>89</v>
      </c>
      <c r="D6053" t="s">
        <v>89</v>
      </c>
      <c r="E6053" t="s">
        <v>1100</v>
      </c>
      <c r="F6053" t="s">
        <v>89</v>
      </c>
      <c r="G6053" t="s">
        <v>89</v>
      </c>
      <c r="H6053" t="s">
        <v>93</v>
      </c>
    </row>
    <row r="6054" spans="1:8" x14ac:dyDescent="0.25">
      <c r="A6054" t="s">
        <v>253</v>
      </c>
      <c r="B6054" t="s">
        <v>5848</v>
      </c>
      <c r="C6054" t="s">
        <v>89</v>
      </c>
      <c r="D6054" t="s">
        <v>89</v>
      </c>
      <c r="E6054" t="s">
        <v>1100</v>
      </c>
      <c r="F6054" t="s">
        <v>89</v>
      </c>
      <c r="G6054" t="s">
        <v>89</v>
      </c>
      <c r="H6054" t="s">
        <v>93</v>
      </c>
    </row>
    <row r="6055" spans="1:8" x14ac:dyDescent="0.25">
      <c r="A6055" t="s">
        <v>253</v>
      </c>
      <c r="B6055" t="s">
        <v>5849</v>
      </c>
      <c r="C6055" t="s">
        <v>89</v>
      </c>
      <c r="D6055" t="s">
        <v>89</v>
      </c>
      <c r="E6055" t="s">
        <v>1100</v>
      </c>
      <c r="F6055" t="s">
        <v>89</v>
      </c>
      <c r="G6055" t="s">
        <v>89</v>
      </c>
      <c r="H6055" t="s">
        <v>93</v>
      </c>
    </row>
    <row r="6056" spans="1:8" x14ac:dyDescent="0.25">
      <c r="A6056" t="s">
        <v>253</v>
      </c>
      <c r="B6056" t="s">
        <v>5850</v>
      </c>
      <c r="C6056" t="s">
        <v>89</v>
      </c>
      <c r="D6056" t="s">
        <v>89</v>
      </c>
      <c r="E6056" t="s">
        <v>1100</v>
      </c>
      <c r="F6056" t="s">
        <v>89</v>
      </c>
      <c r="G6056" t="s">
        <v>89</v>
      </c>
      <c r="H6056" t="s">
        <v>93</v>
      </c>
    </row>
    <row r="6057" spans="1:8" x14ac:dyDescent="0.25">
      <c r="A6057" t="s">
        <v>253</v>
      </c>
      <c r="B6057" t="s">
        <v>5851</v>
      </c>
      <c r="C6057" t="s">
        <v>89</v>
      </c>
      <c r="D6057" t="s">
        <v>89</v>
      </c>
      <c r="E6057" t="s">
        <v>1100</v>
      </c>
      <c r="F6057" t="s">
        <v>89</v>
      </c>
      <c r="G6057" t="s">
        <v>89</v>
      </c>
      <c r="H6057" t="s">
        <v>93</v>
      </c>
    </row>
    <row r="6058" spans="1:8" x14ac:dyDescent="0.25">
      <c r="A6058" t="s">
        <v>253</v>
      </c>
      <c r="B6058" t="s">
        <v>3525</v>
      </c>
      <c r="C6058" t="s">
        <v>89</v>
      </c>
      <c r="D6058" t="s">
        <v>89</v>
      </c>
      <c r="E6058" t="s">
        <v>1100</v>
      </c>
      <c r="F6058" t="s">
        <v>89</v>
      </c>
      <c r="G6058" t="s">
        <v>89</v>
      </c>
      <c r="H6058" t="s">
        <v>93</v>
      </c>
    </row>
    <row r="6059" spans="1:8" x14ac:dyDescent="0.25">
      <c r="A6059" t="s">
        <v>253</v>
      </c>
      <c r="B6059" t="s">
        <v>5852</v>
      </c>
      <c r="C6059" t="s">
        <v>89</v>
      </c>
      <c r="D6059" t="s">
        <v>89</v>
      </c>
      <c r="E6059" t="s">
        <v>1100</v>
      </c>
      <c r="F6059" t="s">
        <v>89</v>
      </c>
      <c r="G6059" t="s">
        <v>89</v>
      </c>
      <c r="H6059" t="s">
        <v>93</v>
      </c>
    </row>
    <row r="6060" spans="1:8" x14ac:dyDescent="0.25">
      <c r="A6060" t="s">
        <v>253</v>
      </c>
      <c r="B6060" t="s">
        <v>5853</v>
      </c>
      <c r="C6060" t="s">
        <v>89</v>
      </c>
      <c r="D6060" t="s">
        <v>89</v>
      </c>
      <c r="E6060" t="s">
        <v>1100</v>
      </c>
      <c r="F6060" t="s">
        <v>89</v>
      </c>
      <c r="G6060" t="s">
        <v>89</v>
      </c>
      <c r="H6060" t="s">
        <v>93</v>
      </c>
    </row>
    <row r="6061" spans="1:8" x14ac:dyDescent="0.25">
      <c r="A6061" t="s">
        <v>253</v>
      </c>
      <c r="B6061" t="s">
        <v>5854</v>
      </c>
      <c r="C6061" t="s">
        <v>89</v>
      </c>
      <c r="D6061" t="s">
        <v>89</v>
      </c>
      <c r="E6061" t="s">
        <v>1100</v>
      </c>
      <c r="F6061" t="s">
        <v>89</v>
      </c>
      <c r="G6061" t="s">
        <v>89</v>
      </c>
      <c r="H6061" t="s">
        <v>93</v>
      </c>
    </row>
    <row r="6062" spans="1:8" x14ac:dyDescent="0.25">
      <c r="A6062" t="s">
        <v>253</v>
      </c>
      <c r="B6062" t="s">
        <v>5855</v>
      </c>
      <c r="C6062" t="s">
        <v>89</v>
      </c>
      <c r="D6062" t="s">
        <v>89</v>
      </c>
      <c r="E6062" t="s">
        <v>1100</v>
      </c>
      <c r="F6062" t="s">
        <v>89</v>
      </c>
      <c r="G6062" t="s">
        <v>89</v>
      </c>
      <c r="H6062" t="s">
        <v>93</v>
      </c>
    </row>
    <row r="6063" spans="1:8" x14ac:dyDescent="0.25">
      <c r="A6063" t="s">
        <v>253</v>
      </c>
      <c r="B6063" t="s">
        <v>5856</v>
      </c>
      <c r="C6063" t="s">
        <v>89</v>
      </c>
      <c r="D6063" t="s">
        <v>89</v>
      </c>
      <c r="E6063" t="s">
        <v>1278</v>
      </c>
      <c r="F6063" t="s">
        <v>89</v>
      </c>
      <c r="G6063" t="s">
        <v>89</v>
      </c>
      <c r="H6063" t="s">
        <v>93</v>
      </c>
    </row>
    <row r="6064" spans="1:8" x14ac:dyDescent="0.25">
      <c r="A6064" t="s">
        <v>253</v>
      </c>
      <c r="B6064" t="s">
        <v>5857</v>
      </c>
      <c r="C6064" t="s">
        <v>89</v>
      </c>
      <c r="D6064" t="s">
        <v>89</v>
      </c>
      <c r="E6064" t="s">
        <v>1278</v>
      </c>
      <c r="F6064" t="s">
        <v>89</v>
      </c>
      <c r="G6064" t="s">
        <v>89</v>
      </c>
      <c r="H6064" t="s">
        <v>93</v>
      </c>
    </row>
    <row r="6065" spans="1:8" x14ac:dyDescent="0.25">
      <c r="A6065" t="s">
        <v>253</v>
      </c>
      <c r="B6065" t="s">
        <v>5858</v>
      </c>
      <c r="C6065" t="s">
        <v>89</v>
      </c>
      <c r="D6065" t="s">
        <v>89</v>
      </c>
      <c r="E6065" t="s">
        <v>1278</v>
      </c>
      <c r="F6065" t="s">
        <v>89</v>
      </c>
      <c r="G6065" t="s">
        <v>89</v>
      </c>
      <c r="H6065" t="s">
        <v>93</v>
      </c>
    </row>
    <row r="6066" spans="1:8" x14ac:dyDescent="0.25">
      <c r="A6066" t="s">
        <v>253</v>
      </c>
      <c r="B6066" t="s">
        <v>5859</v>
      </c>
      <c r="C6066" t="s">
        <v>89</v>
      </c>
      <c r="D6066" t="s">
        <v>89</v>
      </c>
      <c r="E6066" t="s">
        <v>1278</v>
      </c>
      <c r="F6066" t="s">
        <v>89</v>
      </c>
      <c r="G6066" t="s">
        <v>89</v>
      </c>
      <c r="H6066" t="s">
        <v>93</v>
      </c>
    </row>
    <row r="6067" spans="1:8" x14ac:dyDescent="0.25">
      <c r="A6067" t="s">
        <v>253</v>
      </c>
      <c r="B6067" t="s">
        <v>5860</v>
      </c>
      <c r="C6067" t="s">
        <v>89</v>
      </c>
      <c r="D6067" t="s">
        <v>89</v>
      </c>
      <c r="E6067" t="s">
        <v>1278</v>
      </c>
      <c r="F6067" t="s">
        <v>89</v>
      </c>
      <c r="G6067" t="s">
        <v>89</v>
      </c>
      <c r="H6067" t="s">
        <v>93</v>
      </c>
    </row>
    <row r="6068" spans="1:8" x14ac:dyDescent="0.25">
      <c r="A6068" t="s">
        <v>253</v>
      </c>
      <c r="B6068" t="s">
        <v>5861</v>
      </c>
      <c r="C6068" t="s">
        <v>89</v>
      </c>
      <c r="D6068" t="s">
        <v>89</v>
      </c>
      <c r="E6068" t="s">
        <v>1278</v>
      </c>
      <c r="F6068" t="s">
        <v>89</v>
      </c>
      <c r="G6068" t="s">
        <v>89</v>
      </c>
      <c r="H6068" t="s">
        <v>93</v>
      </c>
    </row>
    <row r="6069" spans="1:8" x14ac:dyDescent="0.25">
      <c r="A6069" t="s">
        <v>253</v>
      </c>
      <c r="B6069" t="s">
        <v>5862</v>
      </c>
      <c r="C6069" t="s">
        <v>89</v>
      </c>
      <c r="D6069" t="s">
        <v>89</v>
      </c>
      <c r="E6069" t="s">
        <v>1278</v>
      </c>
      <c r="F6069" t="s">
        <v>89</v>
      </c>
      <c r="G6069" t="s">
        <v>89</v>
      </c>
      <c r="H6069" t="s">
        <v>93</v>
      </c>
    </row>
    <row r="6070" spans="1:8" x14ac:dyDescent="0.25">
      <c r="A6070" t="s">
        <v>253</v>
      </c>
      <c r="B6070" t="s">
        <v>5863</v>
      </c>
      <c r="C6070" t="s">
        <v>89</v>
      </c>
      <c r="D6070" t="s">
        <v>89</v>
      </c>
      <c r="E6070" t="s">
        <v>1278</v>
      </c>
      <c r="F6070" t="s">
        <v>89</v>
      </c>
      <c r="G6070" t="s">
        <v>89</v>
      </c>
      <c r="H6070" t="s">
        <v>93</v>
      </c>
    </row>
    <row r="6071" spans="1:8" x14ac:dyDescent="0.25">
      <c r="A6071" t="s">
        <v>253</v>
      </c>
      <c r="B6071" t="s">
        <v>5864</v>
      </c>
      <c r="C6071" t="s">
        <v>89</v>
      </c>
      <c r="D6071" t="s">
        <v>89</v>
      </c>
      <c r="E6071" t="s">
        <v>1278</v>
      </c>
      <c r="F6071" t="s">
        <v>89</v>
      </c>
      <c r="G6071" t="s">
        <v>89</v>
      </c>
      <c r="H6071" t="s">
        <v>93</v>
      </c>
    </row>
    <row r="6072" spans="1:8" x14ac:dyDescent="0.25">
      <c r="A6072" t="s">
        <v>253</v>
      </c>
      <c r="B6072" t="s">
        <v>5865</v>
      </c>
      <c r="C6072" t="s">
        <v>89</v>
      </c>
      <c r="D6072" t="s">
        <v>89</v>
      </c>
      <c r="E6072" t="s">
        <v>1100</v>
      </c>
      <c r="F6072" t="s">
        <v>89</v>
      </c>
      <c r="G6072" t="s">
        <v>89</v>
      </c>
      <c r="H6072" t="s">
        <v>93</v>
      </c>
    </row>
    <row r="6073" spans="1:8" x14ac:dyDescent="0.25">
      <c r="A6073" t="s">
        <v>253</v>
      </c>
      <c r="B6073" t="s">
        <v>5866</v>
      </c>
      <c r="C6073" t="s">
        <v>89</v>
      </c>
      <c r="D6073" t="s">
        <v>89</v>
      </c>
      <c r="E6073" t="s">
        <v>1100</v>
      </c>
      <c r="F6073" t="s">
        <v>89</v>
      </c>
      <c r="G6073" t="s">
        <v>89</v>
      </c>
      <c r="H6073" t="s">
        <v>93</v>
      </c>
    </row>
    <row r="6074" spans="1:8" x14ac:dyDescent="0.25">
      <c r="A6074" t="s">
        <v>253</v>
      </c>
      <c r="B6074" t="s">
        <v>5867</v>
      </c>
      <c r="C6074" t="s">
        <v>89</v>
      </c>
      <c r="D6074" t="s">
        <v>89</v>
      </c>
      <c r="E6074" t="s">
        <v>1100</v>
      </c>
      <c r="F6074" t="s">
        <v>89</v>
      </c>
      <c r="G6074" t="s">
        <v>89</v>
      </c>
      <c r="H6074" t="s">
        <v>93</v>
      </c>
    </row>
    <row r="6075" spans="1:8" x14ac:dyDescent="0.25">
      <c r="A6075" t="s">
        <v>253</v>
      </c>
      <c r="B6075" t="s">
        <v>5868</v>
      </c>
      <c r="C6075" t="s">
        <v>89</v>
      </c>
      <c r="D6075" t="s">
        <v>89</v>
      </c>
      <c r="E6075" t="s">
        <v>1100</v>
      </c>
      <c r="F6075" t="s">
        <v>89</v>
      </c>
      <c r="G6075" t="s">
        <v>89</v>
      </c>
      <c r="H6075" t="s">
        <v>93</v>
      </c>
    </row>
    <row r="6076" spans="1:8" x14ac:dyDescent="0.25">
      <c r="A6076" t="s">
        <v>253</v>
      </c>
      <c r="B6076" t="s">
        <v>5869</v>
      </c>
      <c r="C6076" t="s">
        <v>89</v>
      </c>
      <c r="D6076" t="s">
        <v>89</v>
      </c>
      <c r="E6076" t="s">
        <v>1100</v>
      </c>
      <c r="F6076" t="s">
        <v>89</v>
      </c>
      <c r="G6076" t="s">
        <v>89</v>
      </c>
      <c r="H6076" t="s">
        <v>93</v>
      </c>
    </row>
    <row r="6077" spans="1:8" x14ac:dyDescent="0.25">
      <c r="A6077" t="s">
        <v>253</v>
      </c>
      <c r="B6077" t="s">
        <v>5870</v>
      </c>
      <c r="C6077" t="s">
        <v>89</v>
      </c>
      <c r="D6077" t="s">
        <v>89</v>
      </c>
      <c r="E6077" t="s">
        <v>1100</v>
      </c>
      <c r="F6077" t="s">
        <v>89</v>
      </c>
      <c r="G6077" t="s">
        <v>89</v>
      </c>
      <c r="H6077" t="s">
        <v>93</v>
      </c>
    </row>
    <row r="6078" spans="1:8" x14ac:dyDescent="0.25">
      <c r="A6078" t="s">
        <v>253</v>
      </c>
      <c r="B6078" t="s">
        <v>5871</v>
      </c>
      <c r="C6078" t="s">
        <v>89</v>
      </c>
      <c r="D6078" t="s">
        <v>89</v>
      </c>
      <c r="E6078" t="s">
        <v>1272</v>
      </c>
      <c r="F6078" t="s">
        <v>89</v>
      </c>
      <c r="G6078" t="s">
        <v>89</v>
      </c>
      <c r="H6078" t="s">
        <v>93</v>
      </c>
    </row>
    <row r="6079" spans="1:8" x14ac:dyDescent="0.25">
      <c r="A6079" t="s">
        <v>253</v>
      </c>
      <c r="B6079" t="s">
        <v>1138</v>
      </c>
      <c r="C6079" t="s">
        <v>89</v>
      </c>
      <c r="D6079" t="s">
        <v>89</v>
      </c>
      <c r="E6079" t="s">
        <v>1139</v>
      </c>
      <c r="F6079" t="s">
        <v>89</v>
      </c>
      <c r="G6079" t="s">
        <v>89</v>
      </c>
      <c r="H6079" t="s">
        <v>93</v>
      </c>
    </row>
    <row r="6080" spans="1:8" x14ac:dyDescent="0.25">
      <c r="A6080" t="s">
        <v>254</v>
      </c>
      <c r="B6080" t="s">
        <v>5872</v>
      </c>
      <c r="C6080" t="s">
        <v>89</v>
      </c>
      <c r="D6080" t="s">
        <v>89</v>
      </c>
      <c r="E6080" t="s">
        <v>1278</v>
      </c>
      <c r="F6080" t="s">
        <v>89</v>
      </c>
      <c r="G6080" t="s">
        <v>89</v>
      </c>
      <c r="H6080" t="s">
        <v>93</v>
      </c>
    </row>
    <row r="6081" spans="1:8" x14ac:dyDescent="0.25">
      <c r="A6081" t="s">
        <v>254</v>
      </c>
      <c r="B6081" t="s">
        <v>5793</v>
      </c>
      <c r="C6081" t="s">
        <v>89</v>
      </c>
      <c r="D6081" t="s">
        <v>89</v>
      </c>
      <c r="E6081" t="s">
        <v>1278</v>
      </c>
      <c r="F6081" t="s">
        <v>89</v>
      </c>
      <c r="G6081" t="s">
        <v>89</v>
      </c>
      <c r="H6081" t="s">
        <v>93</v>
      </c>
    </row>
    <row r="6082" spans="1:8" x14ac:dyDescent="0.25">
      <c r="A6082" t="s">
        <v>254</v>
      </c>
      <c r="B6082" t="s">
        <v>3436</v>
      </c>
      <c r="C6082" t="s">
        <v>89</v>
      </c>
      <c r="D6082" t="s">
        <v>89</v>
      </c>
      <c r="E6082" t="s">
        <v>1113</v>
      </c>
      <c r="F6082" t="s">
        <v>89</v>
      </c>
      <c r="G6082" t="s">
        <v>89</v>
      </c>
      <c r="H6082" t="s">
        <v>93</v>
      </c>
    </row>
    <row r="6083" spans="1:8" x14ac:dyDescent="0.25">
      <c r="A6083" t="s">
        <v>254</v>
      </c>
      <c r="B6083" t="s">
        <v>5873</v>
      </c>
      <c r="C6083" t="s">
        <v>89</v>
      </c>
      <c r="D6083" t="s">
        <v>89</v>
      </c>
      <c r="E6083" t="s">
        <v>1278</v>
      </c>
      <c r="F6083" t="s">
        <v>89</v>
      </c>
      <c r="G6083" t="s">
        <v>89</v>
      </c>
      <c r="H6083" t="s">
        <v>93</v>
      </c>
    </row>
    <row r="6084" spans="1:8" x14ac:dyDescent="0.25">
      <c r="A6084" t="s">
        <v>254</v>
      </c>
      <c r="B6084" t="s">
        <v>5874</v>
      </c>
      <c r="C6084" t="s">
        <v>89</v>
      </c>
      <c r="D6084" t="s">
        <v>89</v>
      </c>
      <c r="E6084" t="s">
        <v>1113</v>
      </c>
      <c r="F6084" t="s">
        <v>89</v>
      </c>
      <c r="G6084" t="s">
        <v>89</v>
      </c>
      <c r="H6084" t="s">
        <v>93</v>
      </c>
    </row>
    <row r="6085" spans="1:8" x14ac:dyDescent="0.25">
      <c r="A6085" t="s">
        <v>254</v>
      </c>
      <c r="B6085" t="s">
        <v>5875</v>
      </c>
      <c r="C6085" t="s">
        <v>89</v>
      </c>
      <c r="D6085" t="s">
        <v>89</v>
      </c>
      <c r="E6085" t="s">
        <v>1162</v>
      </c>
      <c r="F6085" t="s">
        <v>89</v>
      </c>
      <c r="G6085" t="s">
        <v>89</v>
      </c>
      <c r="H6085" t="s">
        <v>93</v>
      </c>
    </row>
    <row r="6086" spans="1:8" x14ac:dyDescent="0.25">
      <c r="A6086" t="s">
        <v>254</v>
      </c>
      <c r="B6086" t="s">
        <v>5876</v>
      </c>
      <c r="C6086" t="s">
        <v>89</v>
      </c>
      <c r="D6086" t="s">
        <v>89</v>
      </c>
      <c r="E6086" t="s">
        <v>1278</v>
      </c>
      <c r="F6086" t="s">
        <v>89</v>
      </c>
      <c r="G6086" t="s">
        <v>89</v>
      </c>
      <c r="H6086" t="s">
        <v>93</v>
      </c>
    </row>
    <row r="6087" spans="1:8" x14ac:dyDescent="0.25">
      <c r="A6087" t="s">
        <v>254</v>
      </c>
      <c r="B6087" t="s">
        <v>3446</v>
      </c>
      <c r="C6087" t="s">
        <v>89</v>
      </c>
      <c r="D6087" t="s">
        <v>89</v>
      </c>
      <c r="E6087" t="s">
        <v>1238</v>
      </c>
      <c r="F6087" t="s">
        <v>89</v>
      </c>
      <c r="G6087" t="s">
        <v>89</v>
      </c>
      <c r="H6087" t="s">
        <v>93</v>
      </c>
    </row>
    <row r="6088" spans="1:8" x14ac:dyDescent="0.25">
      <c r="A6088" t="s">
        <v>254</v>
      </c>
      <c r="B6088" t="s">
        <v>3445</v>
      </c>
      <c r="C6088" t="s">
        <v>89</v>
      </c>
      <c r="D6088" t="s">
        <v>89</v>
      </c>
      <c r="E6088" t="s">
        <v>1100</v>
      </c>
      <c r="F6088" t="s">
        <v>89</v>
      </c>
      <c r="G6088" t="s">
        <v>89</v>
      </c>
      <c r="H6088" t="s">
        <v>93</v>
      </c>
    </row>
    <row r="6089" spans="1:8" x14ac:dyDescent="0.25">
      <c r="A6089" t="s">
        <v>254</v>
      </c>
      <c r="B6089" t="s">
        <v>5796</v>
      </c>
      <c r="C6089" t="s">
        <v>89</v>
      </c>
      <c r="D6089" t="s">
        <v>89</v>
      </c>
      <c r="E6089" t="s">
        <v>1278</v>
      </c>
      <c r="F6089" t="s">
        <v>89</v>
      </c>
      <c r="G6089" t="s">
        <v>89</v>
      </c>
      <c r="H6089" t="s">
        <v>93</v>
      </c>
    </row>
    <row r="6090" spans="1:8" x14ac:dyDescent="0.25">
      <c r="A6090" t="s">
        <v>254</v>
      </c>
      <c r="B6090" t="s">
        <v>5877</v>
      </c>
      <c r="C6090" t="s">
        <v>89</v>
      </c>
      <c r="D6090" t="s">
        <v>89</v>
      </c>
      <c r="E6090" t="s">
        <v>1100</v>
      </c>
      <c r="F6090" t="s">
        <v>89</v>
      </c>
      <c r="G6090" t="s">
        <v>89</v>
      </c>
      <c r="H6090" t="s">
        <v>93</v>
      </c>
    </row>
    <row r="6091" spans="1:8" x14ac:dyDescent="0.25">
      <c r="A6091" t="s">
        <v>254</v>
      </c>
      <c r="B6091" t="s">
        <v>5878</v>
      </c>
      <c r="C6091" t="s">
        <v>89</v>
      </c>
      <c r="D6091" t="s">
        <v>89</v>
      </c>
      <c r="E6091" t="s">
        <v>1278</v>
      </c>
      <c r="F6091" t="s">
        <v>89</v>
      </c>
      <c r="G6091" t="s">
        <v>89</v>
      </c>
      <c r="H6091" t="s">
        <v>93</v>
      </c>
    </row>
    <row r="6092" spans="1:8" x14ac:dyDescent="0.25">
      <c r="A6092" t="s">
        <v>254</v>
      </c>
      <c r="B6092" t="s">
        <v>5879</v>
      </c>
      <c r="C6092" t="s">
        <v>89</v>
      </c>
      <c r="D6092" t="s">
        <v>89</v>
      </c>
      <c r="E6092" t="s">
        <v>1278</v>
      </c>
      <c r="F6092" t="s">
        <v>89</v>
      </c>
      <c r="G6092" t="s">
        <v>89</v>
      </c>
      <c r="H6092" t="s">
        <v>93</v>
      </c>
    </row>
    <row r="6093" spans="1:8" x14ac:dyDescent="0.25">
      <c r="A6093" t="s">
        <v>254</v>
      </c>
      <c r="B6093" t="s">
        <v>5873</v>
      </c>
      <c r="C6093" t="s">
        <v>89</v>
      </c>
      <c r="D6093" t="s">
        <v>89</v>
      </c>
      <c r="E6093" t="s">
        <v>1278</v>
      </c>
      <c r="F6093" t="s">
        <v>89</v>
      </c>
      <c r="G6093" t="s">
        <v>89</v>
      </c>
      <c r="H6093" t="s">
        <v>93</v>
      </c>
    </row>
    <row r="6094" spans="1:8" x14ac:dyDescent="0.25">
      <c r="A6094" t="s">
        <v>254</v>
      </c>
      <c r="B6094" t="s">
        <v>5793</v>
      </c>
      <c r="C6094" t="s">
        <v>89</v>
      </c>
      <c r="D6094" t="s">
        <v>89</v>
      </c>
      <c r="E6094" t="s">
        <v>1278</v>
      </c>
      <c r="F6094" t="s">
        <v>89</v>
      </c>
      <c r="G6094" t="s">
        <v>89</v>
      </c>
      <c r="H6094" t="s">
        <v>93</v>
      </c>
    </row>
    <row r="6095" spans="1:8" x14ac:dyDescent="0.25">
      <c r="A6095" t="s">
        <v>254</v>
      </c>
      <c r="B6095" t="s">
        <v>5872</v>
      </c>
      <c r="C6095" t="s">
        <v>89</v>
      </c>
      <c r="D6095" t="s">
        <v>89</v>
      </c>
      <c r="E6095" t="s">
        <v>1278</v>
      </c>
      <c r="F6095" t="s">
        <v>89</v>
      </c>
      <c r="G6095" t="s">
        <v>89</v>
      </c>
      <c r="H6095" t="s">
        <v>93</v>
      </c>
    </row>
    <row r="6096" spans="1:8" x14ac:dyDescent="0.25">
      <c r="A6096" t="s">
        <v>254</v>
      </c>
      <c r="B6096" t="s">
        <v>3436</v>
      </c>
      <c r="C6096" t="s">
        <v>89</v>
      </c>
      <c r="D6096" t="s">
        <v>89</v>
      </c>
      <c r="E6096" t="s">
        <v>1113</v>
      </c>
      <c r="F6096" t="s">
        <v>89</v>
      </c>
      <c r="G6096" t="s">
        <v>89</v>
      </c>
      <c r="H6096" t="s">
        <v>93</v>
      </c>
    </row>
    <row r="6097" spans="1:8" x14ac:dyDescent="0.25">
      <c r="A6097" t="s">
        <v>254</v>
      </c>
      <c r="B6097" t="s">
        <v>5880</v>
      </c>
      <c r="C6097" t="s">
        <v>89</v>
      </c>
      <c r="D6097" t="s">
        <v>89</v>
      </c>
      <c r="E6097" t="s">
        <v>1278</v>
      </c>
      <c r="F6097" t="s">
        <v>89</v>
      </c>
      <c r="G6097" t="s">
        <v>89</v>
      </c>
      <c r="H6097" t="s">
        <v>93</v>
      </c>
    </row>
    <row r="6098" spans="1:8" x14ac:dyDescent="0.25">
      <c r="A6098" t="s">
        <v>254</v>
      </c>
      <c r="B6098" t="s">
        <v>5881</v>
      </c>
      <c r="C6098" t="s">
        <v>89</v>
      </c>
      <c r="D6098" t="s">
        <v>89</v>
      </c>
      <c r="E6098" t="s">
        <v>1238</v>
      </c>
      <c r="F6098" t="s">
        <v>89</v>
      </c>
      <c r="G6098" t="s">
        <v>89</v>
      </c>
      <c r="H6098" t="s">
        <v>93</v>
      </c>
    </row>
    <row r="6099" spans="1:8" x14ac:dyDescent="0.25">
      <c r="A6099" t="s">
        <v>254</v>
      </c>
      <c r="B6099" t="s">
        <v>5882</v>
      </c>
      <c r="C6099" t="s">
        <v>89</v>
      </c>
      <c r="D6099" t="s">
        <v>89</v>
      </c>
      <c r="E6099" t="s">
        <v>1278</v>
      </c>
      <c r="F6099" t="s">
        <v>89</v>
      </c>
      <c r="G6099" t="s">
        <v>89</v>
      </c>
      <c r="H6099" t="s">
        <v>93</v>
      </c>
    </row>
    <row r="6100" spans="1:8" x14ac:dyDescent="0.25">
      <c r="A6100" t="s">
        <v>254</v>
      </c>
      <c r="B6100" t="s">
        <v>5883</v>
      </c>
      <c r="C6100" t="s">
        <v>89</v>
      </c>
      <c r="D6100" t="s">
        <v>89</v>
      </c>
      <c r="E6100" t="s">
        <v>1278</v>
      </c>
      <c r="F6100" t="s">
        <v>89</v>
      </c>
      <c r="G6100" t="s">
        <v>89</v>
      </c>
      <c r="H6100" t="s">
        <v>93</v>
      </c>
    </row>
    <row r="6101" spans="1:8" x14ac:dyDescent="0.25">
      <c r="A6101" t="s">
        <v>254</v>
      </c>
      <c r="B6101" t="s">
        <v>5884</v>
      </c>
      <c r="C6101" t="s">
        <v>89</v>
      </c>
      <c r="D6101" t="s">
        <v>89</v>
      </c>
      <c r="E6101" t="s">
        <v>1100</v>
      </c>
      <c r="F6101" t="s">
        <v>89</v>
      </c>
      <c r="G6101" t="s">
        <v>89</v>
      </c>
      <c r="H6101" t="s">
        <v>93</v>
      </c>
    </row>
    <row r="6102" spans="1:8" x14ac:dyDescent="0.25">
      <c r="A6102" t="s">
        <v>254</v>
      </c>
      <c r="B6102" t="s">
        <v>5885</v>
      </c>
      <c r="C6102" t="s">
        <v>89</v>
      </c>
      <c r="D6102" t="s">
        <v>89</v>
      </c>
      <c r="E6102" t="s">
        <v>1278</v>
      </c>
      <c r="F6102" t="s">
        <v>89</v>
      </c>
      <c r="G6102" t="s">
        <v>89</v>
      </c>
      <c r="H6102" t="s">
        <v>93</v>
      </c>
    </row>
    <row r="6103" spans="1:8" x14ac:dyDescent="0.25">
      <c r="A6103" t="s">
        <v>254</v>
      </c>
      <c r="B6103" t="s">
        <v>5886</v>
      </c>
      <c r="C6103" t="s">
        <v>89</v>
      </c>
      <c r="D6103" t="s">
        <v>89</v>
      </c>
      <c r="E6103" t="s">
        <v>1278</v>
      </c>
      <c r="F6103" t="s">
        <v>89</v>
      </c>
      <c r="G6103" t="s">
        <v>89</v>
      </c>
      <c r="H6103" t="s">
        <v>93</v>
      </c>
    </row>
    <row r="6104" spans="1:8" x14ac:dyDescent="0.25">
      <c r="A6104" t="s">
        <v>254</v>
      </c>
      <c r="B6104" t="s">
        <v>5887</v>
      </c>
      <c r="C6104" t="s">
        <v>89</v>
      </c>
      <c r="D6104" t="s">
        <v>89</v>
      </c>
      <c r="E6104" t="s">
        <v>1100</v>
      </c>
      <c r="F6104" t="s">
        <v>89</v>
      </c>
      <c r="G6104" t="s">
        <v>89</v>
      </c>
      <c r="H6104" t="s">
        <v>93</v>
      </c>
    </row>
    <row r="6105" spans="1:8" x14ac:dyDescent="0.25">
      <c r="A6105" t="s">
        <v>254</v>
      </c>
      <c r="B6105" t="s">
        <v>5888</v>
      </c>
      <c r="C6105" t="s">
        <v>89</v>
      </c>
      <c r="D6105" t="s">
        <v>89</v>
      </c>
      <c r="E6105" t="s">
        <v>1278</v>
      </c>
      <c r="F6105" t="s">
        <v>89</v>
      </c>
      <c r="G6105" t="s">
        <v>89</v>
      </c>
      <c r="H6105" t="s">
        <v>93</v>
      </c>
    </row>
    <row r="6106" spans="1:8" x14ac:dyDescent="0.25">
      <c r="A6106" t="s">
        <v>254</v>
      </c>
      <c r="B6106" t="s">
        <v>5829</v>
      </c>
      <c r="C6106" t="s">
        <v>89</v>
      </c>
      <c r="D6106" t="s">
        <v>89</v>
      </c>
      <c r="E6106" t="s">
        <v>1162</v>
      </c>
      <c r="F6106" t="s">
        <v>89</v>
      </c>
      <c r="G6106" t="s">
        <v>89</v>
      </c>
      <c r="H6106" t="s">
        <v>93</v>
      </c>
    </row>
    <row r="6107" spans="1:8" x14ac:dyDescent="0.25">
      <c r="A6107" t="s">
        <v>254</v>
      </c>
      <c r="B6107" t="s">
        <v>5794</v>
      </c>
      <c r="C6107" t="s">
        <v>89</v>
      </c>
      <c r="D6107" t="s">
        <v>89</v>
      </c>
      <c r="E6107" t="s">
        <v>1278</v>
      </c>
      <c r="F6107" t="s">
        <v>89</v>
      </c>
      <c r="G6107" t="s">
        <v>89</v>
      </c>
      <c r="H6107" t="s">
        <v>93</v>
      </c>
    </row>
    <row r="6108" spans="1:8" x14ac:dyDescent="0.25">
      <c r="A6108" t="s">
        <v>254</v>
      </c>
      <c r="B6108" t="s">
        <v>5889</v>
      </c>
      <c r="C6108" t="s">
        <v>89</v>
      </c>
      <c r="D6108" t="s">
        <v>89</v>
      </c>
      <c r="E6108" t="s">
        <v>1100</v>
      </c>
      <c r="F6108" t="s">
        <v>89</v>
      </c>
      <c r="G6108" t="s">
        <v>89</v>
      </c>
      <c r="H6108" t="s">
        <v>93</v>
      </c>
    </row>
    <row r="6109" spans="1:8" x14ac:dyDescent="0.25">
      <c r="A6109" t="s">
        <v>254</v>
      </c>
      <c r="B6109" t="s">
        <v>5890</v>
      </c>
      <c r="C6109" t="s">
        <v>89</v>
      </c>
      <c r="D6109" t="s">
        <v>89</v>
      </c>
      <c r="E6109" t="s">
        <v>1162</v>
      </c>
      <c r="F6109" t="s">
        <v>89</v>
      </c>
      <c r="G6109" t="s">
        <v>89</v>
      </c>
      <c r="H6109" t="s">
        <v>93</v>
      </c>
    </row>
    <row r="6110" spans="1:8" x14ac:dyDescent="0.25">
      <c r="A6110" t="s">
        <v>254</v>
      </c>
      <c r="B6110" t="s">
        <v>5891</v>
      </c>
      <c r="C6110" t="s">
        <v>89</v>
      </c>
      <c r="D6110" t="s">
        <v>89</v>
      </c>
      <c r="E6110" t="s">
        <v>1278</v>
      </c>
      <c r="F6110" t="s">
        <v>89</v>
      </c>
      <c r="G6110" t="s">
        <v>89</v>
      </c>
      <c r="H6110" t="s">
        <v>93</v>
      </c>
    </row>
    <row r="6111" spans="1:8" x14ac:dyDescent="0.25">
      <c r="A6111" t="s">
        <v>254</v>
      </c>
      <c r="B6111" t="s">
        <v>5892</v>
      </c>
      <c r="C6111" t="s">
        <v>89</v>
      </c>
      <c r="D6111" t="s">
        <v>89</v>
      </c>
      <c r="E6111" t="s">
        <v>1278</v>
      </c>
      <c r="F6111" t="s">
        <v>89</v>
      </c>
      <c r="G6111" t="s">
        <v>89</v>
      </c>
      <c r="H6111" t="s">
        <v>93</v>
      </c>
    </row>
    <row r="6112" spans="1:8" x14ac:dyDescent="0.25">
      <c r="A6112" t="s">
        <v>254</v>
      </c>
      <c r="B6112" t="s">
        <v>5893</v>
      </c>
      <c r="C6112" t="s">
        <v>89</v>
      </c>
      <c r="D6112" t="s">
        <v>89</v>
      </c>
      <c r="E6112" t="s">
        <v>1278</v>
      </c>
      <c r="F6112" t="s">
        <v>89</v>
      </c>
      <c r="G6112" t="s">
        <v>89</v>
      </c>
      <c r="H6112" t="s">
        <v>93</v>
      </c>
    </row>
    <row r="6113" spans="1:8" x14ac:dyDescent="0.25">
      <c r="A6113" t="s">
        <v>254</v>
      </c>
      <c r="B6113" t="s">
        <v>5894</v>
      </c>
      <c r="C6113" t="s">
        <v>89</v>
      </c>
      <c r="D6113" t="s">
        <v>89</v>
      </c>
      <c r="E6113" t="s">
        <v>1105</v>
      </c>
      <c r="F6113" t="s">
        <v>89</v>
      </c>
      <c r="G6113" t="s">
        <v>89</v>
      </c>
      <c r="H6113" t="s">
        <v>93</v>
      </c>
    </row>
    <row r="6114" spans="1:8" x14ac:dyDescent="0.25">
      <c r="A6114" t="s">
        <v>254</v>
      </c>
      <c r="B6114" t="s">
        <v>1138</v>
      </c>
      <c r="C6114" t="s">
        <v>89</v>
      </c>
      <c r="D6114" t="s">
        <v>89</v>
      </c>
      <c r="E6114" t="s">
        <v>1139</v>
      </c>
      <c r="F6114" t="s">
        <v>89</v>
      </c>
      <c r="G6114" t="s">
        <v>89</v>
      </c>
      <c r="H6114" t="s">
        <v>93</v>
      </c>
    </row>
    <row r="6115" spans="1:8" x14ac:dyDescent="0.25">
      <c r="A6115" t="s">
        <v>257</v>
      </c>
      <c r="B6115" t="s">
        <v>5558</v>
      </c>
      <c r="C6115" t="s">
        <v>89</v>
      </c>
      <c r="D6115" t="s">
        <v>5052</v>
      </c>
      <c r="E6115" t="s">
        <v>1205</v>
      </c>
      <c r="F6115" t="s">
        <v>89</v>
      </c>
      <c r="G6115" t="s">
        <v>89</v>
      </c>
      <c r="H6115" t="s">
        <v>93</v>
      </c>
    </row>
    <row r="6116" spans="1:8" x14ac:dyDescent="0.25">
      <c r="A6116" t="s">
        <v>257</v>
      </c>
      <c r="B6116" t="s">
        <v>5895</v>
      </c>
      <c r="C6116" t="s">
        <v>89</v>
      </c>
      <c r="D6116" t="s">
        <v>5896</v>
      </c>
      <c r="E6116" t="s">
        <v>2264</v>
      </c>
      <c r="F6116" t="s">
        <v>89</v>
      </c>
      <c r="G6116" t="s">
        <v>89</v>
      </c>
      <c r="H6116" t="s">
        <v>93</v>
      </c>
    </row>
    <row r="6117" spans="1:8" x14ac:dyDescent="0.25">
      <c r="A6117" t="s">
        <v>257</v>
      </c>
      <c r="B6117" t="s">
        <v>5897</v>
      </c>
      <c r="C6117" t="s">
        <v>89</v>
      </c>
      <c r="D6117" t="s">
        <v>5898</v>
      </c>
      <c r="E6117" t="s">
        <v>1164</v>
      </c>
      <c r="F6117" t="s">
        <v>89</v>
      </c>
      <c r="G6117" t="s">
        <v>89</v>
      </c>
      <c r="H6117" t="s">
        <v>93</v>
      </c>
    </row>
    <row r="6118" spans="1:8" x14ac:dyDescent="0.25">
      <c r="A6118" t="s">
        <v>257</v>
      </c>
      <c r="B6118" t="s">
        <v>2189</v>
      </c>
      <c r="C6118" t="s">
        <v>89</v>
      </c>
      <c r="D6118" t="s">
        <v>5899</v>
      </c>
      <c r="E6118" t="s">
        <v>1164</v>
      </c>
      <c r="F6118" t="s">
        <v>89</v>
      </c>
      <c r="G6118" t="s">
        <v>89</v>
      </c>
      <c r="H6118" t="s">
        <v>93</v>
      </c>
    </row>
    <row r="6119" spans="1:8" x14ac:dyDescent="0.25">
      <c r="A6119" t="s">
        <v>257</v>
      </c>
      <c r="B6119" t="s">
        <v>1660</v>
      </c>
      <c r="C6119" t="s">
        <v>89</v>
      </c>
      <c r="D6119" t="s">
        <v>5900</v>
      </c>
      <c r="E6119" t="s">
        <v>1205</v>
      </c>
      <c r="F6119" t="s">
        <v>89</v>
      </c>
      <c r="G6119" t="s">
        <v>89</v>
      </c>
      <c r="H6119" t="s">
        <v>93</v>
      </c>
    </row>
    <row r="6120" spans="1:8" x14ac:dyDescent="0.25">
      <c r="A6120" t="s">
        <v>257</v>
      </c>
      <c r="B6120" t="s">
        <v>1652</v>
      </c>
      <c r="C6120" t="s">
        <v>89</v>
      </c>
      <c r="D6120" t="s">
        <v>5901</v>
      </c>
      <c r="E6120" t="s">
        <v>1205</v>
      </c>
      <c r="F6120" t="s">
        <v>89</v>
      </c>
      <c r="G6120" t="s">
        <v>89</v>
      </c>
      <c r="H6120" t="s">
        <v>93</v>
      </c>
    </row>
    <row r="6121" spans="1:8" x14ac:dyDescent="0.25">
      <c r="A6121" t="s">
        <v>257</v>
      </c>
      <c r="B6121" t="s">
        <v>1112</v>
      </c>
      <c r="C6121" t="s">
        <v>89</v>
      </c>
      <c r="D6121" t="s">
        <v>3357</v>
      </c>
      <c r="E6121" t="s">
        <v>1113</v>
      </c>
      <c r="F6121" t="s">
        <v>89</v>
      </c>
      <c r="G6121" t="s">
        <v>89</v>
      </c>
      <c r="H6121" t="s">
        <v>93</v>
      </c>
    </row>
    <row r="6122" spans="1:8" x14ac:dyDescent="0.25">
      <c r="A6122" t="s">
        <v>257</v>
      </c>
      <c r="B6122" t="s">
        <v>1114</v>
      </c>
      <c r="C6122" t="s">
        <v>89</v>
      </c>
      <c r="D6122" t="s">
        <v>3357</v>
      </c>
      <c r="E6122" t="s">
        <v>1115</v>
      </c>
      <c r="F6122" t="s">
        <v>89</v>
      </c>
      <c r="G6122" t="s">
        <v>89</v>
      </c>
      <c r="H6122" t="s">
        <v>93</v>
      </c>
    </row>
    <row r="6123" spans="1:8" x14ac:dyDescent="0.25">
      <c r="A6123" t="s">
        <v>257</v>
      </c>
      <c r="B6123" t="s">
        <v>2418</v>
      </c>
      <c r="C6123" t="s">
        <v>89</v>
      </c>
      <c r="D6123" t="s">
        <v>3357</v>
      </c>
      <c r="E6123" t="s">
        <v>1115</v>
      </c>
      <c r="F6123" t="s">
        <v>89</v>
      </c>
      <c r="G6123" t="s">
        <v>89</v>
      </c>
      <c r="H6123" t="s">
        <v>93</v>
      </c>
    </row>
    <row r="6124" spans="1:8" x14ac:dyDescent="0.25">
      <c r="A6124" t="s">
        <v>257</v>
      </c>
      <c r="B6124" t="s">
        <v>2896</v>
      </c>
      <c r="C6124" t="s">
        <v>89</v>
      </c>
      <c r="D6124" t="s">
        <v>5902</v>
      </c>
      <c r="E6124" t="s">
        <v>1100</v>
      </c>
      <c r="F6124" t="s">
        <v>89</v>
      </c>
      <c r="G6124" t="s">
        <v>89</v>
      </c>
      <c r="H6124" t="s">
        <v>93</v>
      </c>
    </row>
    <row r="6125" spans="1:8" x14ac:dyDescent="0.25">
      <c r="A6125" t="s">
        <v>257</v>
      </c>
      <c r="B6125" t="s">
        <v>1658</v>
      </c>
      <c r="C6125" t="s">
        <v>89</v>
      </c>
      <c r="D6125" t="s">
        <v>5903</v>
      </c>
      <c r="E6125" t="s">
        <v>1238</v>
      </c>
      <c r="F6125" t="s">
        <v>89</v>
      </c>
      <c r="G6125" t="s">
        <v>89</v>
      </c>
      <c r="H6125" t="s">
        <v>93</v>
      </c>
    </row>
    <row r="6126" spans="1:8" x14ac:dyDescent="0.25">
      <c r="A6126" t="s">
        <v>257</v>
      </c>
      <c r="B6126" t="s">
        <v>1714</v>
      </c>
      <c r="C6126" t="s">
        <v>89</v>
      </c>
      <c r="D6126" t="s">
        <v>5904</v>
      </c>
      <c r="E6126" t="s">
        <v>1142</v>
      </c>
      <c r="F6126" t="s">
        <v>89</v>
      </c>
      <c r="G6126" t="s">
        <v>89</v>
      </c>
      <c r="H6126" t="s">
        <v>93</v>
      </c>
    </row>
    <row r="6127" spans="1:8" x14ac:dyDescent="0.25">
      <c r="A6127" t="s">
        <v>257</v>
      </c>
      <c r="B6127" t="s">
        <v>1321</v>
      </c>
      <c r="C6127" t="s">
        <v>89</v>
      </c>
      <c r="D6127" t="s">
        <v>5905</v>
      </c>
      <c r="E6127" t="s">
        <v>1238</v>
      </c>
      <c r="F6127" t="s">
        <v>89</v>
      </c>
      <c r="G6127" t="s">
        <v>89</v>
      </c>
      <c r="H6127" t="s">
        <v>93</v>
      </c>
    </row>
    <row r="6128" spans="1:8" x14ac:dyDescent="0.25">
      <c r="A6128" t="s">
        <v>257</v>
      </c>
      <c r="B6128" t="s">
        <v>2596</v>
      </c>
      <c r="C6128" t="s">
        <v>89</v>
      </c>
      <c r="D6128" t="s">
        <v>5906</v>
      </c>
      <c r="E6128" t="s">
        <v>1142</v>
      </c>
      <c r="F6128" t="s">
        <v>89</v>
      </c>
      <c r="G6128" t="s">
        <v>89</v>
      </c>
      <c r="H6128" t="s">
        <v>93</v>
      </c>
    </row>
    <row r="6129" spans="1:8" x14ac:dyDescent="0.25">
      <c r="A6129" t="s">
        <v>257</v>
      </c>
      <c r="B6129" t="s">
        <v>1197</v>
      </c>
      <c r="C6129" t="s">
        <v>89</v>
      </c>
      <c r="D6129" t="s">
        <v>89</v>
      </c>
      <c r="E6129" t="s">
        <v>1135</v>
      </c>
      <c r="F6129" t="s">
        <v>89</v>
      </c>
      <c r="G6129" t="s">
        <v>89</v>
      </c>
      <c r="H6129" t="s">
        <v>93</v>
      </c>
    </row>
    <row r="6130" spans="1:8" x14ac:dyDescent="0.25">
      <c r="A6130" t="s">
        <v>257</v>
      </c>
      <c r="B6130" t="s">
        <v>1382</v>
      </c>
      <c r="C6130" t="s">
        <v>89</v>
      </c>
      <c r="D6130" t="s">
        <v>89</v>
      </c>
      <c r="E6130" t="s">
        <v>1233</v>
      </c>
      <c r="F6130" t="s">
        <v>89</v>
      </c>
      <c r="G6130" t="s">
        <v>89</v>
      </c>
      <c r="H6130" t="s">
        <v>93</v>
      </c>
    </row>
    <row r="6131" spans="1:8" x14ac:dyDescent="0.25">
      <c r="A6131" t="s">
        <v>257</v>
      </c>
      <c r="B6131" t="s">
        <v>5907</v>
      </c>
      <c r="C6131" t="s">
        <v>89</v>
      </c>
      <c r="D6131" t="s">
        <v>5908</v>
      </c>
      <c r="E6131" t="s">
        <v>1272</v>
      </c>
      <c r="F6131" t="s">
        <v>89</v>
      </c>
      <c r="G6131" t="s">
        <v>89</v>
      </c>
      <c r="H6131" t="s">
        <v>93</v>
      </c>
    </row>
    <row r="6132" spans="1:8" x14ac:dyDescent="0.25">
      <c r="A6132" t="s">
        <v>257</v>
      </c>
      <c r="B6132" t="s">
        <v>5909</v>
      </c>
      <c r="C6132" t="s">
        <v>89</v>
      </c>
      <c r="D6132" t="s">
        <v>3458</v>
      </c>
      <c r="E6132" t="s">
        <v>1272</v>
      </c>
      <c r="F6132" t="s">
        <v>89</v>
      </c>
      <c r="G6132" t="s">
        <v>89</v>
      </c>
      <c r="H6132" t="s">
        <v>93</v>
      </c>
    </row>
    <row r="6133" spans="1:8" x14ac:dyDescent="0.25">
      <c r="A6133" t="s">
        <v>257</v>
      </c>
      <c r="B6133" t="s">
        <v>1284</v>
      </c>
      <c r="C6133" t="s">
        <v>89</v>
      </c>
      <c r="D6133" t="s">
        <v>89</v>
      </c>
      <c r="E6133" t="s">
        <v>1218</v>
      </c>
      <c r="F6133" t="s">
        <v>89</v>
      </c>
      <c r="G6133" t="s">
        <v>89</v>
      </c>
      <c r="H6133" t="s">
        <v>93</v>
      </c>
    </row>
    <row r="6134" spans="1:8" x14ac:dyDescent="0.25">
      <c r="A6134" t="s">
        <v>257</v>
      </c>
      <c r="B6134" t="s">
        <v>1122</v>
      </c>
      <c r="C6134" t="s">
        <v>89</v>
      </c>
      <c r="D6134" t="s">
        <v>89</v>
      </c>
      <c r="E6134" t="s">
        <v>1218</v>
      </c>
      <c r="F6134" t="s">
        <v>89</v>
      </c>
      <c r="G6134" t="s">
        <v>89</v>
      </c>
      <c r="H6134" t="s">
        <v>93</v>
      </c>
    </row>
    <row r="6135" spans="1:8" x14ac:dyDescent="0.25">
      <c r="A6135" t="s">
        <v>257</v>
      </c>
      <c r="B6135" t="s">
        <v>1124</v>
      </c>
      <c r="C6135" t="s">
        <v>89</v>
      </c>
      <c r="D6135" t="s">
        <v>89</v>
      </c>
      <c r="E6135" t="s">
        <v>1218</v>
      </c>
      <c r="F6135" t="s">
        <v>89</v>
      </c>
      <c r="G6135" t="s">
        <v>89</v>
      </c>
      <c r="H6135" t="s">
        <v>93</v>
      </c>
    </row>
    <row r="6136" spans="1:8" x14ac:dyDescent="0.25">
      <c r="A6136" t="s">
        <v>257</v>
      </c>
      <c r="B6136" t="s">
        <v>1125</v>
      </c>
      <c r="C6136" t="s">
        <v>89</v>
      </c>
      <c r="D6136" t="s">
        <v>89</v>
      </c>
      <c r="E6136" t="s">
        <v>1218</v>
      </c>
      <c r="F6136" t="s">
        <v>89</v>
      </c>
      <c r="G6136" t="s">
        <v>89</v>
      </c>
      <c r="H6136" t="s">
        <v>93</v>
      </c>
    </row>
    <row r="6137" spans="1:8" x14ac:dyDescent="0.25">
      <c r="A6137" t="s">
        <v>257</v>
      </c>
      <c r="B6137" t="s">
        <v>1126</v>
      </c>
      <c r="C6137" t="s">
        <v>89</v>
      </c>
      <c r="D6137" t="s">
        <v>89</v>
      </c>
      <c r="E6137" t="s">
        <v>1218</v>
      </c>
      <c r="F6137" t="s">
        <v>89</v>
      </c>
      <c r="G6137" t="s">
        <v>89</v>
      </c>
      <c r="H6137" t="s">
        <v>93</v>
      </c>
    </row>
    <row r="6138" spans="1:8" x14ac:dyDescent="0.25">
      <c r="A6138" t="s">
        <v>257</v>
      </c>
      <c r="B6138" t="s">
        <v>1127</v>
      </c>
      <c r="C6138" t="s">
        <v>89</v>
      </c>
      <c r="D6138" t="s">
        <v>89</v>
      </c>
      <c r="E6138" t="s">
        <v>1218</v>
      </c>
      <c r="F6138" t="s">
        <v>89</v>
      </c>
      <c r="G6138" t="s">
        <v>89</v>
      </c>
      <c r="H6138" t="s">
        <v>93</v>
      </c>
    </row>
    <row r="6139" spans="1:8" x14ac:dyDescent="0.25">
      <c r="A6139" t="s">
        <v>257</v>
      </c>
      <c r="B6139" t="s">
        <v>1489</v>
      </c>
      <c r="C6139" t="s">
        <v>89</v>
      </c>
      <c r="D6139" t="s">
        <v>1229</v>
      </c>
      <c r="E6139" t="s">
        <v>1129</v>
      </c>
      <c r="F6139" t="s">
        <v>89</v>
      </c>
      <c r="G6139" t="s">
        <v>89</v>
      </c>
      <c r="H6139" t="s">
        <v>93</v>
      </c>
    </row>
    <row r="6140" spans="1:8" x14ac:dyDescent="0.25">
      <c r="A6140" t="s">
        <v>257</v>
      </c>
      <c r="B6140" t="s">
        <v>1200</v>
      </c>
      <c r="C6140" t="s">
        <v>89</v>
      </c>
      <c r="D6140" t="s">
        <v>89</v>
      </c>
      <c r="E6140" t="s">
        <v>1131</v>
      </c>
      <c r="F6140" t="s">
        <v>89</v>
      </c>
      <c r="G6140" t="s">
        <v>89</v>
      </c>
      <c r="H6140" t="s">
        <v>93</v>
      </c>
    </row>
    <row r="6141" spans="1:8" x14ac:dyDescent="0.25">
      <c r="A6141" t="s">
        <v>257</v>
      </c>
      <c r="B6141" t="s">
        <v>1132</v>
      </c>
      <c r="C6141" t="s">
        <v>89</v>
      </c>
      <c r="D6141" t="s">
        <v>89</v>
      </c>
      <c r="E6141" t="s">
        <v>1133</v>
      </c>
      <c r="F6141" t="s">
        <v>89</v>
      </c>
      <c r="G6141" t="s">
        <v>89</v>
      </c>
      <c r="H6141" t="s">
        <v>93</v>
      </c>
    </row>
    <row r="6142" spans="1:8" x14ac:dyDescent="0.25">
      <c r="A6142" t="s">
        <v>257</v>
      </c>
      <c r="B6142" t="s">
        <v>1268</v>
      </c>
      <c r="C6142" t="s">
        <v>89</v>
      </c>
      <c r="D6142" t="s">
        <v>89</v>
      </c>
      <c r="E6142" t="s">
        <v>1335</v>
      </c>
      <c r="F6142" t="s">
        <v>89</v>
      </c>
      <c r="G6142" t="s">
        <v>89</v>
      </c>
      <c r="H6142" t="s">
        <v>93</v>
      </c>
    </row>
    <row r="6143" spans="1:8" x14ac:dyDescent="0.25">
      <c r="A6143" t="s">
        <v>258</v>
      </c>
      <c r="B6143" t="s">
        <v>5910</v>
      </c>
      <c r="C6143" t="s">
        <v>89</v>
      </c>
      <c r="D6143" t="s">
        <v>5911</v>
      </c>
      <c r="E6143" t="s">
        <v>5912</v>
      </c>
      <c r="F6143" t="s">
        <v>89</v>
      </c>
      <c r="G6143" t="s">
        <v>89</v>
      </c>
      <c r="H6143" t="s">
        <v>93</v>
      </c>
    </row>
    <row r="6144" spans="1:8" x14ac:dyDescent="0.25">
      <c r="A6144" t="s">
        <v>258</v>
      </c>
      <c r="B6144" t="s">
        <v>5913</v>
      </c>
      <c r="C6144" t="s">
        <v>89</v>
      </c>
      <c r="D6144" t="s">
        <v>5914</v>
      </c>
      <c r="E6144" t="s">
        <v>1904</v>
      </c>
      <c r="F6144" t="s">
        <v>89</v>
      </c>
      <c r="G6144" t="s">
        <v>89</v>
      </c>
      <c r="H6144" t="s">
        <v>93</v>
      </c>
    </row>
    <row r="6145" spans="1:8" x14ac:dyDescent="0.25">
      <c r="A6145" t="s">
        <v>258</v>
      </c>
      <c r="B6145" t="s">
        <v>5915</v>
      </c>
      <c r="C6145" t="s">
        <v>89</v>
      </c>
      <c r="D6145" t="s">
        <v>5916</v>
      </c>
      <c r="E6145" t="s">
        <v>5917</v>
      </c>
      <c r="F6145" t="s">
        <v>89</v>
      </c>
      <c r="G6145" t="s">
        <v>89</v>
      </c>
      <c r="H6145" t="s">
        <v>93</v>
      </c>
    </row>
    <row r="6146" spans="1:8" x14ac:dyDescent="0.25">
      <c r="A6146" t="s">
        <v>258</v>
      </c>
      <c r="B6146" t="s">
        <v>5918</v>
      </c>
      <c r="C6146" t="s">
        <v>89</v>
      </c>
      <c r="D6146" t="s">
        <v>5919</v>
      </c>
      <c r="E6146" t="s">
        <v>2004</v>
      </c>
      <c r="F6146" t="s">
        <v>89</v>
      </c>
      <c r="G6146" t="s">
        <v>89</v>
      </c>
      <c r="H6146" t="s">
        <v>93</v>
      </c>
    </row>
    <row r="6147" spans="1:8" x14ac:dyDescent="0.25">
      <c r="A6147" t="s">
        <v>258</v>
      </c>
      <c r="B6147" t="s">
        <v>5920</v>
      </c>
      <c r="C6147" t="s">
        <v>89</v>
      </c>
      <c r="D6147" t="s">
        <v>5921</v>
      </c>
      <c r="E6147" t="s">
        <v>1102</v>
      </c>
      <c r="F6147" t="s">
        <v>89</v>
      </c>
      <c r="G6147" t="s">
        <v>89</v>
      </c>
      <c r="H6147" t="s">
        <v>93</v>
      </c>
    </row>
    <row r="6148" spans="1:8" x14ac:dyDescent="0.25">
      <c r="A6148" t="s">
        <v>258</v>
      </c>
      <c r="B6148" t="s">
        <v>3120</v>
      </c>
      <c r="C6148" t="s">
        <v>89</v>
      </c>
      <c r="D6148" t="s">
        <v>5922</v>
      </c>
      <c r="E6148" t="s">
        <v>1265</v>
      </c>
      <c r="F6148" t="s">
        <v>89</v>
      </c>
      <c r="G6148" t="s">
        <v>89</v>
      </c>
      <c r="H6148" t="s">
        <v>93</v>
      </c>
    </row>
    <row r="6149" spans="1:8" x14ac:dyDescent="0.25">
      <c r="A6149" t="s">
        <v>258</v>
      </c>
      <c r="B6149" t="s">
        <v>5923</v>
      </c>
      <c r="C6149" t="s">
        <v>89</v>
      </c>
      <c r="D6149" t="s">
        <v>5924</v>
      </c>
      <c r="E6149" t="s">
        <v>1164</v>
      </c>
      <c r="F6149" t="s">
        <v>89</v>
      </c>
      <c r="G6149" t="s">
        <v>89</v>
      </c>
      <c r="H6149" t="s">
        <v>93</v>
      </c>
    </row>
    <row r="6150" spans="1:8" x14ac:dyDescent="0.25">
      <c r="A6150" t="s">
        <v>258</v>
      </c>
      <c r="B6150" t="s">
        <v>5925</v>
      </c>
      <c r="C6150" t="s">
        <v>89</v>
      </c>
      <c r="D6150" t="s">
        <v>5926</v>
      </c>
      <c r="E6150" t="s">
        <v>1265</v>
      </c>
      <c r="F6150" t="s">
        <v>89</v>
      </c>
      <c r="G6150" t="s">
        <v>89</v>
      </c>
      <c r="H6150" t="s">
        <v>93</v>
      </c>
    </row>
    <row r="6151" spans="1:8" x14ac:dyDescent="0.25">
      <c r="A6151" t="s">
        <v>258</v>
      </c>
      <c r="B6151" t="s">
        <v>5927</v>
      </c>
      <c r="C6151" t="s">
        <v>89</v>
      </c>
      <c r="D6151" t="s">
        <v>5928</v>
      </c>
      <c r="E6151" t="s">
        <v>1265</v>
      </c>
      <c r="F6151" t="s">
        <v>89</v>
      </c>
      <c r="G6151" t="s">
        <v>89</v>
      </c>
      <c r="H6151" t="s">
        <v>93</v>
      </c>
    </row>
    <row r="6152" spans="1:8" x14ac:dyDescent="0.25">
      <c r="A6152" t="s">
        <v>258</v>
      </c>
      <c r="B6152" t="s">
        <v>5929</v>
      </c>
      <c r="C6152" t="s">
        <v>89</v>
      </c>
      <c r="D6152" t="s">
        <v>5930</v>
      </c>
      <c r="E6152" t="s">
        <v>1265</v>
      </c>
      <c r="F6152" t="s">
        <v>89</v>
      </c>
      <c r="G6152" t="s">
        <v>89</v>
      </c>
      <c r="H6152" t="s">
        <v>93</v>
      </c>
    </row>
    <row r="6153" spans="1:8" x14ac:dyDescent="0.25">
      <c r="A6153" t="s">
        <v>258</v>
      </c>
      <c r="B6153" t="s">
        <v>5931</v>
      </c>
      <c r="C6153" t="s">
        <v>89</v>
      </c>
      <c r="D6153" t="s">
        <v>5932</v>
      </c>
      <c r="E6153" t="s">
        <v>1395</v>
      </c>
      <c r="F6153" t="s">
        <v>89</v>
      </c>
      <c r="G6153" t="s">
        <v>89</v>
      </c>
      <c r="H6153" t="s">
        <v>93</v>
      </c>
    </row>
    <row r="6154" spans="1:8" x14ac:dyDescent="0.25">
      <c r="A6154" t="s">
        <v>258</v>
      </c>
      <c r="B6154" t="s">
        <v>2349</v>
      </c>
      <c r="C6154" t="s">
        <v>89</v>
      </c>
      <c r="D6154" t="s">
        <v>5933</v>
      </c>
      <c r="E6154" t="s">
        <v>1265</v>
      </c>
      <c r="F6154" t="s">
        <v>89</v>
      </c>
      <c r="G6154" t="s">
        <v>89</v>
      </c>
      <c r="H6154" t="s">
        <v>93</v>
      </c>
    </row>
    <row r="6155" spans="1:8" x14ac:dyDescent="0.25">
      <c r="A6155" t="s">
        <v>258</v>
      </c>
      <c r="B6155" t="s">
        <v>5934</v>
      </c>
      <c r="C6155" t="s">
        <v>89</v>
      </c>
      <c r="D6155" t="s">
        <v>5935</v>
      </c>
      <c r="E6155" t="s">
        <v>1258</v>
      </c>
      <c r="F6155" t="s">
        <v>89</v>
      </c>
      <c r="G6155" t="s">
        <v>89</v>
      </c>
      <c r="H6155" t="s">
        <v>93</v>
      </c>
    </row>
    <row r="6156" spans="1:8" x14ac:dyDescent="0.25">
      <c r="A6156" t="s">
        <v>258</v>
      </c>
      <c r="B6156" t="s">
        <v>5936</v>
      </c>
      <c r="C6156" t="s">
        <v>89</v>
      </c>
      <c r="D6156" t="s">
        <v>5937</v>
      </c>
      <c r="E6156" t="s">
        <v>1164</v>
      </c>
      <c r="F6156" t="s">
        <v>89</v>
      </c>
      <c r="G6156" t="s">
        <v>89</v>
      </c>
      <c r="H6156" t="s">
        <v>93</v>
      </c>
    </row>
    <row r="6157" spans="1:8" x14ac:dyDescent="0.25">
      <c r="A6157" t="s">
        <v>258</v>
      </c>
      <c r="B6157" t="s">
        <v>5938</v>
      </c>
      <c r="C6157" t="s">
        <v>89</v>
      </c>
      <c r="D6157" t="s">
        <v>5939</v>
      </c>
      <c r="E6157" t="s">
        <v>1265</v>
      </c>
      <c r="F6157" t="s">
        <v>89</v>
      </c>
      <c r="G6157" t="s">
        <v>89</v>
      </c>
      <c r="H6157" t="s">
        <v>93</v>
      </c>
    </row>
    <row r="6158" spans="1:8" x14ac:dyDescent="0.25">
      <c r="A6158" t="s">
        <v>258</v>
      </c>
      <c r="B6158" t="s">
        <v>2932</v>
      </c>
      <c r="C6158" t="s">
        <v>89</v>
      </c>
      <c r="D6158" t="s">
        <v>5940</v>
      </c>
      <c r="E6158" t="s">
        <v>1265</v>
      </c>
      <c r="F6158" t="s">
        <v>89</v>
      </c>
      <c r="G6158" t="s">
        <v>89</v>
      </c>
      <c r="H6158" t="s">
        <v>93</v>
      </c>
    </row>
    <row r="6159" spans="1:8" x14ac:dyDescent="0.25">
      <c r="A6159" t="s">
        <v>258</v>
      </c>
      <c r="B6159" t="s">
        <v>5941</v>
      </c>
      <c r="C6159" t="s">
        <v>89</v>
      </c>
      <c r="D6159" t="s">
        <v>5942</v>
      </c>
      <c r="E6159" t="s">
        <v>1164</v>
      </c>
      <c r="F6159" t="s">
        <v>89</v>
      </c>
      <c r="G6159" t="s">
        <v>89</v>
      </c>
      <c r="H6159" t="s">
        <v>93</v>
      </c>
    </row>
    <row r="6160" spans="1:8" x14ac:dyDescent="0.25">
      <c r="A6160" t="s">
        <v>258</v>
      </c>
      <c r="B6160" t="s">
        <v>5943</v>
      </c>
      <c r="C6160" t="s">
        <v>89</v>
      </c>
      <c r="D6160" t="s">
        <v>5944</v>
      </c>
      <c r="E6160" t="s">
        <v>1395</v>
      </c>
      <c r="F6160" t="s">
        <v>89</v>
      </c>
      <c r="G6160" t="s">
        <v>89</v>
      </c>
      <c r="H6160" t="s">
        <v>93</v>
      </c>
    </row>
    <row r="6161" spans="1:8" x14ac:dyDescent="0.25">
      <c r="A6161" t="s">
        <v>258</v>
      </c>
      <c r="B6161" t="s">
        <v>2346</v>
      </c>
      <c r="C6161" t="s">
        <v>89</v>
      </c>
      <c r="D6161" t="s">
        <v>5945</v>
      </c>
      <c r="E6161" t="s">
        <v>1395</v>
      </c>
      <c r="F6161" t="s">
        <v>89</v>
      </c>
      <c r="G6161" t="s">
        <v>89</v>
      </c>
      <c r="H6161" t="s">
        <v>93</v>
      </c>
    </row>
    <row r="6162" spans="1:8" x14ac:dyDescent="0.25">
      <c r="A6162" t="s">
        <v>258</v>
      </c>
      <c r="B6162" t="s">
        <v>5946</v>
      </c>
      <c r="C6162" t="s">
        <v>89</v>
      </c>
      <c r="D6162" t="s">
        <v>5947</v>
      </c>
      <c r="E6162" t="s">
        <v>1265</v>
      </c>
      <c r="F6162" t="s">
        <v>89</v>
      </c>
      <c r="G6162" t="s">
        <v>89</v>
      </c>
      <c r="H6162" t="s">
        <v>93</v>
      </c>
    </row>
    <row r="6163" spans="1:8" x14ac:dyDescent="0.25">
      <c r="A6163" t="s">
        <v>258</v>
      </c>
      <c r="B6163" t="s">
        <v>5948</v>
      </c>
      <c r="C6163" t="s">
        <v>89</v>
      </c>
      <c r="D6163" t="s">
        <v>5949</v>
      </c>
      <c r="E6163" t="s">
        <v>1744</v>
      </c>
      <c r="F6163" t="s">
        <v>89</v>
      </c>
      <c r="G6163" t="s">
        <v>89</v>
      </c>
      <c r="H6163" t="s">
        <v>93</v>
      </c>
    </row>
    <row r="6164" spans="1:8" x14ac:dyDescent="0.25">
      <c r="A6164" t="s">
        <v>258</v>
      </c>
      <c r="B6164" t="s">
        <v>5950</v>
      </c>
      <c r="C6164" t="s">
        <v>89</v>
      </c>
      <c r="D6164" t="s">
        <v>5951</v>
      </c>
      <c r="E6164" t="s">
        <v>1744</v>
      </c>
      <c r="F6164" t="s">
        <v>89</v>
      </c>
      <c r="G6164" t="s">
        <v>89</v>
      </c>
      <c r="H6164" t="s">
        <v>93</v>
      </c>
    </row>
    <row r="6165" spans="1:8" x14ac:dyDescent="0.25">
      <c r="A6165" t="s">
        <v>258</v>
      </c>
      <c r="B6165" t="s">
        <v>2342</v>
      </c>
      <c r="C6165" t="s">
        <v>89</v>
      </c>
      <c r="D6165" t="s">
        <v>5952</v>
      </c>
      <c r="E6165" t="s">
        <v>1258</v>
      </c>
      <c r="F6165" t="s">
        <v>89</v>
      </c>
      <c r="G6165" t="s">
        <v>89</v>
      </c>
      <c r="H6165" t="s">
        <v>93</v>
      </c>
    </row>
    <row r="6166" spans="1:8" x14ac:dyDescent="0.25">
      <c r="A6166" t="s">
        <v>258</v>
      </c>
      <c r="B6166" t="s">
        <v>5953</v>
      </c>
      <c r="C6166" t="s">
        <v>89</v>
      </c>
      <c r="D6166" t="s">
        <v>5954</v>
      </c>
      <c r="E6166" t="s">
        <v>1395</v>
      </c>
      <c r="F6166" t="s">
        <v>89</v>
      </c>
      <c r="G6166" t="s">
        <v>89</v>
      </c>
      <c r="H6166" t="s">
        <v>93</v>
      </c>
    </row>
    <row r="6167" spans="1:8" x14ac:dyDescent="0.25">
      <c r="A6167" t="s">
        <v>258</v>
      </c>
      <c r="B6167" t="s">
        <v>5955</v>
      </c>
      <c r="C6167" t="s">
        <v>89</v>
      </c>
      <c r="D6167" t="s">
        <v>5956</v>
      </c>
      <c r="E6167" t="s">
        <v>1395</v>
      </c>
      <c r="F6167" t="s">
        <v>89</v>
      </c>
      <c r="G6167" t="s">
        <v>89</v>
      </c>
      <c r="H6167" t="s">
        <v>93</v>
      </c>
    </row>
    <row r="6168" spans="1:8" x14ac:dyDescent="0.25">
      <c r="A6168" t="s">
        <v>258</v>
      </c>
      <c r="B6168" t="s">
        <v>5957</v>
      </c>
      <c r="C6168" t="s">
        <v>89</v>
      </c>
      <c r="D6168" t="s">
        <v>5958</v>
      </c>
      <c r="E6168" t="s">
        <v>1395</v>
      </c>
      <c r="F6168" t="s">
        <v>89</v>
      </c>
      <c r="G6168" t="s">
        <v>89</v>
      </c>
      <c r="H6168" t="s">
        <v>93</v>
      </c>
    </row>
    <row r="6169" spans="1:8" x14ac:dyDescent="0.25">
      <c r="A6169" t="s">
        <v>258</v>
      </c>
      <c r="B6169" t="s">
        <v>3122</v>
      </c>
      <c r="C6169" t="s">
        <v>89</v>
      </c>
      <c r="D6169" t="s">
        <v>5922</v>
      </c>
      <c r="E6169" t="s">
        <v>2960</v>
      </c>
      <c r="F6169" t="s">
        <v>89</v>
      </c>
      <c r="G6169" t="s">
        <v>89</v>
      </c>
      <c r="H6169" t="s">
        <v>93</v>
      </c>
    </row>
    <row r="6170" spans="1:8" x14ac:dyDescent="0.25">
      <c r="A6170" t="s">
        <v>258</v>
      </c>
      <c r="B6170" t="s">
        <v>5314</v>
      </c>
      <c r="C6170" t="s">
        <v>89</v>
      </c>
      <c r="D6170" t="s">
        <v>5924</v>
      </c>
      <c r="E6170" t="s">
        <v>2925</v>
      </c>
      <c r="F6170" t="s">
        <v>89</v>
      </c>
      <c r="G6170" t="s">
        <v>89</v>
      </c>
      <c r="H6170" t="s">
        <v>93</v>
      </c>
    </row>
    <row r="6171" spans="1:8" x14ac:dyDescent="0.25">
      <c r="A6171" t="s">
        <v>258</v>
      </c>
      <c r="B6171" t="s">
        <v>5959</v>
      </c>
      <c r="C6171" t="s">
        <v>89</v>
      </c>
      <c r="D6171" t="s">
        <v>5926</v>
      </c>
      <c r="E6171" t="s">
        <v>2960</v>
      </c>
      <c r="F6171" t="s">
        <v>89</v>
      </c>
      <c r="G6171" t="s">
        <v>89</v>
      </c>
      <c r="H6171" t="s">
        <v>93</v>
      </c>
    </row>
    <row r="6172" spans="1:8" x14ac:dyDescent="0.25">
      <c r="A6172" t="s">
        <v>258</v>
      </c>
      <c r="B6172" t="s">
        <v>5960</v>
      </c>
      <c r="C6172" t="s">
        <v>89</v>
      </c>
      <c r="D6172" t="s">
        <v>5928</v>
      </c>
      <c r="E6172" t="s">
        <v>2960</v>
      </c>
      <c r="F6172" t="s">
        <v>89</v>
      </c>
      <c r="G6172" t="s">
        <v>89</v>
      </c>
      <c r="H6172" t="s">
        <v>93</v>
      </c>
    </row>
    <row r="6173" spans="1:8" x14ac:dyDescent="0.25">
      <c r="A6173" t="s">
        <v>258</v>
      </c>
      <c r="B6173" t="s">
        <v>5961</v>
      </c>
      <c r="C6173" t="s">
        <v>89</v>
      </c>
      <c r="D6173" t="s">
        <v>5930</v>
      </c>
      <c r="E6173" t="s">
        <v>2960</v>
      </c>
      <c r="F6173" t="s">
        <v>89</v>
      </c>
      <c r="G6173" t="s">
        <v>89</v>
      </c>
      <c r="H6173" t="s">
        <v>93</v>
      </c>
    </row>
    <row r="6174" spans="1:8" x14ac:dyDescent="0.25">
      <c r="A6174" t="s">
        <v>258</v>
      </c>
      <c r="B6174" t="s">
        <v>5962</v>
      </c>
      <c r="C6174" t="s">
        <v>89</v>
      </c>
      <c r="D6174" t="s">
        <v>5932</v>
      </c>
      <c r="E6174" t="s">
        <v>5917</v>
      </c>
      <c r="F6174" t="s">
        <v>89</v>
      </c>
      <c r="G6174" t="s">
        <v>89</v>
      </c>
      <c r="H6174" t="s">
        <v>93</v>
      </c>
    </row>
    <row r="6175" spans="1:8" x14ac:dyDescent="0.25">
      <c r="A6175" t="s">
        <v>258</v>
      </c>
      <c r="B6175" t="s">
        <v>5963</v>
      </c>
      <c r="C6175" t="s">
        <v>89</v>
      </c>
      <c r="D6175" t="s">
        <v>5933</v>
      </c>
      <c r="E6175" t="s">
        <v>2960</v>
      </c>
      <c r="F6175" t="s">
        <v>89</v>
      </c>
      <c r="G6175" t="s">
        <v>89</v>
      </c>
      <c r="H6175" t="s">
        <v>93</v>
      </c>
    </row>
    <row r="6176" spans="1:8" x14ac:dyDescent="0.25">
      <c r="A6176" t="s">
        <v>258</v>
      </c>
      <c r="B6176" t="s">
        <v>5964</v>
      </c>
      <c r="C6176" t="s">
        <v>89</v>
      </c>
      <c r="D6176" t="s">
        <v>5935</v>
      </c>
      <c r="E6176" t="s">
        <v>2969</v>
      </c>
      <c r="F6176" t="s">
        <v>89</v>
      </c>
      <c r="G6176" t="s">
        <v>89</v>
      </c>
      <c r="H6176" t="s">
        <v>93</v>
      </c>
    </row>
    <row r="6177" spans="1:8" x14ac:dyDescent="0.25">
      <c r="A6177" t="s">
        <v>258</v>
      </c>
      <c r="B6177" t="s">
        <v>5965</v>
      </c>
      <c r="C6177" t="s">
        <v>89</v>
      </c>
      <c r="D6177" t="s">
        <v>5937</v>
      </c>
      <c r="E6177" t="s">
        <v>2837</v>
      </c>
      <c r="F6177" t="s">
        <v>89</v>
      </c>
      <c r="G6177" t="s">
        <v>89</v>
      </c>
      <c r="H6177" t="s">
        <v>93</v>
      </c>
    </row>
    <row r="6178" spans="1:8" x14ac:dyDescent="0.25">
      <c r="A6178" t="s">
        <v>258</v>
      </c>
      <c r="B6178" t="s">
        <v>5966</v>
      </c>
      <c r="C6178" t="s">
        <v>89</v>
      </c>
      <c r="D6178" t="s">
        <v>5939</v>
      </c>
      <c r="E6178" t="s">
        <v>2960</v>
      </c>
      <c r="F6178" t="s">
        <v>89</v>
      </c>
      <c r="G6178" t="s">
        <v>89</v>
      </c>
      <c r="H6178" t="s">
        <v>93</v>
      </c>
    </row>
    <row r="6179" spans="1:8" x14ac:dyDescent="0.25">
      <c r="A6179" t="s">
        <v>258</v>
      </c>
      <c r="B6179" t="s">
        <v>2961</v>
      </c>
      <c r="C6179" t="s">
        <v>89</v>
      </c>
      <c r="D6179" t="s">
        <v>5940</v>
      </c>
      <c r="E6179" t="s">
        <v>2960</v>
      </c>
      <c r="F6179" t="s">
        <v>89</v>
      </c>
      <c r="G6179" t="s">
        <v>89</v>
      </c>
      <c r="H6179" t="s">
        <v>93</v>
      </c>
    </row>
    <row r="6180" spans="1:8" x14ac:dyDescent="0.25">
      <c r="A6180" t="s">
        <v>258</v>
      </c>
      <c r="B6180" t="s">
        <v>5967</v>
      </c>
      <c r="C6180" t="s">
        <v>89</v>
      </c>
      <c r="D6180" t="s">
        <v>5942</v>
      </c>
      <c r="E6180" t="s">
        <v>2837</v>
      </c>
      <c r="F6180" t="s">
        <v>89</v>
      </c>
      <c r="G6180" t="s">
        <v>89</v>
      </c>
      <c r="H6180" t="s">
        <v>93</v>
      </c>
    </row>
    <row r="6181" spans="1:8" x14ac:dyDescent="0.25">
      <c r="A6181" t="s">
        <v>258</v>
      </c>
      <c r="B6181" t="s">
        <v>5304</v>
      </c>
      <c r="C6181" t="s">
        <v>89</v>
      </c>
      <c r="D6181" t="s">
        <v>5944</v>
      </c>
      <c r="E6181" t="s">
        <v>5917</v>
      </c>
      <c r="F6181" t="s">
        <v>89</v>
      </c>
      <c r="G6181" t="s">
        <v>89</v>
      </c>
      <c r="H6181" t="s">
        <v>93</v>
      </c>
    </row>
    <row r="6182" spans="1:8" x14ac:dyDescent="0.25">
      <c r="A6182" t="s">
        <v>258</v>
      </c>
      <c r="B6182" t="s">
        <v>3880</v>
      </c>
      <c r="C6182" t="s">
        <v>89</v>
      </c>
      <c r="D6182" t="s">
        <v>5945</v>
      </c>
      <c r="E6182" t="s">
        <v>5917</v>
      </c>
      <c r="F6182" t="s">
        <v>89</v>
      </c>
      <c r="G6182" t="s">
        <v>89</v>
      </c>
      <c r="H6182" t="s">
        <v>93</v>
      </c>
    </row>
    <row r="6183" spans="1:8" x14ac:dyDescent="0.25">
      <c r="A6183" t="s">
        <v>258</v>
      </c>
      <c r="B6183" t="s">
        <v>5968</v>
      </c>
      <c r="C6183" t="s">
        <v>89</v>
      </c>
      <c r="D6183" t="s">
        <v>5947</v>
      </c>
      <c r="E6183" t="s">
        <v>2960</v>
      </c>
      <c r="F6183" t="s">
        <v>89</v>
      </c>
      <c r="G6183" t="s">
        <v>89</v>
      </c>
      <c r="H6183" t="s">
        <v>93</v>
      </c>
    </row>
    <row r="6184" spans="1:8" x14ac:dyDescent="0.25">
      <c r="A6184" t="s">
        <v>258</v>
      </c>
      <c r="B6184" t="s">
        <v>5969</v>
      </c>
      <c r="C6184" t="s">
        <v>89</v>
      </c>
      <c r="D6184" t="s">
        <v>5949</v>
      </c>
      <c r="E6184" t="s">
        <v>5970</v>
      </c>
      <c r="F6184" t="s">
        <v>89</v>
      </c>
      <c r="G6184" t="s">
        <v>89</v>
      </c>
      <c r="H6184" t="s">
        <v>93</v>
      </c>
    </row>
    <row r="6185" spans="1:8" x14ac:dyDescent="0.25">
      <c r="A6185" t="s">
        <v>258</v>
      </c>
      <c r="B6185" t="s">
        <v>5971</v>
      </c>
      <c r="C6185" t="s">
        <v>89</v>
      </c>
      <c r="D6185" t="s">
        <v>5951</v>
      </c>
      <c r="E6185" t="s">
        <v>5970</v>
      </c>
      <c r="F6185" t="s">
        <v>89</v>
      </c>
      <c r="G6185" t="s">
        <v>89</v>
      </c>
      <c r="H6185" t="s">
        <v>93</v>
      </c>
    </row>
    <row r="6186" spans="1:8" x14ac:dyDescent="0.25">
      <c r="A6186" t="s">
        <v>258</v>
      </c>
      <c r="B6186" t="s">
        <v>5972</v>
      </c>
      <c r="C6186" t="s">
        <v>89</v>
      </c>
      <c r="D6186" t="s">
        <v>5952</v>
      </c>
      <c r="E6186" t="s">
        <v>2969</v>
      </c>
      <c r="F6186" t="s">
        <v>89</v>
      </c>
      <c r="G6186" t="s">
        <v>89</v>
      </c>
      <c r="H6186" t="s">
        <v>93</v>
      </c>
    </row>
    <row r="6187" spans="1:8" x14ac:dyDescent="0.25">
      <c r="A6187" t="s">
        <v>258</v>
      </c>
      <c r="B6187" t="s">
        <v>3886</v>
      </c>
      <c r="C6187" t="s">
        <v>89</v>
      </c>
      <c r="D6187" t="s">
        <v>5954</v>
      </c>
      <c r="E6187" t="s">
        <v>5917</v>
      </c>
      <c r="F6187" t="s">
        <v>89</v>
      </c>
      <c r="G6187" t="s">
        <v>89</v>
      </c>
      <c r="H6187" t="s">
        <v>93</v>
      </c>
    </row>
    <row r="6188" spans="1:8" x14ac:dyDescent="0.25">
      <c r="A6188" t="s">
        <v>258</v>
      </c>
      <c r="B6188" t="s">
        <v>5973</v>
      </c>
      <c r="C6188" t="s">
        <v>89</v>
      </c>
      <c r="D6188" t="s">
        <v>5958</v>
      </c>
      <c r="E6188" t="s">
        <v>5917</v>
      </c>
      <c r="F6188" t="s">
        <v>89</v>
      </c>
      <c r="G6188" t="s">
        <v>89</v>
      </c>
      <c r="H6188" t="s">
        <v>93</v>
      </c>
    </row>
    <row r="6189" spans="1:8" x14ac:dyDescent="0.25">
      <c r="A6189" t="s">
        <v>258</v>
      </c>
      <c r="B6189" t="s">
        <v>5974</v>
      </c>
      <c r="C6189" t="s">
        <v>89</v>
      </c>
      <c r="D6189" t="s">
        <v>5975</v>
      </c>
      <c r="E6189" t="s">
        <v>5917</v>
      </c>
      <c r="F6189" t="s">
        <v>89</v>
      </c>
      <c r="G6189" t="s">
        <v>89</v>
      </c>
      <c r="H6189" t="s">
        <v>93</v>
      </c>
    </row>
    <row r="6190" spans="1:8" x14ac:dyDescent="0.25">
      <c r="A6190" t="s">
        <v>258</v>
      </c>
      <c r="B6190" t="s">
        <v>5976</v>
      </c>
      <c r="C6190" t="s">
        <v>89</v>
      </c>
      <c r="D6190" t="s">
        <v>5922</v>
      </c>
      <c r="E6190" t="s">
        <v>1904</v>
      </c>
      <c r="F6190" t="s">
        <v>89</v>
      </c>
      <c r="G6190" t="s">
        <v>89</v>
      </c>
      <c r="H6190" t="s">
        <v>93</v>
      </c>
    </row>
    <row r="6191" spans="1:8" x14ac:dyDescent="0.25">
      <c r="A6191" t="s">
        <v>258</v>
      </c>
      <c r="B6191" t="s">
        <v>5977</v>
      </c>
      <c r="C6191" t="s">
        <v>89</v>
      </c>
      <c r="D6191" t="s">
        <v>5924</v>
      </c>
      <c r="E6191" t="s">
        <v>3011</v>
      </c>
      <c r="F6191" t="s">
        <v>89</v>
      </c>
      <c r="G6191" t="s">
        <v>89</v>
      </c>
      <c r="H6191" t="s">
        <v>93</v>
      </c>
    </row>
    <row r="6192" spans="1:8" x14ac:dyDescent="0.25">
      <c r="A6192" t="s">
        <v>258</v>
      </c>
      <c r="B6192" t="s">
        <v>5978</v>
      </c>
      <c r="C6192" t="s">
        <v>89</v>
      </c>
      <c r="D6192" t="s">
        <v>5926</v>
      </c>
      <c r="E6192" t="s">
        <v>1904</v>
      </c>
      <c r="F6192" t="s">
        <v>89</v>
      </c>
      <c r="G6192" t="s">
        <v>89</v>
      </c>
      <c r="H6192" t="s">
        <v>93</v>
      </c>
    </row>
    <row r="6193" spans="1:8" x14ac:dyDescent="0.25">
      <c r="A6193" t="s">
        <v>258</v>
      </c>
      <c r="B6193" t="s">
        <v>5979</v>
      </c>
      <c r="C6193" t="s">
        <v>89</v>
      </c>
      <c r="D6193" t="s">
        <v>5928</v>
      </c>
      <c r="E6193" t="s">
        <v>1904</v>
      </c>
      <c r="F6193" t="s">
        <v>89</v>
      </c>
      <c r="G6193" t="s">
        <v>89</v>
      </c>
      <c r="H6193" t="s">
        <v>93</v>
      </c>
    </row>
    <row r="6194" spans="1:8" x14ac:dyDescent="0.25">
      <c r="A6194" t="s">
        <v>258</v>
      </c>
      <c r="B6194" t="s">
        <v>5980</v>
      </c>
      <c r="C6194" t="s">
        <v>89</v>
      </c>
      <c r="D6194" t="s">
        <v>5930</v>
      </c>
      <c r="E6194" t="s">
        <v>1904</v>
      </c>
      <c r="F6194" t="s">
        <v>89</v>
      </c>
      <c r="G6194" t="s">
        <v>89</v>
      </c>
      <c r="H6194" t="s">
        <v>93</v>
      </c>
    </row>
    <row r="6195" spans="1:8" x14ac:dyDescent="0.25">
      <c r="A6195" t="s">
        <v>258</v>
      </c>
      <c r="B6195" t="s">
        <v>5981</v>
      </c>
      <c r="C6195" t="s">
        <v>89</v>
      </c>
      <c r="D6195" t="s">
        <v>5932</v>
      </c>
      <c r="E6195" t="s">
        <v>1754</v>
      </c>
      <c r="F6195" t="s">
        <v>89</v>
      </c>
      <c r="G6195" t="s">
        <v>89</v>
      </c>
      <c r="H6195" t="s">
        <v>93</v>
      </c>
    </row>
    <row r="6196" spans="1:8" x14ac:dyDescent="0.25">
      <c r="A6196" t="s">
        <v>258</v>
      </c>
      <c r="B6196" t="s">
        <v>2387</v>
      </c>
      <c r="C6196" t="s">
        <v>89</v>
      </c>
      <c r="D6196" t="s">
        <v>5933</v>
      </c>
      <c r="E6196" t="s">
        <v>1904</v>
      </c>
      <c r="F6196" t="s">
        <v>89</v>
      </c>
      <c r="G6196" t="s">
        <v>89</v>
      </c>
      <c r="H6196" t="s">
        <v>93</v>
      </c>
    </row>
    <row r="6197" spans="1:8" x14ac:dyDescent="0.25">
      <c r="A6197" t="s">
        <v>258</v>
      </c>
      <c r="B6197" t="s">
        <v>5982</v>
      </c>
      <c r="C6197" t="s">
        <v>89</v>
      </c>
      <c r="D6197" t="s">
        <v>5935</v>
      </c>
      <c r="E6197" t="s">
        <v>1845</v>
      </c>
      <c r="F6197" t="s">
        <v>89</v>
      </c>
      <c r="G6197" t="s">
        <v>89</v>
      </c>
      <c r="H6197" t="s">
        <v>93</v>
      </c>
    </row>
    <row r="6198" spans="1:8" x14ac:dyDescent="0.25">
      <c r="A6198" t="s">
        <v>258</v>
      </c>
      <c r="B6198" t="s">
        <v>5983</v>
      </c>
      <c r="C6198" t="s">
        <v>89</v>
      </c>
      <c r="D6198" t="s">
        <v>5937</v>
      </c>
      <c r="E6198" t="s">
        <v>1904</v>
      </c>
      <c r="F6198" t="s">
        <v>89</v>
      </c>
      <c r="G6198" t="s">
        <v>89</v>
      </c>
      <c r="H6198" t="s">
        <v>93</v>
      </c>
    </row>
    <row r="6199" spans="1:8" x14ac:dyDescent="0.25">
      <c r="A6199" t="s">
        <v>258</v>
      </c>
      <c r="B6199" t="s">
        <v>5984</v>
      </c>
      <c r="C6199" t="s">
        <v>89</v>
      </c>
      <c r="D6199" t="s">
        <v>5939</v>
      </c>
      <c r="E6199" t="s">
        <v>1904</v>
      </c>
      <c r="F6199" t="s">
        <v>89</v>
      </c>
      <c r="G6199" t="s">
        <v>89</v>
      </c>
      <c r="H6199" t="s">
        <v>93</v>
      </c>
    </row>
    <row r="6200" spans="1:8" x14ac:dyDescent="0.25">
      <c r="A6200" t="s">
        <v>258</v>
      </c>
      <c r="B6200" t="s">
        <v>5985</v>
      </c>
      <c r="C6200" t="s">
        <v>89</v>
      </c>
      <c r="D6200" t="s">
        <v>5940</v>
      </c>
      <c r="E6200" t="s">
        <v>1904</v>
      </c>
      <c r="F6200" t="s">
        <v>89</v>
      </c>
      <c r="G6200" t="s">
        <v>89</v>
      </c>
      <c r="H6200" t="s">
        <v>93</v>
      </c>
    </row>
    <row r="6201" spans="1:8" x14ac:dyDescent="0.25">
      <c r="A6201" t="s">
        <v>258</v>
      </c>
      <c r="B6201" t="s">
        <v>5986</v>
      </c>
      <c r="C6201" t="s">
        <v>89</v>
      </c>
      <c r="D6201" t="s">
        <v>5942</v>
      </c>
      <c r="E6201" t="s">
        <v>1873</v>
      </c>
      <c r="F6201" t="s">
        <v>89</v>
      </c>
      <c r="G6201" t="s">
        <v>89</v>
      </c>
      <c r="H6201" t="s">
        <v>93</v>
      </c>
    </row>
    <row r="6202" spans="1:8" x14ac:dyDescent="0.25">
      <c r="A6202" t="s">
        <v>258</v>
      </c>
      <c r="B6202" t="s">
        <v>5987</v>
      </c>
      <c r="C6202" t="s">
        <v>89</v>
      </c>
      <c r="D6202" t="s">
        <v>5944</v>
      </c>
      <c r="E6202" t="s">
        <v>1754</v>
      </c>
      <c r="F6202" t="s">
        <v>89</v>
      </c>
      <c r="G6202" t="s">
        <v>89</v>
      </c>
      <c r="H6202" t="s">
        <v>93</v>
      </c>
    </row>
    <row r="6203" spans="1:8" x14ac:dyDescent="0.25">
      <c r="A6203" t="s">
        <v>258</v>
      </c>
      <c r="B6203" t="s">
        <v>2384</v>
      </c>
      <c r="C6203" t="s">
        <v>89</v>
      </c>
      <c r="D6203" t="s">
        <v>5945</v>
      </c>
      <c r="E6203" t="s">
        <v>1754</v>
      </c>
      <c r="F6203" t="s">
        <v>89</v>
      </c>
      <c r="G6203" t="s">
        <v>89</v>
      </c>
      <c r="H6203" t="s">
        <v>93</v>
      </c>
    </row>
    <row r="6204" spans="1:8" x14ac:dyDescent="0.25">
      <c r="A6204" t="s">
        <v>258</v>
      </c>
      <c r="B6204" t="s">
        <v>5988</v>
      </c>
      <c r="C6204" t="s">
        <v>89</v>
      </c>
      <c r="D6204" t="s">
        <v>5949</v>
      </c>
      <c r="E6204" t="s">
        <v>5989</v>
      </c>
      <c r="F6204" t="s">
        <v>89</v>
      </c>
      <c r="G6204" t="s">
        <v>89</v>
      </c>
      <c r="H6204" t="s">
        <v>93</v>
      </c>
    </row>
    <row r="6205" spans="1:8" x14ac:dyDescent="0.25">
      <c r="A6205" t="s">
        <v>258</v>
      </c>
      <c r="B6205" t="s">
        <v>5990</v>
      </c>
      <c r="C6205" t="s">
        <v>89</v>
      </c>
      <c r="D6205" t="s">
        <v>5951</v>
      </c>
      <c r="E6205" t="s">
        <v>5989</v>
      </c>
      <c r="F6205" t="s">
        <v>89</v>
      </c>
      <c r="G6205" t="s">
        <v>89</v>
      </c>
      <c r="H6205" t="s">
        <v>93</v>
      </c>
    </row>
    <row r="6206" spans="1:8" x14ac:dyDescent="0.25">
      <c r="A6206" t="s">
        <v>258</v>
      </c>
      <c r="B6206" t="s">
        <v>2380</v>
      </c>
      <c r="C6206" t="s">
        <v>89</v>
      </c>
      <c r="D6206" t="s">
        <v>5952</v>
      </c>
      <c r="E6206" t="s">
        <v>1845</v>
      </c>
      <c r="F6206" t="s">
        <v>89</v>
      </c>
      <c r="G6206" t="s">
        <v>89</v>
      </c>
      <c r="H6206" t="s">
        <v>93</v>
      </c>
    </row>
    <row r="6207" spans="1:8" x14ac:dyDescent="0.25">
      <c r="A6207" t="s">
        <v>258</v>
      </c>
      <c r="B6207" t="s">
        <v>5991</v>
      </c>
      <c r="C6207" t="s">
        <v>89</v>
      </c>
      <c r="D6207" t="s">
        <v>5954</v>
      </c>
      <c r="E6207" t="s">
        <v>1754</v>
      </c>
      <c r="F6207" t="s">
        <v>89</v>
      </c>
      <c r="G6207" t="s">
        <v>89</v>
      </c>
      <c r="H6207" t="s">
        <v>93</v>
      </c>
    </row>
    <row r="6208" spans="1:8" x14ac:dyDescent="0.25">
      <c r="A6208" t="s">
        <v>258</v>
      </c>
      <c r="B6208" t="s">
        <v>5992</v>
      </c>
      <c r="C6208" t="s">
        <v>89</v>
      </c>
      <c r="D6208" t="s">
        <v>5958</v>
      </c>
      <c r="E6208" t="s">
        <v>1754</v>
      </c>
      <c r="F6208" t="s">
        <v>89</v>
      </c>
      <c r="G6208" t="s">
        <v>89</v>
      </c>
      <c r="H6208" t="s">
        <v>93</v>
      </c>
    </row>
    <row r="6209" spans="1:8" x14ac:dyDescent="0.25">
      <c r="A6209" t="s">
        <v>258</v>
      </c>
      <c r="B6209" t="s">
        <v>5993</v>
      </c>
      <c r="C6209" t="s">
        <v>89</v>
      </c>
      <c r="D6209" t="s">
        <v>5975</v>
      </c>
      <c r="E6209" t="s">
        <v>1754</v>
      </c>
      <c r="F6209" t="s">
        <v>89</v>
      </c>
      <c r="G6209" t="s">
        <v>89</v>
      </c>
      <c r="H6209" t="s">
        <v>93</v>
      </c>
    </row>
    <row r="6210" spans="1:8" x14ac:dyDescent="0.25">
      <c r="A6210" t="s">
        <v>258</v>
      </c>
      <c r="B6210" t="s">
        <v>2766</v>
      </c>
      <c r="C6210" t="s">
        <v>89</v>
      </c>
      <c r="D6210" t="s">
        <v>89</v>
      </c>
      <c r="E6210" t="s">
        <v>1272</v>
      </c>
      <c r="F6210" t="s">
        <v>89</v>
      </c>
      <c r="G6210" t="s">
        <v>89</v>
      </c>
      <c r="H6210" t="s">
        <v>93</v>
      </c>
    </row>
    <row r="6211" spans="1:8" x14ac:dyDescent="0.25">
      <c r="A6211" t="s">
        <v>258</v>
      </c>
      <c r="B6211" t="s">
        <v>4365</v>
      </c>
      <c r="C6211" t="s">
        <v>89</v>
      </c>
      <c r="D6211" t="s">
        <v>89</v>
      </c>
      <c r="E6211" t="s">
        <v>1440</v>
      </c>
      <c r="F6211" t="s">
        <v>89</v>
      </c>
      <c r="G6211" t="s">
        <v>89</v>
      </c>
      <c r="H6211" t="s">
        <v>93</v>
      </c>
    </row>
    <row r="6212" spans="1:8" x14ac:dyDescent="0.25">
      <c r="A6212" t="s">
        <v>258</v>
      </c>
      <c r="B6212" t="s">
        <v>4367</v>
      </c>
      <c r="C6212" t="s">
        <v>89</v>
      </c>
      <c r="D6212" t="s">
        <v>89</v>
      </c>
      <c r="E6212" t="s">
        <v>1440</v>
      </c>
      <c r="F6212" t="s">
        <v>89</v>
      </c>
      <c r="G6212" t="s">
        <v>89</v>
      </c>
      <c r="H6212" t="s">
        <v>93</v>
      </c>
    </row>
    <row r="6213" spans="1:8" x14ac:dyDescent="0.25">
      <c r="A6213" t="s">
        <v>258</v>
      </c>
      <c r="B6213" t="s">
        <v>5994</v>
      </c>
      <c r="C6213" t="s">
        <v>89</v>
      </c>
      <c r="D6213" t="s">
        <v>89</v>
      </c>
      <c r="E6213" t="s">
        <v>1440</v>
      </c>
      <c r="F6213" t="s">
        <v>89</v>
      </c>
      <c r="G6213" t="s">
        <v>89</v>
      </c>
      <c r="H6213" t="s">
        <v>93</v>
      </c>
    </row>
    <row r="6214" spans="1:8" x14ac:dyDescent="0.25">
      <c r="A6214" t="s">
        <v>258</v>
      </c>
      <c r="B6214" t="s">
        <v>1197</v>
      </c>
      <c r="C6214" t="s">
        <v>89</v>
      </c>
      <c r="D6214" t="s">
        <v>89</v>
      </c>
      <c r="E6214" t="s">
        <v>1272</v>
      </c>
      <c r="F6214" t="s">
        <v>89</v>
      </c>
      <c r="G6214" t="s">
        <v>89</v>
      </c>
      <c r="H6214" t="s">
        <v>93</v>
      </c>
    </row>
    <row r="6215" spans="1:8" x14ac:dyDescent="0.25">
      <c r="A6215" t="s">
        <v>258</v>
      </c>
      <c r="B6215" t="s">
        <v>1379</v>
      </c>
      <c r="C6215" t="s">
        <v>89</v>
      </c>
      <c r="D6215" t="s">
        <v>89</v>
      </c>
      <c r="E6215" t="s">
        <v>1272</v>
      </c>
      <c r="F6215" t="s">
        <v>89</v>
      </c>
      <c r="G6215" t="s">
        <v>89</v>
      </c>
      <c r="H6215" t="s">
        <v>93</v>
      </c>
    </row>
    <row r="6216" spans="1:8" x14ac:dyDescent="0.25">
      <c r="A6216" t="s">
        <v>258</v>
      </c>
      <c r="B6216" t="s">
        <v>5995</v>
      </c>
      <c r="C6216" t="s">
        <v>89</v>
      </c>
      <c r="D6216" t="s">
        <v>5996</v>
      </c>
      <c r="E6216" t="s">
        <v>1205</v>
      </c>
      <c r="F6216" t="s">
        <v>89</v>
      </c>
      <c r="G6216" t="s">
        <v>89</v>
      </c>
      <c r="H6216" t="s">
        <v>93</v>
      </c>
    </row>
    <row r="6217" spans="1:8" x14ac:dyDescent="0.25">
      <c r="A6217" t="s">
        <v>258</v>
      </c>
      <c r="B6217" t="s">
        <v>1122</v>
      </c>
      <c r="C6217" t="s">
        <v>89</v>
      </c>
      <c r="D6217" t="s">
        <v>89</v>
      </c>
      <c r="E6217" t="s">
        <v>1196</v>
      </c>
      <c r="F6217" t="s">
        <v>89</v>
      </c>
      <c r="G6217" t="s">
        <v>89</v>
      </c>
      <c r="H6217" t="s">
        <v>93</v>
      </c>
    </row>
    <row r="6218" spans="1:8" x14ac:dyDescent="0.25">
      <c r="A6218" t="s">
        <v>258</v>
      </c>
      <c r="B6218" t="s">
        <v>1332</v>
      </c>
      <c r="C6218" t="s">
        <v>89</v>
      </c>
      <c r="D6218" t="s">
        <v>89</v>
      </c>
      <c r="E6218" t="s">
        <v>1196</v>
      </c>
      <c r="F6218" t="s">
        <v>89</v>
      </c>
      <c r="G6218" t="s">
        <v>89</v>
      </c>
      <c r="H6218" t="s">
        <v>93</v>
      </c>
    </row>
    <row r="6219" spans="1:8" x14ac:dyDescent="0.25">
      <c r="A6219" t="s">
        <v>258</v>
      </c>
      <c r="B6219" t="s">
        <v>1198</v>
      </c>
      <c r="C6219" t="s">
        <v>89</v>
      </c>
      <c r="D6219" t="s">
        <v>89</v>
      </c>
      <c r="E6219" t="s">
        <v>1196</v>
      </c>
      <c r="F6219" t="s">
        <v>89</v>
      </c>
      <c r="G6219" t="s">
        <v>89</v>
      </c>
      <c r="H6219" t="s">
        <v>93</v>
      </c>
    </row>
    <row r="6220" spans="1:8" x14ac:dyDescent="0.25">
      <c r="A6220" t="s">
        <v>258</v>
      </c>
      <c r="B6220" t="s">
        <v>1333</v>
      </c>
      <c r="C6220" t="s">
        <v>89</v>
      </c>
      <c r="D6220" t="s">
        <v>89</v>
      </c>
      <c r="E6220" t="s">
        <v>1196</v>
      </c>
      <c r="F6220" t="s">
        <v>89</v>
      </c>
      <c r="G6220" t="s">
        <v>89</v>
      </c>
      <c r="H6220" t="s">
        <v>93</v>
      </c>
    </row>
    <row r="6221" spans="1:8" x14ac:dyDescent="0.25">
      <c r="A6221" t="s">
        <v>258</v>
      </c>
      <c r="B6221" t="s">
        <v>5997</v>
      </c>
      <c r="C6221" t="s">
        <v>89</v>
      </c>
      <c r="D6221" t="s">
        <v>89</v>
      </c>
      <c r="E6221" t="s">
        <v>1131</v>
      </c>
      <c r="F6221" t="s">
        <v>89</v>
      </c>
      <c r="G6221" t="s">
        <v>89</v>
      </c>
      <c r="H6221" t="s">
        <v>93</v>
      </c>
    </row>
    <row r="6222" spans="1:8" x14ac:dyDescent="0.25">
      <c r="A6222" t="s">
        <v>258</v>
      </c>
      <c r="B6222" t="s">
        <v>1727</v>
      </c>
      <c r="C6222" t="s">
        <v>89</v>
      </c>
      <c r="D6222" t="s">
        <v>89</v>
      </c>
      <c r="E6222" t="s">
        <v>1196</v>
      </c>
      <c r="F6222" t="s">
        <v>89</v>
      </c>
      <c r="G6222" t="s">
        <v>89</v>
      </c>
      <c r="H6222" t="s">
        <v>93</v>
      </c>
    </row>
    <row r="6223" spans="1:8" x14ac:dyDescent="0.25">
      <c r="A6223" t="s">
        <v>258</v>
      </c>
      <c r="B6223" t="s">
        <v>1726</v>
      </c>
      <c r="C6223" t="s">
        <v>89</v>
      </c>
      <c r="D6223" t="s">
        <v>89</v>
      </c>
      <c r="E6223" t="s">
        <v>1196</v>
      </c>
      <c r="F6223" t="s">
        <v>89</v>
      </c>
      <c r="G6223" t="s">
        <v>89</v>
      </c>
      <c r="H6223" t="s">
        <v>93</v>
      </c>
    </row>
    <row r="6224" spans="1:8" x14ac:dyDescent="0.25">
      <c r="A6224" t="s">
        <v>258</v>
      </c>
      <c r="B6224" t="s">
        <v>2702</v>
      </c>
      <c r="C6224" t="s">
        <v>89</v>
      </c>
      <c r="D6224" t="s">
        <v>89</v>
      </c>
      <c r="E6224" t="s">
        <v>1196</v>
      </c>
      <c r="F6224" t="s">
        <v>89</v>
      </c>
      <c r="G6224" t="s">
        <v>89</v>
      </c>
      <c r="H6224" t="s">
        <v>93</v>
      </c>
    </row>
    <row r="6225" spans="1:8" x14ac:dyDescent="0.25">
      <c r="A6225" t="s">
        <v>258</v>
      </c>
      <c r="B6225" t="s">
        <v>1285</v>
      </c>
      <c r="C6225" t="s">
        <v>89</v>
      </c>
      <c r="D6225" t="s">
        <v>89</v>
      </c>
      <c r="E6225" t="s">
        <v>1131</v>
      </c>
      <c r="F6225" t="s">
        <v>89</v>
      </c>
      <c r="G6225" t="s">
        <v>89</v>
      </c>
      <c r="H6225" t="s">
        <v>93</v>
      </c>
    </row>
    <row r="6226" spans="1:8" x14ac:dyDescent="0.25">
      <c r="A6226" t="s">
        <v>258</v>
      </c>
      <c r="B6226" t="s">
        <v>2705</v>
      </c>
      <c r="C6226" t="s">
        <v>89</v>
      </c>
      <c r="D6226" t="s">
        <v>89</v>
      </c>
      <c r="E6226" t="s">
        <v>1202</v>
      </c>
      <c r="F6226" t="s">
        <v>89</v>
      </c>
      <c r="G6226" t="s">
        <v>89</v>
      </c>
      <c r="H6226" t="s">
        <v>93</v>
      </c>
    </row>
    <row r="6227" spans="1:8" x14ac:dyDescent="0.25">
      <c r="A6227" t="s">
        <v>258</v>
      </c>
      <c r="B6227" t="s">
        <v>2138</v>
      </c>
      <c r="C6227" t="s">
        <v>89</v>
      </c>
      <c r="D6227" t="s">
        <v>89</v>
      </c>
      <c r="E6227" t="s">
        <v>1133</v>
      </c>
      <c r="F6227" t="s">
        <v>89</v>
      </c>
      <c r="G6227" t="s">
        <v>89</v>
      </c>
      <c r="H6227" t="s">
        <v>93</v>
      </c>
    </row>
    <row r="6228" spans="1:8" x14ac:dyDescent="0.25">
      <c r="A6228" t="s">
        <v>258</v>
      </c>
      <c r="B6228" t="s">
        <v>1232</v>
      </c>
      <c r="C6228" t="s">
        <v>89</v>
      </c>
      <c r="D6228" t="s">
        <v>89</v>
      </c>
      <c r="E6228" t="s">
        <v>1233</v>
      </c>
      <c r="F6228" t="s">
        <v>89</v>
      </c>
      <c r="G6228" t="s">
        <v>89</v>
      </c>
      <c r="H6228" t="s">
        <v>93</v>
      </c>
    </row>
    <row r="6229" spans="1:8" x14ac:dyDescent="0.25">
      <c r="A6229" t="s">
        <v>258</v>
      </c>
      <c r="B6229" t="s">
        <v>1271</v>
      </c>
      <c r="C6229" t="s">
        <v>89</v>
      </c>
      <c r="D6229" t="s">
        <v>89</v>
      </c>
      <c r="E6229" t="s">
        <v>1272</v>
      </c>
      <c r="F6229" t="s">
        <v>89</v>
      </c>
      <c r="G6229" t="s">
        <v>89</v>
      </c>
      <c r="H6229" t="s">
        <v>93</v>
      </c>
    </row>
    <row r="6230" spans="1:8" x14ac:dyDescent="0.25">
      <c r="A6230" t="s">
        <v>258</v>
      </c>
      <c r="B6230" t="s">
        <v>5998</v>
      </c>
      <c r="C6230" t="s">
        <v>89</v>
      </c>
      <c r="D6230" t="s">
        <v>89</v>
      </c>
      <c r="E6230" t="s">
        <v>1272</v>
      </c>
      <c r="F6230" t="s">
        <v>89</v>
      </c>
      <c r="G6230" t="s">
        <v>89</v>
      </c>
      <c r="H6230" t="s">
        <v>93</v>
      </c>
    </row>
    <row r="6231" spans="1:8" x14ac:dyDescent="0.25">
      <c r="A6231" t="s">
        <v>258</v>
      </c>
      <c r="B6231" t="s">
        <v>1236</v>
      </c>
      <c r="C6231" t="s">
        <v>89</v>
      </c>
      <c r="D6231" t="s">
        <v>89</v>
      </c>
      <c r="E6231" t="s">
        <v>1272</v>
      </c>
      <c r="F6231" t="s">
        <v>89</v>
      </c>
      <c r="G6231" t="s">
        <v>89</v>
      </c>
      <c r="H6231" t="s">
        <v>93</v>
      </c>
    </row>
    <row r="6232" spans="1:8" x14ac:dyDescent="0.25">
      <c r="A6232" t="s">
        <v>259</v>
      </c>
      <c r="B6232" t="s">
        <v>1294</v>
      </c>
      <c r="C6232" t="s">
        <v>89</v>
      </c>
      <c r="D6232" t="s">
        <v>5999</v>
      </c>
      <c r="E6232" t="s">
        <v>1278</v>
      </c>
      <c r="F6232" t="s">
        <v>89</v>
      </c>
      <c r="G6232" t="s">
        <v>89</v>
      </c>
      <c r="H6232" t="s">
        <v>93</v>
      </c>
    </row>
    <row r="6233" spans="1:8" x14ac:dyDescent="0.25">
      <c r="A6233" t="s">
        <v>259</v>
      </c>
      <c r="B6233" t="s">
        <v>1181</v>
      </c>
      <c r="C6233" t="s">
        <v>89</v>
      </c>
      <c r="D6233" t="s">
        <v>5999</v>
      </c>
      <c r="E6233" t="s">
        <v>1278</v>
      </c>
      <c r="F6233" t="s">
        <v>89</v>
      </c>
      <c r="G6233" t="s">
        <v>89</v>
      </c>
      <c r="H6233" t="s">
        <v>93</v>
      </c>
    </row>
    <row r="6234" spans="1:8" x14ac:dyDescent="0.25">
      <c r="A6234" t="s">
        <v>259</v>
      </c>
      <c r="B6234" t="s">
        <v>5237</v>
      </c>
      <c r="C6234" t="s">
        <v>89</v>
      </c>
      <c r="D6234" t="s">
        <v>5999</v>
      </c>
      <c r="E6234" t="s">
        <v>1238</v>
      </c>
      <c r="F6234" t="s">
        <v>89</v>
      </c>
      <c r="G6234" t="s">
        <v>89</v>
      </c>
      <c r="H6234" t="s">
        <v>93</v>
      </c>
    </row>
    <row r="6235" spans="1:8" x14ac:dyDescent="0.25">
      <c r="A6235" t="s">
        <v>259</v>
      </c>
      <c r="B6235" t="s">
        <v>1312</v>
      </c>
      <c r="C6235" t="s">
        <v>89</v>
      </c>
      <c r="D6235" t="s">
        <v>6000</v>
      </c>
      <c r="E6235" t="s">
        <v>1258</v>
      </c>
      <c r="F6235" t="s">
        <v>89</v>
      </c>
      <c r="G6235" t="s">
        <v>89</v>
      </c>
      <c r="H6235" t="s">
        <v>93</v>
      </c>
    </row>
    <row r="6236" spans="1:8" x14ac:dyDescent="0.25">
      <c r="A6236" t="s">
        <v>259</v>
      </c>
      <c r="B6236" t="s">
        <v>1184</v>
      </c>
      <c r="C6236" t="s">
        <v>89</v>
      </c>
      <c r="D6236" t="s">
        <v>5999</v>
      </c>
      <c r="E6236" t="s">
        <v>1278</v>
      </c>
      <c r="F6236" t="s">
        <v>89</v>
      </c>
      <c r="G6236" t="s">
        <v>89</v>
      </c>
      <c r="H6236" t="s">
        <v>93</v>
      </c>
    </row>
    <row r="6237" spans="1:8" x14ac:dyDescent="0.25">
      <c r="A6237" t="s">
        <v>259</v>
      </c>
      <c r="B6237" t="s">
        <v>3104</v>
      </c>
      <c r="C6237" t="s">
        <v>89</v>
      </c>
      <c r="D6237" t="s">
        <v>6000</v>
      </c>
      <c r="E6237" t="s">
        <v>1258</v>
      </c>
      <c r="F6237" t="s">
        <v>89</v>
      </c>
      <c r="G6237" t="s">
        <v>89</v>
      </c>
      <c r="H6237" t="s">
        <v>93</v>
      </c>
    </row>
    <row r="6238" spans="1:8" x14ac:dyDescent="0.25">
      <c r="A6238" t="s">
        <v>259</v>
      </c>
      <c r="B6238" t="s">
        <v>6001</v>
      </c>
      <c r="C6238" t="s">
        <v>89</v>
      </c>
      <c r="D6238" t="s">
        <v>6000</v>
      </c>
      <c r="E6238" t="s">
        <v>1258</v>
      </c>
      <c r="F6238" t="s">
        <v>89</v>
      </c>
      <c r="G6238" t="s">
        <v>89</v>
      </c>
      <c r="H6238" t="s">
        <v>93</v>
      </c>
    </row>
    <row r="6239" spans="1:8" x14ac:dyDescent="0.25">
      <c r="A6239" t="s">
        <v>259</v>
      </c>
      <c r="B6239" t="s">
        <v>1312</v>
      </c>
      <c r="C6239" t="s">
        <v>89</v>
      </c>
      <c r="D6239" t="s">
        <v>6000</v>
      </c>
      <c r="E6239" t="s">
        <v>1258</v>
      </c>
      <c r="F6239" t="s">
        <v>89</v>
      </c>
      <c r="G6239" t="s">
        <v>89</v>
      </c>
      <c r="H6239" t="s">
        <v>93</v>
      </c>
    </row>
    <row r="6240" spans="1:8" x14ac:dyDescent="0.25">
      <c r="A6240" t="s">
        <v>259</v>
      </c>
      <c r="B6240" t="s">
        <v>6002</v>
      </c>
      <c r="C6240" t="s">
        <v>89</v>
      </c>
      <c r="D6240" t="s">
        <v>6000</v>
      </c>
      <c r="E6240" t="s">
        <v>1258</v>
      </c>
      <c r="F6240" t="s">
        <v>89</v>
      </c>
      <c r="G6240" t="s">
        <v>89</v>
      </c>
      <c r="H6240" t="s">
        <v>93</v>
      </c>
    </row>
    <row r="6241" spans="1:8" x14ac:dyDescent="0.25">
      <c r="A6241" t="s">
        <v>259</v>
      </c>
      <c r="B6241" t="s">
        <v>1294</v>
      </c>
      <c r="C6241" t="s">
        <v>89</v>
      </c>
      <c r="D6241" t="s">
        <v>5999</v>
      </c>
      <c r="E6241" t="s">
        <v>1278</v>
      </c>
      <c r="F6241" t="s">
        <v>89</v>
      </c>
      <c r="G6241" t="s">
        <v>89</v>
      </c>
      <c r="H6241" t="s">
        <v>93</v>
      </c>
    </row>
    <row r="6242" spans="1:8" x14ac:dyDescent="0.25">
      <c r="A6242" t="s">
        <v>259</v>
      </c>
      <c r="B6242" t="s">
        <v>1184</v>
      </c>
      <c r="C6242" t="s">
        <v>89</v>
      </c>
      <c r="D6242" t="s">
        <v>5999</v>
      </c>
      <c r="E6242" t="s">
        <v>1278</v>
      </c>
      <c r="F6242" t="s">
        <v>89</v>
      </c>
      <c r="G6242" t="s">
        <v>89</v>
      </c>
      <c r="H6242" t="s">
        <v>93</v>
      </c>
    </row>
    <row r="6243" spans="1:8" x14ac:dyDescent="0.25">
      <c r="A6243" t="s">
        <v>259</v>
      </c>
      <c r="B6243" t="s">
        <v>5237</v>
      </c>
      <c r="C6243" t="s">
        <v>89</v>
      </c>
      <c r="D6243" t="s">
        <v>5999</v>
      </c>
      <c r="E6243" t="s">
        <v>1238</v>
      </c>
      <c r="F6243" t="s">
        <v>89</v>
      </c>
      <c r="G6243" t="s">
        <v>89</v>
      </c>
      <c r="H6243" t="s">
        <v>93</v>
      </c>
    </row>
    <row r="6244" spans="1:8" x14ac:dyDescent="0.25">
      <c r="A6244" t="s">
        <v>259</v>
      </c>
      <c r="B6244" t="s">
        <v>1181</v>
      </c>
      <c r="C6244" t="s">
        <v>89</v>
      </c>
      <c r="D6244" t="s">
        <v>5999</v>
      </c>
      <c r="E6244" t="s">
        <v>1278</v>
      </c>
      <c r="F6244" t="s">
        <v>89</v>
      </c>
      <c r="G6244" t="s">
        <v>89</v>
      </c>
      <c r="H6244" t="s">
        <v>93</v>
      </c>
    </row>
    <row r="6245" spans="1:8" x14ac:dyDescent="0.25">
      <c r="A6245" t="s">
        <v>259</v>
      </c>
      <c r="B6245" t="s">
        <v>1122</v>
      </c>
      <c r="C6245" t="s">
        <v>89</v>
      </c>
      <c r="D6245" t="s">
        <v>89</v>
      </c>
      <c r="E6245" t="s">
        <v>1196</v>
      </c>
      <c r="F6245" t="s">
        <v>89</v>
      </c>
      <c r="G6245" t="s">
        <v>89</v>
      </c>
      <c r="H6245" t="s">
        <v>93</v>
      </c>
    </row>
    <row r="6246" spans="1:8" x14ac:dyDescent="0.25">
      <c r="A6246" t="s">
        <v>259</v>
      </c>
      <c r="B6246" t="s">
        <v>1124</v>
      </c>
      <c r="C6246" t="s">
        <v>89</v>
      </c>
      <c r="D6246" t="s">
        <v>89</v>
      </c>
      <c r="E6246" t="s">
        <v>1196</v>
      </c>
      <c r="F6246" t="s">
        <v>89</v>
      </c>
      <c r="G6246" t="s">
        <v>89</v>
      </c>
      <c r="H6246" t="s">
        <v>93</v>
      </c>
    </row>
    <row r="6247" spans="1:8" x14ac:dyDescent="0.25">
      <c r="A6247" t="s">
        <v>259</v>
      </c>
      <c r="B6247" t="s">
        <v>4700</v>
      </c>
      <c r="C6247" t="s">
        <v>89</v>
      </c>
      <c r="D6247" t="s">
        <v>89</v>
      </c>
      <c r="E6247" t="s">
        <v>1196</v>
      </c>
      <c r="F6247" t="s">
        <v>89</v>
      </c>
      <c r="G6247" t="s">
        <v>89</v>
      </c>
      <c r="H6247" t="s">
        <v>93</v>
      </c>
    </row>
    <row r="6248" spans="1:8" x14ac:dyDescent="0.25">
      <c r="A6248" t="s">
        <v>259</v>
      </c>
      <c r="B6248" t="s">
        <v>1199</v>
      </c>
      <c r="C6248" t="s">
        <v>89</v>
      </c>
      <c r="D6248" t="s">
        <v>89</v>
      </c>
      <c r="E6248" t="s">
        <v>1131</v>
      </c>
      <c r="F6248" t="s">
        <v>89</v>
      </c>
      <c r="G6248" t="s">
        <v>89</v>
      </c>
      <c r="H6248" t="s">
        <v>93</v>
      </c>
    </row>
    <row r="6249" spans="1:8" x14ac:dyDescent="0.25">
      <c r="A6249" t="s">
        <v>259</v>
      </c>
      <c r="B6249" t="s">
        <v>1200</v>
      </c>
      <c r="C6249" t="s">
        <v>89</v>
      </c>
      <c r="D6249" t="s">
        <v>89</v>
      </c>
      <c r="E6249" t="s">
        <v>1129</v>
      </c>
      <c r="F6249" t="s">
        <v>89</v>
      </c>
      <c r="G6249" t="s">
        <v>89</v>
      </c>
      <c r="H6249" t="s">
        <v>93</v>
      </c>
    </row>
    <row r="6250" spans="1:8" x14ac:dyDescent="0.25">
      <c r="A6250" t="s">
        <v>259</v>
      </c>
      <c r="B6250" t="s">
        <v>6003</v>
      </c>
      <c r="C6250" t="s">
        <v>89</v>
      </c>
      <c r="D6250" t="s">
        <v>89</v>
      </c>
      <c r="E6250" t="s">
        <v>1129</v>
      </c>
      <c r="F6250" t="s">
        <v>89</v>
      </c>
      <c r="G6250" t="s">
        <v>89</v>
      </c>
      <c r="H6250" t="s">
        <v>93</v>
      </c>
    </row>
    <row r="6251" spans="1:8" x14ac:dyDescent="0.25">
      <c r="A6251" t="s">
        <v>259</v>
      </c>
      <c r="B6251" t="s">
        <v>1130</v>
      </c>
      <c r="C6251" t="s">
        <v>89</v>
      </c>
      <c r="D6251" t="s">
        <v>89</v>
      </c>
      <c r="E6251" t="s">
        <v>1202</v>
      </c>
      <c r="F6251" t="s">
        <v>89</v>
      </c>
      <c r="G6251" t="s">
        <v>89</v>
      </c>
      <c r="H6251" t="s">
        <v>93</v>
      </c>
    </row>
    <row r="6252" spans="1:8" x14ac:dyDescent="0.25">
      <c r="A6252" t="s">
        <v>259</v>
      </c>
      <c r="B6252" t="s">
        <v>1132</v>
      </c>
      <c r="C6252" t="s">
        <v>89</v>
      </c>
      <c r="D6252" t="s">
        <v>89</v>
      </c>
      <c r="E6252" t="s">
        <v>1202</v>
      </c>
      <c r="F6252" t="s">
        <v>89</v>
      </c>
      <c r="G6252" t="s">
        <v>89</v>
      </c>
      <c r="H6252" t="s">
        <v>93</v>
      </c>
    </row>
    <row r="6253" spans="1:8" x14ac:dyDescent="0.25">
      <c r="A6253" t="s">
        <v>259</v>
      </c>
      <c r="B6253" t="s">
        <v>1232</v>
      </c>
      <c r="C6253" t="s">
        <v>89</v>
      </c>
      <c r="D6253" t="s">
        <v>89</v>
      </c>
      <c r="E6253" t="s">
        <v>1233</v>
      </c>
      <c r="F6253" t="s">
        <v>89</v>
      </c>
      <c r="G6253" t="s">
        <v>89</v>
      </c>
      <c r="H6253" t="s">
        <v>93</v>
      </c>
    </row>
    <row r="6254" spans="1:8" x14ac:dyDescent="0.25">
      <c r="A6254" t="s">
        <v>259</v>
      </c>
      <c r="B6254" t="s">
        <v>1138</v>
      </c>
      <c r="C6254" t="s">
        <v>89</v>
      </c>
      <c r="D6254" t="s">
        <v>89</v>
      </c>
      <c r="E6254" t="s">
        <v>1139</v>
      </c>
      <c r="F6254" t="s">
        <v>89</v>
      </c>
      <c r="G6254" t="s">
        <v>89</v>
      </c>
      <c r="H6254" t="s">
        <v>93</v>
      </c>
    </row>
    <row r="6255" spans="1:8" x14ac:dyDescent="0.25">
      <c r="A6255" t="s">
        <v>260</v>
      </c>
      <c r="B6255" t="s">
        <v>1140</v>
      </c>
      <c r="C6255" t="s">
        <v>89</v>
      </c>
      <c r="D6255" t="s">
        <v>6004</v>
      </c>
      <c r="E6255" t="s">
        <v>1105</v>
      </c>
      <c r="F6255" t="s">
        <v>89</v>
      </c>
      <c r="G6255" t="s">
        <v>89</v>
      </c>
      <c r="H6255" t="s">
        <v>93</v>
      </c>
    </row>
    <row r="6256" spans="1:8" x14ac:dyDescent="0.25">
      <c r="A6256" t="s">
        <v>260</v>
      </c>
      <c r="B6256" t="s">
        <v>6005</v>
      </c>
      <c r="C6256" t="s">
        <v>89</v>
      </c>
      <c r="D6256" t="s">
        <v>6006</v>
      </c>
      <c r="E6256" t="s">
        <v>1153</v>
      </c>
      <c r="F6256" t="s">
        <v>89</v>
      </c>
      <c r="G6256" t="s">
        <v>89</v>
      </c>
      <c r="H6256" t="s">
        <v>93</v>
      </c>
    </row>
    <row r="6257" spans="1:8" x14ac:dyDescent="0.25">
      <c r="A6257" t="s">
        <v>260</v>
      </c>
      <c r="B6257" t="s">
        <v>1144</v>
      </c>
      <c r="C6257" t="s">
        <v>89</v>
      </c>
      <c r="D6257" t="s">
        <v>6007</v>
      </c>
      <c r="E6257" t="s">
        <v>1093</v>
      </c>
      <c r="F6257" t="s">
        <v>89</v>
      </c>
      <c r="G6257" t="s">
        <v>89</v>
      </c>
      <c r="H6257" t="s">
        <v>93</v>
      </c>
    </row>
    <row r="6258" spans="1:8" x14ac:dyDescent="0.25">
      <c r="A6258" t="s">
        <v>260</v>
      </c>
      <c r="B6258" t="s">
        <v>1158</v>
      </c>
      <c r="C6258" t="s">
        <v>89</v>
      </c>
      <c r="D6258" t="s">
        <v>6008</v>
      </c>
      <c r="E6258" t="s">
        <v>1166</v>
      </c>
      <c r="F6258" t="s">
        <v>89</v>
      </c>
      <c r="G6258" t="s">
        <v>89</v>
      </c>
      <c r="H6258" t="s">
        <v>93</v>
      </c>
    </row>
    <row r="6259" spans="1:8" x14ac:dyDescent="0.25">
      <c r="A6259" t="s">
        <v>260</v>
      </c>
      <c r="B6259" t="s">
        <v>1151</v>
      </c>
      <c r="C6259" t="s">
        <v>89</v>
      </c>
      <c r="D6259" t="s">
        <v>6009</v>
      </c>
      <c r="E6259" t="s">
        <v>1258</v>
      </c>
      <c r="F6259" t="s">
        <v>89</v>
      </c>
      <c r="G6259" t="s">
        <v>89</v>
      </c>
      <c r="H6259" t="s">
        <v>93</v>
      </c>
    </row>
    <row r="6260" spans="1:8" x14ac:dyDescent="0.25">
      <c r="A6260" t="s">
        <v>260</v>
      </c>
      <c r="B6260" t="s">
        <v>1392</v>
      </c>
      <c r="C6260" t="s">
        <v>89</v>
      </c>
      <c r="D6260" t="s">
        <v>89</v>
      </c>
      <c r="E6260" t="s">
        <v>1100</v>
      </c>
      <c r="F6260" t="s">
        <v>89</v>
      </c>
      <c r="G6260" t="s">
        <v>89</v>
      </c>
      <c r="H6260" t="s">
        <v>93</v>
      </c>
    </row>
    <row r="6261" spans="1:8" x14ac:dyDescent="0.25">
      <c r="A6261" t="s">
        <v>260</v>
      </c>
      <c r="B6261" t="s">
        <v>1156</v>
      </c>
      <c r="C6261" t="s">
        <v>89</v>
      </c>
      <c r="D6261" t="s">
        <v>6010</v>
      </c>
      <c r="E6261" t="s">
        <v>1102</v>
      </c>
      <c r="F6261" t="s">
        <v>89</v>
      </c>
      <c r="G6261" t="s">
        <v>89</v>
      </c>
      <c r="H6261" t="s">
        <v>93</v>
      </c>
    </row>
    <row r="6262" spans="1:8" x14ac:dyDescent="0.25">
      <c r="A6262" t="s">
        <v>260</v>
      </c>
      <c r="B6262" t="s">
        <v>1158</v>
      </c>
      <c r="C6262" t="s">
        <v>89</v>
      </c>
      <c r="D6262" t="s">
        <v>6008</v>
      </c>
      <c r="E6262" t="s">
        <v>1166</v>
      </c>
      <c r="F6262" t="s">
        <v>89</v>
      </c>
      <c r="G6262" t="s">
        <v>89</v>
      </c>
      <c r="H6262" t="s">
        <v>93</v>
      </c>
    </row>
    <row r="6263" spans="1:8" x14ac:dyDescent="0.25">
      <c r="A6263" t="s">
        <v>260</v>
      </c>
      <c r="B6263" t="s">
        <v>1144</v>
      </c>
      <c r="C6263" t="s">
        <v>89</v>
      </c>
      <c r="D6263" t="s">
        <v>6007</v>
      </c>
      <c r="E6263" t="s">
        <v>1093</v>
      </c>
      <c r="F6263" t="s">
        <v>89</v>
      </c>
      <c r="G6263" t="s">
        <v>89</v>
      </c>
      <c r="H6263" t="s">
        <v>93</v>
      </c>
    </row>
    <row r="6264" spans="1:8" x14ac:dyDescent="0.25">
      <c r="A6264" t="s">
        <v>260</v>
      </c>
      <c r="B6264" t="s">
        <v>1151</v>
      </c>
      <c r="C6264" t="s">
        <v>89</v>
      </c>
      <c r="D6264" t="s">
        <v>6009</v>
      </c>
      <c r="E6264" t="s">
        <v>1258</v>
      </c>
      <c r="F6264" t="s">
        <v>89</v>
      </c>
      <c r="G6264" t="s">
        <v>89</v>
      </c>
      <c r="H6264" t="s">
        <v>93</v>
      </c>
    </row>
    <row r="6265" spans="1:8" x14ac:dyDescent="0.25">
      <c r="A6265" t="s">
        <v>260</v>
      </c>
      <c r="B6265" t="s">
        <v>1239</v>
      </c>
      <c r="C6265" t="s">
        <v>89</v>
      </c>
      <c r="D6265" t="s">
        <v>6011</v>
      </c>
      <c r="E6265" t="s">
        <v>1485</v>
      </c>
      <c r="F6265" t="s">
        <v>89</v>
      </c>
      <c r="G6265" t="s">
        <v>89</v>
      </c>
      <c r="H6265" t="s">
        <v>93</v>
      </c>
    </row>
    <row r="6266" spans="1:8" x14ac:dyDescent="0.25">
      <c r="A6266" t="s">
        <v>260</v>
      </c>
      <c r="B6266" t="s">
        <v>1140</v>
      </c>
      <c r="C6266" t="s">
        <v>89</v>
      </c>
      <c r="D6266" t="s">
        <v>6004</v>
      </c>
      <c r="E6266" t="s">
        <v>1105</v>
      </c>
      <c r="F6266" t="s">
        <v>89</v>
      </c>
      <c r="G6266" t="s">
        <v>89</v>
      </c>
      <c r="H6266" t="s">
        <v>93</v>
      </c>
    </row>
    <row r="6267" spans="1:8" x14ac:dyDescent="0.25">
      <c r="A6267" t="s">
        <v>260</v>
      </c>
      <c r="B6267" t="s">
        <v>6005</v>
      </c>
      <c r="C6267" t="s">
        <v>89</v>
      </c>
      <c r="D6267" t="s">
        <v>6006</v>
      </c>
      <c r="E6267" t="s">
        <v>1153</v>
      </c>
      <c r="F6267" t="s">
        <v>89</v>
      </c>
      <c r="G6267" t="s">
        <v>89</v>
      </c>
      <c r="H6267" t="s">
        <v>93</v>
      </c>
    </row>
    <row r="6268" spans="1:8" x14ac:dyDescent="0.25">
      <c r="A6268" t="s">
        <v>260</v>
      </c>
      <c r="B6268" t="s">
        <v>1124</v>
      </c>
      <c r="C6268" t="s">
        <v>89</v>
      </c>
      <c r="D6268" t="s">
        <v>89</v>
      </c>
      <c r="E6268" t="s">
        <v>1196</v>
      </c>
      <c r="F6268" t="s">
        <v>89</v>
      </c>
      <c r="G6268" t="s">
        <v>89</v>
      </c>
      <c r="H6268" t="s">
        <v>93</v>
      </c>
    </row>
    <row r="6269" spans="1:8" x14ac:dyDescent="0.25">
      <c r="A6269" t="s">
        <v>260</v>
      </c>
      <c r="B6269" t="s">
        <v>1726</v>
      </c>
      <c r="C6269" t="s">
        <v>89</v>
      </c>
      <c r="D6269" t="s">
        <v>89</v>
      </c>
      <c r="E6269" t="s">
        <v>1196</v>
      </c>
      <c r="F6269" t="s">
        <v>89</v>
      </c>
      <c r="G6269" t="s">
        <v>89</v>
      </c>
      <c r="H6269" t="s">
        <v>93</v>
      </c>
    </row>
    <row r="6270" spans="1:8" x14ac:dyDescent="0.25">
      <c r="A6270" t="s">
        <v>260</v>
      </c>
      <c r="B6270" t="s">
        <v>1125</v>
      </c>
      <c r="C6270" t="s">
        <v>89</v>
      </c>
      <c r="D6270" t="s">
        <v>89</v>
      </c>
      <c r="E6270" t="s">
        <v>1196</v>
      </c>
      <c r="F6270" t="s">
        <v>89</v>
      </c>
      <c r="G6270" t="s">
        <v>89</v>
      </c>
      <c r="H6270" t="s">
        <v>93</v>
      </c>
    </row>
    <row r="6271" spans="1:8" x14ac:dyDescent="0.25">
      <c r="A6271" t="s">
        <v>260</v>
      </c>
      <c r="B6271" t="s">
        <v>1122</v>
      </c>
      <c r="C6271" t="s">
        <v>89</v>
      </c>
      <c r="D6271" t="s">
        <v>89</v>
      </c>
      <c r="E6271" t="s">
        <v>1196</v>
      </c>
      <c r="F6271" t="s">
        <v>89</v>
      </c>
      <c r="G6271" t="s">
        <v>89</v>
      </c>
      <c r="H6271" t="s">
        <v>93</v>
      </c>
    </row>
    <row r="6272" spans="1:8" x14ac:dyDescent="0.25">
      <c r="A6272" t="s">
        <v>260</v>
      </c>
      <c r="B6272" t="s">
        <v>1729</v>
      </c>
      <c r="C6272" t="s">
        <v>89</v>
      </c>
      <c r="D6272" t="s">
        <v>89</v>
      </c>
      <c r="E6272" t="s">
        <v>1218</v>
      </c>
      <c r="F6272" t="s">
        <v>89</v>
      </c>
      <c r="G6272" t="s">
        <v>89</v>
      </c>
      <c r="H6272" t="s">
        <v>93</v>
      </c>
    </row>
    <row r="6273" spans="1:8" x14ac:dyDescent="0.25">
      <c r="A6273" t="s">
        <v>260</v>
      </c>
      <c r="B6273" t="s">
        <v>1437</v>
      </c>
      <c r="C6273" t="s">
        <v>89</v>
      </c>
      <c r="D6273" t="s">
        <v>89</v>
      </c>
      <c r="E6273" t="s">
        <v>1218</v>
      </c>
      <c r="F6273" t="s">
        <v>89</v>
      </c>
      <c r="G6273" t="s">
        <v>89</v>
      </c>
      <c r="H6273" t="s">
        <v>93</v>
      </c>
    </row>
    <row r="6274" spans="1:8" x14ac:dyDescent="0.25">
      <c r="A6274" t="s">
        <v>260</v>
      </c>
      <c r="B6274" t="s">
        <v>1201</v>
      </c>
      <c r="C6274" t="s">
        <v>89</v>
      </c>
      <c r="D6274" t="s">
        <v>89</v>
      </c>
      <c r="E6274" t="s">
        <v>1129</v>
      </c>
      <c r="F6274" t="s">
        <v>89</v>
      </c>
      <c r="G6274" t="s">
        <v>89</v>
      </c>
      <c r="H6274" t="s">
        <v>93</v>
      </c>
    </row>
    <row r="6275" spans="1:8" x14ac:dyDescent="0.25">
      <c r="A6275" t="s">
        <v>260</v>
      </c>
      <c r="B6275" t="s">
        <v>1438</v>
      </c>
      <c r="C6275" t="s">
        <v>89</v>
      </c>
      <c r="D6275" t="s">
        <v>89</v>
      </c>
      <c r="E6275" t="s">
        <v>1218</v>
      </c>
      <c r="F6275" t="s">
        <v>89</v>
      </c>
      <c r="G6275" t="s">
        <v>89</v>
      </c>
      <c r="H6275" t="s">
        <v>93</v>
      </c>
    </row>
    <row r="6276" spans="1:8" x14ac:dyDescent="0.25">
      <c r="A6276" t="s">
        <v>260</v>
      </c>
      <c r="B6276" t="s">
        <v>1130</v>
      </c>
      <c r="C6276" t="s">
        <v>89</v>
      </c>
      <c r="D6276" t="s">
        <v>89</v>
      </c>
      <c r="E6276" t="s">
        <v>1131</v>
      </c>
      <c r="F6276" t="s">
        <v>89</v>
      </c>
      <c r="G6276" t="s">
        <v>89</v>
      </c>
      <c r="H6276" t="s">
        <v>93</v>
      </c>
    </row>
    <row r="6277" spans="1:8" x14ac:dyDescent="0.25">
      <c r="A6277" t="s">
        <v>260</v>
      </c>
      <c r="B6277" t="s">
        <v>1132</v>
      </c>
      <c r="C6277" t="s">
        <v>89</v>
      </c>
      <c r="D6277" t="s">
        <v>89</v>
      </c>
      <c r="E6277" t="s">
        <v>1202</v>
      </c>
      <c r="F6277" t="s">
        <v>89</v>
      </c>
      <c r="G6277" t="s">
        <v>89</v>
      </c>
      <c r="H6277" t="s">
        <v>93</v>
      </c>
    </row>
    <row r="6278" spans="1:8" x14ac:dyDescent="0.25">
      <c r="A6278" t="s">
        <v>260</v>
      </c>
      <c r="B6278" t="s">
        <v>1268</v>
      </c>
      <c r="C6278" t="s">
        <v>89</v>
      </c>
      <c r="D6278" t="s">
        <v>89</v>
      </c>
      <c r="E6278" t="s">
        <v>1135</v>
      </c>
      <c r="F6278" t="s">
        <v>89</v>
      </c>
      <c r="G6278" t="s">
        <v>89</v>
      </c>
      <c r="H6278" t="s">
        <v>93</v>
      </c>
    </row>
    <row r="6279" spans="1:8" x14ac:dyDescent="0.25">
      <c r="A6279" t="s">
        <v>260</v>
      </c>
      <c r="B6279" t="s">
        <v>1271</v>
      </c>
      <c r="C6279" t="s">
        <v>89</v>
      </c>
      <c r="D6279" t="s">
        <v>89</v>
      </c>
      <c r="E6279" t="s">
        <v>1100</v>
      </c>
      <c r="F6279" t="s">
        <v>89</v>
      </c>
      <c r="G6279" t="s">
        <v>89</v>
      </c>
      <c r="H6279" t="s">
        <v>93</v>
      </c>
    </row>
    <row r="6280" spans="1:8" x14ac:dyDescent="0.25">
      <c r="A6280" t="s">
        <v>260</v>
      </c>
      <c r="B6280" t="s">
        <v>1138</v>
      </c>
      <c r="C6280" t="s">
        <v>89</v>
      </c>
      <c r="D6280" t="s">
        <v>89</v>
      </c>
      <c r="E6280" t="s">
        <v>1139</v>
      </c>
      <c r="F6280" t="s">
        <v>89</v>
      </c>
      <c r="G6280" t="s">
        <v>89</v>
      </c>
      <c r="H6280" t="s">
        <v>93</v>
      </c>
    </row>
    <row r="6281" spans="1:8" x14ac:dyDescent="0.25">
      <c r="A6281" t="s">
        <v>261</v>
      </c>
      <c r="B6281" t="s">
        <v>6012</v>
      </c>
      <c r="C6281" t="s">
        <v>89</v>
      </c>
      <c r="D6281" t="s">
        <v>6013</v>
      </c>
      <c r="E6281" t="s">
        <v>1142</v>
      </c>
      <c r="F6281" t="s">
        <v>89</v>
      </c>
      <c r="G6281" t="s">
        <v>89</v>
      </c>
      <c r="H6281" t="s">
        <v>93</v>
      </c>
    </row>
    <row r="6282" spans="1:8" x14ac:dyDescent="0.25">
      <c r="A6282" t="s">
        <v>261</v>
      </c>
      <c r="B6282" t="s">
        <v>6014</v>
      </c>
      <c r="C6282" t="s">
        <v>89</v>
      </c>
      <c r="D6282" t="s">
        <v>6015</v>
      </c>
      <c r="E6282" t="s">
        <v>1142</v>
      </c>
      <c r="F6282" t="s">
        <v>89</v>
      </c>
      <c r="G6282" t="s">
        <v>89</v>
      </c>
      <c r="H6282" t="s">
        <v>93</v>
      </c>
    </row>
    <row r="6283" spans="1:8" x14ac:dyDescent="0.25">
      <c r="A6283" t="s">
        <v>261</v>
      </c>
      <c r="B6283" t="s">
        <v>1409</v>
      </c>
      <c r="C6283" t="s">
        <v>89</v>
      </c>
      <c r="D6283" t="s">
        <v>89</v>
      </c>
      <c r="E6283" t="s">
        <v>1272</v>
      </c>
      <c r="F6283" t="s">
        <v>89</v>
      </c>
      <c r="G6283" t="s">
        <v>89</v>
      </c>
      <c r="H6283" t="s">
        <v>93</v>
      </c>
    </row>
    <row r="6284" spans="1:8" x14ac:dyDescent="0.25">
      <c r="A6284" t="s">
        <v>261</v>
      </c>
      <c r="B6284" t="s">
        <v>1329</v>
      </c>
      <c r="C6284" t="s">
        <v>89</v>
      </c>
      <c r="D6284" t="s">
        <v>89</v>
      </c>
      <c r="E6284" t="s">
        <v>1272</v>
      </c>
      <c r="F6284" t="s">
        <v>89</v>
      </c>
      <c r="G6284" t="s">
        <v>89</v>
      </c>
      <c r="H6284" t="s">
        <v>93</v>
      </c>
    </row>
    <row r="6285" spans="1:8" x14ac:dyDescent="0.25">
      <c r="A6285" t="s">
        <v>261</v>
      </c>
      <c r="B6285" t="s">
        <v>1412</v>
      </c>
      <c r="C6285" t="s">
        <v>89</v>
      </c>
      <c r="D6285" t="s">
        <v>89</v>
      </c>
      <c r="E6285" t="s">
        <v>1272</v>
      </c>
      <c r="F6285" t="s">
        <v>89</v>
      </c>
      <c r="G6285" t="s">
        <v>89</v>
      </c>
      <c r="H6285" t="s">
        <v>93</v>
      </c>
    </row>
    <row r="6286" spans="1:8" x14ac:dyDescent="0.25">
      <c r="A6286" t="s">
        <v>261</v>
      </c>
      <c r="B6286" t="s">
        <v>6016</v>
      </c>
      <c r="C6286" t="s">
        <v>89</v>
      </c>
      <c r="D6286" t="s">
        <v>6017</v>
      </c>
      <c r="E6286" t="s">
        <v>1238</v>
      </c>
      <c r="F6286" t="s">
        <v>89</v>
      </c>
      <c r="G6286" t="s">
        <v>89</v>
      </c>
      <c r="H6286" t="s">
        <v>93</v>
      </c>
    </row>
    <row r="6287" spans="1:8" x14ac:dyDescent="0.25">
      <c r="A6287" t="s">
        <v>261</v>
      </c>
      <c r="B6287" t="s">
        <v>4859</v>
      </c>
      <c r="C6287" t="s">
        <v>89</v>
      </c>
      <c r="D6287" t="s">
        <v>6018</v>
      </c>
      <c r="E6287" t="s">
        <v>1142</v>
      </c>
      <c r="F6287" t="s">
        <v>89</v>
      </c>
      <c r="G6287" t="s">
        <v>89</v>
      </c>
      <c r="H6287" t="s">
        <v>93</v>
      </c>
    </row>
    <row r="6288" spans="1:8" x14ac:dyDescent="0.25">
      <c r="A6288" t="s">
        <v>261</v>
      </c>
      <c r="B6288" t="s">
        <v>6014</v>
      </c>
      <c r="C6288" t="s">
        <v>89</v>
      </c>
      <c r="D6288" t="s">
        <v>6015</v>
      </c>
      <c r="E6288" t="s">
        <v>1142</v>
      </c>
      <c r="F6288" t="s">
        <v>89</v>
      </c>
      <c r="G6288" t="s">
        <v>89</v>
      </c>
      <c r="H6288" t="s">
        <v>93</v>
      </c>
    </row>
    <row r="6289" spans="1:8" x14ac:dyDescent="0.25">
      <c r="A6289" t="s">
        <v>261</v>
      </c>
      <c r="B6289" t="s">
        <v>6012</v>
      </c>
      <c r="C6289" t="s">
        <v>89</v>
      </c>
      <c r="D6289" t="s">
        <v>6013</v>
      </c>
      <c r="E6289" t="s">
        <v>1142</v>
      </c>
      <c r="F6289" t="s">
        <v>89</v>
      </c>
      <c r="G6289" t="s">
        <v>89</v>
      </c>
      <c r="H6289" t="s">
        <v>93</v>
      </c>
    </row>
    <row r="6290" spans="1:8" x14ac:dyDescent="0.25">
      <c r="A6290" t="s">
        <v>261</v>
      </c>
      <c r="B6290" t="s">
        <v>6019</v>
      </c>
      <c r="C6290" t="s">
        <v>89</v>
      </c>
      <c r="D6290" t="s">
        <v>6020</v>
      </c>
      <c r="E6290" t="s">
        <v>1205</v>
      </c>
      <c r="F6290" t="s">
        <v>89</v>
      </c>
      <c r="G6290" t="s">
        <v>89</v>
      </c>
      <c r="H6290" t="s">
        <v>93</v>
      </c>
    </row>
    <row r="6291" spans="1:8" x14ac:dyDescent="0.25">
      <c r="A6291" t="s">
        <v>261</v>
      </c>
      <c r="B6291" t="s">
        <v>6021</v>
      </c>
      <c r="C6291" t="s">
        <v>89</v>
      </c>
      <c r="D6291" t="s">
        <v>6022</v>
      </c>
      <c r="E6291" t="s">
        <v>1093</v>
      </c>
      <c r="F6291" t="s">
        <v>89</v>
      </c>
      <c r="G6291" t="s">
        <v>89</v>
      </c>
      <c r="H6291" t="s">
        <v>93</v>
      </c>
    </row>
    <row r="6292" spans="1:8" x14ac:dyDescent="0.25">
      <c r="A6292" t="s">
        <v>261</v>
      </c>
      <c r="B6292" t="s">
        <v>3104</v>
      </c>
      <c r="C6292" t="s">
        <v>89</v>
      </c>
      <c r="D6292" t="s">
        <v>6020</v>
      </c>
      <c r="E6292" t="s">
        <v>1164</v>
      </c>
      <c r="F6292" t="s">
        <v>89</v>
      </c>
      <c r="G6292" t="s">
        <v>89</v>
      </c>
      <c r="H6292" t="s">
        <v>93</v>
      </c>
    </row>
    <row r="6293" spans="1:8" x14ac:dyDescent="0.25">
      <c r="A6293" t="s">
        <v>261</v>
      </c>
      <c r="B6293" t="s">
        <v>1312</v>
      </c>
      <c r="C6293" t="s">
        <v>89</v>
      </c>
      <c r="D6293" t="s">
        <v>6023</v>
      </c>
      <c r="E6293" t="s">
        <v>1205</v>
      </c>
      <c r="F6293" t="s">
        <v>89</v>
      </c>
      <c r="G6293" t="s">
        <v>89</v>
      </c>
      <c r="H6293" t="s">
        <v>93</v>
      </c>
    </row>
    <row r="6294" spans="1:8" x14ac:dyDescent="0.25">
      <c r="A6294" t="s">
        <v>261</v>
      </c>
      <c r="B6294" t="s">
        <v>1256</v>
      </c>
      <c r="C6294" t="s">
        <v>89</v>
      </c>
      <c r="D6294" t="s">
        <v>6023</v>
      </c>
      <c r="E6294" t="s">
        <v>1093</v>
      </c>
      <c r="F6294" t="s">
        <v>89</v>
      </c>
      <c r="G6294" t="s">
        <v>89</v>
      </c>
      <c r="H6294" t="s">
        <v>93</v>
      </c>
    </row>
    <row r="6295" spans="1:8" x14ac:dyDescent="0.25">
      <c r="A6295" t="s">
        <v>261</v>
      </c>
      <c r="B6295" t="s">
        <v>4999</v>
      </c>
      <c r="C6295" t="s">
        <v>89</v>
      </c>
      <c r="D6295" t="s">
        <v>6023</v>
      </c>
      <c r="E6295" t="s">
        <v>1097</v>
      </c>
      <c r="F6295" t="s">
        <v>89</v>
      </c>
      <c r="G6295" t="s">
        <v>89</v>
      </c>
      <c r="H6295" t="s">
        <v>93</v>
      </c>
    </row>
    <row r="6296" spans="1:8" x14ac:dyDescent="0.25">
      <c r="A6296" t="s">
        <v>261</v>
      </c>
      <c r="B6296" t="s">
        <v>3728</v>
      </c>
      <c r="C6296" t="s">
        <v>89</v>
      </c>
      <c r="D6296" t="s">
        <v>6024</v>
      </c>
      <c r="E6296" t="s">
        <v>1164</v>
      </c>
      <c r="F6296" t="s">
        <v>89</v>
      </c>
      <c r="G6296" t="s">
        <v>89</v>
      </c>
      <c r="H6296" t="s">
        <v>93</v>
      </c>
    </row>
    <row r="6297" spans="1:8" x14ac:dyDescent="0.25">
      <c r="A6297" t="s">
        <v>261</v>
      </c>
      <c r="B6297" t="s">
        <v>1181</v>
      </c>
      <c r="C6297" t="s">
        <v>89</v>
      </c>
      <c r="D6297" t="s">
        <v>6025</v>
      </c>
      <c r="E6297" t="s">
        <v>1278</v>
      </c>
      <c r="F6297" t="s">
        <v>89</v>
      </c>
      <c r="G6297" t="s">
        <v>89</v>
      </c>
      <c r="H6297" t="s">
        <v>93</v>
      </c>
    </row>
    <row r="6298" spans="1:8" x14ac:dyDescent="0.25">
      <c r="A6298" t="s">
        <v>261</v>
      </c>
      <c r="B6298" t="s">
        <v>6026</v>
      </c>
      <c r="C6298" t="s">
        <v>89</v>
      </c>
      <c r="D6298" t="s">
        <v>6025</v>
      </c>
      <c r="E6298" t="s">
        <v>1278</v>
      </c>
      <c r="F6298" t="s">
        <v>89</v>
      </c>
      <c r="G6298" t="s">
        <v>89</v>
      </c>
      <c r="H6298" t="s">
        <v>93</v>
      </c>
    </row>
    <row r="6299" spans="1:8" x14ac:dyDescent="0.25">
      <c r="A6299" t="s">
        <v>261</v>
      </c>
      <c r="B6299" t="s">
        <v>1149</v>
      </c>
      <c r="C6299" t="s">
        <v>89</v>
      </c>
      <c r="D6299" t="s">
        <v>6025</v>
      </c>
      <c r="E6299" t="s">
        <v>1162</v>
      </c>
      <c r="F6299" t="s">
        <v>89</v>
      </c>
      <c r="G6299" t="s">
        <v>89</v>
      </c>
      <c r="H6299" t="s">
        <v>93</v>
      </c>
    </row>
    <row r="6300" spans="1:8" x14ac:dyDescent="0.25">
      <c r="A6300" t="s">
        <v>261</v>
      </c>
      <c r="B6300" t="s">
        <v>1294</v>
      </c>
      <c r="C6300" t="s">
        <v>89</v>
      </c>
      <c r="D6300" t="s">
        <v>6027</v>
      </c>
      <c r="E6300" t="s">
        <v>1278</v>
      </c>
      <c r="F6300" t="s">
        <v>89</v>
      </c>
      <c r="G6300" t="s">
        <v>89</v>
      </c>
      <c r="H6300" t="s">
        <v>93</v>
      </c>
    </row>
    <row r="6301" spans="1:8" x14ac:dyDescent="0.25">
      <c r="A6301" t="s">
        <v>261</v>
      </c>
      <c r="B6301" t="s">
        <v>6028</v>
      </c>
      <c r="C6301" t="s">
        <v>89</v>
      </c>
      <c r="D6301" t="s">
        <v>89</v>
      </c>
      <c r="E6301" t="s">
        <v>1129</v>
      </c>
      <c r="F6301" t="s">
        <v>89</v>
      </c>
      <c r="G6301" t="s">
        <v>89</v>
      </c>
      <c r="H6301" t="s">
        <v>93</v>
      </c>
    </row>
    <row r="6302" spans="1:8" x14ac:dyDescent="0.25">
      <c r="A6302" t="s">
        <v>261</v>
      </c>
      <c r="B6302" t="s">
        <v>1409</v>
      </c>
      <c r="C6302" t="s">
        <v>89</v>
      </c>
      <c r="D6302" t="s">
        <v>89</v>
      </c>
      <c r="E6302" t="s">
        <v>1272</v>
      </c>
      <c r="F6302" t="s">
        <v>89</v>
      </c>
      <c r="G6302" t="s">
        <v>89</v>
      </c>
      <c r="H6302" t="s">
        <v>93</v>
      </c>
    </row>
    <row r="6303" spans="1:8" x14ac:dyDescent="0.25">
      <c r="A6303" t="s">
        <v>261</v>
      </c>
      <c r="B6303" t="s">
        <v>1412</v>
      </c>
      <c r="C6303" t="s">
        <v>89</v>
      </c>
      <c r="D6303" t="s">
        <v>89</v>
      </c>
      <c r="E6303" t="s">
        <v>1272</v>
      </c>
      <c r="F6303" t="s">
        <v>89</v>
      </c>
      <c r="G6303" t="s">
        <v>89</v>
      </c>
      <c r="H6303" t="s">
        <v>93</v>
      </c>
    </row>
    <row r="6304" spans="1:8" x14ac:dyDescent="0.25">
      <c r="A6304" t="s">
        <v>261</v>
      </c>
      <c r="B6304" t="s">
        <v>2253</v>
      </c>
      <c r="C6304" t="s">
        <v>89</v>
      </c>
      <c r="D6304" t="s">
        <v>89</v>
      </c>
      <c r="E6304" t="s">
        <v>1135</v>
      </c>
      <c r="F6304" t="s">
        <v>89</v>
      </c>
      <c r="G6304" t="s">
        <v>89</v>
      </c>
      <c r="H6304" t="s">
        <v>93</v>
      </c>
    </row>
    <row r="6305" spans="1:8" x14ac:dyDescent="0.25">
      <c r="A6305" t="s">
        <v>261</v>
      </c>
      <c r="B6305" t="s">
        <v>6029</v>
      </c>
      <c r="C6305" t="s">
        <v>89</v>
      </c>
      <c r="D6305" t="s">
        <v>6030</v>
      </c>
      <c r="E6305" t="s">
        <v>1135</v>
      </c>
      <c r="F6305" t="s">
        <v>89</v>
      </c>
      <c r="G6305" t="s">
        <v>89</v>
      </c>
      <c r="H6305" t="s">
        <v>93</v>
      </c>
    </row>
    <row r="6306" spans="1:8" x14ac:dyDescent="0.25">
      <c r="A6306" t="s">
        <v>261</v>
      </c>
      <c r="B6306" t="s">
        <v>1329</v>
      </c>
      <c r="C6306" t="s">
        <v>89</v>
      </c>
      <c r="D6306" t="s">
        <v>89</v>
      </c>
      <c r="E6306" t="s">
        <v>1272</v>
      </c>
      <c r="F6306" t="s">
        <v>89</v>
      </c>
      <c r="G6306" t="s">
        <v>89</v>
      </c>
      <c r="H6306" t="s">
        <v>93</v>
      </c>
    </row>
    <row r="6307" spans="1:8" x14ac:dyDescent="0.25">
      <c r="A6307" t="s">
        <v>261</v>
      </c>
      <c r="B6307" t="s">
        <v>1411</v>
      </c>
      <c r="C6307" t="s">
        <v>89</v>
      </c>
      <c r="D6307" t="s">
        <v>89</v>
      </c>
      <c r="E6307" t="s">
        <v>1272</v>
      </c>
      <c r="F6307" t="s">
        <v>89</v>
      </c>
      <c r="G6307" t="s">
        <v>89</v>
      </c>
      <c r="H6307" t="s">
        <v>93</v>
      </c>
    </row>
    <row r="6308" spans="1:8" x14ac:dyDescent="0.25">
      <c r="A6308" t="s">
        <v>261</v>
      </c>
      <c r="B6308" t="s">
        <v>6031</v>
      </c>
      <c r="C6308" t="s">
        <v>89</v>
      </c>
      <c r="D6308" t="s">
        <v>89</v>
      </c>
      <c r="E6308" t="s">
        <v>1100</v>
      </c>
      <c r="F6308" t="s">
        <v>89</v>
      </c>
      <c r="G6308" t="s">
        <v>89</v>
      </c>
      <c r="H6308" t="s">
        <v>93</v>
      </c>
    </row>
    <row r="6309" spans="1:8" x14ac:dyDescent="0.25">
      <c r="A6309" t="s">
        <v>261</v>
      </c>
      <c r="B6309" t="s">
        <v>1201</v>
      </c>
      <c r="C6309" t="s">
        <v>89</v>
      </c>
      <c r="D6309" t="s">
        <v>89</v>
      </c>
      <c r="E6309" t="s">
        <v>1133</v>
      </c>
      <c r="F6309" t="s">
        <v>89</v>
      </c>
      <c r="G6309" t="s">
        <v>89</v>
      </c>
      <c r="H6309" t="s">
        <v>93</v>
      </c>
    </row>
    <row r="6310" spans="1:8" x14ac:dyDescent="0.25">
      <c r="A6310" t="s">
        <v>261</v>
      </c>
      <c r="B6310" t="s">
        <v>1122</v>
      </c>
      <c r="C6310" t="s">
        <v>89</v>
      </c>
      <c r="D6310" t="s">
        <v>89</v>
      </c>
      <c r="E6310" t="s">
        <v>1218</v>
      </c>
      <c r="F6310" t="s">
        <v>89</v>
      </c>
      <c r="G6310" t="s">
        <v>89</v>
      </c>
      <c r="H6310" t="s">
        <v>93</v>
      </c>
    </row>
    <row r="6311" spans="1:8" x14ac:dyDescent="0.25">
      <c r="A6311" t="s">
        <v>261</v>
      </c>
      <c r="B6311" t="s">
        <v>1200</v>
      </c>
      <c r="C6311" t="s">
        <v>89</v>
      </c>
      <c r="D6311" t="s">
        <v>89</v>
      </c>
      <c r="E6311" t="s">
        <v>1202</v>
      </c>
      <c r="F6311" t="s">
        <v>89</v>
      </c>
      <c r="G6311" t="s">
        <v>89</v>
      </c>
      <c r="H6311" t="s">
        <v>93</v>
      </c>
    </row>
    <row r="6312" spans="1:8" x14ac:dyDescent="0.25">
      <c r="A6312" t="s">
        <v>261</v>
      </c>
      <c r="B6312" t="s">
        <v>1128</v>
      </c>
      <c r="C6312" t="s">
        <v>89</v>
      </c>
      <c r="D6312" t="s">
        <v>89</v>
      </c>
      <c r="E6312" t="s">
        <v>1202</v>
      </c>
      <c r="F6312" t="s">
        <v>89</v>
      </c>
      <c r="G6312" t="s">
        <v>89</v>
      </c>
      <c r="H6312" t="s">
        <v>93</v>
      </c>
    </row>
    <row r="6313" spans="1:8" x14ac:dyDescent="0.25">
      <c r="A6313" t="s">
        <v>261</v>
      </c>
      <c r="B6313" t="s">
        <v>1130</v>
      </c>
      <c r="C6313" t="s">
        <v>89</v>
      </c>
      <c r="D6313" t="s">
        <v>89</v>
      </c>
      <c r="E6313" t="s">
        <v>1133</v>
      </c>
      <c r="F6313" t="s">
        <v>89</v>
      </c>
      <c r="G6313" t="s">
        <v>89</v>
      </c>
      <c r="H6313" t="s">
        <v>93</v>
      </c>
    </row>
    <row r="6314" spans="1:8" x14ac:dyDescent="0.25">
      <c r="A6314" t="s">
        <v>261</v>
      </c>
      <c r="B6314" t="s">
        <v>1132</v>
      </c>
      <c r="C6314" t="s">
        <v>89</v>
      </c>
      <c r="D6314" t="s">
        <v>89</v>
      </c>
      <c r="E6314" t="s">
        <v>1133</v>
      </c>
      <c r="F6314" t="s">
        <v>89</v>
      </c>
      <c r="G6314" t="s">
        <v>89</v>
      </c>
      <c r="H6314" t="s">
        <v>93</v>
      </c>
    </row>
    <row r="6315" spans="1:8" x14ac:dyDescent="0.25">
      <c r="A6315" t="s">
        <v>261</v>
      </c>
      <c r="B6315" t="s">
        <v>1268</v>
      </c>
      <c r="C6315" t="s">
        <v>89</v>
      </c>
      <c r="D6315" t="s">
        <v>89</v>
      </c>
      <c r="E6315" t="s">
        <v>1335</v>
      </c>
      <c r="F6315" t="s">
        <v>89</v>
      </c>
      <c r="G6315" t="s">
        <v>89</v>
      </c>
      <c r="H6315" t="s">
        <v>93</v>
      </c>
    </row>
    <row r="6316" spans="1:8" x14ac:dyDescent="0.25">
      <c r="A6316" t="s">
        <v>261</v>
      </c>
      <c r="B6316" t="s">
        <v>1270</v>
      </c>
      <c r="C6316" t="s">
        <v>89</v>
      </c>
      <c r="D6316" t="s">
        <v>89</v>
      </c>
      <c r="E6316" t="s">
        <v>1335</v>
      </c>
      <c r="F6316" t="s">
        <v>89</v>
      </c>
      <c r="G6316" t="s">
        <v>89</v>
      </c>
      <c r="H6316" t="s">
        <v>93</v>
      </c>
    </row>
    <row r="6317" spans="1:8" x14ac:dyDescent="0.25">
      <c r="A6317" t="s">
        <v>261</v>
      </c>
      <c r="B6317" t="s">
        <v>6032</v>
      </c>
      <c r="C6317" t="s">
        <v>89</v>
      </c>
      <c r="D6317" t="s">
        <v>89</v>
      </c>
      <c r="E6317" t="s">
        <v>1135</v>
      </c>
      <c r="F6317" t="s">
        <v>89</v>
      </c>
      <c r="G6317" t="s">
        <v>89</v>
      </c>
      <c r="H6317" t="s">
        <v>93</v>
      </c>
    </row>
    <row r="6318" spans="1:8" x14ac:dyDescent="0.25">
      <c r="A6318" t="s">
        <v>261</v>
      </c>
      <c r="B6318" t="s">
        <v>1271</v>
      </c>
      <c r="C6318" t="s">
        <v>89</v>
      </c>
      <c r="D6318" t="s">
        <v>89</v>
      </c>
      <c r="E6318" t="s">
        <v>1272</v>
      </c>
      <c r="F6318" t="s">
        <v>89</v>
      </c>
      <c r="G6318" t="s">
        <v>89</v>
      </c>
      <c r="H6318" t="s">
        <v>93</v>
      </c>
    </row>
    <row r="6319" spans="1:8" x14ac:dyDescent="0.25">
      <c r="A6319" t="s">
        <v>261</v>
      </c>
      <c r="B6319" t="s">
        <v>6033</v>
      </c>
      <c r="C6319" t="s">
        <v>89</v>
      </c>
      <c r="D6319" t="s">
        <v>6020</v>
      </c>
      <c r="E6319" t="s">
        <v>1615</v>
      </c>
      <c r="F6319" t="s">
        <v>89</v>
      </c>
      <c r="G6319" t="s">
        <v>89</v>
      </c>
      <c r="H6319" t="s">
        <v>93</v>
      </c>
    </row>
    <row r="6320" spans="1:8" x14ac:dyDescent="0.25">
      <c r="A6320" t="s">
        <v>261</v>
      </c>
      <c r="B6320" t="s">
        <v>2564</v>
      </c>
      <c r="C6320" t="s">
        <v>89</v>
      </c>
      <c r="D6320" t="s">
        <v>6020</v>
      </c>
      <c r="E6320" t="s">
        <v>1569</v>
      </c>
      <c r="F6320" t="s">
        <v>89</v>
      </c>
      <c r="G6320" t="s">
        <v>89</v>
      </c>
      <c r="H6320" t="s">
        <v>93</v>
      </c>
    </row>
    <row r="6321" spans="1:8" x14ac:dyDescent="0.25">
      <c r="A6321" t="s">
        <v>261</v>
      </c>
      <c r="B6321" t="s">
        <v>2562</v>
      </c>
      <c r="C6321" t="s">
        <v>89</v>
      </c>
      <c r="D6321" t="s">
        <v>6020</v>
      </c>
      <c r="E6321" t="s">
        <v>1569</v>
      </c>
      <c r="F6321" t="s">
        <v>89</v>
      </c>
      <c r="G6321" t="s">
        <v>89</v>
      </c>
      <c r="H6321" t="s">
        <v>93</v>
      </c>
    </row>
    <row r="6322" spans="1:8" x14ac:dyDescent="0.25">
      <c r="A6322" t="s">
        <v>261</v>
      </c>
      <c r="B6322" t="s">
        <v>6034</v>
      </c>
      <c r="C6322" t="s">
        <v>89</v>
      </c>
      <c r="D6322" t="s">
        <v>6020</v>
      </c>
      <c r="E6322" t="s">
        <v>1569</v>
      </c>
      <c r="F6322" t="s">
        <v>89</v>
      </c>
      <c r="G6322" t="s">
        <v>89</v>
      </c>
      <c r="H6322" t="s">
        <v>93</v>
      </c>
    </row>
    <row r="6323" spans="1:8" x14ac:dyDescent="0.25">
      <c r="A6323" t="s">
        <v>261</v>
      </c>
      <c r="B6323" t="s">
        <v>6035</v>
      </c>
      <c r="C6323" t="s">
        <v>89</v>
      </c>
      <c r="D6323" t="s">
        <v>6020</v>
      </c>
      <c r="E6323" t="s">
        <v>1859</v>
      </c>
      <c r="F6323" t="s">
        <v>89</v>
      </c>
      <c r="G6323" t="s">
        <v>89</v>
      </c>
      <c r="H6323" t="s">
        <v>93</v>
      </c>
    </row>
    <row r="6324" spans="1:8" x14ac:dyDescent="0.25">
      <c r="A6324" t="s">
        <v>261</v>
      </c>
      <c r="B6324" t="s">
        <v>6036</v>
      </c>
      <c r="C6324" t="s">
        <v>89</v>
      </c>
      <c r="D6324" t="s">
        <v>6020</v>
      </c>
      <c r="E6324" t="s">
        <v>4899</v>
      </c>
      <c r="F6324" t="s">
        <v>89</v>
      </c>
      <c r="G6324" t="s">
        <v>89</v>
      </c>
      <c r="H6324" t="s">
        <v>93</v>
      </c>
    </row>
    <row r="6325" spans="1:8" x14ac:dyDescent="0.25">
      <c r="A6325" t="s">
        <v>261</v>
      </c>
      <c r="B6325" t="s">
        <v>2560</v>
      </c>
      <c r="C6325" t="s">
        <v>89</v>
      </c>
      <c r="D6325" t="s">
        <v>6020</v>
      </c>
      <c r="E6325" t="s">
        <v>2004</v>
      </c>
      <c r="F6325" t="s">
        <v>89</v>
      </c>
      <c r="G6325" t="s">
        <v>89</v>
      </c>
      <c r="H6325" t="s">
        <v>93</v>
      </c>
    </row>
    <row r="6326" spans="1:8" x14ac:dyDescent="0.25">
      <c r="A6326" t="s">
        <v>261</v>
      </c>
      <c r="B6326" t="s">
        <v>6037</v>
      </c>
      <c r="C6326" t="s">
        <v>89</v>
      </c>
      <c r="D6326" t="s">
        <v>6038</v>
      </c>
      <c r="E6326" t="s">
        <v>1569</v>
      </c>
      <c r="F6326" t="s">
        <v>89</v>
      </c>
      <c r="G6326" t="s">
        <v>89</v>
      </c>
      <c r="H6326" t="s">
        <v>93</v>
      </c>
    </row>
    <row r="6327" spans="1:8" x14ac:dyDescent="0.25">
      <c r="A6327" t="s">
        <v>261</v>
      </c>
      <c r="B6327" t="s">
        <v>6039</v>
      </c>
      <c r="C6327" t="s">
        <v>89</v>
      </c>
      <c r="D6327" t="s">
        <v>6020</v>
      </c>
      <c r="E6327" t="s">
        <v>1569</v>
      </c>
      <c r="F6327" t="s">
        <v>89</v>
      </c>
      <c r="G6327" t="s">
        <v>89</v>
      </c>
      <c r="H6327" t="s">
        <v>93</v>
      </c>
    </row>
    <row r="6328" spans="1:8" x14ac:dyDescent="0.25">
      <c r="A6328" t="s">
        <v>261</v>
      </c>
      <c r="B6328" t="s">
        <v>1138</v>
      </c>
      <c r="C6328" t="s">
        <v>89</v>
      </c>
      <c r="D6328" t="s">
        <v>89</v>
      </c>
      <c r="E6328" t="s">
        <v>1139</v>
      </c>
      <c r="F6328" t="s">
        <v>89</v>
      </c>
      <c r="G6328" t="s">
        <v>89</v>
      </c>
      <c r="H6328" t="s">
        <v>93</v>
      </c>
    </row>
    <row r="6329" spans="1:8" x14ac:dyDescent="0.25">
      <c r="A6329" t="s">
        <v>262</v>
      </c>
      <c r="B6329" t="s">
        <v>6040</v>
      </c>
      <c r="C6329" t="s">
        <v>89</v>
      </c>
      <c r="D6329" t="s">
        <v>89</v>
      </c>
      <c r="E6329" t="s">
        <v>1298</v>
      </c>
      <c r="F6329" t="s">
        <v>89</v>
      </c>
      <c r="G6329" t="s">
        <v>89</v>
      </c>
      <c r="H6329" t="s">
        <v>93</v>
      </c>
    </row>
    <row r="6330" spans="1:8" x14ac:dyDescent="0.25">
      <c r="A6330" t="s">
        <v>262</v>
      </c>
      <c r="B6330" t="s">
        <v>6041</v>
      </c>
      <c r="C6330" t="s">
        <v>89</v>
      </c>
      <c r="D6330" t="s">
        <v>6042</v>
      </c>
      <c r="E6330" t="s">
        <v>1298</v>
      </c>
      <c r="F6330" t="s">
        <v>89</v>
      </c>
      <c r="G6330" t="s">
        <v>89</v>
      </c>
      <c r="H6330" t="s">
        <v>93</v>
      </c>
    </row>
    <row r="6331" spans="1:8" x14ac:dyDescent="0.25">
      <c r="A6331" t="s">
        <v>262</v>
      </c>
      <c r="B6331" t="s">
        <v>6043</v>
      </c>
      <c r="C6331" t="s">
        <v>89</v>
      </c>
      <c r="D6331" t="s">
        <v>89</v>
      </c>
      <c r="E6331" t="s">
        <v>1121</v>
      </c>
      <c r="F6331" t="s">
        <v>89</v>
      </c>
      <c r="G6331" t="s">
        <v>89</v>
      </c>
      <c r="H6331" t="s">
        <v>93</v>
      </c>
    </row>
    <row r="6332" spans="1:8" x14ac:dyDescent="0.25">
      <c r="A6332" t="s">
        <v>262</v>
      </c>
      <c r="B6332" t="s">
        <v>1866</v>
      </c>
      <c r="C6332" t="s">
        <v>89</v>
      </c>
      <c r="D6332" t="s">
        <v>89</v>
      </c>
      <c r="E6332" t="s">
        <v>1298</v>
      </c>
      <c r="F6332" t="s">
        <v>89</v>
      </c>
      <c r="G6332" t="s">
        <v>89</v>
      </c>
      <c r="H6332" t="s">
        <v>93</v>
      </c>
    </row>
    <row r="6333" spans="1:8" x14ac:dyDescent="0.25">
      <c r="A6333" t="s">
        <v>262</v>
      </c>
      <c r="B6333" t="s">
        <v>1869</v>
      </c>
      <c r="C6333" t="s">
        <v>89</v>
      </c>
      <c r="D6333" t="s">
        <v>89</v>
      </c>
      <c r="E6333" t="s">
        <v>1298</v>
      </c>
      <c r="F6333" t="s">
        <v>89</v>
      </c>
      <c r="G6333" t="s">
        <v>89</v>
      </c>
      <c r="H6333" t="s">
        <v>93</v>
      </c>
    </row>
    <row r="6334" spans="1:8" x14ac:dyDescent="0.25">
      <c r="A6334" t="s">
        <v>262</v>
      </c>
      <c r="B6334" t="s">
        <v>1903</v>
      </c>
      <c r="C6334" t="s">
        <v>89</v>
      </c>
      <c r="D6334" t="s">
        <v>89</v>
      </c>
      <c r="E6334" t="s">
        <v>1859</v>
      </c>
      <c r="F6334" t="s">
        <v>89</v>
      </c>
      <c r="G6334" t="s">
        <v>89</v>
      </c>
      <c r="H6334" t="s">
        <v>93</v>
      </c>
    </row>
    <row r="6335" spans="1:8" x14ac:dyDescent="0.25">
      <c r="A6335" t="s">
        <v>262</v>
      </c>
      <c r="B6335" t="s">
        <v>6044</v>
      </c>
      <c r="C6335" t="s">
        <v>89</v>
      </c>
      <c r="D6335" t="s">
        <v>89</v>
      </c>
      <c r="E6335" t="s">
        <v>1859</v>
      </c>
      <c r="F6335" t="s">
        <v>89</v>
      </c>
      <c r="G6335" t="s">
        <v>89</v>
      </c>
      <c r="H6335" t="s">
        <v>93</v>
      </c>
    </row>
    <row r="6336" spans="1:8" x14ac:dyDescent="0.25">
      <c r="A6336" t="s">
        <v>262</v>
      </c>
      <c r="B6336" t="s">
        <v>6045</v>
      </c>
      <c r="C6336" t="s">
        <v>89</v>
      </c>
      <c r="D6336" t="s">
        <v>89</v>
      </c>
      <c r="E6336" t="s">
        <v>1582</v>
      </c>
      <c r="F6336" t="s">
        <v>89</v>
      </c>
      <c r="G6336" t="s">
        <v>89</v>
      </c>
      <c r="H6336" t="s">
        <v>93</v>
      </c>
    </row>
    <row r="6337" spans="1:8" x14ac:dyDescent="0.25">
      <c r="A6337" t="s">
        <v>262</v>
      </c>
      <c r="B6337" t="s">
        <v>2111</v>
      </c>
      <c r="C6337" t="s">
        <v>89</v>
      </c>
      <c r="D6337" t="s">
        <v>89</v>
      </c>
      <c r="E6337" t="s">
        <v>1909</v>
      </c>
      <c r="F6337" t="s">
        <v>89</v>
      </c>
      <c r="G6337" t="s">
        <v>89</v>
      </c>
      <c r="H6337" t="s">
        <v>93</v>
      </c>
    </row>
    <row r="6338" spans="1:8" x14ac:dyDescent="0.25">
      <c r="A6338" t="s">
        <v>262</v>
      </c>
      <c r="B6338" t="s">
        <v>6046</v>
      </c>
      <c r="C6338" t="s">
        <v>89</v>
      </c>
      <c r="D6338" t="s">
        <v>89</v>
      </c>
      <c r="E6338" t="s">
        <v>1873</v>
      </c>
      <c r="F6338" t="s">
        <v>89</v>
      </c>
      <c r="G6338" t="s">
        <v>89</v>
      </c>
      <c r="H6338" t="s">
        <v>93</v>
      </c>
    </row>
    <row r="6339" spans="1:8" x14ac:dyDescent="0.25">
      <c r="A6339" t="s">
        <v>262</v>
      </c>
      <c r="B6339" t="s">
        <v>6047</v>
      </c>
      <c r="C6339" t="s">
        <v>89</v>
      </c>
      <c r="D6339" t="s">
        <v>89</v>
      </c>
      <c r="E6339" t="s">
        <v>1904</v>
      </c>
      <c r="F6339" t="s">
        <v>89</v>
      </c>
      <c r="G6339" t="s">
        <v>89</v>
      </c>
      <c r="H6339" t="s">
        <v>93</v>
      </c>
    </row>
    <row r="6340" spans="1:8" x14ac:dyDescent="0.25">
      <c r="A6340" t="s">
        <v>262</v>
      </c>
      <c r="B6340" t="s">
        <v>1916</v>
      </c>
      <c r="C6340" t="s">
        <v>89</v>
      </c>
      <c r="D6340" t="s">
        <v>89</v>
      </c>
      <c r="E6340" t="s">
        <v>1904</v>
      </c>
      <c r="F6340" t="s">
        <v>89</v>
      </c>
      <c r="G6340" t="s">
        <v>89</v>
      </c>
      <c r="H6340" t="s">
        <v>93</v>
      </c>
    </row>
    <row r="6341" spans="1:8" x14ac:dyDescent="0.25">
      <c r="A6341" t="s">
        <v>262</v>
      </c>
      <c r="B6341" t="s">
        <v>1921</v>
      </c>
      <c r="C6341" t="s">
        <v>89</v>
      </c>
      <c r="D6341" t="s">
        <v>89</v>
      </c>
      <c r="E6341" t="s">
        <v>1904</v>
      </c>
      <c r="F6341" t="s">
        <v>89</v>
      </c>
      <c r="G6341" t="s">
        <v>89</v>
      </c>
      <c r="H6341" t="s">
        <v>93</v>
      </c>
    </row>
    <row r="6342" spans="1:8" x14ac:dyDescent="0.25">
      <c r="A6342" t="s">
        <v>262</v>
      </c>
      <c r="B6342" t="s">
        <v>6048</v>
      </c>
      <c r="C6342" t="s">
        <v>89</v>
      </c>
      <c r="D6342" t="s">
        <v>89</v>
      </c>
      <c r="E6342" t="s">
        <v>1582</v>
      </c>
      <c r="F6342" t="s">
        <v>89</v>
      </c>
      <c r="G6342" t="s">
        <v>89</v>
      </c>
      <c r="H6342" t="s">
        <v>93</v>
      </c>
    </row>
    <row r="6343" spans="1:8" x14ac:dyDescent="0.25">
      <c r="A6343" t="s">
        <v>262</v>
      </c>
      <c r="B6343" t="s">
        <v>6049</v>
      </c>
      <c r="C6343" t="s">
        <v>89</v>
      </c>
      <c r="D6343" t="s">
        <v>89</v>
      </c>
      <c r="E6343" t="s">
        <v>1904</v>
      </c>
      <c r="F6343" t="s">
        <v>89</v>
      </c>
      <c r="G6343" t="s">
        <v>89</v>
      </c>
      <c r="H6343" t="s">
        <v>93</v>
      </c>
    </row>
    <row r="6344" spans="1:8" x14ac:dyDescent="0.25">
      <c r="A6344" t="s">
        <v>262</v>
      </c>
      <c r="B6344" t="s">
        <v>1920</v>
      </c>
      <c r="C6344" t="s">
        <v>89</v>
      </c>
      <c r="D6344" t="s">
        <v>89</v>
      </c>
      <c r="E6344" t="s">
        <v>1904</v>
      </c>
      <c r="F6344" t="s">
        <v>89</v>
      </c>
      <c r="G6344" t="s">
        <v>89</v>
      </c>
      <c r="H6344" t="s">
        <v>93</v>
      </c>
    </row>
    <row r="6345" spans="1:8" x14ac:dyDescent="0.25">
      <c r="A6345" t="s">
        <v>262</v>
      </c>
      <c r="B6345" t="s">
        <v>2068</v>
      </c>
      <c r="C6345" t="s">
        <v>89</v>
      </c>
      <c r="D6345" t="s">
        <v>89</v>
      </c>
      <c r="E6345" t="s">
        <v>1904</v>
      </c>
      <c r="F6345" t="s">
        <v>89</v>
      </c>
      <c r="G6345" t="s">
        <v>89</v>
      </c>
      <c r="H6345" t="s">
        <v>93</v>
      </c>
    </row>
    <row r="6346" spans="1:8" x14ac:dyDescent="0.25">
      <c r="A6346" t="s">
        <v>262</v>
      </c>
      <c r="B6346" t="s">
        <v>6050</v>
      </c>
      <c r="C6346" t="s">
        <v>89</v>
      </c>
      <c r="D6346" t="s">
        <v>89</v>
      </c>
      <c r="E6346" t="s">
        <v>1909</v>
      </c>
      <c r="F6346" t="s">
        <v>89</v>
      </c>
      <c r="G6346" t="s">
        <v>89</v>
      </c>
      <c r="H6346" t="s">
        <v>93</v>
      </c>
    </row>
    <row r="6347" spans="1:8" x14ac:dyDescent="0.25">
      <c r="A6347" t="s">
        <v>262</v>
      </c>
      <c r="B6347" t="s">
        <v>6051</v>
      </c>
      <c r="C6347" t="s">
        <v>89</v>
      </c>
      <c r="D6347" t="s">
        <v>89</v>
      </c>
      <c r="E6347" t="s">
        <v>1904</v>
      </c>
      <c r="F6347" t="s">
        <v>89</v>
      </c>
      <c r="G6347" t="s">
        <v>89</v>
      </c>
      <c r="H6347" t="s">
        <v>93</v>
      </c>
    </row>
    <row r="6348" spans="1:8" x14ac:dyDescent="0.25">
      <c r="A6348" t="s">
        <v>262</v>
      </c>
      <c r="B6348" t="s">
        <v>6052</v>
      </c>
      <c r="C6348" t="s">
        <v>89</v>
      </c>
      <c r="D6348" t="s">
        <v>89</v>
      </c>
      <c r="E6348" t="s">
        <v>1298</v>
      </c>
      <c r="F6348" t="s">
        <v>89</v>
      </c>
      <c r="G6348" t="s">
        <v>89</v>
      </c>
      <c r="H6348" t="s">
        <v>93</v>
      </c>
    </row>
    <row r="6349" spans="1:8" x14ac:dyDescent="0.25">
      <c r="A6349" t="s">
        <v>262</v>
      </c>
      <c r="B6349" t="s">
        <v>6053</v>
      </c>
      <c r="C6349" t="s">
        <v>89</v>
      </c>
      <c r="D6349" t="s">
        <v>89</v>
      </c>
      <c r="E6349" t="s">
        <v>1904</v>
      </c>
      <c r="F6349" t="s">
        <v>89</v>
      </c>
      <c r="G6349" t="s">
        <v>89</v>
      </c>
      <c r="H6349" t="s">
        <v>93</v>
      </c>
    </row>
    <row r="6350" spans="1:8" x14ac:dyDescent="0.25">
      <c r="A6350" t="s">
        <v>262</v>
      </c>
      <c r="B6350" t="s">
        <v>6054</v>
      </c>
      <c r="C6350" t="s">
        <v>89</v>
      </c>
      <c r="D6350" t="s">
        <v>89</v>
      </c>
      <c r="E6350" t="s">
        <v>1298</v>
      </c>
      <c r="F6350" t="s">
        <v>89</v>
      </c>
      <c r="G6350" t="s">
        <v>89</v>
      </c>
      <c r="H6350" t="s">
        <v>93</v>
      </c>
    </row>
    <row r="6351" spans="1:8" x14ac:dyDescent="0.25">
      <c r="A6351" t="s">
        <v>262</v>
      </c>
      <c r="B6351" t="s">
        <v>1854</v>
      </c>
      <c r="C6351" t="s">
        <v>89</v>
      </c>
      <c r="D6351" t="s">
        <v>6055</v>
      </c>
      <c r="E6351" t="s">
        <v>2222</v>
      </c>
      <c r="F6351" t="s">
        <v>89</v>
      </c>
      <c r="G6351" t="s">
        <v>89</v>
      </c>
      <c r="H6351" t="s">
        <v>93</v>
      </c>
    </row>
    <row r="6352" spans="1:8" x14ac:dyDescent="0.25">
      <c r="A6352" t="s">
        <v>262</v>
      </c>
      <c r="B6352" t="s">
        <v>1857</v>
      </c>
      <c r="C6352" t="s">
        <v>89</v>
      </c>
      <c r="D6352" t="s">
        <v>89</v>
      </c>
      <c r="E6352" t="s">
        <v>2222</v>
      </c>
      <c r="F6352" t="s">
        <v>89</v>
      </c>
      <c r="G6352" t="s">
        <v>89</v>
      </c>
      <c r="H6352" t="s">
        <v>93</v>
      </c>
    </row>
    <row r="6353" spans="1:8" x14ac:dyDescent="0.25">
      <c r="A6353" t="s">
        <v>262</v>
      </c>
      <c r="B6353" t="s">
        <v>6056</v>
      </c>
      <c r="C6353" t="s">
        <v>89</v>
      </c>
      <c r="D6353" t="s">
        <v>89</v>
      </c>
      <c r="E6353" t="s">
        <v>1102</v>
      </c>
      <c r="F6353" t="s">
        <v>89</v>
      </c>
      <c r="G6353" t="s">
        <v>89</v>
      </c>
      <c r="H6353" t="s">
        <v>93</v>
      </c>
    </row>
    <row r="6354" spans="1:8" x14ac:dyDescent="0.25">
      <c r="A6354" t="s">
        <v>262</v>
      </c>
      <c r="B6354" t="s">
        <v>1875</v>
      </c>
      <c r="C6354" t="s">
        <v>89</v>
      </c>
      <c r="D6354" t="s">
        <v>89</v>
      </c>
      <c r="E6354" t="s">
        <v>1859</v>
      </c>
      <c r="F6354" t="s">
        <v>89</v>
      </c>
      <c r="G6354" t="s">
        <v>89</v>
      </c>
      <c r="H6354" t="s">
        <v>93</v>
      </c>
    </row>
    <row r="6355" spans="1:8" x14ac:dyDescent="0.25">
      <c r="A6355" t="s">
        <v>262</v>
      </c>
      <c r="B6355" t="s">
        <v>6043</v>
      </c>
      <c r="C6355" t="s">
        <v>89</v>
      </c>
      <c r="D6355" t="s">
        <v>89</v>
      </c>
      <c r="E6355" t="s">
        <v>1121</v>
      </c>
      <c r="F6355" t="s">
        <v>89</v>
      </c>
      <c r="G6355" t="s">
        <v>89</v>
      </c>
      <c r="H6355" t="s">
        <v>93</v>
      </c>
    </row>
    <row r="6356" spans="1:8" x14ac:dyDescent="0.25">
      <c r="A6356" t="s">
        <v>262</v>
      </c>
      <c r="B6356" t="s">
        <v>6057</v>
      </c>
      <c r="C6356" t="s">
        <v>89</v>
      </c>
      <c r="D6356" t="s">
        <v>89</v>
      </c>
      <c r="E6356" t="s">
        <v>1298</v>
      </c>
      <c r="F6356" t="s">
        <v>89</v>
      </c>
      <c r="G6356" t="s">
        <v>89</v>
      </c>
      <c r="H6356" t="s">
        <v>93</v>
      </c>
    </row>
    <row r="6357" spans="1:8" x14ac:dyDescent="0.25">
      <c r="A6357" t="s">
        <v>262</v>
      </c>
      <c r="B6357" t="s">
        <v>1866</v>
      </c>
      <c r="C6357" t="s">
        <v>89</v>
      </c>
      <c r="D6357" t="s">
        <v>89</v>
      </c>
      <c r="E6357" t="s">
        <v>1298</v>
      </c>
      <c r="F6357" t="s">
        <v>89</v>
      </c>
      <c r="G6357" t="s">
        <v>89</v>
      </c>
      <c r="H6357" t="s">
        <v>93</v>
      </c>
    </row>
    <row r="6358" spans="1:8" x14ac:dyDescent="0.25">
      <c r="A6358" t="s">
        <v>262</v>
      </c>
      <c r="B6358" t="s">
        <v>1869</v>
      </c>
      <c r="C6358" t="s">
        <v>89</v>
      </c>
      <c r="D6358" t="s">
        <v>89</v>
      </c>
      <c r="E6358" t="s">
        <v>1298</v>
      </c>
      <c r="F6358" t="s">
        <v>89</v>
      </c>
      <c r="G6358" t="s">
        <v>89</v>
      </c>
      <c r="H6358" t="s">
        <v>93</v>
      </c>
    </row>
    <row r="6359" spans="1:8" x14ac:dyDescent="0.25">
      <c r="A6359" t="s">
        <v>262</v>
      </c>
      <c r="B6359" t="s">
        <v>6058</v>
      </c>
      <c r="C6359" t="s">
        <v>89</v>
      </c>
      <c r="D6359" t="s">
        <v>89</v>
      </c>
      <c r="E6359" t="s">
        <v>1102</v>
      </c>
      <c r="F6359" t="s">
        <v>89</v>
      </c>
      <c r="G6359" t="s">
        <v>89</v>
      </c>
      <c r="H6359" t="s">
        <v>93</v>
      </c>
    </row>
    <row r="6360" spans="1:8" x14ac:dyDescent="0.25">
      <c r="A6360" t="s">
        <v>262</v>
      </c>
      <c r="B6360" t="s">
        <v>6040</v>
      </c>
      <c r="C6360" t="s">
        <v>89</v>
      </c>
      <c r="D6360" t="s">
        <v>89</v>
      </c>
      <c r="E6360" t="s">
        <v>1298</v>
      </c>
      <c r="F6360" t="s">
        <v>89</v>
      </c>
      <c r="G6360" t="s">
        <v>89</v>
      </c>
      <c r="H6360" t="s">
        <v>93</v>
      </c>
    </row>
    <row r="6361" spans="1:8" x14ac:dyDescent="0.25">
      <c r="A6361" t="s">
        <v>262</v>
      </c>
      <c r="B6361" t="s">
        <v>6041</v>
      </c>
      <c r="C6361" t="s">
        <v>89</v>
      </c>
      <c r="D6361" t="s">
        <v>6042</v>
      </c>
      <c r="E6361" t="s">
        <v>1298</v>
      </c>
      <c r="F6361" t="s">
        <v>89</v>
      </c>
      <c r="G6361" t="s">
        <v>89</v>
      </c>
      <c r="H6361" t="s">
        <v>93</v>
      </c>
    </row>
    <row r="6362" spans="1:8" x14ac:dyDescent="0.25">
      <c r="A6362" t="s">
        <v>262</v>
      </c>
      <c r="B6362" t="s">
        <v>1991</v>
      </c>
      <c r="C6362" t="s">
        <v>89</v>
      </c>
      <c r="D6362" t="s">
        <v>6059</v>
      </c>
      <c r="E6362" t="s">
        <v>1298</v>
      </c>
      <c r="F6362" t="s">
        <v>89</v>
      </c>
      <c r="G6362" t="s">
        <v>89</v>
      </c>
      <c r="H6362" t="s">
        <v>93</v>
      </c>
    </row>
    <row r="6363" spans="1:8" x14ac:dyDescent="0.25">
      <c r="A6363" t="s">
        <v>262</v>
      </c>
      <c r="B6363" t="s">
        <v>6060</v>
      </c>
      <c r="C6363" t="s">
        <v>89</v>
      </c>
      <c r="D6363" t="s">
        <v>89</v>
      </c>
      <c r="E6363" t="s">
        <v>1859</v>
      </c>
      <c r="F6363" t="s">
        <v>89</v>
      </c>
      <c r="G6363" t="s">
        <v>89</v>
      </c>
      <c r="H6363" t="s">
        <v>93</v>
      </c>
    </row>
    <row r="6364" spans="1:8" x14ac:dyDescent="0.25">
      <c r="A6364" t="s">
        <v>262</v>
      </c>
      <c r="B6364" t="s">
        <v>6061</v>
      </c>
      <c r="C6364" t="s">
        <v>89</v>
      </c>
      <c r="D6364" t="s">
        <v>89</v>
      </c>
      <c r="E6364" t="s">
        <v>1388</v>
      </c>
      <c r="F6364" t="s">
        <v>89</v>
      </c>
      <c r="G6364" t="s">
        <v>89</v>
      </c>
      <c r="H6364" t="s">
        <v>93</v>
      </c>
    </row>
    <row r="6365" spans="1:8" x14ac:dyDescent="0.25">
      <c r="A6365" t="s">
        <v>262</v>
      </c>
      <c r="B6365" t="s">
        <v>6062</v>
      </c>
      <c r="C6365" t="s">
        <v>89</v>
      </c>
      <c r="D6365" t="s">
        <v>89</v>
      </c>
      <c r="E6365" t="s">
        <v>1135</v>
      </c>
      <c r="F6365" t="s">
        <v>89</v>
      </c>
      <c r="G6365" t="s">
        <v>89</v>
      </c>
      <c r="H6365" t="s">
        <v>93</v>
      </c>
    </row>
    <row r="6366" spans="1:8" x14ac:dyDescent="0.25">
      <c r="A6366" t="s">
        <v>262</v>
      </c>
      <c r="B6366" t="s">
        <v>6063</v>
      </c>
      <c r="C6366" t="s">
        <v>89</v>
      </c>
      <c r="D6366" t="s">
        <v>89</v>
      </c>
      <c r="E6366" t="s">
        <v>1135</v>
      </c>
      <c r="F6366" t="s">
        <v>89</v>
      </c>
      <c r="G6366" t="s">
        <v>89</v>
      </c>
      <c r="H6366" t="s">
        <v>93</v>
      </c>
    </row>
    <row r="6367" spans="1:8" x14ac:dyDescent="0.25">
      <c r="A6367" t="s">
        <v>262</v>
      </c>
      <c r="B6367" t="s">
        <v>6064</v>
      </c>
      <c r="C6367" t="s">
        <v>89</v>
      </c>
      <c r="D6367" t="s">
        <v>89</v>
      </c>
      <c r="E6367" t="s">
        <v>1093</v>
      </c>
      <c r="F6367" t="s">
        <v>89</v>
      </c>
      <c r="G6367" t="s">
        <v>89</v>
      </c>
      <c r="H6367" t="s">
        <v>93</v>
      </c>
    </row>
    <row r="6368" spans="1:8" x14ac:dyDescent="0.25">
      <c r="A6368" t="s">
        <v>262</v>
      </c>
      <c r="B6368" t="s">
        <v>6065</v>
      </c>
      <c r="C6368" t="s">
        <v>89</v>
      </c>
      <c r="D6368" t="s">
        <v>89</v>
      </c>
      <c r="E6368" t="s">
        <v>1093</v>
      </c>
      <c r="F6368" t="s">
        <v>89</v>
      </c>
      <c r="G6368" t="s">
        <v>89</v>
      </c>
      <c r="H6368" t="s">
        <v>93</v>
      </c>
    </row>
    <row r="6369" spans="1:8" x14ac:dyDescent="0.25">
      <c r="A6369" t="s">
        <v>262</v>
      </c>
      <c r="B6369" t="s">
        <v>6066</v>
      </c>
      <c r="C6369" t="s">
        <v>89</v>
      </c>
      <c r="D6369" t="s">
        <v>89</v>
      </c>
      <c r="E6369" t="s">
        <v>1102</v>
      </c>
      <c r="F6369" t="s">
        <v>89</v>
      </c>
      <c r="G6369" t="s">
        <v>89</v>
      </c>
      <c r="H6369" t="s">
        <v>93</v>
      </c>
    </row>
    <row r="6370" spans="1:8" x14ac:dyDescent="0.25">
      <c r="A6370" t="s">
        <v>262</v>
      </c>
      <c r="B6370" t="s">
        <v>6067</v>
      </c>
      <c r="C6370" t="s">
        <v>89</v>
      </c>
      <c r="D6370" t="s">
        <v>6068</v>
      </c>
      <c r="E6370" t="s">
        <v>1166</v>
      </c>
      <c r="F6370" t="s">
        <v>89</v>
      </c>
      <c r="G6370" t="s">
        <v>89</v>
      </c>
      <c r="H6370" t="s">
        <v>93</v>
      </c>
    </row>
    <row r="6371" spans="1:8" x14ac:dyDescent="0.25">
      <c r="A6371" t="s">
        <v>262</v>
      </c>
      <c r="B6371" t="s">
        <v>1138</v>
      </c>
      <c r="C6371" t="s">
        <v>89</v>
      </c>
      <c r="D6371" t="s">
        <v>89</v>
      </c>
      <c r="E6371" t="s">
        <v>1139</v>
      </c>
      <c r="F6371" t="s">
        <v>89</v>
      </c>
      <c r="G6371" t="s">
        <v>89</v>
      </c>
      <c r="H6371" t="s">
        <v>93</v>
      </c>
    </row>
    <row r="6372" spans="1:8" x14ac:dyDescent="0.25">
      <c r="A6372" t="s">
        <v>263</v>
      </c>
      <c r="B6372" t="s">
        <v>1533</v>
      </c>
      <c r="C6372" t="s">
        <v>89</v>
      </c>
      <c r="D6372" t="s">
        <v>6069</v>
      </c>
      <c r="E6372" t="s">
        <v>1272</v>
      </c>
      <c r="F6372" t="s">
        <v>89</v>
      </c>
      <c r="G6372" t="s">
        <v>89</v>
      </c>
      <c r="H6372" t="s">
        <v>93</v>
      </c>
    </row>
    <row r="6373" spans="1:8" x14ac:dyDescent="0.25">
      <c r="A6373" t="s">
        <v>263</v>
      </c>
      <c r="B6373" t="s">
        <v>6070</v>
      </c>
      <c r="C6373" t="s">
        <v>89</v>
      </c>
      <c r="D6373" t="s">
        <v>6071</v>
      </c>
      <c r="E6373" t="s">
        <v>1113</v>
      </c>
      <c r="F6373" t="s">
        <v>89</v>
      </c>
      <c r="G6373" t="s">
        <v>89</v>
      </c>
      <c r="H6373" t="s">
        <v>93</v>
      </c>
    </row>
    <row r="6374" spans="1:8" x14ac:dyDescent="0.25">
      <c r="A6374" t="s">
        <v>263</v>
      </c>
      <c r="B6374" t="s">
        <v>1430</v>
      </c>
      <c r="C6374" t="s">
        <v>89</v>
      </c>
      <c r="D6374" t="s">
        <v>6072</v>
      </c>
      <c r="E6374" t="s">
        <v>1093</v>
      </c>
      <c r="F6374" t="s">
        <v>89</v>
      </c>
      <c r="G6374" t="s">
        <v>89</v>
      </c>
      <c r="H6374" t="s">
        <v>93</v>
      </c>
    </row>
    <row r="6375" spans="1:8" x14ac:dyDescent="0.25">
      <c r="A6375" t="s">
        <v>263</v>
      </c>
      <c r="B6375" t="s">
        <v>6073</v>
      </c>
      <c r="C6375" t="s">
        <v>89</v>
      </c>
      <c r="D6375" t="s">
        <v>6072</v>
      </c>
      <c r="E6375" t="s">
        <v>1272</v>
      </c>
      <c r="F6375" t="s">
        <v>89</v>
      </c>
      <c r="G6375" t="s">
        <v>89</v>
      </c>
      <c r="H6375" t="s">
        <v>93</v>
      </c>
    </row>
    <row r="6376" spans="1:8" x14ac:dyDescent="0.25">
      <c r="A6376" t="s">
        <v>263</v>
      </c>
      <c r="B6376" t="s">
        <v>1417</v>
      </c>
      <c r="C6376" t="s">
        <v>89</v>
      </c>
      <c r="D6376" t="s">
        <v>6069</v>
      </c>
      <c r="E6376" t="s">
        <v>1516</v>
      </c>
      <c r="F6376" t="s">
        <v>89</v>
      </c>
      <c r="G6376" t="s">
        <v>89</v>
      </c>
      <c r="H6376" t="s">
        <v>93</v>
      </c>
    </row>
    <row r="6377" spans="1:8" x14ac:dyDescent="0.25">
      <c r="A6377" t="s">
        <v>263</v>
      </c>
      <c r="B6377" t="s">
        <v>6074</v>
      </c>
      <c r="C6377" t="s">
        <v>89</v>
      </c>
      <c r="D6377" t="s">
        <v>6075</v>
      </c>
      <c r="E6377" t="s">
        <v>1770</v>
      </c>
      <c r="F6377" t="s">
        <v>89</v>
      </c>
      <c r="G6377" t="s">
        <v>89</v>
      </c>
      <c r="H6377" t="s">
        <v>93</v>
      </c>
    </row>
    <row r="6378" spans="1:8" x14ac:dyDescent="0.25">
      <c r="A6378" t="s">
        <v>263</v>
      </c>
      <c r="B6378" t="s">
        <v>1520</v>
      </c>
      <c r="C6378" t="s">
        <v>89</v>
      </c>
      <c r="D6378" t="s">
        <v>6071</v>
      </c>
      <c r="E6378" t="s">
        <v>1135</v>
      </c>
      <c r="F6378" t="s">
        <v>89</v>
      </c>
      <c r="G6378" t="s">
        <v>89</v>
      </c>
      <c r="H6378" t="s">
        <v>93</v>
      </c>
    </row>
    <row r="6379" spans="1:8" x14ac:dyDescent="0.25">
      <c r="A6379" t="s">
        <v>263</v>
      </c>
      <c r="B6379" t="s">
        <v>6070</v>
      </c>
      <c r="C6379" t="s">
        <v>89</v>
      </c>
      <c r="D6379" t="s">
        <v>6071</v>
      </c>
      <c r="E6379" t="s">
        <v>1113</v>
      </c>
      <c r="F6379" t="s">
        <v>89</v>
      </c>
      <c r="G6379" t="s">
        <v>89</v>
      </c>
      <c r="H6379" t="s">
        <v>93</v>
      </c>
    </row>
    <row r="6380" spans="1:8" x14ac:dyDescent="0.25">
      <c r="A6380" t="s">
        <v>263</v>
      </c>
      <c r="B6380" t="s">
        <v>1417</v>
      </c>
      <c r="C6380" t="s">
        <v>89</v>
      </c>
      <c r="D6380" t="s">
        <v>6069</v>
      </c>
      <c r="E6380" t="s">
        <v>1516</v>
      </c>
      <c r="F6380" t="s">
        <v>89</v>
      </c>
      <c r="G6380" t="s">
        <v>89</v>
      </c>
      <c r="H6380" t="s">
        <v>93</v>
      </c>
    </row>
    <row r="6381" spans="1:8" x14ac:dyDescent="0.25">
      <c r="A6381" t="s">
        <v>263</v>
      </c>
      <c r="B6381" t="s">
        <v>6076</v>
      </c>
      <c r="C6381" t="s">
        <v>89</v>
      </c>
      <c r="D6381" t="s">
        <v>6072</v>
      </c>
      <c r="E6381" t="s">
        <v>1166</v>
      </c>
      <c r="F6381" t="s">
        <v>89</v>
      </c>
      <c r="G6381" t="s">
        <v>89</v>
      </c>
      <c r="H6381" t="s">
        <v>93</v>
      </c>
    </row>
    <row r="6382" spans="1:8" x14ac:dyDescent="0.25">
      <c r="A6382" t="s">
        <v>263</v>
      </c>
      <c r="B6382" t="s">
        <v>6077</v>
      </c>
      <c r="C6382" t="s">
        <v>89</v>
      </c>
      <c r="D6382" t="s">
        <v>6072</v>
      </c>
      <c r="E6382" t="s">
        <v>1298</v>
      </c>
      <c r="F6382" t="s">
        <v>89</v>
      </c>
      <c r="G6382" t="s">
        <v>89</v>
      </c>
      <c r="H6382" t="s">
        <v>93</v>
      </c>
    </row>
    <row r="6383" spans="1:8" x14ac:dyDescent="0.25">
      <c r="A6383" t="s">
        <v>263</v>
      </c>
      <c r="B6383" t="s">
        <v>1540</v>
      </c>
      <c r="C6383" t="s">
        <v>89</v>
      </c>
      <c r="D6383" t="s">
        <v>6078</v>
      </c>
      <c r="E6383" t="s">
        <v>1100</v>
      </c>
      <c r="F6383" t="s">
        <v>89</v>
      </c>
      <c r="G6383" t="s">
        <v>89</v>
      </c>
      <c r="H6383" t="s">
        <v>93</v>
      </c>
    </row>
    <row r="6384" spans="1:8" x14ac:dyDescent="0.25">
      <c r="A6384" t="s">
        <v>263</v>
      </c>
      <c r="B6384" t="s">
        <v>1533</v>
      </c>
      <c r="C6384" t="s">
        <v>89</v>
      </c>
      <c r="D6384" t="s">
        <v>6069</v>
      </c>
      <c r="E6384" t="s">
        <v>1272</v>
      </c>
      <c r="F6384" t="s">
        <v>89</v>
      </c>
      <c r="G6384" t="s">
        <v>89</v>
      </c>
      <c r="H6384" t="s">
        <v>93</v>
      </c>
    </row>
    <row r="6385" spans="1:8" x14ac:dyDescent="0.25">
      <c r="A6385" t="s">
        <v>263</v>
      </c>
      <c r="B6385" t="s">
        <v>6073</v>
      </c>
      <c r="C6385" t="s">
        <v>89</v>
      </c>
      <c r="D6385" t="s">
        <v>6072</v>
      </c>
      <c r="E6385" t="s">
        <v>1272</v>
      </c>
      <c r="F6385" t="s">
        <v>89</v>
      </c>
      <c r="G6385" t="s">
        <v>89</v>
      </c>
      <c r="H6385" t="s">
        <v>93</v>
      </c>
    </row>
    <row r="6386" spans="1:8" x14ac:dyDescent="0.25">
      <c r="A6386" t="s">
        <v>263</v>
      </c>
      <c r="B6386" t="s">
        <v>6079</v>
      </c>
      <c r="C6386" t="s">
        <v>89</v>
      </c>
      <c r="D6386" t="s">
        <v>6072</v>
      </c>
      <c r="E6386" t="s">
        <v>1105</v>
      </c>
      <c r="F6386" t="s">
        <v>89</v>
      </c>
      <c r="G6386" t="s">
        <v>89</v>
      </c>
      <c r="H6386" t="s">
        <v>93</v>
      </c>
    </row>
    <row r="6387" spans="1:8" x14ac:dyDescent="0.25">
      <c r="A6387" t="s">
        <v>263</v>
      </c>
      <c r="B6387" t="s">
        <v>1430</v>
      </c>
      <c r="C6387" t="s">
        <v>89</v>
      </c>
      <c r="D6387" t="s">
        <v>6072</v>
      </c>
      <c r="E6387" t="s">
        <v>1093</v>
      </c>
      <c r="F6387" t="s">
        <v>89</v>
      </c>
      <c r="G6387" t="s">
        <v>89</v>
      </c>
      <c r="H6387" t="s">
        <v>93</v>
      </c>
    </row>
    <row r="6388" spans="1:8" x14ac:dyDescent="0.25">
      <c r="A6388" t="s">
        <v>263</v>
      </c>
      <c r="B6388" t="s">
        <v>6080</v>
      </c>
      <c r="C6388" t="s">
        <v>89</v>
      </c>
      <c r="D6388" t="s">
        <v>6072</v>
      </c>
      <c r="E6388" t="s">
        <v>1258</v>
      </c>
      <c r="F6388" t="s">
        <v>89</v>
      </c>
      <c r="G6388" t="s">
        <v>89</v>
      </c>
      <c r="H6388" t="s">
        <v>93</v>
      </c>
    </row>
    <row r="6389" spans="1:8" x14ac:dyDescent="0.25">
      <c r="A6389" t="s">
        <v>263</v>
      </c>
      <c r="B6389" t="s">
        <v>6081</v>
      </c>
      <c r="C6389" t="s">
        <v>89</v>
      </c>
      <c r="D6389" t="s">
        <v>6072</v>
      </c>
      <c r="E6389" t="s">
        <v>1102</v>
      </c>
      <c r="F6389" t="s">
        <v>89</v>
      </c>
      <c r="G6389" t="s">
        <v>89</v>
      </c>
      <c r="H6389" t="s">
        <v>93</v>
      </c>
    </row>
    <row r="6390" spans="1:8" x14ac:dyDescent="0.25">
      <c r="A6390" t="s">
        <v>263</v>
      </c>
      <c r="B6390" t="s">
        <v>6082</v>
      </c>
      <c r="C6390" t="s">
        <v>89</v>
      </c>
      <c r="D6390" t="s">
        <v>6072</v>
      </c>
      <c r="E6390" t="s">
        <v>2925</v>
      </c>
      <c r="F6390" t="s">
        <v>89</v>
      </c>
      <c r="G6390" t="s">
        <v>89</v>
      </c>
      <c r="H6390" t="s">
        <v>93</v>
      </c>
    </row>
    <row r="6391" spans="1:8" x14ac:dyDescent="0.25">
      <c r="A6391" t="s">
        <v>263</v>
      </c>
      <c r="B6391" t="s">
        <v>1434</v>
      </c>
      <c r="C6391" t="s">
        <v>89</v>
      </c>
      <c r="D6391" t="s">
        <v>6072</v>
      </c>
      <c r="E6391" t="s">
        <v>1615</v>
      </c>
      <c r="F6391" t="s">
        <v>89</v>
      </c>
      <c r="G6391" t="s">
        <v>89</v>
      </c>
      <c r="H6391" t="s">
        <v>93</v>
      </c>
    </row>
    <row r="6392" spans="1:8" x14ac:dyDescent="0.25">
      <c r="A6392" t="s">
        <v>263</v>
      </c>
      <c r="B6392" t="s">
        <v>6083</v>
      </c>
      <c r="C6392" t="s">
        <v>89</v>
      </c>
      <c r="D6392" t="s">
        <v>6072</v>
      </c>
      <c r="E6392" t="s">
        <v>5917</v>
      </c>
      <c r="F6392" t="s">
        <v>89</v>
      </c>
      <c r="G6392" t="s">
        <v>89</v>
      </c>
      <c r="H6392" t="s">
        <v>93</v>
      </c>
    </row>
    <row r="6393" spans="1:8" x14ac:dyDescent="0.25">
      <c r="A6393" t="s">
        <v>263</v>
      </c>
      <c r="B6393" t="s">
        <v>6084</v>
      </c>
      <c r="C6393" t="s">
        <v>89</v>
      </c>
      <c r="D6393" t="s">
        <v>89</v>
      </c>
      <c r="E6393" t="s">
        <v>1543</v>
      </c>
      <c r="F6393" t="s">
        <v>89</v>
      </c>
      <c r="G6393" t="s">
        <v>89</v>
      </c>
      <c r="H6393" t="s">
        <v>93</v>
      </c>
    </row>
    <row r="6394" spans="1:8" x14ac:dyDescent="0.25">
      <c r="A6394" t="s">
        <v>263</v>
      </c>
      <c r="B6394" t="s">
        <v>6085</v>
      </c>
      <c r="C6394" t="s">
        <v>89</v>
      </c>
      <c r="D6394" t="s">
        <v>89</v>
      </c>
      <c r="E6394" t="s">
        <v>1504</v>
      </c>
      <c r="F6394" t="s">
        <v>89</v>
      </c>
      <c r="G6394" t="s">
        <v>89</v>
      </c>
      <c r="H6394" t="s">
        <v>93</v>
      </c>
    </row>
    <row r="6395" spans="1:8" x14ac:dyDescent="0.25">
      <c r="A6395" t="s">
        <v>263</v>
      </c>
      <c r="B6395" t="s">
        <v>1122</v>
      </c>
      <c r="C6395" t="s">
        <v>89</v>
      </c>
      <c r="D6395" t="s">
        <v>89</v>
      </c>
      <c r="E6395" t="s">
        <v>1218</v>
      </c>
      <c r="F6395" t="s">
        <v>89</v>
      </c>
      <c r="G6395" t="s">
        <v>89</v>
      </c>
      <c r="H6395" t="s">
        <v>93</v>
      </c>
    </row>
    <row r="6396" spans="1:8" x14ac:dyDescent="0.25">
      <c r="A6396" t="s">
        <v>263</v>
      </c>
      <c r="B6396" t="s">
        <v>1124</v>
      </c>
      <c r="C6396" t="s">
        <v>89</v>
      </c>
      <c r="D6396" t="s">
        <v>89</v>
      </c>
      <c r="E6396" t="s">
        <v>1218</v>
      </c>
      <c r="F6396" t="s">
        <v>89</v>
      </c>
      <c r="G6396" t="s">
        <v>89</v>
      </c>
      <c r="H6396" t="s">
        <v>93</v>
      </c>
    </row>
    <row r="6397" spans="1:8" x14ac:dyDescent="0.25">
      <c r="A6397" t="s">
        <v>263</v>
      </c>
      <c r="B6397" t="s">
        <v>1489</v>
      </c>
      <c r="C6397" t="s">
        <v>89</v>
      </c>
      <c r="D6397" t="s">
        <v>89</v>
      </c>
      <c r="E6397" t="s">
        <v>1131</v>
      </c>
      <c r="F6397" t="s">
        <v>89</v>
      </c>
      <c r="G6397" t="s">
        <v>89</v>
      </c>
      <c r="H6397" t="s">
        <v>93</v>
      </c>
    </row>
    <row r="6398" spans="1:8" x14ac:dyDescent="0.25">
      <c r="A6398" t="s">
        <v>263</v>
      </c>
      <c r="B6398" t="s">
        <v>1199</v>
      </c>
      <c r="C6398" t="s">
        <v>89</v>
      </c>
      <c r="D6398" t="s">
        <v>89</v>
      </c>
      <c r="E6398" t="s">
        <v>1231</v>
      </c>
      <c r="F6398" t="s">
        <v>89</v>
      </c>
      <c r="G6398" t="s">
        <v>89</v>
      </c>
      <c r="H6398" t="s">
        <v>93</v>
      </c>
    </row>
    <row r="6399" spans="1:8" x14ac:dyDescent="0.25">
      <c r="A6399" t="s">
        <v>263</v>
      </c>
      <c r="B6399" t="s">
        <v>1200</v>
      </c>
      <c r="C6399" t="s">
        <v>89</v>
      </c>
      <c r="D6399" t="s">
        <v>89</v>
      </c>
      <c r="E6399" t="s">
        <v>1131</v>
      </c>
      <c r="F6399" t="s">
        <v>89</v>
      </c>
      <c r="G6399" t="s">
        <v>89</v>
      </c>
      <c r="H6399" t="s">
        <v>93</v>
      </c>
    </row>
    <row r="6400" spans="1:8" x14ac:dyDescent="0.25">
      <c r="A6400" t="s">
        <v>263</v>
      </c>
      <c r="B6400" t="s">
        <v>1201</v>
      </c>
      <c r="C6400" t="s">
        <v>89</v>
      </c>
      <c r="D6400" t="s">
        <v>89</v>
      </c>
      <c r="E6400" t="s">
        <v>1202</v>
      </c>
      <c r="F6400" t="s">
        <v>89</v>
      </c>
      <c r="G6400" t="s">
        <v>89</v>
      </c>
      <c r="H6400" t="s">
        <v>93</v>
      </c>
    </row>
    <row r="6401" spans="1:8" x14ac:dyDescent="0.25">
      <c r="A6401" t="s">
        <v>263</v>
      </c>
      <c r="B6401" t="s">
        <v>1438</v>
      </c>
      <c r="C6401" t="s">
        <v>89</v>
      </c>
      <c r="D6401" t="s">
        <v>89</v>
      </c>
      <c r="E6401" t="s">
        <v>1202</v>
      </c>
      <c r="F6401" t="s">
        <v>89</v>
      </c>
      <c r="G6401" t="s">
        <v>89</v>
      </c>
      <c r="H6401" t="s">
        <v>93</v>
      </c>
    </row>
    <row r="6402" spans="1:8" x14ac:dyDescent="0.25">
      <c r="A6402" t="s">
        <v>263</v>
      </c>
      <c r="B6402" t="s">
        <v>1130</v>
      </c>
      <c r="C6402" t="s">
        <v>89</v>
      </c>
      <c r="D6402" t="s">
        <v>89</v>
      </c>
      <c r="E6402" t="s">
        <v>1133</v>
      </c>
      <c r="F6402" t="s">
        <v>89</v>
      </c>
      <c r="G6402" t="s">
        <v>89</v>
      </c>
      <c r="H6402" t="s">
        <v>93</v>
      </c>
    </row>
    <row r="6403" spans="1:8" x14ac:dyDescent="0.25">
      <c r="A6403" t="s">
        <v>263</v>
      </c>
      <c r="B6403" t="s">
        <v>2138</v>
      </c>
      <c r="C6403" t="s">
        <v>89</v>
      </c>
      <c r="D6403" t="s">
        <v>89</v>
      </c>
      <c r="E6403" t="s">
        <v>1221</v>
      </c>
      <c r="F6403" t="s">
        <v>89</v>
      </c>
      <c r="G6403" t="s">
        <v>89</v>
      </c>
      <c r="H6403" t="s">
        <v>93</v>
      </c>
    </row>
    <row r="6404" spans="1:8" x14ac:dyDescent="0.25">
      <c r="A6404" t="s">
        <v>263</v>
      </c>
      <c r="B6404" t="s">
        <v>1268</v>
      </c>
      <c r="C6404" t="s">
        <v>89</v>
      </c>
      <c r="D6404" t="s">
        <v>89</v>
      </c>
      <c r="E6404" t="s">
        <v>1335</v>
      </c>
      <c r="F6404" t="s">
        <v>89</v>
      </c>
      <c r="G6404" t="s">
        <v>89</v>
      </c>
      <c r="H6404" t="s">
        <v>93</v>
      </c>
    </row>
    <row r="6405" spans="1:8" x14ac:dyDescent="0.25">
      <c r="A6405" t="s">
        <v>263</v>
      </c>
      <c r="B6405" t="s">
        <v>1269</v>
      </c>
      <c r="C6405" t="s">
        <v>89</v>
      </c>
      <c r="D6405" t="s">
        <v>89</v>
      </c>
      <c r="E6405" t="s">
        <v>1335</v>
      </c>
      <c r="F6405" t="s">
        <v>89</v>
      </c>
      <c r="G6405" t="s">
        <v>89</v>
      </c>
      <c r="H6405" t="s">
        <v>93</v>
      </c>
    </row>
    <row r="6406" spans="1:8" x14ac:dyDescent="0.25">
      <c r="A6406" t="s">
        <v>263</v>
      </c>
      <c r="B6406" t="s">
        <v>6086</v>
      </c>
      <c r="C6406" t="s">
        <v>89</v>
      </c>
      <c r="D6406" t="s">
        <v>89</v>
      </c>
      <c r="E6406" t="s">
        <v>1129</v>
      </c>
      <c r="F6406" t="s">
        <v>89</v>
      </c>
      <c r="G6406" t="s">
        <v>89</v>
      </c>
      <c r="H6406" t="s">
        <v>93</v>
      </c>
    </row>
    <row r="6407" spans="1:8" x14ac:dyDescent="0.25">
      <c r="A6407" t="s">
        <v>263</v>
      </c>
      <c r="B6407" t="s">
        <v>1271</v>
      </c>
      <c r="C6407" t="s">
        <v>89</v>
      </c>
      <c r="D6407" t="s">
        <v>89</v>
      </c>
      <c r="E6407" t="s">
        <v>1427</v>
      </c>
      <c r="F6407" t="s">
        <v>89</v>
      </c>
      <c r="G6407" t="s">
        <v>89</v>
      </c>
      <c r="H6407" t="s">
        <v>93</v>
      </c>
    </row>
    <row r="6408" spans="1:8" x14ac:dyDescent="0.25">
      <c r="A6408" t="s">
        <v>263</v>
      </c>
      <c r="B6408" t="s">
        <v>5998</v>
      </c>
      <c r="C6408" t="s">
        <v>89</v>
      </c>
      <c r="D6408" t="s">
        <v>89</v>
      </c>
      <c r="E6408" t="s">
        <v>1272</v>
      </c>
      <c r="F6408" t="s">
        <v>89</v>
      </c>
      <c r="G6408" t="s">
        <v>89</v>
      </c>
      <c r="H6408" t="s">
        <v>93</v>
      </c>
    </row>
    <row r="6409" spans="1:8" x14ac:dyDescent="0.25">
      <c r="A6409" t="s">
        <v>263</v>
      </c>
      <c r="B6409" t="s">
        <v>1138</v>
      </c>
      <c r="C6409" t="s">
        <v>89</v>
      </c>
      <c r="D6409" t="s">
        <v>89</v>
      </c>
      <c r="E6409" t="s">
        <v>1139</v>
      </c>
      <c r="F6409" t="s">
        <v>89</v>
      </c>
      <c r="G6409" t="s">
        <v>89</v>
      </c>
      <c r="H6409" t="s">
        <v>93</v>
      </c>
    </row>
    <row r="6410" spans="1:8" x14ac:dyDescent="0.25">
      <c r="A6410" t="s">
        <v>264</v>
      </c>
      <c r="B6410" t="s">
        <v>6087</v>
      </c>
      <c r="C6410" t="s">
        <v>89</v>
      </c>
      <c r="D6410" t="s">
        <v>6088</v>
      </c>
      <c r="E6410" t="s">
        <v>1235</v>
      </c>
      <c r="F6410" t="s">
        <v>89</v>
      </c>
      <c r="G6410" t="s">
        <v>89</v>
      </c>
      <c r="H6410" t="s">
        <v>93</v>
      </c>
    </row>
    <row r="6411" spans="1:8" x14ac:dyDescent="0.25">
      <c r="A6411" t="s">
        <v>264</v>
      </c>
      <c r="B6411" t="s">
        <v>1417</v>
      </c>
      <c r="C6411" t="s">
        <v>89</v>
      </c>
      <c r="D6411" t="s">
        <v>6089</v>
      </c>
      <c r="E6411" t="s">
        <v>1335</v>
      </c>
      <c r="F6411" t="s">
        <v>89</v>
      </c>
      <c r="G6411" t="s">
        <v>89</v>
      </c>
      <c r="H6411" t="s">
        <v>93</v>
      </c>
    </row>
    <row r="6412" spans="1:8" x14ac:dyDescent="0.25">
      <c r="A6412" t="s">
        <v>264</v>
      </c>
      <c r="B6412" t="s">
        <v>1421</v>
      </c>
      <c r="C6412" t="s">
        <v>89</v>
      </c>
      <c r="D6412" t="s">
        <v>6090</v>
      </c>
      <c r="E6412" t="s">
        <v>1093</v>
      </c>
      <c r="F6412" t="s">
        <v>89</v>
      </c>
      <c r="G6412" t="s">
        <v>89</v>
      </c>
      <c r="H6412" t="s">
        <v>93</v>
      </c>
    </row>
    <row r="6413" spans="1:8" x14ac:dyDescent="0.25">
      <c r="A6413" t="s">
        <v>264</v>
      </c>
      <c r="B6413" t="s">
        <v>6091</v>
      </c>
      <c r="C6413" t="s">
        <v>89</v>
      </c>
      <c r="D6413" t="s">
        <v>6092</v>
      </c>
      <c r="E6413" t="s">
        <v>1113</v>
      </c>
      <c r="F6413" t="s">
        <v>89</v>
      </c>
      <c r="G6413" t="s">
        <v>89</v>
      </c>
      <c r="H6413" t="s">
        <v>93</v>
      </c>
    </row>
    <row r="6414" spans="1:8" x14ac:dyDescent="0.25">
      <c r="A6414" t="s">
        <v>264</v>
      </c>
      <c r="B6414" t="s">
        <v>1555</v>
      </c>
      <c r="C6414" t="s">
        <v>89</v>
      </c>
      <c r="D6414" t="s">
        <v>6093</v>
      </c>
      <c r="E6414" t="s">
        <v>1113</v>
      </c>
      <c r="F6414" t="s">
        <v>89</v>
      </c>
      <c r="G6414" t="s">
        <v>89</v>
      </c>
      <c r="H6414" t="s">
        <v>93</v>
      </c>
    </row>
    <row r="6415" spans="1:8" x14ac:dyDescent="0.25">
      <c r="A6415" t="s">
        <v>264</v>
      </c>
      <c r="B6415" t="s">
        <v>1417</v>
      </c>
      <c r="C6415" t="s">
        <v>89</v>
      </c>
      <c r="D6415" t="s">
        <v>6089</v>
      </c>
      <c r="E6415" t="s">
        <v>1335</v>
      </c>
      <c r="F6415" t="s">
        <v>89</v>
      </c>
      <c r="G6415" t="s">
        <v>89</v>
      </c>
      <c r="H6415" t="s">
        <v>93</v>
      </c>
    </row>
    <row r="6416" spans="1:8" x14ac:dyDescent="0.25">
      <c r="A6416" t="s">
        <v>264</v>
      </c>
      <c r="B6416" t="s">
        <v>1520</v>
      </c>
      <c r="C6416" t="s">
        <v>89</v>
      </c>
      <c r="D6416" t="s">
        <v>6094</v>
      </c>
      <c r="E6416" t="s">
        <v>1135</v>
      </c>
      <c r="F6416" t="s">
        <v>89</v>
      </c>
      <c r="G6416" t="s">
        <v>89</v>
      </c>
      <c r="H6416" t="s">
        <v>93</v>
      </c>
    </row>
    <row r="6417" spans="1:8" x14ac:dyDescent="0.25">
      <c r="A6417" t="s">
        <v>264</v>
      </c>
      <c r="B6417" t="s">
        <v>6091</v>
      </c>
      <c r="C6417" t="s">
        <v>89</v>
      </c>
      <c r="D6417" t="s">
        <v>6092</v>
      </c>
      <c r="E6417" t="s">
        <v>1113</v>
      </c>
      <c r="F6417" t="s">
        <v>89</v>
      </c>
      <c r="G6417" t="s">
        <v>89</v>
      </c>
      <c r="H6417" t="s">
        <v>93</v>
      </c>
    </row>
    <row r="6418" spans="1:8" x14ac:dyDescent="0.25">
      <c r="A6418" t="s">
        <v>264</v>
      </c>
      <c r="B6418" t="s">
        <v>6087</v>
      </c>
      <c r="C6418" t="s">
        <v>89</v>
      </c>
      <c r="D6418" t="s">
        <v>6088</v>
      </c>
      <c r="E6418" t="s">
        <v>1235</v>
      </c>
      <c r="F6418" t="s">
        <v>89</v>
      </c>
      <c r="G6418" t="s">
        <v>89</v>
      </c>
      <c r="H6418" t="s">
        <v>93</v>
      </c>
    </row>
    <row r="6419" spans="1:8" x14ac:dyDescent="0.25">
      <c r="A6419" t="s">
        <v>264</v>
      </c>
      <c r="B6419" t="s">
        <v>1555</v>
      </c>
      <c r="C6419" t="s">
        <v>89</v>
      </c>
      <c r="D6419" t="s">
        <v>6093</v>
      </c>
      <c r="E6419" t="s">
        <v>1113</v>
      </c>
      <c r="F6419" t="s">
        <v>89</v>
      </c>
      <c r="G6419" t="s">
        <v>89</v>
      </c>
      <c r="H6419" t="s">
        <v>93</v>
      </c>
    </row>
    <row r="6420" spans="1:8" x14ac:dyDescent="0.25">
      <c r="A6420" t="s">
        <v>264</v>
      </c>
      <c r="B6420" t="s">
        <v>1421</v>
      </c>
      <c r="C6420" t="s">
        <v>89</v>
      </c>
      <c r="D6420" t="s">
        <v>6090</v>
      </c>
      <c r="E6420" t="s">
        <v>1093</v>
      </c>
      <c r="F6420" t="s">
        <v>89</v>
      </c>
      <c r="G6420" t="s">
        <v>89</v>
      </c>
      <c r="H6420" t="s">
        <v>93</v>
      </c>
    </row>
    <row r="6421" spans="1:8" x14ac:dyDescent="0.25">
      <c r="A6421" t="s">
        <v>264</v>
      </c>
      <c r="B6421" t="s">
        <v>1430</v>
      </c>
      <c r="C6421" t="s">
        <v>89</v>
      </c>
      <c r="D6421" t="s">
        <v>6095</v>
      </c>
      <c r="E6421" t="s">
        <v>1258</v>
      </c>
      <c r="F6421" t="s">
        <v>89</v>
      </c>
      <c r="G6421" t="s">
        <v>89</v>
      </c>
      <c r="H6421" t="s">
        <v>93</v>
      </c>
    </row>
    <row r="6422" spans="1:8" x14ac:dyDescent="0.25">
      <c r="A6422" t="s">
        <v>264</v>
      </c>
      <c r="B6422" t="s">
        <v>1501</v>
      </c>
      <c r="C6422" t="s">
        <v>89</v>
      </c>
      <c r="D6422" t="s">
        <v>6096</v>
      </c>
      <c r="E6422" t="s">
        <v>1102</v>
      </c>
      <c r="F6422" t="s">
        <v>89</v>
      </c>
      <c r="G6422" t="s">
        <v>89</v>
      </c>
      <c r="H6422" t="s">
        <v>93</v>
      </c>
    </row>
    <row r="6423" spans="1:8" x14ac:dyDescent="0.25">
      <c r="A6423" t="s">
        <v>264</v>
      </c>
      <c r="B6423" t="s">
        <v>6097</v>
      </c>
      <c r="C6423" t="s">
        <v>89</v>
      </c>
      <c r="D6423" t="s">
        <v>6098</v>
      </c>
      <c r="E6423" t="s">
        <v>1121</v>
      </c>
      <c r="F6423" t="s">
        <v>89</v>
      </c>
      <c r="G6423" t="s">
        <v>89</v>
      </c>
      <c r="H6423" t="s">
        <v>93</v>
      </c>
    </row>
    <row r="6424" spans="1:8" x14ac:dyDescent="0.25">
      <c r="A6424" t="s">
        <v>264</v>
      </c>
      <c r="B6424" t="s">
        <v>1434</v>
      </c>
      <c r="C6424" t="s">
        <v>89</v>
      </c>
      <c r="D6424" t="s">
        <v>6099</v>
      </c>
      <c r="E6424" t="s">
        <v>1615</v>
      </c>
      <c r="F6424" t="s">
        <v>89</v>
      </c>
      <c r="G6424" t="s">
        <v>89</v>
      </c>
      <c r="H6424" t="s">
        <v>93</v>
      </c>
    </row>
    <row r="6425" spans="1:8" x14ac:dyDescent="0.25">
      <c r="A6425" t="s">
        <v>264</v>
      </c>
      <c r="B6425" t="s">
        <v>6100</v>
      </c>
      <c r="C6425" t="s">
        <v>89</v>
      </c>
      <c r="D6425" t="s">
        <v>89</v>
      </c>
      <c r="E6425" t="s">
        <v>1504</v>
      </c>
      <c r="F6425" t="s">
        <v>89</v>
      </c>
      <c r="G6425" t="s">
        <v>89</v>
      </c>
      <c r="H6425" t="s">
        <v>93</v>
      </c>
    </row>
    <row r="6426" spans="1:8" x14ac:dyDescent="0.25">
      <c r="A6426" t="s">
        <v>264</v>
      </c>
      <c r="B6426" t="s">
        <v>1439</v>
      </c>
      <c r="C6426" t="s">
        <v>89</v>
      </c>
      <c r="D6426" t="s">
        <v>89</v>
      </c>
      <c r="E6426" t="s">
        <v>1440</v>
      </c>
      <c r="F6426" t="s">
        <v>89</v>
      </c>
      <c r="G6426" t="s">
        <v>89</v>
      </c>
      <c r="H6426" t="s">
        <v>93</v>
      </c>
    </row>
    <row r="6427" spans="1:8" x14ac:dyDescent="0.25">
      <c r="A6427" t="s">
        <v>264</v>
      </c>
      <c r="B6427" t="s">
        <v>1441</v>
      </c>
      <c r="C6427" t="s">
        <v>89</v>
      </c>
      <c r="D6427" t="s">
        <v>89</v>
      </c>
      <c r="E6427" t="s">
        <v>1440</v>
      </c>
      <c r="F6427" t="s">
        <v>89</v>
      </c>
      <c r="G6427" t="s">
        <v>89</v>
      </c>
      <c r="H6427" t="s">
        <v>93</v>
      </c>
    </row>
    <row r="6428" spans="1:8" x14ac:dyDescent="0.25">
      <c r="A6428" t="s">
        <v>264</v>
      </c>
      <c r="B6428" t="s">
        <v>6101</v>
      </c>
      <c r="C6428" t="s">
        <v>89</v>
      </c>
      <c r="D6428" t="s">
        <v>89</v>
      </c>
      <c r="E6428" t="s">
        <v>1131</v>
      </c>
      <c r="F6428" t="s">
        <v>89</v>
      </c>
      <c r="G6428" t="s">
        <v>89</v>
      </c>
      <c r="H6428" t="s">
        <v>93</v>
      </c>
    </row>
    <row r="6429" spans="1:8" x14ac:dyDescent="0.25">
      <c r="A6429" t="s">
        <v>264</v>
      </c>
      <c r="B6429" t="s">
        <v>6102</v>
      </c>
      <c r="C6429" t="s">
        <v>89</v>
      </c>
      <c r="D6429" t="s">
        <v>89</v>
      </c>
      <c r="E6429" t="s">
        <v>1105</v>
      </c>
      <c r="F6429" t="s">
        <v>89</v>
      </c>
      <c r="G6429" t="s">
        <v>89</v>
      </c>
      <c r="H6429" t="s">
        <v>93</v>
      </c>
    </row>
    <row r="6430" spans="1:8" x14ac:dyDescent="0.25">
      <c r="A6430" t="s">
        <v>264</v>
      </c>
      <c r="B6430" t="s">
        <v>1489</v>
      </c>
      <c r="C6430" t="s">
        <v>89</v>
      </c>
      <c r="D6430" t="s">
        <v>89</v>
      </c>
      <c r="E6430" t="s">
        <v>1129</v>
      </c>
      <c r="F6430" t="s">
        <v>89</v>
      </c>
      <c r="G6430" t="s">
        <v>89</v>
      </c>
      <c r="H6430" t="s">
        <v>93</v>
      </c>
    </row>
    <row r="6431" spans="1:8" x14ac:dyDescent="0.25">
      <c r="A6431" t="s">
        <v>264</v>
      </c>
      <c r="B6431" t="s">
        <v>1547</v>
      </c>
      <c r="C6431" t="s">
        <v>89</v>
      </c>
      <c r="D6431" t="s">
        <v>89</v>
      </c>
      <c r="E6431" t="s">
        <v>1129</v>
      </c>
      <c r="F6431" t="s">
        <v>89</v>
      </c>
      <c r="G6431" t="s">
        <v>89</v>
      </c>
      <c r="H6431" t="s">
        <v>93</v>
      </c>
    </row>
    <row r="6432" spans="1:8" x14ac:dyDescent="0.25">
      <c r="A6432" t="s">
        <v>264</v>
      </c>
      <c r="B6432" t="s">
        <v>1266</v>
      </c>
      <c r="C6432" t="s">
        <v>89</v>
      </c>
      <c r="D6432" t="s">
        <v>2137</v>
      </c>
      <c r="E6432" t="s">
        <v>1131</v>
      </c>
      <c r="F6432" t="s">
        <v>89</v>
      </c>
      <c r="G6432" t="s">
        <v>89</v>
      </c>
      <c r="H6432" t="s">
        <v>93</v>
      </c>
    </row>
    <row r="6433" spans="1:8" x14ac:dyDescent="0.25">
      <c r="A6433" t="s">
        <v>264</v>
      </c>
      <c r="B6433" t="s">
        <v>1200</v>
      </c>
      <c r="C6433" t="s">
        <v>89</v>
      </c>
      <c r="D6433" t="s">
        <v>89</v>
      </c>
      <c r="E6433" t="s">
        <v>1131</v>
      </c>
      <c r="F6433" t="s">
        <v>89</v>
      </c>
      <c r="G6433" t="s">
        <v>89</v>
      </c>
      <c r="H6433" t="s">
        <v>93</v>
      </c>
    </row>
    <row r="6434" spans="1:8" x14ac:dyDescent="0.25">
      <c r="A6434" t="s">
        <v>264</v>
      </c>
      <c r="B6434" t="s">
        <v>1201</v>
      </c>
      <c r="C6434" t="s">
        <v>89</v>
      </c>
      <c r="D6434" t="s">
        <v>89</v>
      </c>
      <c r="E6434" t="s">
        <v>1202</v>
      </c>
      <c r="F6434" t="s">
        <v>89</v>
      </c>
      <c r="G6434" t="s">
        <v>89</v>
      </c>
      <c r="H6434" t="s">
        <v>93</v>
      </c>
    </row>
    <row r="6435" spans="1:8" x14ac:dyDescent="0.25">
      <c r="A6435" t="s">
        <v>264</v>
      </c>
      <c r="B6435" t="s">
        <v>1130</v>
      </c>
      <c r="C6435" t="s">
        <v>89</v>
      </c>
      <c r="D6435" t="s">
        <v>89</v>
      </c>
      <c r="E6435" t="s">
        <v>1202</v>
      </c>
      <c r="F6435" t="s">
        <v>89</v>
      </c>
      <c r="G6435" t="s">
        <v>89</v>
      </c>
      <c r="H6435" t="s">
        <v>93</v>
      </c>
    </row>
    <row r="6436" spans="1:8" x14ac:dyDescent="0.25">
      <c r="A6436" t="s">
        <v>264</v>
      </c>
      <c r="B6436" t="s">
        <v>1132</v>
      </c>
      <c r="C6436" t="s">
        <v>89</v>
      </c>
      <c r="D6436" t="s">
        <v>89</v>
      </c>
      <c r="E6436" t="s">
        <v>1221</v>
      </c>
      <c r="F6436" t="s">
        <v>89</v>
      </c>
      <c r="G6436" t="s">
        <v>89</v>
      </c>
      <c r="H6436" t="s">
        <v>93</v>
      </c>
    </row>
    <row r="6437" spans="1:8" x14ac:dyDescent="0.25">
      <c r="A6437" t="s">
        <v>264</v>
      </c>
      <c r="B6437" t="s">
        <v>1268</v>
      </c>
      <c r="C6437" t="s">
        <v>89</v>
      </c>
      <c r="D6437" t="s">
        <v>89</v>
      </c>
      <c r="E6437" t="s">
        <v>1233</v>
      </c>
      <c r="F6437" t="s">
        <v>89</v>
      </c>
      <c r="G6437" t="s">
        <v>89</v>
      </c>
      <c r="H6437" t="s">
        <v>93</v>
      </c>
    </row>
    <row r="6438" spans="1:8" x14ac:dyDescent="0.25">
      <c r="A6438" t="s">
        <v>264</v>
      </c>
      <c r="B6438" t="s">
        <v>1138</v>
      </c>
      <c r="C6438" t="s">
        <v>89</v>
      </c>
      <c r="D6438" t="s">
        <v>89</v>
      </c>
      <c r="E6438" t="s">
        <v>1139</v>
      </c>
      <c r="F6438" t="s">
        <v>89</v>
      </c>
      <c r="G6438" t="s">
        <v>89</v>
      </c>
      <c r="H6438" t="s">
        <v>93</v>
      </c>
    </row>
    <row r="6439" spans="1:8" x14ac:dyDescent="0.25">
      <c r="A6439" t="s">
        <v>265</v>
      </c>
      <c r="B6439" t="s">
        <v>1417</v>
      </c>
      <c r="C6439" t="s">
        <v>89</v>
      </c>
      <c r="D6439" t="s">
        <v>6103</v>
      </c>
      <c r="E6439" t="s">
        <v>1131</v>
      </c>
      <c r="F6439" t="s">
        <v>89</v>
      </c>
      <c r="G6439" t="s">
        <v>89</v>
      </c>
      <c r="H6439" t="s">
        <v>93</v>
      </c>
    </row>
    <row r="6440" spans="1:8" x14ac:dyDescent="0.25">
      <c r="A6440" t="s">
        <v>265</v>
      </c>
      <c r="B6440" t="s">
        <v>1453</v>
      </c>
      <c r="C6440" t="s">
        <v>89</v>
      </c>
      <c r="D6440" t="s">
        <v>6103</v>
      </c>
      <c r="E6440" t="s">
        <v>1129</v>
      </c>
      <c r="F6440" t="s">
        <v>89</v>
      </c>
      <c r="G6440" t="s">
        <v>89</v>
      </c>
      <c r="H6440" t="s">
        <v>93</v>
      </c>
    </row>
    <row r="6441" spans="1:8" x14ac:dyDescent="0.25">
      <c r="A6441" t="s">
        <v>265</v>
      </c>
      <c r="B6441" t="s">
        <v>1421</v>
      </c>
      <c r="C6441" t="s">
        <v>89</v>
      </c>
      <c r="D6441" t="s">
        <v>6104</v>
      </c>
      <c r="E6441" t="s">
        <v>1115</v>
      </c>
      <c r="F6441" t="s">
        <v>89</v>
      </c>
      <c r="G6441" t="s">
        <v>89</v>
      </c>
      <c r="H6441" t="s">
        <v>93</v>
      </c>
    </row>
    <row r="6442" spans="1:8" x14ac:dyDescent="0.25">
      <c r="A6442" t="s">
        <v>265</v>
      </c>
      <c r="B6442" t="s">
        <v>1555</v>
      </c>
      <c r="C6442" t="s">
        <v>89</v>
      </c>
      <c r="D6442" t="s">
        <v>6105</v>
      </c>
      <c r="E6442" t="s">
        <v>1196</v>
      </c>
      <c r="F6442" t="s">
        <v>89</v>
      </c>
      <c r="G6442" t="s">
        <v>89</v>
      </c>
      <c r="H6442" t="s">
        <v>93</v>
      </c>
    </row>
    <row r="6443" spans="1:8" x14ac:dyDescent="0.25">
      <c r="A6443" t="s">
        <v>265</v>
      </c>
      <c r="B6443" t="s">
        <v>1501</v>
      </c>
      <c r="C6443" t="s">
        <v>89</v>
      </c>
      <c r="D6443" t="s">
        <v>6106</v>
      </c>
      <c r="E6443" t="s">
        <v>1105</v>
      </c>
      <c r="F6443" t="s">
        <v>89</v>
      </c>
      <c r="G6443" t="s">
        <v>89</v>
      </c>
      <c r="H6443" t="s">
        <v>93</v>
      </c>
    </row>
    <row r="6444" spans="1:8" x14ac:dyDescent="0.25">
      <c r="A6444" t="s">
        <v>265</v>
      </c>
      <c r="B6444" t="s">
        <v>1434</v>
      </c>
      <c r="C6444" t="s">
        <v>89</v>
      </c>
      <c r="D6444" t="s">
        <v>6107</v>
      </c>
      <c r="E6444" t="s">
        <v>1258</v>
      </c>
      <c r="F6444" t="s">
        <v>89</v>
      </c>
      <c r="G6444" t="s">
        <v>89</v>
      </c>
      <c r="H6444" t="s">
        <v>93</v>
      </c>
    </row>
    <row r="6445" spans="1:8" x14ac:dyDescent="0.25">
      <c r="A6445" t="s">
        <v>265</v>
      </c>
      <c r="B6445" t="s">
        <v>1122</v>
      </c>
      <c r="C6445" t="s">
        <v>89</v>
      </c>
      <c r="D6445" t="s">
        <v>89</v>
      </c>
      <c r="E6445" t="s">
        <v>1131</v>
      </c>
      <c r="F6445" t="s">
        <v>89</v>
      </c>
      <c r="G6445" t="s">
        <v>89</v>
      </c>
      <c r="H6445" t="s">
        <v>93</v>
      </c>
    </row>
    <row r="6446" spans="1:8" x14ac:dyDescent="0.25">
      <c r="A6446" t="s">
        <v>265</v>
      </c>
      <c r="B6446" t="s">
        <v>1331</v>
      </c>
      <c r="C6446" t="s">
        <v>89</v>
      </c>
      <c r="D6446" t="s">
        <v>89</v>
      </c>
      <c r="E6446" t="s">
        <v>1131</v>
      </c>
      <c r="F6446" t="s">
        <v>89</v>
      </c>
      <c r="G6446" t="s">
        <v>89</v>
      </c>
      <c r="H6446" t="s">
        <v>93</v>
      </c>
    </row>
    <row r="6447" spans="1:8" x14ac:dyDescent="0.25">
      <c r="A6447" t="s">
        <v>265</v>
      </c>
      <c r="B6447" t="s">
        <v>1332</v>
      </c>
      <c r="C6447" t="s">
        <v>89</v>
      </c>
      <c r="D6447" t="s">
        <v>89</v>
      </c>
      <c r="E6447" t="s">
        <v>1131</v>
      </c>
      <c r="F6447" t="s">
        <v>89</v>
      </c>
      <c r="G6447" t="s">
        <v>89</v>
      </c>
      <c r="H6447" t="s">
        <v>93</v>
      </c>
    </row>
    <row r="6448" spans="1:8" x14ac:dyDescent="0.25">
      <c r="A6448" t="s">
        <v>265</v>
      </c>
      <c r="B6448" t="s">
        <v>1124</v>
      </c>
      <c r="C6448" t="s">
        <v>89</v>
      </c>
      <c r="D6448" t="s">
        <v>89</v>
      </c>
      <c r="E6448" t="s">
        <v>1131</v>
      </c>
      <c r="F6448" t="s">
        <v>89</v>
      </c>
      <c r="G6448" t="s">
        <v>89</v>
      </c>
      <c r="H6448" t="s">
        <v>93</v>
      </c>
    </row>
    <row r="6449" spans="1:8" x14ac:dyDescent="0.25">
      <c r="A6449" t="s">
        <v>265</v>
      </c>
      <c r="B6449" t="s">
        <v>1125</v>
      </c>
      <c r="C6449" t="s">
        <v>89</v>
      </c>
      <c r="D6449" t="s">
        <v>89</v>
      </c>
      <c r="E6449" t="s">
        <v>1131</v>
      </c>
      <c r="F6449" t="s">
        <v>89</v>
      </c>
      <c r="G6449" t="s">
        <v>89</v>
      </c>
      <c r="H6449" t="s">
        <v>93</v>
      </c>
    </row>
    <row r="6450" spans="1:8" x14ac:dyDescent="0.25">
      <c r="A6450" t="s">
        <v>265</v>
      </c>
      <c r="B6450" t="s">
        <v>1126</v>
      </c>
      <c r="C6450" t="s">
        <v>89</v>
      </c>
      <c r="D6450" t="s">
        <v>89</v>
      </c>
      <c r="E6450" t="s">
        <v>1131</v>
      </c>
      <c r="F6450" t="s">
        <v>89</v>
      </c>
      <c r="G6450" t="s">
        <v>89</v>
      </c>
      <c r="H6450" t="s">
        <v>93</v>
      </c>
    </row>
    <row r="6451" spans="1:8" x14ac:dyDescent="0.25">
      <c r="A6451" t="s">
        <v>265</v>
      </c>
      <c r="B6451" t="s">
        <v>1127</v>
      </c>
      <c r="C6451" t="s">
        <v>89</v>
      </c>
      <c r="D6451" t="s">
        <v>89</v>
      </c>
      <c r="E6451" t="s">
        <v>1131</v>
      </c>
      <c r="F6451" t="s">
        <v>89</v>
      </c>
      <c r="G6451" t="s">
        <v>89</v>
      </c>
      <c r="H6451" t="s">
        <v>93</v>
      </c>
    </row>
    <row r="6452" spans="1:8" x14ac:dyDescent="0.25">
      <c r="A6452" t="s">
        <v>265</v>
      </c>
      <c r="B6452" t="s">
        <v>1437</v>
      </c>
      <c r="C6452" t="s">
        <v>89</v>
      </c>
      <c r="D6452" t="s">
        <v>89</v>
      </c>
      <c r="E6452" t="s">
        <v>1231</v>
      </c>
      <c r="F6452" t="s">
        <v>89</v>
      </c>
      <c r="G6452" t="s">
        <v>89</v>
      </c>
      <c r="H6452" t="s">
        <v>93</v>
      </c>
    </row>
    <row r="6453" spans="1:8" x14ac:dyDescent="0.25">
      <c r="A6453" t="s">
        <v>265</v>
      </c>
      <c r="B6453" t="s">
        <v>1200</v>
      </c>
      <c r="C6453" t="s">
        <v>89</v>
      </c>
      <c r="D6453" t="s">
        <v>89</v>
      </c>
      <c r="E6453" t="s">
        <v>1202</v>
      </c>
      <c r="F6453" t="s">
        <v>89</v>
      </c>
      <c r="G6453" t="s">
        <v>89</v>
      </c>
      <c r="H6453" t="s">
        <v>93</v>
      </c>
    </row>
    <row r="6454" spans="1:8" x14ac:dyDescent="0.25">
      <c r="A6454" t="s">
        <v>265</v>
      </c>
      <c r="B6454" t="s">
        <v>1201</v>
      </c>
      <c r="C6454" t="s">
        <v>89</v>
      </c>
      <c r="D6454" t="s">
        <v>89</v>
      </c>
      <c r="E6454" t="s">
        <v>1133</v>
      </c>
      <c r="F6454" t="s">
        <v>89</v>
      </c>
      <c r="G6454" t="s">
        <v>89</v>
      </c>
      <c r="H6454" t="s">
        <v>93</v>
      </c>
    </row>
    <row r="6455" spans="1:8" x14ac:dyDescent="0.25">
      <c r="A6455" t="s">
        <v>265</v>
      </c>
      <c r="B6455" t="s">
        <v>1128</v>
      </c>
      <c r="C6455" t="s">
        <v>89</v>
      </c>
      <c r="D6455" t="s">
        <v>89</v>
      </c>
      <c r="E6455" t="s">
        <v>1133</v>
      </c>
      <c r="F6455" t="s">
        <v>89</v>
      </c>
      <c r="G6455" t="s">
        <v>89</v>
      </c>
      <c r="H6455" t="s">
        <v>93</v>
      </c>
    </row>
    <row r="6456" spans="1:8" x14ac:dyDescent="0.25">
      <c r="A6456" t="s">
        <v>265</v>
      </c>
      <c r="B6456" t="s">
        <v>1130</v>
      </c>
      <c r="C6456" t="s">
        <v>89</v>
      </c>
      <c r="D6456" t="s">
        <v>89</v>
      </c>
      <c r="E6456" t="s">
        <v>1221</v>
      </c>
      <c r="F6456" t="s">
        <v>89</v>
      </c>
      <c r="G6456" t="s">
        <v>89</v>
      </c>
      <c r="H6456" t="s">
        <v>93</v>
      </c>
    </row>
    <row r="6457" spans="1:8" x14ac:dyDescent="0.25">
      <c r="A6457" t="s">
        <v>265</v>
      </c>
      <c r="B6457" t="s">
        <v>1132</v>
      </c>
      <c r="C6457" t="s">
        <v>89</v>
      </c>
      <c r="D6457" t="s">
        <v>89</v>
      </c>
      <c r="E6457" t="s">
        <v>1221</v>
      </c>
      <c r="F6457" t="s">
        <v>89</v>
      </c>
      <c r="G6457" t="s">
        <v>89</v>
      </c>
      <c r="H6457" t="s">
        <v>93</v>
      </c>
    </row>
    <row r="6458" spans="1:8" x14ac:dyDescent="0.25">
      <c r="A6458" t="s">
        <v>265</v>
      </c>
      <c r="B6458" t="s">
        <v>1268</v>
      </c>
      <c r="C6458" t="s">
        <v>89</v>
      </c>
      <c r="D6458" t="s">
        <v>89</v>
      </c>
      <c r="E6458" t="s">
        <v>1196</v>
      </c>
      <c r="F6458" t="s">
        <v>89</v>
      </c>
      <c r="G6458" t="s">
        <v>89</v>
      </c>
      <c r="H6458" t="s">
        <v>93</v>
      </c>
    </row>
    <row r="6459" spans="1:8" x14ac:dyDescent="0.25">
      <c r="A6459" t="s">
        <v>265</v>
      </c>
      <c r="B6459" t="s">
        <v>1336</v>
      </c>
      <c r="C6459" t="s">
        <v>89</v>
      </c>
      <c r="D6459" t="s">
        <v>89</v>
      </c>
      <c r="E6459" t="s">
        <v>1196</v>
      </c>
      <c r="F6459" t="s">
        <v>89</v>
      </c>
      <c r="G6459" t="s">
        <v>89</v>
      </c>
      <c r="H6459" t="s">
        <v>93</v>
      </c>
    </row>
    <row r="6460" spans="1:8" x14ac:dyDescent="0.25">
      <c r="A6460" t="s">
        <v>265</v>
      </c>
      <c r="B6460" t="s">
        <v>1337</v>
      </c>
      <c r="C6460" t="s">
        <v>89</v>
      </c>
      <c r="D6460" t="s">
        <v>89</v>
      </c>
      <c r="E6460" t="s">
        <v>1196</v>
      </c>
      <c r="F6460" t="s">
        <v>89</v>
      </c>
      <c r="G6460" t="s">
        <v>89</v>
      </c>
      <c r="H6460" t="s">
        <v>93</v>
      </c>
    </row>
    <row r="6461" spans="1:8" x14ac:dyDescent="0.25">
      <c r="A6461" t="s">
        <v>265</v>
      </c>
      <c r="B6461" t="s">
        <v>1269</v>
      </c>
      <c r="C6461" t="s">
        <v>89</v>
      </c>
      <c r="D6461" t="s">
        <v>89</v>
      </c>
      <c r="E6461" t="s">
        <v>1196</v>
      </c>
      <c r="F6461" t="s">
        <v>89</v>
      </c>
      <c r="G6461" t="s">
        <v>89</v>
      </c>
      <c r="H6461" t="s">
        <v>93</v>
      </c>
    </row>
    <row r="6462" spans="1:8" x14ac:dyDescent="0.25">
      <c r="A6462" t="s">
        <v>265</v>
      </c>
      <c r="B6462" t="s">
        <v>1270</v>
      </c>
      <c r="C6462" t="s">
        <v>89</v>
      </c>
      <c r="D6462" t="s">
        <v>89</v>
      </c>
      <c r="E6462" t="s">
        <v>1196</v>
      </c>
      <c r="F6462" t="s">
        <v>89</v>
      </c>
      <c r="G6462" t="s">
        <v>89</v>
      </c>
      <c r="H6462" t="s">
        <v>93</v>
      </c>
    </row>
    <row r="6463" spans="1:8" x14ac:dyDescent="0.25">
      <c r="A6463" t="s">
        <v>265</v>
      </c>
      <c r="B6463" t="s">
        <v>1138</v>
      </c>
      <c r="C6463" t="s">
        <v>89</v>
      </c>
      <c r="D6463" t="s">
        <v>89</v>
      </c>
      <c r="E6463" t="s">
        <v>1139</v>
      </c>
      <c r="F6463" t="s">
        <v>89</v>
      </c>
      <c r="G6463" t="s">
        <v>89</v>
      </c>
      <c r="H6463" t="s">
        <v>93</v>
      </c>
    </row>
    <row r="6464" spans="1:8" x14ac:dyDescent="0.25">
      <c r="A6464" t="s">
        <v>266</v>
      </c>
      <c r="B6464" t="s">
        <v>1417</v>
      </c>
      <c r="C6464" t="s">
        <v>89</v>
      </c>
      <c r="D6464" t="s">
        <v>6108</v>
      </c>
      <c r="E6464" t="s">
        <v>1388</v>
      </c>
      <c r="F6464" t="s">
        <v>89</v>
      </c>
      <c r="G6464" t="s">
        <v>89</v>
      </c>
      <c r="H6464" t="s">
        <v>93</v>
      </c>
    </row>
    <row r="6465" spans="1:8" x14ac:dyDescent="0.25">
      <c r="A6465" t="s">
        <v>266</v>
      </c>
      <c r="B6465" t="s">
        <v>1430</v>
      </c>
      <c r="C6465" t="s">
        <v>89</v>
      </c>
      <c r="D6465" t="s">
        <v>6109</v>
      </c>
      <c r="E6465" t="s">
        <v>1770</v>
      </c>
      <c r="F6465" t="s">
        <v>89</v>
      </c>
      <c r="G6465" t="s">
        <v>89</v>
      </c>
      <c r="H6465" t="s">
        <v>93</v>
      </c>
    </row>
    <row r="6466" spans="1:8" x14ac:dyDescent="0.25">
      <c r="A6466" t="s">
        <v>266</v>
      </c>
      <c r="B6466" t="s">
        <v>1453</v>
      </c>
      <c r="C6466" t="s">
        <v>89</v>
      </c>
      <c r="D6466" t="s">
        <v>6108</v>
      </c>
      <c r="E6466" t="s">
        <v>1371</v>
      </c>
      <c r="F6466" t="s">
        <v>89</v>
      </c>
      <c r="G6466" t="s">
        <v>89</v>
      </c>
      <c r="H6466" t="s">
        <v>93</v>
      </c>
    </row>
    <row r="6467" spans="1:8" x14ac:dyDescent="0.25">
      <c r="A6467" t="s">
        <v>266</v>
      </c>
      <c r="B6467" t="s">
        <v>6110</v>
      </c>
      <c r="C6467" t="s">
        <v>89</v>
      </c>
      <c r="D6467" t="s">
        <v>6111</v>
      </c>
      <c r="E6467" t="s">
        <v>6112</v>
      </c>
      <c r="F6467" t="s">
        <v>89</v>
      </c>
      <c r="G6467" t="s">
        <v>89</v>
      </c>
      <c r="H6467" t="s">
        <v>93</v>
      </c>
    </row>
    <row r="6468" spans="1:8" x14ac:dyDescent="0.25">
      <c r="A6468" t="s">
        <v>266</v>
      </c>
      <c r="B6468" t="s">
        <v>1434</v>
      </c>
      <c r="C6468" t="s">
        <v>89</v>
      </c>
      <c r="D6468" t="s">
        <v>6113</v>
      </c>
      <c r="E6468" t="s">
        <v>1121</v>
      </c>
      <c r="F6468" t="s">
        <v>89</v>
      </c>
      <c r="G6468" t="s">
        <v>89</v>
      </c>
      <c r="H6468" t="s">
        <v>93</v>
      </c>
    </row>
    <row r="6469" spans="1:8" x14ac:dyDescent="0.25">
      <c r="A6469" t="s">
        <v>266</v>
      </c>
      <c r="B6469" t="s">
        <v>6114</v>
      </c>
      <c r="C6469" t="s">
        <v>89</v>
      </c>
      <c r="D6469" t="s">
        <v>6115</v>
      </c>
      <c r="E6469" t="s">
        <v>2404</v>
      </c>
      <c r="F6469" t="s">
        <v>89</v>
      </c>
      <c r="G6469" t="s">
        <v>89</v>
      </c>
      <c r="H6469" t="s">
        <v>93</v>
      </c>
    </row>
    <row r="6470" spans="1:8" x14ac:dyDescent="0.25">
      <c r="A6470" t="s">
        <v>266</v>
      </c>
      <c r="B6470" t="s">
        <v>3376</v>
      </c>
      <c r="C6470" t="s">
        <v>89</v>
      </c>
      <c r="D6470" t="s">
        <v>6116</v>
      </c>
      <c r="E6470" t="s">
        <v>1115</v>
      </c>
      <c r="F6470" t="s">
        <v>89</v>
      </c>
      <c r="G6470" t="s">
        <v>89</v>
      </c>
      <c r="H6470" t="s">
        <v>93</v>
      </c>
    </row>
    <row r="6471" spans="1:8" x14ac:dyDescent="0.25">
      <c r="A6471" t="s">
        <v>266</v>
      </c>
      <c r="B6471" t="s">
        <v>1417</v>
      </c>
      <c r="C6471" t="s">
        <v>89</v>
      </c>
      <c r="D6471" t="s">
        <v>6108</v>
      </c>
      <c r="E6471" t="s">
        <v>1388</v>
      </c>
      <c r="F6471" t="s">
        <v>89</v>
      </c>
      <c r="G6471" t="s">
        <v>89</v>
      </c>
      <c r="H6471" t="s">
        <v>93</v>
      </c>
    </row>
    <row r="6472" spans="1:8" x14ac:dyDescent="0.25">
      <c r="A6472" t="s">
        <v>266</v>
      </c>
      <c r="B6472" t="s">
        <v>1453</v>
      </c>
      <c r="C6472" t="s">
        <v>89</v>
      </c>
      <c r="D6472" t="s">
        <v>6108</v>
      </c>
      <c r="E6472" t="s">
        <v>1371</v>
      </c>
      <c r="F6472" t="s">
        <v>89</v>
      </c>
      <c r="G6472" t="s">
        <v>89</v>
      </c>
      <c r="H6472" t="s">
        <v>93</v>
      </c>
    </row>
    <row r="6473" spans="1:8" x14ac:dyDescent="0.25">
      <c r="A6473" t="s">
        <v>266</v>
      </c>
      <c r="B6473" t="s">
        <v>3374</v>
      </c>
      <c r="C6473" t="s">
        <v>89</v>
      </c>
      <c r="D6473" t="s">
        <v>6117</v>
      </c>
      <c r="E6473" t="s">
        <v>1371</v>
      </c>
      <c r="F6473" t="s">
        <v>89</v>
      </c>
      <c r="G6473" t="s">
        <v>89</v>
      </c>
      <c r="H6473" t="s">
        <v>93</v>
      </c>
    </row>
    <row r="6474" spans="1:8" x14ac:dyDescent="0.25">
      <c r="A6474" t="s">
        <v>266</v>
      </c>
      <c r="B6474" t="s">
        <v>6118</v>
      </c>
      <c r="C6474" t="s">
        <v>89</v>
      </c>
      <c r="D6474" t="s">
        <v>6119</v>
      </c>
      <c r="E6474" t="s">
        <v>2303</v>
      </c>
      <c r="F6474" t="s">
        <v>89</v>
      </c>
      <c r="G6474" t="s">
        <v>89</v>
      </c>
      <c r="H6474" t="s">
        <v>93</v>
      </c>
    </row>
    <row r="6475" spans="1:8" x14ac:dyDescent="0.25">
      <c r="A6475" t="s">
        <v>266</v>
      </c>
      <c r="B6475" t="s">
        <v>3389</v>
      </c>
      <c r="C6475" t="s">
        <v>89</v>
      </c>
      <c r="D6475" t="s">
        <v>6109</v>
      </c>
      <c r="E6475" t="s">
        <v>1258</v>
      </c>
      <c r="F6475" t="s">
        <v>89</v>
      </c>
      <c r="G6475" t="s">
        <v>89</v>
      </c>
      <c r="H6475" t="s">
        <v>93</v>
      </c>
    </row>
    <row r="6476" spans="1:8" x14ac:dyDescent="0.25">
      <c r="A6476" t="s">
        <v>266</v>
      </c>
      <c r="B6476" t="s">
        <v>1430</v>
      </c>
      <c r="C6476" t="s">
        <v>89</v>
      </c>
      <c r="D6476" t="s">
        <v>6109</v>
      </c>
      <c r="E6476" t="s">
        <v>1770</v>
      </c>
      <c r="F6476" t="s">
        <v>89</v>
      </c>
      <c r="G6476" t="s">
        <v>89</v>
      </c>
      <c r="H6476" t="s">
        <v>93</v>
      </c>
    </row>
    <row r="6477" spans="1:8" x14ac:dyDescent="0.25">
      <c r="A6477" t="s">
        <v>266</v>
      </c>
      <c r="B6477" t="s">
        <v>1434</v>
      </c>
      <c r="C6477" t="s">
        <v>89</v>
      </c>
      <c r="D6477" t="s">
        <v>6113</v>
      </c>
      <c r="E6477" t="s">
        <v>1121</v>
      </c>
      <c r="F6477" t="s">
        <v>89</v>
      </c>
      <c r="G6477" t="s">
        <v>89</v>
      </c>
      <c r="H6477" t="s">
        <v>93</v>
      </c>
    </row>
    <row r="6478" spans="1:8" x14ac:dyDescent="0.25">
      <c r="A6478" t="s">
        <v>266</v>
      </c>
      <c r="B6478" t="s">
        <v>1098</v>
      </c>
      <c r="C6478" t="s">
        <v>89</v>
      </c>
      <c r="D6478" t="s">
        <v>1099</v>
      </c>
      <c r="E6478" t="s">
        <v>1100</v>
      </c>
      <c r="F6478" t="s">
        <v>89</v>
      </c>
      <c r="G6478" t="s">
        <v>89</v>
      </c>
      <c r="H6478" t="s">
        <v>93</v>
      </c>
    </row>
    <row r="6479" spans="1:8" x14ac:dyDescent="0.25">
      <c r="A6479" t="s">
        <v>266</v>
      </c>
      <c r="B6479" t="s">
        <v>1112</v>
      </c>
      <c r="C6479" t="s">
        <v>89</v>
      </c>
      <c r="D6479" t="s">
        <v>89</v>
      </c>
      <c r="E6479" t="s">
        <v>1272</v>
      </c>
      <c r="F6479" t="s">
        <v>89</v>
      </c>
      <c r="G6479" t="s">
        <v>89</v>
      </c>
      <c r="H6479" t="s">
        <v>93</v>
      </c>
    </row>
    <row r="6480" spans="1:8" x14ac:dyDescent="0.25">
      <c r="A6480" t="s">
        <v>266</v>
      </c>
      <c r="B6480" t="s">
        <v>1305</v>
      </c>
      <c r="C6480" t="s">
        <v>89</v>
      </c>
      <c r="D6480" t="s">
        <v>89</v>
      </c>
      <c r="E6480" t="s">
        <v>1371</v>
      </c>
      <c r="F6480" t="s">
        <v>89</v>
      </c>
      <c r="G6480" t="s">
        <v>89</v>
      </c>
      <c r="H6480" t="s">
        <v>93</v>
      </c>
    </row>
    <row r="6481" spans="1:8" x14ac:dyDescent="0.25">
      <c r="A6481" t="s">
        <v>266</v>
      </c>
      <c r="B6481" t="s">
        <v>6120</v>
      </c>
      <c r="C6481" t="s">
        <v>89</v>
      </c>
      <c r="D6481" t="s">
        <v>89</v>
      </c>
      <c r="E6481" t="s">
        <v>1371</v>
      </c>
      <c r="F6481" t="s">
        <v>89</v>
      </c>
      <c r="G6481" t="s">
        <v>89</v>
      </c>
      <c r="H6481" t="s">
        <v>93</v>
      </c>
    </row>
    <row r="6482" spans="1:8" x14ac:dyDescent="0.25">
      <c r="A6482" t="s">
        <v>266</v>
      </c>
      <c r="B6482" t="s">
        <v>6121</v>
      </c>
      <c r="C6482" t="s">
        <v>89</v>
      </c>
      <c r="D6482" t="s">
        <v>89</v>
      </c>
      <c r="E6482" t="s">
        <v>6112</v>
      </c>
      <c r="F6482" t="s">
        <v>89</v>
      </c>
      <c r="G6482" t="s">
        <v>89</v>
      </c>
      <c r="H6482" t="s">
        <v>93</v>
      </c>
    </row>
    <row r="6483" spans="1:8" x14ac:dyDescent="0.25">
      <c r="A6483" t="s">
        <v>266</v>
      </c>
      <c r="B6483" t="s">
        <v>6122</v>
      </c>
      <c r="C6483" t="s">
        <v>89</v>
      </c>
      <c r="D6483" t="s">
        <v>6123</v>
      </c>
      <c r="E6483" t="s">
        <v>1770</v>
      </c>
      <c r="F6483" t="s">
        <v>89</v>
      </c>
      <c r="G6483" t="s">
        <v>89</v>
      </c>
      <c r="H6483" t="s">
        <v>93</v>
      </c>
    </row>
    <row r="6484" spans="1:8" x14ac:dyDescent="0.25">
      <c r="A6484" t="s">
        <v>266</v>
      </c>
      <c r="B6484" t="s">
        <v>6124</v>
      </c>
      <c r="C6484" t="s">
        <v>89</v>
      </c>
      <c r="D6484" t="s">
        <v>89</v>
      </c>
      <c r="E6484" t="s">
        <v>1272</v>
      </c>
      <c r="F6484" t="s">
        <v>89</v>
      </c>
      <c r="G6484" t="s">
        <v>89</v>
      </c>
      <c r="H6484" t="s">
        <v>93</v>
      </c>
    </row>
    <row r="6485" spans="1:8" x14ac:dyDescent="0.25">
      <c r="A6485" t="s">
        <v>266</v>
      </c>
      <c r="B6485" t="s">
        <v>6110</v>
      </c>
      <c r="C6485" t="s">
        <v>89</v>
      </c>
      <c r="D6485" t="s">
        <v>6111</v>
      </c>
      <c r="E6485" t="s">
        <v>6112</v>
      </c>
      <c r="F6485" t="s">
        <v>89</v>
      </c>
      <c r="G6485" t="s">
        <v>89</v>
      </c>
      <c r="H6485" t="s">
        <v>93</v>
      </c>
    </row>
    <row r="6486" spans="1:8" x14ac:dyDescent="0.25">
      <c r="A6486" t="s">
        <v>266</v>
      </c>
      <c r="B6486" t="s">
        <v>6125</v>
      </c>
      <c r="C6486" t="s">
        <v>89</v>
      </c>
      <c r="D6486" t="s">
        <v>6126</v>
      </c>
      <c r="E6486" t="s">
        <v>2872</v>
      </c>
      <c r="F6486" t="s">
        <v>89</v>
      </c>
      <c r="G6486" t="s">
        <v>89</v>
      </c>
      <c r="H6486" t="s">
        <v>93</v>
      </c>
    </row>
    <row r="6487" spans="1:8" x14ac:dyDescent="0.25">
      <c r="A6487" t="s">
        <v>266</v>
      </c>
      <c r="B6487" t="s">
        <v>6127</v>
      </c>
      <c r="C6487" t="s">
        <v>89</v>
      </c>
      <c r="D6487" t="s">
        <v>89</v>
      </c>
      <c r="E6487" t="s">
        <v>1371</v>
      </c>
      <c r="F6487" t="s">
        <v>89</v>
      </c>
      <c r="G6487" t="s">
        <v>89</v>
      </c>
      <c r="H6487" t="s">
        <v>93</v>
      </c>
    </row>
    <row r="6488" spans="1:8" x14ac:dyDescent="0.25">
      <c r="A6488" t="s">
        <v>266</v>
      </c>
      <c r="B6488" t="s">
        <v>6128</v>
      </c>
      <c r="C6488" t="s">
        <v>89</v>
      </c>
      <c r="D6488" t="s">
        <v>89</v>
      </c>
      <c r="E6488" t="s">
        <v>1440</v>
      </c>
      <c r="F6488" t="s">
        <v>89</v>
      </c>
      <c r="G6488" t="s">
        <v>89</v>
      </c>
      <c r="H6488" t="s">
        <v>93</v>
      </c>
    </row>
    <row r="6489" spans="1:8" x14ac:dyDescent="0.25">
      <c r="A6489" t="s">
        <v>266</v>
      </c>
      <c r="B6489" t="s">
        <v>1469</v>
      </c>
      <c r="C6489" t="s">
        <v>89</v>
      </c>
      <c r="D6489" t="s">
        <v>89</v>
      </c>
      <c r="E6489" t="s">
        <v>1440</v>
      </c>
      <c r="F6489" t="s">
        <v>89</v>
      </c>
      <c r="G6489" t="s">
        <v>89</v>
      </c>
      <c r="H6489" t="s">
        <v>93</v>
      </c>
    </row>
    <row r="6490" spans="1:8" x14ac:dyDescent="0.25">
      <c r="A6490" t="s">
        <v>266</v>
      </c>
      <c r="B6490" t="s">
        <v>6129</v>
      </c>
      <c r="C6490" t="s">
        <v>89</v>
      </c>
      <c r="D6490" t="s">
        <v>89</v>
      </c>
      <c r="E6490" t="s">
        <v>1440</v>
      </c>
      <c r="F6490" t="s">
        <v>89</v>
      </c>
      <c r="G6490" t="s">
        <v>89</v>
      </c>
      <c r="H6490" t="s">
        <v>93</v>
      </c>
    </row>
    <row r="6491" spans="1:8" x14ac:dyDescent="0.25">
      <c r="A6491" t="s">
        <v>266</v>
      </c>
      <c r="B6491" t="s">
        <v>6130</v>
      </c>
      <c r="C6491" t="s">
        <v>89</v>
      </c>
      <c r="D6491" t="s">
        <v>89</v>
      </c>
      <c r="E6491" t="s">
        <v>1388</v>
      </c>
      <c r="F6491" t="s">
        <v>89</v>
      </c>
      <c r="G6491" t="s">
        <v>89</v>
      </c>
      <c r="H6491" t="s">
        <v>93</v>
      </c>
    </row>
    <row r="6492" spans="1:8" x14ac:dyDescent="0.25">
      <c r="A6492" t="s">
        <v>266</v>
      </c>
      <c r="B6492" t="s">
        <v>6131</v>
      </c>
      <c r="C6492" t="s">
        <v>89</v>
      </c>
      <c r="D6492" t="s">
        <v>89</v>
      </c>
      <c r="E6492" t="s">
        <v>1371</v>
      </c>
      <c r="F6492" t="s">
        <v>89</v>
      </c>
      <c r="G6492" t="s">
        <v>89</v>
      </c>
      <c r="H6492" t="s">
        <v>93</v>
      </c>
    </row>
    <row r="6493" spans="1:8" x14ac:dyDescent="0.25">
      <c r="A6493" t="s">
        <v>266</v>
      </c>
      <c r="B6493" t="s">
        <v>1489</v>
      </c>
      <c r="C6493" t="s">
        <v>89</v>
      </c>
      <c r="D6493" t="s">
        <v>89</v>
      </c>
      <c r="E6493" t="s">
        <v>6132</v>
      </c>
      <c r="F6493" t="s">
        <v>89</v>
      </c>
      <c r="G6493" t="s">
        <v>89</v>
      </c>
      <c r="H6493" t="s">
        <v>93</v>
      </c>
    </row>
    <row r="6494" spans="1:8" x14ac:dyDescent="0.25">
      <c r="A6494" t="s">
        <v>266</v>
      </c>
      <c r="B6494" t="s">
        <v>6133</v>
      </c>
      <c r="C6494" t="s">
        <v>89</v>
      </c>
      <c r="D6494" t="s">
        <v>89</v>
      </c>
      <c r="E6494" t="s">
        <v>1202</v>
      </c>
      <c r="F6494" t="s">
        <v>89</v>
      </c>
      <c r="G6494" t="s">
        <v>89</v>
      </c>
      <c r="H6494" t="s">
        <v>93</v>
      </c>
    </row>
    <row r="6495" spans="1:8" x14ac:dyDescent="0.25">
      <c r="A6495" t="s">
        <v>266</v>
      </c>
      <c r="B6495" t="s">
        <v>6134</v>
      </c>
      <c r="C6495" t="s">
        <v>89</v>
      </c>
      <c r="D6495" t="s">
        <v>89</v>
      </c>
      <c r="E6495" t="s">
        <v>5671</v>
      </c>
      <c r="F6495" t="s">
        <v>89</v>
      </c>
      <c r="G6495" t="s">
        <v>89</v>
      </c>
      <c r="H6495" t="s">
        <v>93</v>
      </c>
    </row>
    <row r="6496" spans="1:8" x14ac:dyDescent="0.25">
      <c r="A6496" t="s">
        <v>266</v>
      </c>
      <c r="B6496" t="s">
        <v>1547</v>
      </c>
      <c r="C6496" t="s">
        <v>89</v>
      </c>
      <c r="D6496" t="s">
        <v>89</v>
      </c>
      <c r="E6496" t="s">
        <v>1202</v>
      </c>
      <c r="F6496" t="s">
        <v>89</v>
      </c>
      <c r="G6496" t="s">
        <v>89</v>
      </c>
      <c r="H6496" t="s">
        <v>93</v>
      </c>
    </row>
    <row r="6497" spans="1:8" x14ac:dyDescent="0.25">
      <c r="A6497" t="s">
        <v>266</v>
      </c>
      <c r="B6497" t="s">
        <v>1548</v>
      </c>
      <c r="C6497" t="s">
        <v>89</v>
      </c>
      <c r="D6497" t="s">
        <v>89</v>
      </c>
      <c r="E6497" t="s">
        <v>5671</v>
      </c>
      <c r="F6497" t="s">
        <v>89</v>
      </c>
      <c r="G6497" t="s">
        <v>89</v>
      </c>
      <c r="H6497" t="s">
        <v>93</v>
      </c>
    </row>
    <row r="6498" spans="1:8" x14ac:dyDescent="0.25">
      <c r="A6498" t="s">
        <v>266</v>
      </c>
      <c r="B6498" t="s">
        <v>1266</v>
      </c>
      <c r="C6498" t="s">
        <v>89</v>
      </c>
      <c r="D6498" t="s">
        <v>89</v>
      </c>
      <c r="E6498" t="s">
        <v>1202</v>
      </c>
      <c r="F6498" t="s">
        <v>89</v>
      </c>
      <c r="G6498" t="s">
        <v>89</v>
      </c>
      <c r="H6498" t="s">
        <v>93</v>
      </c>
    </row>
    <row r="6499" spans="1:8" x14ac:dyDescent="0.25">
      <c r="A6499" t="s">
        <v>266</v>
      </c>
      <c r="B6499" t="s">
        <v>1200</v>
      </c>
      <c r="C6499" t="s">
        <v>89</v>
      </c>
      <c r="D6499" t="s">
        <v>89</v>
      </c>
      <c r="E6499" t="s">
        <v>1202</v>
      </c>
      <c r="F6499" t="s">
        <v>89</v>
      </c>
      <c r="G6499" t="s">
        <v>89</v>
      </c>
      <c r="H6499" t="s">
        <v>93</v>
      </c>
    </row>
    <row r="6500" spans="1:8" x14ac:dyDescent="0.25">
      <c r="A6500" t="s">
        <v>266</v>
      </c>
      <c r="B6500" t="s">
        <v>1132</v>
      </c>
      <c r="C6500" t="s">
        <v>89</v>
      </c>
      <c r="D6500" t="s">
        <v>89</v>
      </c>
      <c r="E6500" t="s">
        <v>6135</v>
      </c>
      <c r="F6500" t="s">
        <v>89</v>
      </c>
      <c r="G6500" t="s">
        <v>89</v>
      </c>
      <c r="H6500" t="s">
        <v>93</v>
      </c>
    </row>
    <row r="6501" spans="1:8" x14ac:dyDescent="0.25">
      <c r="A6501" t="s">
        <v>266</v>
      </c>
      <c r="B6501" t="s">
        <v>1268</v>
      </c>
      <c r="C6501" t="s">
        <v>89</v>
      </c>
      <c r="D6501" t="s">
        <v>89</v>
      </c>
      <c r="E6501" t="s">
        <v>6136</v>
      </c>
      <c r="F6501" t="s">
        <v>89</v>
      </c>
      <c r="G6501" t="s">
        <v>89</v>
      </c>
      <c r="H6501" t="s">
        <v>93</v>
      </c>
    </row>
    <row r="6502" spans="1:8" x14ac:dyDescent="0.25">
      <c r="A6502" t="s">
        <v>266</v>
      </c>
      <c r="B6502" t="s">
        <v>1415</v>
      </c>
      <c r="C6502" t="s">
        <v>89</v>
      </c>
      <c r="D6502" t="s">
        <v>89</v>
      </c>
      <c r="E6502" t="s">
        <v>1233</v>
      </c>
      <c r="F6502" t="s">
        <v>89</v>
      </c>
      <c r="G6502" t="s">
        <v>89</v>
      </c>
      <c r="H6502" t="s">
        <v>93</v>
      </c>
    </row>
    <row r="6503" spans="1:8" x14ac:dyDescent="0.25">
      <c r="A6503" t="s">
        <v>266</v>
      </c>
      <c r="B6503" t="s">
        <v>1138</v>
      </c>
      <c r="C6503" t="s">
        <v>89</v>
      </c>
      <c r="D6503" t="s">
        <v>89</v>
      </c>
      <c r="E6503" t="s">
        <v>1139</v>
      </c>
      <c r="F6503" t="s">
        <v>89</v>
      </c>
      <c r="G6503" t="s">
        <v>89</v>
      </c>
      <c r="H6503" t="s">
        <v>93</v>
      </c>
    </row>
    <row r="6504" spans="1:8" x14ac:dyDescent="0.25">
      <c r="A6504" t="s">
        <v>267</v>
      </c>
      <c r="B6504" t="s">
        <v>1421</v>
      </c>
      <c r="C6504" t="s">
        <v>89</v>
      </c>
      <c r="D6504" t="s">
        <v>6137</v>
      </c>
      <c r="E6504" t="s">
        <v>1105</v>
      </c>
      <c r="F6504" t="s">
        <v>89</v>
      </c>
      <c r="G6504" t="s">
        <v>89</v>
      </c>
      <c r="H6504" t="s">
        <v>93</v>
      </c>
    </row>
    <row r="6505" spans="1:8" x14ac:dyDescent="0.25">
      <c r="A6505" t="s">
        <v>267</v>
      </c>
      <c r="B6505" t="s">
        <v>1531</v>
      </c>
      <c r="C6505" t="s">
        <v>89</v>
      </c>
      <c r="D6505" t="s">
        <v>6138</v>
      </c>
      <c r="E6505" t="s">
        <v>1335</v>
      </c>
      <c r="F6505" t="s">
        <v>89</v>
      </c>
      <c r="G6505" t="s">
        <v>89</v>
      </c>
      <c r="H6505" t="s">
        <v>93</v>
      </c>
    </row>
    <row r="6506" spans="1:8" x14ac:dyDescent="0.25">
      <c r="A6506" t="s">
        <v>267</v>
      </c>
      <c r="B6506" t="s">
        <v>1533</v>
      </c>
      <c r="C6506" t="s">
        <v>89</v>
      </c>
      <c r="D6506" t="s">
        <v>6138</v>
      </c>
      <c r="E6506" t="s">
        <v>1135</v>
      </c>
      <c r="F6506" t="s">
        <v>89</v>
      </c>
      <c r="G6506" t="s">
        <v>89</v>
      </c>
      <c r="H6506" t="s">
        <v>93</v>
      </c>
    </row>
    <row r="6507" spans="1:8" x14ac:dyDescent="0.25">
      <c r="A6507" t="s">
        <v>267</v>
      </c>
      <c r="B6507" t="s">
        <v>1430</v>
      </c>
      <c r="C6507" t="s">
        <v>89</v>
      </c>
      <c r="D6507" t="s">
        <v>6137</v>
      </c>
      <c r="E6507" t="s">
        <v>1093</v>
      </c>
      <c r="F6507" t="s">
        <v>89</v>
      </c>
      <c r="G6507" t="s">
        <v>89</v>
      </c>
      <c r="H6507" t="s">
        <v>93</v>
      </c>
    </row>
    <row r="6508" spans="1:8" x14ac:dyDescent="0.25">
      <c r="A6508" t="s">
        <v>267</v>
      </c>
      <c r="B6508" t="s">
        <v>6139</v>
      </c>
      <c r="C6508" t="s">
        <v>89</v>
      </c>
      <c r="D6508" t="s">
        <v>6138</v>
      </c>
      <c r="E6508" t="s">
        <v>1272</v>
      </c>
      <c r="F6508" t="s">
        <v>89</v>
      </c>
      <c r="G6508" t="s">
        <v>89</v>
      </c>
      <c r="H6508" t="s">
        <v>93</v>
      </c>
    </row>
    <row r="6509" spans="1:8" x14ac:dyDescent="0.25">
      <c r="A6509" t="s">
        <v>267</v>
      </c>
      <c r="B6509" t="s">
        <v>1531</v>
      </c>
      <c r="C6509" t="s">
        <v>89</v>
      </c>
      <c r="D6509" t="s">
        <v>6138</v>
      </c>
      <c r="E6509" t="s">
        <v>1335</v>
      </c>
      <c r="F6509" t="s">
        <v>89</v>
      </c>
      <c r="G6509" t="s">
        <v>89</v>
      </c>
      <c r="H6509" t="s">
        <v>93</v>
      </c>
    </row>
    <row r="6510" spans="1:8" x14ac:dyDescent="0.25">
      <c r="A6510" t="s">
        <v>267</v>
      </c>
      <c r="B6510" t="s">
        <v>6140</v>
      </c>
      <c r="C6510" t="s">
        <v>89</v>
      </c>
      <c r="D6510" t="s">
        <v>6138</v>
      </c>
      <c r="E6510" t="s">
        <v>1135</v>
      </c>
      <c r="F6510" t="s">
        <v>89</v>
      </c>
      <c r="G6510" t="s">
        <v>89</v>
      </c>
      <c r="H6510" t="s">
        <v>93</v>
      </c>
    </row>
    <row r="6511" spans="1:8" x14ac:dyDescent="0.25">
      <c r="A6511" t="s">
        <v>267</v>
      </c>
      <c r="B6511" t="s">
        <v>6139</v>
      </c>
      <c r="C6511" t="s">
        <v>89</v>
      </c>
      <c r="D6511" t="s">
        <v>6138</v>
      </c>
      <c r="E6511" t="s">
        <v>1272</v>
      </c>
      <c r="F6511" t="s">
        <v>89</v>
      </c>
      <c r="G6511" t="s">
        <v>89</v>
      </c>
      <c r="H6511" t="s">
        <v>93</v>
      </c>
    </row>
    <row r="6512" spans="1:8" x14ac:dyDescent="0.25">
      <c r="A6512" t="s">
        <v>267</v>
      </c>
      <c r="B6512" t="s">
        <v>1533</v>
      </c>
      <c r="C6512" t="s">
        <v>89</v>
      </c>
      <c r="D6512" t="s">
        <v>6138</v>
      </c>
      <c r="E6512" t="s">
        <v>1135</v>
      </c>
      <c r="F6512" t="s">
        <v>89</v>
      </c>
      <c r="G6512" t="s">
        <v>89</v>
      </c>
      <c r="H6512" t="s">
        <v>93</v>
      </c>
    </row>
    <row r="6513" spans="1:8" x14ac:dyDescent="0.25">
      <c r="A6513" t="s">
        <v>267</v>
      </c>
      <c r="B6513" t="s">
        <v>1555</v>
      </c>
      <c r="C6513" t="s">
        <v>89</v>
      </c>
      <c r="D6513" t="s">
        <v>6137</v>
      </c>
      <c r="E6513" t="s">
        <v>1235</v>
      </c>
      <c r="F6513" t="s">
        <v>89</v>
      </c>
      <c r="G6513" t="s">
        <v>89</v>
      </c>
      <c r="H6513" t="s">
        <v>93</v>
      </c>
    </row>
    <row r="6514" spans="1:8" x14ac:dyDescent="0.25">
      <c r="A6514" t="s">
        <v>267</v>
      </c>
      <c r="B6514" t="s">
        <v>1421</v>
      </c>
      <c r="C6514" t="s">
        <v>89</v>
      </c>
      <c r="D6514" t="s">
        <v>6137</v>
      </c>
      <c r="E6514" t="s">
        <v>1105</v>
      </c>
      <c r="F6514" t="s">
        <v>89</v>
      </c>
      <c r="G6514" t="s">
        <v>89</v>
      </c>
      <c r="H6514" t="s">
        <v>93</v>
      </c>
    </row>
    <row r="6515" spans="1:8" x14ac:dyDescent="0.25">
      <c r="A6515" t="s">
        <v>267</v>
      </c>
      <c r="B6515" t="s">
        <v>1430</v>
      </c>
      <c r="C6515" t="s">
        <v>89</v>
      </c>
      <c r="D6515" t="s">
        <v>6137</v>
      </c>
      <c r="E6515" t="s">
        <v>1093</v>
      </c>
      <c r="F6515" t="s">
        <v>89</v>
      </c>
      <c r="G6515" t="s">
        <v>89</v>
      </c>
      <c r="H6515" t="s">
        <v>93</v>
      </c>
    </row>
    <row r="6516" spans="1:8" x14ac:dyDescent="0.25">
      <c r="A6516" t="s">
        <v>267</v>
      </c>
      <c r="B6516" t="s">
        <v>1501</v>
      </c>
      <c r="C6516" t="s">
        <v>89</v>
      </c>
      <c r="D6516" t="s">
        <v>6137</v>
      </c>
      <c r="E6516" t="s">
        <v>1258</v>
      </c>
      <c r="F6516" t="s">
        <v>89</v>
      </c>
      <c r="G6516" t="s">
        <v>89</v>
      </c>
      <c r="H6516" t="s">
        <v>93</v>
      </c>
    </row>
    <row r="6517" spans="1:8" x14ac:dyDescent="0.25">
      <c r="A6517" t="s">
        <v>267</v>
      </c>
      <c r="B6517" t="s">
        <v>6097</v>
      </c>
      <c r="C6517" t="s">
        <v>89</v>
      </c>
      <c r="D6517" t="s">
        <v>6137</v>
      </c>
      <c r="E6517" t="s">
        <v>1166</v>
      </c>
      <c r="F6517" t="s">
        <v>89</v>
      </c>
      <c r="G6517" t="s">
        <v>89</v>
      </c>
      <c r="H6517" t="s">
        <v>93</v>
      </c>
    </row>
    <row r="6518" spans="1:8" x14ac:dyDescent="0.25">
      <c r="A6518" t="s">
        <v>267</v>
      </c>
      <c r="B6518" t="s">
        <v>1434</v>
      </c>
      <c r="C6518" t="s">
        <v>89</v>
      </c>
      <c r="D6518" t="s">
        <v>6137</v>
      </c>
      <c r="E6518" t="s">
        <v>2925</v>
      </c>
      <c r="F6518" t="s">
        <v>89</v>
      </c>
      <c r="G6518" t="s">
        <v>89</v>
      </c>
      <c r="H6518" t="s">
        <v>93</v>
      </c>
    </row>
    <row r="6519" spans="1:8" x14ac:dyDescent="0.25">
      <c r="A6519" t="s">
        <v>267</v>
      </c>
      <c r="B6519" t="s">
        <v>6141</v>
      </c>
      <c r="C6519" t="s">
        <v>89</v>
      </c>
      <c r="D6519" t="s">
        <v>6137</v>
      </c>
      <c r="E6519" t="s">
        <v>1582</v>
      </c>
      <c r="F6519" t="s">
        <v>89</v>
      </c>
      <c r="G6519" t="s">
        <v>89</v>
      </c>
      <c r="H6519" t="s">
        <v>93</v>
      </c>
    </row>
    <row r="6520" spans="1:8" x14ac:dyDescent="0.25">
      <c r="A6520" t="s">
        <v>267</v>
      </c>
      <c r="B6520" t="s">
        <v>1467</v>
      </c>
      <c r="C6520" t="s">
        <v>89</v>
      </c>
      <c r="D6520" t="s">
        <v>89</v>
      </c>
      <c r="E6520" t="s">
        <v>1504</v>
      </c>
      <c r="F6520" t="s">
        <v>89</v>
      </c>
      <c r="G6520" t="s">
        <v>89</v>
      </c>
      <c r="H6520" t="s">
        <v>93</v>
      </c>
    </row>
    <row r="6521" spans="1:8" x14ac:dyDescent="0.25">
      <c r="A6521" t="s">
        <v>267</v>
      </c>
      <c r="B6521" t="s">
        <v>1439</v>
      </c>
      <c r="C6521" t="s">
        <v>89</v>
      </c>
      <c r="D6521" t="s">
        <v>89</v>
      </c>
      <c r="E6521" t="s">
        <v>1504</v>
      </c>
      <c r="F6521" t="s">
        <v>89</v>
      </c>
      <c r="G6521" t="s">
        <v>89</v>
      </c>
      <c r="H6521" t="s">
        <v>93</v>
      </c>
    </row>
    <row r="6522" spans="1:8" x14ac:dyDescent="0.25">
      <c r="A6522" t="s">
        <v>267</v>
      </c>
      <c r="B6522" t="s">
        <v>1441</v>
      </c>
      <c r="C6522" t="s">
        <v>89</v>
      </c>
      <c r="D6522" t="s">
        <v>89</v>
      </c>
      <c r="E6522" t="s">
        <v>1504</v>
      </c>
      <c r="F6522" t="s">
        <v>89</v>
      </c>
      <c r="G6522" t="s">
        <v>89</v>
      </c>
      <c r="H6522" t="s">
        <v>93</v>
      </c>
    </row>
    <row r="6523" spans="1:8" x14ac:dyDescent="0.25">
      <c r="A6523" t="s">
        <v>267</v>
      </c>
      <c r="B6523" t="s">
        <v>6142</v>
      </c>
      <c r="C6523" t="s">
        <v>89</v>
      </c>
      <c r="D6523" t="s">
        <v>89</v>
      </c>
      <c r="E6523" t="s">
        <v>1129</v>
      </c>
      <c r="F6523" t="s">
        <v>89</v>
      </c>
      <c r="G6523" t="s">
        <v>89</v>
      </c>
      <c r="H6523" t="s">
        <v>93</v>
      </c>
    </row>
    <row r="6524" spans="1:8" x14ac:dyDescent="0.25">
      <c r="A6524" t="s">
        <v>267</v>
      </c>
      <c r="B6524" t="s">
        <v>6143</v>
      </c>
      <c r="C6524" t="s">
        <v>89</v>
      </c>
      <c r="D6524" t="s">
        <v>89</v>
      </c>
      <c r="E6524" t="s">
        <v>1388</v>
      </c>
      <c r="F6524" t="s">
        <v>89</v>
      </c>
      <c r="G6524" t="s">
        <v>89</v>
      </c>
      <c r="H6524" t="s">
        <v>93</v>
      </c>
    </row>
    <row r="6525" spans="1:8" x14ac:dyDescent="0.25">
      <c r="A6525" t="s">
        <v>267</v>
      </c>
      <c r="B6525" t="s">
        <v>1122</v>
      </c>
      <c r="C6525" t="s">
        <v>89</v>
      </c>
      <c r="D6525" t="s">
        <v>89</v>
      </c>
      <c r="E6525" t="s">
        <v>1218</v>
      </c>
      <c r="F6525" t="s">
        <v>89</v>
      </c>
      <c r="G6525" t="s">
        <v>89</v>
      </c>
      <c r="H6525" t="s">
        <v>93</v>
      </c>
    </row>
    <row r="6526" spans="1:8" x14ac:dyDescent="0.25">
      <c r="A6526" t="s">
        <v>267</v>
      </c>
      <c r="B6526" t="s">
        <v>1124</v>
      </c>
      <c r="C6526" t="s">
        <v>89</v>
      </c>
      <c r="D6526" t="s">
        <v>89</v>
      </c>
      <c r="E6526" t="s">
        <v>1129</v>
      </c>
      <c r="F6526" t="s">
        <v>89</v>
      </c>
      <c r="G6526" t="s">
        <v>89</v>
      </c>
      <c r="H6526" t="s">
        <v>93</v>
      </c>
    </row>
    <row r="6527" spans="1:8" x14ac:dyDescent="0.25">
      <c r="A6527" t="s">
        <v>267</v>
      </c>
      <c r="B6527" t="s">
        <v>1198</v>
      </c>
      <c r="C6527" t="s">
        <v>89</v>
      </c>
      <c r="D6527" t="s">
        <v>89</v>
      </c>
      <c r="E6527" t="s">
        <v>1218</v>
      </c>
      <c r="F6527" t="s">
        <v>89</v>
      </c>
      <c r="G6527" t="s">
        <v>89</v>
      </c>
      <c r="H6527" t="s">
        <v>93</v>
      </c>
    </row>
    <row r="6528" spans="1:8" x14ac:dyDescent="0.25">
      <c r="A6528" t="s">
        <v>267</v>
      </c>
      <c r="B6528" t="s">
        <v>1437</v>
      </c>
      <c r="C6528" t="s">
        <v>89</v>
      </c>
      <c r="D6528" t="s">
        <v>89</v>
      </c>
      <c r="E6528" t="s">
        <v>1231</v>
      </c>
      <c r="F6528" t="s">
        <v>89</v>
      </c>
      <c r="G6528" t="s">
        <v>89</v>
      </c>
      <c r="H6528" t="s">
        <v>93</v>
      </c>
    </row>
    <row r="6529" spans="1:8" x14ac:dyDescent="0.25">
      <c r="A6529" t="s">
        <v>267</v>
      </c>
      <c r="B6529" t="s">
        <v>1201</v>
      </c>
      <c r="C6529" t="s">
        <v>89</v>
      </c>
      <c r="D6529" t="s">
        <v>89</v>
      </c>
      <c r="E6529" t="s">
        <v>1202</v>
      </c>
      <c r="F6529" t="s">
        <v>89</v>
      </c>
      <c r="G6529" t="s">
        <v>89</v>
      </c>
      <c r="H6529" t="s">
        <v>93</v>
      </c>
    </row>
    <row r="6530" spans="1:8" x14ac:dyDescent="0.25">
      <c r="A6530" t="s">
        <v>267</v>
      </c>
      <c r="B6530" t="s">
        <v>1200</v>
      </c>
      <c r="C6530" t="s">
        <v>89</v>
      </c>
      <c r="D6530" t="s">
        <v>89</v>
      </c>
      <c r="E6530" t="s">
        <v>1131</v>
      </c>
      <c r="F6530" t="s">
        <v>89</v>
      </c>
      <c r="G6530" t="s">
        <v>89</v>
      </c>
      <c r="H6530" t="s">
        <v>93</v>
      </c>
    </row>
    <row r="6531" spans="1:8" x14ac:dyDescent="0.25">
      <c r="A6531" t="s">
        <v>267</v>
      </c>
      <c r="B6531" t="s">
        <v>1130</v>
      </c>
      <c r="C6531" t="s">
        <v>89</v>
      </c>
      <c r="D6531" t="s">
        <v>89</v>
      </c>
      <c r="E6531" t="s">
        <v>1133</v>
      </c>
      <c r="F6531" t="s">
        <v>89</v>
      </c>
      <c r="G6531" t="s">
        <v>89</v>
      </c>
      <c r="H6531" t="s">
        <v>93</v>
      </c>
    </row>
    <row r="6532" spans="1:8" x14ac:dyDescent="0.25">
      <c r="A6532" t="s">
        <v>267</v>
      </c>
      <c r="B6532" t="s">
        <v>1132</v>
      </c>
      <c r="C6532" t="s">
        <v>89</v>
      </c>
      <c r="D6532" t="s">
        <v>89</v>
      </c>
      <c r="E6532" t="s">
        <v>1221</v>
      </c>
      <c r="F6532" t="s">
        <v>89</v>
      </c>
      <c r="G6532" t="s">
        <v>89</v>
      </c>
      <c r="H6532" t="s">
        <v>93</v>
      </c>
    </row>
    <row r="6533" spans="1:8" x14ac:dyDescent="0.25">
      <c r="A6533" t="s">
        <v>267</v>
      </c>
      <c r="B6533" t="s">
        <v>1268</v>
      </c>
      <c r="C6533" t="s">
        <v>89</v>
      </c>
      <c r="D6533" t="s">
        <v>89</v>
      </c>
      <c r="E6533" t="s">
        <v>1335</v>
      </c>
      <c r="F6533" t="s">
        <v>89</v>
      </c>
      <c r="G6533" t="s">
        <v>89</v>
      </c>
      <c r="H6533" t="s">
        <v>93</v>
      </c>
    </row>
    <row r="6534" spans="1:8" x14ac:dyDescent="0.25">
      <c r="A6534" t="s">
        <v>267</v>
      </c>
      <c r="B6534" t="s">
        <v>1269</v>
      </c>
      <c r="C6534" t="s">
        <v>89</v>
      </c>
      <c r="D6534" t="s">
        <v>89</v>
      </c>
      <c r="E6534" t="s">
        <v>1335</v>
      </c>
      <c r="F6534" t="s">
        <v>89</v>
      </c>
      <c r="G6534" t="s">
        <v>89</v>
      </c>
      <c r="H6534" t="s">
        <v>93</v>
      </c>
    </row>
    <row r="6535" spans="1:8" x14ac:dyDescent="0.25">
      <c r="A6535" t="s">
        <v>267</v>
      </c>
      <c r="B6535" t="s">
        <v>1232</v>
      </c>
      <c r="C6535" t="s">
        <v>89</v>
      </c>
      <c r="D6535" t="s">
        <v>89</v>
      </c>
      <c r="E6535" t="s">
        <v>1335</v>
      </c>
      <c r="F6535" t="s">
        <v>89</v>
      </c>
      <c r="G6535" t="s">
        <v>89</v>
      </c>
      <c r="H6535" t="s">
        <v>93</v>
      </c>
    </row>
    <row r="6536" spans="1:8" x14ac:dyDescent="0.25">
      <c r="A6536" t="s">
        <v>267</v>
      </c>
      <c r="B6536" t="s">
        <v>1271</v>
      </c>
      <c r="C6536" t="s">
        <v>89</v>
      </c>
      <c r="D6536" t="s">
        <v>89</v>
      </c>
      <c r="E6536" t="s">
        <v>1272</v>
      </c>
      <c r="F6536" t="s">
        <v>89</v>
      </c>
      <c r="G6536" t="s">
        <v>89</v>
      </c>
      <c r="H6536" t="s">
        <v>93</v>
      </c>
    </row>
    <row r="6537" spans="1:8" x14ac:dyDescent="0.25">
      <c r="A6537" t="s">
        <v>267</v>
      </c>
      <c r="B6537" t="s">
        <v>1236</v>
      </c>
      <c r="C6537" t="s">
        <v>89</v>
      </c>
      <c r="D6537" t="s">
        <v>89</v>
      </c>
      <c r="E6537" t="s">
        <v>1272</v>
      </c>
      <c r="F6537" t="s">
        <v>89</v>
      </c>
      <c r="G6537" t="s">
        <v>89</v>
      </c>
      <c r="H6537" t="s">
        <v>93</v>
      </c>
    </row>
    <row r="6538" spans="1:8" x14ac:dyDescent="0.25">
      <c r="A6538" t="s">
        <v>267</v>
      </c>
      <c r="B6538" t="s">
        <v>1138</v>
      </c>
      <c r="C6538" t="s">
        <v>89</v>
      </c>
      <c r="D6538" t="s">
        <v>89</v>
      </c>
      <c r="E6538" t="s">
        <v>1139</v>
      </c>
      <c r="F6538" t="s">
        <v>89</v>
      </c>
      <c r="G6538" t="s">
        <v>89</v>
      </c>
      <c r="H6538" t="s">
        <v>93</v>
      </c>
    </row>
    <row r="6539" spans="1:8" x14ac:dyDescent="0.25">
      <c r="A6539" t="s">
        <v>268</v>
      </c>
      <c r="B6539" t="s">
        <v>1417</v>
      </c>
      <c r="C6539" t="s">
        <v>89</v>
      </c>
      <c r="D6539" t="s">
        <v>6144</v>
      </c>
      <c r="E6539" t="s">
        <v>6145</v>
      </c>
      <c r="F6539" t="s">
        <v>89</v>
      </c>
      <c r="G6539" t="s">
        <v>89</v>
      </c>
      <c r="H6539" t="s">
        <v>93</v>
      </c>
    </row>
    <row r="6540" spans="1:8" x14ac:dyDescent="0.25">
      <c r="A6540" t="s">
        <v>268</v>
      </c>
      <c r="B6540" t="s">
        <v>6146</v>
      </c>
      <c r="C6540" t="s">
        <v>89</v>
      </c>
      <c r="D6540" t="s">
        <v>6147</v>
      </c>
      <c r="E6540" t="s">
        <v>2665</v>
      </c>
      <c r="F6540" t="s">
        <v>89</v>
      </c>
      <c r="G6540" t="s">
        <v>89</v>
      </c>
      <c r="H6540" t="s">
        <v>93</v>
      </c>
    </row>
    <row r="6541" spans="1:8" x14ac:dyDescent="0.25">
      <c r="A6541" t="s">
        <v>268</v>
      </c>
      <c r="B6541" t="s">
        <v>6148</v>
      </c>
      <c r="C6541" t="s">
        <v>89</v>
      </c>
      <c r="D6541" t="s">
        <v>6149</v>
      </c>
      <c r="E6541" t="s">
        <v>6150</v>
      </c>
      <c r="F6541" t="s">
        <v>89</v>
      </c>
      <c r="G6541" t="s">
        <v>89</v>
      </c>
      <c r="H6541" t="s">
        <v>93</v>
      </c>
    </row>
    <row r="6542" spans="1:8" x14ac:dyDescent="0.25">
      <c r="A6542" t="s">
        <v>268</v>
      </c>
      <c r="B6542" t="s">
        <v>6070</v>
      </c>
      <c r="C6542" t="s">
        <v>89</v>
      </c>
      <c r="D6542" t="s">
        <v>6151</v>
      </c>
      <c r="E6542" t="s">
        <v>1371</v>
      </c>
      <c r="F6542" t="s">
        <v>89</v>
      </c>
      <c r="G6542" t="s">
        <v>89</v>
      </c>
      <c r="H6542" t="s">
        <v>93</v>
      </c>
    </row>
    <row r="6543" spans="1:8" x14ac:dyDescent="0.25">
      <c r="A6543" t="s">
        <v>268</v>
      </c>
      <c r="B6543" t="s">
        <v>1520</v>
      </c>
      <c r="C6543" t="s">
        <v>89</v>
      </c>
      <c r="D6543" t="s">
        <v>6152</v>
      </c>
      <c r="E6543" t="s">
        <v>1233</v>
      </c>
      <c r="F6543" t="s">
        <v>89</v>
      </c>
      <c r="G6543" t="s">
        <v>89</v>
      </c>
      <c r="H6543" t="s">
        <v>93</v>
      </c>
    </row>
    <row r="6544" spans="1:8" x14ac:dyDescent="0.25">
      <c r="A6544" t="s">
        <v>268</v>
      </c>
      <c r="B6544" t="s">
        <v>6153</v>
      </c>
      <c r="C6544" t="s">
        <v>89</v>
      </c>
      <c r="D6544" t="s">
        <v>6154</v>
      </c>
      <c r="E6544" t="s">
        <v>1342</v>
      </c>
      <c r="F6544" t="s">
        <v>89</v>
      </c>
      <c r="G6544" t="s">
        <v>89</v>
      </c>
      <c r="H6544" t="s">
        <v>93</v>
      </c>
    </row>
    <row r="6545" spans="1:8" x14ac:dyDescent="0.25">
      <c r="A6545" t="s">
        <v>268</v>
      </c>
      <c r="B6545" t="s">
        <v>6114</v>
      </c>
      <c r="C6545" t="s">
        <v>89</v>
      </c>
      <c r="D6545" t="s">
        <v>6155</v>
      </c>
      <c r="E6545" t="s">
        <v>1238</v>
      </c>
      <c r="F6545" t="s">
        <v>89</v>
      </c>
      <c r="G6545" t="s">
        <v>89</v>
      </c>
      <c r="H6545" t="s">
        <v>93</v>
      </c>
    </row>
    <row r="6546" spans="1:8" x14ac:dyDescent="0.25">
      <c r="A6546" t="s">
        <v>268</v>
      </c>
      <c r="B6546" t="s">
        <v>6156</v>
      </c>
      <c r="C6546" t="s">
        <v>89</v>
      </c>
      <c r="D6546" t="s">
        <v>6157</v>
      </c>
      <c r="E6546" t="s">
        <v>1093</v>
      </c>
      <c r="F6546" t="s">
        <v>89</v>
      </c>
      <c r="G6546" t="s">
        <v>89</v>
      </c>
      <c r="H6546" t="s">
        <v>93</v>
      </c>
    </row>
    <row r="6547" spans="1:8" x14ac:dyDescent="0.25">
      <c r="A6547" t="s">
        <v>268</v>
      </c>
      <c r="B6547" t="s">
        <v>6158</v>
      </c>
      <c r="C6547" t="s">
        <v>89</v>
      </c>
      <c r="D6547" t="s">
        <v>6159</v>
      </c>
      <c r="E6547" t="s">
        <v>1770</v>
      </c>
      <c r="F6547" t="s">
        <v>89</v>
      </c>
      <c r="G6547" t="s">
        <v>89</v>
      </c>
      <c r="H6547" t="s">
        <v>93</v>
      </c>
    </row>
    <row r="6548" spans="1:8" x14ac:dyDescent="0.25">
      <c r="A6548" t="s">
        <v>268</v>
      </c>
      <c r="B6548" t="s">
        <v>6148</v>
      </c>
      <c r="C6548" t="s">
        <v>89</v>
      </c>
      <c r="D6548" t="s">
        <v>6149</v>
      </c>
      <c r="E6548" t="s">
        <v>3578</v>
      </c>
      <c r="F6548" t="s">
        <v>89</v>
      </c>
      <c r="G6548" t="s">
        <v>89</v>
      </c>
      <c r="H6548" t="s">
        <v>93</v>
      </c>
    </row>
    <row r="6549" spans="1:8" x14ac:dyDescent="0.25">
      <c r="A6549" t="s">
        <v>268</v>
      </c>
      <c r="B6549" t="s">
        <v>6160</v>
      </c>
      <c r="C6549" t="s">
        <v>89</v>
      </c>
      <c r="D6549" t="s">
        <v>6161</v>
      </c>
      <c r="E6549" t="s">
        <v>2277</v>
      </c>
      <c r="F6549" t="s">
        <v>89</v>
      </c>
      <c r="G6549" t="s">
        <v>89</v>
      </c>
      <c r="H6549" t="s">
        <v>93</v>
      </c>
    </row>
    <row r="6550" spans="1:8" x14ac:dyDescent="0.25">
      <c r="A6550" t="s">
        <v>268</v>
      </c>
      <c r="B6550" t="s">
        <v>6162</v>
      </c>
      <c r="C6550" t="s">
        <v>89</v>
      </c>
      <c r="D6550" t="s">
        <v>6163</v>
      </c>
      <c r="E6550" t="s">
        <v>1258</v>
      </c>
      <c r="F6550" t="s">
        <v>89</v>
      </c>
      <c r="G6550" t="s">
        <v>89</v>
      </c>
      <c r="H6550" t="s">
        <v>93</v>
      </c>
    </row>
    <row r="6551" spans="1:8" x14ac:dyDescent="0.25">
      <c r="A6551" t="s">
        <v>268</v>
      </c>
      <c r="B6551" t="s">
        <v>6164</v>
      </c>
      <c r="C6551" t="s">
        <v>89</v>
      </c>
      <c r="D6551" t="s">
        <v>6165</v>
      </c>
      <c r="E6551" t="s">
        <v>2872</v>
      </c>
      <c r="F6551" t="s">
        <v>89</v>
      </c>
      <c r="G6551" t="s">
        <v>89</v>
      </c>
      <c r="H6551" t="s">
        <v>93</v>
      </c>
    </row>
    <row r="6552" spans="1:8" x14ac:dyDescent="0.25">
      <c r="A6552" t="s">
        <v>268</v>
      </c>
      <c r="B6552" t="s">
        <v>6166</v>
      </c>
      <c r="C6552" t="s">
        <v>89</v>
      </c>
      <c r="D6552" t="s">
        <v>6167</v>
      </c>
      <c r="E6552" t="s">
        <v>6168</v>
      </c>
      <c r="F6552" t="s">
        <v>89</v>
      </c>
      <c r="G6552" t="s">
        <v>89</v>
      </c>
      <c r="H6552" t="s">
        <v>93</v>
      </c>
    </row>
    <row r="6553" spans="1:8" x14ac:dyDescent="0.25">
      <c r="A6553" t="s">
        <v>268</v>
      </c>
      <c r="B6553" t="s">
        <v>6169</v>
      </c>
      <c r="C6553" t="s">
        <v>89</v>
      </c>
      <c r="D6553" t="s">
        <v>6170</v>
      </c>
      <c r="E6553" t="s">
        <v>1100</v>
      </c>
      <c r="F6553" t="s">
        <v>89</v>
      </c>
      <c r="G6553" t="s">
        <v>89</v>
      </c>
      <c r="H6553" t="s">
        <v>93</v>
      </c>
    </row>
    <row r="6554" spans="1:8" x14ac:dyDescent="0.25">
      <c r="A6554" t="s">
        <v>268</v>
      </c>
      <c r="B6554" t="s">
        <v>1520</v>
      </c>
      <c r="C6554" t="s">
        <v>89</v>
      </c>
      <c r="D6554" t="s">
        <v>6152</v>
      </c>
      <c r="E6554" t="s">
        <v>1233</v>
      </c>
      <c r="F6554" t="s">
        <v>89</v>
      </c>
      <c r="G6554" t="s">
        <v>89</v>
      </c>
      <c r="H6554" t="s">
        <v>93</v>
      </c>
    </row>
    <row r="6555" spans="1:8" x14ac:dyDescent="0.25">
      <c r="A6555" t="s">
        <v>268</v>
      </c>
      <c r="B6555" t="s">
        <v>6070</v>
      </c>
      <c r="C6555" t="s">
        <v>89</v>
      </c>
      <c r="D6555" t="s">
        <v>6151</v>
      </c>
      <c r="E6555" t="s">
        <v>1371</v>
      </c>
      <c r="F6555" t="s">
        <v>89</v>
      </c>
      <c r="G6555" t="s">
        <v>89</v>
      </c>
      <c r="H6555" t="s">
        <v>93</v>
      </c>
    </row>
    <row r="6556" spans="1:8" x14ac:dyDescent="0.25">
      <c r="A6556" t="s">
        <v>268</v>
      </c>
      <c r="B6556" t="s">
        <v>6171</v>
      </c>
      <c r="C6556" t="s">
        <v>89</v>
      </c>
      <c r="D6556" t="s">
        <v>6172</v>
      </c>
      <c r="E6556" t="s">
        <v>1100</v>
      </c>
      <c r="F6556" t="s">
        <v>89</v>
      </c>
      <c r="G6556" t="s">
        <v>89</v>
      </c>
      <c r="H6556" t="s">
        <v>93</v>
      </c>
    </row>
    <row r="6557" spans="1:8" x14ac:dyDescent="0.25">
      <c r="A6557" t="s">
        <v>268</v>
      </c>
      <c r="B6557" t="s">
        <v>6173</v>
      </c>
      <c r="C6557" t="s">
        <v>89</v>
      </c>
      <c r="D6557" t="s">
        <v>6174</v>
      </c>
      <c r="E6557" t="s">
        <v>3701</v>
      </c>
      <c r="F6557" t="s">
        <v>89</v>
      </c>
      <c r="G6557" t="s">
        <v>89</v>
      </c>
      <c r="H6557" t="s">
        <v>93</v>
      </c>
    </row>
    <row r="6558" spans="1:8" x14ac:dyDescent="0.25">
      <c r="A6558" t="s">
        <v>268</v>
      </c>
      <c r="B6558" t="s">
        <v>6175</v>
      </c>
      <c r="C6558" t="s">
        <v>89</v>
      </c>
      <c r="D6558" t="s">
        <v>6176</v>
      </c>
      <c r="E6558" t="s">
        <v>3701</v>
      </c>
      <c r="F6558" t="s">
        <v>89</v>
      </c>
      <c r="G6558" t="s">
        <v>89</v>
      </c>
      <c r="H6558" t="s">
        <v>93</v>
      </c>
    </row>
    <row r="6559" spans="1:8" x14ac:dyDescent="0.25">
      <c r="A6559" t="s">
        <v>268</v>
      </c>
      <c r="B6559" t="s">
        <v>6177</v>
      </c>
      <c r="C6559" t="s">
        <v>89</v>
      </c>
      <c r="D6559" t="s">
        <v>6178</v>
      </c>
      <c r="E6559" t="s">
        <v>2303</v>
      </c>
      <c r="F6559" t="s">
        <v>89</v>
      </c>
      <c r="G6559" t="s">
        <v>89</v>
      </c>
      <c r="H6559" t="s">
        <v>93</v>
      </c>
    </row>
    <row r="6560" spans="1:8" x14ac:dyDescent="0.25">
      <c r="A6560" t="s">
        <v>268</v>
      </c>
      <c r="B6560" t="s">
        <v>1417</v>
      </c>
      <c r="C6560" t="s">
        <v>89</v>
      </c>
      <c r="D6560" t="s">
        <v>6144</v>
      </c>
      <c r="E6560" t="s">
        <v>6145</v>
      </c>
      <c r="F6560" t="s">
        <v>89</v>
      </c>
      <c r="G6560" t="s">
        <v>89</v>
      </c>
      <c r="H6560" t="s">
        <v>93</v>
      </c>
    </row>
    <row r="6561" spans="1:8" x14ac:dyDescent="0.25">
      <c r="A6561" t="s">
        <v>268</v>
      </c>
      <c r="B6561" t="s">
        <v>6087</v>
      </c>
      <c r="C6561" t="s">
        <v>89</v>
      </c>
      <c r="D6561" t="s">
        <v>6179</v>
      </c>
      <c r="E6561" t="s">
        <v>1346</v>
      </c>
      <c r="F6561" t="s">
        <v>89</v>
      </c>
      <c r="G6561" t="s">
        <v>89</v>
      </c>
      <c r="H6561" t="s">
        <v>93</v>
      </c>
    </row>
    <row r="6562" spans="1:8" x14ac:dyDescent="0.25">
      <c r="A6562" t="s">
        <v>268</v>
      </c>
      <c r="B6562" t="s">
        <v>6146</v>
      </c>
      <c r="C6562" t="s">
        <v>89</v>
      </c>
      <c r="D6562" t="s">
        <v>6147</v>
      </c>
      <c r="E6562" t="s">
        <v>2665</v>
      </c>
      <c r="F6562" t="s">
        <v>89</v>
      </c>
      <c r="G6562" t="s">
        <v>89</v>
      </c>
      <c r="H6562" t="s">
        <v>93</v>
      </c>
    </row>
    <row r="6563" spans="1:8" x14ac:dyDescent="0.25">
      <c r="A6563" t="s">
        <v>268</v>
      </c>
      <c r="B6563" t="s">
        <v>3374</v>
      </c>
      <c r="C6563" t="s">
        <v>89</v>
      </c>
      <c r="D6563" t="s">
        <v>6180</v>
      </c>
      <c r="E6563" t="s">
        <v>2665</v>
      </c>
      <c r="F6563" t="s">
        <v>89</v>
      </c>
      <c r="G6563" t="s">
        <v>89</v>
      </c>
      <c r="H6563" t="s">
        <v>93</v>
      </c>
    </row>
    <row r="6564" spans="1:8" x14ac:dyDescent="0.25">
      <c r="A6564" t="s">
        <v>268</v>
      </c>
      <c r="B6564" t="s">
        <v>6118</v>
      </c>
      <c r="C6564" t="s">
        <v>89</v>
      </c>
      <c r="D6564" t="s">
        <v>6181</v>
      </c>
      <c r="E6564" t="s">
        <v>1770</v>
      </c>
      <c r="F6564" t="s">
        <v>89</v>
      </c>
      <c r="G6564" t="s">
        <v>89</v>
      </c>
      <c r="H6564" t="s">
        <v>93</v>
      </c>
    </row>
    <row r="6565" spans="1:8" x14ac:dyDescent="0.25">
      <c r="A6565" t="s">
        <v>268</v>
      </c>
      <c r="B6565" t="s">
        <v>1430</v>
      </c>
      <c r="C6565" t="s">
        <v>89</v>
      </c>
      <c r="D6565" t="s">
        <v>6182</v>
      </c>
      <c r="E6565" t="s">
        <v>2872</v>
      </c>
      <c r="F6565" t="s">
        <v>89</v>
      </c>
      <c r="G6565" t="s">
        <v>89</v>
      </c>
      <c r="H6565" t="s">
        <v>93</v>
      </c>
    </row>
    <row r="6566" spans="1:8" x14ac:dyDescent="0.25">
      <c r="A6566" t="s">
        <v>268</v>
      </c>
      <c r="B6566" t="s">
        <v>6183</v>
      </c>
      <c r="C6566" t="s">
        <v>89</v>
      </c>
      <c r="D6566" t="s">
        <v>6184</v>
      </c>
      <c r="E6566" t="s">
        <v>2440</v>
      </c>
      <c r="F6566" t="s">
        <v>89</v>
      </c>
      <c r="G6566" t="s">
        <v>89</v>
      </c>
      <c r="H6566" t="s">
        <v>93</v>
      </c>
    </row>
    <row r="6567" spans="1:8" x14ac:dyDescent="0.25">
      <c r="A6567" t="s">
        <v>268</v>
      </c>
      <c r="B6567" t="s">
        <v>1434</v>
      </c>
      <c r="C6567" t="s">
        <v>89</v>
      </c>
      <c r="D6567" t="s">
        <v>6185</v>
      </c>
      <c r="E6567" t="s">
        <v>6186</v>
      </c>
      <c r="F6567" t="s">
        <v>89</v>
      </c>
      <c r="G6567" t="s">
        <v>89</v>
      </c>
      <c r="H6567" t="s">
        <v>93</v>
      </c>
    </row>
    <row r="6568" spans="1:8" x14ac:dyDescent="0.25">
      <c r="A6568" t="s">
        <v>268</v>
      </c>
      <c r="B6568" t="s">
        <v>6187</v>
      </c>
      <c r="C6568" t="s">
        <v>89</v>
      </c>
      <c r="D6568" t="s">
        <v>89</v>
      </c>
      <c r="E6568" t="s">
        <v>1100</v>
      </c>
      <c r="F6568" t="s">
        <v>89</v>
      </c>
      <c r="G6568" t="s">
        <v>89</v>
      </c>
      <c r="H6568" t="s">
        <v>93</v>
      </c>
    </row>
    <row r="6569" spans="1:8" x14ac:dyDescent="0.25">
      <c r="A6569" t="s">
        <v>268</v>
      </c>
      <c r="B6569" t="s">
        <v>6188</v>
      </c>
      <c r="C6569" t="s">
        <v>89</v>
      </c>
      <c r="D6569" t="s">
        <v>89</v>
      </c>
      <c r="E6569" t="s">
        <v>1440</v>
      </c>
      <c r="F6569" t="s">
        <v>89</v>
      </c>
      <c r="G6569" t="s">
        <v>89</v>
      </c>
      <c r="H6569" t="s">
        <v>93</v>
      </c>
    </row>
    <row r="6570" spans="1:8" x14ac:dyDescent="0.25">
      <c r="A6570" t="s">
        <v>268</v>
      </c>
      <c r="B6570" t="s">
        <v>6189</v>
      </c>
      <c r="C6570" t="s">
        <v>89</v>
      </c>
      <c r="D6570" t="s">
        <v>89</v>
      </c>
      <c r="E6570" t="s">
        <v>1386</v>
      </c>
      <c r="F6570" t="s">
        <v>89</v>
      </c>
      <c r="G6570" t="s">
        <v>89</v>
      </c>
      <c r="H6570" t="s">
        <v>93</v>
      </c>
    </row>
    <row r="6571" spans="1:8" x14ac:dyDescent="0.25">
      <c r="A6571" t="s">
        <v>268</v>
      </c>
      <c r="B6571" t="s">
        <v>6190</v>
      </c>
      <c r="C6571" t="s">
        <v>89</v>
      </c>
      <c r="D6571" t="s">
        <v>89</v>
      </c>
      <c r="E6571" t="s">
        <v>2303</v>
      </c>
      <c r="F6571" t="s">
        <v>89</v>
      </c>
      <c r="G6571" t="s">
        <v>89</v>
      </c>
      <c r="H6571" t="s">
        <v>93</v>
      </c>
    </row>
    <row r="6572" spans="1:8" x14ac:dyDescent="0.25">
      <c r="A6572" t="s">
        <v>268</v>
      </c>
      <c r="B6572" t="s">
        <v>6191</v>
      </c>
      <c r="C6572" t="s">
        <v>89</v>
      </c>
      <c r="D6572" t="s">
        <v>89</v>
      </c>
      <c r="E6572" t="s">
        <v>1386</v>
      </c>
      <c r="F6572" t="s">
        <v>89</v>
      </c>
      <c r="G6572" t="s">
        <v>89</v>
      </c>
      <c r="H6572" t="s">
        <v>93</v>
      </c>
    </row>
    <row r="6573" spans="1:8" x14ac:dyDescent="0.25">
      <c r="A6573" t="s">
        <v>268</v>
      </c>
      <c r="B6573" t="s">
        <v>6192</v>
      </c>
      <c r="C6573" t="s">
        <v>89</v>
      </c>
      <c r="D6573" t="s">
        <v>89</v>
      </c>
      <c r="E6573" t="s">
        <v>1386</v>
      </c>
      <c r="F6573" t="s">
        <v>89</v>
      </c>
      <c r="G6573" t="s">
        <v>89</v>
      </c>
      <c r="H6573" t="s">
        <v>93</v>
      </c>
    </row>
    <row r="6574" spans="1:8" x14ac:dyDescent="0.25">
      <c r="A6574" t="s">
        <v>268</v>
      </c>
      <c r="B6574" t="s">
        <v>6193</v>
      </c>
      <c r="C6574" t="s">
        <v>89</v>
      </c>
      <c r="D6574" t="s">
        <v>89</v>
      </c>
      <c r="E6574" t="s">
        <v>1386</v>
      </c>
      <c r="F6574" t="s">
        <v>89</v>
      </c>
      <c r="G6574" t="s">
        <v>89</v>
      </c>
      <c r="H6574" t="s">
        <v>93</v>
      </c>
    </row>
    <row r="6575" spans="1:8" x14ac:dyDescent="0.25">
      <c r="A6575" t="s">
        <v>268</v>
      </c>
      <c r="B6575" t="s">
        <v>1122</v>
      </c>
      <c r="C6575" t="s">
        <v>89</v>
      </c>
      <c r="D6575" t="s">
        <v>89</v>
      </c>
      <c r="E6575" t="s">
        <v>1386</v>
      </c>
      <c r="F6575" t="s">
        <v>89</v>
      </c>
      <c r="G6575" t="s">
        <v>89</v>
      </c>
      <c r="H6575" t="s">
        <v>93</v>
      </c>
    </row>
    <row r="6576" spans="1:8" x14ac:dyDescent="0.25">
      <c r="A6576" t="s">
        <v>268</v>
      </c>
      <c r="B6576" t="s">
        <v>1124</v>
      </c>
      <c r="C6576" t="s">
        <v>89</v>
      </c>
      <c r="D6576" t="s">
        <v>89</v>
      </c>
      <c r="E6576" t="s">
        <v>1386</v>
      </c>
      <c r="F6576" t="s">
        <v>89</v>
      </c>
      <c r="G6576" t="s">
        <v>89</v>
      </c>
      <c r="H6576" t="s">
        <v>93</v>
      </c>
    </row>
    <row r="6577" spans="1:8" x14ac:dyDescent="0.25">
      <c r="A6577" t="s">
        <v>268</v>
      </c>
      <c r="B6577" t="s">
        <v>1125</v>
      </c>
      <c r="C6577" t="s">
        <v>89</v>
      </c>
      <c r="D6577" t="s">
        <v>89</v>
      </c>
      <c r="E6577" t="s">
        <v>1386</v>
      </c>
      <c r="F6577" t="s">
        <v>89</v>
      </c>
      <c r="G6577" t="s">
        <v>89</v>
      </c>
      <c r="H6577" t="s">
        <v>93</v>
      </c>
    </row>
    <row r="6578" spans="1:8" x14ac:dyDescent="0.25">
      <c r="A6578" t="s">
        <v>268</v>
      </c>
      <c r="B6578" t="s">
        <v>1266</v>
      </c>
      <c r="C6578" t="s">
        <v>89</v>
      </c>
      <c r="D6578" t="s">
        <v>89</v>
      </c>
      <c r="E6578" t="s">
        <v>1386</v>
      </c>
      <c r="F6578" t="s">
        <v>89</v>
      </c>
      <c r="G6578" t="s">
        <v>89</v>
      </c>
      <c r="H6578" t="s">
        <v>93</v>
      </c>
    </row>
    <row r="6579" spans="1:8" x14ac:dyDescent="0.25">
      <c r="A6579" t="s">
        <v>268</v>
      </c>
      <c r="B6579" t="s">
        <v>4049</v>
      </c>
      <c r="C6579" t="s">
        <v>89</v>
      </c>
      <c r="D6579" t="s">
        <v>89</v>
      </c>
      <c r="E6579" t="s">
        <v>1386</v>
      </c>
      <c r="F6579" t="s">
        <v>89</v>
      </c>
      <c r="G6579" t="s">
        <v>89</v>
      </c>
      <c r="H6579" t="s">
        <v>93</v>
      </c>
    </row>
    <row r="6580" spans="1:8" x14ac:dyDescent="0.25">
      <c r="A6580" t="s">
        <v>268</v>
      </c>
      <c r="B6580" t="s">
        <v>1200</v>
      </c>
      <c r="C6580" t="s">
        <v>89</v>
      </c>
      <c r="D6580" t="s">
        <v>89</v>
      </c>
      <c r="E6580" t="s">
        <v>1267</v>
      </c>
      <c r="F6580" t="s">
        <v>89</v>
      </c>
      <c r="G6580" t="s">
        <v>89</v>
      </c>
      <c r="H6580" t="s">
        <v>93</v>
      </c>
    </row>
    <row r="6581" spans="1:8" x14ac:dyDescent="0.25">
      <c r="A6581" t="s">
        <v>268</v>
      </c>
      <c r="B6581" t="s">
        <v>1201</v>
      </c>
      <c r="C6581" t="s">
        <v>89</v>
      </c>
      <c r="D6581" t="s">
        <v>89</v>
      </c>
      <c r="E6581" t="s">
        <v>1202</v>
      </c>
      <c r="F6581" t="s">
        <v>89</v>
      </c>
      <c r="G6581" t="s">
        <v>89</v>
      </c>
      <c r="H6581" t="s">
        <v>93</v>
      </c>
    </row>
    <row r="6582" spans="1:8" x14ac:dyDescent="0.25">
      <c r="A6582" t="s">
        <v>268</v>
      </c>
      <c r="B6582" t="s">
        <v>6194</v>
      </c>
      <c r="C6582" t="s">
        <v>89</v>
      </c>
      <c r="D6582" t="s">
        <v>89</v>
      </c>
      <c r="E6582" t="s">
        <v>1267</v>
      </c>
      <c r="F6582" t="s">
        <v>89</v>
      </c>
      <c r="G6582" t="s">
        <v>89</v>
      </c>
      <c r="H6582" t="s">
        <v>93</v>
      </c>
    </row>
    <row r="6583" spans="1:8" x14ac:dyDescent="0.25">
      <c r="A6583" t="s">
        <v>268</v>
      </c>
      <c r="B6583" t="s">
        <v>1130</v>
      </c>
      <c r="C6583" t="s">
        <v>89</v>
      </c>
      <c r="D6583" t="s">
        <v>89</v>
      </c>
      <c r="E6583" t="s">
        <v>1202</v>
      </c>
      <c r="F6583" t="s">
        <v>89</v>
      </c>
      <c r="G6583" t="s">
        <v>89</v>
      </c>
      <c r="H6583" t="s">
        <v>93</v>
      </c>
    </row>
    <row r="6584" spans="1:8" x14ac:dyDescent="0.25">
      <c r="A6584" t="s">
        <v>268</v>
      </c>
      <c r="B6584" t="s">
        <v>1132</v>
      </c>
      <c r="C6584" t="s">
        <v>89</v>
      </c>
      <c r="D6584" t="s">
        <v>89</v>
      </c>
      <c r="E6584" t="s">
        <v>2428</v>
      </c>
      <c r="F6584" t="s">
        <v>89</v>
      </c>
      <c r="G6584" t="s">
        <v>89</v>
      </c>
      <c r="H6584" t="s">
        <v>93</v>
      </c>
    </row>
    <row r="6585" spans="1:8" x14ac:dyDescent="0.25">
      <c r="A6585" t="s">
        <v>268</v>
      </c>
      <c r="B6585" t="s">
        <v>6195</v>
      </c>
      <c r="C6585" t="s">
        <v>89</v>
      </c>
      <c r="D6585" t="s">
        <v>89</v>
      </c>
      <c r="E6585" t="s">
        <v>2884</v>
      </c>
      <c r="F6585" t="s">
        <v>89</v>
      </c>
      <c r="G6585" t="s">
        <v>89</v>
      </c>
      <c r="H6585" t="s">
        <v>93</v>
      </c>
    </row>
    <row r="6586" spans="1:8" x14ac:dyDescent="0.25">
      <c r="A6586" t="s">
        <v>268</v>
      </c>
      <c r="B6586" t="s">
        <v>4149</v>
      </c>
      <c r="C6586" t="s">
        <v>89</v>
      </c>
      <c r="D6586" t="s">
        <v>89</v>
      </c>
      <c r="E6586" t="s">
        <v>1233</v>
      </c>
      <c r="F6586" t="s">
        <v>89</v>
      </c>
      <c r="G6586" t="s">
        <v>89</v>
      </c>
      <c r="H6586" t="s">
        <v>93</v>
      </c>
    </row>
    <row r="6587" spans="1:8" x14ac:dyDescent="0.25">
      <c r="A6587" t="s">
        <v>268</v>
      </c>
      <c r="B6587" t="s">
        <v>6196</v>
      </c>
      <c r="C6587" t="s">
        <v>89</v>
      </c>
      <c r="D6587" t="s">
        <v>89</v>
      </c>
      <c r="E6587" t="s">
        <v>1371</v>
      </c>
      <c r="F6587" t="s">
        <v>89</v>
      </c>
      <c r="G6587" t="s">
        <v>89</v>
      </c>
      <c r="H6587" t="s">
        <v>93</v>
      </c>
    </row>
    <row r="6588" spans="1:8" x14ac:dyDescent="0.25">
      <c r="A6588" t="s">
        <v>268</v>
      </c>
      <c r="B6588" t="s">
        <v>3262</v>
      </c>
      <c r="C6588" t="s">
        <v>89</v>
      </c>
      <c r="D6588" t="s">
        <v>89</v>
      </c>
      <c r="E6588" t="s">
        <v>1267</v>
      </c>
      <c r="F6588" t="s">
        <v>89</v>
      </c>
      <c r="G6588" t="s">
        <v>89</v>
      </c>
      <c r="H6588" t="s">
        <v>93</v>
      </c>
    </row>
    <row r="6589" spans="1:8" x14ac:dyDescent="0.25">
      <c r="A6589" t="s">
        <v>268</v>
      </c>
      <c r="B6589" t="s">
        <v>1271</v>
      </c>
      <c r="C6589" t="s">
        <v>89</v>
      </c>
      <c r="D6589" t="s">
        <v>89</v>
      </c>
      <c r="E6589" t="s">
        <v>1346</v>
      </c>
      <c r="F6589" t="s">
        <v>89</v>
      </c>
      <c r="G6589" t="s">
        <v>89</v>
      </c>
      <c r="H6589" t="s">
        <v>93</v>
      </c>
    </row>
    <row r="6590" spans="1:8" x14ac:dyDescent="0.25">
      <c r="A6590" t="s">
        <v>268</v>
      </c>
      <c r="B6590" t="s">
        <v>5998</v>
      </c>
      <c r="C6590" t="s">
        <v>89</v>
      </c>
      <c r="D6590" t="s">
        <v>89</v>
      </c>
      <c r="E6590" t="s">
        <v>1346</v>
      </c>
      <c r="F6590" t="s">
        <v>89</v>
      </c>
      <c r="G6590" t="s">
        <v>89</v>
      </c>
      <c r="H6590" t="s">
        <v>93</v>
      </c>
    </row>
    <row r="6591" spans="1:8" x14ac:dyDescent="0.25">
      <c r="A6591" t="s">
        <v>268</v>
      </c>
      <c r="B6591" t="s">
        <v>1138</v>
      </c>
      <c r="C6591" t="s">
        <v>89</v>
      </c>
      <c r="D6591" t="s">
        <v>89</v>
      </c>
      <c r="E6591" t="s">
        <v>1139</v>
      </c>
      <c r="F6591" t="s">
        <v>89</v>
      </c>
      <c r="G6591" t="s">
        <v>89</v>
      </c>
      <c r="H6591" t="s">
        <v>93</v>
      </c>
    </row>
    <row r="6592" spans="1:8" x14ac:dyDescent="0.25">
      <c r="A6592" t="s">
        <v>269</v>
      </c>
      <c r="B6592" t="s">
        <v>1417</v>
      </c>
      <c r="C6592" t="s">
        <v>89</v>
      </c>
      <c r="D6592" t="s">
        <v>6197</v>
      </c>
      <c r="E6592" t="s">
        <v>1335</v>
      </c>
      <c r="F6592" t="s">
        <v>89</v>
      </c>
      <c r="G6592" t="s">
        <v>89</v>
      </c>
      <c r="H6592" t="s">
        <v>93</v>
      </c>
    </row>
    <row r="6593" spans="1:8" x14ac:dyDescent="0.25">
      <c r="A6593" t="s">
        <v>269</v>
      </c>
      <c r="B6593" t="s">
        <v>6087</v>
      </c>
      <c r="C6593" t="s">
        <v>89</v>
      </c>
      <c r="D6593" t="s">
        <v>6198</v>
      </c>
      <c r="E6593" t="s">
        <v>1235</v>
      </c>
      <c r="F6593" t="s">
        <v>89</v>
      </c>
      <c r="G6593" t="s">
        <v>89</v>
      </c>
      <c r="H6593" t="s">
        <v>93</v>
      </c>
    </row>
    <row r="6594" spans="1:8" x14ac:dyDescent="0.25">
      <c r="A6594" t="s">
        <v>269</v>
      </c>
      <c r="B6594" t="s">
        <v>1555</v>
      </c>
      <c r="C6594" t="s">
        <v>89</v>
      </c>
      <c r="D6594" t="s">
        <v>6199</v>
      </c>
      <c r="E6594" t="s">
        <v>1235</v>
      </c>
      <c r="F6594" t="s">
        <v>89</v>
      </c>
      <c r="G6594" t="s">
        <v>89</v>
      </c>
      <c r="H6594" t="s">
        <v>93</v>
      </c>
    </row>
    <row r="6595" spans="1:8" x14ac:dyDescent="0.25">
      <c r="A6595" t="s">
        <v>269</v>
      </c>
      <c r="B6595" t="s">
        <v>1430</v>
      </c>
      <c r="C6595" t="s">
        <v>89</v>
      </c>
      <c r="D6595" t="s">
        <v>6200</v>
      </c>
      <c r="E6595" t="s">
        <v>1093</v>
      </c>
      <c r="F6595" t="s">
        <v>89</v>
      </c>
      <c r="G6595" t="s">
        <v>89</v>
      </c>
      <c r="H6595" t="s">
        <v>93</v>
      </c>
    </row>
    <row r="6596" spans="1:8" x14ac:dyDescent="0.25">
      <c r="A6596" t="s">
        <v>269</v>
      </c>
      <c r="B6596" t="s">
        <v>1421</v>
      </c>
      <c r="C6596" t="s">
        <v>89</v>
      </c>
      <c r="D6596" t="s">
        <v>6201</v>
      </c>
      <c r="E6596" t="s">
        <v>1105</v>
      </c>
      <c r="F6596" t="s">
        <v>89</v>
      </c>
      <c r="G6596" t="s">
        <v>89</v>
      </c>
      <c r="H6596" t="s">
        <v>93</v>
      </c>
    </row>
    <row r="6597" spans="1:8" x14ac:dyDescent="0.25">
      <c r="A6597" t="s">
        <v>269</v>
      </c>
      <c r="B6597" t="s">
        <v>1434</v>
      </c>
      <c r="C6597" t="s">
        <v>89</v>
      </c>
      <c r="D6597" t="s">
        <v>6202</v>
      </c>
      <c r="E6597" t="s">
        <v>2925</v>
      </c>
      <c r="F6597" t="s">
        <v>89</v>
      </c>
      <c r="G6597" t="s">
        <v>89</v>
      </c>
      <c r="H6597" t="s">
        <v>93</v>
      </c>
    </row>
    <row r="6598" spans="1:8" x14ac:dyDescent="0.25">
      <c r="A6598" t="s">
        <v>269</v>
      </c>
      <c r="B6598" t="s">
        <v>1430</v>
      </c>
      <c r="C6598" t="s">
        <v>89</v>
      </c>
      <c r="D6598" t="s">
        <v>6200</v>
      </c>
      <c r="E6598" t="s">
        <v>1093</v>
      </c>
      <c r="F6598" t="s">
        <v>89</v>
      </c>
      <c r="G6598" t="s">
        <v>89</v>
      </c>
      <c r="H6598" t="s">
        <v>93</v>
      </c>
    </row>
    <row r="6599" spans="1:8" x14ac:dyDescent="0.25">
      <c r="A6599" t="s">
        <v>269</v>
      </c>
      <c r="B6599" t="s">
        <v>1421</v>
      </c>
      <c r="C6599" t="s">
        <v>89</v>
      </c>
      <c r="D6599" t="s">
        <v>6201</v>
      </c>
      <c r="E6599" t="s">
        <v>1105</v>
      </c>
      <c r="F6599" t="s">
        <v>89</v>
      </c>
      <c r="G6599" t="s">
        <v>89</v>
      </c>
      <c r="H6599" t="s">
        <v>93</v>
      </c>
    </row>
    <row r="6600" spans="1:8" x14ac:dyDescent="0.25">
      <c r="A6600" t="s">
        <v>269</v>
      </c>
      <c r="B6600" t="s">
        <v>1417</v>
      </c>
      <c r="C6600" t="s">
        <v>89</v>
      </c>
      <c r="D6600" t="s">
        <v>6197</v>
      </c>
      <c r="E6600" t="s">
        <v>1335</v>
      </c>
      <c r="F6600" t="s">
        <v>89</v>
      </c>
      <c r="G6600" t="s">
        <v>89</v>
      </c>
      <c r="H6600" t="s">
        <v>93</v>
      </c>
    </row>
    <row r="6601" spans="1:8" x14ac:dyDescent="0.25">
      <c r="A6601" t="s">
        <v>269</v>
      </c>
      <c r="B6601" t="s">
        <v>1555</v>
      </c>
      <c r="C6601" t="s">
        <v>89</v>
      </c>
      <c r="D6601" t="s">
        <v>6199</v>
      </c>
      <c r="E6601" t="s">
        <v>1235</v>
      </c>
      <c r="F6601" t="s">
        <v>89</v>
      </c>
      <c r="G6601" t="s">
        <v>89</v>
      </c>
      <c r="H6601" t="s">
        <v>93</v>
      </c>
    </row>
    <row r="6602" spans="1:8" x14ac:dyDescent="0.25">
      <c r="A6602" t="s">
        <v>269</v>
      </c>
      <c r="B6602" t="s">
        <v>6087</v>
      </c>
      <c r="C6602" t="s">
        <v>89</v>
      </c>
      <c r="D6602" t="s">
        <v>6198</v>
      </c>
      <c r="E6602" t="s">
        <v>1235</v>
      </c>
      <c r="F6602" t="s">
        <v>89</v>
      </c>
      <c r="G6602" t="s">
        <v>89</v>
      </c>
      <c r="H6602" t="s">
        <v>93</v>
      </c>
    </row>
    <row r="6603" spans="1:8" x14ac:dyDescent="0.25">
      <c r="A6603" t="s">
        <v>269</v>
      </c>
      <c r="B6603" t="s">
        <v>1501</v>
      </c>
      <c r="C6603" t="s">
        <v>89</v>
      </c>
      <c r="D6603" t="s">
        <v>6203</v>
      </c>
      <c r="E6603" t="s">
        <v>1258</v>
      </c>
      <c r="F6603" t="s">
        <v>89</v>
      </c>
      <c r="G6603" t="s">
        <v>89</v>
      </c>
      <c r="H6603" t="s">
        <v>93</v>
      </c>
    </row>
    <row r="6604" spans="1:8" x14ac:dyDescent="0.25">
      <c r="A6604" t="s">
        <v>269</v>
      </c>
      <c r="B6604" t="s">
        <v>1198</v>
      </c>
      <c r="C6604" t="s">
        <v>89</v>
      </c>
      <c r="D6604" t="s">
        <v>89</v>
      </c>
      <c r="E6604" t="s">
        <v>1129</v>
      </c>
      <c r="F6604" t="s">
        <v>89</v>
      </c>
      <c r="G6604" t="s">
        <v>89</v>
      </c>
      <c r="H6604" t="s">
        <v>93</v>
      </c>
    </row>
    <row r="6605" spans="1:8" x14ac:dyDescent="0.25">
      <c r="A6605" t="s">
        <v>269</v>
      </c>
      <c r="B6605" t="s">
        <v>1200</v>
      </c>
      <c r="C6605" t="s">
        <v>89</v>
      </c>
      <c r="D6605" t="s">
        <v>89</v>
      </c>
      <c r="E6605" t="s">
        <v>1131</v>
      </c>
      <c r="F6605" t="s">
        <v>89</v>
      </c>
      <c r="G6605" t="s">
        <v>89</v>
      </c>
      <c r="H6605" t="s">
        <v>93</v>
      </c>
    </row>
    <row r="6606" spans="1:8" x14ac:dyDescent="0.25">
      <c r="A6606" t="s">
        <v>269</v>
      </c>
      <c r="B6606" t="s">
        <v>1128</v>
      </c>
      <c r="C6606" t="s">
        <v>89</v>
      </c>
      <c r="D6606" t="s">
        <v>89</v>
      </c>
      <c r="E6606" t="s">
        <v>1231</v>
      </c>
      <c r="F6606" t="s">
        <v>89</v>
      </c>
      <c r="G6606" t="s">
        <v>89</v>
      </c>
      <c r="H6606" t="s">
        <v>93</v>
      </c>
    </row>
    <row r="6607" spans="1:8" x14ac:dyDescent="0.25">
      <c r="A6607" t="s">
        <v>269</v>
      </c>
      <c r="B6607" t="s">
        <v>1130</v>
      </c>
      <c r="C6607" t="s">
        <v>89</v>
      </c>
      <c r="D6607" t="s">
        <v>89</v>
      </c>
      <c r="E6607" t="s">
        <v>1202</v>
      </c>
      <c r="F6607" t="s">
        <v>89</v>
      </c>
      <c r="G6607" t="s">
        <v>89</v>
      </c>
      <c r="H6607" t="s">
        <v>93</v>
      </c>
    </row>
    <row r="6608" spans="1:8" x14ac:dyDescent="0.25">
      <c r="A6608" t="s">
        <v>269</v>
      </c>
      <c r="B6608" t="s">
        <v>1132</v>
      </c>
      <c r="C6608" t="s">
        <v>89</v>
      </c>
      <c r="D6608" t="s">
        <v>89</v>
      </c>
      <c r="E6608" t="s">
        <v>1133</v>
      </c>
      <c r="F6608" t="s">
        <v>89</v>
      </c>
      <c r="G6608" t="s">
        <v>89</v>
      </c>
      <c r="H6608" t="s">
        <v>93</v>
      </c>
    </row>
    <row r="6609" spans="1:8" x14ac:dyDescent="0.25">
      <c r="A6609" t="s">
        <v>269</v>
      </c>
      <c r="B6609" t="s">
        <v>1439</v>
      </c>
      <c r="C6609" t="s">
        <v>89</v>
      </c>
      <c r="D6609" t="s">
        <v>89</v>
      </c>
      <c r="E6609" t="s">
        <v>1440</v>
      </c>
      <c r="F6609" t="s">
        <v>89</v>
      </c>
      <c r="G6609" t="s">
        <v>89</v>
      </c>
      <c r="H6609" t="s">
        <v>93</v>
      </c>
    </row>
    <row r="6610" spans="1:8" x14ac:dyDescent="0.25">
      <c r="A6610" t="s">
        <v>269</v>
      </c>
      <c r="B6610" t="s">
        <v>1441</v>
      </c>
      <c r="C6610" t="s">
        <v>89</v>
      </c>
      <c r="D6610" t="s">
        <v>89</v>
      </c>
      <c r="E6610" t="s">
        <v>1440</v>
      </c>
      <c r="F6610" t="s">
        <v>89</v>
      </c>
      <c r="G6610" t="s">
        <v>89</v>
      </c>
      <c r="H6610" t="s">
        <v>93</v>
      </c>
    </row>
    <row r="6611" spans="1:8" x14ac:dyDescent="0.25">
      <c r="A6611" t="s">
        <v>269</v>
      </c>
      <c r="B6611" t="s">
        <v>1138</v>
      </c>
      <c r="C6611" t="s">
        <v>89</v>
      </c>
      <c r="D6611" t="s">
        <v>89</v>
      </c>
      <c r="E6611" t="s">
        <v>1139</v>
      </c>
      <c r="F6611" t="s">
        <v>89</v>
      </c>
      <c r="G6611" t="s">
        <v>89</v>
      </c>
      <c r="H6611" t="s">
        <v>93</v>
      </c>
    </row>
    <row r="6612" spans="1:8" x14ac:dyDescent="0.25">
      <c r="A6612" t="s">
        <v>270</v>
      </c>
      <c r="B6612" t="s">
        <v>1520</v>
      </c>
      <c r="C6612" t="s">
        <v>89</v>
      </c>
      <c r="D6612" t="s">
        <v>6204</v>
      </c>
      <c r="E6612" t="s">
        <v>1135</v>
      </c>
      <c r="F6612" t="s">
        <v>89</v>
      </c>
      <c r="G6612" t="s">
        <v>89</v>
      </c>
      <c r="H6612" t="s">
        <v>93</v>
      </c>
    </row>
    <row r="6613" spans="1:8" x14ac:dyDescent="0.25">
      <c r="A6613" t="s">
        <v>270</v>
      </c>
      <c r="B6613" t="s">
        <v>1417</v>
      </c>
      <c r="C6613" t="s">
        <v>89</v>
      </c>
      <c r="D6613" t="s">
        <v>6205</v>
      </c>
      <c r="E6613" t="s">
        <v>1335</v>
      </c>
      <c r="F6613" t="s">
        <v>89</v>
      </c>
      <c r="G6613" t="s">
        <v>89</v>
      </c>
      <c r="H6613" t="s">
        <v>93</v>
      </c>
    </row>
    <row r="6614" spans="1:8" x14ac:dyDescent="0.25">
      <c r="A6614" t="s">
        <v>270</v>
      </c>
      <c r="B6614" t="s">
        <v>1428</v>
      </c>
      <c r="C6614" t="s">
        <v>89</v>
      </c>
      <c r="D6614" t="s">
        <v>6206</v>
      </c>
      <c r="E6614" t="s">
        <v>1135</v>
      </c>
      <c r="F6614" t="s">
        <v>89</v>
      </c>
      <c r="G6614" t="s">
        <v>89</v>
      </c>
      <c r="H6614" t="s">
        <v>93</v>
      </c>
    </row>
    <row r="6615" spans="1:8" x14ac:dyDescent="0.25">
      <c r="A6615" t="s">
        <v>270</v>
      </c>
      <c r="B6615" t="s">
        <v>1555</v>
      </c>
      <c r="C6615" t="s">
        <v>89</v>
      </c>
      <c r="D6615" t="s">
        <v>6207</v>
      </c>
      <c r="E6615" t="s">
        <v>1272</v>
      </c>
      <c r="F6615" t="s">
        <v>89</v>
      </c>
      <c r="G6615" t="s">
        <v>89</v>
      </c>
      <c r="H6615" t="s">
        <v>93</v>
      </c>
    </row>
    <row r="6616" spans="1:8" x14ac:dyDescent="0.25">
      <c r="A6616" t="s">
        <v>270</v>
      </c>
      <c r="B6616" t="s">
        <v>3376</v>
      </c>
      <c r="C6616" t="s">
        <v>89</v>
      </c>
      <c r="D6616" t="s">
        <v>6116</v>
      </c>
      <c r="E6616" t="s">
        <v>1335</v>
      </c>
      <c r="F6616" t="s">
        <v>89</v>
      </c>
      <c r="G6616" t="s">
        <v>89</v>
      </c>
      <c r="H6616" t="s">
        <v>93</v>
      </c>
    </row>
    <row r="6617" spans="1:8" x14ac:dyDescent="0.25">
      <c r="A6617" t="s">
        <v>270</v>
      </c>
      <c r="B6617" t="s">
        <v>1558</v>
      </c>
      <c r="C6617" t="s">
        <v>89</v>
      </c>
      <c r="D6617" t="s">
        <v>1559</v>
      </c>
      <c r="E6617" t="s">
        <v>2665</v>
      </c>
      <c r="F6617" t="s">
        <v>89</v>
      </c>
      <c r="G6617" t="s">
        <v>89</v>
      </c>
      <c r="H6617" t="s">
        <v>93</v>
      </c>
    </row>
    <row r="6618" spans="1:8" x14ac:dyDescent="0.25">
      <c r="A6618" t="s">
        <v>270</v>
      </c>
      <c r="B6618" t="s">
        <v>6208</v>
      </c>
      <c r="C6618" t="s">
        <v>89</v>
      </c>
      <c r="D6618" t="s">
        <v>6209</v>
      </c>
      <c r="E6618" t="s">
        <v>2179</v>
      </c>
      <c r="F6618" t="s">
        <v>89</v>
      </c>
      <c r="G6618" t="s">
        <v>89</v>
      </c>
      <c r="H6618" t="s">
        <v>93</v>
      </c>
    </row>
    <row r="6619" spans="1:8" x14ac:dyDescent="0.25">
      <c r="A6619" t="s">
        <v>270</v>
      </c>
      <c r="B6619" t="s">
        <v>3376</v>
      </c>
      <c r="C6619" t="s">
        <v>89</v>
      </c>
      <c r="D6619" t="s">
        <v>6116</v>
      </c>
      <c r="E6619" t="s">
        <v>1135</v>
      </c>
      <c r="F6619" t="s">
        <v>89</v>
      </c>
      <c r="G6619" t="s">
        <v>89</v>
      </c>
      <c r="H6619" t="s">
        <v>93</v>
      </c>
    </row>
    <row r="6620" spans="1:8" x14ac:dyDescent="0.25">
      <c r="A6620" t="s">
        <v>270</v>
      </c>
      <c r="B6620" t="s">
        <v>6210</v>
      </c>
      <c r="C6620" t="s">
        <v>89</v>
      </c>
      <c r="D6620" t="s">
        <v>6211</v>
      </c>
      <c r="E6620" t="s">
        <v>6212</v>
      </c>
      <c r="F6620" t="s">
        <v>89</v>
      </c>
      <c r="G6620" t="s">
        <v>89</v>
      </c>
      <c r="H6620" t="s">
        <v>93</v>
      </c>
    </row>
    <row r="6621" spans="1:8" x14ac:dyDescent="0.25">
      <c r="A6621" t="s">
        <v>270</v>
      </c>
      <c r="B6621" t="s">
        <v>1417</v>
      </c>
      <c r="C6621" t="s">
        <v>89</v>
      </c>
      <c r="D6621" t="s">
        <v>6205</v>
      </c>
      <c r="E6621" t="s">
        <v>1335</v>
      </c>
      <c r="F6621" t="s">
        <v>89</v>
      </c>
      <c r="G6621" t="s">
        <v>89</v>
      </c>
      <c r="H6621" t="s">
        <v>93</v>
      </c>
    </row>
    <row r="6622" spans="1:8" x14ac:dyDescent="0.25">
      <c r="A6622" t="s">
        <v>270</v>
      </c>
      <c r="B6622" t="s">
        <v>1428</v>
      </c>
      <c r="C6622" t="s">
        <v>89</v>
      </c>
      <c r="D6622" t="s">
        <v>6206</v>
      </c>
      <c r="E6622" t="s">
        <v>1135</v>
      </c>
      <c r="F6622" t="s">
        <v>89</v>
      </c>
      <c r="G6622" t="s">
        <v>89</v>
      </c>
      <c r="H6622" t="s">
        <v>93</v>
      </c>
    </row>
    <row r="6623" spans="1:8" x14ac:dyDescent="0.25">
      <c r="A6623" t="s">
        <v>270</v>
      </c>
      <c r="B6623" t="s">
        <v>1430</v>
      </c>
      <c r="C6623" t="s">
        <v>89</v>
      </c>
      <c r="D6623" t="s">
        <v>6213</v>
      </c>
      <c r="E6623" t="s">
        <v>1094</v>
      </c>
      <c r="F6623" t="s">
        <v>89</v>
      </c>
      <c r="G6623" t="s">
        <v>89</v>
      </c>
      <c r="H6623" t="s">
        <v>93</v>
      </c>
    </row>
    <row r="6624" spans="1:8" x14ac:dyDescent="0.25">
      <c r="A6624" t="s">
        <v>270</v>
      </c>
      <c r="B6624" t="s">
        <v>1520</v>
      </c>
      <c r="C6624" t="s">
        <v>89</v>
      </c>
      <c r="D6624" t="s">
        <v>6204</v>
      </c>
      <c r="E6624" t="s">
        <v>1135</v>
      </c>
      <c r="F6624" t="s">
        <v>89</v>
      </c>
      <c r="G6624" t="s">
        <v>89</v>
      </c>
      <c r="H6624" t="s">
        <v>93</v>
      </c>
    </row>
    <row r="6625" spans="1:8" x14ac:dyDescent="0.25">
      <c r="A6625" t="s">
        <v>270</v>
      </c>
      <c r="B6625" t="s">
        <v>1555</v>
      </c>
      <c r="C6625" t="s">
        <v>89</v>
      </c>
      <c r="D6625" t="s">
        <v>6207</v>
      </c>
      <c r="E6625" t="s">
        <v>1272</v>
      </c>
      <c r="F6625" t="s">
        <v>89</v>
      </c>
      <c r="G6625" t="s">
        <v>89</v>
      </c>
      <c r="H6625" t="s">
        <v>93</v>
      </c>
    </row>
    <row r="6626" spans="1:8" x14ac:dyDescent="0.25">
      <c r="A6626" t="s">
        <v>270</v>
      </c>
      <c r="B6626" t="s">
        <v>1421</v>
      </c>
      <c r="C6626" t="s">
        <v>89</v>
      </c>
      <c r="D6626" t="s">
        <v>6214</v>
      </c>
      <c r="E6626" t="s">
        <v>1205</v>
      </c>
      <c r="F6626" t="s">
        <v>89</v>
      </c>
      <c r="G6626" t="s">
        <v>89</v>
      </c>
      <c r="H6626" t="s">
        <v>93</v>
      </c>
    </row>
    <row r="6627" spans="1:8" x14ac:dyDescent="0.25">
      <c r="A6627" t="s">
        <v>270</v>
      </c>
      <c r="B6627" t="s">
        <v>1501</v>
      </c>
      <c r="C6627" t="s">
        <v>89</v>
      </c>
      <c r="D6627" t="s">
        <v>6215</v>
      </c>
      <c r="E6627" t="s">
        <v>1349</v>
      </c>
      <c r="F6627" t="s">
        <v>89</v>
      </c>
      <c r="G6627" t="s">
        <v>89</v>
      </c>
      <c r="H6627" t="s">
        <v>93</v>
      </c>
    </row>
    <row r="6628" spans="1:8" x14ac:dyDescent="0.25">
      <c r="A6628" t="s">
        <v>270</v>
      </c>
      <c r="B6628" t="s">
        <v>1434</v>
      </c>
      <c r="C6628" t="s">
        <v>89</v>
      </c>
      <c r="D6628" t="s">
        <v>6216</v>
      </c>
      <c r="E6628" t="s">
        <v>6217</v>
      </c>
      <c r="F6628" t="s">
        <v>89</v>
      </c>
      <c r="G6628" t="s">
        <v>89</v>
      </c>
      <c r="H6628" t="s">
        <v>93</v>
      </c>
    </row>
    <row r="6629" spans="1:8" x14ac:dyDescent="0.25">
      <c r="A6629" t="s">
        <v>270</v>
      </c>
      <c r="B6629" t="s">
        <v>6188</v>
      </c>
      <c r="C6629" t="s">
        <v>89</v>
      </c>
      <c r="D6629" t="s">
        <v>89</v>
      </c>
      <c r="E6629" t="s">
        <v>1504</v>
      </c>
      <c r="F6629" t="s">
        <v>89</v>
      </c>
      <c r="G6629" t="s">
        <v>89</v>
      </c>
      <c r="H6629" t="s">
        <v>93</v>
      </c>
    </row>
    <row r="6630" spans="1:8" x14ac:dyDescent="0.25">
      <c r="A6630" t="s">
        <v>270</v>
      </c>
      <c r="B6630" t="s">
        <v>3391</v>
      </c>
      <c r="C6630" t="s">
        <v>89</v>
      </c>
      <c r="D6630" t="s">
        <v>89</v>
      </c>
      <c r="E6630" t="s">
        <v>1504</v>
      </c>
      <c r="F6630" t="s">
        <v>89</v>
      </c>
      <c r="G6630" t="s">
        <v>89</v>
      </c>
      <c r="H6630" t="s">
        <v>93</v>
      </c>
    </row>
    <row r="6631" spans="1:8" x14ac:dyDescent="0.25">
      <c r="A6631" t="s">
        <v>270</v>
      </c>
      <c r="B6631" t="s">
        <v>1122</v>
      </c>
      <c r="C6631" t="s">
        <v>89</v>
      </c>
      <c r="D6631" t="s">
        <v>89</v>
      </c>
      <c r="E6631" t="s">
        <v>1129</v>
      </c>
      <c r="F6631" t="s">
        <v>89</v>
      </c>
      <c r="G6631" t="s">
        <v>89</v>
      </c>
      <c r="H6631" t="s">
        <v>93</v>
      </c>
    </row>
    <row r="6632" spans="1:8" x14ac:dyDescent="0.25">
      <c r="A6632" t="s">
        <v>270</v>
      </c>
      <c r="B6632" t="s">
        <v>1198</v>
      </c>
      <c r="C6632" t="s">
        <v>89</v>
      </c>
      <c r="D6632" t="s">
        <v>89</v>
      </c>
      <c r="E6632" t="s">
        <v>1129</v>
      </c>
      <c r="F6632" t="s">
        <v>89</v>
      </c>
      <c r="G6632" t="s">
        <v>89</v>
      </c>
      <c r="H6632" t="s">
        <v>93</v>
      </c>
    </row>
    <row r="6633" spans="1:8" x14ac:dyDescent="0.25">
      <c r="A6633" t="s">
        <v>270</v>
      </c>
      <c r="B6633" t="s">
        <v>1266</v>
      </c>
      <c r="C6633" t="s">
        <v>89</v>
      </c>
      <c r="D6633" t="s">
        <v>89</v>
      </c>
      <c r="E6633" t="s">
        <v>1131</v>
      </c>
      <c r="F6633" t="s">
        <v>89</v>
      </c>
      <c r="G6633" t="s">
        <v>89</v>
      </c>
      <c r="H6633" t="s">
        <v>93</v>
      </c>
    </row>
    <row r="6634" spans="1:8" x14ac:dyDescent="0.25">
      <c r="A6634" t="s">
        <v>270</v>
      </c>
      <c r="B6634" t="s">
        <v>1201</v>
      </c>
      <c r="C6634" t="s">
        <v>89</v>
      </c>
      <c r="D6634" t="s">
        <v>89</v>
      </c>
      <c r="E6634" t="s">
        <v>1133</v>
      </c>
      <c r="F6634" t="s">
        <v>89</v>
      </c>
      <c r="G6634" t="s">
        <v>89</v>
      </c>
      <c r="H6634" t="s">
        <v>93</v>
      </c>
    </row>
    <row r="6635" spans="1:8" x14ac:dyDescent="0.25">
      <c r="A6635" t="s">
        <v>270</v>
      </c>
      <c r="B6635" t="s">
        <v>1128</v>
      </c>
      <c r="C6635" t="s">
        <v>89</v>
      </c>
      <c r="D6635" t="s">
        <v>89</v>
      </c>
      <c r="E6635" t="s">
        <v>1202</v>
      </c>
      <c r="F6635" t="s">
        <v>89</v>
      </c>
      <c r="G6635" t="s">
        <v>89</v>
      </c>
      <c r="H6635" t="s">
        <v>93</v>
      </c>
    </row>
    <row r="6636" spans="1:8" x14ac:dyDescent="0.25">
      <c r="A6636" t="s">
        <v>270</v>
      </c>
      <c r="B6636" t="s">
        <v>1130</v>
      </c>
      <c r="C6636" t="s">
        <v>89</v>
      </c>
      <c r="D6636" t="s">
        <v>89</v>
      </c>
      <c r="E6636" t="s">
        <v>1133</v>
      </c>
      <c r="F6636" t="s">
        <v>89</v>
      </c>
      <c r="G6636" t="s">
        <v>89</v>
      </c>
      <c r="H6636" t="s">
        <v>93</v>
      </c>
    </row>
    <row r="6637" spans="1:8" x14ac:dyDescent="0.25">
      <c r="A6637" t="s">
        <v>270</v>
      </c>
      <c r="B6637" t="s">
        <v>1132</v>
      </c>
      <c r="C6637" t="s">
        <v>89</v>
      </c>
      <c r="D6637" t="s">
        <v>89</v>
      </c>
      <c r="E6637" t="s">
        <v>1221</v>
      </c>
      <c r="F6637" t="s">
        <v>89</v>
      </c>
      <c r="G6637" t="s">
        <v>89</v>
      </c>
      <c r="H6637" t="s">
        <v>93</v>
      </c>
    </row>
    <row r="6638" spans="1:8" x14ac:dyDescent="0.25">
      <c r="A6638" t="s">
        <v>270</v>
      </c>
      <c r="B6638" t="s">
        <v>1268</v>
      </c>
      <c r="C6638" t="s">
        <v>89</v>
      </c>
      <c r="D6638" t="s">
        <v>89</v>
      </c>
      <c r="E6638" t="s">
        <v>1233</v>
      </c>
      <c r="F6638" t="s">
        <v>89</v>
      </c>
      <c r="G6638" t="s">
        <v>89</v>
      </c>
      <c r="H6638" t="s">
        <v>93</v>
      </c>
    </row>
    <row r="6639" spans="1:8" x14ac:dyDescent="0.25">
      <c r="A6639" t="s">
        <v>270</v>
      </c>
      <c r="B6639" t="s">
        <v>1530</v>
      </c>
      <c r="C6639" t="s">
        <v>89</v>
      </c>
      <c r="D6639" t="s">
        <v>89</v>
      </c>
      <c r="E6639" t="s">
        <v>1233</v>
      </c>
      <c r="F6639" t="s">
        <v>89</v>
      </c>
      <c r="G6639" t="s">
        <v>89</v>
      </c>
      <c r="H6639" t="s">
        <v>93</v>
      </c>
    </row>
    <row r="6640" spans="1:8" x14ac:dyDescent="0.25">
      <c r="A6640" t="s">
        <v>270</v>
      </c>
      <c r="B6640" t="s">
        <v>1138</v>
      </c>
      <c r="C6640" t="s">
        <v>89</v>
      </c>
      <c r="D6640" t="s">
        <v>89</v>
      </c>
      <c r="E6640" t="s">
        <v>1139</v>
      </c>
      <c r="F6640" t="s">
        <v>89</v>
      </c>
      <c r="G6640" t="s">
        <v>89</v>
      </c>
      <c r="H6640" t="s">
        <v>93</v>
      </c>
    </row>
    <row r="6641" spans="1:8" x14ac:dyDescent="0.25">
      <c r="A6641" t="s">
        <v>271</v>
      </c>
      <c r="B6641" t="s">
        <v>1428</v>
      </c>
      <c r="C6641" t="s">
        <v>89</v>
      </c>
      <c r="D6641" t="s">
        <v>6218</v>
      </c>
      <c r="E6641" t="s">
        <v>1235</v>
      </c>
      <c r="F6641" t="s">
        <v>89</v>
      </c>
      <c r="G6641" t="s">
        <v>89</v>
      </c>
      <c r="H6641" t="s">
        <v>93</v>
      </c>
    </row>
    <row r="6642" spans="1:8" x14ac:dyDescent="0.25">
      <c r="A6642" t="s">
        <v>271</v>
      </c>
      <c r="B6642" t="s">
        <v>1417</v>
      </c>
      <c r="C6642" t="s">
        <v>89</v>
      </c>
      <c r="D6642" t="s">
        <v>6218</v>
      </c>
      <c r="E6642" t="s">
        <v>1516</v>
      </c>
      <c r="F6642" t="s">
        <v>89</v>
      </c>
      <c r="G6642" t="s">
        <v>89</v>
      </c>
      <c r="H6642" t="s">
        <v>93</v>
      </c>
    </row>
    <row r="6643" spans="1:8" x14ac:dyDescent="0.25">
      <c r="A6643" t="s">
        <v>271</v>
      </c>
      <c r="B6643" t="s">
        <v>1430</v>
      </c>
      <c r="C6643" t="s">
        <v>89</v>
      </c>
      <c r="D6643" t="s">
        <v>6219</v>
      </c>
      <c r="E6643" t="s">
        <v>1265</v>
      </c>
      <c r="F6643" t="s">
        <v>89</v>
      </c>
      <c r="G6643" t="s">
        <v>89</v>
      </c>
      <c r="H6643" t="s">
        <v>93</v>
      </c>
    </row>
    <row r="6644" spans="1:8" x14ac:dyDescent="0.25">
      <c r="A6644" t="s">
        <v>271</v>
      </c>
      <c r="B6644" t="s">
        <v>1555</v>
      </c>
      <c r="C6644" t="s">
        <v>89</v>
      </c>
      <c r="D6644" t="s">
        <v>6220</v>
      </c>
      <c r="E6644" t="s">
        <v>1113</v>
      </c>
      <c r="F6644" t="s">
        <v>89</v>
      </c>
      <c r="G6644" t="s">
        <v>89</v>
      </c>
      <c r="H6644" t="s">
        <v>93</v>
      </c>
    </row>
    <row r="6645" spans="1:8" x14ac:dyDescent="0.25">
      <c r="A6645" t="s">
        <v>271</v>
      </c>
      <c r="B6645" t="s">
        <v>6221</v>
      </c>
      <c r="C6645" t="s">
        <v>89</v>
      </c>
      <c r="D6645" t="s">
        <v>6222</v>
      </c>
      <c r="E6645" t="s">
        <v>1162</v>
      </c>
      <c r="F6645" t="s">
        <v>89</v>
      </c>
      <c r="G6645" t="s">
        <v>89</v>
      </c>
      <c r="H6645" t="s">
        <v>93</v>
      </c>
    </row>
    <row r="6646" spans="1:8" x14ac:dyDescent="0.25">
      <c r="A6646" t="s">
        <v>271</v>
      </c>
      <c r="B6646" t="s">
        <v>6223</v>
      </c>
      <c r="C6646" t="s">
        <v>89</v>
      </c>
      <c r="D6646" t="s">
        <v>6222</v>
      </c>
      <c r="E6646" t="s">
        <v>2665</v>
      </c>
      <c r="F6646" t="s">
        <v>89</v>
      </c>
      <c r="G6646" t="s">
        <v>89</v>
      </c>
      <c r="H6646" t="s">
        <v>93</v>
      </c>
    </row>
    <row r="6647" spans="1:8" x14ac:dyDescent="0.25">
      <c r="A6647" t="s">
        <v>271</v>
      </c>
      <c r="B6647" t="s">
        <v>6221</v>
      </c>
      <c r="C6647" t="s">
        <v>89</v>
      </c>
      <c r="D6647" t="s">
        <v>6222</v>
      </c>
      <c r="E6647" t="s">
        <v>1162</v>
      </c>
      <c r="F6647" t="s">
        <v>89</v>
      </c>
      <c r="G6647" t="s">
        <v>89</v>
      </c>
      <c r="H6647" t="s">
        <v>93</v>
      </c>
    </row>
    <row r="6648" spans="1:8" x14ac:dyDescent="0.25">
      <c r="A6648" t="s">
        <v>271</v>
      </c>
      <c r="B6648" t="s">
        <v>6224</v>
      </c>
      <c r="C6648" t="s">
        <v>89</v>
      </c>
      <c r="D6648" t="s">
        <v>6222</v>
      </c>
      <c r="E6648" t="s">
        <v>1105</v>
      </c>
      <c r="F6648" t="s">
        <v>89</v>
      </c>
      <c r="G6648" t="s">
        <v>89</v>
      </c>
      <c r="H6648" t="s">
        <v>93</v>
      </c>
    </row>
    <row r="6649" spans="1:8" x14ac:dyDescent="0.25">
      <c r="A6649" t="s">
        <v>271</v>
      </c>
      <c r="B6649" t="s">
        <v>1417</v>
      </c>
      <c r="C6649" t="s">
        <v>89</v>
      </c>
      <c r="D6649" t="s">
        <v>6218</v>
      </c>
      <c r="E6649" t="s">
        <v>1516</v>
      </c>
      <c r="F6649" t="s">
        <v>89</v>
      </c>
      <c r="G6649" t="s">
        <v>89</v>
      </c>
      <c r="H6649" t="s">
        <v>93</v>
      </c>
    </row>
    <row r="6650" spans="1:8" x14ac:dyDescent="0.25">
      <c r="A6650" t="s">
        <v>271</v>
      </c>
      <c r="B6650" t="s">
        <v>1428</v>
      </c>
      <c r="C6650" t="s">
        <v>89</v>
      </c>
      <c r="D6650" t="s">
        <v>6218</v>
      </c>
      <c r="E6650" t="s">
        <v>1235</v>
      </c>
      <c r="F6650" t="s">
        <v>89</v>
      </c>
      <c r="G6650" t="s">
        <v>89</v>
      </c>
      <c r="H6650" t="s">
        <v>93</v>
      </c>
    </row>
    <row r="6651" spans="1:8" x14ac:dyDescent="0.25">
      <c r="A6651" t="s">
        <v>271</v>
      </c>
      <c r="B6651" t="s">
        <v>6087</v>
      </c>
      <c r="C6651" t="s">
        <v>89</v>
      </c>
      <c r="D6651" t="s">
        <v>6218</v>
      </c>
      <c r="E6651" t="s">
        <v>1100</v>
      </c>
      <c r="F6651" t="s">
        <v>89</v>
      </c>
      <c r="G6651" t="s">
        <v>89</v>
      </c>
      <c r="H6651" t="s">
        <v>93</v>
      </c>
    </row>
    <row r="6652" spans="1:8" x14ac:dyDescent="0.25">
      <c r="A6652" t="s">
        <v>271</v>
      </c>
      <c r="B6652" t="s">
        <v>1555</v>
      </c>
      <c r="C6652" t="s">
        <v>89</v>
      </c>
      <c r="D6652" t="s">
        <v>6220</v>
      </c>
      <c r="E6652" t="s">
        <v>1113</v>
      </c>
      <c r="F6652" t="s">
        <v>89</v>
      </c>
      <c r="G6652" t="s">
        <v>89</v>
      </c>
      <c r="H6652" t="s">
        <v>93</v>
      </c>
    </row>
    <row r="6653" spans="1:8" x14ac:dyDescent="0.25">
      <c r="A6653" t="s">
        <v>271</v>
      </c>
      <c r="B6653" t="s">
        <v>1421</v>
      </c>
      <c r="C6653" t="s">
        <v>89</v>
      </c>
      <c r="D6653" t="s">
        <v>6225</v>
      </c>
      <c r="E6653" t="s">
        <v>1093</v>
      </c>
      <c r="F6653" t="s">
        <v>89</v>
      </c>
      <c r="G6653" t="s">
        <v>89</v>
      </c>
      <c r="H6653" t="s">
        <v>93</v>
      </c>
    </row>
    <row r="6654" spans="1:8" x14ac:dyDescent="0.25">
      <c r="A6654" t="s">
        <v>271</v>
      </c>
      <c r="B6654" t="s">
        <v>1430</v>
      </c>
      <c r="C6654" t="s">
        <v>89</v>
      </c>
      <c r="D6654" t="s">
        <v>6219</v>
      </c>
      <c r="E6654" t="s">
        <v>1265</v>
      </c>
      <c r="F6654" t="s">
        <v>89</v>
      </c>
      <c r="G6654" t="s">
        <v>89</v>
      </c>
      <c r="H6654" t="s">
        <v>93</v>
      </c>
    </row>
    <row r="6655" spans="1:8" x14ac:dyDescent="0.25">
      <c r="A6655" t="s">
        <v>271</v>
      </c>
      <c r="B6655" t="s">
        <v>1501</v>
      </c>
      <c r="C6655" t="s">
        <v>89</v>
      </c>
      <c r="D6655" t="s">
        <v>6226</v>
      </c>
      <c r="E6655" t="s">
        <v>1180</v>
      </c>
      <c r="F6655" t="s">
        <v>89</v>
      </c>
      <c r="G6655" t="s">
        <v>89</v>
      </c>
      <c r="H6655" t="s">
        <v>93</v>
      </c>
    </row>
    <row r="6656" spans="1:8" x14ac:dyDescent="0.25">
      <c r="A6656" t="s">
        <v>271</v>
      </c>
      <c r="B6656" t="s">
        <v>1434</v>
      </c>
      <c r="C6656" t="s">
        <v>89</v>
      </c>
      <c r="D6656" t="s">
        <v>6227</v>
      </c>
      <c r="E6656" t="s">
        <v>2969</v>
      </c>
      <c r="F6656" t="s">
        <v>89</v>
      </c>
      <c r="G6656" t="s">
        <v>89</v>
      </c>
      <c r="H6656" t="s">
        <v>93</v>
      </c>
    </row>
    <row r="6657" spans="1:8" x14ac:dyDescent="0.25">
      <c r="A6657" t="s">
        <v>271</v>
      </c>
      <c r="B6657" t="s">
        <v>1467</v>
      </c>
      <c r="C6657" t="s">
        <v>89</v>
      </c>
      <c r="D6657" t="s">
        <v>89</v>
      </c>
      <c r="E6657" t="s">
        <v>1504</v>
      </c>
      <c r="F6657" t="s">
        <v>89</v>
      </c>
      <c r="G6657" t="s">
        <v>89</v>
      </c>
      <c r="H6657" t="s">
        <v>93</v>
      </c>
    </row>
    <row r="6658" spans="1:8" x14ac:dyDescent="0.25">
      <c r="A6658" t="s">
        <v>271</v>
      </c>
      <c r="B6658" t="s">
        <v>1469</v>
      </c>
      <c r="C6658" t="s">
        <v>89</v>
      </c>
      <c r="D6658" t="s">
        <v>89</v>
      </c>
      <c r="E6658" t="s">
        <v>1504</v>
      </c>
      <c r="F6658" t="s">
        <v>89</v>
      </c>
      <c r="G6658" t="s">
        <v>89</v>
      </c>
      <c r="H6658" t="s">
        <v>93</v>
      </c>
    </row>
    <row r="6659" spans="1:8" x14ac:dyDescent="0.25">
      <c r="A6659" t="s">
        <v>271</v>
      </c>
      <c r="B6659" t="s">
        <v>6129</v>
      </c>
      <c r="C6659" t="s">
        <v>89</v>
      </c>
      <c r="D6659" t="s">
        <v>89</v>
      </c>
      <c r="E6659" t="s">
        <v>1504</v>
      </c>
      <c r="F6659" t="s">
        <v>89</v>
      </c>
      <c r="G6659" t="s">
        <v>89</v>
      </c>
      <c r="H6659" t="s">
        <v>93</v>
      </c>
    </row>
    <row r="6660" spans="1:8" x14ac:dyDescent="0.25">
      <c r="A6660" t="s">
        <v>271</v>
      </c>
      <c r="B6660" t="s">
        <v>6102</v>
      </c>
      <c r="C6660" t="s">
        <v>89</v>
      </c>
      <c r="D6660" t="s">
        <v>89</v>
      </c>
      <c r="E6660" t="s">
        <v>1105</v>
      </c>
      <c r="F6660" t="s">
        <v>89</v>
      </c>
      <c r="G6660" t="s">
        <v>89</v>
      </c>
      <c r="H6660" t="s">
        <v>93</v>
      </c>
    </row>
    <row r="6661" spans="1:8" x14ac:dyDescent="0.25">
      <c r="A6661" t="s">
        <v>271</v>
      </c>
      <c r="B6661" t="s">
        <v>6228</v>
      </c>
      <c r="C6661" t="s">
        <v>89</v>
      </c>
      <c r="D6661" t="s">
        <v>89</v>
      </c>
      <c r="E6661" t="s">
        <v>1133</v>
      </c>
      <c r="F6661" t="s">
        <v>89</v>
      </c>
      <c r="G6661" t="s">
        <v>89</v>
      </c>
      <c r="H6661" t="s">
        <v>93</v>
      </c>
    </row>
    <row r="6662" spans="1:8" x14ac:dyDescent="0.25">
      <c r="A6662" t="s">
        <v>271</v>
      </c>
      <c r="B6662" t="s">
        <v>6229</v>
      </c>
      <c r="C6662" t="s">
        <v>89</v>
      </c>
      <c r="D6662" t="s">
        <v>89</v>
      </c>
      <c r="E6662" t="s">
        <v>1335</v>
      </c>
      <c r="F6662" t="s">
        <v>89</v>
      </c>
      <c r="G6662" t="s">
        <v>89</v>
      </c>
      <c r="H6662" t="s">
        <v>93</v>
      </c>
    </row>
    <row r="6663" spans="1:8" x14ac:dyDescent="0.25">
      <c r="A6663" t="s">
        <v>271</v>
      </c>
      <c r="B6663" t="s">
        <v>3794</v>
      </c>
      <c r="C6663" t="s">
        <v>89</v>
      </c>
      <c r="D6663" t="s">
        <v>89</v>
      </c>
      <c r="E6663" t="s">
        <v>1202</v>
      </c>
      <c r="F6663" t="s">
        <v>89</v>
      </c>
      <c r="G6663" t="s">
        <v>89</v>
      </c>
      <c r="H6663" t="s">
        <v>93</v>
      </c>
    </row>
    <row r="6664" spans="1:8" x14ac:dyDescent="0.25">
      <c r="A6664" t="s">
        <v>271</v>
      </c>
      <c r="B6664" t="s">
        <v>3795</v>
      </c>
      <c r="C6664" t="s">
        <v>89</v>
      </c>
      <c r="D6664" t="s">
        <v>89</v>
      </c>
      <c r="E6664" t="s">
        <v>1202</v>
      </c>
      <c r="F6664" t="s">
        <v>89</v>
      </c>
      <c r="G6664" t="s">
        <v>89</v>
      </c>
      <c r="H6664" t="s">
        <v>93</v>
      </c>
    </row>
    <row r="6665" spans="1:8" x14ac:dyDescent="0.25">
      <c r="A6665" t="s">
        <v>271</v>
      </c>
      <c r="B6665" t="s">
        <v>3768</v>
      </c>
      <c r="C6665" t="s">
        <v>89</v>
      </c>
      <c r="D6665" t="s">
        <v>89</v>
      </c>
      <c r="E6665" t="s">
        <v>1202</v>
      </c>
      <c r="F6665" t="s">
        <v>89</v>
      </c>
      <c r="G6665" t="s">
        <v>89</v>
      </c>
      <c r="H6665" t="s">
        <v>93</v>
      </c>
    </row>
    <row r="6666" spans="1:8" x14ac:dyDescent="0.25">
      <c r="A6666" t="s">
        <v>271</v>
      </c>
      <c r="B6666" t="s">
        <v>1198</v>
      </c>
      <c r="C6666" t="s">
        <v>89</v>
      </c>
      <c r="D6666" t="s">
        <v>89</v>
      </c>
      <c r="E6666" t="s">
        <v>1129</v>
      </c>
      <c r="F6666" t="s">
        <v>89</v>
      </c>
      <c r="G6666" t="s">
        <v>89</v>
      </c>
      <c r="H6666" t="s">
        <v>93</v>
      </c>
    </row>
    <row r="6667" spans="1:8" x14ac:dyDescent="0.25">
      <c r="A6667" t="s">
        <v>271</v>
      </c>
      <c r="B6667" t="s">
        <v>1200</v>
      </c>
      <c r="C6667" t="s">
        <v>89</v>
      </c>
      <c r="D6667" t="s">
        <v>89</v>
      </c>
      <c r="E6667" t="s">
        <v>1231</v>
      </c>
      <c r="F6667" t="s">
        <v>89</v>
      </c>
      <c r="G6667" t="s">
        <v>89</v>
      </c>
      <c r="H6667" t="s">
        <v>93</v>
      </c>
    </row>
    <row r="6668" spans="1:8" x14ac:dyDescent="0.25">
      <c r="A6668" t="s">
        <v>271</v>
      </c>
      <c r="B6668" t="s">
        <v>1201</v>
      </c>
      <c r="C6668" t="s">
        <v>89</v>
      </c>
      <c r="D6668" t="s">
        <v>89</v>
      </c>
      <c r="E6668" t="s">
        <v>1286</v>
      </c>
      <c r="F6668" t="s">
        <v>89</v>
      </c>
      <c r="G6668" t="s">
        <v>89</v>
      </c>
      <c r="H6668" t="s">
        <v>93</v>
      </c>
    </row>
    <row r="6669" spans="1:8" x14ac:dyDescent="0.25">
      <c r="A6669" t="s">
        <v>271</v>
      </c>
      <c r="B6669" t="s">
        <v>1199</v>
      </c>
      <c r="C6669" t="s">
        <v>89</v>
      </c>
      <c r="D6669" t="s">
        <v>2137</v>
      </c>
      <c r="E6669" t="s">
        <v>1231</v>
      </c>
      <c r="F6669" t="s">
        <v>89</v>
      </c>
      <c r="G6669" t="s">
        <v>89</v>
      </c>
      <c r="H6669" t="s">
        <v>93</v>
      </c>
    </row>
    <row r="6670" spans="1:8" x14ac:dyDescent="0.25">
      <c r="A6670" t="s">
        <v>271</v>
      </c>
      <c r="B6670" t="s">
        <v>6230</v>
      </c>
      <c r="C6670" t="s">
        <v>89</v>
      </c>
      <c r="D6670" t="s">
        <v>89</v>
      </c>
      <c r="E6670" t="s">
        <v>1231</v>
      </c>
      <c r="F6670" t="s">
        <v>89</v>
      </c>
      <c r="G6670" t="s">
        <v>89</v>
      </c>
      <c r="H6670" t="s">
        <v>93</v>
      </c>
    </row>
    <row r="6671" spans="1:8" x14ac:dyDescent="0.25">
      <c r="A6671" t="s">
        <v>271</v>
      </c>
      <c r="B6671" t="s">
        <v>1130</v>
      </c>
      <c r="C6671" t="s">
        <v>89</v>
      </c>
      <c r="D6671" t="s">
        <v>89</v>
      </c>
      <c r="E6671" t="s">
        <v>1286</v>
      </c>
      <c r="F6671" t="s">
        <v>89</v>
      </c>
      <c r="G6671" t="s">
        <v>89</v>
      </c>
      <c r="H6671" t="s">
        <v>93</v>
      </c>
    </row>
    <row r="6672" spans="1:8" x14ac:dyDescent="0.25">
      <c r="A6672" t="s">
        <v>271</v>
      </c>
      <c r="B6672" t="s">
        <v>1132</v>
      </c>
      <c r="C6672" t="s">
        <v>89</v>
      </c>
      <c r="D6672" t="s">
        <v>89</v>
      </c>
      <c r="E6672" t="s">
        <v>1133</v>
      </c>
      <c r="F6672" t="s">
        <v>89</v>
      </c>
      <c r="G6672" t="s">
        <v>89</v>
      </c>
      <c r="H6672" t="s">
        <v>93</v>
      </c>
    </row>
    <row r="6673" spans="1:8" x14ac:dyDescent="0.25">
      <c r="A6673" t="s">
        <v>271</v>
      </c>
      <c r="B6673" t="s">
        <v>1232</v>
      </c>
      <c r="C6673" t="s">
        <v>89</v>
      </c>
      <c r="D6673" t="s">
        <v>89</v>
      </c>
      <c r="E6673" t="s">
        <v>1516</v>
      </c>
      <c r="F6673" t="s">
        <v>89</v>
      </c>
      <c r="G6673" t="s">
        <v>89</v>
      </c>
      <c r="H6673" t="s">
        <v>93</v>
      </c>
    </row>
    <row r="6674" spans="1:8" x14ac:dyDescent="0.25">
      <c r="A6674" t="s">
        <v>271</v>
      </c>
      <c r="B6674" t="s">
        <v>1138</v>
      </c>
      <c r="C6674" t="s">
        <v>89</v>
      </c>
      <c r="D6674" t="s">
        <v>89</v>
      </c>
      <c r="E6674" t="s">
        <v>1139</v>
      </c>
      <c r="F6674" t="s">
        <v>89</v>
      </c>
      <c r="G6674" t="s">
        <v>89</v>
      </c>
      <c r="H6674" t="s">
        <v>93</v>
      </c>
    </row>
    <row r="6675" spans="1:8" x14ac:dyDescent="0.25">
      <c r="A6675" t="s">
        <v>273</v>
      </c>
      <c r="B6675" t="s">
        <v>1453</v>
      </c>
      <c r="C6675" t="s">
        <v>89</v>
      </c>
      <c r="D6675" t="s">
        <v>6231</v>
      </c>
      <c r="E6675" t="s">
        <v>1235</v>
      </c>
      <c r="F6675" t="s">
        <v>89</v>
      </c>
      <c r="G6675" t="s">
        <v>89</v>
      </c>
      <c r="H6675" t="s">
        <v>93</v>
      </c>
    </row>
    <row r="6676" spans="1:8" x14ac:dyDescent="0.25">
      <c r="A6676" t="s">
        <v>273</v>
      </c>
      <c r="B6676" t="s">
        <v>1434</v>
      </c>
      <c r="C6676" t="s">
        <v>89</v>
      </c>
      <c r="D6676" t="s">
        <v>6232</v>
      </c>
      <c r="E6676" t="s">
        <v>2925</v>
      </c>
      <c r="F6676" t="s">
        <v>89</v>
      </c>
      <c r="G6676" t="s">
        <v>89</v>
      </c>
      <c r="H6676" t="s">
        <v>93</v>
      </c>
    </row>
    <row r="6677" spans="1:8" x14ac:dyDescent="0.25">
      <c r="A6677" t="s">
        <v>273</v>
      </c>
      <c r="B6677" t="s">
        <v>1421</v>
      </c>
      <c r="C6677" t="s">
        <v>89</v>
      </c>
      <c r="D6677" t="s">
        <v>6232</v>
      </c>
      <c r="E6677" t="s">
        <v>1105</v>
      </c>
      <c r="F6677" t="s">
        <v>89</v>
      </c>
      <c r="G6677" t="s">
        <v>89</v>
      </c>
      <c r="H6677" t="s">
        <v>93</v>
      </c>
    </row>
    <row r="6678" spans="1:8" x14ac:dyDescent="0.25">
      <c r="A6678" t="s">
        <v>273</v>
      </c>
      <c r="B6678" t="s">
        <v>1501</v>
      </c>
      <c r="C6678" t="s">
        <v>89</v>
      </c>
      <c r="D6678" t="s">
        <v>6232</v>
      </c>
      <c r="E6678" t="s">
        <v>1258</v>
      </c>
      <c r="F6678" t="s">
        <v>89</v>
      </c>
      <c r="G6678" t="s">
        <v>89</v>
      </c>
      <c r="H6678" t="s">
        <v>93</v>
      </c>
    </row>
    <row r="6679" spans="1:8" x14ac:dyDescent="0.25">
      <c r="A6679" t="s">
        <v>273</v>
      </c>
      <c r="B6679" t="s">
        <v>1417</v>
      </c>
      <c r="C6679" t="s">
        <v>89</v>
      </c>
      <c r="D6679" t="s">
        <v>6231</v>
      </c>
      <c r="E6679" t="s">
        <v>1196</v>
      </c>
      <c r="F6679" t="s">
        <v>89</v>
      </c>
      <c r="G6679" t="s">
        <v>89</v>
      </c>
      <c r="H6679" t="s">
        <v>93</v>
      </c>
    </row>
    <row r="6680" spans="1:8" x14ac:dyDescent="0.25">
      <c r="A6680" t="s">
        <v>273</v>
      </c>
      <c r="B6680" t="s">
        <v>1453</v>
      </c>
      <c r="C6680" t="s">
        <v>89</v>
      </c>
      <c r="D6680" t="s">
        <v>6231</v>
      </c>
      <c r="E6680" t="s">
        <v>1235</v>
      </c>
      <c r="F6680" t="s">
        <v>89</v>
      </c>
      <c r="G6680" t="s">
        <v>89</v>
      </c>
      <c r="H6680" t="s">
        <v>93</v>
      </c>
    </row>
    <row r="6681" spans="1:8" x14ac:dyDescent="0.25">
      <c r="A6681" t="s">
        <v>273</v>
      </c>
      <c r="B6681" t="s">
        <v>1555</v>
      </c>
      <c r="C6681" t="s">
        <v>89</v>
      </c>
      <c r="D6681" t="s">
        <v>6232</v>
      </c>
      <c r="E6681" t="s">
        <v>1135</v>
      </c>
      <c r="F6681" t="s">
        <v>89</v>
      </c>
      <c r="G6681" t="s">
        <v>89</v>
      </c>
      <c r="H6681" t="s">
        <v>93</v>
      </c>
    </row>
    <row r="6682" spans="1:8" x14ac:dyDescent="0.25">
      <c r="A6682" t="s">
        <v>273</v>
      </c>
      <c r="B6682" t="s">
        <v>1421</v>
      </c>
      <c r="C6682" t="s">
        <v>89</v>
      </c>
      <c r="D6682" t="s">
        <v>6232</v>
      </c>
      <c r="E6682" t="s">
        <v>1105</v>
      </c>
      <c r="F6682" t="s">
        <v>89</v>
      </c>
      <c r="G6682" t="s">
        <v>89</v>
      </c>
      <c r="H6682" t="s">
        <v>93</v>
      </c>
    </row>
    <row r="6683" spans="1:8" x14ac:dyDescent="0.25">
      <c r="A6683" t="s">
        <v>273</v>
      </c>
      <c r="B6683" t="s">
        <v>1501</v>
      </c>
      <c r="C6683" t="s">
        <v>89</v>
      </c>
      <c r="D6683" t="s">
        <v>6232</v>
      </c>
      <c r="E6683" t="s">
        <v>1258</v>
      </c>
      <c r="F6683" t="s">
        <v>89</v>
      </c>
      <c r="G6683" t="s">
        <v>89</v>
      </c>
      <c r="H6683" t="s">
        <v>93</v>
      </c>
    </row>
    <row r="6684" spans="1:8" x14ac:dyDescent="0.25">
      <c r="A6684" t="s">
        <v>273</v>
      </c>
      <c r="B6684" t="s">
        <v>1458</v>
      </c>
      <c r="C6684" t="s">
        <v>89</v>
      </c>
      <c r="D6684" t="s">
        <v>6232</v>
      </c>
      <c r="E6684" t="s">
        <v>1102</v>
      </c>
      <c r="F6684" t="s">
        <v>89</v>
      </c>
      <c r="G6684" t="s">
        <v>89</v>
      </c>
      <c r="H6684" t="s">
        <v>93</v>
      </c>
    </row>
    <row r="6685" spans="1:8" x14ac:dyDescent="0.25">
      <c r="A6685" t="s">
        <v>273</v>
      </c>
      <c r="B6685" t="s">
        <v>1434</v>
      </c>
      <c r="C6685" t="s">
        <v>89</v>
      </c>
      <c r="D6685" t="s">
        <v>6232</v>
      </c>
      <c r="E6685" t="s">
        <v>2925</v>
      </c>
      <c r="F6685" t="s">
        <v>89</v>
      </c>
      <c r="G6685" t="s">
        <v>89</v>
      </c>
      <c r="H6685" t="s">
        <v>93</v>
      </c>
    </row>
    <row r="6686" spans="1:8" x14ac:dyDescent="0.25">
      <c r="A6686" t="s">
        <v>273</v>
      </c>
      <c r="B6686" t="s">
        <v>1122</v>
      </c>
      <c r="C6686" t="s">
        <v>89</v>
      </c>
      <c r="D6686" t="s">
        <v>89</v>
      </c>
      <c r="E6686" t="s">
        <v>1218</v>
      </c>
      <c r="F6686" t="s">
        <v>89</v>
      </c>
      <c r="G6686" t="s">
        <v>89</v>
      </c>
      <c r="H6686" t="s">
        <v>93</v>
      </c>
    </row>
    <row r="6687" spans="1:8" x14ac:dyDescent="0.25">
      <c r="A6687" t="s">
        <v>273</v>
      </c>
      <c r="B6687" t="s">
        <v>1332</v>
      </c>
      <c r="C6687" t="s">
        <v>89</v>
      </c>
      <c r="D6687" t="s">
        <v>89</v>
      </c>
      <c r="E6687" t="s">
        <v>1218</v>
      </c>
      <c r="F6687" t="s">
        <v>89</v>
      </c>
      <c r="G6687" t="s">
        <v>89</v>
      </c>
      <c r="H6687" t="s">
        <v>93</v>
      </c>
    </row>
    <row r="6688" spans="1:8" x14ac:dyDescent="0.25">
      <c r="A6688" t="s">
        <v>273</v>
      </c>
      <c r="B6688" t="s">
        <v>1266</v>
      </c>
      <c r="C6688" t="s">
        <v>89</v>
      </c>
      <c r="D6688" t="s">
        <v>89</v>
      </c>
      <c r="E6688" t="s">
        <v>1129</v>
      </c>
      <c r="F6688" t="s">
        <v>89</v>
      </c>
      <c r="G6688" t="s">
        <v>89</v>
      </c>
      <c r="H6688" t="s">
        <v>93</v>
      </c>
    </row>
    <row r="6689" spans="1:8" x14ac:dyDescent="0.25">
      <c r="A6689" t="s">
        <v>273</v>
      </c>
      <c r="B6689" t="s">
        <v>1130</v>
      </c>
      <c r="C6689" t="s">
        <v>89</v>
      </c>
      <c r="D6689" t="s">
        <v>89</v>
      </c>
      <c r="E6689" t="s">
        <v>1286</v>
      </c>
      <c r="F6689" t="s">
        <v>89</v>
      </c>
      <c r="G6689" t="s">
        <v>89</v>
      </c>
      <c r="H6689" t="s">
        <v>93</v>
      </c>
    </row>
    <row r="6690" spans="1:8" x14ac:dyDescent="0.25">
      <c r="A6690" t="s">
        <v>273</v>
      </c>
      <c r="B6690" t="s">
        <v>1132</v>
      </c>
      <c r="C6690" t="s">
        <v>89</v>
      </c>
      <c r="D6690" t="s">
        <v>89</v>
      </c>
      <c r="E6690" t="s">
        <v>1133</v>
      </c>
      <c r="F6690" t="s">
        <v>89</v>
      </c>
      <c r="G6690" t="s">
        <v>89</v>
      </c>
      <c r="H6690" t="s">
        <v>93</v>
      </c>
    </row>
    <row r="6691" spans="1:8" x14ac:dyDescent="0.25">
      <c r="A6691" t="s">
        <v>273</v>
      </c>
      <c r="B6691" t="s">
        <v>1138</v>
      </c>
      <c r="C6691" t="s">
        <v>89</v>
      </c>
      <c r="D6691" t="s">
        <v>89</v>
      </c>
      <c r="E6691" t="s">
        <v>1139</v>
      </c>
      <c r="F6691" t="s">
        <v>89</v>
      </c>
      <c r="G6691" t="s">
        <v>89</v>
      </c>
      <c r="H6691" t="s">
        <v>93</v>
      </c>
    </row>
    <row r="6692" spans="1:8" x14ac:dyDescent="0.25">
      <c r="A6692" t="s">
        <v>276</v>
      </c>
      <c r="B6692" t="s">
        <v>1428</v>
      </c>
      <c r="C6692" t="s">
        <v>89</v>
      </c>
      <c r="D6692" t="s">
        <v>6233</v>
      </c>
      <c r="E6692" t="s">
        <v>1235</v>
      </c>
      <c r="F6692" t="s">
        <v>89</v>
      </c>
      <c r="G6692" t="s">
        <v>89</v>
      </c>
      <c r="H6692" t="s">
        <v>93</v>
      </c>
    </row>
    <row r="6693" spans="1:8" x14ac:dyDescent="0.25">
      <c r="A6693" t="s">
        <v>276</v>
      </c>
      <c r="B6693" t="s">
        <v>1417</v>
      </c>
      <c r="C6693" t="s">
        <v>89</v>
      </c>
      <c r="D6693" t="s">
        <v>6234</v>
      </c>
      <c r="E6693" t="s">
        <v>1335</v>
      </c>
      <c r="F6693" t="s">
        <v>89</v>
      </c>
      <c r="G6693" t="s">
        <v>89</v>
      </c>
      <c r="H6693" t="s">
        <v>93</v>
      </c>
    </row>
    <row r="6694" spans="1:8" x14ac:dyDescent="0.25">
      <c r="A6694" t="s">
        <v>276</v>
      </c>
      <c r="B6694" t="s">
        <v>1430</v>
      </c>
      <c r="C6694" t="s">
        <v>89</v>
      </c>
      <c r="D6694" t="s">
        <v>6235</v>
      </c>
      <c r="E6694" t="s">
        <v>1093</v>
      </c>
      <c r="F6694" t="s">
        <v>89</v>
      </c>
      <c r="G6694" t="s">
        <v>89</v>
      </c>
      <c r="H6694" t="s">
        <v>93</v>
      </c>
    </row>
    <row r="6695" spans="1:8" x14ac:dyDescent="0.25">
      <c r="A6695" t="s">
        <v>276</v>
      </c>
      <c r="B6695" t="s">
        <v>1421</v>
      </c>
      <c r="C6695" t="s">
        <v>89</v>
      </c>
      <c r="D6695" t="s">
        <v>6236</v>
      </c>
      <c r="E6695" t="s">
        <v>1194</v>
      </c>
      <c r="F6695" t="s">
        <v>89</v>
      </c>
      <c r="G6695" t="s">
        <v>89</v>
      </c>
      <c r="H6695" t="s">
        <v>93</v>
      </c>
    </row>
    <row r="6696" spans="1:8" x14ac:dyDescent="0.25">
      <c r="A6696" t="s">
        <v>276</v>
      </c>
      <c r="B6696" t="s">
        <v>1501</v>
      </c>
      <c r="C6696" t="s">
        <v>89</v>
      </c>
      <c r="D6696" t="s">
        <v>6237</v>
      </c>
      <c r="E6696" t="s">
        <v>1355</v>
      </c>
      <c r="F6696" t="s">
        <v>89</v>
      </c>
      <c r="G6696" t="s">
        <v>89</v>
      </c>
      <c r="H6696" t="s">
        <v>93</v>
      </c>
    </row>
    <row r="6697" spans="1:8" x14ac:dyDescent="0.25">
      <c r="A6697" t="s">
        <v>276</v>
      </c>
      <c r="B6697" t="s">
        <v>1417</v>
      </c>
      <c r="C6697" t="s">
        <v>89</v>
      </c>
      <c r="D6697" t="s">
        <v>6234</v>
      </c>
      <c r="E6697" t="s">
        <v>1335</v>
      </c>
      <c r="F6697" t="s">
        <v>89</v>
      </c>
      <c r="G6697" t="s">
        <v>89</v>
      </c>
      <c r="H6697" t="s">
        <v>93</v>
      </c>
    </row>
    <row r="6698" spans="1:8" x14ac:dyDescent="0.25">
      <c r="A6698" t="s">
        <v>276</v>
      </c>
      <c r="B6698" t="s">
        <v>1428</v>
      </c>
      <c r="C6698" t="s">
        <v>89</v>
      </c>
      <c r="D6698" t="s">
        <v>6233</v>
      </c>
      <c r="E6698" t="s">
        <v>1235</v>
      </c>
      <c r="F6698" t="s">
        <v>89</v>
      </c>
      <c r="G6698" t="s">
        <v>89</v>
      </c>
      <c r="H6698" t="s">
        <v>93</v>
      </c>
    </row>
    <row r="6699" spans="1:8" x14ac:dyDescent="0.25">
      <c r="A6699" t="s">
        <v>276</v>
      </c>
      <c r="B6699" t="s">
        <v>1555</v>
      </c>
      <c r="C6699" t="s">
        <v>89</v>
      </c>
      <c r="D6699" t="s">
        <v>6238</v>
      </c>
      <c r="E6699" t="s">
        <v>1272</v>
      </c>
      <c r="F6699" t="s">
        <v>89</v>
      </c>
      <c r="G6699" t="s">
        <v>89</v>
      </c>
      <c r="H6699" t="s">
        <v>93</v>
      </c>
    </row>
    <row r="6700" spans="1:8" x14ac:dyDescent="0.25">
      <c r="A6700" t="s">
        <v>276</v>
      </c>
      <c r="B6700" t="s">
        <v>1421</v>
      </c>
      <c r="C6700" t="s">
        <v>89</v>
      </c>
      <c r="D6700" t="s">
        <v>6236</v>
      </c>
      <c r="E6700" t="s">
        <v>1194</v>
      </c>
      <c r="F6700" t="s">
        <v>89</v>
      </c>
      <c r="G6700" t="s">
        <v>89</v>
      </c>
      <c r="H6700" t="s">
        <v>93</v>
      </c>
    </row>
    <row r="6701" spans="1:8" x14ac:dyDescent="0.25">
      <c r="A6701" t="s">
        <v>276</v>
      </c>
      <c r="B6701" t="s">
        <v>1430</v>
      </c>
      <c r="C6701" t="s">
        <v>89</v>
      </c>
      <c r="D6701" t="s">
        <v>6235</v>
      </c>
      <c r="E6701" t="s">
        <v>1093</v>
      </c>
      <c r="F6701" t="s">
        <v>89</v>
      </c>
      <c r="G6701" t="s">
        <v>89</v>
      </c>
      <c r="H6701" t="s">
        <v>93</v>
      </c>
    </row>
    <row r="6702" spans="1:8" x14ac:dyDescent="0.25">
      <c r="A6702" t="s">
        <v>276</v>
      </c>
      <c r="B6702" t="s">
        <v>1501</v>
      </c>
      <c r="C6702" t="s">
        <v>89</v>
      </c>
      <c r="D6702" t="s">
        <v>6237</v>
      </c>
      <c r="E6702" t="s">
        <v>1355</v>
      </c>
      <c r="F6702" t="s">
        <v>89</v>
      </c>
      <c r="G6702" t="s">
        <v>89</v>
      </c>
      <c r="H6702" t="s">
        <v>93</v>
      </c>
    </row>
    <row r="6703" spans="1:8" x14ac:dyDescent="0.25">
      <c r="A6703" t="s">
        <v>276</v>
      </c>
      <c r="B6703" t="s">
        <v>1434</v>
      </c>
      <c r="C6703" t="s">
        <v>89</v>
      </c>
      <c r="D6703" t="s">
        <v>6239</v>
      </c>
      <c r="E6703" t="s">
        <v>1401</v>
      </c>
      <c r="F6703" t="s">
        <v>89</v>
      </c>
      <c r="G6703" t="s">
        <v>89</v>
      </c>
      <c r="H6703" t="s">
        <v>93</v>
      </c>
    </row>
    <row r="6704" spans="1:8" x14ac:dyDescent="0.25">
      <c r="A6704" t="s">
        <v>276</v>
      </c>
      <c r="B6704" t="s">
        <v>1124</v>
      </c>
      <c r="C6704" t="s">
        <v>89</v>
      </c>
      <c r="D6704" t="s">
        <v>89</v>
      </c>
      <c r="E6704" t="s">
        <v>1196</v>
      </c>
      <c r="F6704" t="s">
        <v>89</v>
      </c>
      <c r="G6704" t="s">
        <v>89</v>
      </c>
      <c r="H6704" t="s">
        <v>93</v>
      </c>
    </row>
    <row r="6705" spans="1:8" x14ac:dyDescent="0.25">
      <c r="A6705" t="s">
        <v>276</v>
      </c>
      <c r="B6705" t="s">
        <v>1125</v>
      </c>
      <c r="C6705" t="s">
        <v>89</v>
      </c>
      <c r="D6705" t="s">
        <v>89</v>
      </c>
      <c r="E6705" t="s">
        <v>1196</v>
      </c>
      <c r="F6705" t="s">
        <v>89</v>
      </c>
      <c r="G6705" t="s">
        <v>89</v>
      </c>
      <c r="H6705" t="s">
        <v>93</v>
      </c>
    </row>
    <row r="6706" spans="1:8" x14ac:dyDescent="0.25">
      <c r="A6706" t="s">
        <v>276</v>
      </c>
      <c r="B6706" t="s">
        <v>1198</v>
      </c>
      <c r="C6706" t="s">
        <v>89</v>
      </c>
      <c r="D6706" t="s">
        <v>89</v>
      </c>
      <c r="E6706" t="s">
        <v>1196</v>
      </c>
      <c r="F6706" t="s">
        <v>89</v>
      </c>
      <c r="G6706" t="s">
        <v>89</v>
      </c>
      <c r="H6706" t="s">
        <v>93</v>
      </c>
    </row>
    <row r="6707" spans="1:8" x14ac:dyDescent="0.25">
      <c r="A6707" t="s">
        <v>276</v>
      </c>
      <c r="B6707" t="s">
        <v>1726</v>
      </c>
      <c r="C6707" t="s">
        <v>89</v>
      </c>
      <c r="D6707" t="s">
        <v>89</v>
      </c>
      <c r="E6707" t="s">
        <v>1129</v>
      </c>
      <c r="F6707" t="s">
        <v>89</v>
      </c>
      <c r="G6707" t="s">
        <v>89</v>
      </c>
      <c r="H6707" t="s">
        <v>93</v>
      </c>
    </row>
    <row r="6708" spans="1:8" x14ac:dyDescent="0.25">
      <c r="A6708" t="s">
        <v>276</v>
      </c>
      <c r="B6708" t="s">
        <v>1437</v>
      </c>
      <c r="C6708" t="s">
        <v>89</v>
      </c>
      <c r="D6708" t="s">
        <v>89</v>
      </c>
      <c r="E6708" t="s">
        <v>1131</v>
      </c>
      <c r="F6708" t="s">
        <v>89</v>
      </c>
      <c r="G6708" t="s">
        <v>89</v>
      </c>
      <c r="H6708" t="s">
        <v>93</v>
      </c>
    </row>
    <row r="6709" spans="1:8" x14ac:dyDescent="0.25">
      <c r="A6709" t="s">
        <v>276</v>
      </c>
      <c r="B6709" t="s">
        <v>1200</v>
      </c>
      <c r="C6709" t="s">
        <v>89</v>
      </c>
      <c r="D6709" t="s">
        <v>89</v>
      </c>
      <c r="E6709" t="s">
        <v>1131</v>
      </c>
      <c r="F6709" t="s">
        <v>89</v>
      </c>
      <c r="G6709" t="s">
        <v>89</v>
      </c>
      <c r="H6709" t="s">
        <v>93</v>
      </c>
    </row>
    <row r="6710" spans="1:8" x14ac:dyDescent="0.25">
      <c r="A6710" t="s">
        <v>276</v>
      </c>
      <c r="B6710" t="s">
        <v>1201</v>
      </c>
      <c r="C6710" t="s">
        <v>89</v>
      </c>
      <c r="D6710" t="s">
        <v>89</v>
      </c>
      <c r="E6710" t="s">
        <v>1202</v>
      </c>
      <c r="F6710" t="s">
        <v>89</v>
      </c>
      <c r="G6710" t="s">
        <v>89</v>
      </c>
      <c r="H6710" t="s">
        <v>93</v>
      </c>
    </row>
    <row r="6711" spans="1:8" x14ac:dyDescent="0.25">
      <c r="A6711" t="s">
        <v>276</v>
      </c>
      <c r="B6711" t="s">
        <v>1128</v>
      </c>
      <c r="C6711" t="s">
        <v>89</v>
      </c>
      <c r="D6711" t="s">
        <v>89</v>
      </c>
      <c r="E6711" t="s">
        <v>1202</v>
      </c>
      <c r="F6711" t="s">
        <v>89</v>
      </c>
      <c r="G6711" t="s">
        <v>89</v>
      </c>
      <c r="H6711" t="s">
        <v>93</v>
      </c>
    </row>
    <row r="6712" spans="1:8" x14ac:dyDescent="0.25">
      <c r="A6712" t="s">
        <v>276</v>
      </c>
      <c r="B6712" t="s">
        <v>1130</v>
      </c>
      <c r="C6712" t="s">
        <v>89</v>
      </c>
      <c r="D6712" t="s">
        <v>89</v>
      </c>
      <c r="E6712" t="s">
        <v>1133</v>
      </c>
      <c r="F6712" t="s">
        <v>89</v>
      </c>
      <c r="G6712" t="s">
        <v>89</v>
      </c>
      <c r="H6712" t="s">
        <v>93</v>
      </c>
    </row>
    <row r="6713" spans="1:8" x14ac:dyDescent="0.25">
      <c r="A6713" t="s">
        <v>276</v>
      </c>
      <c r="B6713" t="s">
        <v>1132</v>
      </c>
      <c r="C6713" t="s">
        <v>89</v>
      </c>
      <c r="D6713" t="s">
        <v>89</v>
      </c>
      <c r="E6713" t="s">
        <v>1133</v>
      </c>
      <c r="F6713" t="s">
        <v>89</v>
      </c>
      <c r="G6713" t="s">
        <v>89</v>
      </c>
      <c r="H6713" t="s">
        <v>93</v>
      </c>
    </row>
    <row r="6714" spans="1:8" x14ac:dyDescent="0.25">
      <c r="A6714" t="s">
        <v>276</v>
      </c>
      <c r="B6714" t="s">
        <v>1268</v>
      </c>
      <c r="C6714" t="s">
        <v>89</v>
      </c>
      <c r="D6714" t="s">
        <v>89</v>
      </c>
      <c r="E6714" t="s">
        <v>1335</v>
      </c>
      <c r="F6714" t="s">
        <v>89</v>
      </c>
      <c r="G6714" t="s">
        <v>89</v>
      </c>
      <c r="H6714" t="s">
        <v>93</v>
      </c>
    </row>
    <row r="6715" spans="1:8" x14ac:dyDescent="0.25">
      <c r="A6715" t="s">
        <v>276</v>
      </c>
      <c r="B6715" t="s">
        <v>1269</v>
      </c>
      <c r="C6715" t="s">
        <v>89</v>
      </c>
      <c r="D6715" t="s">
        <v>89</v>
      </c>
      <c r="E6715" t="s">
        <v>1196</v>
      </c>
      <c r="F6715" t="s">
        <v>89</v>
      </c>
      <c r="G6715" t="s">
        <v>89</v>
      </c>
      <c r="H6715" t="s">
        <v>93</v>
      </c>
    </row>
    <row r="6716" spans="1:8" x14ac:dyDescent="0.25">
      <c r="A6716" t="s">
        <v>276</v>
      </c>
      <c r="B6716" t="s">
        <v>1232</v>
      </c>
      <c r="C6716" t="s">
        <v>89</v>
      </c>
      <c r="D6716" t="s">
        <v>89</v>
      </c>
      <c r="E6716" t="s">
        <v>1196</v>
      </c>
      <c r="F6716" t="s">
        <v>89</v>
      </c>
      <c r="G6716" t="s">
        <v>89</v>
      </c>
      <c r="H6716" t="s">
        <v>93</v>
      </c>
    </row>
    <row r="6717" spans="1:8" x14ac:dyDescent="0.25">
      <c r="A6717" t="s">
        <v>276</v>
      </c>
      <c r="B6717" t="s">
        <v>1138</v>
      </c>
      <c r="C6717" t="s">
        <v>89</v>
      </c>
      <c r="D6717" t="s">
        <v>89</v>
      </c>
      <c r="E6717" t="s">
        <v>1139</v>
      </c>
      <c r="F6717" t="s">
        <v>89</v>
      </c>
      <c r="G6717" t="s">
        <v>89</v>
      </c>
      <c r="H6717" t="s">
        <v>93</v>
      </c>
    </row>
    <row r="6718" spans="1:8" x14ac:dyDescent="0.25">
      <c r="A6718" t="s">
        <v>277</v>
      </c>
      <c r="B6718" t="s">
        <v>1417</v>
      </c>
      <c r="C6718" t="s">
        <v>89</v>
      </c>
      <c r="D6718" t="s">
        <v>6240</v>
      </c>
      <c r="E6718" t="s">
        <v>1335</v>
      </c>
      <c r="F6718" t="s">
        <v>89</v>
      </c>
      <c r="G6718" t="s">
        <v>89</v>
      </c>
      <c r="H6718" t="s">
        <v>93</v>
      </c>
    </row>
    <row r="6719" spans="1:8" x14ac:dyDescent="0.25">
      <c r="A6719" t="s">
        <v>277</v>
      </c>
      <c r="B6719" t="s">
        <v>6241</v>
      </c>
      <c r="C6719" t="s">
        <v>89</v>
      </c>
      <c r="D6719" t="s">
        <v>6242</v>
      </c>
      <c r="E6719" t="s">
        <v>1113</v>
      </c>
      <c r="F6719" t="s">
        <v>89</v>
      </c>
      <c r="G6719" t="s">
        <v>89</v>
      </c>
      <c r="H6719" t="s">
        <v>93</v>
      </c>
    </row>
    <row r="6720" spans="1:8" x14ac:dyDescent="0.25">
      <c r="A6720" t="s">
        <v>277</v>
      </c>
      <c r="B6720" t="s">
        <v>1428</v>
      </c>
      <c r="C6720" t="s">
        <v>89</v>
      </c>
      <c r="D6720" t="s">
        <v>6243</v>
      </c>
      <c r="E6720" t="s">
        <v>1113</v>
      </c>
      <c r="F6720" t="s">
        <v>89</v>
      </c>
      <c r="G6720" t="s">
        <v>89</v>
      </c>
      <c r="H6720" t="s">
        <v>93</v>
      </c>
    </row>
    <row r="6721" spans="1:8" x14ac:dyDescent="0.25">
      <c r="A6721" t="s">
        <v>277</v>
      </c>
      <c r="B6721" t="s">
        <v>6244</v>
      </c>
      <c r="C6721" t="s">
        <v>89</v>
      </c>
      <c r="D6721" t="s">
        <v>6245</v>
      </c>
      <c r="E6721" t="s">
        <v>1569</v>
      </c>
      <c r="F6721" t="s">
        <v>89</v>
      </c>
      <c r="G6721" t="s">
        <v>89</v>
      </c>
      <c r="H6721" t="s">
        <v>93</v>
      </c>
    </row>
    <row r="6722" spans="1:8" x14ac:dyDescent="0.25">
      <c r="A6722" t="s">
        <v>277</v>
      </c>
      <c r="B6722" t="s">
        <v>6246</v>
      </c>
      <c r="C6722" t="s">
        <v>89</v>
      </c>
      <c r="D6722" t="s">
        <v>6247</v>
      </c>
      <c r="E6722" t="s">
        <v>1093</v>
      </c>
      <c r="F6722" t="s">
        <v>89</v>
      </c>
      <c r="G6722" t="s">
        <v>89</v>
      </c>
      <c r="H6722" t="s">
        <v>93</v>
      </c>
    </row>
    <row r="6723" spans="1:8" x14ac:dyDescent="0.25">
      <c r="A6723" t="s">
        <v>277</v>
      </c>
      <c r="B6723" t="s">
        <v>1417</v>
      </c>
      <c r="C6723" t="s">
        <v>89</v>
      </c>
      <c r="D6723" t="s">
        <v>6240</v>
      </c>
      <c r="E6723" t="s">
        <v>1335</v>
      </c>
      <c r="F6723" t="s">
        <v>89</v>
      </c>
      <c r="G6723" t="s">
        <v>89</v>
      </c>
      <c r="H6723" t="s">
        <v>93</v>
      </c>
    </row>
    <row r="6724" spans="1:8" x14ac:dyDescent="0.25">
      <c r="A6724" t="s">
        <v>277</v>
      </c>
      <c r="B6724" t="s">
        <v>1428</v>
      </c>
      <c r="C6724" t="s">
        <v>89</v>
      </c>
      <c r="D6724" t="s">
        <v>6243</v>
      </c>
      <c r="E6724" t="s">
        <v>1113</v>
      </c>
      <c r="F6724" t="s">
        <v>89</v>
      </c>
      <c r="G6724" t="s">
        <v>89</v>
      </c>
      <c r="H6724" t="s">
        <v>93</v>
      </c>
    </row>
    <row r="6725" spans="1:8" x14ac:dyDescent="0.25">
      <c r="A6725" t="s">
        <v>277</v>
      </c>
      <c r="B6725" t="s">
        <v>6241</v>
      </c>
      <c r="C6725" t="s">
        <v>89</v>
      </c>
      <c r="D6725" t="s">
        <v>6242</v>
      </c>
      <c r="E6725" t="s">
        <v>1113</v>
      </c>
      <c r="F6725" t="s">
        <v>89</v>
      </c>
      <c r="G6725" t="s">
        <v>89</v>
      </c>
      <c r="H6725" t="s">
        <v>93</v>
      </c>
    </row>
    <row r="6726" spans="1:8" x14ac:dyDescent="0.25">
      <c r="A6726" t="s">
        <v>277</v>
      </c>
      <c r="B6726" t="s">
        <v>6246</v>
      </c>
      <c r="C6726" t="s">
        <v>89</v>
      </c>
      <c r="D6726" t="s">
        <v>6247</v>
      </c>
      <c r="E6726" t="s">
        <v>1093</v>
      </c>
      <c r="F6726" t="s">
        <v>89</v>
      </c>
      <c r="G6726" t="s">
        <v>89</v>
      </c>
      <c r="H6726" t="s">
        <v>93</v>
      </c>
    </row>
    <row r="6727" spans="1:8" x14ac:dyDescent="0.25">
      <c r="A6727" t="s">
        <v>277</v>
      </c>
      <c r="B6727" t="s">
        <v>1430</v>
      </c>
      <c r="C6727" t="s">
        <v>89</v>
      </c>
      <c r="D6727" t="s">
        <v>6248</v>
      </c>
      <c r="E6727" t="s">
        <v>1355</v>
      </c>
      <c r="F6727" t="s">
        <v>89</v>
      </c>
      <c r="G6727" t="s">
        <v>89</v>
      </c>
      <c r="H6727" t="s">
        <v>93</v>
      </c>
    </row>
    <row r="6728" spans="1:8" x14ac:dyDescent="0.25">
      <c r="A6728" t="s">
        <v>277</v>
      </c>
      <c r="B6728" t="s">
        <v>6249</v>
      </c>
      <c r="C6728" t="s">
        <v>89</v>
      </c>
      <c r="D6728" t="s">
        <v>6250</v>
      </c>
      <c r="E6728" t="s">
        <v>1180</v>
      </c>
      <c r="F6728" t="s">
        <v>89</v>
      </c>
      <c r="G6728" t="s">
        <v>89</v>
      </c>
      <c r="H6728" t="s">
        <v>93</v>
      </c>
    </row>
    <row r="6729" spans="1:8" x14ac:dyDescent="0.25">
      <c r="A6729" t="s">
        <v>277</v>
      </c>
      <c r="B6729" t="s">
        <v>6244</v>
      </c>
      <c r="C6729" t="s">
        <v>89</v>
      </c>
      <c r="D6729" t="s">
        <v>6245</v>
      </c>
      <c r="E6729" t="s">
        <v>1569</v>
      </c>
      <c r="F6729" t="s">
        <v>89</v>
      </c>
      <c r="G6729" t="s">
        <v>89</v>
      </c>
      <c r="H6729" t="s">
        <v>93</v>
      </c>
    </row>
    <row r="6730" spans="1:8" x14ac:dyDescent="0.25">
      <c r="A6730" t="s">
        <v>277</v>
      </c>
      <c r="B6730" t="s">
        <v>1467</v>
      </c>
      <c r="C6730" t="s">
        <v>89</v>
      </c>
      <c r="D6730" t="s">
        <v>89</v>
      </c>
      <c r="E6730" t="s">
        <v>1504</v>
      </c>
      <c r="F6730" t="s">
        <v>89</v>
      </c>
      <c r="G6730" t="s">
        <v>89</v>
      </c>
      <c r="H6730" t="s">
        <v>93</v>
      </c>
    </row>
    <row r="6731" spans="1:8" x14ac:dyDescent="0.25">
      <c r="A6731" t="s">
        <v>277</v>
      </c>
      <c r="B6731" t="s">
        <v>6129</v>
      </c>
      <c r="C6731" t="s">
        <v>89</v>
      </c>
      <c r="D6731" t="s">
        <v>89</v>
      </c>
      <c r="E6731" t="s">
        <v>1504</v>
      </c>
      <c r="F6731" t="s">
        <v>89</v>
      </c>
      <c r="G6731" t="s">
        <v>89</v>
      </c>
      <c r="H6731" t="s">
        <v>93</v>
      </c>
    </row>
    <row r="6732" spans="1:8" x14ac:dyDescent="0.25">
      <c r="A6732" t="s">
        <v>277</v>
      </c>
      <c r="B6732" t="s">
        <v>1469</v>
      </c>
      <c r="C6732" t="s">
        <v>89</v>
      </c>
      <c r="D6732" t="s">
        <v>89</v>
      </c>
      <c r="E6732" t="s">
        <v>1504</v>
      </c>
      <c r="F6732" t="s">
        <v>89</v>
      </c>
      <c r="G6732" t="s">
        <v>89</v>
      </c>
      <c r="H6732" t="s">
        <v>93</v>
      </c>
    </row>
    <row r="6733" spans="1:8" x14ac:dyDescent="0.25">
      <c r="A6733" t="s">
        <v>277</v>
      </c>
      <c r="B6733" t="s">
        <v>1198</v>
      </c>
      <c r="C6733" t="s">
        <v>89</v>
      </c>
      <c r="D6733" t="s">
        <v>89</v>
      </c>
      <c r="E6733" t="s">
        <v>1129</v>
      </c>
      <c r="F6733" t="s">
        <v>89</v>
      </c>
      <c r="G6733" t="s">
        <v>89</v>
      </c>
      <c r="H6733" t="s">
        <v>93</v>
      </c>
    </row>
    <row r="6734" spans="1:8" x14ac:dyDescent="0.25">
      <c r="A6734" t="s">
        <v>277</v>
      </c>
      <c r="B6734" t="s">
        <v>1199</v>
      </c>
      <c r="C6734" t="s">
        <v>89</v>
      </c>
      <c r="D6734" t="s">
        <v>89</v>
      </c>
      <c r="E6734" t="s">
        <v>1129</v>
      </c>
      <c r="F6734" t="s">
        <v>89</v>
      </c>
      <c r="G6734" t="s">
        <v>89</v>
      </c>
      <c r="H6734" t="s">
        <v>93</v>
      </c>
    </row>
    <row r="6735" spans="1:8" x14ac:dyDescent="0.25">
      <c r="A6735" t="s">
        <v>277</v>
      </c>
      <c r="B6735" t="s">
        <v>1200</v>
      </c>
      <c r="C6735" t="s">
        <v>89</v>
      </c>
      <c r="D6735" t="s">
        <v>89</v>
      </c>
      <c r="E6735" t="s">
        <v>1231</v>
      </c>
      <c r="F6735" t="s">
        <v>89</v>
      </c>
      <c r="G6735" t="s">
        <v>89</v>
      </c>
      <c r="H6735" t="s">
        <v>93</v>
      </c>
    </row>
    <row r="6736" spans="1:8" x14ac:dyDescent="0.25">
      <c r="A6736" t="s">
        <v>277</v>
      </c>
      <c r="B6736" t="s">
        <v>1128</v>
      </c>
      <c r="C6736" t="s">
        <v>89</v>
      </c>
      <c r="D6736" t="s">
        <v>89</v>
      </c>
      <c r="E6736" t="s">
        <v>1286</v>
      </c>
      <c r="F6736" t="s">
        <v>89</v>
      </c>
      <c r="G6736" t="s">
        <v>89</v>
      </c>
      <c r="H6736" t="s">
        <v>93</v>
      </c>
    </row>
    <row r="6737" spans="1:8" x14ac:dyDescent="0.25">
      <c r="A6737" t="s">
        <v>277</v>
      </c>
      <c r="B6737" t="s">
        <v>1130</v>
      </c>
      <c r="C6737" t="s">
        <v>89</v>
      </c>
      <c r="D6737" t="s">
        <v>89</v>
      </c>
      <c r="E6737" t="s">
        <v>1286</v>
      </c>
      <c r="F6737" t="s">
        <v>89</v>
      </c>
      <c r="G6737" t="s">
        <v>89</v>
      </c>
      <c r="H6737" t="s">
        <v>93</v>
      </c>
    </row>
    <row r="6738" spans="1:8" x14ac:dyDescent="0.25">
      <c r="A6738" t="s">
        <v>277</v>
      </c>
      <c r="B6738" t="s">
        <v>1132</v>
      </c>
      <c r="C6738" t="s">
        <v>89</v>
      </c>
      <c r="D6738" t="s">
        <v>89</v>
      </c>
      <c r="E6738" t="s">
        <v>1221</v>
      </c>
      <c r="F6738" t="s">
        <v>89</v>
      </c>
      <c r="G6738" t="s">
        <v>89</v>
      </c>
      <c r="H6738" t="s">
        <v>93</v>
      </c>
    </row>
    <row r="6739" spans="1:8" x14ac:dyDescent="0.25">
      <c r="A6739" t="s">
        <v>277</v>
      </c>
      <c r="B6739" t="s">
        <v>1232</v>
      </c>
      <c r="C6739" t="s">
        <v>89</v>
      </c>
      <c r="D6739" t="s">
        <v>89</v>
      </c>
      <c r="E6739" t="s">
        <v>1196</v>
      </c>
      <c r="F6739" t="s">
        <v>89</v>
      </c>
      <c r="G6739" t="s">
        <v>89</v>
      </c>
      <c r="H6739" t="s">
        <v>93</v>
      </c>
    </row>
    <row r="6740" spans="1:8" x14ac:dyDescent="0.25">
      <c r="A6740" t="s">
        <v>277</v>
      </c>
      <c r="B6740" t="s">
        <v>1138</v>
      </c>
      <c r="C6740" t="s">
        <v>89</v>
      </c>
      <c r="D6740" t="s">
        <v>89</v>
      </c>
      <c r="E6740" t="s">
        <v>1139</v>
      </c>
      <c r="F6740" t="s">
        <v>89</v>
      </c>
      <c r="G6740" t="s">
        <v>89</v>
      </c>
      <c r="H6740" t="s">
        <v>93</v>
      </c>
    </row>
    <row r="6741" spans="1:8" x14ac:dyDescent="0.25">
      <c r="A6741" t="s">
        <v>279</v>
      </c>
      <c r="B6741" t="s">
        <v>1417</v>
      </c>
      <c r="C6741" t="s">
        <v>89</v>
      </c>
      <c r="D6741" t="s">
        <v>6251</v>
      </c>
      <c r="E6741" t="s">
        <v>1335</v>
      </c>
      <c r="F6741" t="s">
        <v>89</v>
      </c>
      <c r="G6741" t="s">
        <v>89</v>
      </c>
      <c r="H6741" t="s">
        <v>93</v>
      </c>
    </row>
    <row r="6742" spans="1:8" x14ac:dyDescent="0.25">
      <c r="A6742" t="s">
        <v>279</v>
      </c>
      <c r="B6742" t="s">
        <v>6087</v>
      </c>
      <c r="C6742" t="s">
        <v>89</v>
      </c>
      <c r="D6742" t="s">
        <v>6252</v>
      </c>
      <c r="E6742" t="s">
        <v>1272</v>
      </c>
      <c r="F6742" t="s">
        <v>89</v>
      </c>
      <c r="G6742" t="s">
        <v>89</v>
      </c>
      <c r="H6742" t="s">
        <v>93</v>
      </c>
    </row>
    <row r="6743" spans="1:8" x14ac:dyDescent="0.25">
      <c r="A6743" t="s">
        <v>279</v>
      </c>
      <c r="B6743" t="s">
        <v>6253</v>
      </c>
      <c r="C6743" t="s">
        <v>89</v>
      </c>
      <c r="D6743" t="s">
        <v>6254</v>
      </c>
      <c r="E6743" t="s">
        <v>1135</v>
      </c>
      <c r="F6743" t="s">
        <v>89</v>
      </c>
      <c r="G6743" t="s">
        <v>89</v>
      </c>
      <c r="H6743" t="s">
        <v>93</v>
      </c>
    </row>
    <row r="6744" spans="1:8" x14ac:dyDescent="0.25">
      <c r="A6744" t="s">
        <v>279</v>
      </c>
      <c r="B6744" t="s">
        <v>1555</v>
      </c>
      <c r="C6744" t="s">
        <v>89</v>
      </c>
      <c r="D6744" t="s">
        <v>6255</v>
      </c>
      <c r="E6744" t="s">
        <v>1272</v>
      </c>
      <c r="F6744" t="s">
        <v>89</v>
      </c>
      <c r="G6744" t="s">
        <v>89</v>
      </c>
      <c r="H6744" t="s">
        <v>93</v>
      </c>
    </row>
    <row r="6745" spans="1:8" x14ac:dyDescent="0.25">
      <c r="A6745" t="s">
        <v>279</v>
      </c>
      <c r="B6745" t="s">
        <v>1421</v>
      </c>
      <c r="C6745" t="s">
        <v>89</v>
      </c>
      <c r="D6745" t="s">
        <v>6256</v>
      </c>
      <c r="E6745" t="s">
        <v>1205</v>
      </c>
      <c r="F6745" t="s">
        <v>89</v>
      </c>
      <c r="G6745" t="s">
        <v>89</v>
      </c>
      <c r="H6745" t="s">
        <v>93</v>
      </c>
    </row>
    <row r="6746" spans="1:8" x14ac:dyDescent="0.25">
      <c r="A6746" t="s">
        <v>279</v>
      </c>
      <c r="B6746" t="s">
        <v>6208</v>
      </c>
      <c r="C6746" t="s">
        <v>89</v>
      </c>
      <c r="D6746" t="s">
        <v>6257</v>
      </c>
      <c r="E6746" t="s">
        <v>1485</v>
      </c>
      <c r="F6746" t="s">
        <v>89</v>
      </c>
      <c r="G6746" t="s">
        <v>89</v>
      </c>
      <c r="H6746" t="s">
        <v>93</v>
      </c>
    </row>
    <row r="6747" spans="1:8" x14ac:dyDescent="0.25">
      <c r="A6747" t="s">
        <v>279</v>
      </c>
      <c r="B6747" t="s">
        <v>1417</v>
      </c>
      <c r="C6747" t="s">
        <v>89</v>
      </c>
      <c r="D6747" t="s">
        <v>6251</v>
      </c>
      <c r="E6747" t="s">
        <v>1335</v>
      </c>
      <c r="F6747" t="s">
        <v>89</v>
      </c>
      <c r="G6747" t="s">
        <v>89</v>
      </c>
      <c r="H6747" t="s">
        <v>93</v>
      </c>
    </row>
    <row r="6748" spans="1:8" x14ac:dyDescent="0.25">
      <c r="A6748" t="s">
        <v>279</v>
      </c>
      <c r="B6748" t="s">
        <v>6253</v>
      </c>
      <c r="C6748" t="s">
        <v>89</v>
      </c>
      <c r="D6748" t="s">
        <v>6254</v>
      </c>
      <c r="E6748" t="s">
        <v>1135</v>
      </c>
      <c r="F6748" t="s">
        <v>89</v>
      </c>
      <c r="G6748" t="s">
        <v>89</v>
      </c>
      <c r="H6748" t="s">
        <v>93</v>
      </c>
    </row>
    <row r="6749" spans="1:8" x14ac:dyDescent="0.25">
      <c r="A6749" t="s">
        <v>279</v>
      </c>
      <c r="B6749" t="s">
        <v>6258</v>
      </c>
      <c r="C6749" t="s">
        <v>89</v>
      </c>
      <c r="D6749" t="s">
        <v>6259</v>
      </c>
      <c r="E6749" t="s">
        <v>1115</v>
      </c>
      <c r="F6749" t="s">
        <v>89</v>
      </c>
      <c r="G6749" t="s">
        <v>89</v>
      </c>
      <c r="H6749" t="s">
        <v>93</v>
      </c>
    </row>
    <row r="6750" spans="1:8" x14ac:dyDescent="0.25">
      <c r="A6750" t="s">
        <v>279</v>
      </c>
      <c r="B6750" t="s">
        <v>6260</v>
      </c>
      <c r="C6750" t="s">
        <v>89</v>
      </c>
      <c r="D6750" t="s">
        <v>6254</v>
      </c>
      <c r="E6750" t="s">
        <v>1135</v>
      </c>
      <c r="F6750" t="s">
        <v>89</v>
      </c>
      <c r="G6750" t="s">
        <v>89</v>
      </c>
      <c r="H6750" t="s">
        <v>93</v>
      </c>
    </row>
    <row r="6751" spans="1:8" x14ac:dyDescent="0.25">
      <c r="A6751" t="s">
        <v>279</v>
      </c>
      <c r="B6751" t="s">
        <v>6261</v>
      </c>
      <c r="C6751" t="s">
        <v>89</v>
      </c>
      <c r="D6751" t="s">
        <v>6259</v>
      </c>
      <c r="E6751" t="s">
        <v>1115</v>
      </c>
      <c r="F6751" t="s">
        <v>89</v>
      </c>
      <c r="G6751" t="s">
        <v>89</v>
      </c>
      <c r="H6751" t="s">
        <v>93</v>
      </c>
    </row>
    <row r="6752" spans="1:8" x14ac:dyDescent="0.25">
      <c r="A6752" t="s">
        <v>279</v>
      </c>
      <c r="B6752" t="s">
        <v>6087</v>
      </c>
      <c r="C6752" t="s">
        <v>89</v>
      </c>
      <c r="D6752" t="s">
        <v>6252</v>
      </c>
      <c r="E6752" t="s">
        <v>1272</v>
      </c>
      <c r="F6752" t="s">
        <v>89</v>
      </c>
      <c r="G6752" t="s">
        <v>89</v>
      </c>
      <c r="H6752" t="s">
        <v>93</v>
      </c>
    </row>
    <row r="6753" spans="1:8" x14ac:dyDescent="0.25">
      <c r="A6753" t="s">
        <v>279</v>
      </c>
      <c r="B6753" t="s">
        <v>1555</v>
      </c>
      <c r="C6753" t="s">
        <v>89</v>
      </c>
      <c r="D6753" t="s">
        <v>6255</v>
      </c>
      <c r="E6753" t="s">
        <v>1272</v>
      </c>
      <c r="F6753" t="s">
        <v>89</v>
      </c>
      <c r="G6753" t="s">
        <v>89</v>
      </c>
      <c r="H6753" t="s">
        <v>93</v>
      </c>
    </row>
    <row r="6754" spans="1:8" x14ac:dyDescent="0.25">
      <c r="A6754" t="s">
        <v>279</v>
      </c>
      <c r="B6754" t="s">
        <v>1421</v>
      </c>
      <c r="C6754" t="s">
        <v>89</v>
      </c>
      <c r="D6754" t="s">
        <v>6256</v>
      </c>
      <c r="E6754" t="s">
        <v>1205</v>
      </c>
      <c r="F6754" t="s">
        <v>89</v>
      </c>
      <c r="G6754" t="s">
        <v>89</v>
      </c>
      <c r="H6754" t="s">
        <v>93</v>
      </c>
    </row>
    <row r="6755" spans="1:8" x14ac:dyDescent="0.25">
      <c r="A6755" t="s">
        <v>279</v>
      </c>
      <c r="B6755" t="s">
        <v>1430</v>
      </c>
      <c r="C6755" t="s">
        <v>89</v>
      </c>
      <c r="D6755" t="s">
        <v>6262</v>
      </c>
      <c r="E6755" t="s">
        <v>1258</v>
      </c>
      <c r="F6755" t="s">
        <v>89</v>
      </c>
      <c r="G6755" t="s">
        <v>89</v>
      </c>
      <c r="H6755" t="s">
        <v>93</v>
      </c>
    </row>
    <row r="6756" spans="1:8" x14ac:dyDescent="0.25">
      <c r="A6756" t="s">
        <v>279</v>
      </c>
      <c r="B6756" t="s">
        <v>1501</v>
      </c>
      <c r="C6756" t="s">
        <v>89</v>
      </c>
      <c r="D6756" t="s">
        <v>6262</v>
      </c>
      <c r="E6756" t="s">
        <v>1349</v>
      </c>
      <c r="F6756" t="s">
        <v>89</v>
      </c>
      <c r="G6756" t="s">
        <v>89</v>
      </c>
      <c r="H6756" t="s">
        <v>93</v>
      </c>
    </row>
    <row r="6757" spans="1:8" x14ac:dyDescent="0.25">
      <c r="A6757" t="s">
        <v>279</v>
      </c>
      <c r="B6757" t="s">
        <v>1434</v>
      </c>
      <c r="C6757" t="s">
        <v>89</v>
      </c>
      <c r="D6757" t="s">
        <v>6263</v>
      </c>
      <c r="E6757" t="s">
        <v>1615</v>
      </c>
      <c r="F6757" t="s">
        <v>89</v>
      </c>
      <c r="G6757" t="s">
        <v>89</v>
      </c>
      <c r="H6757" t="s">
        <v>93</v>
      </c>
    </row>
    <row r="6758" spans="1:8" x14ac:dyDescent="0.25">
      <c r="A6758" t="s">
        <v>279</v>
      </c>
      <c r="B6758" t="s">
        <v>1122</v>
      </c>
      <c r="C6758" t="s">
        <v>89</v>
      </c>
      <c r="D6758" t="s">
        <v>89</v>
      </c>
      <c r="E6758" t="s">
        <v>1218</v>
      </c>
      <c r="F6758" t="s">
        <v>89</v>
      </c>
      <c r="G6758" t="s">
        <v>89</v>
      </c>
      <c r="H6758" t="s">
        <v>93</v>
      </c>
    </row>
    <row r="6759" spans="1:8" x14ac:dyDescent="0.25">
      <c r="A6759" t="s">
        <v>279</v>
      </c>
      <c r="B6759" t="s">
        <v>1124</v>
      </c>
      <c r="C6759" t="s">
        <v>89</v>
      </c>
      <c r="D6759" t="s">
        <v>89</v>
      </c>
      <c r="E6759" t="s">
        <v>1218</v>
      </c>
      <c r="F6759" t="s">
        <v>89</v>
      </c>
      <c r="G6759" t="s">
        <v>89</v>
      </c>
      <c r="H6759" t="s">
        <v>93</v>
      </c>
    </row>
    <row r="6760" spans="1:8" x14ac:dyDescent="0.25">
      <c r="A6760" t="s">
        <v>279</v>
      </c>
      <c r="B6760" t="s">
        <v>1125</v>
      </c>
      <c r="C6760" t="s">
        <v>89</v>
      </c>
      <c r="D6760" t="s">
        <v>89</v>
      </c>
      <c r="E6760" t="s">
        <v>1218</v>
      </c>
      <c r="F6760" t="s">
        <v>89</v>
      </c>
      <c r="G6760" t="s">
        <v>89</v>
      </c>
      <c r="H6760" t="s">
        <v>93</v>
      </c>
    </row>
    <row r="6761" spans="1:8" x14ac:dyDescent="0.25">
      <c r="A6761" t="s">
        <v>279</v>
      </c>
      <c r="B6761" t="s">
        <v>1127</v>
      </c>
      <c r="C6761" t="s">
        <v>89</v>
      </c>
      <c r="D6761" t="s">
        <v>89</v>
      </c>
      <c r="E6761" t="s">
        <v>1218</v>
      </c>
      <c r="F6761" t="s">
        <v>89</v>
      </c>
      <c r="G6761" t="s">
        <v>89</v>
      </c>
      <c r="H6761" t="s">
        <v>93</v>
      </c>
    </row>
    <row r="6762" spans="1:8" x14ac:dyDescent="0.25">
      <c r="A6762" t="s">
        <v>279</v>
      </c>
      <c r="B6762" t="s">
        <v>1489</v>
      </c>
      <c r="C6762" t="s">
        <v>89</v>
      </c>
      <c r="D6762" t="s">
        <v>1229</v>
      </c>
      <c r="E6762" t="s">
        <v>1267</v>
      </c>
      <c r="F6762" t="s">
        <v>89</v>
      </c>
      <c r="G6762" t="s">
        <v>89</v>
      </c>
      <c r="H6762" t="s">
        <v>93</v>
      </c>
    </row>
    <row r="6763" spans="1:8" x14ac:dyDescent="0.25">
      <c r="A6763" t="s">
        <v>279</v>
      </c>
      <c r="B6763" t="s">
        <v>1198</v>
      </c>
      <c r="C6763" t="s">
        <v>89</v>
      </c>
      <c r="D6763" t="s">
        <v>89</v>
      </c>
      <c r="E6763" t="s">
        <v>1218</v>
      </c>
      <c r="F6763" t="s">
        <v>89</v>
      </c>
      <c r="G6763" t="s">
        <v>89</v>
      </c>
      <c r="H6763" t="s">
        <v>93</v>
      </c>
    </row>
    <row r="6764" spans="1:8" x14ac:dyDescent="0.25">
      <c r="A6764" t="s">
        <v>279</v>
      </c>
      <c r="B6764" t="s">
        <v>1266</v>
      </c>
      <c r="C6764" t="s">
        <v>89</v>
      </c>
      <c r="D6764" t="s">
        <v>89</v>
      </c>
      <c r="E6764" t="s">
        <v>1131</v>
      </c>
      <c r="F6764" t="s">
        <v>89</v>
      </c>
      <c r="G6764" t="s">
        <v>89</v>
      </c>
      <c r="H6764" t="s">
        <v>93</v>
      </c>
    </row>
    <row r="6765" spans="1:8" x14ac:dyDescent="0.25">
      <c r="A6765" t="s">
        <v>279</v>
      </c>
      <c r="B6765" t="s">
        <v>1200</v>
      </c>
      <c r="C6765" t="s">
        <v>89</v>
      </c>
      <c r="D6765" t="s">
        <v>89</v>
      </c>
      <c r="E6765" t="s">
        <v>1202</v>
      </c>
      <c r="F6765" t="s">
        <v>89</v>
      </c>
      <c r="G6765" t="s">
        <v>89</v>
      </c>
      <c r="H6765" t="s">
        <v>93</v>
      </c>
    </row>
    <row r="6766" spans="1:8" x14ac:dyDescent="0.25">
      <c r="A6766" t="s">
        <v>279</v>
      </c>
      <c r="B6766" t="s">
        <v>1128</v>
      </c>
      <c r="C6766" t="s">
        <v>89</v>
      </c>
      <c r="D6766" t="s">
        <v>89</v>
      </c>
      <c r="E6766" t="s">
        <v>1202</v>
      </c>
      <c r="F6766" t="s">
        <v>89</v>
      </c>
      <c r="G6766" t="s">
        <v>89</v>
      </c>
      <c r="H6766" t="s">
        <v>93</v>
      </c>
    </row>
    <row r="6767" spans="1:8" x14ac:dyDescent="0.25">
      <c r="A6767" t="s">
        <v>279</v>
      </c>
      <c r="B6767" t="s">
        <v>1130</v>
      </c>
      <c r="C6767" t="s">
        <v>89</v>
      </c>
      <c r="D6767" t="s">
        <v>89</v>
      </c>
      <c r="E6767" t="s">
        <v>1286</v>
      </c>
      <c r="F6767" t="s">
        <v>89</v>
      </c>
      <c r="G6767" t="s">
        <v>89</v>
      </c>
      <c r="H6767" t="s">
        <v>93</v>
      </c>
    </row>
    <row r="6768" spans="1:8" x14ac:dyDescent="0.25">
      <c r="A6768" t="s">
        <v>279</v>
      </c>
      <c r="B6768" t="s">
        <v>1132</v>
      </c>
      <c r="C6768" t="s">
        <v>89</v>
      </c>
      <c r="D6768" t="s">
        <v>89</v>
      </c>
      <c r="E6768" t="s">
        <v>1221</v>
      </c>
      <c r="F6768" t="s">
        <v>89</v>
      </c>
      <c r="G6768" t="s">
        <v>89</v>
      </c>
      <c r="H6768" t="s">
        <v>93</v>
      </c>
    </row>
    <row r="6769" spans="1:8" x14ac:dyDescent="0.25">
      <c r="A6769" t="s">
        <v>279</v>
      </c>
      <c r="B6769" t="s">
        <v>1138</v>
      </c>
      <c r="C6769" t="s">
        <v>89</v>
      </c>
      <c r="D6769" t="s">
        <v>89</v>
      </c>
      <c r="E6769" t="s">
        <v>1139</v>
      </c>
      <c r="F6769" t="s">
        <v>89</v>
      </c>
      <c r="G6769" t="s">
        <v>89</v>
      </c>
      <c r="H6769" t="s">
        <v>93</v>
      </c>
    </row>
    <row r="6770" spans="1:8" x14ac:dyDescent="0.25">
      <c r="A6770" t="s">
        <v>280</v>
      </c>
      <c r="B6770" t="s">
        <v>1428</v>
      </c>
      <c r="C6770" t="s">
        <v>89</v>
      </c>
      <c r="D6770" t="s">
        <v>6264</v>
      </c>
      <c r="E6770" t="s">
        <v>1135</v>
      </c>
      <c r="F6770" t="s">
        <v>89</v>
      </c>
      <c r="G6770" t="s">
        <v>89</v>
      </c>
      <c r="H6770" t="s">
        <v>93</v>
      </c>
    </row>
    <row r="6771" spans="1:8" x14ac:dyDescent="0.25">
      <c r="A6771" t="s">
        <v>280</v>
      </c>
      <c r="B6771" t="s">
        <v>1421</v>
      </c>
      <c r="C6771" t="s">
        <v>89</v>
      </c>
      <c r="D6771" t="s">
        <v>6265</v>
      </c>
      <c r="E6771" t="s">
        <v>1265</v>
      </c>
      <c r="F6771" t="s">
        <v>89</v>
      </c>
      <c r="G6771" t="s">
        <v>89</v>
      </c>
      <c r="H6771" t="s">
        <v>93</v>
      </c>
    </row>
    <row r="6772" spans="1:8" x14ac:dyDescent="0.25">
      <c r="A6772" t="s">
        <v>280</v>
      </c>
      <c r="B6772" t="s">
        <v>1483</v>
      </c>
      <c r="C6772" t="s">
        <v>89</v>
      </c>
      <c r="D6772" t="s">
        <v>6266</v>
      </c>
      <c r="E6772" t="s">
        <v>1180</v>
      </c>
      <c r="F6772" t="s">
        <v>89</v>
      </c>
      <c r="G6772" t="s">
        <v>89</v>
      </c>
      <c r="H6772" t="s">
        <v>93</v>
      </c>
    </row>
    <row r="6773" spans="1:8" x14ac:dyDescent="0.25">
      <c r="A6773" t="s">
        <v>280</v>
      </c>
      <c r="B6773" t="s">
        <v>1417</v>
      </c>
      <c r="C6773" t="s">
        <v>89</v>
      </c>
      <c r="D6773" t="s">
        <v>6267</v>
      </c>
      <c r="E6773" t="s">
        <v>1335</v>
      </c>
      <c r="F6773" t="s">
        <v>89</v>
      </c>
      <c r="G6773" t="s">
        <v>89</v>
      </c>
      <c r="H6773" t="s">
        <v>93</v>
      </c>
    </row>
    <row r="6774" spans="1:8" x14ac:dyDescent="0.25">
      <c r="A6774" t="s">
        <v>280</v>
      </c>
      <c r="B6774" t="s">
        <v>1434</v>
      </c>
      <c r="C6774" t="s">
        <v>89</v>
      </c>
      <c r="D6774" t="s">
        <v>6268</v>
      </c>
      <c r="E6774" t="s">
        <v>3014</v>
      </c>
      <c r="F6774" t="s">
        <v>89</v>
      </c>
      <c r="G6774" t="s">
        <v>89</v>
      </c>
      <c r="H6774" t="s">
        <v>93</v>
      </c>
    </row>
    <row r="6775" spans="1:8" x14ac:dyDescent="0.25">
      <c r="A6775" t="s">
        <v>280</v>
      </c>
      <c r="B6775" t="s">
        <v>1417</v>
      </c>
      <c r="C6775" t="s">
        <v>89</v>
      </c>
      <c r="D6775" t="s">
        <v>6267</v>
      </c>
      <c r="E6775" t="s">
        <v>1335</v>
      </c>
      <c r="F6775" t="s">
        <v>89</v>
      </c>
      <c r="G6775" t="s">
        <v>89</v>
      </c>
      <c r="H6775" t="s">
        <v>93</v>
      </c>
    </row>
    <row r="6776" spans="1:8" x14ac:dyDescent="0.25">
      <c r="A6776" t="s">
        <v>280</v>
      </c>
      <c r="B6776" t="s">
        <v>1428</v>
      </c>
      <c r="C6776" t="s">
        <v>89</v>
      </c>
      <c r="D6776" t="s">
        <v>6264</v>
      </c>
      <c r="E6776" t="s">
        <v>1135</v>
      </c>
      <c r="F6776" t="s">
        <v>89</v>
      </c>
      <c r="G6776" t="s">
        <v>89</v>
      </c>
      <c r="H6776" t="s">
        <v>93</v>
      </c>
    </row>
    <row r="6777" spans="1:8" x14ac:dyDescent="0.25">
      <c r="A6777" t="s">
        <v>280</v>
      </c>
      <c r="B6777" t="s">
        <v>1555</v>
      </c>
      <c r="C6777" t="s">
        <v>89</v>
      </c>
      <c r="D6777" t="s">
        <v>6269</v>
      </c>
      <c r="E6777" t="s">
        <v>1115</v>
      </c>
      <c r="F6777" t="s">
        <v>89</v>
      </c>
      <c r="G6777" t="s">
        <v>89</v>
      </c>
      <c r="H6777" t="s">
        <v>93</v>
      </c>
    </row>
    <row r="6778" spans="1:8" x14ac:dyDescent="0.25">
      <c r="A6778" t="s">
        <v>280</v>
      </c>
      <c r="B6778" t="s">
        <v>1421</v>
      </c>
      <c r="C6778" t="s">
        <v>89</v>
      </c>
      <c r="D6778" t="s">
        <v>6265</v>
      </c>
      <c r="E6778" t="s">
        <v>1265</v>
      </c>
      <c r="F6778" t="s">
        <v>89</v>
      </c>
      <c r="G6778" t="s">
        <v>89</v>
      </c>
      <c r="H6778" t="s">
        <v>93</v>
      </c>
    </row>
    <row r="6779" spans="1:8" x14ac:dyDescent="0.25">
      <c r="A6779" t="s">
        <v>280</v>
      </c>
      <c r="B6779" t="s">
        <v>1483</v>
      </c>
      <c r="C6779" t="s">
        <v>89</v>
      </c>
      <c r="D6779" t="s">
        <v>6266</v>
      </c>
      <c r="E6779" t="s">
        <v>1180</v>
      </c>
      <c r="F6779" t="s">
        <v>89</v>
      </c>
      <c r="G6779" t="s">
        <v>89</v>
      </c>
      <c r="H6779" t="s">
        <v>93</v>
      </c>
    </row>
    <row r="6780" spans="1:8" x14ac:dyDescent="0.25">
      <c r="A6780" t="s">
        <v>280</v>
      </c>
      <c r="B6780" t="s">
        <v>1434</v>
      </c>
      <c r="C6780" t="s">
        <v>89</v>
      </c>
      <c r="D6780" t="s">
        <v>6268</v>
      </c>
      <c r="E6780" t="s">
        <v>3014</v>
      </c>
      <c r="F6780" t="s">
        <v>89</v>
      </c>
      <c r="G6780" t="s">
        <v>89</v>
      </c>
      <c r="H6780" t="s">
        <v>93</v>
      </c>
    </row>
    <row r="6781" spans="1:8" x14ac:dyDescent="0.25">
      <c r="A6781" t="s">
        <v>280</v>
      </c>
      <c r="B6781" t="s">
        <v>1467</v>
      </c>
      <c r="C6781" t="s">
        <v>89</v>
      </c>
      <c r="D6781" t="s">
        <v>89</v>
      </c>
      <c r="E6781" t="s">
        <v>1440</v>
      </c>
      <c r="F6781" t="s">
        <v>89</v>
      </c>
      <c r="G6781" t="s">
        <v>89</v>
      </c>
      <c r="H6781" t="s">
        <v>93</v>
      </c>
    </row>
    <row r="6782" spans="1:8" x14ac:dyDescent="0.25">
      <c r="A6782" t="s">
        <v>280</v>
      </c>
      <c r="B6782" t="s">
        <v>1198</v>
      </c>
      <c r="C6782" t="s">
        <v>89</v>
      </c>
      <c r="D6782" t="s">
        <v>89</v>
      </c>
      <c r="E6782" t="s">
        <v>1129</v>
      </c>
      <c r="F6782" t="s">
        <v>89</v>
      </c>
      <c r="G6782" t="s">
        <v>89</v>
      </c>
      <c r="H6782" t="s">
        <v>93</v>
      </c>
    </row>
    <row r="6783" spans="1:8" x14ac:dyDescent="0.25">
      <c r="A6783" t="s">
        <v>280</v>
      </c>
      <c r="B6783" t="s">
        <v>1266</v>
      </c>
      <c r="C6783" t="s">
        <v>89</v>
      </c>
      <c r="D6783" t="s">
        <v>89</v>
      </c>
      <c r="E6783" t="s">
        <v>1202</v>
      </c>
      <c r="F6783" t="s">
        <v>89</v>
      </c>
      <c r="G6783" t="s">
        <v>89</v>
      </c>
      <c r="H6783" t="s">
        <v>93</v>
      </c>
    </row>
    <row r="6784" spans="1:8" x14ac:dyDescent="0.25">
      <c r="A6784" t="s">
        <v>280</v>
      </c>
      <c r="B6784" t="s">
        <v>1200</v>
      </c>
      <c r="C6784" t="s">
        <v>89</v>
      </c>
      <c r="D6784" t="s">
        <v>89</v>
      </c>
      <c r="E6784" t="s">
        <v>1131</v>
      </c>
      <c r="F6784" t="s">
        <v>89</v>
      </c>
      <c r="G6784" t="s">
        <v>89</v>
      </c>
      <c r="H6784" t="s">
        <v>93</v>
      </c>
    </row>
    <row r="6785" spans="1:8" x14ac:dyDescent="0.25">
      <c r="A6785" t="s">
        <v>280</v>
      </c>
      <c r="B6785" t="s">
        <v>1438</v>
      </c>
      <c r="C6785" t="s">
        <v>89</v>
      </c>
      <c r="D6785" t="s">
        <v>89</v>
      </c>
      <c r="E6785" t="s">
        <v>1202</v>
      </c>
      <c r="F6785" t="s">
        <v>89</v>
      </c>
      <c r="G6785" t="s">
        <v>89</v>
      </c>
      <c r="H6785" t="s">
        <v>93</v>
      </c>
    </row>
    <row r="6786" spans="1:8" x14ac:dyDescent="0.25">
      <c r="A6786" t="s">
        <v>280</v>
      </c>
      <c r="B6786" t="s">
        <v>1130</v>
      </c>
      <c r="C6786" t="s">
        <v>89</v>
      </c>
      <c r="D6786" t="s">
        <v>89</v>
      </c>
      <c r="E6786" t="s">
        <v>1286</v>
      </c>
      <c r="F6786" t="s">
        <v>89</v>
      </c>
      <c r="G6786" t="s">
        <v>89</v>
      </c>
      <c r="H6786" t="s">
        <v>93</v>
      </c>
    </row>
    <row r="6787" spans="1:8" x14ac:dyDescent="0.25">
      <c r="A6787" t="s">
        <v>280</v>
      </c>
      <c r="B6787" t="s">
        <v>1132</v>
      </c>
      <c r="C6787" t="s">
        <v>89</v>
      </c>
      <c r="D6787" t="s">
        <v>89</v>
      </c>
      <c r="E6787" t="s">
        <v>1221</v>
      </c>
      <c r="F6787" t="s">
        <v>89</v>
      </c>
      <c r="G6787" t="s">
        <v>89</v>
      </c>
      <c r="H6787" t="s">
        <v>93</v>
      </c>
    </row>
    <row r="6788" spans="1:8" x14ac:dyDescent="0.25">
      <c r="A6788" t="s">
        <v>280</v>
      </c>
      <c r="B6788" t="s">
        <v>6129</v>
      </c>
      <c r="C6788" t="s">
        <v>89</v>
      </c>
      <c r="D6788" t="s">
        <v>89</v>
      </c>
      <c r="E6788" t="s">
        <v>1440</v>
      </c>
      <c r="F6788" t="s">
        <v>89</v>
      </c>
      <c r="G6788" t="s">
        <v>89</v>
      </c>
      <c r="H6788" t="s">
        <v>93</v>
      </c>
    </row>
    <row r="6789" spans="1:8" x14ac:dyDescent="0.25">
      <c r="A6789" t="s">
        <v>280</v>
      </c>
      <c r="B6789" t="s">
        <v>1469</v>
      </c>
      <c r="C6789" t="s">
        <v>89</v>
      </c>
      <c r="D6789" t="s">
        <v>89</v>
      </c>
      <c r="E6789" t="s">
        <v>1440</v>
      </c>
      <c r="F6789" t="s">
        <v>89</v>
      </c>
      <c r="G6789" t="s">
        <v>89</v>
      </c>
      <c r="H6789" t="s">
        <v>93</v>
      </c>
    </row>
    <row r="6790" spans="1:8" x14ac:dyDescent="0.25">
      <c r="A6790" t="s">
        <v>280</v>
      </c>
      <c r="B6790" t="s">
        <v>1138</v>
      </c>
      <c r="C6790" t="s">
        <v>89</v>
      </c>
      <c r="D6790" t="s">
        <v>89</v>
      </c>
      <c r="E6790" t="s">
        <v>1139</v>
      </c>
      <c r="F6790" t="s">
        <v>89</v>
      </c>
      <c r="G6790" t="s">
        <v>89</v>
      </c>
      <c r="H6790" t="s">
        <v>93</v>
      </c>
    </row>
    <row r="6791" spans="1:8" x14ac:dyDescent="0.25">
      <c r="A6791" t="s">
        <v>283</v>
      </c>
      <c r="B6791" t="s">
        <v>1417</v>
      </c>
      <c r="C6791" t="s">
        <v>89</v>
      </c>
      <c r="D6791" t="s">
        <v>6270</v>
      </c>
      <c r="E6791" t="s">
        <v>1516</v>
      </c>
      <c r="F6791" t="s">
        <v>89</v>
      </c>
      <c r="G6791" t="s">
        <v>89</v>
      </c>
      <c r="H6791" t="s">
        <v>93</v>
      </c>
    </row>
    <row r="6792" spans="1:8" x14ac:dyDescent="0.25">
      <c r="A6792" t="s">
        <v>283</v>
      </c>
      <c r="B6792" t="s">
        <v>1428</v>
      </c>
      <c r="C6792" t="s">
        <v>89</v>
      </c>
      <c r="D6792" t="s">
        <v>6271</v>
      </c>
      <c r="E6792" t="s">
        <v>1235</v>
      </c>
      <c r="F6792" t="s">
        <v>89</v>
      </c>
      <c r="G6792" t="s">
        <v>89</v>
      </c>
      <c r="H6792" t="s">
        <v>93</v>
      </c>
    </row>
    <row r="6793" spans="1:8" x14ac:dyDescent="0.25">
      <c r="A6793" t="s">
        <v>283</v>
      </c>
      <c r="B6793" t="s">
        <v>1555</v>
      </c>
      <c r="C6793" t="s">
        <v>89</v>
      </c>
      <c r="D6793" t="s">
        <v>6272</v>
      </c>
      <c r="E6793" t="s">
        <v>1113</v>
      </c>
      <c r="F6793" t="s">
        <v>89</v>
      </c>
      <c r="G6793" t="s">
        <v>89</v>
      </c>
      <c r="H6793" t="s">
        <v>93</v>
      </c>
    </row>
    <row r="6794" spans="1:8" x14ac:dyDescent="0.25">
      <c r="A6794" t="s">
        <v>283</v>
      </c>
      <c r="B6794" t="s">
        <v>1430</v>
      </c>
      <c r="C6794" t="s">
        <v>89</v>
      </c>
      <c r="D6794" t="s">
        <v>6273</v>
      </c>
      <c r="E6794" t="s">
        <v>1265</v>
      </c>
      <c r="F6794" t="s">
        <v>89</v>
      </c>
      <c r="G6794" t="s">
        <v>89</v>
      </c>
      <c r="H6794" t="s">
        <v>93</v>
      </c>
    </row>
    <row r="6795" spans="1:8" x14ac:dyDescent="0.25">
      <c r="A6795" t="s">
        <v>283</v>
      </c>
      <c r="B6795" t="s">
        <v>1434</v>
      </c>
      <c r="C6795" t="s">
        <v>89</v>
      </c>
      <c r="D6795" t="s">
        <v>6274</v>
      </c>
      <c r="E6795" t="s">
        <v>2969</v>
      </c>
      <c r="F6795" t="s">
        <v>89</v>
      </c>
      <c r="G6795" t="s">
        <v>89</v>
      </c>
      <c r="H6795" t="s">
        <v>93</v>
      </c>
    </row>
    <row r="6796" spans="1:8" x14ac:dyDescent="0.25">
      <c r="A6796" t="s">
        <v>283</v>
      </c>
      <c r="B6796" t="s">
        <v>6275</v>
      </c>
      <c r="C6796" t="s">
        <v>89</v>
      </c>
      <c r="D6796" t="s">
        <v>6276</v>
      </c>
      <c r="E6796" t="s">
        <v>1115</v>
      </c>
      <c r="F6796" t="s">
        <v>89</v>
      </c>
      <c r="G6796" t="s">
        <v>89</v>
      </c>
      <c r="H6796" t="s">
        <v>93</v>
      </c>
    </row>
    <row r="6797" spans="1:8" x14ac:dyDescent="0.25">
      <c r="A6797" t="s">
        <v>283</v>
      </c>
      <c r="B6797" t="s">
        <v>6070</v>
      </c>
      <c r="C6797" t="s">
        <v>89</v>
      </c>
      <c r="D6797" t="s">
        <v>6277</v>
      </c>
      <c r="E6797" t="s">
        <v>1115</v>
      </c>
      <c r="F6797" t="s">
        <v>89</v>
      </c>
      <c r="G6797" t="s">
        <v>89</v>
      </c>
      <c r="H6797" t="s">
        <v>93</v>
      </c>
    </row>
    <row r="6798" spans="1:8" x14ac:dyDescent="0.25">
      <c r="A6798" t="s">
        <v>283</v>
      </c>
      <c r="B6798" t="s">
        <v>1430</v>
      </c>
      <c r="C6798" t="s">
        <v>89</v>
      </c>
      <c r="D6798" t="s">
        <v>6273</v>
      </c>
      <c r="E6798" t="s">
        <v>1265</v>
      </c>
      <c r="F6798" t="s">
        <v>89</v>
      </c>
      <c r="G6798" t="s">
        <v>89</v>
      </c>
      <c r="H6798" t="s">
        <v>93</v>
      </c>
    </row>
    <row r="6799" spans="1:8" x14ac:dyDescent="0.25">
      <c r="A6799" t="s">
        <v>283</v>
      </c>
      <c r="B6799" t="s">
        <v>6278</v>
      </c>
      <c r="C6799" t="s">
        <v>89</v>
      </c>
      <c r="D6799" t="s">
        <v>6279</v>
      </c>
      <c r="E6799" t="s">
        <v>1100</v>
      </c>
      <c r="F6799" t="s">
        <v>89</v>
      </c>
      <c r="G6799" t="s">
        <v>89</v>
      </c>
      <c r="H6799" t="s">
        <v>93</v>
      </c>
    </row>
    <row r="6800" spans="1:8" x14ac:dyDescent="0.25">
      <c r="A6800" t="s">
        <v>283</v>
      </c>
      <c r="B6800" t="s">
        <v>1417</v>
      </c>
      <c r="C6800" t="s">
        <v>89</v>
      </c>
      <c r="D6800" t="s">
        <v>6270</v>
      </c>
      <c r="E6800" t="s">
        <v>1516</v>
      </c>
      <c r="F6800" t="s">
        <v>89</v>
      </c>
      <c r="G6800" t="s">
        <v>89</v>
      </c>
      <c r="H6800" t="s">
        <v>93</v>
      </c>
    </row>
    <row r="6801" spans="1:8" x14ac:dyDescent="0.25">
      <c r="A6801" t="s">
        <v>283</v>
      </c>
      <c r="B6801" t="s">
        <v>1428</v>
      </c>
      <c r="C6801" t="s">
        <v>89</v>
      </c>
      <c r="D6801" t="s">
        <v>6271</v>
      </c>
      <c r="E6801" t="s">
        <v>1235</v>
      </c>
      <c r="F6801" t="s">
        <v>89</v>
      </c>
      <c r="G6801" t="s">
        <v>89</v>
      </c>
      <c r="H6801" t="s">
        <v>93</v>
      </c>
    </row>
    <row r="6802" spans="1:8" x14ac:dyDescent="0.25">
      <c r="A6802" t="s">
        <v>283</v>
      </c>
      <c r="B6802" t="s">
        <v>1453</v>
      </c>
      <c r="C6802" t="s">
        <v>89</v>
      </c>
      <c r="D6802" t="s">
        <v>6280</v>
      </c>
      <c r="E6802" t="s">
        <v>1100</v>
      </c>
      <c r="F6802" t="s">
        <v>89</v>
      </c>
      <c r="G6802" t="s">
        <v>89</v>
      </c>
      <c r="H6802" t="s">
        <v>93</v>
      </c>
    </row>
    <row r="6803" spans="1:8" x14ac:dyDescent="0.25">
      <c r="A6803" t="s">
        <v>283</v>
      </c>
      <c r="B6803" t="s">
        <v>1520</v>
      </c>
      <c r="C6803" t="s">
        <v>89</v>
      </c>
      <c r="D6803" t="s">
        <v>6281</v>
      </c>
      <c r="E6803" t="s">
        <v>1113</v>
      </c>
      <c r="F6803" t="s">
        <v>89</v>
      </c>
      <c r="G6803" t="s">
        <v>89</v>
      </c>
      <c r="H6803" t="s">
        <v>93</v>
      </c>
    </row>
    <row r="6804" spans="1:8" x14ac:dyDescent="0.25">
      <c r="A6804" t="s">
        <v>283</v>
      </c>
      <c r="B6804" t="s">
        <v>1555</v>
      </c>
      <c r="C6804" t="s">
        <v>89</v>
      </c>
      <c r="D6804" t="s">
        <v>6272</v>
      </c>
      <c r="E6804" t="s">
        <v>1113</v>
      </c>
      <c r="F6804" t="s">
        <v>89</v>
      </c>
      <c r="G6804" t="s">
        <v>89</v>
      </c>
      <c r="H6804" t="s">
        <v>93</v>
      </c>
    </row>
    <row r="6805" spans="1:8" x14ac:dyDescent="0.25">
      <c r="A6805" t="s">
        <v>283</v>
      </c>
      <c r="B6805" t="s">
        <v>1421</v>
      </c>
      <c r="C6805" t="s">
        <v>89</v>
      </c>
      <c r="D6805" t="s">
        <v>6282</v>
      </c>
      <c r="E6805" t="s">
        <v>1164</v>
      </c>
      <c r="F6805" t="s">
        <v>89</v>
      </c>
      <c r="G6805" t="s">
        <v>89</v>
      </c>
      <c r="H6805" t="s">
        <v>93</v>
      </c>
    </row>
    <row r="6806" spans="1:8" x14ac:dyDescent="0.25">
      <c r="A6806" t="s">
        <v>283</v>
      </c>
      <c r="B6806" t="s">
        <v>1501</v>
      </c>
      <c r="C6806" t="s">
        <v>89</v>
      </c>
      <c r="D6806" t="s">
        <v>6283</v>
      </c>
      <c r="E6806" t="s">
        <v>1349</v>
      </c>
      <c r="F6806" t="s">
        <v>89</v>
      </c>
      <c r="G6806" t="s">
        <v>89</v>
      </c>
      <c r="H6806" t="s">
        <v>93</v>
      </c>
    </row>
    <row r="6807" spans="1:8" x14ac:dyDescent="0.25">
      <c r="A6807" t="s">
        <v>283</v>
      </c>
      <c r="B6807" t="s">
        <v>1434</v>
      </c>
      <c r="C6807" t="s">
        <v>89</v>
      </c>
      <c r="D6807" t="s">
        <v>6274</v>
      </c>
      <c r="E6807" t="s">
        <v>2969</v>
      </c>
      <c r="F6807" t="s">
        <v>89</v>
      </c>
      <c r="G6807" t="s">
        <v>89</v>
      </c>
      <c r="H6807" t="s">
        <v>93</v>
      </c>
    </row>
    <row r="6808" spans="1:8" x14ac:dyDescent="0.25">
      <c r="A6808" t="s">
        <v>283</v>
      </c>
      <c r="B6808" t="s">
        <v>6102</v>
      </c>
      <c r="C6808" t="s">
        <v>89</v>
      </c>
      <c r="D6808" t="s">
        <v>89</v>
      </c>
      <c r="E6808" t="s">
        <v>1105</v>
      </c>
      <c r="F6808" t="s">
        <v>89</v>
      </c>
      <c r="G6808" t="s">
        <v>89</v>
      </c>
      <c r="H6808" t="s">
        <v>93</v>
      </c>
    </row>
    <row r="6809" spans="1:8" x14ac:dyDescent="0.25">
      <c r="A6809" t="s">
        <v>283</v>
      </c>
      <c r="B6809" t="s">
        <v>1469</v>
      </c>
      <c r="C6809" t="s">
        <v>89</v>
      </c>
      <c r="D6809" t="s">
        <v>89</v>
      </c>
      <c r="E6809" t="s">
        <v>4366</v>
      </c>
      <c r="F6809" t="s">
        <v>89</v>
      </c>
      <c r="G6809" t="s">
        <v>89</v>
      </c>
      <c r="H6809" t="s">
        <v>93</v>
      </c>
    </row>
    <row r="6810" spans="1:8" x14ac:dyDescent="0.25">
      <c r="A6810" t="s">
        <v>283</v>
      </c>
      <c r="B6810" t="s">
        <v>6284</v>
      </c>
      <c r="C6810" t="s">
        <v>89</v>
      </c>
      <c r="D6810" t="s">
        <v>89</v>
      </c>
      <c r="E6810" t="s">
        <v>1221</v>
      </c>
      <c r="F6810" t="s">
        <v>89</v>
      </c>
      <c r="G6810" t="s">
        <v>89</v>
      </c>
      <c r="H6810" t="s">
        <v>93</v>
      </c>
    </row>
    <row r="6811" spans="1:8" x14ac:dyDescent="0.25">
      <c r="A6811" t="s">
        <v>283</v>
      </c>
      <c r="B6811" t="s">
        <v>6229</v>
      </c>
      <c r="C6811" t="s">
        <v>89</v>
      </c>
      <c r="D6811" t="s">
        <v>89</v>
      </c>
      <c r="E6811" t="s">
        <v>1196</v>
      </c>
      <c r="F6811" t="s">
        <v>89</v>
      </c>
      <c r="G6811" t="s">
        <v>89</v>
      </c>
      <c r="H6811" t="s">
        <v>93</v>
      </c>
    </row>
    <row r="6812" spans="1:8" x14ac:dyDescent="0.25">
      <c r="A6812" t="s">
        <v>283</v>
      </c>
      <c r="B6812" t="s">
        <v>6129</v>
      </c>
      <c r="C6812" t="s">
        <v>89</v>
      </c>
      <c r="D6812" t="s">
        <v>89</v>
      </c>
      <c r="E6812" t="s">
        <v>1504</v>
      </c>
      <c r="F6812" t="s">
        <v>89</v>
      </c>
      <c r="G6812" t="s">
        <v>89</v>
      </c>
      <c r="H6812" t="s">
        <v>93</v>
      </c>
    </row>
    <row r="6813" spans="1:8" x14ac:dyDescent="0.25">
      <c r="A6813" t="s">
        <v>283</v>
      </c>
      <c r="B6813" t="s">
        <v>1467</v>
      </c>
      <c r="C6813" t="s">
        <v>89</v>
      </c>
      <c r="D6813" t="s">
        <v>89</v>
      </c>
      <c r="E6813" t="s">
        <v>1504</v>
      </c>
      <c r="F6813" t="s">
        <v>89</v>
      </c>
      <c r="G6813" t="s">
        <v>89</v>
      </c>
      <c r="H6813" t="s">
        <v>93</v>
      </c>
    </row>
    <row r="6814" spans="1:8" x14ac:dyDescent="0.25">
      <c r="A6814" t="s">
        <v>283</v>
      </c>
      <c r="B6814" t="s">
        <v>1198</v>
      </c>
      <c r="C6814" t="s">
        <v>89</v>
      </c>
      <c r="D6814" t="s">
        <v>89</v>
      </c>
      <c r="E6814" t="s">
        <v>1129</v>
      </c>
      <c r="F6814" t="s">
        <v>89</v>
      </c>
      <c r="G6814" t="s">
        <v>89</v>
      </c>
      <c r="H6814" t="s">
        <v>93</v>
      </c>
    </row>
    <row r="6815" spans="1:8" x14ac:dyDescent="0.25">
      <c r="A6815" t="s">
        <v>283</v>
      </c>
      <c r="B6815" t="s">
        <v>1266</v>
      </c>
      <c r="C6815" t="s">
        <v>89</v>
      </c>
      <c r="D6815" t="s">
        <v>89</v>
      </c>
      <c r="E6815" t="s">
        <v>1131</v>
      </c>
      <c r="F6815" t="s">
        <v>89</v>
      </c>
      <c r="G6815" t="s">
        <v>89</v>
      </c>
      <c r="H6815" t="s">
        <v>93</v>
      </c>
    </row>
    <row r="6816" spans="1:8" x14ac:dyDescent="0.25">
      <c r="A6816" t="s">
        <v>283</v>
      </c>
      <c r="B6816" t="s">
        <v>1512</v>
      </c>
      <c r="C6816" t="s">
        <v>89</v>
      </c>
      <c r="D6816" t="s">
        <v>89</v>
      </c>
      <c r="E6816" t="s">
        <v>1131</v>
      </c>
      <c r="F6816" t="s">
        <v>89</v>
      </c>
      <c r="G6816" t="s">
        <v>89</v>
      </c>
      <c r="H6816" t="s">
        <v>93</v>
      </c>
    </row>
    <row r="6817" spans="1:8" x14ac:dyDescent="0.25">
      <c r="A6817" t="s">
        <v>283</v>
      </c>
      <c r="B6817" t="s">
        <v>1201</v>
      </c>
      <c r="C6817" t="s">
        <v>89</v>
      </c>
      <c r="D6817" t="s">
        <v>89</v>
      </c>
      <c r="E6817" t="s">
        <v>1202</v>
      </c>
      <c r="F6817" t="s">
        <v>89</v>
      </c>
      <c r="G6817" t="s">
        <v>89</v>
      </c>
      <c r="H6817" t="s">
        <v>93</v>
      </c>
    </row>
    <row r="6818" spans="1:8" x14ac:dyDescent="0.25">
      <c r="A6818" t="s">
        <v>283</v>
      </c>
      <c r="B6818" t="s">
        <v>2426</v>
      </c>
      <c r="C6818" t="s">
        <v>89</v>
      </c>
      <c r="D6818" t="s">
        <v>89</v>
      </c>
      <c r="E6818" t="s">
        <v>1231</v>
      </c>
      <c r="F6818" t="s">
        <v>89</v>
      </c>
      <c r="G6818" t="s">
        <v>89</v>
      </c>
      <c r="H6818" t="s">
        <v>93</v>
      </c>
    </row>
    <row r="6819" spans="1:8" x14ac:dyDescent="0.25">
      <c r="A6819" t="s">
        <v>283</v>
      </c>
      <c r="B6819" t="s">
        <v>1130</v>
      </c>
      <c r="C6819" t="s">
        <v>89</v>
      </c>
      <c r="D6819" t="s">
        <v>89</v>
      </c>
      <c r="E6819" t="s">
        <v>1133</v>
      </c>
      <c r="F6819" t="s">
        <v>89</v>
      </c>
      <c r="G6819" t="s">
        <v>89</v>
      </c>
      <c r="H6819" t="s">
        <v>93</v>
      </c>
    </row>
    <row r="6820" spans="1:8" x14ac:dyDescent="0.25">
      <c r="A6820" t="s">
        <v>283</v>
      </c>
      <c r="B6820" t="s">
        <v>1438</v>
      </c>
      <c r="C6820" t="s">
        <v>89</v>
      </c>
      <c r="D6820" t="s">
        <v>89</v>
      </c>
      <c r="E6820" t="s">
        <v>1286</v>
      </c>
      <c r="F6820" t="s">
        <v>89</v>
      </c>
      <c r="G6820" t="s">
        <v>89</v>
      </c>
      <c r="H6820" t="s">
        <v>93</v>
      </c>
    </row>
    <row r="6821" spans="1:8" x14ac:dyDescent="0.25">
      <c r="A6821" t="s">
        <v>283</v>
      </c>
      <c r="B6821" t="s">
        <v>1132</v>
      </c>
      <c r="C6821" t="s">
        <v>89</v>
      </c>
      <c r="D6821" t="s">
        <v>89</v>
      </c>
      <c r="E6821" t="s">
        <v>1221</v>
      </c>
      <c r="F6821" t="s">
        <v>89</v>
      </c>
      <c r="G6821" t="s">
        <v>89</v>
      </c>
      <c r="H6821" t="s">
        <v>93</v>
      </c>
    </row>
    <row r="6822" spans="1:8" x14ac:dyDescent="0.25">
      <c r="A6822" t="s">
        <v>283</v>
      </c>
      <c r="B6822" t="s">
        <v>1232</v>
      </c>
      <c r="C6822" t="s">
        <v>89</v>
      </c>
      <c r="D6822" t="s">
        <v>89</v>
      </c>
      <c r="E6822" t="s">
        <v>1335</v>
      </c>
      <c r="F6822" t="s">
        <v>89</v>
      </c>
      <c r="G6822" t="s">
        <v>89</v>
      </c>
      <c r="H6822" t="s">
        <v>93</v>
      </c>
    </row>
    <row r="6823" spans="1:8" x14ac:dyDescent="0.25">
      <c r="A6823" t="s">
        <v>283</v>
      </c>
      <c r="B6823" t="s">
        <v>1530</v>
      </c>
      <c r="C6823" t="s">
        <v>89</v>
      </c>
      <c r="D6823" t="s">
        <v>89</v>
      </c>
      <c r="E6823" t="s">
        <v>1135</v>
      </c>
      <c r="F6823" t="s">
        <v>89</v>
      </c>
      <c r="G6823" t="s">
        <v>89</v>
      </c>
      <c r="H6823" t="s">
        <v>93</v>
      </c>
    </row>
    <row r="6824" spans="1:8" x14ac:dyDescent="0.25">
      <c r="A6824" t="s">
        <v>283</v>
      </c>
      <c r="B6824" t="s">
        <v>1138</v>
      </c>
      <c r="C6824" t="s">
        <v>89</v>
      </c>
      <c r="D6824" t="s">
        <v>89</v>
      </c>
      <c r="E6824" t="s">
        <v>1139</v>
      </c>
      <c r="F6824" t="s">
        <v>89</v>
      </c>
      <c r="G6824" t="s">
        <v>89</v>
      </c>
      <c r="H6824" t="s">
        <v>93</v>
      </c>
    </row>
    <row r="6825" spans="1:8" x14ac:dyDescent="0.25">
      <c r="A6825" t="s">
        <v>284</v>
      </c>
      <c r="B6825" t="s">
        <v>1417</v>
      </c>
      <c r="C6825" t="s">
        <v>89</v>
      </c>
      <c r="D6825" t="s">
        <v>6285</v>
      </c>
      <c r="E6825" t="s">
        <v>1233</v>
      </c>
      <c r="F6825" t="s">
        <v>89</v>
      </c>
      <c r="G6825" t="s">
        <v>89</v>
      </c>
      <c r="H6825" t="s">
        <v>93</v>
      </c>
    </row>
    <row r="6826" spans="1:8" x14ac:dyDescent="0.25">
      <c r="A6826" t="s">
        <v>284</v>
      </c>
      <c r="B6826" t="s">
        <v>1428</v>
      </c>
      <c r="C6826" t="s">
        <v>89</v>
      </c>
      <c r="D6826" t="s">
        <v>6286</v>
      </c>
      <c r="E6826" t="s">
        <v>1100</v>
      </c>
      <c r="F6826" t="s">
        <v>89</v>
      </c>
      <c r="G6826" t="s">
        <v>89</v>
      </c>
      <c r="H6826" t="s">
        <v>93</v>
      </c>
    </row>
    <row r="6827" spans="1:8" x14ac:dyDescent="0.25">
      <c r="A6827" t="s">
        <v>284</v>
      </c>
      <c r="B6827" t="s">
        <v>1555</v>
      </c>
      <c r="C6827" t="s">
        <v>89</v>
      </c>
      <c r="D6827" t="s">
        <v>6287</v>
      </c>
      <c r="E6827" t="s">
        <v>1113</v>
      </c>
      <c r="F6827" t="s">
        <v>89</v>
      </c>
      <c r="G6827" t="s">
        <v>89</v>
      </c>
      <c r="H6827" t="s">
        <v>93</v>
      </c>
    </row>
    <row r="6828" spans="1:8" x14ac:dyDescent="0.25">
      <c r="A6828" t="s">
        <v>284</v>
      </c>
      <c r="B6828" t="s">
        <v>1483</v>
      </c>
      <c r="C6828" t="s">
        <v>89</v>
      </c>
      <c r="D6828" t="s">
        <v>6287</v>
      </c>
      <c r="E6828" t="s">
        <v>1180</v>
      </c>
      <c r="F6828" t="s">
        <v>89</v>
      </c>
      <c r="G6828" t="s">
        <v>89</v>
      </c>
      <c r="H6828" t="s">
        <v>93</v>
      </c>
    </row>
    <row r="6829" spans="1:8" x14ac:dyDescent="0.25">
      <c r="A6829" t="s">
        <v>284</v>
      </c>
      <c r="B6829" t="s">
        <v>1421</v>
      </c>
      <c r="C6829" t="s">
        <v>89</v>
      </c>
      <c r="D6829" t="s">
        <v>6288</v>
      </c>
      <c r="E6829" t="s">
        <v>1093</v>
      </c>
      <c r="F6829" t="s">
        <v>89</v>
      </c>
      <c r="G6829" t="s">
        <v>89</v>
      </c>
      <c r="H6829" t="s">
        <v>93</v>
      </c>
    </row>
    <row r="6830" spans="1:8" x14ac:dyDescent="0.25">
      <c r="A6830" t="s">
        <v>284</v>
      </c>
      <c r="B6830" t="s">
        <v>1417</v>
      </c>
      <c r="C6830" t="s">
        <v>89</v>
      </c>
      <c r="D6830" t="s">
        <v>6285</v>
      </c>
      <c r="E6830" t="s">
        <v>1233</v>
      </c>
      <c r="F6830" t="s">
        <v>89</v>
      </c>
      <c r="G6830" t="s">
        <v>89</v>
      </c>
      <c r="H6830" t="s">
        <v>93</v>
      </c>
    </row>
    <row r="6831" spans="1:8" x14ac:dyDescent="0.25">
      <c r="A6831" t="s">
        <v>284</v>
      </c>
      <c r="B6831" t="s">
        <v>1421</v>
      </c>
      <c r="C6831" t="s">
        <v>89</v>
      </c>
      <c r="D6831" t="s">
        <v>6288</v>
      </c>
      <c r="E6831" t="s">
        <v>1093</v>
      </c>
      <c r="F6831" t="s">
        <v>89</v>
      </c>
      <c r="G6831" t="s">
        <v>89</v>
      </c>
      <c r="H6831" t="s">
        <v>93</v>
      </c>
    </row>
    <row r="6832" spans="1:8" x14ac:dyDescent="0.25">
      <c r="A6832" t="s">
        <v>284</v>
      </c>
      <c r="B6832" t="s">
        <v>1428</v>
      </c>
      <c r="C6832" t="s">
        <v>89</v>
      </c>
      <c r="D6832" t="s">
        <v>6286</v>
      </c>
      <c r="E6832" t="s">
        <v>1100</v>
      </c>
      <c r="F6832" t="s">
        <v>89</v>
      </c>
      <c r="G6832" t="s">
        <v>89</v>
      </c>
      <c r="H6832" t="s">
        <v>93</v>
      </c>
    </row>
    <row r="6833" spans="1:8" x14ac:dyDescent="0.25">
      <c r="A6833" t="s">
        <v>284</v>
      </c>
      <c r="B6833" t="s">
        <v>1555</v>
      </c>
      <c r="C6833" t="s">
        <v>89</v>
      </c>
      <c r="D6833" t="s">
        <v>6287</v>
      </c>
      <c r="E6833" t="s">
        <v>1113</v>
      </c>
      <c r="F6833" t="s">
        <v>89</v>
      </c>
      <c r="G6833" t="s">
        <v>89</v>
      </c>
      <c r="H6833" t="s">
        <v>93</v>
      </c>
    </row>
    <row r="6834" spans="1:8" x14ac:dyDescent="0.25">
      <c r="A6834" t="s">
        <v>284</v>
      </c>
      <c r="B6834" t="s">
        <v>1430</v>
      </c>
      <c r="C6834" t="s">
        <v>89</v>
      </c>
      <c r="D6834" t="s">
        <v>6287</v>
      </c>
      <c r="E6834" t="s">
        <v>1258</v>
      </c>
      <c r="F6834" t="s">
        <v>89</v>
      </c>
      <c r="G6834" t="s">
        <v>89</v>
      </c>
      <c r="H6834" t="s">
        <v>93</v>
      </c>
    </row>
    <row r="6835" spans="1:8" x14ac:dyDescent="0.25">
      <c r="A6835" t="s">
        <v>284</v>
      </c>
      <c r="B6835" t="s">
        <v>1483</v>
      </c>
      <c r="C6835" t="s">
        <v>89</v>
      </c>
      <c r="D6835" t="s">
        <v>6287</v>
      </c>
      <c r="E6835" t="s">
        <v>1180</v>
      </c>
      <c r="F6835" t="s">
        <v>89</v>
      </c>
      <c r="G6835" t="s">
        <v>89</v>
      </c>
      <c r="H6835" t="s">
        <v>93</v>
      </c>
    </row>
    <row r="6836" spans="1:8" x14ac:dyDescent="0.25">
      <c r="A6836" t="s">
        <v>284</v>
      </c>
      <c r="B6836" t="s">
        <v>1434</v>
      </c>
      <c r="C6836" t="s">
        <v>89</v>
      </c>
      <c r="D6836" t="s">
        <v>6287</v>
      </c>
      <c r="E6836" t="s">
        <v>1569</v>
      </c>
      <c r="F6836" t="s">
        <v>89</v>
      </c>
      <c r="G6836" t="s">
        <v>89</v>
      </c>
      <c r="H6836" t="s">
        <v>93</v>
      </c>
    </row>
    <row r="6837" spans="1:8" x14ac:dyDescent="0.25">
      <c r="A6837" t="s">
        <v>284</v>
      </c>
      <c r="B6837" t="s">
        <v>1198</v>
      </c>
      <c r="C6837" t="s">
        <v>89</v>
      </c>
      <c r="D6837" t="s">
        <v>89</v>
      </c>
      <c r="E6837" t="s">
        <v>1218</v>
      </c>
      <c r="F6837" t="s">
        <v>89</v>
      </c>
      <c r="G6837" t="s">
        <v>89</v>
      </c>
      <c r="H6837" t="s">
        <v>93</v>
      </c>
    </row>
    <row r="6838" spans="1:8" x14ac:dyDescent="0.25">
      <c r="A6838" t="s">
        <v>284</v>
      </c>
      <c r="B6838" t="s">
        <v>1266</v>
      </c>
      <c r="C6838" t="s">
        <v>89</v>
      </c>
      <c r="D6838" t="s">
        <v>89</v>
      </c>
      <c r="E6838" t="s">
        <v>1129</v>
      </c>
      <c r="F6838" t="s">
        <v>89</v>
      </c>
      <c r="G6838" t="s">
        <v>89</v>
      </c>
      <c r="H6838" t="s">
        <v>93</v>
      </c>
    </row>
    <row r="6839" spans="1:8" x14ac:dyDescent="0.25">
      <c r="A6839" t="s">
        <v>284</v>
      </c>
      <c r="B6839" t="s">
        <v>1200</v>
      </c>
      <c r="C6839" t="s">
        <v>89</v>
      </c>
      <c r="D6839" t="s">
        <v>89</v>
      </c>
      <c r="E6839" t="s">
        <v>1131</v>
      </c>
      <c r="F6839" t="s">
        <v>89</v>
      </c>
      <c r="G6839" t="s">
        <v>89</v>
      </c>
      <c r="H6839" t="s">
        <v>93</v>
      </c>
    </row>
    <row r="6840" spans="1:8" x14ac:dyDescent="0.25">
      <c r="A6840" t="s">
        <v>284</v>
      </c>
      <c r="B6840" t="s">
        <v>1132</v>
      </c>
      <c r="C6840" t="s">
        <v>89</v>
      </c>
      <c r="D6840" t="s">
        <v>89</v>
      </c>
      <c r="E6840" t="s">
        <v>1133</v>
      </c>
      <c r="F6840" t="s">
        <v>89</v>
      </c>
      <c r="G6840" t="s">
        <v>89</v>
      </c>
      <c r="H6840" t="s">
        <v>93</v>
      </c>
    </row>
    <row r="6841" spans="1:8" x14ac:dyDescent="0.25">
      <c r="A6841" t="s">
        <v>284</v>
      </c>
      <c r="B6841" t="s">
        <v>1232</v>
      </c>
      <c r="C6841" t="s">
        <v>89</v>
      </c>
      <c r="D6841" t="s">
        <v>89</v>
      </c>
      <c r="E6841" t="s">
        <v>1135</v>
      </c>
      <c r="F6841" t="s">
        <v>89</v>
      </c>
      <c r="G6841" t="s">
        <v>89</v>
      </c>
      <c r="H6841" t="s">
        <v>93</v>
      </c>
    </row>
    <row r="6842" spans="1:8" x14ac:dyDescent="0.25">
      <c r="A6842" t="s">
        <v>284</v>
      </c>
      <c r="B6842" t="s">
        <v>1236</v>
      </c>
      <c r="C6842" t="s">
        <v>89</v>
      </c>
      <c r="D6842" t="s">
        <v>89</v>
      </c>
      <c r="E6842" t="s">
        <v>1100</v>
      </c>
      <c r="F6842" t="s">
        <v>89</v>
      </c>
      <c r="G6842" t="s">
        <v>89</v>
      </c>
      <c r="H6842" t="s">
        <v>93</v>
      </c>
    </row>
    <row r="6843" spans="1:8" x14ac:dyDescent="0.25">
      <c r="A6843" t="s">
        <v>284</v>
      </c>
      <c r="B6843" t="s">
        <v>1138</v>
      </c>
      <c r="C6843" t="s">
        <v>89</v>
      </c>
      <c r="D6843" t="s">
        <v>89</v>
      </c>
      <c r="E6843" t="s">
        <v>1139</v>
      </c>
      <c r="F6843" t="s">
        <v>89</v>
      </c>
      <c r="G6843" t="s">
        <v>89</v>
      </c>
      <c r="H6843" t="s">
        <v>93</v>
      </c>
    </row>
    <row r="6844" spans="1:8" x14ac:dyDescent="0.25">
      <c r="A6844" t="s">
        <v>286</v>
      </c>
      <c r="B6844" t="s">
        <v>6289</v>
      </c>
      <c r="C6844" t="s">
        <v>89</v>
      </c>
      <c r="D6844" t="s">
        <v>6290</v>
      </c>
      <c r="E6844" t="s">
        <v>1235</v>
      </c>
      <c r="F6844" t="s">
        <v>89</v>
      </c>
      <c r="G6844" t="s">
        <v>89</v>
      </c>
      <c r="H6844" t="s">
        <v>93</v>
      </c>
    </row>
    <row r="6845" spans="1:8" x14ac:dyDescent="0.25">
      <c r="A6845" t="s">
        <v>286</v>
      </c>
      <c r="B6845" t="s">
        <v>1501</v>
      </c>
      <c r="C6845" t="s">
        <v>89</v>
      </c>
      <c r="D6845" t="s">
        <v>6291</v>
      </c>
      <c r="E6845" t="s">
        <v>1355</v>
      </c>
      <c r="F6845" t="s">
        <v>89</v>
      </c>
      <c r="G6845" t="s">
        <v>89</v>
      </c>
      <c r="H6845" t="s">
        <v>93</v>
      </c>
    </row>
    <row r="6846" spans="1:8" x14ac:dyDescent="0.25">
      <c r="A6846" t="s">
        <v>286</v>
      </c>
      <c r="B6846" t="s">
        <v>1520</v>
      </c>
      <c r="C6846" t="s">
        <v>89</v>
      </c>
      <c r="D6846" t="s">
        <v>6292</v>
      </c>
      <c r="E6846" t="s">
        <v>4945</v>
      </c>
      <c r="F6846" t="s">
        <v>89</v>
      </c>
      <c r="G6846" t="s">
        <v>89</v>
      </c>
      <c r="H6846" t="s">
        <v>93</v>
      </c>
    </row>
    <row r="6847" spans="1:8" x14ac:dyDescent="0.25">
      <c r="A6847" t="s">
        <v>286</v>
      </c>
      <c r="B6847" t="s">
        <v>6293</v>
      </c>
      <c r="C6847" t="s">
        <v>89</v>
      </c>
      <c r="D6847" t="s">
        <v>6294</v>
      </c>
      <c r="E6847" t="s">
        <v>1115</v>
      </c>
      <c r="F6847" t="s">
        <v>89</v>
      </c>
      <c r="G6847" t="s">
        <v>89</v>
      </c>
      <c r="H6847" t="s">
        <v>93</v>
      </c>
    </row>
    <row r="6848" spans="1:8" x14ac:dyDescent="0.25">
      <c r="A6848" t="s">
        <v>286</v>
      </c>
      <c r="B6848" t="s">
        <v>1421</v>
      </c>
      <c r="C6848" t="s">
        <v>89</v>
      </c>
      <c r="D6848" t="s">
        <v>6295</v>
      </c>
      <c r="E6848" t="s">
        <v>1194</v>
      </c>
      <c r="F6848" t="s">
        <v>89</v>
      </c>
      <c r="G6848" t="s">
        <v>89</v>
      </c>
      <c r="H6848" t="s">
        <v>93</v>
      </c>
    </row>
    <row r="6849" spans="1:8" x14ac:dyDescent="0.25">
      <c r="A6849" t="s">
        <v>286</v>
      </c>
      <c r="B6849" t="s">
        <v>6296</v>
      </c>
      <c r="C6849" t="s">
        <v>89</v>
      </c>
      <c r="D6849" t="s">
        <v>6297</v>
      </c>
      <c r="E6849" t="s">
        <v>1115</v>
      </c>
      <c r="F6849" t="s">
        <v>89</v>
      </c>
      <c r="G6849" t="s">
        <v>89</v>
      </c>
      <c r="H6849" t="s">
        <v>93</v>
      </c>
    </row>
    <row r="6850" spans="1:8" x14ac:dyDescent="0.25">
      <c r="A6850" t="s">
        <v>286</v>
      </c>
      <c r="B6850" t="s">
        <v>6298</v>
      </c>
      <c r="C6850" t="s">
        <v>89</v>
      </c>
      <c r="D6850" t="s">
        <v>6299</v>
      </c>
      <c r="E6850" t="s">
        <v>1162</v>
      </c>
      <c r="F6850" t="s">
        <v>89</v>
      </c>
      <c r="G6850" t="s">
        <v>89</v>
      </c>
      <c r="H6850" t="s">
        <v>93</v>
      </c>
    </row>
    <row r="6851" spans="1:8" x14ac:dyDescent="0.25">
      <c r="A6851" t="s">
        <v>286</v>
      </c>
      <c r="B6851" t="s">
        <v>6293</v>
      </c>
      <c r="C6851" t="s">
        <v>89</v>
      </c>
      <c r="D6851" t="s">
        <v>6294</v>
      </c>
      <c r="E6851" t="s">
        <v>1115</v>
      </c>
      <c r="F6851" t="s">
        <v>89</v>
      </c>
      <c r="G6851" t="s">
        <v>89</v>
      </c>
      <c r="H6851" t="s">
        <v>93</v>
      </c>
    </row>
    <row r="6852" spans="1:8" x14ac:dyDescent="0.25">
      <c r="A6852" t="s">
        <v>286</v>
      </c>
      <c r="B6852" t="s">
        <v>1520</v>
      </c>
      <c r="C6852" t="s">
        <v>89</v>
      </c>
      <c r="D6852" t="s">
        <v>6292</v>
      </c>
      <c r="E6852" t="s">
        <v>4945</v>
      </c>
      <c r="F6852" t="s">
        <v>89</v>
      </c>
      <c r="G6852" t="s">
        <v>89</v>
      </c>
      <c r="H6852" t="s">
        <v>93</v>
      </c>
    </row>
    <row r="6853" spans="1:8" x14ac:dyDescent="0.25">
      <c r="A6853" t="s">
        <v>286</v>
      </c>
      <c r="B6853" t="s">
        <v>1434</v>
      </c>
      <c r="C6853" t="s">
        <v>89</v>
      </c>
      <c r="D6853" t="s">
        <v>6300</v>
      </c>
      <c r="E6853" t="s">
        <v>1625</v>
      </c>
      <c r="F6853" t="s">
        <v>89</v>
      </c>
      <c r="G6853" t="s">
        <v>89</v>
      </c>
      <c r="H6853" t="s">
        <v>93</v>
      </c>
    </row>
    <row r="6854" spans="1:8" x14ac:dyDescent="0.25">
      <c r="A6854" t="s">
        <v>286</v>
      </c>
      <c r="B6854" t="s">
        <v>6289</v>
      </c>
      <c r="C6854" t="s">
        <v>89</v>
      </c>
      <c r="D6854" t="s">
        <v>6290</v>
      </c>
      <c r="E6854" t="s">
        <v>1235</v>
      </c>
      <c r="F6854" t="s">
        <v>89</v>
      </c>
      <c r="G6854" t="s">
        <v>89</v>
      </c>
      <c r="H6854" t="s">
        <v>93</v>
      </c>
    </row>
    <row r="6855" spans="1:8" x14ac:dyDescent="0.25">
      <c r="A6855" t="s">
        <v>286</v>
      </c>
      <c r="B6855" t="s">
        <v>1531</v>
      </c>
      <c r="C6855" t="s">
        <v>89</v>
      </c>
      <c r="D6855" t="s">
        <v>6290</v>
      </c>
      <c r="E6855" t="s">
        <v>1135</v>
      </c>
      <c r="F6855" t="s">
        <v>89</v>
      </c>
      <c r="G6855" t="s">
        <v>89</v>
      </c>
      <c r="H6855" t="s">
        <v>93</v>
      </c>
    </row>
    <row r="6856" spans="1:8" x14ac:dyDescent="0.25">
      <c r="A6856" t="s">
        <v>286</v>
      </c>
      <c r="B6856" t="s">
        <v>1501</v>
      </c>
      <c r="C6856" t="s">
        <v>89</v>
      </c>
      <c r="D6856" t="s">
        <v>6291</v>
      </c>
      <c r="E6856" t="s">
        <v>1355</v>
      </c>
      <c r="F6856" t="s">
        <v>89</v>
      </c>
      <c r="G6856" t="s">
        <v>89</v>
      </c>
      <c r="H6856" t="s">
        <v>93</v>
      </c>
    </row>
    <row r="6857" spans="1:8" x14ac:dyDescent="0.25">
      <c r="A6857" t="s">
        <v>286</v>
      </c>
      <c r="B6857" t="s">
        <v>1430</v>
      </c>
      <c r="C6857" t="s">
        <v>89</v>
      </c>
      <c r="D6857" t="s">
        <v>6301</v>
      </c>
      <c r="E6857" t="s">
        <v>1760</v>
      </c>
      <c r="F6857" t="s">
        <v>89</v>
      </c>
      <c r="G6857" t="s">
        <v>89</v>
      </c>
      <c r="H6857" t="s">
        <v>93</v>
      </c>
    </row>
    <row r="6858" spans="1:8" x14ac:dyDescent="0.25">
      <c r="A6858" t="s">
        <v>286</v>
      </c>
      <c r="B6858" t="s">
        <v>6302</v>
      </c>
      <c r="C6858" t="s">
        <v>89</v>
      </c>
      <c r="D6858" t="s">
        <v>6290</v>
      </c>
      <c r="E6858" t="s">
        <v>1233</v>
      </c>
      <c r="F6858" t="s">
        <v>89</v>
      </c>
      <c r="G6858" t="s">
        <v>89</v>
      </c>
      <c r="H6858" t="s">
        <v>93</v>
      </c>
    </row>
    <row r="6859" spans="1:8" x14ac:dyDescent="0.25">
      <c r="A6859" t="s">
        <v>286</v>
      </c>
      <c r="B6859" t="s">
        <v>1421</v>
      </c>
      <c r="C6859" t="s">
        <v>89</v>
      </c>
      <c r="D6859" t="s">
        <v>6295</v>
      </c>
      <c r="E6859" t="s">
        <v>1194</v>
      </c>
      <c r="F6859" t="s">
        <v>89</v>
      </c>
      <c r="G6859" t="s">
        <v>89</v>
      </c>
      <c r="H6859" t="s">
        <v>93</v>
      </c>
    </row>
    <row r="6860" spans="1:8" x14ac:dyDescent="0.25">
      <c r="A6860" t="s">
        <v>286</v>
      </c>
      <c r="B6860" t="s">
        <v>1198</v>
      </c>
      <c r="C6860" t="s">
        <v>89</v>
      </c>
      <c r="D6860" t="s">
        <v>89</v>
      </c>
      <c r="E6860" t="s">
        <v>1129</v>
      </c>
      <c r="F6860" t="s">
        <v>89</v>
      </c>
      <c r="G6860" t="s">
        <v>89</v>
      </c>
      <c r="H6860" t="s">
        <v>93</v>
      </c>
    </row>
    <row r="6861" spans="1:8" x14ac:dyDescent="0.25">
      <c r="A6861" t="s">
        <v>286</v>
      </c>
      <c r="B6861" t="s">
        <v>1726</v>
      </c>
      <c r="C6861" t="s">
        <v>89</v>
      </c>
      <c r="D6861" t="s">
        <v>89</v>
      </c>
      <c r="E6861" t="s">
        <v>1129</v>
      </c>
      <c r="F6861" t="s">
        <v>89</v>
      </c>
      <c r="G6861" t="s">
        <v>89</v>
      </c>
      <c r="H6861" t="s">
        <v>93</v>
      </c>
    </row>
    <row r="6862" spans="1:8" x14ac:dyDescent="0.25">
      <c r="A6862" t="s">
        <v>286</v>
      </c>
      <c r="B6862" t="s">
        <v>1727</v>
      </c>
      <c r="C6862" t="s">
        <v>89</v>
      </c>
      <c r="D6862" t="s">
        <v>89</v>
      </c>
      <c r="E6862" t="s">
        <v>1129</v>
      </c>
      <c r="F6862" t="s">
        <v>89</v>
      </c>
      <c r="G6862" t="s">
        <v>89</v>
      </c>
      <c r="H6862" t="s">
        <v>93</v>
      </c>
    </row>
    <row r="6863" spans="1:8" x14ac:dyDescent="0.25">
      <c r="A6863" t="s">
        <v>286</v>
      </c>
      <c r="B6863" t="s">
        <v>1728</v>
      </c>
      <c r="C6863" t="s">
        <v>89</v>
      </c>
      <c r="D6863" t="s">
        <v>89</v>
      </c>
      <c r="E6863" t="s">
        <v>1129</v>
      </c>
      <c r="F6863" t="s">
        <v>89</v>
      </c>
      <c r="G6863" t="s">
        <v>89</v>
      </c>
      <c r="H6863" t="s">
        <v>93</v>
      </c>
    </row>
    <row r="6864" spans="1:8" x14ac:dyDescent="0.25">
      <c r="A6864" t="s">
        <v>286</v>
      </c>
      <c r="B6864" t="s">
        <v>1437</v>
      </c>
      <c r="C6864" t="s">
        <v>89</v>
      </c>
      <c r="D6864" t="s">
        <v>89</v>
      </c>
      <c r="E6864" t="s">
        <v>1131</v>
      </c>
      <c r="F6864" t="s">
        <v>89</v>
      </c>
      <c r="G6864" t="s">
        <v>89</v>
      </c>
      <c r="H6864" t="s">
        <v>93</v>
      </c>
    </row>
    <row r="6865" spans="1:8" x14ac:dyDescent="0.25">
      <c r="A6865" t="s">
        <v>286</v>
      </c>
      <c r="B6865" t="s">
        <v>1200</v>
      </c>
      <c r="C6865" t="s">
        <v>89</v>
      </c>
      <c r="D6865" t="s">
        <v>89</v>
      </c>
      <c r="E6865" t="s">
        <v>1131</v>
      </c>
      <c r="F6865" t="s">
        <v>89</v>
      </c>
      <c r="G6865" t="s">
        <v>89</v>
      </c>
      <c r="H6865" t="s">
        <v>93</v>
      </c>
    </row>
    <row r="6866" spans="1:8" x14ac:dyDescent="0.25">
      <c r="A6866" t="s">
        <v>286</v>
      </c>
      <c r="B6866" t="s">
        <v>1201</v>
      </c>
      <c r="C6866" t="s">
        <v>89</v>
      </c>
      <c r="D6866" t="s">
        <v>89</v>
      </c>
      <c r="E6866" t="s">
        <v>1286</v>
      </c>
      <c r="F6866" t="s">
        <v>89</v>
      </c>
      <c r="G6866" t="s">
        <v>89</v>
      </c>
      <c r="H6866" t="s">
        <v>93</v>
      </c>
    </row>
    <row r="6867" spans="1:8" x14ac:dyDescent="0.25">
      <c r="A6867" t="s">
        <v>286</v>
      </c>
      <c r="B6867" t="s">
        <v>1128</v>
      </c>
      <c r="C6867" t="s">
        <v>89</v>
      </c>
      <c r="D6867" t="s">
        <v>89</v>
      </c>
      <c r="E6867" t="s">
        <v>1131</v>
      </c>
      <c r="F6867" t="s">
        <v>89</v>
      </c>
      <c r="G6867" t="s">
        <v>89</v>
      </c>
      <c r="H6867" t="s">
        <v>93</v>
      </c>
    </row>
    <row r="6868" spans="1:8" x14ac:dyDescent="0.25">
      <c r="A6868" t="s">
        <v>286</v>
      </c>
      <c r="B6868" t="s">
        <v>1130</v>
      </c>
      <c r="C6868" t="s">
        <v>89</v>
      </c>
      <c r="D6868" t="s">
        <v>89</v>
      </c>
      <c r="E6868" t="s">
        <v>1202</v>
      </c>
      <c r="F6868" t="s">
        <v>89</v>
      </c>
      <c r="G6868" t="s">
        <v>89</v>
      </c>
      <c r="H6868" t="s">
        <v>93</v>
      </c>
    </row>
    <row r="6869" spans="1:8" x14ac:dyDescent="0.25">
      <c r="A6869" t="s">
        <v>286</v>
      </c>
      <c r="B6869" t="s">
        <v>1132</v>
      </c>
      <c r="C6869" t="s">
        <v>89</v>
      </c>
      <c r="D6869" t="s">
        <v>89</v>
      </c>
      <c r="E6869" t="s">
        <v>1221</v>
      </c>
      <c r="F6869" t="s">
        <v>89</v>
      </c>
      <c r="G6869" t="s">
        <v>89</v>
      </c>
      <c r="H6869" t="s">
        <v>93</v>
      </c>
    </row>
    <row r="6870" spans="1:8" x14ac:dyDescent="0.25">
      <c r="A6870" t="s">
        <v>286</v>
      </c>
      <c r="B6870" t="s">
        <v>1232</v>
      </c>
      <c r="C6870" t="s">
        <v>89</v>
      </c>
      <c r="D6870" t="s">
        <v>89</v>
      </c>
      <c r="E6870" t="s">
        <v>1388</v>
      </c>
      <c r="F6870" t="s">
        <v>89</v>
      </c>
      <c r="G6870" t="s">
        <v>89</v>
      </c>
      <c r="H6870" t="s">
        <v>93</v>
      </c>
    </row>
    <row r="6871" spans="1:8" x14ac:dyDescent="0.25">
      <c r="A6871" t="s">
        <v>286</v>
      </c>
      <c r="B6871" t="s">
        <v>1730</v>
      </c>
      <c r="C6871" t="s">
        <v>89</v>
      </c>
      <c r="D6871" t="s">
        <v>89</v>
      </c>
      <c r="E6871" t="s">
        <v>1388</v>
      </c>
      <c r="F6871" t="s">
        <v>89</v>
      </c>
      <c r="G6871" t="s">
        <v>89</v>
      </c>
      <c r="H6871" t="s">
        <v>93</v>
      </c>
    </row>
    <row r="6872" spans="1:8" x14ac:dyDescent="0.25">
      <c r="A6872" t="s">
        <v>286</v>
      </c>
      <c r="B6872" t="s">
        <v>2706</v>
      </c>
      <c r="C6872" t="s">
        <v>89</v>
      </c>
      <c r="D6872" t="s">
        <v>89</v>
      </c>
      <c r="E6872" t="s">
        <v>1388</v>
      </c>
      <c r="F6872" t="s">
        <v>89</v>
      </c>
      <c r="G6872" t="s">
        <v>89</v>
      </c>
      <c r="H6872" t="s">
        <v>93</v>
      </c>
    </row>
    <row r="6873" spans="1:8" x14ac:dyDescent="0.25">
      <c r="A6873" t="s">
        <v>286</v>
      </c>
      <c r="B6873" t="s">
        <v>1234</v>
      </c>
      <c r="C6873" t="s">
        <v>89</v>
      </c>
      <c r="D6873" t="s">
        <v>89</v>
      </c>
      <c r="E6873" t="s">
        <v>1233</v>
      </c>
      <c r="F6873" t="s">
        <v>89</v>
      </c>
      <c r="G6873" t="s">
        <v>89</v>
      </c>
      <c r="H6873" t="s">
        <v>93</v>
      </c>
    </row>
    <row r="6874" spans="1:8" x14ac:dyDescent="0.25">
      <c r="A6874" t="s">
        <v>286</v>
      </c>
      <c r="B6874" t="s">
        <v>5998</v>
      </c>
      <c r="C6874" t="s">
        <v>89</v>
      </c>
      <c r="D6874" t="s">
        <v>89</v>
      </c>
      <c r="E6874" t="s">
        <v>1427</v>
      </c>
      <c r="F6874" t="s">
        <v>89</v>
      </c>
      <c r="G6874" t="s">
        <v>89</v>
      </c>
      <c r="H6874" t="s">
        <v>93</v>
      </c>
    </row>
    <row r="6875" spans="1:8" x14ac:dyDescent="0.25">
      <c r="A6875" t="s">
        <v>286</v>
      </c>
      <c r="B6875" t="s">
        <v>1236</v>
      </c>
      <c r="C6875" t="s">
        <v>89</v>
      </c>
      <c r="D6875" t="s">
        <v>89</v>
      </c>
      <c r="E6875" t="s">
        <v>1427</v>
      </c>
      <c r="F6875" t="s">
        <v>89</v>
      </c>
      <c r="G6875" t="s">
        <v>89</v>
      </c>
      <c r="H6875" t="s">
        <v>93</v>
      </c>
    </row>
    <row r="6876" spans="1:8" x14ac:dyDescent="0.25">
      <c r="A6876" t="s">
        <v>286</v>
      </c>
      <c r="B6876" t="s">
        <v>1138</v>
      </c>
      <c r="C6876" t="s">
        <v>89</v>
      </c>
      <c r="D6876" t="s">
        <v>89</v>
      </c>
      <c r="E6876" t="s">
        <v>1139</v>
      </c>
      <c r="F6876" t="s">
        <v>89</v>
      </c>
      <c r="G6876" t="s">
        <v>89</v>
      </c>
      <c r="H6876" t="s">
        <v>93</v>
      </c>
    </row>
    <row r="6877" spans="1:8" x14ac:dyDescent="0.25">
      <c r="A6877" t="s">
        <v>288</v>
      </c>
      <c r="B6877" t="s">
        <v>6241</v>
      </c>
      <c r="C6877" t="s">
        <v>89</v>
      </c>
      <c r="D6877" t="s">
        <v>6303</v>
      </c>
      <c r="E6877" t="s">
        <v>1427</v>
      </c>
      <c r="F6877" t="s">
        <v>89</v>
      </c>
      <c r="G6877" t="s">
        <v>89</v>
      </c>
      <c r="H6877" t="s">
        <v>93</v>
      </c>
    </row>
    <row r="6878" spans="1:8" x14ac:dyDescent="0.25">
      <c r="A6878" t="s">
        <v>288</v>
      </c>
      <c r="B6878" t="s">
        <v>1417</v>
      </c>
      <c r="C6878" t="s">
        <v>89</v>
      </c>
      <c r="D6878" t="s">
        <v>6304</v>
      </c>
      <c r="E6878" t="s">
        <v>1516</v>
      </c>
      <c r="F6878" t="s">
        <v>89</v>
      </c>
      <c r="G6878" t="s">
        <v>89</v>
      </c>
      <c r="H6878" t="s">
        <v>93</v>
      </c>
    </row>
    <row r="6879" spans="1:8" x14ac:dyDescent="0.25">
      <c r="A6879" t="s">
        <v>288</v>
      </c>
      <c r="B6879" t="s">
        <v>1428</v>
      </c>
      <c r="C6879" t="s">
        <v>89</v>
      </c>
      <c r="D6879" t="s">
        <v>6305</v>
      </c>
      <c r="E6879" t="s">
        <v>4945</v>
      </c>
      <c r="F6879" t="s">
        <v>89</v>
      </c>
      <c r="G6879" t="s">
        <v>89</v>
      </c>
      <c r="H6879" t="s">
        <v>93</v>
      </c>
    </row>
    <row r="6880" spans="1:8" x14ac:dyDescent="0.25">
      <c r="A6880" t="s">
        <v>288</v>
      </c>
      <c r="B6880" t="s">
        <v>6246</v>
      </c>
      <c r="C6880" t="s">
        <v>89</v>
      </c>
      <c r="D6880" t="s">
        <v>6306</v>
      </c>
      <c r="E6880" t="s">
        <v>6307</v>
      </c>
      <c r="F6880" t="s">
        <v>89</v>
      </c>
      <c r="G6880" t="s">
        <v>89</v>
      </c>
      <c r="H6880" t="s">
        <v>93</v>
      </c>
    </row>
    <row r="6881" spans="1:8" x14ac:dyDescent="0.25">
      <c r="A6881" t="s">
        <v>288</v>
      </c>
      <c r="B6881" t="s">
        <v>6091</v>
      </c>
      <c r="C6881" t="s">
        <v>89</v>
      </c>
      <c r="D6881" t="s">
        <v>6308</v>
      </c>
      <c r="E6881" t="s">
        <v>1100</v>
      </c>
      <c r="F6881" t="s">
        <v>89</v>
      </c>
      <c r="G6881" t="s">
        <v>89</v>
      </c>
      <c r="H6881" t="s">
        <v>93</v>
      </c>
    </row>
    <row r="6882" spans="1:8" x14ac:dyDescent="0.25">
      <c r="A6882" t="s">
        <v>288</v>
      </c>
      <c r="B6882" t="s">
        <v>6309</v>
      </c>
      <c r="C6882" t="s">
        <v>89</v>
      </c>
      <c r="D6882" t="s">
        <v>6310</v>
      </c>
      <c r="E6882" t="s">
        <v>2992</v>
      </c>
      <c r="F6882" t="s">
        <v>89</v>
      </c>
      <c r="G6882" t="s">
        <v>89</v>
      </c>
      <c r="H6882" t="s">
        <v>93</v>
      </c>
    </row>
    <row r="6883" spans="1:8" x14ac:dyDescent="0.25">
      <c r="A6883" t="s">
        <v>288</v>
      </c>
      <c r="B6883" t="s">
        <v>6311</v>
      </c>
      <c r="C6883" t="s">
        <v>89</v>
      </c>
      <c r="D6883" t="s">
        <v>6312</v>
      </c>
      <c r="E6883" t="s">
        <v>1298</v>
      </c>
      <c r="F6883" t="s">
        <v>89</v>
      </c>
      <c r="G6883" t="s">
        <v>89</v>
      </c>
      <c r="H6883" t="s">
        <v>93</v>
      </c>
    </row>
    <row r="6884" spans="1:8" x14ac:dyDescent="0.25">
      <c r="A6884" t="s">
        <v>288</v>
      </c>
      <c r="B6884" t="s">
        <v>6313</v>
      </c>
      <c r="C6884" t="s">
        <v>89</v>
      </c>
      <c r="D6884" t="s">
        <v>6314</v>
      </c>
      <c r="E6884" t="s">
        <v>1238</v>
      </c>
      <c r="F6884" t="s">
        <v>89</v>
      </c>
      <c r="G6884" t="s">
        <v>89</v>
      </c>
      <c r="H6884" t="s">
        <v>93</v>
      </c>
    </row>
    <row r="6885" spans="1:8" x14ac:dyDescent="0.25">
      <c r="A6885" t="s">
        <v>288</v>
      </c>
      <c r="B6885" t="s">
        <v>6315</v>
      </c>
      <c r="C6885" t="s">
        <v>89</v>
      </c>
      <c r="D6885" t="s">
        <v>6316</v>
      </c>
      <c r="E6885" t="s">
        <v>1742</v>
      </c>
      <c r="F6885" t="s">
        <v>89</v>
      </c>
      <c r="G6885" t="s">
        <v>89</v>
      </c>
      <c r="H6885" t="s">
        <v>93</v>
      </c>
    </row>
    <row r="6886" spans="1:8" x14ac:dyDescent="0.25">
      <c r="A6886" t="s">
        <v>288</v>
      </c>
      <c r="B6886" t="s">
        <v>1417</v>
      </c>
      <c r="C6886" t="s">
        <v>89</v>
      </c>
      <c r="D6886" t="s">
        <v>6304</v>
      </c>
      <c r="E6886" t="s">
        <v>1516</v>
      </c>
      <c r="F6886" t="s">
        <v>89</v>
      </c>
      <c r="G6886" t="s">
        <v>89</v>
      </c>
      <c r="H6886" t="s">
        <v>93</v>
      </c>
    </row>
    <row r="6887" spans="1:8" x14ac:dyDescent="0.25">
      <c r="A6887" t="s">
        <v>288</v>
      </c>
      <c r="B6887" t="s">
        <v>1428</v>
      </c>
      <c r="C6887" t="s">
        <v>89</v>
      </c>
      <c r="D6887" t="s">
        <v>6305</v>
      </c>
      <c r="E6887" t="s">
        <v>4945</v>
      </c>
      <c r="F6887" t="s">
        <v>89</v>
      </c>
      <c r="G6887" t="s">
        <v>89</v>
      </c>
      <c r="H6887" t="s">
        <v>93</v>
      </c>
    </row>
    <row r="6888" spans="1:8" x14ac:dyDescent="0.25">
      <c r="A6888" t="s">
        <v>288</v>
      </c>
      <c r="B6888" t="s">
        <v>6317</v>
      </c>
      <c r="C6888" t="s">
        <v>89</v>
      </c>
      <c r="D6888" t="s">
        <v>6318</v>
      </c>
      <c r="E6888" t="s">
        <v>1113</v>
      </c>
      <c r="F6888" t="s">
        <v>89</v>
      </c>
      <c r="G6888" t="s">
        <v>89</v>
      </c>
      <c r="H6888" t="s">
        <v>93</v>
      </c>
    </row>
    <row r="6889" spans="1:8" x14ac:dyDescent="0.25">
      <c r="A6889" t="s">
        <v>288</v>
      </c>
      <c r="B6889" t="s">
        <v>1520</v>
      </c>
      <c r="C6889" t="s">
        <v>89</v>
      </c>
      <c r="D6889" t="s">
        <v>6308</v>
      </c>
      <c r="E6889" t="s">
        <v>4945</v>
      </c>
      <c r="F6889" t="s">
        <v>89</v>
      </c>
      <c r="G6889" t="s">
        <v>89</v>
      </c>
      <c r="H6889" t="s">
        <v>93</v>
      </c>
    </row>
    <row r="6890" spans="1:8" x14ac:dyDescent="0.25">
      <c r="A6890" t="s">
        <v>288</v>
      </c>
      <c r="B6890" t="s">
        <v>6070</v>
      </c>
      <c r="C6890" t="s">
        <v>89</v>
      </c>
      <c r="D6890" t="s">
        <v>6308</v>
      </c>
      <c r="E6890" t="s">
        <v>1113</v>
      </c>
      <c r="F6890" t="s">
        <v>89</v>
      </c>
      <c r="G6890" t="s">
        <v>89</v>
      </c>
      <c r="H6890" t="s">
        <v>93</v>
      </c>
    </row>
    <row r="6891" spans="1:8" x14ac:dyDescent="0.25">
      <c r="A6891" t="s">
        <v>288</v>
      </c>
      <c r="B6891" t="s">
        <v>6091</v>
      </c>
      <c r="C6891" t="s">
        <v>89</v>
      </c>
      <c r="D6891" t="s">
        <v>6308</v>
      </c>
      <c r="E6891" t="s">
        <v>1100</v>
      </c>
      <c r="F6891" t="s">
        <v>89</v>
      </c>
      <c r="G6891" t="s">
        <v>89</v>
      </c>
      <c r="H6891" t="s">
        <v>93</v>
      </c>
    </row>
    <row r="6892" spans="1:8" x14ac:dyDescent="0.25">
      <c r="A6892" t="s">
        <v>288</v>
      </c>
      <c r="B6892" t="s">
        <v>6319</v>
      </c>
      <c r="C6892" t="s">
        <v>89</v>
      </c>
      <c r="D6892" t="s">
        <v>6320</v>
      </c>
      <c r="E6892" t="s">
        <v>1238</v>
      </c>
      <c r="F6892" t="s">
        <v>89</v>
      </c>
      <c r="G6892" t="s">
        <v>89</v>
      </c>
      <c r="H6892" t="s">
        <v>93</v>
      </c>
    </row>
    <row r="6893" spans="1:8" x14ac:dyDescent="0.25">
      <c r="A6893" t="s">
        <v>288</v>
      </c>
      <c r="B6893" t="s">
        <v>6321</v>
      </c>
      <c r="C6893" t="s">
        <v>89</v>
      </c>
      <c r="D6893" t="s">
        <v>6308</v>
      </c>
      <c r="E6893" t="s">
        <v>1142</v>
      </c>
      <c r="F6893" t="s">
        <v>89</v>
      </c>
      <c r="G6893" t="s">
        <v>89</v>
      </c>
      <c r="H6893" t="s">
        <v>93</v>
      </c>
    </row>
    <row r="6894" spans="1:8" x14ac:dyDescent="0.25">
      <c r="A6894" t="s">
        <v>288</v>
      </c>
      <c r="B6894" t="s">
        <v>6241</v>
      </c>
      <c r="C6894" t="s">
        <v>89</v>
      </c>
      <c r="D6894" t="s">
        <v>6303</v>
      </c>
      <c r="E6894" t="s">
        <v>1427</v>
      </c>
      <c r="F6894" t="s">
        <v>89</v>
      </c>
      <c r="G6894" t="s">
        <v>89</v>
      </c>
      <c r="H6894" t="s">
        <v>93</v>
      </c>
    </row>
    <row r="6895" spans="1:8" x14ac:dyDescent="0.25">
      <c r="A6895" t="s">
        <v>288</v>
      </c>
      <c r="B6895" t="s">
        <v>6246</v>
      </c>
      <c r="C6895" t="s">
        <v>89</v>
      </c>
      <c r="D6895" t="s">
        <v>6306</v>
      </c>
      <c r="E6895" t="s">
        <v>6307</v>
      </c>
      <c r="F6895" t="s">
        <v>89</v>
      </c>
      <c r="G6895" t="s">
        <v>89</v>
      </c>
      <c r="H6895" t="s">
        <v>93</v>
      </c>
    </row>
    <row r="6896" spans="1:8" x14ac:dyDescent="0.25">
      <c r="A6896" t="s">
        <v>288</v>
      </c>
      <c r="B6896" t="s">
        <v>6322</v>
      </c>
      <c r="C6896" t="s">
        <v>89</v>
      </c>
      <c r="D6896" t="s">
        <v>6323</v>
      </c>
      <c r="E6896" t="s">
        <v>2524</v>
      </c>
      <c r="F6896" t="s">
        <v>89</v>
      </c>
      <c r="G6896" t="s">
        <v>89</v>
      </c>
      <c r="H6896" t="s">
        <v>93</v>
      </c>
    </row>
    <row r="6897" spans="1:8" x14ac:dyDescent="0.25">
      <c r="A6897" t="s">
        <v>288</v>
      </c>
      <c r="B6897" t="s">
        <v>6324</v>
      </c>
      <c r="C6897" t="s">
        <v>89</v>
      </c>
      <c r="D6897" t="s">
        <v>6325</v>
      </c>
      <c r="E6897" t="s">
        <v>4518</v>
      </c>
      <c r="F6897" t="s">
        <v>89</v>
      </c>
      <c r="G6897" t="s">
        <v>89</v>
      </c>
      <c r="H6897" t="s">
        <v>93</v>
      </c>
    </row>
    <row r="6898" spans="1:8" x14ac:dyDescent="0.25">
      <c r="A6898" t="s">
        <v>288</v>
      </c>
      <c r="B6898" t="s">
        <v>6326</v>
      </c>
      <c r="C6898" t="s">
        <v>89</v>
      </c>
      <c r="D6898" t="s">
        <v>6327</v>
      </c>
      <c r="E6898" t="s">
        <v>1615</v>
      </c>
      <c r="F6898" t="s">
        <v>89</v>
      </c>
      <c r="G6898" t="s">
        <v>89</v>
      </c>
      <c r="H6898" t="s">
        <v>93</v>
      </c>
    </row>
    <row r="6899" spans="1:8" x14ac:dyDescent="0.25">
      <c r="A6899" t="s">
        <v>288</v>
      </c>
      <c r="B6899" t="s">
        <v>6328</v>
      </c>
      <c r="C6899" t="s">
        <v>89</v>
      </c>
      <c r="D6899" t="s">
        <v>89</v>
      </c>
      <c r="E6899" t="s">
        <v>1135</v>
      </c>
      <c r="F6899" t="s">
        <v>89</v>
      </c>
      <c r="G6899" t="s">
        <v>89</v>
      </c>
      <c r="H6899" t="s">
        <v>93</v>
      </c>
    </row>
    <row r="6900" spans="1:8" x14ac:dyDescent="0.25">
      <c r="A6900" t="s">
        <v>288</v>
      </c>
      <c r="B6900" t="s">
        <v>2252</v>
      </c>
      <c r="C6900" t="s">
        <v>89</v>
      </c>
      <c r="D6900" t="s">
        <v>2658</v>
      </c>
      <c r="E6900" t="s">
        <v>1100</v>
      </c>
      <c r="F6900" t="s">
        <v>89</v>
      </c>
      <c r="G6900" t="s">
        <v>89</v>
      </c>
      <c r="H6900" t="s">
        <v>93</v>
      </c>
    </row>
    <row r="6901" spans="1:8" x14ac:dyDescent="0.25">
      <c r="A6901" t="s">
        <v>288</v>
      </c>
      <c r="B6901" t="s">
        <v>6329</v>
      </c>
      <c r="C6901" t="s">
        <v>89</v>
      </c>
      <c r="D6901" t="s">
        <v>2658</v>
      </c>
      <c r="E6901" t="s">
        <v>1105</v>
      </c>
      <c r="F6901" t="s">
        <v>89</v>
      </c>
      <c r="G6901" t="s">
        <v>89</v>
      </c>
      <c r="H6901" t="s">
        <v>93</v>
      </c>
    </row>
    <row r="6902" spans="1:8" x14ac:dyDescent="0.25">
      <c r="A6902" t="s">
        <v>288</v>
      </c>
      <c r="B6902" t="s">
        <v>6330</v>
      </c>
      <c r="C6902" t="s">
        <v>89</v>
      </c>
      <c r="D6902" t="s">
        <v>6331</v>
      </c>
      <c r="E6902" t="s">
        <v>1102</v>
      </c>
      <c r="F6902" t="s">
        <v>89</v>
      </c>
      <c r="G6902" t="s">
        <v>89</v>
      </c>
      <c r="H6902" t="s">
        <v>93</v>
      </c>
    </row>
    <row r="6903" spans="1:8" x14ac:dyDescent="0.25">
      <c r="A6903" t="s">
        <v>288</v>
      </c>
      <c r="B6903" t="s">
        <v>6332</v>
      </c>
      <c r="C6903" t="s">
        <v>89</v>
      </c>
      <c r="D6903" t="s">
        <v>2658</v>
      </c>
      <c r="E6903" t="s">
        <v>1100</v>
      </c>
      <c r="F6903" t="s">
        <v>89</v>
      </c>
      <c r="G6903" t="s">
        <v>89</v>
      </c>
      <c r="H6903" t="s">
        <v>93</v>
      </c>
    </row>
    <row r="6904" spans="1:8" x14ac:dyDescent="0.25">
      <c r="A6904" t="s">
        <v>288</v>
      </c>
      <c r="B6904" t="s">
        <v>2135</v>
      </c>
      <c r="C6904" t="s">
        <v>89</v>
      </c>
      <c r="D6904" t="s">
        <v>6333</v>
      </c>
      <c r="E6904" t="s">
        <v>1135</v>
      </c>
      <c r="F6904" t="s">
        <v>89</v>
      </c>
      <c r="G6904" t="s">
        <v>89</v>
      </c>
      <c r="H6904" t="s">
        <v>93</v>
      </c>
    </row>
    <row r="6905" spans="1:8" x14ac:dyDescent="0.25">
      <c r="A6905" t="s">
        <v>288</v>
      </c>
      <c r="B6905" t="s">
        <v>6334</v>
      </c>
      <c r="C6905" t="s">
        <v>89</v>
      </c>
      <c r="D6905" t="s">
        <v>89</v>
      </c>
      <c r="E6905" t="s">
        <v>1258</v>
      </c>
      <c r="F6905" t="s">
        <v>89</v>
      </c>
      <c r="G6905" t="s">
        <v>89</v>
      </c>
      <c r="H6905" t="s">
        <v>93</v>
      </c>
    </row>
    <row r="6906" spans="1:8" x14ac:dyDescent="0.25">
      <c r="A6906" t="s">
        <v>288</v>
      </c>
      <c r="B6906" t="s">
        <v>6335</v>
      </c>
      <c r="C6906" t="s">
        <v>89</v>
      </c>
      <c r="D6906" t="s">
        <v>89</v>
      </c>
      <c r="E6906" t="s">
        <v>1859</v>
      </c>
      <c r="F6906" t="s">
        <v>89</v>
      </c>
      <c r="G6906" t="s">
        <v>89</v>
      </c>
      <c r="H6906" t="s">
        <v>93</v>
      </c>
    </row>
    <row r="6907" spans="1:8" x14ac:dyDescent="0.25">
      <c r="A6907" t="s">
        <v>288</v>
      </c>
      <c r="B6907" t="s">
        <v>6336</v>
      </c>
      <c r="C6907" t="s">
        <v>89</v>
      </c>
      <c r="D6907" t="s">
        <v>89</v>
      </c>
      <c r="E6907" t="s">
        <v>1569</v>
      </c>
      <c r="F6907" t="s">
        <v>89</v>
      </c>
      <c r="G6907" t="s">
        <v>89</v>
      </c>
      <c r="H6907" t="s">
        <v>93</v>
      </c>
    </row>
    <row r="6908" spans="1:8" x14ac:dyDescent="0.25">
      <c r="A6908" t="s">
        <v>288</v>
      </c>
      <c r="B6908" t="s">
        <v>3794</v>
      </c>
      <c r="C6908" t="s">
        <v>89</v>
      </c>
      <c r="D6908" t="s">
        <v>89</v>
      </c>
      <c r="E6908" t="s">
        <v>1131</v>
      </c>
      <c r="F6908" t="s">
        <v>89</v>
      </c>
      <c r="G6908" t="s">
        <v>89</v>
      </c>
      <c r="H6908" t="s">
        <v>93</v>
      </c>
    </row>
    <row r="6909" spans="1:8" x14ac:dyDescent="0.25">
      <c r="A6909" t="s">
        <v>288</v>
      </c>
      <c r="B6909" t="s">
        <v>3768</v>
      </c>
      <c r="C6909" t="s">
        <v>89</v>
      </c>
      <c r="D6909" t="s">
        <v>89</v>
      </c>
      <c r="E6909" t="s">
        <v>1131</v>
      </c>
      <c r="F6909" t="s">
        <v>89</v>
      </c>
      <c r="G6909" t="s">
        <v>89</v>
      </c>
      <c r="H6909" t="s">
        <v>93</v>
      </c>
    </row>
    <row r="6910" spans="1:8" x14ac:dyDescent="0.25">
      <c r="A6910" t="s">
        <v>288</v>
      </c>
      <c r="B6910" t="s">
        <v>3795</v>
      </c>
      <c r="C6910" t="s">
        <v>89</v>
      </c>
      <c r="D6910" t="s">
        <v>89</v>
      </c>
      <c r="E6910" t="s">
        <v>1131</v>
      </c>
      <c r="F6910" t="s">
        <v>89</v>
      </c>
      <c r="G6910" t="s">
        <v>89</v>
      </c>
      <c r="H6910" t="s">
        <v>93</v>
      </c>
    </row>
    <row r="6911" spans="1:8" x14ac:dyDescent="0.25">
      <c r="A6911" t="s">
        <v>288</v>
      </c>
      <c r="B6911" t="s">
        <v>1122</v>
      </c>
      <c r="C6911" t="s">
        <v>89</v>
      </c>
      <c r="D6911" t="s">
        <v>89</v>
      </c>
      <c r="E6911" t="s">
        <v>4753</v>
      </c>
      <c r="F6911" t="s">
        <v>89</v>
      </c>
      <c r="G6911" t="s">
        <v>89</v>
      </c>
      <c r="H6911" t="s">
        <v>93</v>
      </c>
    </row>
    <row r="6912" spans="1:8" x14ac:dyDescent="0.25">
      <c r="A6912" t="s">
        <v>288</v>
      </c>
      <c r="B6912" t="s">
        <v>1266</v>
      </c>
      <c r="C6912" t="s">
        <v>89</v>
      </c>
      <c r="D6912" t="s">
        <v>89</v>
      </c>
      <c r="E6912" t="s">
        <v>1131</v>
      </c>
      <c r="F6912" t="s">
        <v>89</v>
      </c>
      <c r="G6912" t="s">
        <v>89</v>
      </c>
      <c r="H6912" t="s">
        <v>93</v>
      </c>
    </row>
    <row r="6913" spans="1:8" x14ac:dyDescent="0.25">
      <c r="A6913" t="s">
        <v>288</v>
      </c>
      <c r="B6913" t="s">
        <v>6337</v>
      </c>
      <c r="C6913" t="s">
        <v>89</v>
      </c>
      <c r="D6913" t="s">
        <v>89</v>
      </c>
      <c r="E6913" t="s">
        <v>1131</v>
      </c>
      <c r="F6913" t="s">
        <v>89</v>
      </c>
      <c r="G6913" t="s">
        <v>89</v>
      </c>
      <c r="H6913" t="s">
        <v>93</v>
      </c>
    </row>
    <row r="6914" spans="1:8" x14ac:dyDescent="0.25">
      <c r="A6914" t="s">
        <v>288</v>
      </c>
      <c r="B6914" t="s">
        <v>2118</v>
      </c>
      <c r="C6914" t="s">
        <v>89</v>
      </c>
      <c r="D6914" t="s">
        <v>89</v>
      </c>
      <c r="E6914" t="s">
        <v>1286</v>
      </c>
      <c r="F6914" t="s">
        <v>89</v>
      </c>
      <c r="G6914" t="s">
        <v>89</v>
      </c>
      <c r="H6914" t="s">
        <v>93</v>
      </c>
    </row>
    <row r="6915" spans="1:8" x14ac:dyDescent="0.25">
      <c r="A6915" t="s">
        <v>288</v>
      </c>
      <c r="B6915" t="s">
        <v>1438</v>
      </c>
      <c r="C6915" t="s">
        <v>89</v>
      </c>
      <c r="D6915" t="s">
        <v>89</v>
      </c>
      <c r="E6915" t="s">
        <v>1202</v>
      </c>
      <c r="F6915" t="s">
        <v>89</v>
      </c>
      <c r="G6915" t="s">
        <v>89</v>
      </c>
      <c r="H6915" t="s">
        <v>93</v>
      </c>
    </row>
    <row r="6916" spans="1:8" x14ac:dyDescent="0.25">
      <c r="A6916" t="s">
        <v>288</v>
      </c>
      <c r="B6916" t="s">
        <v>1130</v>
      </c>
      <c r="C6916" t="s">
        <v>89</v>
      </c>
      <c r="D6916" t="s">
        <v>89</v>
      </c>
      <c r="E6916" t="s">
        <v>1286</v>
      </c>
      <c r="F6916" t="s">
        <v>89</v>
      </c>
      <c r="G6916" t="s">
        <v>89</v>
      </c>
      <c r="H6916" t="s">
        <v>93</v>
      </c>
    </row>
    <row r="6917" spans="1:8" x14ac:dyDescent="0.25">
      <c r="A6917" t="s">
        <v>288</v>
      </c>
      <c r="B6917" t="s">
        <v>1132</v>
      </c>
      <c r="C6917" t="s">
        <v>89</v>
      </c>
      <c r="D6917" t="s">
        <v>89</v>
      </c>
      <c r="E6917" t="s">
        <v>1133</v>
      </c>
      <c r="F6917" t="s">
        <v>89</v>
      </c>
      <c r="G6917" t="s">
        <v>89</v>
      </c>
      <c r="H6917" t="s">
        <v>93</v>
      </c>
    </row>
    <row r="6918" spans="1:8" x14ac:dyDescent="0.25">
      <c r="A6918" t="s">
        <v>288</v>
      </c>
      <c r="B6918" t="s">
        <v>1138</v>
      </c>
      <c r="C6918" t="s">
        <v>89</v>
      </c>
      <c r="D6918" t="s">
        <v>89</v>
      </c>
      <c r="E6918" t="s">
        <v>1139</v>
      </c>
      <c r="F6918" t="s">
        <v>89</v>
      </c>
      <c r="G6918" t="s">
        <v>89</v>
      </c>
      <c r="H6918" t="s">
        <v>93</v>
      </c>
    </row>
    <row r="6919" spans="1:8" x14ac:dyDescent="0.25">
      <c r="A6919" t="s">
        <v>289</v>
      </c>
      <c r="B6919" t="s">
        <v>1428</v>
      </c>
      <c r="C6919" t="s">
        <v>89</v>
      </c>
      <c r="D6919" t="s">
        <v>6338</v>
      </c>
      <c r="E6919" t="s">
        <v>1235</v>
      </c>
      <c r="F6919" t="s">
        <v>89</v>
      </c>
      <c r="G6919" t="s">
        <v>89</v>
      </c>
      <c r="H6919" t="s">
        <v>93</v>
      </c>
    </row>
    <row r="6920" spans="1:8" x14ac:dyDescent="0.25">
      <c r="A6920" t="s">
        <v>289</v>
      </c>
      <c r="B6920" t="s">
        <v>1417</v>
      </c>
      <c r="C6920" t="s">
        <v>89</v>
      </c>
      <c r="D6920" t="s">
        <v>1557</v>
      </c>
      <c r="E6920" t="s">
        <v>1516</v>
      </c>
      <c r="F6920" t="s">
        <v>89</v>
      </c>
      <c r="G6920" t="s">
        <v>89</v>
      </c>
      <c r="H6920" t="s">
        <v>93</v>
      </c>
    </row>
    <row r="6921" spans="1:8" x14ac:dyDescent="0.25">
      <c r="A6921" t="s">
        <v>289</v>
      </c>
      <c r="B6921" t="s">
        <v>1555</v>
      </c>
      <c r="C6921" t="s">
        <v>89</v>
      </c>
      <c r="D6921" t="s">
        <v>6339</v>
      </c>
      <c r="E6921" t="s">
        <v>1113</v>
      </c>
      <c r="F6921" t="s">
        <v>89</v>
      </c>
      <c r="G6921" t="s">
        <v>89</v>
      </c>
      <c r="H6921" t="s">
        <v>93</v>
      </c>
    </row>
    <row r="6922" spans="1:8" x14ac:dyDescent="0.25">
      <c r="A6922" t="s">
        <v>289</v>
      </c>
      <c r="B6922" t="s">
        <v>1421</v>
      </c>
      <c r="C6922" t="s">
        <v>89</v>
      </c>
      <c r="D6922" t="s">
        <v>6340</v>
      </c>
      <c r="E6922" t="s">
        <v>1093</v>
      </c>
      <c r="F6922" t="s">
        <v>89</v>
      </c>
      <c r="G6922" t="s">
        <v>89</v>
      </c>
      <c r="H6922" t="s">
        <v>93</v>
      </c>
    </row>
    <row r="6923" spans="1:8" x14ac:dyDescent="0.25">
      <c r="A6923" t="s">
        <v>289</v>
      </c>
      <c r="B6923" t="s">
        <v>1483</v>
      </c>
      <c r="C6923" t="s">
        <v>89</v>
      </c>
      <c r="D6923" t="s">
        <v>6341</v>
      </c>
      <c r="E6923" t="s">
        <v>1180</v>
      </c>
      <c r="F6923" t="s">
        <v>89</v>
      </c>
      <c r="G6923" t="s">
        <v>89</v>
      </c>
      <c r="H6923" t="s">
        <v>93</v>
      </c>
    </row>
    <row r="6924" spans="1:8" x14ac:dyDescent="0.25">
      <c r="A6924" t="s">
        <v>289</v>
      </c>
      <c r="B6924" t="s">
        <v>1417</v>
      </c>
      <c r="C6924" t="s">
        <v>89</v>
      </c>
      <c r="D6924" t="s">
        <v>1557</v>
      </c>
      <c r="E6924" t="s">
        <v>1516</v>
      </c>
      <c r="F6924" t="s">
        <v>89</v>
      </c>
      <c r="G6924" t="s">
        <v>89</v>
      </c>
      <c r="H6924" t="s">
        <v>93</v>
      </c>
    </row>
    <row r="6925" spans="1:8" x14ac:dyDescent="0.25">
      <c r="A6925" t="s">
        <v>289</v>
      </c>
      <c r="B6925" t="s">
        <v>1428</v>
      </c>
      <c r="C6925" t="s">
        <v>89</v>
      </c>
      <c r="D6925" t="s">
        <v>6338</v>
      </c>
      <c r="E6925" t="s">
        <v>1235</v>
      </c>
      <c r="F6925" t="s">
        <v>89</v>
      </c>
      <c r="G6925" t="s">
        <v>89</v>
      </c>
      <c r="H6925" t="s">
        <v>93</v>
      </c>
    </row>
    <row r="6926" spans="1:8" x14ac:dyDescent="0.25">
      <c r="A6926" t="s">
        <v>289</v>
      </c>
      <c r="B6926" t="s">
        <v>1555</v>
      </c>
      <c r="C6926" t="s">
        <v>89</v>
      </c>
      <c r="D6926" t="s">
        <v>6339</v>
      </c>
      <c r="E6926" t="s">
        <v>1113</v>
      </c>
      <c r="F6926" t="s">
        <v>89</v>
      </c>
      <c r="G6926" t="s">
        <v>89</v>
      </c>
      <c r="H6926" t="s">
        <v>93</v>
      </c>
    </row>
    <row r="6927" spans="1:8" x14ac:dyDescent="0.25">
      <c r="A6927" t="s">
        <v>289</v>
      </c>
      <c r="B6927" t="s">
        <v>1421</v>
      </c>
      <c r="C6927" t="s">
        <v>89</v>
      </c>
      <c r="D6927" t="s">
        <v>6340</v>
      </c>
      <c r="E6927" t="s">
        <v>1093</v>
      </c>
      <c r="F6927" t="s">
        <v>89</v>
      </c>
      <c r="G6927" t="s">
        <v>89</v>
      </c>
      <c r="H6927" t="s">
        <v>93</v>
      </c>
    </row>
    <row r="6928" spans="1:8" x14ac:dyDescent="0.25">
      <c r="A6928" t="s">
        <v>289</v>
      </c>
      <c r="B6928" t="s">
        <v>1483</v>
      </c>
      <c r="C6928" t="s">
        <v>89</v>
      </c>
      <c r="D6928" t="s">
        <v>6341</v>
      </c>
      <c r="E6928" t="s">
        <v>1180</v>
      </c>
      <c r="F6928" t="s">
        <v>89</v>
      </c>
      <c r="G6928" t="s">
        <v>89</v>
      </c>
      <c r="H6928" t="s">
        <v>93</v>
      </c>
    </row>
    <row r="6929" spans="1:8" x14ac:dyDescent="0.25">
      <c r="A6929" t="s">
        <v>289</v>
      </c>
      <c r="B6929" t="s">
        <v>1434</v>
      </c>
      <c r="C6929" t="s">
        <v>89</v>
      </c>
      <c r="D6929" t="s">
        <v>6342</v>
      </c>
      <c r="E6929" t="s">
        <v>2969</v>
      </c>
      <c r="F6929" t="s">
        <v>89</v>
      </c>
      <c r="G6929" t="s">
        <v>89</v>
      </c>
      <c r="H6929" t="s">
        <v>93</v>
      </c>
    </row>
    <row r="6930" spans="1:8" x14ac:dyDescent="0.25">
      <c r="A6930" t="s">
        <v>289</v>
      </c>
      <c r="B6930" t="s">
        <v>1467</v>
      </c>
      <c r="C6930" t="s">
        <v>89</v>
      </c>
      <c r="D6930" t="s">
        <v>89</v>
      </c>
      <c r="E6930" t="s">
        <v>4366</v>
      </c>
      <c r="F6930" t="s">
        <v>89</v>
      </c>
      <c r="G6930" t="s">
        <v>89</v>
      </c>
      <c r="H6930" t="s">
        <v>93</v>
      </c>
    </row>
    <row r="6931" spans="1:8" x14ac:dyDescent="0.25">
      <c r="A6931" t="s">
        <v>289</v>
      </c>
      <c r="B6931" t="s">
        <v>1198</v>
      </c>
      <c r="C6931" t="s">
        <v>89</v>
      </c>
      <c r="D6931" t="s">
        <v>89</v>
      </c>
      <c r="E6931" t="s">
        <v>1129</v>
      </c>
      <c r="F6931" t="s">
        <v>89</v>
      </c>
      <c r="G6931" t="s">
        <v>89</v>
      </c>
      <c r="H6931" t="s">
        <v>93</v>
      </c>
    </row>
    <row r="6932" spans="1:8" x14ac:dyDescent="0.25">
      <c r="A6932" t="s">
        <v>289</v>
      </c>
      <c r="B6932" t="s">
        <v>1266</v>
      </c>
      <c r="C6932" t="s">
        <v>89</v>
      </c>
      <c r="D6932" t="s">
        <v>89</v>
      </c>
      <c r="E6932" t="s">
        <v>1131</v>
      </c>
      <c r="F6932" t="s">
        <v>89</v>
      </c>
      <c r="G6932" t="s">
        <v>89</v>
      </c>
      <c r="H6932" t="s">
        <v>93</v>
      </c>
    </row>
    <row r="6933" spans="1:8" x14ac:dyDescent="0.25">
      <c r="A6933" t="s">
        <v>289</v>
      </c>
      <c r="B6933" t="s">
        <v>6343</v>
      </c>
      <c r="C6933" t="s">
        <v>89</v>
      </c>
      <c r="D6933" t="s">
        <v>89</v>
      </c>
      <c r="E6933" t="s">
        <v>1131</v>
      </c>
      <c r="F6933" t="s">
        <v>89</v>
      </c>
      <c r="G6933" t="s">
        <v>89</v>
      </c>
      <c r="H6933" t="s">
        <v>93</v>
      </c>
    </row>
    <row r="6934" spans="1:8" x14ac:dyDescent="0.25">
      <c r="A6934" t="s">
        <v>289</v>
      </c>
      <c r="B6934" t="s">
        <v>1438</v>
      </c>
      <c r="C6934" t="s">
        <v>89</v>
      </c>
      <c r="D6934" t="s">
        <v>89</v>
      </c>
      <c r="E6934" t="s">
        <v>1202</v>
      </c>
      <c r="F6934" t="s">
        <v>89</v>
      </c>
      <c r="G6934" t="s">
        <v>89</v>
      </c>
      <c r="H6934" t="s">
        <v>93</v>
      </c>
    </row>
    <row r="6935" spans="1:8" x14ac:dyDescent="0.25">
      <c r="A6935" t="s">
        <v>289</v>
      </c>
      <c r="B6935" t="s">
        <v>1130</v>
      </c>
      <c r="C6935" t="s">
        <v>89</v>
      </c>
      <c r="D6935" t="s">
        <v>89</v>
      </c>
      <c r="E6935" t="s">
        <v>1286</v>
      </c>
      <c r="F6935" t="s">
        <v>89</v>
      </c>
      <c r="G6935" t="s">
        <v>89</v>
      </c>
      <c r="H6935" t="s">
        <v>93</v>
      </c>
    </row>
    <row r="6936" spans="1:8" x14ac:dyDescent="0.25">
      <c r="A6936" t="s">
        <v>289</v>
      </c>
      <c r="B6936" t="s">
        <v>1132</v>
      </c>
      <c r="C6936" t="s">
        <v>89</v>
      </c>
      <c r="D6936" t="s">
        <v>89</v>
      </c>
      <c r="E6936" t="s">
        <v>1221</v>
      </c>
      <c r="F6936" t="s">
        <v>89</v>
      </c>
      <c r="G6936" t="s">
        <v>89</v>
      </c>
      <c r="H6936" t="s">
        <v>93</v>
      </c>
    </row>
    <row r="6937" spans="1:8" x14ac:dyDescent="0.25">
      <c r="A6937" t="s">
        <v>289</v>
      </c>
      <c r="B6937" t="s">
        <v>6129</v>
      </c>
      <c r="C6937" t="s">
        <v>89</v>
      </c>
      <c r="D6937" t="s">
        <v>89</v>
      </c>
      <c r="E6937" t="s">
        <v>1504</v>
      </c>
      <c r="F6937" t="s">
        <v>89</v>
      </c>
      <c r="G6937" t="s">
        <v>89</v>
      </c>
      <c r="H6937" t="s">
        <v>93</v>
      </c>
    </row>
    <row r="6938" spans="1:8" x14ac:dyDescent="0.25">
      <c r="A6938" t="s">
        <v>289</v>
      </c>
      <c r="B6938" t="s">
        <v>1469</v>
      </c>
      <c r="C6938" t="s">
        <v>89</v>
      </c>
      <c r="D6938" t="s">
        <v>89</v>
      </c>
      <c r="E6938" t="s">
        <v>1504</v>
      </c>
      <c r="F6938" t="s">
        <v>89</v>
      </c>
      <c r="G6938" t="s">
        <v>89</v>
      </c>
      <c r="H6938" t="s">
        <v>93</v>
      </c>
    </row>
    <row r="6939" spans="1:8" x14ac:dyDescent="0.25">
      <c r="A6939" t="s">
        <v>289</v>
      </c>
      <c r="B6939" t="s">
        <v>1138</v>
      </c>
      <c r="C6939" t="s">
        <v>89</v>
      </c>
      <c r="D6939" t="s">
        <v>89</v>
      </c>
      <c r="E6939" t="s">
        <v>1139</v>
      </c>
      <c r="F6939" t="s">
        <v>89</v>
      </c>
      <c r="G6939" t="s">
        <v>89</v>
      </c>
      <c r="H6939" t="s">
        <v>93</v>
      </c>
    </row>
    <row r="6940" spans="1:8" x14ac:dyDescent="0.25">
      <c r="A6940" t="s">
        <v>290</v>
      </c>
      <c r="B6940" t="s">
        <v>1428</v>
      </c>
      <c r="C6940" t="s">
        <v>89</v>
      </c>
      <c r="D6940" t="s">
        <v>6218</v>
      </c>
      <c r="E6940" t="s">
        <v>4945</v>
      </c>
      <c r="F6940" t="s">
        <v>89</v>
      </c>
      <c r="G6940" t="s">
        <v>89</v>
      </c>
      <c r="H6940" t="s">
        <v>93</v>
      </c>
    </row>
    <row r="6941" spans="1:8" x14ac:dyDescent="0.25">
      <c r="A6941" t="s">
        <v>290</v>
      </c>
      <c r="B6941" t="s">
        <v>1417</v>
      </c>
      <c r="C6941" t="s">
        <v>89</v>
      </c>
      <c r="D6941" t="s">
        <v>6218</v>
      </c>
      <c r="E6941" t="s">
        <v>1233</v>
      </c>
      <c r="F6941" t="s">
        <v>89</v>
      </c>
      <c r="G6941" t="s">
        <v>89</v>
      </c>
      <c r="H6941" t="s">
        <v>93</v>
      </c>
    </row>
    <row r="6942" spans="1:8" x14ac:dyDescent="0.25">
      <c r="A6942" t="s">
        <v>290</v>
      </c>
      <c r="B6942" t="s">
        <v>1421</v>
      </c>
      <c r="C6942" t="s">
        <v>89</v>
      </c>
      <c r="D6942" t="s">
        <v>6344</v>
      </c>
      <c r="E6942" t="s">
        <v>1164</v>
      </c>
      <c r="F6942" t="s">
        <v>89</v>
      </c>
      <c r="G6942" t="s">
        <v>89</v>
      </c>
      <c r="H6942" t="s">
        <v>93</v>
      </c>
    </row>
    <row r="6943" spans="1:8" x14ac:dyDescent="0.25">
      <c r="A6943" t="s">
        <v>290</v>
      </c>
      <c r="B6943" t="s">
        <v>6087</v>
      </c>
      <c r="C6943" t="s">
        <v>89</v>
      </c>
      <c r="D6943" t="s">
        <v>6218</v>
      </c>
      <c r="E6943" t="s">
        <v>2665</v>
      </c>
      <c r="F6943" t="s">
        <v>89</v>
      </c>
      <c r="G6943" t="s">
        <v>89</v>
      </c>
      <c r="H6943" t="s">
        <v>93</v>
      </c>
    </row>
    <row r="6944" spans="1:8" x14ac:dyDescent="0.25">
      <c r="A6944" t="s">
        <v>290</v>
      </c>
      <c r="B6944" t="s">
        <v>1555</v>
      </c>
      <c r="C6944" t="s">
        <v>89</v>
      </c>
      <c r="D6944" t="s">
        <v>6345</v>
      </c>
      <c r="E6944" t="s">
        <v>1113</v>
      </c>
      <c r="F6944" t="s">
        <v>89</v>
      </c>
      <c r="G6944" t="s">
        <v>89</v>
      </c>
      <c r="H6944" t="s">
        <v>93</v>
      </c>
    </row>
    <row r="6945" spans="1:8" x14ac:dyDescent="0.25">
      <c r="A6945" t="s">
        <v>290</v>
      </c>
      <c r="B6945" t="s">
        <v>6346</v>
      </c>
      <c r="C6945" t="s">
        <v>89</v>
      </c>
      <c r="D6945" t="s">
        <v>6155</v>
      </c>
      <c r="E6945" t="s">
        <v>1235</v>
      </c>
      <c r="F6945" t="s">
        <v>89</v>
      </c>
      <c r="G6945" t="s">
        <v>89</v>
      </c>
      <c r="H6945" t="s">
        <v>93</v>
      </c>
    </row>
    <row r="6946" spans="1:8" x14ac:dyDescent="0.25">
      <c r="A6946" t="s">
        <v>290</v>
      </c>
      <c r="B6946" t="s">
        <v>1520</v>
      </c>
      <c r="C6946" t="s">
        <v>89</v>
      </c>
      <c r="D6946" t="s">
        <v>6218</v>
      </c>
      <c r="E6946" t="s">
        <v>1272</v>
      </c>
      <c r="F6946" t="s">
        <v>89</v>
      </c>
      <c r="G6946" t="s">
        <v>89</v>
      </c>
      <c r="H6946" t="s">
        <v>93</v>
      </c>
    </row>
    <row r="6947" spans="1:8" x14ac:dyDescent="0.25">
      <c r="A6947" t="s">
        <v>290</v>
      </c>
      <c r="B6947" t="s">
        <v>6070</v>
      </c>
      <c r="C6947" t="s">
        <v>89</v>
      </c>
      <c r="D6947" t="s">
        <v>6218</v>
      </c>
      <c r="E6947" t="s">
        <v>1115</v>
      </c>
      <c r="F6947" t="s">
        <v>89</v>
      </c>
      <c r="G6947" t="s">
        <v>89</v>
      </c>
      <c r="H6947" t="s">
        <v>93</v>
      </c>
    </row>
    <row r="6948" spans="1:8" x14ac:dyDescent="0.25">
      <c r="A6948" t="s">
        <v>290</v>
      </c>
      <c r="B6948" t="s">
        <v>6171</v>
      </c>
      <c r="C6948" t="s">
        <v>89</v>
      </c>
      <c r="D6948" t="s">
        <v>6218</v>
      </c>
      <c r="E6948" t="s">
        <v>4663</v>
      </c>
      <c r="F6948" t="s">
        <v>89</v>
      </c>
      <c r="G6948" t="s">
        <v>89</v>
      </c>
      <c r="H6948" t="s">
        <v>93</v>
      </c>
    </row>
    <row r="6949" spans="1:8" x14ac:dyDescent="0.25">
      <c r="A6949" t="s">
        <v>290</v>
      </c>
      <c r="B6949" t="s">
        <v>1417</v>
      </c>
      <c r="C6949" t="s">
        <v>89</v>
      </c>
      <c r="D6949" t="s">
        <v>6218</v>
      </c>
      <c r="E6949" t="s">
        <v>1233</v>
      </c>
      <c r="F6949" t="s">
        <v>89</v>
      </c>
      <c r="G6949" t="s">
        <v>89</v>
      </c>
      <c r="H6949" t="s">
        <v>93</v>
      </c>
    </row>
    <row r="6950" spans="1:8" x14ac:dyDescent="0.25">
      <c r="A6950" t="s">
        <v>290</v>
      </c>
      <c r="B6950" t="s">
        <v>1428</v>
      </c>
      <c r="C6950" t="s">
        <v>89</v>
      </c>
      <c r="D6950" t="s">
        <v>6218</v>
      </c>
      <c r="E6950" t="s">
        <v>4945</v>
      </c>
      <c r="F6950" t="s">
        <v>89</v>
      </c>
      <c r="G6950" t="s">
        <v>89</v>
      </c>
      <c r="H6950" t="s">
        <v>93</v>
      </c>
    </row>
    <row r="6951" spans="1:8" x14ac:dyDescent="0.25">
      <c r="A6951" t="s">
        <v>290</v>
      </c>
      <c r="B6951" t="s">
        <v>6087</v>
      </c>
      <c r="C6951" t="s">
        <v>89</v>
      </c>
      <c r="D6951" t="s">
        <v>6218</v>
      </c>
      <c r="E6951" t="s">
        <v>2665</v>
      </c>
      <c r="F6951" t="s">
        <v>89</v>
      </c>
      <c r="G6951" t="s">
        <v>89</v>
      </c>
      <c r="H6951" t="s">
        <v>93</v>
      </c>
    </row>
    <row r="6952" spans="1:8" x14ac:dyDescent="0.25">
      <c r="A6952" t="s">
        <v>290</v>
      </c>
      <c r="B6952" t="s">
        <v>1555</v>
      </c>
      <c r="C6952" t="s">
        <v>89</v>
      </c>
      <c r="D6952" t="s">
        <v>6345</v>
      </c>
      <c r="E6952" t="s">
        <v>1113</v>
      </c>
      <c r="F6952" t="s">
        <v>89</v>
      </c>
      <c r="G6952" t="s">
        <v>89</v>
      </c>
      <c r="H6952" t="s">
        <v>93</v>
      </c>
    </row>
    <row r="6953" spans="1:8" x14ac:dyDescent="0.25">
      <c r="A6953" t="s">
        <v>290</v>
      </c>
      <c r="B6953" t="s">
        <v>1421</v>
      </c>
      <c r="C6953" t="s">
        <v>89</v>
      </c>
      <c r="D6953" t="s">
        <v>6344</v>
      </c>
      <c r="E6953" t="s">
        <v>1164</v>
      </c>
      <c r="F6953" t="s">
        <v>89</v>
      </c>
      <c r="G6953" t="s">
        <v>89</v>
      </c>
      <c r="H6953" t="s">
        <v>93</v>
      </c>
    </row>
    <row r="6954" spans="1:8" x14ac:dyDescent="0.25">
      <c r="A6954" t="s">
        <v>290</v>
      </c>
      <c r="B6954" t="s">
        <v>1501</v>
      </c>
      <c r="C6954" t="s">
        <v>89</v>
      </c>
      <c r="D6954" t="s">
        <v>6347</v>
      </c>
      <c r="E6954" t="s">
        <v>1180</v>
      </c>
      <c r="F6954" t="s">
        <v>89</v>
      </c>
      <c r="G6954" t="s">
        <v>89</v>
      </c>
      <c r="H6954" t="s">
        <v>93</v>
      </c>
    </row>
    <row r="6955" spans="1:8" x14ac:dyDescent="0.25">
      <c r="A6955" t="s">
        <v>290</v>
      </c>
      <c r="B6955" t="s">
        <v>1430</v>
      </c>
      <c r="C6955" t="s">
        <v>89</v>
      </c>
      <c r="D6955" t="s">
        <v>6348</v>
      </c>
      <c r="E6955" t="s">
        <v>1258</v>
      </c>
      <c r="F6955" t="s">
        <v>89</v>
      </c>
      <c r="G6955" t="s">
        <v>89</v>
      </c>
      <c r="H6955" t="s">
        <v>93</v>
      </c>
    </row>
    <row r="6956" spans="1:8" x14ac:dyDescent="0.25">
      <c r="A6956" t="s">
        <v>290</v>
      </c>
      <c r="B6956" t="s">
        <v>1434</v>
      </c>
      <c r="C6956" t="s">
        <v>89</v>
      </c>
      <c r="D6956" t="s">
        <v>6349</v>
      </c>
      <c r="E6956" t="s">
        <v>2969</v>
      </c>
      <c r="F6956" t="s">
        <v>89</v>
      </c>
      <c r="G6956" t="s">
        <v>89</v>
      </c>
      <c r="H6956" t="s">
        <v>93</v>
      </c>
    </row>
    <row r="6957" spans="1:8" x14ac:dyDescent="0.25">
      <c r="A6957" t="s">
        <v>290</v>
      </c>
      <c r="B6957" t="s">
        <v>6350</v>
      </c>
      <c r="C6957" t="s">
        <v>89</v>
      </c>
      <c r="D6957" t="s">
        <v>89</v>
      </c>
      <c r="E6957" t="s">
        <v>1221</v>
      </c>
      <c r="F6957" t="s">
        <v>89</v>
      </c>
      <c r="G6957" t="s">
        <v>89</v>
      </c>
      <c r="H6957" t="s">
        <v>93</v>
      </c>
    </row>
    <row r="6958" spans="1:8" x14ac:dyDescent="0.25">
      <c r="A6958" t="s">
        <v>290</v>
      </c>
      <c r="B6958" t="s">
        <v>1469</v>
      </c>
      <c r="C6958" t="s">
        <v>89</v>
      </c>
      <c r="D6958" t="s">
        <v>89</v>
      </c>
      <c r="E6958" t="s">
        <v>1504</v>
      </c>
      <c r="F6958" t="s">
        <v>89</v>
      </c>
      <c r="G6958" t="s">
        <v>89</v>
      </c>
      <c r="H6958" t="s">
        <v>93</v>
      </c>
    </row>
    <row r="6959" spans="1:8" x14ac:dyDescent="0.25">
      <c r="A6959" t="s">
        <v>290</v>
      </c>
      <c r="B6959" t="s">
        <v>6129</v>
      </c>
      <c r="C6959" t="s">
        <v>89</v>
      </c>
      <c r="D6959" t="s">
        <v>89</v>
      </c>
      <c r="E6959" t="s">
        <v>1504</v>
      </c>
      <c r="F6959" t="s">
        <v>89</v>
      </c>
      <c r="G6959" t="s">
        <v>89</v>
      </c>
      <c r="H6959" t="s">
        <v>93</v>
      </c>
    </row>
    <row r="6960" spans="1:8" x14ac:dyDescent="0.25">
      <c r="A6960" t="s">
        <v>290</v>
      </c>
      <c r="B6960" t="s">
        <v>1525</v>
      </c>
      <c r="C6960" t="s">
        <v>89</v>
      </c>
      <c r="D6960" t="s">
        <v>89</v>
      </c>
      <c r="E6960" t="s">
        <v>1202</v>
      </c>
      <c r="F6960" t="s">
        <v>89</v>
      </c>
      <c r="G6960" t="s">
        <v>89</v>
      </c>
      <c r="H6960" t="s">
        <v>93</v>
      </c>
    </row>
    <row r="6961" spans="1:8" x14ac:dyDescent="0.25">
      <c r="A6961" t="s">
        <v>290</v>
      </c>
      <c r="B6961" t="s">
        <v>1526</v>
      </c>
      <c r="C6961" t="s">
        <v>89</v>
      </c>
      <c r="D6961" t="s">
        <v>89</v>
      </c>
      <c r="E6961" t="s">
        <v>1202</v>
      </c>
      <c r="F6961" t="s">
        <v>89</v>
      </c>
      <c r="G6961" t="s">
        <v>89</v>
      </c>
      <c r="H6961" t="s">
        <v>93</v>
      </c>
    </row>
    <row r="6962" spans="1:8" x14ac:dyDescent="0.25">
      <c r="A6962" t="s">
        <v>290</v>
      </c>
      <c r="B6962" t="s">
        <v>1232</v>
      </c>
      <c r="C6962" t="s">
        <v>89</v>
      </c>
      <c r="D6962" t="s">
        <v>89</v>
      </c>
      <c r="E6962" t="s">
        <v>1516</v>
      </c>
      <c r="F6962" t="s">
        <v>89</v>
      </c>
      <c r="G6962" t="s">
        <v>89</v>
      </c>
      <c r="H6962" t="s">
        <v>93</v>
      </c>
    </row>
    <row r="6963" spans="1:8" x14ac:dyDescent="0.25">
      <c r="A6963" t="s">
        <v>290</v>
      </c>
      <c r="B6963" t="s">
        <v>1198</v>
      </c>
      <c r="C6963" t="s">
        <v>89</v>
      </c>
      <c r="D6963" t="s">
        <v>89</v>
      </c>
      <c r="E6963" t="s">
        <v>1129</v>
      </c>
      <c r="F6963" t="s">
        <v>89</v>
      </c>
      <c r="G6963" t="s">
        <v>89</v>
      </c>
      <c r="H6963" t="s">
        <v>93</v>
      </c>
    </row>
    <row r="6964" spans="1:8" x14ac:dyDescent="0.25">
      <c r="A6964" t="s">
        <v>290</v>
      </c>
      <c r="B6964" t="s">
        <v>1199</v>
      </c>
      <c r="C6964" t="s">
        <v>89</v>
      </c>
      <c r="D6964" t="s">
        <v>89</v>
      </c>
      <c r="E6964" t="s">
        <v>1131</v>
      </c>
      <c r="F6964" t="s">
        <v>89</v>
      </c>
      <c r="G6964" t="s">
        <v>89</v>
      </c>
      <c r="H6964" t="s">
        <v>93</v>
      </c>
    </row>
    <row r="6965" spans="1:8" x14ac:dyDescent="0.25">
      <c r="A6965" t="s">
        <v>290</v>
      </c>
      <c r="B6965" t="s">
        <v>1200</v>
      </c>
      <c r="C6965" t="s">
        <v>89</v>
      </c>
      <c r="D6965" t="s">
        <v>89</v>
      </c>
      <c r="E6965" t="s">
        <v>1231</v>
      </c>
      <c r="F6965" t="s">
        <v>89</v>
      </c>
      <c r="G6965" t="s">
        <v>89</v>
      </c>
      <c r="H6965" t="s">
        <v>93</v>
      </c>
    </row>
    <row r="6966" spans="1:8" x14ac:dyDescent="0.25">
      <c r="A6966" t="s">
        <v>290</v>
      </c>
      <c r="B6966" t="s">
        <v>2138</v>
      </c>
      <c r="C6966" t="s">
        <v>89</v>
      </c>
      <c r="D6966" t="s">
        <v>89</v>
      </c>
      <c r="E6966" t="s">
        <v>1221</v>
      </c>
      <c r="F6966" t="s">
        <v>89</v>
      </c>
      <c r="G6966" t="s">
        <v>89</v>
      </c>
      <c r="H6966" t="s">
        <v>93</v>
      </c>
    </row>
    <row r="6967" spans="1:8" x14ac:dyDescent="0.25">
      <c r="A6967" t="s">
        <v>290</v>
      </c>
      <c r="B6967" t="s">
        <v>1138</v>
      </c>
      <c r="C6967" t="s">
        <v>89</v>
      </c>
      <c r="D6967" t="s">
        <v>89</v>
      </c>
      <c r="E6967" t="s">
        <v>1139</v>
      </c>
      <c r="F6967" t="s">
        <v>89</v>
      </c>
      <c r="G6967" t="s">
        <v>89</v>
      </c>
      <c r="H6967" t="s">
        <v>93</v>
      </c>
    </row>
    <row r="6968" spans="1:8" x14ac:dyDescent="0.25">
      <c r="A6968" t="s">
        <v>291</v>
      </c>
      <c r="B6968" t="s">
        <v>1417</v>
      </c>
      <c r="C6968" t="s">
        <v>89</v>
      </c>
      <c r="D6968" t="s">
        <v>6351</v>
      </c>
      <c r="E6968" t="s">
        <v>1135</v>
      </c>
      <c r="F6968" t="s">
        <v>89</v>
      </c>
      <c r="G6968" t="s">
        <v>89</v>
      </c>
      <c r="H6968" t="s">
        <v>93</v>
      </c>
    </row>
    <row r="6969" spans="1:8" x14ac:dyDescent="0.25">
      <c r="A6969" t="s">
        <v>291</v>
      </c>
      <c r="B6969" t="s">
        <v>1428</v>
      </c>
      <c r="C6969" t="s">
        <v>89</v>
      </c>
      <c r="D6969" t="s">
        <v>6352</v>
      </c>
      <c r="E6969" t="s">
        <v>1115</v>
      </c>
      <c r="F6969" t="s">
        <v>89</v>
      </c>
      <c r="G6969" t="s">
        <v>89</v>
      </c>
      <c r="H6969" t="s">
        <v>93</v>
      </c>
    </row>
    <row r="6970" spans="1:8" x14ac:dyDescent="0.25">
      <c r="A6970" t="s">
        <v>291</v>
      </c>
      <c r="B6970" t="s">
        <v>1555</v>
      </c>
      <c r="C6970" t="s">
        <v>89</v>
      </c>
      <c r="D6970" t="s">
        <v>6353</v>
      </c>
      <c r="E6970" t="s">
        <v>1115</v>
      </c>
      <c r="F6970" t="s">
        <v>89</v>
      </c>
      <c r="G6970" t="s">
        <v>89</v>
      </c>
      <c r="H6970" t="s">
        <v>93</v>
      </c>
    </row>
    <row r="6971" spans="1:8" x14ac:dyDescent="0.25">
      <c r="A6971" t="s">
        <v>291</v>
      </c>
      <c r="B6971" t="s">
        <v>1483</v>
      </c>
      <c r="C6971" t="s">
        <v>89</v>
      </c>
      <c r="D6971" t="s">
        <v>6354</v>
      </c>
      <c r="E6971" t="s">
        <v>1349</v>
      </c>
      <c r="F6971" t="s">
        <v>89</v>
      </c>
      <c r="G6971" t="s">
        <v>89</v>
      </c>
      <c r="H6971" t="s">
        <v>93</v>
      </c>
    </row>
    <row r="6972" spans="1:8" x14ac:dyDescent="0.25">
      <c r="A6972" t="s">
        <v>291</v>
      </c>
      <c r="B6972" t="s">
        <v>1430</v>
      </c>
      <c r="C6972" t="s">
        <v>89</v>
      </c>
      <c r="D6972" t="s">
        <v>6355</v>
      </c>
      <c r="E6972" t="s">
        <v>1485</v>
      </c>
      <c r="F6972" t="s">
        <v>89</v>
      </c>
      <c r="G6972" t="s">
        <v>89</v>
      </c>
      <c r="H6972" t="s">
        <v>93</v>
      </c>
    </row>
    <row r="6973" spans="1:8" x14ac:dyDescent="0.25">
      <c r="A6973" t="s">
        <v>291</v>
      </c>
      <c r="B6973" t="s">
        <v>6317</v>
      </c>
      <c r="C6973" t="s">
        <v>89</v>
      </c>
      <c r="D6973" t="s">
        <v>89</v>
      </c>
      <c r="E6973" t="s">
        <v>1162</v>
      </c>
      <c r="F6973" t="s">
        <v>89</v>
      </c>
      <c r="G6973" t="s">
        <v>89</v>
      </c>
      <c r="H6973" t="s">
        <v>93</v>
      </c>
    </row>
    <row r="6974" spans="1:8" x14ac:dyDescent="0.25">
      <c r="A6974" t="s">
        <v>291</v>
      </c>
      <c r="B6974" t="s">
        <v>1520</v>
      </c>
      <c r="C6974" t="s">
        <v>89</v>
      </c>
      <c r="D6974" t="s">
        <v>89</v>
      </c>
      <c r="E6974" t="s">
        <v>1272</v>
      </c>
      <c r="F6974" t="s">
        <v>89</v>
      </c>
      <c r="G6974" t="s">
        <v>89</v>
      </c>
      <c r="H6974" t="s">
        <v>93</v>
      </c>
    </row>
    <row r="6975" spans="1:8" x14ac:dyDescent="0.25">
      <c r="A6975" t="s">
        <v>291</v>
      </c>
      <c r="B6975" t="s">
        <v>6070</v>
      </c>
      <c r="C6975" t="s">
        <v>89</v>
      </c>
      <c r="D6975" t="s">
        <v>89</v>
      </c>
      <c r="E6975" t="s">
        <v>1162</v>
      </c>
      <c r="F6975" t="s">
        <v>89</v>
      </c>
      <c r="G6975" t="s">
        <v>89</v>
      </c>
      <c r="H6975" t="s">
        <v>93</v>
      </c>
    </row>
    <row r="6976" spans="1:8" x14ac:dyDescent="0.25">
      <c r="A6976" t="s">
        <v>291</v>
      </c>
      <c r="B6976" t="s">
        <v>1417</v>
      </c>
      <c r="C6976" t="s">
        <v>89</v>
      </c>
      <c r="D6976" t="s">
        <v>6351</v>
      </c>
      <c r="E6976" t="s">
        <v>1135</v>
      </c>
      <c r="F6976" t="s">
        <v>89</v>
      </c>
      <c r="G6976" t="s">
        <v>89</v>
      </c>
      <c r="H6976" t="s">
        <v>93</v>
      </c>
    </row>
    <row r="6977" spans="1:8" x14ac:dyDescent="0.25">
      <c r="A6977" t="s">
        <v>291</v>
      </c>
      <c r="B6977" t="s">
        <v>1428</v>
      </c>
      <c r="C6977" t="s">
        <v>89</v>
      </c>
      <c r="D6977" t="s">
        <v>6352</v>
      </c>
      <c r="E6977" t="s">
        <v>1115</v>
      </c>
      <c r="F6977" t="s">
        <v>89</v>
      </c>
      <c r="G6977" t="s">
        <v>89</v>
      </c>
      <c r="H6977" t="s">
        <v>93</v>
      </c>
    </row>
    <row r="6978" spans="1:8" x14ac:dyDescent="0.25">
      <c r="A6978" t="s">
        <v>291</v>
      </c>
      <c r="B6978" t="s">
        <v>1555</v>
      </c>
      <c r="C6978" t="s">
        <v>89</v>
      </c>
      <c r="D6978" t="s">
        <v>6353</v>
      </c>
      <c r="E6978" t="s">
        <v>1115</v>
      </c>
      <c r="F6978" t="s">
        <v>89</v>
      </c>
      <c r="G6978" t="s">
        <v>89</v>
      </c>
      <c r="H6978" t="s">
        <v>93</v>
      </c>
    </row>
    <row r="6979" spans="1:8" x14ac:dyDescent="0.25">
      <c r="A6979" t="s">
        <v>291</v>
      </c>
      <c r="B6979" t="s">
        <v>1421</v>
      </c>
      <c r="C6979" t="s">
        <v>89</v>
      </c>
      <c r="D6979" t="s">
        <v>6356</v>
      </c>
      <c r="E6979" t="s">
        <v>1265</v>
      </c>
      <c r="F6979" t="s">
        <v>89</v>
      </c>
      <c r="G6979" t="s">
        <v>89</v>
      </c>
      <c r="H6979" t="s">
        <v>93</v>
      </c>
    </row>
    <row r="6980" spans="1:8" x14ac:dyDescent="0.25">
      <c r="A6980" t="s">
        <v>291</v>
      </c>
      <c r="B6980" t="s">
        <v>1430</v>
      </c>
      <c r="C6980" t="s">
        <v>89</v>
      </c>
      <c r="D6980" t="s">
        <v>6355</v>
      </c>
      <c r="E6980" t="s">
        <v>1485</v>
      </c>
      <c r="F6980" t="s">
        <v>89</v>
      </c>
      <c r="G6980" t="s">
        <v>89</v>
      </c>
      <c r="H6980" t="s">
        <v>93</v>
      </c>
    </row>
    <row r="6981" spans="1:8" x14ac:dyDescent="0.25">
      <c r="A6981" t="s">
        <v>291</v>
      </c>
      <c r="B6981" t="s">
        <v>1483</v>
      </c>
      <c r="C6981" t="s">
        <v>89</v>
      </c>
      <c r="D6981" t="s">
        <v>6354</v>
      </c>
      <c r="E6981" t="s">
        <v>1349</v>
      </c>
      <c r="F6981" t="s">
        <v>89</v>
      </c>
      <c r="G6981" t="s">
        <v>89</v>
      </c>
      <c r="H6981" t="s">
        <v>93</v>
      </c>
    </row>
    <row r="6982" spans="1:8" x14ac:dyDescent="0.25">
      <c r="A6982" t="s">
        <v>291</v>
      </c>
      <c r="B6982" t="s">
        <v>1434</v>
      </c>
      <c r="C6982" t="s">
        <v>89</v>
      </c>
      <c r="D6982" t="s">
        <v>6357</v>
      </c>
      <c r="E6982" t="s">
        <v>1569</v>
      </c>
      <c r="F6982" t="s">
        <v>89</v>
      </c>
      <c r="G6982" t="s">
        <v>89</v>
      </c>
      <c r="H6982" t="s">
        <v>93</v>
      </c>
    </row>
    <row r="6983" spans="1:8" x14ac:dyDescent="0.25">
      <c r="A6983" t="s">
        <v>291</v>
      </c>
      <c r="B6983" t="s">
        <v>1122</v>
      </c>
      <c r="C6983" t="s">
        <v>89</v>
      </c>
      <c r="D6983" t="s">
        <v>89</v>
      </c>
      <c r="E6983" t="s">
        <v>1129</v>
      </c>
      <c r="F6983" t="s">
        <v>89</v>
      </c>
      <c r="G6983" t="s">
        <v>89</v>
      </c>
      <c r="H6983" t="s">
        <v>93</v>
      </c>
    </row>
    <row r="6984" spans="1:8" x14ac:dyDescent="0.25">
      <c r="A6984" t="s">
        <v>291</v>
      </c>
      <c r="B6984" t="s">
        <v>1331</v>
      </c>
      <c r="C6984" t="s">
        <v>89</v>
      </c>
      <c r="D6984" t="s">
        <v>89</v>
      </c>
      <c r="E6984" t="s">
        <v>1129</v>
      </c>
      <c r="F6984" t="s">
        <v>89</v>
      </c>
      <c r="G6984" t="s">
        <v>89</v>
      </c>
      <c r="H6984" t="s">
        <v>93</v>
      </c>
    </row>
    <row r="6985" spans="1:8" x14ac:dyDescent="0.25">
      <c r="A6985" t="s">
        <v>291</v>
      </c>
      <c r="B6985" t="s">
        <v>1332</v>
      </c>
      <c r="C6985" t="s">
        <v>89</v>
      </c>
      <c r="D6985" t="s">
        <v>89</v>
      </c>
      <c r="E6985" t="s">
        <v>1129</v>
      </c>
      <c r="F6985" t="s">
        <v>89</v>
      </c>
      <c r="G6985" t="s">
        <v>89</v>
      </c>
      <c r="H6985" t="s">
        <v>93</v>
      </c>
    </row>
    <row r="6986" spans="1:8" x14ac:dyDescent="0.25">
      <c r="A6986" t="s">
        <v>291</v>
      </c>
      <c r="B6986" t="s">
        <v>1727</v>
      </c>
      <c r="C6986" t="s">
        <v>89</v>
      </c>
      <c r="D6986" t="s">
        <v>89</v>
      </c>
      <c r="E6986" t="s">
        <v>1129</v>
      </c>
      <c r="F6986" t="s">
        <v>89</v>
      </c>
      <c r="G6986" t="s">
        <v>89</v>
      </c>
      <c r="H6986" t="s">
        <v>93</v>
      </c>
    </row>
    <row r="6987" spans="1:8" x14ac:dyDescent="0.25">
      <c r="A6987" t="s">
        <v>291</v>
      </c>
      <c r="B6987" t="s">
        <v>1266</v>
      </c>
      <c r="C6987" t="s">
        <v>89</v>
      </c>
      <c r="D6987" t="s">
        <v>89</v>
      </c>
      <c r="E6987" t="s">
        <v>1131</v>
      </c>
      <c r="F6987" t="s">
        <v>89</v>
      </c>
      <c r="G6987" t="s">
        <v>89</v>
      </c>
      <c r="H6987" t="s">
        <v>93</v>
      </c>
    </row>
    <row r="6988" spans="1:8" x14ac:dyDescent="0.25">
      <c r="A6988" t="s">
        <v>291</v>
      </c>
      <c r="B6988" t="s">
        <v>6358</v>
      </c>
      <c r="C6988" t="s">
        <v>89</v>
      </c>
      <c r="D6988" t="s">
        <v>89</v>
      </c>
      <c r="E6988" t="s">
        <v>1131</v>
      </c>
      <c r="F6988" t="s">
        <v>89</v>
      </c>
      <c r="G6988" t="s">
        <v>89</v>
      </c>
      <c r="H6988" t="s">
        <v>93</v>
      </c>
    </row>
    <row r="6989" spans="1:8" x14ac:dyDescent="0.25">
      <c r="A6989" t="s">
        <v>291</v>
      </c>
      <c r="B6989" t="s">
        <v>1438</v>
      </c>
      <c r="C6989" t="s">
        <v>89</v>
      </c>
      <c r="D6989" t="s">
        <v>89</v>
      </c>
      <c r="E6989" t="s">
        <v>1286</v>
      </c>
      <c r="F6989" t="s">
        <v>89</v>
      </c>
      <c r="G6989" t="s">
        <v>89</v>
      </c>
      <c r="H6989" t="s">
        <v>93</v>
      </c>
    </row>
    <row r="6990" spans="1:8" x14ac:dyDescent="0.25">
      <c r="A6990" t="s">
        <v>291</v>
      </c>
      <c r="B6990" t="s">
        <v>1132</v>
      </c>
      <c r="C6990" t="s">
        <v>89</v>
      </c>
      <c r="D6990" t="s">
        <v>89</v>
      </c>
      <c r="E6990" t="s">
        <v>1133</v>
      </c>
      <c r="F6990" t="s">
        <v>89</v>
      </c>
      <c r="G6990" t="s">
        <v>89</v>
      </c>
      <c r="H6990" t="s">
        <v>93</v>
      </c>
    </row>
    <row r="6991" spans="1:8" x14ac:dyDescent="0.25">
      <c r="A6991" t="s">
        <v>291</v>
      </c>
      <c r="B6991" t="s">
        <v>1232</v>
      </c>
      <c r="C6991" t="s">
        <v>89</v>
      </c>
      <c r="D6991" t="s">
        <v>89</v>
      </c>
      <c r="E6991" t="s">
        <v>1335</v>
      </c>
      <c r="F6991" t="s">
        <v>89</v>
      </c>
      <c r="G6991" t="s">
        <v>89</v>
      </c>
      <c r="H6991" t="s">
        <v>93</v>
      </c>
    </row>
    <row r="6992" spans="1:8" x14ac:dyDescent="0.25">
      <c r="A6992" t="s">
        <v>291</v>
      </c>
      <c r="B6992" t="s">
        <v>1138</v>
      </c>
      <c r="C6992" t="s">
        <v>89</v>
      </c>
      <c r="D6992" t="s">
        <v>89</v>
      </c>
      <c r="E6992" t="s">
        <v>1139</v>
      </c>
      <c r="F6992" t="s">
        <v>89</v>
      </c>
      <c r="G6992" t="s">
        <v>89</v>
      </c>
      <c r="H6992" t="s">
        <v>93</v>
      </c>
    </row>
    <row r="6993" spans="1:8" x14ac:dyDescent="0.25">
      <c r="A6993" t="s">
        <v>293</v>
      </c>
      <c r="B6993" t="s">
        <v>6359</v>
      </c>
      <c r="C6993" t="s">
        <v>89</v>
      </c>
      <c r="D6993" t="s">
        <v>89</v>
      </c>
      <c r="E6993" t="s">
        <v>1221</v>
      </c>
      <c r="F6993" t="s">
        <v>89</v>
      </c>
      <c r="G6993" t="s">
        <v>89</v>
      </c>
      <c r="H6993" t="s">
        <v>93</v>
      </c>
    </row>
    <row r="6994" spans="1:8" x14ac:dyDescent="0.25">
      <c r="A6994" t="s">
        <v>293</v>
      </c>
      <c r="B6994" t="s">
        <v>1417</v>
      </c>
      <c r="C6994" t="s">
        <v>89</v>
      </c>
      <c r="D6994" t="s">
        <v>3372</v>
      </c>
      <c r="E6994" t="s">
        <v>1233</v>
      </c>
      <c r="F6994" t="s">
        <v>89</v>
      </c>
      <c r="G6994" t="s">
        <v>89</v>
      </c>
      <c r="H6994" t="s">
        <v>93</v>
      </c>
    </row>
    <row r="6995" spans="1:8" x14ac:dyDescent="0.25">
      <c r="A6995" t="s">
        <v>293</v>
      </c>
      <c r="B6995" t="s">
        <v>1428</v>
      </c>
      <c r="C6995" t="s">
        <v>89</v>
      </c>
      <c r="D6995" t="s">
        <v>3373</v>
      </c>
      <c r="E6995" t="s">
        <v>1100</v>
      </c>
      <c r="F6995" t="s">
        <v>89</v>
      </c>
      <c r="G6995" t="s">
        <v>89</v>
      </c>
      <c r="H6995" t="s">
        <v>93</v>
      </c>
    </row>
    <row r="6996" spans="1:8" x14ac:dyDescent="0.25">
      <c r="A6996" t="s">
        <v>293</v>
      </c>
      <c r="B6996" t="s">
        <v>1555</v>
      </c>
      <c r="C6996" t="s">
        <v>89</v>
      </c>
      <c r="D6996" t="s">
        <v>6360</v>
      </c>
      <c r="E6996" t="s">
        <v>1100</v>
      </c>
      <c r="F6996" t="s">
        <v>89</v>
      </c>
      <c r="G6996" t="s">
        <v>89</v>
      </c>
      <c r="H6996" t="s">
        <v>93</v>
      </c>
    </row>
    <row r="6997" spans="1:8" x14ac:dyDescent="0.25">
      <c r="A6997" t="s">
        <v>293</v>
      </c>
      <c r="B6997" t="s">
        <v>1421</v>
      </c>
      <c r="C6997" t="s">
        <v>89</v>
      </c>
      <c r="D6997" t="s">
        <v>6361</v>
      </c>
      <c r="E6997" t="s">
        <v>1160</v>
      </c>
      <c r="F6997" t="s">
        <v>89</v>
      </c>
      <c r="G6997" t="s">
        <v>89</v>
      </c>
      <c r="H6997" t="s">
        <v>93</v>
      </c>
    </row>
    <row r="6998" spans="1:8" x14ac:dyDescent="0.25">
      <c r="A6998" t="s">
        <v>293</v>
      </c>
      <c r="B6998" t="s">
        <v>6362</v>
      </c>
      <c r="C6998" t="s">
        <v>89</v>
      </c>
      <c r="D6998" t="s">
        <v>6363</v>
      </c>
      <c r="E6998" t="s">
        <v>6364</v>
      </c>
      <c r="F6998" t="s">
        <v>89</v>
      </c>
      <c r="G6998" t="s">
        <v>89</v>
      </c>
      <c r="H6998" t="s">
        <v>93</v>
      </c>
    </row>
    <row r="6999" spans="1:8" x14ac:dyDescent="0.25">
      <c r="A6999" t="s">
        <v>293</v>
      </c>
      <c r="B6999" t="s">
        <v>3380</v>
      </c>
      <c r="C6999" t="s">
        <v>89</v>
      </c>
      <c r="D6999" t="s">
        <v>6365</v>
      </c>
      <c r="E6999" t="s">
        <v>5559</v>
      </c>
      <c r="F6999" t="s">
        <v>89</v>
      </c>
      <c r="G6999" t="s">
        <v>89</v>
      </c>
      <c r="H6999" t="s">
        <v>93</v>
      </c>
    </row>
    <row r="7000" spans="1:8" x14ac:dyDescent="0.25">
      <c r="A7000" t="s">
        <v>293</v>
      </c>
      <c r="B7000" t="s">
        <v>1560</v>
      </c>
      <c r="C7000" t="s">
        <v>89</v>
      </c>
      <c r="D7000" t="s">
        <v>6366</v>
      </c>
      <c r="E7000" t="s">
        <v>1180</v>
      </c>
      <c r="F7000" t="s">
        <v>89</v>
      </c>
      <c r="G7000" t="s">
        <v>89</v>
      </c>
      <c r="H7000" t="s">
        <v>93</v>
      </c>
    </row>
    <row r="7001" spans="1:8" x14ac:dyDescent="0.25">
      <c r="A7001" t="s">
        <v>293</v>
      </c>
      <c r="B7001" t="s">
        <v>6275</v>
      </c>
      <c r="C7001" t="s">
        <v>89</v>
      </c>
      <c r="D7001" t="s">
        <v>6367</v>
      </c>
      <c r="E7001" t="s">
        <v>1278</v>
      </c>
      <c r="F7001" t="s">
        <v>89</v>
      </c>
      <c r="G7001" t="s">
        <v>89</v>
      </c>
      <c r="H7001" t="s">
        <v>93</v>
      </c>
    </row>
    <row r="7002" spans="1:8" x14ac:dyDescent="0.25">
      <c r="A7002" t="s">
        <v>293</v>
      </c>
      <c r="B7002" t="s">
        <v>3629</v>
      </c>
      <c r="C7002" t="s">
        <v>89</v>
      </c>
      <c r="D7002" t="s">
        <v>6368</v>
      </c>
      <c r="E7002" t="s">
        <v>1543</v>
      </c>
      <c r="F7002" t="s">
        <v>89</v>
      </c>
      <c r="G7002" t="s">
        <v>89</v>
      </c>
      <c r="H7002" t="s">
        <v>93</v>
      </c>
    </row>
    <row r="7003" spans="1:8" x14ac:dyDescent="0.25">
      <c r="A7003" t="s">
        <v>293</v>
      </c>
      <c r="B7003" t="s">
        <v>3634</v>
      </c>
      <c r="C7003" t="s">
        <v>89</v>
      </c>
      <c r="D7003" t="s">
        <v>6369</v>
      </c>
      <c r="E7003" t="s">
        <v>1917</v>
      </c>
      <c r="F7003" t="s">
        <v>89</v>
      </c>
      <c r="G7003" t="s">
        <v>89</v>
      </c>
      <c r="H7003" t="s">
        <v>93</v>
      </c>
    </row>
    <row r="7004" spans="1:8" x14ac:dyDescent="0.25">
      <c r="A7004" t="s">
        <v>293</v>
      </c>
      <c r="B7004" t="s">
        <v>1421</v>
      </c>
      <c r="C7004" t="s">
        <v>89</v>
      </c>
      <c r="D7004" t="s">
        <v>6361</v>
      </c>
      <c r="E7004" t="s">
        <v>1160</v>
      </c>
      <c r="F7004" t="s">
        <v>89</v>
      </c>
      <c r="G7004" t="s">
        <v>89</v>
      </c>
      <c r="H7004" t="s">
        <v>93</v>
      </c>
    </row>
    <row r="7005" spans="1:8" x14ac:dyDescent="0.25">
      <c r="A7005" t="s">
        <v>293</v>
      </c>
      <c r="B7005" t="s">
        <v>1417</v>
      </c>
      <c r="C7005" t="s">
        <v>89</v>
      </c>
      <c r="D7005" t="s">
        <v>3372</v>
      </c>
      <c r="E7005" t="s">
        <v>1233</v>
      </c>
      <c r="F7005" t="s">
        <v>89</v>
      </c>
      <c r="G7005" t="s">
        <v>89</v>
      </c>
      <c r="H7005" t="s">
        <v>93</v>
      </c>
    </row>
    <row r="7006" spans="1:8" x14ac:dyDescent="0.25">
      <c r="A7006" t="s">
        <v>293</v>
      </c>
      <c r="B7006" t="s">
        <v>3384</v>
      </c>
      <c r="C7006" t="s">
        <v>89</v>
      </c>
      <c r="D7006" t="s">
        <v>3385</v>
      </c>
      <c r="E7006" t="s">
        <v>1097</v>
      </c>
      <c r="F7006" t="s">
        <v>89</v>
      </c>
      <c r="G7006" t="s">
        <v>89</v>
      </c>
      <c r="H7006" t="s">
        <v>93</v>
      </c>
    </row>
    <row r="7007" spans="1:8" x14ac:dyDescent="0.25">
      <c r="A7007" t="s">
        <v>293</v>
      </c>
      <c r="B7007" t="s">
        <v>6370</v>
      </c>
      <c r="C7007" t="s">
        <v>89</v>
      </c>
      <c r="D7007" t="s">
        <v>89</v>
      </c>
      <c r="E7007" t="s">
        <v>1934</v>
      </c>
      <c r="F7007" t="s">
        <v>89</v>
      </c>
      <c r="G7007" t="s">
        <v>89</v>
      </c>
      <c r="H7007" t="s">
        <v>93</v>
      </c>
    </row>
    <row r="7008" spans="1:8" x14ac:dyDescent="0.25">
      <c r="A7008" t="s">
        <v>293</v>
      </c>
      <c r="B7008" t="s">
        <v>1520</v>
      </c>
      <c r="C7008" t="s">
        <v>89</v>
      </c>
      <c r="D7008" t="s">
        <v>6371</v>
      </c>
      <c r="E7008" t="s">
        <v>1100</v>
      </c>
      <c r="F7008" t="s">
        <v>89</v>
      </c>
      <c r="G7008" t="s">
        <v>89</v>
      </c>
      <c r="H7008" t="s">
        <v>93</v>
      </c>
    </row>
    <row r="7009" spans="1:8" x14ac:dyDescent="0.25">
      <c r="A7009" t="s">
        <v>293</v>
      </c>
      <c r="B7009" t="s">
        <v>1555</v>
      </c>
      <c r="C7009" t="s">
        <v>89</v>
      </c>
      <c r="D7009" t="s">
        <v>6360</v>
      </c>
      <c r="E7009" t="s">
        <v>1100</v>
      </c>
      <c r="F7009" t="s">
        <v>89</v>
      </c>
      <c r="G7009" t="s">
        <v>89</v>
      </c>
      <c r="H7009" t="s">
        <v>93</v>
      </c>
    </row>
    <row r="7010" spans="1:8" x14ac:dyDescent="0.25">
      <c r="A7010" t="s">
        <v>293</v>
      </c>
      <c r="B7010" t="s">
        <v>1434</v>
      </c>
      <c r="C7010" t="s">
        <v>89</v>
      </c>
      <c r="D7010" t="s">
        <v>6372</v>
      </c>
      <c r="E7010" t="s">
        <v>1582</v>
      </c>
      <c r="F7010" t="s">
        <v>89</v>
      </c>
      <c r="G7010" t="s">
        <v>89</v>
      </c>
      <c r="H7010" t="s">
        <v>93</v>
      </c>
    </row>
    <row r="7011" spans="1:8" x14ac:dyDescent="0.25">
      <c r="A7011" t="s">
        <v>293</v>
      </c>
      <c r="B7011" t="s">
        <v>1428</v>
      </c>
      <c r="C7011" t="s">
        <v>89</v>
      </c>
      <c r="D7011" t="s">
        <v>3373</v>
      </c>
      <c r="E7011" t="s">
        <v>1100</v>
      </c>
      <c r="F7011" t="s">
        <v>89</v>
      </c>
      <c r="G7011" t="s">
        <v>89</v>
      </c>
      <c r="H7011" t="s">
        <v>93</v>
      </c>
    </row>
    <row r="7012" spans="1:8" x14ac:dyDescent="0.25">
      <c r="A7012" t="s">
        <v>293</v>
      </c>
      <c r="B7012" t="s">
        <v>6373</v>
      </c>
      <c r="C7012" t="s">
        <v>89</v>
      </c>
      <c r="D7012" t="s">
        <v>6374</v>
      </c>
      <c r="E7012" t="s">
        <v>1100</v>
      </c>
      <c r="F7012" t="s">
        <v>89</v>
      </c>
      <c r="G7012" t="s">
        <v>89</v>
      </c>
      <c r="H7012" t="s">
        <v>93</v>
      </c>
    </row>
    <row r="7013" spans="1:8" x14ac:dyDescent="0.25">
      <c r="A7013" t="s">
        <v>293</v>
      </c>
      <c r="B7013" t="s">
        <v>1501</v>
      </c>
      <c r="C7013" t="s">
        <v>89</v>
      </c>
      <c r="D7013" t="s">
        <v>6375</v>
      </c>
      <c r="E7013" t="s">
        <v>1121</v>
      </c>
      <c r="F7013" t="s">
        <v>89</v>
      </c>
      <c r="G7013" t="s">
        <v>89</v>
      </c>
      <c r="H7013" t="s">
        <v>93</v>
      </c>
    </row>
    <row r="7014" spans="1:8" x14ac:dyDescent="0.25">
      <c r="A7014" t="s">
        <v>293</v>
      </c>
      <c r="B7014" t="s">
        <v>6278</v>
      </c>
      <c r="C7014" t="s">
        <v>89</v>
      </c>
      <c r="D7014" t="s">
        <v>6376</v>
      </c>
      <c r="E7014" t="s">
        <v>1105</v>
      </c>
      <c r="F7014" t="s">
        <v>89</v>
      </c>
      <c r="G7014" t="s">
        <v>89</v>
      </c>
      <c r="H7014" t="s">
        <v>93</v>
      </c>
    </row>
    <row r="7015" spans="1:8" x14ac:dyDescent="0.25">
      <c r="A7015" t="s">
        <v>293</v>
      </c>
      <c r="B7015" t="s">
        <v>6377</v>
      </c>
      <c r="C7015" t="s">
        <v>89</v>
      </c>
      <c r="D7015" t="s">
        <v>89</v>
      </c>
      <c r="E7015" t="s">
        <v>2023</v>
      </c>
      <c r="F7015" t="s">
        <v>89</v>
      </c>
      <c r="G7015" t="s">
        <v>89</v>
      </c>
      <c r="H7015" t="s">
        <v>93</v>
      </c>
    </row>
    <row r="7016" spans="1:8" x14ac:dyDescent="0.25">
      <c r="A7016" t="s">
        <v>293</v>
      </c>
      <c r="B7016" t="s">
        <v>3395</v>
      </c>
      <c r="C7016" t="s">
        <v>89</v>
      </c>
      <c r="D7016" t="s">
        <v>89</v>
      </c>
      <c r="E7016" t="s">
        <v>1569</v>
      </c>
      <c r="F7016" t="s">
        <v>89</v>
      </c>
      <c r="G7016" t="s">
        <v>89</v>
      </c>
      <c r="H7016" t="s">
        <v>93</v>
      </c>
    </row>
    <row r="7017" spans="1:8" x14ac:dyDescent="0.25">
      <c r="A7017" t="s">
        <v>293</v>
      </c>
      <c r="B7017" t="s">
        <v>6100</v>
      </c>
      <c r="C7017" t="s">
        <v>89</v>
      </c>
      <c r="D7017" t="s">
        <v>89</v>
      </c>
      <c r="E7017" t="s">
        <v>1440</v>
      </c>
      <c r="F7017" t="s">
        <v>89</v>
      </c>
      <c r="G7017" t="s">
        <v>89</v>
      </c>
      <c r="H7017" t="s">
        <v>93</v>
      </c>
    </row>
    <row r="7018" spans="1:8" x14ac:dyDescent="0.25">
      <c r="A7018" t="s">
        <v>293</v>
      </c>
      <c r="B7018" t="s">
        <v>6378</v>
      </c>
      <c r="C7018" t="s">
        <v>89</v>
      </c>
      <c r="D7018" t="s">
        <v>89</v>
      </c>
      <c r="E7018" t="s">
        <v>1951</v>
      </c>
      <c r="F7018" t="s">
        <v>89</v>
      </c>
      <c r="G7018" t="s">
        <v>89</v>
      </c>
      <c r="H7018" t="s">
        <v>93</v>
      </c>
    </row>
    <row r="7019" spans="1:8" x14ac:dyDescent="0.25">
      <c r="A7019" t="s">
        <v>293</v>
      </c>
      <c r="B7019" t="s">
        <v>6379</v>
      </c>
      <c r="C7019" t="s">
        <v>89</v>
      </c>
      <c r="D7019" t="s">
        <v>89</v>
      </c>
      <c r="E7019" t="s">
        <v>1904</v>
      </c>
      <c r="F7019" t="s">
        <v>89</v>
      </c>
      <c r="G7019" t="s">
        <v>89</v>
      </c>
      <c r="H7019" t="s">
        <v>93</v>
      </c>
    </row>
    <row r="7020" spans="1:8" x14ac:dyDescent="0.25">
      <c r="A7020" t="s">
        <v>293</v>
      </c>
      <c r="B7020" t="s">
        <v>6380</v>
      </c>
      <c r="C7020" t="s">
        <v>89</v>
      </c>
      <c r="D7020" t="s">
        <v>89</v>
      </c>
      <c r="E7020" t="s">
        <v>6381</v>
      </c>
      <c r="F7020" t="s">
        <v>89</v>
      </c>
      <c r="G7020" t="s">
        <v>89</v>
      </c>
      <c r="H7020" t="s">
        <v>93</v>
      </c>
    </row>
    <row r="7021" spans="1:8" x14ac:dyDescent="0.25">
      <c r="A7021" t="s">
        <v>293</v>
      </c>
      <c r="B7021" t="s">
        <v>6359</v>
      </c>
      <c r="C7021" t="s">
        <v>89</v>
      </c>
      <c r="D7021" t="s">
        <v>89</v>
      </c>
      <c r="E7021" t="s">
        <v>1221</v>
      </c>
      <c r="F7021" t="s">
        <v>89</v>
      </c>
      <c r="G7021" t="s">
        <v>89</v>
      </c>
      <c r="H7021" t="s">
        <v>93</v>
      </c>
    </row>
    <row r="7022" spans="1:8" x14ac:dyDescent="0.25">
      <c r="A7022" t="s">
        <v>293</v>
      </c>
      <c r="B7022" t="s">
        <v>6382</v>
      </c>
      <c r="C7022" t="s">
        <v>89</v>
      </c>
      <c r="D7022" t="s">
        <v>89</v>
      </c>
      <c r="E7022" t="s">
        <v>1947</v>
      </c>
      <c r="F7022" t="s">
        <v>89</v>
      </c>
      <c r="G7022" t="s">
        <v>89</v>
      </c>
      <c r="H7022" t="s">
        <v>93</v>
      </c>
    </row>
    <row r="7023" spans="1:8" x14ac:dyDescent="0.25">
      <c r="A7023" t="s">
        <v>293</v>
      </c>
      <c r="B7023" t="s">
        <v>6383</v>
      </c>
      <c r="C7023" t="s">
        <v>89</v>
      </c>
      <c r="D7023" t="s">
        <v>89</v>
      </c>
      <c r="E7023" t="s">
        <v>4899</v>
      </c>
      <c r="F7023" t="s">
        <v>89</v>
      </c>
      <c r="G7023" t="s">
        <v>89</v>
      </c>
      <c r="H7023" t="s">
        <v>93</v>
      </c>
    </row>
    <row r="7024" spans="1:8" x14ac:dyDescent="0.25">
      <c r="A7024" t="s">
        <v>293</v>
      </c>
      <c r="B7024" t="s">
        <v>6384</v>
      </c>
      <c r="C7024" t="s">
        <v>89</v>
      </c>
      <c r="D7024" t="s">
        <v>89</v>
      </c>
      <c r="E7024" t="s">
        <v>2023</v>
      </c>
      <c r="F7024" t="s">
        <v>89</v>
      </c>
      <c r="G7024" t="s">
        <v>89</v>
      </c>
      <c r="H7024" t="s">
        <v>93</v>
      </c>
    </row>
    <row r="7025" spans="1:8" x14ac:dyDescent="0.25">
      <c r="A7025" t="s">
        <v>293</v>
      </c>
      <c r="B7025" t="s">
        <v>6385</v>
      </c>
      <c r="C7025" t="s">
        <v>89</v>
      </c>
      <c r="D7025" t="s">
        <v>89</v>
      </c>
      <c r="E7025" t="s">
        <v>1235</v>
      </c>
      <c r="F7025" t="s">
        <v>89</v>
      </c>
      <c r="G7025" t="s">
        <v>89</v>
      </c>
      <c r="H7025" t="s">
        <v>93</v>
      </c>
    </row>
    <row r="7026" spans="1:8" x14ac:dyDescent="0.25">
      <c r="A7026" t="s">
        <v>293</v>
      </c>
      <c r="B7026" t="s">
        <v>1122</v>
      </c>
      <c r="C7026" t="s">
        <v>89</v>
      </c>
      <c r="D7026" t="s">
        <v>89</v>
      </c>
      <c r="E7026" t="s">
        <v>1218</v>
      </c>
      <c r="F7026" t="s">
        <v>89</v>
      </c>
      <c r="G7026" t="s">
        <v>89</v>
      </c>
      <c r="H7026" t="s">
        <v>93</v>
      </c>
    </row>
    <row r="7027" spans="1:8" x14ac:dyDescent="0.25">
      <c r="A7027" t="s">
        <v>293</v>
      </c>
      <c r="B7027" t="s">
        <v>1489</v>
      </c>
      <c r="C7027" t="s">
        <v>89</v>
      </c>
      <c r="D7027" t="s">
        <v>89</v>
      </c>
      <c r="E7027" t="s">
        <v>1131</v>
      </c>
      <c r="F7027" t="s">
        <v>89</v>
      </c>
      <c r="G7027" t="s">
        <v>89</v>
      </c>
      <c r="H7027" t="s">
        <v>93</v>
      </c>
    </row>
    <row r="7028" spans="1:8" x14ac:dyDescent="0.25">
      <c r="A7028" t="s">
        <v>293</v>
      </c>
      <c r="B7028" t="s">
        <v>1547</v>
      </c>
      <c r="C7028" t="s">
        <v>89</v>
      </c>
      <c r="D7028" t="s">
        <v>89</v>
      </c>
      <c r="E7028" t="s">
        <v>1131</v>
      </c>
      <c r="F7028" t="s">
        <v>89</v>
      </c>
      <c r="G7028" t="s">
        <v>89</v>
      </c>
      <c r="H7028" t="s">
        <v>93</v>
      </c>
    </row>
    <row r="7029" spans="1:8" x14ac:dyDescent="0.25">
      <c r="A7029" t="s">
        <v>293</v>
      </c>
      <c r="B7029" t="s">
        <v>1127</v>
      </c>
      <c r="C7029" t="s">
        <v>89</v>
      </c>
      <c r="D7029" t="s">
        <v>89</v>
      </c>
      <c r="E7029" t="s">
        <v>1218</v>
      </c>
      <c r="F7029" t="s">
        <v>89</v>
      </c>
      <c r="G7029" t="s">
        <v>89</v>
      </c>
      <c r="H7029" t="s">
        <v>93</v>
      </c>
    </row>
    <row r="7030" spans="1:8" x14ac:dyDescent="0.25">
      <c r="A7030" t="s">
        <v>293</v>
      </c>
      <c r="B7030" t="s">
        <v>1527</v>
      </c>
      <c r="C7030" t="s">
        <v>89</v>
      </c>
      <c r="D7030" t="s">
        <v>89</v>
      </c>
      <c r="E7030" t="s">
        <v>1131</v>
      </c>
      <c r="F7030" t="s">
        <v>89</v>
      </c>
      <c r="G7030" t="s">
        <v>89</v>
      </c>
      <c r="H7030" t="s">
        <v>93</v>
      </c>
    </row>
    <row r="7031" spans="1:8" x14ac:dyDescent="0.25">
      <c r="A7031" t="s">
        <v>293</v>
      </c>
      <c r="B7031" t="s">
        <v>1437</v>
      </c>
      <c r="C7031" t="s">
        <v>89</v>
      </c>
      <c r="D7031" t="s">
        <v>89</v>
      </c>
      <c r="E7031" t="s">
        <v>1131</v>
      </c>
      <c r="F7031" t="s">
        <v>89</v>
      </c>
      <c r="G7031" t="s">
        <v>89</v>
      </c>
      <c r="H7031" t="s">
        <v>93</v>
      </c>
    </row>
    <row r="7032" spans="1:8" x14ac:dyDescent="0.25">
      <c r="A7032" t="s">
        <v>293</v>
      </c>
      <c r="B7032" t="s">
        <v>1512</v>
      </c>
      <c r="C7032" t="s">
        <v>89</v>
      </c>
      <c r="D7032" t="s">
        <v>89</v>
      </c>
      <c r="E7032" t="s">
        <v>1131</v>
      </c>
      <c r="F7032" t="s">
        <v>89</v>
      </c>
      <c r="G7032" t="s">
        <v>89</v>
      </c>
      <c r="H7032" t="s">
        <v>93</v>
      </c>
    </row>
    <row r="7033" spans="1:8" x14ac:dyDescent="0.25">
      <c r="A7033" t="s">
        <v>293</v>
      </c>
      <c r="B7033" t="s">
        <v>3696</v>
      </c>
      <c r="C7033" t="s">
        <v>89</v>
      </c>
      <c r="D7033" t="s">
        <v>89</v>
      </c>
      <c r="E7033" t="s">
        <v>1202</v>
      </c>
      <c r="F7033" t="s">
        <v>89</v>
      </c>
      <c r="G7033" t="s">
        <v>89</v>
      </c>
      <c r="H7033" t="s">
        <v>93</v>
      </c>
    </row>
    <row r="7034" spans="1:8" x14ac:dyDescent="0.25">
      <c r="A7034" t="s">
        <v>293</v>
      </c>
      <c r="B7034" t="s">
        <v>1128</v>
      </c>
      <c r="C7034" t="s">
        <v>89</v>
      </c>
      <c r="D7034" t="s">
        <v>89</v>
      </c>
      <c r="E7034" t="s">
        <v>1231</v>
      </c>
      <c r="F7034" t="s">
        <v>89</v>
      </c>
      <c r="G7034" t="s">
        <v>89</v>
      </c>
      <c r="H7034" t="s">
        <v>93</v>
      </c>
    </row>
    <row r="7035" spans="1:8" x14ac:dyDescent="0.25">
      <c r="A7035" t="s">
        <v>293</v>
      </c>
      <c r="B7035" t="s">
        <v>1130</v>
      </c>
      <c r="C7035" t="s">
        <v>89</v>
      </c>
      <c r="D7035" t="s">
        <v>89</v>
      </c>
      <c r="E7035" t="s">
        <v>1133</v>
      </c>
      <c r="F7035" t="s">
        <v>89</v>
      </c>
      <c r="G7035" t="s">
        <v>89</v>
      </c>
      <c r="H7035" t="s">
        <v>93</v>
      </c>
    </row>
    <row r="7036" spans="1:8" x14ac:dyDescent="0.25">
      <c r="A7036" t="s">
        <v>293</v>
      </c>
      <c r="B7036" t="s">
        <v>1132</v>
      </c>
      <c r="C7036" t="s">
        <v>89</v>
      </c>
      <c r="D7036" t="s">
        <v>89</v>
      </c>
      <c r="E7036" t="s">
        <v>1133</v>
      </c>
      <c r="F7036" t="s">
        <v>89</v>
      </c>
      <c r="G7036" t="s">
        <v>89</v>
      </c>
      <c r="H7036" t="s">
        <v>93</v>
      </c>
    </row>
    <row r="7037" spans="1:8" x14ac:dyDescent="0.25">
      <c r="A7037" t="s">
        <v>293</v>
      </c>
      <c r="B7037" t="s">
        <v>1268</v>
      </c>
      <c r="C7037" t="s">
        <v>89</v>
      </c>
      <c r="D7037" t="s">
        <v>89</v>
      </c>
      <c r="E7037" t="s">
        <v>1233</v>
      </c>
      <c r="F7037" t="s">
        <v>89</v>
      </c>
      <c r="G7037" t="s">
        <v>89</v>
      </c>
      <c r="H7037" t="s">
        <v>93</v>
      </c>
    </row>
    <row r="7038" spans="1:8" x14ac:dyDescent="0.25">
      <c r="A7038" t="s">
        <v>293</v>
      </c>
      <c r="B7038" t="s">
        <v>1138</v>
      </c>
      <c r="C7038" t="s">
        <v>89</v>
      </c>
      <c r="D7038" t="s">
        <v>89</v>
      </c>
      <c r="E7038" t="s">
        <v>1139</v>
      </c>
      <c r="F7038" t="s">
        <v>89</v>
      </c>
      <c r="G7038" t="s">
        <v>89</v>
      </c>
      <c r="H7038" t="s">
        <v>93</v>
      </c>
    </row>
    <row r="7039" spans="1:8" x14ac:dyDescent="0.25">
      <c r="A7039" t="s">
        <v>294</v>
      </c>
      <c r="B7039" t="s">
        <v>6359</v>
      </c>
      <c r="C7039" t="s">
        <v>89</v>
      </c>
      <c r="D7039" t="s">
        <v>89</v>
      </c>
      <c r="E7039" t="s">
        <v>1221</v>
      </c>
      <c r="F7039" t="s">
        <v>89</v>
      </c>
      <c r="G7039" t="s">
        <v>89</v>
      </c>
      <c r="H7039" t="s">
        <v>93</v>
      </c>
    </row>
    <row r="7040" spans="1:8" x14ac:dyDescent="0.25">
      <c r="A7040" t="s">
        <v>294</v>
      </c>
      <c r="B7040" t="s">
        <v>1417</v>
      </c>
      <c r="C7040" t="s">
        <v>89</v>
      </c>
      <c r="D7040" t="s">
        <v>3372</v>
      </c>
      <c r="E7040" t="s">
        <v>1516</v>
      </c>
      <c r="F7040" t="s">
        <v>89</v>
      </c>
      <c r="G7040" t="s">
        <v>89</v>
      </c>
      <c r="H7040" t="s">
        <v>93</v>
      </c>
    </row>
    <row r="7041" spans="1:8" x14ac:dyDescent="0.25">
      <c r="A7041" t="s">
        <v>294</v>
      </c>
      <c r="B7041" t="s">
        <v>6118</v>
      </c>
      <c r="C7041" t="s">
        <v>89</v>
      </c>
      <c r="D7041" t="s">
        <v>3387</v>
      </c>
      <c r="E7041" t="s">
        <v>1258</v>
      </c>
      <c r="F7041" t="s">
        <v>89</v>
      </c>
      <c r="G7041" t="s">
        <v>89</v>
      </c>
      <c r="H7041" t="s">
        <v>93</v>
      </c>
    </row>
    <row r="7042" spans="1:8" x14ac:dyDescent="0.25">
      <c r="A7042" t="s">
        <v>294</v>
      </c>
      <c r="B7042" t="s">
        <v>1428</v>
      </c>
      <c r="C7042" t="s">
        <v>89</v>
      </c>
      <c r="D7042" t="s">
        <v>3373</v>
      </c>
      <c r="E7042" t="s">
        <v>1113</v>
      </c>
      <c r="F7042" t="s">
        <v>89</v>
      </c>
      <c r="G7042" t="s">
        <v>89</v>
      </c>
      <c r="H7042" t="s">
        <v>93</v>
      </c>
    </row>
    <row r="7043" spans="1:8" x14ac:dyDescent="0.25">
      <c r="A7043" t="s">
        <v>294</v>
      </c>
      <c r="B7043" t="s">
        <v>3384</v>
      </c>
      <c r="C7043" t="s">
        <v>89</v>
      </c>
      <c r="D7043" t="s">
        <v>3385</v>
      </c>
      <c r="E7043" t="s">
        <v>1258</v>
      </c>
      <c r="F7043" t="s">
        <v>89</v>
      </c>
      <c r="G7043" t="s">
        <v>89</v>
      </c>
      <c r="H7043" t="s">
        <v>93</v>
      </c>
    </row>
    <row r="7044" spans="1:8" x14ac:dyDescent="0.25">
      <c r="A7044" t="s">
        <v>294</v>
      </c>
      <c r="B7044" t="s">
        <v>6386</v>
      </c>
      <c r="C7044" t="s">
        <v>89</v>
      </c>
      <c r="D7044" t="s">
        <v>6387</v>
      </c>
      <c r="E7044" t="s">
        <v>1102</v>
      </c>
      <c r="F7044" t="s">
        <v>89</v>
      </c>
      <c r="G7044" t="s">
        <v>89</v>
      </c>
      <c r="H7044" t="s">
        <v>93</v>
      </c>
    </row>
    <row r="7045" spans="1:8" x14ac:dyDescent="0.25">
      <c r="A7045" t="s">
        <v>294</v>
      </c>
      <c r="B7045" t="s">
        <v>6388</v>
      </c>
      <c r="C7045" t="s">
        <v>89</v>
      </c>
      <c r="D7045" t="s">
        <v>6389</v>
      </c>
      <c r="E7045" t="s">
        <v>1278</v>
      </c>
      <c r="F7045" t="s">
        <v>89</v>
      </c>
      <c r="G7045" t="s">
        <v>89</v>
      </c>
      <c r="H7045" t="s">
        <v>93</v>
      </c>
    </row>
    <row r="7046" spans="1:8" x14ac:dyDescent="0.25">
      <c r="A7046" t="s">
        <v>294</v>
      </c>
      <c r="B7046" t="s">
        <v>3380</v>
      </c>
      <c r="C7046" t="s">
        <v>89</v>
      </c>
      <c r="D7046" t="s">
        <v>6365</v>
      </c>
      <c r="E7046" t="s">
        <v>1238</v>
      </c>
      <c r="F7046" t="s">
        <v>89</v>
      </c>
      <c r="G7046" t="s">
        <v>89</v>
      </c>
      <c r="H7046" t="s">
        <v>93</v>
      </c>
    </row>
    <row r="7047" spans="1:8" x14ac:dyDescent="0.25">
      <c r="A7047" t="s">
        <v>294</v>
      </c>
      <c r="B7047" t="s">
        <v>6373</v>
      </c>
      <c r="C7047" t="s">
        <v>89</v>
      </c>
      <c r="D7047" t="s">
        <v>6374</v>
      </c>
      <c r="E7047" t="s">
        <v>1238</v>
      </c>
      <c r="F7047" t="s">
        <v>89</v>
      </c>
      <c r="G7047" t="s">
        <v>89</v>
      </c>
      <c r="H7047" t="s">
        <v>93</v>
      </c>
    </row>
    <row r="7048" spans="1:8" x14ac:dyDescent="0.25">
      <c r="A7048" t="s">
        <v>294</v>
      </c>
      <c r="B7048" t="s">
        <v>1417</v>
      </c>
      <c r="C7048" t="s">
        <v>89</v>
      </c>
      <c r="D7048" t="s">
        <v>3372</v>
      </c>
      <c r="E7048" t="s">
        <v>1516</v>
      </c>
      <c r="F7048" t="s">
        <v>89</v>
      </c>
      <c r="G7048" t="s">
        <v>89</v>
      </c>
      <c r="H7048" t="s">
        <v>93</v>
      </c>
    </row>
    <row r="7049" spans="1:8" x14ac:dyDescent="0.25">
      <c r="A7049" t="s">
        <v>294</v>
      </c>
      <c r="B7049" t="s">
        <v>6390</v>
      </c>
      <c r="C7049" t="s">
        <v>89</v>
      </c>
      <c r="D7049" t="s">
        <v>6391</v>
      </c>
      <c r="E7049" t="s">
        <v>1093</v>
      </c>
      <c r="F7049" t="s">
        <v>89</v>
      </c>
      <c r="G7049" t="s">
        <v>89</v>
      </c>
      <c r="H7049" t="s">
        <v>93</v>
      </c>
    </row>
    <row r="7050" spans="1:8" x14ac:dyDescent="0.25">
      <c r="A7050" t="s">
        <v>294</v>
      </c>
      <c r="B7050" t="s">
        <v>3384</v>
      </c>
      <c r="C7050" t="s">
        <v>89</v>
      </c>
      <c r="D7050" t="s">
        <v>3385</v>
      </c>
      <c r="E7050" t="s">
        <v>1258</v>
      </c>
      <c r="F7050" t="s">
        <v>89</v>
      </c>
      <c r="G7050" t="s">
        <v>89</v>
      </c>
      <c r="H7050" t="s">
        <v>93</v>
      </c>
    </row>
    <row r="7051" spans="1:8" x14ac:dyDescent="0.25">
      <c r="A7051" t="s">
        <v>294</v>
      </c>
      <c r="B7051" t="s">
        <v>6392</v>
      </c>
      <c r="C7051" t="s">
        <v>89</v>
      </c>
      <c r="D7051" t="s">
        <v>6393</v>
      </c>
      <c r="E7051" t="s">
        <v>1093</v>
      </c>
      <c r="F7051" t="s">
        <v>89</v>
      </c>
      <c r="G7051" t="s">
        <v>89</v>
      </c>
      <c r="H7051" t="s">
        <v>93</v>
      </c>
    </row>
    <row r="7052" spans="1:8" x14ac:dyDescent="0.25">
      <c r="A7052" t="s">
        <v>294</v>
      </c>
      <c r="B7052" t="s">
        <v>1520</v>
      </c>
      <c r="C7052" t="s">
        <v>89</v>
      </c>
      <c r="D7052" t="s">
        <v>6371</v>
      </c>
      <c r="E7052" t="s">
        <v>1100</v>
      </c>
      <c r="F7052" t="s">
        <v>89</v>
      </c>
      <c r="G7052" t="s">
        <v>89</v>
      </c>
      <c r="H7052" t="s">
        <v>93</v>
      </c>
    </row>
    <row r="7053" spans="1:8" x14ac:dyDescent="0.25">
      <c r="A7053" t="s">
        <v>294</v>
      </c>
      <c r="B7053" t="s">
        <v>6278</v>
      </c>
      <c r="C7053" t="s">
        <v>89</v>
      </c>
      <c r="D7053" t="s">
        <v>6376</v>
      </c>
      <c r="E7053" t="s">
        <v>1105</v>
      </c>
      <c r="F7053" t="s">
        <v>89</v>
      </c>
      <c r="G7053" t="s">
        <v>89</v>
      </c>
      <c r="H7053" t="s">
        <v>93</v>
      </c>
    </row>
    <row r="7054" spans="1:8" x14ac:dyDescent="0.25">
      <c r="A7054" t="s">
        <v>294</v>
      </c>
      <c r="B7054" t="s">
        <v>1428</v>
      </c>
      <c r="C7054" t="s">
        <v>89</v>
      </c>
      <c r="D7054" t="s">
        <v>3373</v>
      </c>
      <c r="E7054" t="s">
        <v>1113</v>
      </c>
      <c r="F7054" t="s">
        <v>89</v>
      </c>
      <c r="G7054" t="s">
        <v>89</v>
      </c>
      <c r="H7054" t="s">
        <v>93</v>
      </c>
    </row>
    <row r="7055" spans="1:8" x14ac:dyDescent="0.25">
      <c r="A7055" t="s">
        <v>294</v>
      </c>
      <c r="B7055" t="s">
        <v>3374</v>
      </c>
      <c r="C7055" t="s">
        <v>89</v>
      </c>
      <c r="D7055" t="s">
        <v>3375</v>
      </c>
      <c r="E7055" t="s">
        <v>1100</v>
      </c>
      <c r="F7055" t="s">
        <v>89</v>
      </c>
      <c r="G7055" t="s">
        <v>89</v>
      </c>
      <c r="H7055" t="s">
        <v>93</v>
      </c>
    </row>
    <row r="7056" spans="1:8" x14ac:dyDescent="0.25">
      <c r="A7056" t="s">
        <v>294</v>
      </c>
      <c r="B7056" t="s">
        <v>6118</v>
      </c>
      <c r="C7056" t="s">
        <v>89</v>
      </c>
      <c r="D7056" t="s">
        <v>3387</v>
      </c>
      <c r="E7056" t="s">
        <v>1258</v>
      </c>
      <c r="F7056" t="s">
        <v>89</v>
      </c>
      <c r="G7056" t="s">
        <v>89</v>
      </c>
      <c r="H7056" t="s">
        <v>93</v>
      </c>
    </row>
    <row r="7057" spans="1:8" x14ac:dyDescent="0.25">
      <c r="A7057" t="s">
        <v>294</v>
      </c>
      <c r="B7057" t="s">
        <v>1501</v>
      </c>
      <c r="C7057" t="s">
        <v>89</v>
      </c>
      <c r="D7057" t="s">
        <v>3388</v>
      </c>
      <c r="E7057" t="s">
        <v>1121</v>
      </c>
      <c r="F7057" t="s">
        <v>89</v>
      </c>
      <c r="G7057" t="s">
        <v>89</v>
      </c>
      <c r="H7057" t="s">
        <v>93</v>
      </c>
    </row>
    <row r="7058" spans="1:8" x14ac:dyDescent="0.25">
      <c r="A7058" t="s">
        <v>294</v>
      </c>
      <c r="B7058" t="s">
        <v>3389</v>
      </c>
      <c r="C7058" t="s">
        <v>89</v>
      </c>
      <c r="D7058" t="s">
        <v>3390</v>
      </c>
      <c r="E7058" t="s">
        <v>1582</v>
      </c>
      <c r="F7058" t="s">
        <v>89</v>
      </c>
      <c r="G7058" t="s">
        <v>89</v>
      </c>
      <c r="H7058" t="s">
        <v>93</v>
      </c>
    </row>
    <row r="7059" spans="1:8" x14ac:dyDescent="0.25">
      <c r="A7059" t="s">
        <v>294</v>
      </c>
      <c r="B7059" t="s">
        <v>3393</v>
      </c>
      <c r="C7059" t="s">
        <v>89</v>
      </c>
      <c r="D7059" t="s">
        <v>89</v>
      </c>
      <c r="E7059" t="s">
        <v>1440</v>
      </c>
      <c r="F7059" t="s">
        <v>89</v>
      </c>
      <c r="G7059" t="s">
        <v>89</v>
      </c>
      <c r="H7059" t="s">
        <v>93</v>
      </c>
    </row>
    <row r="7060" spans="1:8" x14ac:dyDescent="0.25">
      <c r="A7060" t="s">
        <v>294</v>
      </c>
      <c r="B7060" t="s">
        <v>6359</v>
      </c>
      <c r="C7060" t="s">
        <v>89</v>
      </c>
      <c r="D7060" t="s">
        <v>89</v>
      </c>
      <c r="E7060" t="s">
        <v>1221</v>
      </c>
      <c r="F7060" t="s">
        <v>89</v>
      </c>
      <c r="G7060" t="s">
        <v>89</v>
      </c>
      <c r="H7060" t="s">
        <v>93</v>
      </c>
    </row>
    <row r="7061" spans="1:8" x14ac:dyDescent="0.25">
      <c r="A7061" t="s">
        <v>294</v>
      </c>
      <c r="B7061" t="s">
        <v>3395</v>
      </c>
      <c r="C7061" t="s">
        <v>89</v>
      </c>
      <c r="D7061" t="s">
        <v>89</v>
      </c>
      <c r="E7061" t="s">
        <v>1569</v>
      </c>
      <c r="F7061" t="s">
        <v>89</v>
      </c>
      <c r="G7061" t="s">
        <v>89</v>
      </c>
      <c r="H7061" t="s">
        <v>93</v>
      </c>
    </row>
    <row r="7062" spans="1:8" x14ac:dyDescent="0.25">
      <c r="A7062" t="s">
        <v>294</v>
      </c>
      <c r="B7062" t="s">
        <v>6382</v>
      </c>
      <c r="C7062" t="s">
        <v>89</v>
      </c>
      <c r="D7062" t="s">
        <v>89</v>
      </c>
      <c r="E7062" t="s">
        <v>1947</v>
      </c>
      <c r="F7062" t="s">
        <v>89</v>
      </c>
      <c r="G7062" t="s">
        <v>89</v>
      </c>
      <c r="H7062" t="s">
        <v>93</v>
      </c>
    </row>
    <row r="7063" spans="1:8" x14ac:dyDescent="0.25">
      <c r="A7063" t="s">
        <v>294</v>
      </c>
      <c r="B7063" t="s">
        <v>6379</v>
      </c>
      <c r="C7063" t="s">
        <v>89</v>
      </c>
      <c r="D7063" t="s">
        <v>89</v>
      </c>
      <c r="E7063" t="s">
        <v>1904</v>
      </c>
      <c r="F7063" t="s">
        <v>89</v>
      </c>
      <c r="G7063" t="s">
        <v>89</v>
      </c>
      <c r="H7063" t="s">
        <v>93</v>
      </c>
    </row>
    <row r="7064" spans="1:8" x14ac:dyDescent="0.25">
      <c r="A7064" t="s">
        <v>294</v>
      </c>
      <c r="B7064" t="s">
        <v>6383</v>
      </c>
      <c r="C7064" t="s">
        <v>89</v>
      </c>
      <c r="D7064" t="s">
        <v>89</v>
      </c>
      <c r="E7064" t="s">
        <v>4899</v>
      </c>
      <c r="F7064" t="s">
        <v>89</v>
      </c>
      <c r="G7064" t="s">
        <v>89</v>
      </c>
      <c r="H7064" t="s">
        <v>93</v>
      </c>
    </row>
    <row r="7065" spans="1:8" x14ac:dyDescent="0.25">
      <c r="A7065" t="s">
        <v>294</v>
      </c>
      <c r="B7065" t="s">
        <v>6384</v>
      </c>
      <c r="C7065" t="s">
        <v>89</v>
      </c>
      <c r="D7065" t="s">
        <v>89</v>
      </c>
      <c r="E7065" t="s">
        <v>2023</v>
      </c>
      <c r="F7065" t="s">
        <v>89</v>
      </c>
      <c r="G7065" t="s">
        <v>89</v>
      </c>
      <c r="H7065" t="s">
        <v>93</v>
      </c>
    </row>
    <row r="7066" spans="1:8" x14ac:dyDescent="0.25">
      <c r="A7066" t="s">
        <v>294</v>
      </c>
      <c r="B7066" t="s">
        <v>6377</v>
      </c>
      <c r="C7066" t="s">
        <v>89</v>
      </c>
      <c r="D7066" t="s">
        <v>89</v>
      </c>
      <c r="E7066" t="s">
        <v>2023</v>
      </c>
      <c r="F7066" t="s">
        <v>89</v>
      </c>
      <c r="G7066" t="s">
        <v>89</v>
      </c>
      <c r="H7066" t="s">
        <v>93</v>
      </c>
    </row>
    <row r="7067" spans="1:8" x14ac:dyDescent="0.25">
      <c r="A7067" t="s">
        <v>294</v>
      </c>
      <c r="B7067" t="s">
        <v>6378</v>
      </c>
      <c r="C7067" t="s">
        <v>89</v>
      </c>
      <c r="D7067" t="s">
        <v>89</v>
      </c>
      <c r="E7067" t="s">
        <v>1951</v>
      </c>
      <c r="F7067" t="s">
        <v>89</v>
      </c>
      <c r="G7067" t="s">
        <v>89</v>
      </c>
      <c r="H7067" t="s">
        <v>93</v>
      </c>
    </row>
    <row r="7068" spans="1:8" x14ac:dyDescent="0.25">
      <c r="A7068" t="s">
        <v>294</v>
      </c>
      <c r="B7068" t="s">
        <v>6380</v>
      </c>
      <c r="C7068" t="s">
        <v>89</v>
      </c>
      <c r="D7068" t="s">
        <v>89</v>
      </c>
      <c r="E7068" t="s">
        <v>6381</v>
      </c>
      <c r="F7068" t="s">
        <v>89</v>
      </c>
      <c r="G7068" t="s">
        <v>89</v>
      </c>
      <c r="H7068" t="s">
        <v>93</v>
      </c>
    </row>
    <row r="7069" spans="1:8" x14ac:dyDescent="0.25">
      <c r="A7069" t="s">
        <v>294</v>
      </c>
      <c r="B7069" t="s">
        <v>1122</v>
      </c>
      <c r="C7069" t="s">
        <v>89</v>
      </c>
      <c r="D7069" t="s">
        <v>89</v>
      </c>
      <c r="E7069" t="s">
        <v>1218</v>
      </c>
      <c r="F7069" t="s">
        <v>89</v>
      </c>
      <c r="G7069" t="s">
        <v>89</v>
      </c>
      <c r="H7069" t="s">
        <v>93</v>
      </c>
    </row>
    <row r="7070" spans="1:8" x14ac:dyDescent="0.25">
      <c r="A7070" t="s">
        <v>294</v>
      </c>
      <c r="B7070" t="s">
        <v>1547</v>
      </c>
      <c r="C7070" t="s">
        <v>89</v>
      </c>
      <c r="D7070" t="s">
        <v>89</v>
      </c>
      <c r="E7070" t="s">
        <v>1131</v>
      </c>
      <c r="F7070" t="s">
        <v>89</v>
      </c>
      <c r="G7070" t="s">
        <v>89</v>
      </c>
      <c r="H7070" t="s">
        <v>93</v>
      </c>
    </row>
    <row r="7071" spans="1:8" x14ac:dyDescent="0.25">
      <c r="A7071" t="s">
        <v>294</v>
      </c>
      <c r="B7071" t="s">
        <v>1437</v>
      </c>
      <c r="C7071" t="s">
        <v>89</v>
      </c>
      <c r="D7071" t="s">
        <v>89</v>
      </c>
      <c r="E7071" t="s">
        <v>1131</v>
      </c>
      <c r="F7071" t="s">
        <v>89</v>
      </c>
      <c r="G7071" t="s">
        <v>89</v>
      </c>
      <c r="H7071" t="s">
        <v>93</v>
      </c>
    </row>
    <row r="7072" spans="1:8" x14ac:dyDescent="0.25">
      <c r="A7072" t="s">
        <v>294</v>
      </c>
      <c r="B7072" t="s">
        <v>1512</v>
      </c>
      <c r="C7072" t="s">
        <v>89</v>
      </c>
      <c r="D7072" t="s">
        <v>89</v>
      </c>
      <c r="E7072" t="s">
        <v>1267</v>
      </c>
      <c r="F7072" t="s">
        <v>89</v>
      </c>
      <c r="G7072" t="s">
        <v>89</v>
      </c>
      <c r="H7072" t="s">
        <v>93</v>
      </c>
    </row>
    <row r="7073" spans="1:8" x14ac:dyDescent="0.25">
      <c r="A7073" t="s">
        <v>294</v>
      </c>
      <c r="B7073" t="s">
        <v>3696</v>
      </c>
      <c r="C7073" t="s">
        <v>89</v>
      </c>
      <c r="D7073" t="s">
        <v>89</v>
      </c>
      <c r="E7073" t="s">
        <v>1231</v>
      </c>
      <c r="F7073" t="s">
        <v>89</v>
      </c>
      <c r="G7073" t="s">
        <v>89</v>
      </c>
      <c r="H7073" t="s">
        <v>93</v>
      </c>
    </row>
    <row r="7074" spans="1:8" x14ac:dyDescent="0.25">
      <c r="A7074" t="s">
        <v>294</v>
      </c>
      <c r="B7074" t="s">
        <v>1130</v>
      </c>
      <c r="C7074" t="s">
        <v>89</v>
      </c>
      <c r="D7074" t="s">
        <v>89</v>
      </c>
      <c r="E7074" t="s">
        <v>1133</v>
      </c>
      <c r="F7074" t="s">
        <v>89</v>
      </c>
      <c r="G7074" t="s">
        <v>89</v>
      </c>
      <c r="H7074" t="s">
        <v>93</v>
      </c>
    </row>
    <row r="7075" spans="1:8" x14ac:dyDescent="0.25">
      <c r="A7075" t="s">
        <v>294</v>
      </c>
      <c r="B7075" t="s">
        <v>1132</v>
      </c>
      <c r="C7075" t="s">
        <v>89</v>
      </c>
      <c r="D7075" t="s">
        <v>89</v>
      </c>
      <c r="E7075" t="s">
        <v>1133</v>
      </c>
      <c r="F7075" t="s">
        <v>89</v>
      </c>
      <c r="G7075" t="s">
        <v>89</v>
      </c>
      <c r="H7075" t="s">
        <v>93</v>
      </c>
    </row>
    <row r="7076" spans="1:8" x14ac:dyDescent="0.25">
      <c r="A7076" t="s">
        <v>294</v>
      </c>
      <c r="B7076" t="s">
        <v>1268</v>
      </c>
      <c r="C7076" t="s">
        <v>89</v>
      </c>
      <c r="D7076" t="s">
        <v>89</v>
      </c>
      <c r="E7076" t="s">
        <v>1135</v>
      </c>
      <c r="F7076" t="s">
        <v>89</v>
      </c>
      <c r="G7076" t="s">
        <v>89</v>
      </c>
      <c r="H7076" t="s">
        <v>93</v>
      </c>
    </row>
    <row r="7077" spans="1:8" x14ac:dyDescent="0.25">
      <c r="A7077" t="s">
        <v>294</v>
      </c>
      <c r="B7077" t="s">
        <v>1138</v>
      </c>
      <c r="C7077" t="s">
        <v>89</v>
      </c>
      <c r="D7077" t="s">
        <v>89</v>
      </c>
      <c r="E7077" t="s">
        <v>1139</v>
      </c>
      <c r="F7077" t="s">
        <v>89</v>
      </c>
      <c r="G7077" t="s">
        <v>89</v>
      </c>
      <c r="H7077" t="s">
        <v>93</v>
      </c>
    </row>
    <row r="7078" spans="1:8" x14ac:dyDescent="0.25">
      <c r="A7078" t="s">
        <v>295</v>
      </c>
      <c r="B7078" t="s">
        <v>6394</v>
      </c>
      <c r="C7078" t="s">
        <v>89</v>
      </c>
      <c r="D7078" t="s">
        <v>6395</v>
      </c>
      <c r="E7078" t="s">
        <v>1100</v>
      </c>
      <c r="F7078" t="s">
        <v>89</v>
      </c>
      <c r="G7078" t="s">
        <v>89</v>
      </c>
      <c r="H7078" t="s">
        <v>93</v>
      </c>
    </row>
    <row r="7079" spans="1:8" x14ac:dyDescent="0.25">
      <c r="A7079" t="s">
        <v>295</v>
      </c>
      <c r="B7079" t="s">
        <v>6396</v>
      </c>
      <c r="C7079" t="s">
        <v>89</v>
      </c>
      <c r="D7079" t="s">
        <v>6395</v>
      </c>
      <c r="E7079" t="s">
        <v>1162</v>
      </c>
      <c r="F7079" t="s">
        <v>89</v>
      </c>
      <c r="G7079" t="s">
        <v>89</v>
      </c>
      <c r="H7079" t="s">
        <v>93</v>
      </c>
    </row>
    <row r="7080" spans="1:8" x14ac:dyDescent="0.25">
      <c r="A7080" t="s">
        <v>295</v>
      </c>
      <c r="B7080" t="s">
        <v>2805</v>
      </c>
      <c r="C7080" t="s">
        <v>89</v>
      </c>
      <c r="D7080" t="s">
        <v>5438</v>
      </c>
      <c r="E7080" t="s">
        <v>1100</v>
      </c>
      <c r="F7080" t="s">
        <v>89</v>
      </c>
      <c r="G7080" t="s">
        <v>89</v>
      </c>
      <c r="H7080" t="s">
        <v>93</v>
      </c>
    </row>
    <row r="7081" spans="1:8" x14ac:dyDescent="0.25">
      <c r="A7081" t="s">
        <v>295</v>
      </c>
      <c r="B7081" t="s">
        <v>6397</v>
      </c>
      <c r="C7081" t="s">
        <v>89</v>
      </c>
      <c r="D7081" t="s">
        <v>6398</v>
      </c>
      <c r="E7081" t="s">
        <v>1278</v>
      </c>
      <c r="F7081" t="s">
        <v>89</v>
      </c>
      <c r="G7081" t="s">
        <v>89</v>
      </c>
      <c r="H7081" t="s">
        <v>93</v>
      </c>
    </row>
    <row r="7082" spans="1:8" x14ac:dyDescent="0.25">
      <c r="A7082" t="s">
        <v>295</v>
      </c>
      <c r="B7082" t="s">
        <v>6399</v>
      </c>
      <c r="C7082" t="s">
        <v>89</v>
      </c>
      <c r="D7082" t="s">
        <v>6400</v>
      </c>
      <c r="E7082" t="s">
        <v>1097</v>
      </c>
      <c r="F7082" t="s">
        <v>89</v>
      </c>
      <c r="G7082" t="s">
        <v>89</v>
      </c>
      <c r="H7082" t="s">
        <v>93</v>
      </c>
    </row>
    <row r="7083" spans="1:8" x14ac:dyDescent="0.25">
      <c r="A7083" t="s">
        <v>295</v>
      </c>
      <c r="B7083" t="s">
        <v>6401</v>
      </c>
      <c r="C7083" t="s">
        <v>89</v>
      </c>
      <c r="D7083" t="s">
        <v>6402</v>
      </c>
      <c r="E7083" t="s">
        <v>4119</v>
      </c>
      <c r="F7083" t="s">
        <v>89</v>
      </c>
      <c r="G7083" t="s">
        <v>89</v>
      </c>
      <c r="H7083" t="s">
        <v>93</v>
      </c>
    </row>
    <row r="7084" spans="1:8" x14ac:dyDescent="0.25">
      <c r="A7084" t="s">
        <v>295</v>
      </c>
      <c r="B7084" t="s">
        <v>6399</v>
      </c>
      <c r="C7084" t="s">
        <v>89</v>
      </c>
      <c r="D7084" t="s">
        <v>6400</v>
      </c>
      <c r="E7084" t="s">
        <v>1097</v>
      </c>
      <c r="F7084" t="s">
        <v>89</v>
      </c>
      <c r="G7084" t="s">
        <v>89</v>
      </c>
      <c r="H7084" t="s">
        <v>93</v>
      </c>
    </row>
    <row r="7085" spans="1:8" x14ac:dyDescent="0.25">
      <c r="A7085" t="s">
        <v>295</v>
      </c>
      <c r="B7085" t="s">
        <v>6403</v>
      </c>
      <c r="C7085" t="s">
        <v>89</v>
      </c>
      <c r="D7085" t="s">
        <v>6404</v>
      </c>
      <c r="E7085" t="s">
        <v>1524</v>
      </c>
      <c r="F7085" t="s">
        <v>89</v>
      </c>
      <c r="G7085" t="s">
        <v>89</v>
      </c>
      <c r="H7085" t="s">
        <v>93</v>
      </c>
    </row>
    <row r="7086" spans="1:8" x14ac:dyDescent="0.25">
      <c r="A7086" t="s">
        <v>295</v>
      </c>
      <c r="B7086" t="s">
        <v>6405</v>
      </c>
      <c r="C7086" t="s">
        <v>89</v>
      </c>
      <c r="D7086" t="s">
        <v>6406</v>
      </c>
      <c r="E7086" t="s">
        <v>1355</v>
      </c>
      <c r="F7086" t="s">
        <v>89</v>
      </c>
      <c r="G7086" t="s">
        <v>89</v>
      </c>
      <c r="H7086" t="s">
        <v>93</v>
      </c>
    </row>
    <row r="7087" spans="1:8" x14ac:dyDescent="0.25">
      <c r="A7087" t="s">
        <v>295</v>
      </c>
      <c r="B7087" t="s">
        <v>6407</v>
      </c>
      <c r="C7087" t="s">
        <v>89</v>
      </c>
      <c r="D7087" t="s">
        <v>6408</v>
      </c>
      <c r="E7087" t="s">
        <v>1094</v>
      </c>
      <c r="F7087" t="s">
        <v>89</v>
      </c>
      <c r="G7087" t="s">
        <v>89</v>
      </c>
      <c r="H7087" t="s">
        <v>93</v>
      </c>
    </row>
    <row r="7088" spans="1:8" x14ac:dyDescent="0.25">
      <c r="A7088" t="s">
        <v>295</v>
      </c>
      <c r="B7088" t="s">
        <v>6409</v>
      </c>
      <c r="C7088" t="s">
        <v>89</v>
      </c>
      <c r="D7088" t="s">
        <v>6410</v>
      </c>
      <c r="E7088" t="s">
        <v>1917</v>
      </c>
      <c r="F7088" t="s">
        <v>89</v>
      </c>
      <c r="G7088" t="s">
        <v>89</v>
      </c>
      <c r="H7088" t="s">
        <v>93</v>
      </c>
    </row>
    <row r="7089" spans="1:8" x14ac:dyDescent="0.25">
      <c r="A7089" t="s">
        <v>295</v>
      </c>
      <c r="B7089" t="s">
        <v>6411</v>
      </c>
      <c r="C7089" t="s">
        <v>89</v>
      </c>
      <c r="D7089" t="s">
        <v>6412</v>
      </c>
      <c r="E7089" t="s">
        <v>1904</v>
      </c>
      <c r="F7089" t="s">
        <v>89</v>
      </c>
      <c r="G7089" t="s">
        <v>89</v>
      </c>
      <c r="H7089" t="s">
        <v>93</v>
      </c>
    </row>
    <row r="7090" spans="1:8" x14ac:dyDescent="0.25">
      <c r="A7090" t="s">
        <v>295</v>
      </c>
      <c r="B7090" t="s">
        <v>6413</v>
      </c>
      <c r="C7090" t="s">
        <v>89</v>
      </c>
      <c r="D7090" t="s">
        <v>6414</v>
      </c>
      <c r="E7090" t="s">
        <v>1093</v>
      </c>
      <c r="F7090" t="s">
        <v>89</v>
      </c>
      <c r="G7090" t="s">
        <v>89</v>
      </c>
      <c r="H7090" t="s">
        <v>93</v>
      </c>
    </row>
    <row r="7091" spans="1:8" x14ac:dyDescent="0.25">
      <c r="A7091" t="s">
        <v>295</v>
      </c>
      <c r="B7091" t="s">
        <v>6415</v>
      </c>
      <c r="C7091" t="s">
        <v>89</v>
      </c>
      <c r="D7091" t="s">
        <v>6416</v>
      </c>
      <c r="E7091" t="s">
        <v>1094</v>
      </c>
      <c r="F7091" t="s">
        <v>89</v>
      </c>
      <c r="G7091" t="s">
        <v>89</v>
      </c>
      <c r="H7091" t="s">
        <v>93</v>
      </c>
    </row>
    <row r="7092" spans="1:8" x14ac:dyDescent="0.25">
      <c r="A7092" t="s">
        <v>295</v>
      </c>
      <c r="B7092" t="s">
        <v>2805</v>
      </c>
      <c r="C7092" t="s">
        <v>89</v>
      </c>
      <c r="D7092" t="s">
        <v>5438</v>
      </c>
      <c r="E7092" t="s">
        <v>1100</v>
      </c>
      <c r="F7092" t="s">
        <v>89</v>
      </c>
      <c r="G7092" t="s">
        <v>89</v>
      </c>
      <c r="H7092" t="s">
        <v>93</v>
      </c>
    </row>
    <row r="7093" spans="1:8" x14ac:dyDescent="0.25">
      <c r="A7093" t="s">
        <v>295</v>
      </c>
      <c r="B7093" t="s">
        <v>6417</v>
      </c>
      <c r="C7093" t="s">
        <v>89</v>
      </c>
      <c r="D7093" t="s">
        <v>6416</v>
      </c>
      <c r="E7093" t="s">
        <v>1258</v>
      </c>
      <c r="F7093" t="s">
        <v>89</v>
      </c>
      <c r="G7093" t="s">
        <v>89</v>
      </c>
      <c r="H7093" t="s">
        <v>93</v>
      </c>
    </row>
    <row r="7094" spans="1:8" x14ac:dyDescent="0.25">
      <c r="A7094" t="s">
        <v>295</v>
      </c>
      <c r="B7094" t="s">
        <v>6418</v>
      </c>
      <c r="C7094" t="s">
        <v>89</v>
      </c>
      <c r="D7094" t="s">
        <v>6419</v>
      </c>
      <c r="E7094" t="s">
        <v>1097</v>
      </c>
      <c r="F7094" t="s">
        <v>89</v>
      </c>
      <c r="G7094" t="s">
        <v>89</v>
      </c>
      <c r="H7094" t="s">
        <v>93</v>
      </c>
    </row>
    <row r="7095" spans="1:8" x14ac:dyDescent="0.25">
      <c r="A7095" t="s">
        <v>295</v>
      </c>
      <c r="B7095" t="s">
        <v>6394</v>
      </c>
      <c r="C7095" t="s">
        <v>89</v>
      </c>
      <c r="D7095" t="s">
        <v>6395</v>
      </c>
      <c r="E7095" t="s">
        <v>1100</v>
      </c>
      <c r="F7095" t="s">
        <v>89</v>
      </c>
      <c r="G7095" t="s">
        <v>89</v>
      </c>
      <c r="H7095" t="s">
        <v>93</v>
      </c>
    </row>
    <row r="7096" spans="1:8" x14ac:dyDescent="0.25">
      <c r="A7096" t="s">
        <v>295</v>
      </c>
      <c r="B7096" t="s">
        <v>6396</v>
      </c>
      <c r="C7096" t="s">
        <v>89</v>
      </c>
      <c r="D7096" t="s">
        <v>6395</v>
      </c>
      <c r="E7096" t="s">
        <v>1162</v>
      </c>
      <c r="F7096" t="s">
        <v>89</v>
      </c>
      <c r="G7096" t="s">
        <v>89</v>
      </c>
      <c r="H7096" t="s">
        <v>93</v>
      </c>
    </row>
    <row r="7097" spans="1:8" x14ac:dyDescent="0.25">
      <c r="A7097" t="s">
        <v>295</v>
      </c>
      <c r="B7097" t="s">
        <v>6420</v>
      </c>
      <c r="C7097" t="s">
        <v>89</v>
      </c>
      <c r="D7097" t="s">
        <v>6421</v>
      </c>
      <c r="E7097" t="s">
        <v>1265</v>
      </c>
      <c r="F7097" t="s">
        <v>89</v>
      </c>
      <c r="G7097" t="s">
        <v>89</v>
      </c>
      <c r="H7097" t="s">
        <v>93</v>
      </c>
    </row>
    <row r="7098" spans="1:8" x14ac:dyDescent="0.25">
      <c r="A7098" t="s">
        <v>295</v>
      </c>
      <c r="B7098" t="s">
        <v>6422</v>
      </c>
      <c r="C7098" t="s">
        <v>89</v>
      </c>
      <c r="D7098" t="s">
        <v>5438</v>
      </c>
      <c r="E7098" t="s">
        <v>1278</v>
      </c>
      <c r="F7098" t="s">
        <v>89</v>
      </c>
      <c r="G7098" t="s">
        <v>89</v>
      </c>
      <c r="H7098" t="s">
        <v>93</v>
      </c>
    </row>
    <row r="7099" spans="1:8" x14ac:dyDescent="0.25">
      <c r="A7099" t="s">
        <v>295</v>
      </c>
      <c r="B7099" t="s">
        <v>6423</v>
      </c>
      <c r="C7099" t="s">
        <v>89</v>
      </c>
      <c r="D7099" t="s">
        <v>6421</v>
      </c>
      <c r="E7099" t="s">
        <v>1258</v>
      </c>
      <c r="F7099" t="s">
        <v>89</v>
      </c>
      <c r="G7099" t="s">
        <v>89</v>
      </c>
      <c r="H7099" t="s">
        <v>93</v>
      </c>
    </row>
    <row r="7100" spans="1:8" x14ac:dyDescent="0.25">
      <c r="A7100" t="s">
        <v>295</v>
      </c>
      <c r="B7100" t="s">
        <v>6424</v>
      </c>
      <c r="C7100" t="s">
        <v>89</v>
      </c>
      <c r="D7100" t="s">
        <v>6425</v>
      </c>
      <c r="E7100" t="s">
        <v>1094</v>
      </c>
      <c r="F7100" t="s">
        <v>89</v>
      </c>
      <c r="G7100" t="s">
        <v>89</v>
      </c>
      <c r="H7100" t="s">
        <v>93</v>
      </c>
    </row>
    <row r="7101" spans="1:8" x14ac:dyDescent="0.25">
      <c r="A7101" t="s">
        <v>295</v>
      </c>
      <c r="B7101" t="s">
        <v>6426</v>
      </c>
      <c r="C7101" t="s">
        <v>89</v>
      </c>
      <c r="D7101" t="s">
        <v>6398</v>
      </c>
      <c r="E7101" t="s">
        <v>1105</v>
      </c>
      <c r="F7101" t="s">
        <v>89</v>
      </c>
      <c r="G7101" t="s">
        <v>89</v>
      </c>
      <c r="H7101" t="s">
        <v>93</v>
      </c>
    </row>
    <row r="7102" spans="1:8" x14ac:dyDescent="0.25">
      <c r="A7102" t="s">
        <v>295</v>
      </c>
      <c r="B7102" t="s">
        <v>6397</v>
      </c>
      <c r="C7102" t="s">
        <v>89</v>
      </c>
      <c r="D7102" t="s">
        <v>6398</v>
      </c>
      <c r="E7102" t="s">
        <v>1278</v>
      </c>
      <c r="F7102" t="s">
        <v>89</v>
      </c>
      <c r="G7102" t="s">
        <v>89</v>
      </c>
      <c r="H7102" t="s">
        <v>93</v>
      </c>
    </row>
    <row r="7103" spans="1:8" x14ac:dyDescent="0.25">
      <c r="A7103" t="s">
        <v>295</v>
      </c>
      <c r="B7103" t="s">
        <v>6427</v>
      </c>
      <c r="C7103" t="s">
        <v>89</v>
      </c>
      <c r="D7103" t="s">
        <v>6428</v>
      </c>
      <c r="E7103" t="s">
        <v>1258</v>
      </c>
      <c r="F7103" t="s">
        <v>89</v>
      </c>
      <c r="G7103" t="s">
        <v>89</v>
      </c>
      <c r="H7103" t="s">
        <v>93</v>
      </c>
    </row>
    <row r="7104" spans="1:8" x14ac:dyDescent="0.25">
      <c r="A7104" t="s">
        <v>295</v>
      </c>
      <c r="B7104" t="s">
        <v>6429</v>
      </c>
      <c r="C7104" t="s">
        <v>89</v>
      </c>
      <c r="D7104" t="s">
        <v>6430</v>
      </c>
      <c r="E7104" t="s">
        <v>1153</v>
      </c>
      <c r="F7104" t="s">
        <v>89</v>
      </c>
      <c r="G7104" t="s">
        <v>89</v>
      </c>
      <c r="H7104" t="s">
        <v>93</v>
      </c>
    </row>
    <row r="7105" spans="1:8" x14ac:dyDescent="0.25">
      <c r="A7105" t="s">
        <v>295</v>
      </c>
      <c r="B7105" t="s">
        <v>1122</v>
      </c>
      <c r="C7105" t="s">
        <v>89</v>
      </c>
      <c r="D7105" t="s">
        <v>89</v>
      </c>
      <c r="E7105" t="s">
        <v>1218</v>
      </c>
      <c r="F7105" t="s">
        <v>89</v>
      </c>
      <c r="G7105" t="s">
        <v>89</v>
      </c>
      <c r="H7105" t="s">
        <v>93</v>
      </c>
    </row>
    <row r="7106" spans="1:8" x14ac:dyDescent="0.25">
      <c r="A7106" t="s">
        <v>295</v>
      </c>
      <c r="B7106" t="s">
        <v>1332</v>
      </c>
      <c r="C7106" t="s">
        <v>89</v>
      </c>
      <c r="D7106" t="s">
        <v>89</v>
      </c>
      <c r="E7106" t="s">
        <v>1218</v>
      </c>
      <c r="F7106" t="s">
        <v>89</v>
      </c>
      <c r="G7106" t="s">
        <v>89</v>
      </c>
      <c r="H7106" t="s">
        <v>93</v>
      </c>
    </row>
    <row r="7107" spans="1:8" x14ac:dyDescent="0.25">
      <c r="A7107" t="s">
        <v>295</v>
      </c>
      <c r="B7107" t="s">
        <v>1124</v>
      </c>
      <c r="C7107" t="s">
        <v>89</v>
      </c>
      <c r="D7107" t="s">
        <v>89</v>
      </c>
      <c r="E7107" t="s">
        <v>1218</v>
      </c>
      <c r="F7107" t="s">
        <v>89</v>
      </c>
      <c r="G7107" t="s">
        <v>89</v>
      </c>
      <c r="H7107" t="s">
        <v>93</v>
      </c>
    </row>
    <row r="7108" spans="1:8" x14ac:dyDescent="0.25">
      <c r="A7108" t="s">
        <v>295</v>
      </c>
      <c r="B7108" t="s">
        <v>1125</v>
      </c>
      <c r="C7108" t="s">
        <v>89</v>
      </c>
      <c r="D7108" t="s">
        <v>89</v>
      </c>
      <c r="E7108" t="s">
        <v>1218</v>
      </c>
      <c r="F7108" t="s">
        <v>89</v>
      </c>
      <c r="G7108" t="s">
        <v>89</v>
      </c>
      <c r="H7108" t="s">
        <v>93</v>
      </c>
    </row>
    <row r="7109" spans="1:8" x14ac:dyDescent="0.25">
      <c r="A7109" t="s">
        <v>295</v>
      </c>
      <c r="B7109" t="s">
        <v>1266</v>
      </c>
      <c r="C7109" t="s">
        <v>89</v>
      </c>
      <c r="D7109" t="s">
        <v>89</v>
      </c>
      <c r="E7109" t="s">
        <v>1267</v>
      </c>
      <c r="F7109" t="s">
        <v>89</v>
      </c>
      <c r="G7109" t="s">
        <v>89</v>
      </c>
      <c r="H7109" t="s">
        <v>93</v>
      </c>
    </row>
    <row r="7110" spans="1:8" x14ac:dyDescent="0.25">
      <c r="A7110" t="s">
        <v>295</v>
      </c>
      <c r="B7110" t="s">
        <v>6431</v>
      </c>
      <c r="C7110" t="s">
        <v>89</v>
      </c>
      <c r="D7110" t="s">
        <v>89</v>
      </c>
      <c r="E7110" t="s">
        <v>1131</v>
      </c>
      <c r="F7110" t="s">
        <v>89</v>
      </c>
      <c r="G7110" t="s">
        <v>89</v>
      </c>
      <c r="H7110" t="s">
        <v>93</v>
      </c>
    </row>
    <row r="7111" spans="1:8" x14ac:dyDescent="0.25">
      <c r="A7111" t="s">
        <v>295</v>
      </c>
      <c r="B7111" t="s">
        <v>1128</v>
      </c>
      <c r="C7111" t="s">
        <v>89</v>
      </c>
      <c r="D7111" t="s">
        <v>89</v>
      </c>
      <c r="E7111" t="s">
        <v>1231</v>
      </c>
      <c r="F7111" t="s">
        <v>89</v>
      </c>
      <c r="G7111" t="s">
        <v>89</v>
      </c>
      <c r="H7111" t="s">
        <v>93</v>
      </c>
    </row>
    <row r="7112" spans="1:8" x14ac:dyDescent="0.25">
      <c r="A7112" t="s">
        <v>295</v>
      </c>
      <c r="B7112" t="s">
        <v>1130</v>
      </c>
      <c r="C7112" t="s">
        <v>89</v>
      </c>
      <c r="D7112" t="s">
        <v>89</v>
      </c>
      <c r="E7112" t="s">
        <v>1202</v>
      </c>
      <c r="F7112" t="s">
        <v>89</v>
      </c>
      <c r="G7112" t="s">
        <v>89</v>
      </c>
      <c r="H7112" t="s">
        <v>93</v>
      </c>
    </row>
    <row r="7113" spans="1:8" x14ac:dyDescent="0.25">
      <c r="A7113" t="s">
        <v>295</v>
      </c>
      <c r="B7113" t="s">
        <v>1132</v>
      </c>
      <c r="C7113" t="s">
        <v>89</v>
      </c>
      <c r="D7113" t="s">
        <v>89</v>
      </c>
      <c r="E7113" t="s">
        <v>1133</v>
      </c>
      <c r="F7113" t="s">
        <v>89</v>
      </c>
      <c r="G7113" t="s">
        <v>89</v>
      </c>
      <c r="H7113" t="s">
        <v>93</v>
      </c>
    </row>
    <row r="7114" spans="1:8" x14ac:dyDescent="0.25">
      <c r="A7114" t="s">
        <v>295</v>
      </c>
      <c r="B7114" t="s">
        <v>1138</v>
      </c>
      <c r="C7114" t="s">
        <v>89</v>
      </c>
      <c r="D7114" t="s">
        <v>89</v>
      </c>
      <c r="E7114" t="s">
        <v>1139</v>
      </c>
      <c r="F7114" t="s">
        <v>89</v>
      </c>
      <c r="G7114" t="s">
        <v>89</v>
      </c>
      <c r="H7114" t="s">
        <v>93</v>
      </c>
    </row>
    <row r="7115" spans="1:8" x14ac:dyDescent="0.25">
      <c r="A7115" t="s">
        <v>296</v>
      </c>
      <c r="B7115" t="s">
        <v>6432</v>
      </c>
      <c r="C7115" t="s">
        <v>89</v>
      </c>
      <c r="D7115" t="s">
        <v>89</v>
      </c>
      <c r="E7115" t="s">
        <v>1153</v>
      </c>
      <c r="F7115" t="s">
        <v>89</v>
      </c>
      <c r="G7115" t="s">
        <v>89</v>
      </c>
      <c r="H7115" t="s">
        <v>93</v>
      </c>
    </row>
    <row r="7116" spans="1:8" x14ac:dyDescent="0.25">
      <c r="A7116" t="s">
        <v>296</v>
      </c>
      <c r="B7116" t="s">
        <v>6433</v>
      </c>
      <c r="C7116" t="s">
        <v>89</v>
      </c>
      <c r="D7116" t="s">
        <v>89</v>
      </c>
      <c r="E7116" t="s">
        <v>1100</v>
      </c>
      <c r="F7116" t="s">
        <v>89</v>
      </c>
      <c r="G7116" t="s">
        <v>89</v>
      </c>
      <c r="H7116" t="s">
        <v>93</v>
      </c>
    </row>
    <row r="7117" spans="1:8" x14ac:dyDescent="0.25">
      <c r="A7117" t="s">
        <v>296</v>
      </c>
      <c r="B7117" t="s">
        <v>6434</v>
      </c>
      <c r="C7117" t="s">
        <v>89</v>
      </c>
      <c r="D7117" t="s">
        <v>89</v>
      </c>
      <c r="E7117" t="s">
        <v>1153</v>
      </c>
      <c r="F7117" t="s">
        <v>89</v>
      </c>
      <c r="G7117" t="s">
        <v>89</v>
      </c>
      <c r="H7117" t="s">
        <v>93</v>
      </c>
    </row>
    <row r="7118" spans="1:8" x14ac:dyDescent="0.25">
      <c r="A7118" t="s">
        <v>296</v>
      </c>
      <c r="B7118" t="s">
        <v>5079</v>
      </c>
      <c r="C7118" t="s">
        <v>89</v>
      </c>
      <c r="D7118" t="s">
        <v>89</v>
      </c>
      <c r="E7118" t="s">
        <v>1093</v>
      </c>
      <c r="F7118" t="s">
        <v>89</v>
      </c>
      <c r="G7118" t="s">
        <v>89</v>
      </c>
      <c r="H7118" t="s">
        <v>93</v>
      </c>
    </row>
    <row r="7119" spans="1:8" x14ac:dyDescent="0.25">
      <c r="A7119" t="s">
        <v>296</v>
      </c>
      <c r="B7119" t="s">
        <v>6435</v>
      </c>
      <c r="C7119" t="s">
        <v>89</v>
      </c>
      <c r="D7119" t="s">
        <v>89</v>
      </c>
      <c r="E7119" t="s">
        <v>1093</v>
      </c>
      <c r="F7119" t="s">
        <v>89</v>
      </c>
      <c r="G7119" t="s">
        <v>89</v>
      </c>
      <c r="H7119" t="s">
        <v>93</v>
      </c>
    </row>
    <row r="7120" spans="1:8" x14ac:dyDescent="0.25">
      <c r="A7120" t="s">
        <v>296</v>
      </c>
      <c r="B7120" t="s">
        <v>1392</v>
      </c>
      <c r="C7120" t="s">
        <v>89</v>
      </c>
      <c r="D7120" t="s">
        <v>89</v>
      </c>
      <c r="E7120" t="s">
        <v>1272</v>
      </c>
      <c r="F7120" t="s">
        <v>89</v>
      </c>
      <c r="G7120" t="s">
        <v>89</v>
      </c>
      <c r="H7120" t="s">
        <v>93</v>
      </c>
    </row>
    <row r="7121" spans="1:8" x14ac:dyDescent="0.25">
      <c r="A7121" t="s">
        <v>296</v>
      </c>
      <c r="B7121" t="s">
        <v>6436</v>
      </c>
      <c r="C7121" t="s">
        <v>89</v>
      </c>
      <c r="D7121" t="s">
        <v>89</v>
      </c>
      <c r="E7121" t="s">
        <v>1093</v>
      </c>
      <c r="F7121" t="s">
        <v>89</v>
      </c>
      <c r="G7121" t="s">
        <v>89</v>
      </c>
      <c r="H7121" t="s">
        <v>93</v>
      </c>
    </row>
    <row r="7122" spans="1:8" x14ac:dyDescent="0.25">
      <c r="A7122" t="s">
        <v>296</v>
      </c>
      <c r="B7122" t="s">
        <v>6437</v>
      </c>
      <c r="C7122" t="s">
        <v>89</v>
      </c>
      <c r="D7122" t="s">
        <v>89</v>
      </c>
      <c r="E7122" t="s">
        <v>1153</v>
      </c>
      <c r="F7122" t="s">
        <v>89</v>
      </c>
      <c r="G7122" t="s">
        <v>89</v>
      </c>
      <c r="H7122" t="s">
        <v>93</v>
      </c>
    </row>
    <row r="7123" spans="1:8" x14ac:dyDescent="0.25">
      <c r="A7123" t="s">
        <v>296</v>
      </c>
      <c r="B7123" t="s">
        <v>6438</v>
      </c>
      <c r="C7123" t="s">
        <v>89</v>
      </c>
      <c r="D7123" t="s">
        <v>89</v>
      </c>
      <c r="E7123" t="s">
        <v>1258</v>
      </c>
      <c r="F7123" t="s">
        <v>89</v>
      </c>
      <c r="G7123" t="s">
        <v>89</v>
      </c>
      <c r="H7123" t="s">
        <v>93</v>
      </c>
    </row>
    <row r="7124" spans="1:8" x14ac:dyDescent="0.25">
      <c r="A7124" t="s">
        <v>296</v>
      </c>
      <c r="B7124" t="s">
        <v>6439</v>
      </c>
      <c r="C7124" t="s">
        <v>89</v>
      </c>
      <c r="D7124" t="s">
        <v>89</v>
      </c>
      <c r="E7124" t="s">
        <v>1278</v>
      </c>
      <c r="F7124" t="s">
        <v>89</v>
      </c>
      <c r="G7124" t="s">
        <v>89</v>
      </c>
      <c r="H7124" t="s">
        <v>93</v>
      </c>
    </row>
    <row r="7125" spans="1:8" x14ac:dyDescent="0.25">
      <c r="A7125" t="s">
        <v>296</v>
      </c>
      <c r="B7125" t="s">
        <v>6440</v>
      </c>
      <c r="C7125" t="s">
        <v>89</v>
      </c>
      <c r="D7125" t="s">
        <v>89</v>
      </c>
      <c r="E7125" t="s">
        <v>1102</v>
      </c>
      <c r="F7125" t="s">
        <v>89</v>
      </c>
      <c r="G7125" t="s">
        <v>89</v>
      </c>
      <c r="H7125" t="s">
        <v>93</v>
      </c>
    </row>
    <row r="7126" spans="1:8" x14ac:dyDescent="0.25">
      <c r="A7126" t="s">
        <v>296</v>
      </c>
      <c r="B7126" t="s">
        <v>6441</v>
      </c>
      <c r="C7126" t="s">
        <v>89</v>
      </c>
      <c r="D7126" t="s">
        <v>89</v>
      </c>
      <c r="E7126" t="s">
        <v>1153</v>
      </c>
      <c r="F7126" t="s">
        <v>89</v>
      </c>
      <c r="G7126" t="s">
        <v>89</v>
      </c>
      <c r="H7126" t="s">
        <v>93</v>
      </c>
    </row>
    <row r="7127" spans="1:8" x14ac:dyDescent="0.25">
      <c r="A7127" t="s">
        <v>296</v>
      </c>
      <c r="B7127" t="s">
        <v>6442</v>
      </c>
      <c r="C7127" t="s">
        <v>89</v>
      </c>
      <c r="D7127" t="s">
        <v>89</v>
      </c>
      <c r="E7127" t="s">
        <v>1258</v>
      </c>
      <c r="F7127" t="s">
        <v>89</v>
      </c>
      <c r="G7127" t="s">
        <v>89</v>
      </c>
      <c r="H7127" t="s">
        <v>93</v>
      </c>
    </row>
    <row r="7128" spans="1:8" x14ac:dyDescent="0.25">
      <c r="A7128" t="s">
        <v>296</v>
      </c>
      <c r="B7128" t="s">
        <v>6443</v>
      </c>
      <c r="C7128" t="s">
        <v>89</v>
      </c>
      <c r="D7128" t="s">
        <v>89</v>
      </c>
      <c r="E7128" t="s">
        <v>1258</v>
      </c>
      <c r="F7128" t="s">
        <v>89</v>
      </c>
      <c r="G7128" t="s">
        <v>89</v>
      </c>
      <c r="H7128" t="s">
        <v>93</v>
      </c>
    </row>
    <row r="7129" spans="1:8" x14ac:dyDescent="0.25">
      <c r="A7129" t="s">
        <v>296</v>
      </c>
      <c r="B7129" t="s">
        <v>2251</v>
      </c>
      <c r="C7129" t="s">
        <v>89</v>
      </c>
      <c r="D7129" t="s">
        <v>89</v>
      </c>
      <c r="E7129" t="s">
        <v>1102</v>
      </c>
      <c r="F7129" t="s">
        <v>89</v>
      </c>
      <c r="G7129" t="s">
        <v>89</v>
      </c>
      <c r="H7129" t="s">
        <v>93</v>
      </c>
    </row>
    <row r="7130" spans="1:8" x14ac:dyDescent="0.25">
      <c r="A7130" t="s">
        <v>296</v>
      </c>
      <c r="B7130" t="s">
        <v>1144</v>
      </c>
      <c r="C7130" t="s">
        <v>89</v>
      </c>
      <c r="D7130" t="s">
        <v>6444</v>
      </c>
      <c r="E7130" t="s">
        <v>1238</v>
      </c>
      <c r="F7130" t="s">
        <v>89</v>
      </c>
      <c r="G7130" t="s">
        <v>89</v>
      </c>
      <c r="H7130" t="s">
        <v>93</v>
      </c>
    </row>
    <row r="7131" spans="1:8" x14ac:dyDescent="0.25">
      <c r="A7131" t="s">
        <v>296</v>
      </c>
      <c r="B7131" t="s">
        <v>2776</v>
      </c>
      <c r="C7131" t="s">
        <v>89</v>
      </c>
      <c r="D7131" t="s">
        <v>6445</v>
      </c>
      <c r="E7131" t="s">
        <v>1258</v>
      </c>
      <c r="F7131" t="s">
        <v>89</v>
      </c>
      <c r="G7131" t="s">
        <v>89</v>
      </c>
      <c r="H7131" t="s">
        <v>93</v>
      </c>
    </row>
    <row r="7132" spans="1:8" x14ac:dyDescent="0.25">
      <c r="A7132" t="s">
        <v>296</v>
      </c>
      <c r="B7132" t="s">
        <v>2783</v>
      </c>
      <c r="C7132" t="s">
        <v>89</v>
      </c>
      <c r="D7132" t="s">
        <v>6445</v>
      </c>
      <c r="E7132" t="s">
        <v>1258</v>
      </c>
      <c r="F7132" t="s">
        <v>89</v>
      </c>
      <c r="G7132" t="s">
        <v>89</v>
      </c>
      <c r="H7132" t="s">
        <v>93</v>
      </c>
    </row>
    <row r="7133" spans="1:8" x14ac:dyDescent="0.25">
      <c r="A7133" t="s">
        <v>296</v>
      </c>
      <c r="B7133" t="s">
        <v>2232</v>
      </c>
      <c r="C7133" t="s">
        <v>89</v>
      </c>
      <c r="D7133" t="s">
        <v>6445</v>
      </c>
      <c r="E7133" t="s">
        <v>1258</v>
      </c>
      <c r="F7133" t="s">
        <v>89</v>
      </c>
      <c r="G7133" t="s">
        <v>89</v>
      </c>
      <c r="H7133" t="s">
        <v>93</v>
      </c>
    </row>
    <row r="7134" spans="1:8" x14ac:dyDescent="0.25">
      <c r="A7134" t="s">
        <v>296</v>
      </c>
      <c r="B7134" t="s">
        <v>1140</v>
      </c>
      <c r="C7134" t="s">
        <v>89</v>
      </c>
      <c r="D7134" t="s">
        <v>6444</v>
      </c>
      <c r="E7134" t="s">
        <v>1113</v>
      </c>
      <c r="F7134" t="s">
        <v>89</v>
      </c>
      <c r="G7134" t="s">
        <v>89</v>
      </c>
      <c r="H7134" t="s">
        <v>93</v>
      </c>
    </row>
    <row r="7135" spans="1:8" x14ac:dyDescent="0.25">
      <c r="A7135" t="s">
        <v>296</v>
      </c>
      <c r="B7135" t="s">
        <v>1318</v>
      </c>
      <c r="C7135" t="s">
        <v>89</v>
      </c>
      <c r="D7135" t="s">
        <v>6445</v>
      </c>
      <c r="E7135" t="s">
        <v>1153</v>
      </c>
      <c r="F7135" t="s">
        <v>89</v>
      </c>
      <c r="G7135" t="s">
        <v>89</v>
      </c>
      <c r="H7135" t="s">
        <v>93</v>
      </c>
    </row>
    <row r="7136" spans="1:8" x14ac:dyDescent="0.25">
      <c r="A7136" t="s">
        <v>296</v>
      </c>
      <c r="B7136" t="s">
        <v>6446</v>
      </c>
      <c r="C7136" t="s">
        <v>89</v>
      </c>
      <c r="D7136" t="s">
        <v>89</v>
      </c>
      <c r="E7136" t="s">
        <v>1258</v>
      </c>
      <c r="F7136" t="s">
        <v>89</v>
      </c>
      <c r="G7136" t="s">
        <v>89</v>
      </c>
      <c r="H7136" t="s">
        <v>93</v>
      </c>
    </row>
    <row r="7137" spans="1:8" x14ac:dyDescent="0.25">
      <c r="A7137" t="s">
        <v>296</v>
      </c>
      <c r="B7137" t="s">
        <v>1122</v>
      </c>
      <c r="C7137" t="s">
        <v>89</v>
      </c>
      <c r="D7137" t="s">
        <v>89</v>
      </c>
      <c r="E7137" t="s">
        <v>1218</v>
      </c>
      <c r="F7137" t="s">
        <v>89</v>
      </c>
      <c r="G7137" t="s">
        <v>89</v>
      </c>
      <c r="H7137" t="s">
        <v>93</v>
      </c>
    </row>
    <row r="7138" spans="1:8" x14ac:dyDescent="0.25">
      <c r="A7138" t="s">
        <v>296</v>
      </c>
      <c r="B7138" t="s">
        <v>1331</v>
      </c>
      <c r="C7138" t="s">
        <v>89</v>
      </c>
      <c r="D7138" t="s">
        <v>89</v>
      </c>
      <c r="E7138" t="s">
        <v>1218</v>
      </c>
      <c r="F7138" t="s">
        <v>89</v>
      </c>
      <c r="G7138" t="s">
        <v>89</v>
      </c>
      <c r="H7138" t="s">
        <v>93</v>
      </c>
    </row>
    <row r="7139" spans="1:8" x14ac:dyDescent="0.25">
      <c r="A7139" t="s">
        <v>296</v>
      </c>
      <c r="B7139" t="s">
        <v>1332</v>
      </c>
      <c r="C7139" t="s">
        <v>89</v>
      </c>
      <c r="D7139" t="s">
        <v>89</v>
      </c>
      <c r="E7139" t="s">
        <v>1218</v>
      </c>
      <c r="F7139" t="s">
        <v>89</v>
      </c>
      <c r="G7139" t="s">
        <v>89</v>
      </c>
      <c r="H7139" t="s">
        <v>93</v>
      </c>
    </row>
    <row r="7140" spans="1:8" x14ac:dyDescent="0.25">
      <c r="A7140" t="s">
        <v>296</v>
      </c>
      <c r="B7140" t="s">
        <v>1124</v>
      </c>
      <c r="C7140" t="s">
        <v>89</v>
      </c>
      <c r="D7140" t="s">
        <v>89</v>
      </c>
      <c r="E7140" t="s">
        <v>1218</v>
      </c>
      <c r="F7140" t="s">
        <v>89</v>
      </c>
      <c r="G7140" t="s">
        <v>89</v>
      </c>
      <c r="H7140" t="s">
        <v>93</v>
      </c>
    </row>
    <row r="7141" spans="1:8" x14ac:dyDescent="0.25">
      <c r="A7141" t="s">
        <v>296</v>
      </c>
      <c r="B7141" t="s">
        <v>1125</v>
      </c>
      <c r="C7141" t="s">
        <v>89</v>
      </c>
      <c r="D7141" t="s">
        <v>89</v>
      </c>
      <c r="E7141" t="s">
        <v>1218</v>
      </c>
      <c r="F7141" t="s">
        <v>89</v>
      </c>
      <c r="G7141" t="s">
        <v>89</v>
      </c>
      <c r="H7141" t="s">
        <v>93</v>
      </c>
    </row>
    <row r="7142" spans="1:8" x14ac:dyDescent="0.25">
      <c r="A7142" t="s">
        <v>296</v>
      </c>
      <c r="B7142" t="s">
        <v>1437</v>
      </c>
      <c r="C7142" t="s">
        <v>89</v>
      </c>
      <c r="D7142" t="s">
        <v>89</v>
      </c>
      <c r="E7142" t="s">
        <v>1129</v>
      </c>
      <c r="F7142" t="s">
        <v>89</v>
      </c>
      <c r="G7142" t="s">
        <v>89</v>
      </c>
      <c r="H7142" t="s">
        <v>93</v>
      </c>
    </row>
    <row r="7143" spans="1:8" x14ac:dyDescent="0.25">
      <c r="A7143" t="s">
        <v>296</v>
      </c>
      <c r="B7143" t="s">
        <v>1200</v>
      </c>
      <c r="C7143" t="s">
        <v>89</v>
      </c>
      <c r="D7143" t="s">
        <v>89</v>
      </c>
      <c r="E7143" t="s">
        <v>1202</v>
      </c>
      <c r="F7143" t="s">
        <v>89</v>
      </c>
      <c r="G7143" t="s">
        <v>89</v>
      </c>
      <c r="H7143" t="s">
        <v>93</v>
      </c>
    </row>
    <row r="7144" spans="1:8" x14ac:dyDescent="0.25">
      <c r="A7144" t="s">
        <v>296</v>
      </c>
      <c r="B7144" t="s">
        <v>6447</v>
      </c>
      <c r="C7144" t="s">
        <v>89</v>
      </c>
      <c r="D7144" t="s">
        <v>89</v>
      </c>
      <c r="E7144" t="s">
        <v>1129</v>
      </c>
      <c r="F7144" t="s">
        <v>89</v>
      </c>
      <c r="G7144" t="s">
        <v>89</v>
      </c>
      <c r="H7144" t="s">
        <v>93</v>
      </c>
    </row>
    <row r="7145" spans="1:8" x14ac:dyDescent="0.25">
      <c r="A7145" t="s">
        <v>296</v>
      </c>
      <c r="B7145" t="s">
        <v>1438</v>
      </c>
      <c r="C7145" t="s">
        <v>89</v>
      </c>
      <c r="D7145" t="s">
        <v>89</v>
      </c>
      <c r="E7145" t="s">
        <v>1202</v>
      </c>
      <c r="F7145" t="s">
        <v>89</v>
      </c>
      <c r="G7145" t="s">
        <v>89</v>
      </c>
      <c r="H7145" t="s">
        <v>93</v>
      </c>
    </row>
    <row r="7146" spans="1:8" x14ac:dyDescent="0.25">
      <c r="A7146" t="s">
        <v>296</v>
      </c>
      <c r="B7146" t="s">
        <v>1130</v>
      </c>
      <c r="C7146" t="s">
        <v>89</v>
      </c>
      <c r="D7146" t="s">
        <v>89</v>
      </c>
      <c r="E7146" t="s">
        <v>1133</v>
      </c>
      <c r="F7146" t="s">
        <v>89</v>
      </c>
      <c r="G7146" t="s">
        <v>89</v>
      </c>
      <c r="H7146" t="s">
        <v>93</v>
      </c>
    </row>
    <row r="7147" spans="1:8" x14ac:dyDescent="0.25">
      <c r="A7147" t="s">
        <v>296</v>
      </c>
      <c r="B7147" t="s">
        <v>1132</v>
      </c>
      <c r="C7147" t="s">
        <v>89</v>
      </c>
      <c r="D7147" t="s">
        <v>89</v>
      </c>
      <c r="E7147" t="s">
        <v>1202</v>
      </c>
      <c r="F7147" t="s">
        <v>89</v>
      </c>
      <c r="G7147" t="s">
        <v>89</v>
      </c>
      <c r="H7147" t="s">
        <v>93</v>
      </c>
    </row>
    <row r="7148" spans="1:8" x14ac:dyDescent="0.25">
      <c r="A7148" t="s">
        <v>296</v>
      </c>
      <c r="B7148" t="s">
        <v>1138</v>
      </c>
      <c r="C7148" t="s">
        <v>89</v>
      </c>
      <c r="D7148" t="s">
        <v>89</v>
      </c>
      <c r="E7148" t="s">
        <v>1139</v>
      </c>
      <c r="F7148" t="s">
        <v>89</v>
      </c>
      <c r="G7148" t="s">
        <v>89</v>
      </c>
      <c r="H7148" t="s">
        <v>93</v>
      </c>
    </row>
    <row r="7149" spans="1:8" x14ac:dyDescent="0.25">
      <c r="A7149" t="s">
        <v>297</v>
      </c>
      <c r="B7149" t="s">
        <v>1472</v>
      </c>
      <c r="C7149" t="s">
        <v>89</v>
      </c>
      <c r="D7149" t="s">
        <v>6448</v>
      </c>
      <c r="E7149" t="s">
        <v>1100</v>
      </c>
      <c r="F7149" t="s">
        <v>89</v>
      </c>
      <c r="G7149" t="s">
        <v>89</v>
      </c>
      <c r="H7149" t="s">
        <v>93</v>
      </c>
    </row>
    <row r="7150" spans="1:8" x14ac:dyDescent="0.25">
      <c r="A7150" t="s">
        <v>297</v>
      </c>
      <c r="B7150" t="s">
        <v>6449</v>
      </c>
      <c r="C7150" t="s">
        <v>89</v>
      </c>
      <c r="D7150" t="s">
        <v>6450</v>
      </c>
      <c r="E7150" t="s">
        <v>1093</v>
      </c>
      <c r="F7150" t="s">
        <v>89</v>
      </c>
      <c r="G7150" t="s">
        <v>89</v>
      </c>
      <c r="H7150" t="s">
        <v>93</v>
      </c>
    </row>
    <row r="7151" spans="1:8" x14ac:dyDescent="0.25">
      <c r="A7151" t="s">
        <v>297</v>
      </c>
      <c r="B7151" t="s">
        <v>6451</v>
      </c>
      <c r="C7151" t="s">
        <v>89</v>
      </c>
      <c r="D7151" t="s">
        <v>6452</v>
      </c>
      <c r="E7151" t="s">
        <v>1105</v>
      </c>
      <c r="F7151" t="s">
        <v>89</v>
      </c>
      <c r="G7151" t="s">
        <v>89</v>
      </c>
      <c r="H7151" t="s">
        <v>93</v>
      </c>
    </row>
    <row r="7152" spans="1:8" x14ac:dyDescent="0.25">
      <c r="A7152" t="s">
        <v>297</v>
      </c>
      <c r="B7152" t="s">
        <v>1900</v>
      </c>
      <c r="C7152" t="s">
        <v>89</v>
      </c>
      <c r="D7152" t="s">
        <v>89</v>
      </c>
      <c r="E7152" t="s">
        <v>1093</v>
      </c>
      <c r="F7152" t="s">
        <v>89</v>
      </c>
      <c r="G7152" t="s">
        <v>89</v>
      </c>
      <c r="H7152" t="s">
        <v>93</v>
      </c>
    </row>
    <row r="7153" spans="1:8" x14ac:dyDescent="0.25">
      <c r="A7153" t="s">
        <v>297</v>
      </c>
      <c r="B7153" t="s">
        <v>6453</v>
      </c>
      <c r="C7153" t="s">
        <v>89</v>
      </c>
      <c r="D7153" t="s">
        <v>89</v>
      </c>
      <c r="E7153" t="s">
        <v>1093</v>
      </c>
      <c r="F7153" t="s">
        <v>89</v>
      </c>
      <c r="G7153" t="s">
        <v>89</v>
      </c>
      <c r="H7153" t="s">
        <v>93</v>
      </c>
    </row>
    <row r="7154" spans="1:8" x14ac:dyDescent="0.25">
      <c r="A7154" t="s">
        <v>297</v>
      </c>
      <c r="B7154" t="s">
        <v>6454</v>
      </c>
      <c r="C7154" t="s">
        <v>89</v>
      </c>
      <c r="D7154" t="s">
        <v>6455</v>
      </c>
      <c r="E7154" t="s">
        <v>1615</v>
      </c>
      <c r="F7154" t="s">
        <v>89</v>
      </c>
      <c r="G7154" t="s">
        <v>89</v>
      </c>
      <c r="H7154" t="s">
        <v>93</v>
      </c>
    </row>
    <row r="7155" spans="1:8" x14ac:dyDescent="0.25">
      <c r="A7155" t="s">
        <v>297</v>
      </c>
      <c r="B7155" t="s">
        <v>6456</v>
      </c>
      <c r="C7155" t="s">
        <v>89</v>
      </c>
      <c r="D7155" t="s">
        <v>6457</v>
      </c>
      <c r="E7155" t="s">
        <v>5917</v>
      </c>
      <c r="F7155" t="s">
        <v>89</v>
      </c>
      <c r="G7155" t="s">
        <v>89</v>
      </c>
      <c r="H7155" t="s">
        <v>93</v>
      </c>
    </row>
    <row r="7156" spans="1:8" x14ac:dyDescent="0.25">
      <c r="A7156" t="s">
        <v>297</v>
      </c>
      <c r="B7156" t="s">
        <v>1472</v>
      </c>
      <c r="C7156" t="s">
        <v>89</v>
      </c>
      <c r="D7156" t="s">
        <v>6448</v>
      </c>
      <c r="E7156" t="s">
        <v>1100</v>
      </c>
      <c r="F7156" t="s">
        <v>89</v>
      </c>
      <c r="G7156" t="s">
        <v>89</v>
      </c>
      <c r="H7156" t="s">
        <v>93</v>
      </c>
    </row>
    <row r="7157" spans="1:8" x14ac:dyDescent="0.25">
      <c r="A7157" t="s">
        <v>297</v>
      </c>
      <c r="B7157" t="s">
        <v>6458</v>
      </c>
      <c r="C7157" t="s">
        <v>89</v>
      </c>
      <c r="D7157" t="s">
        <v>6448</v>
      </c>
      <c r="E7157" t="s">
        <v>5917</v>
      </c>
      <c r="F7157" t="s">
        <v>89</v>
      </c>
      <c r="G7157" t="s">
        <v>89</v>
      </c>
      <c r="H7157" t="s">
        <v>93</v>
      </c>
    </row>
    <row r="7158" spans="1:8" x14ac:dyDescent="0.25">
      <c r="A7158" t="s">
        <v>297</v>
      </c>
      <c r="B7158" t="s">
        <v>6459</v>
      </c>
      <c r="C7158" t="s">
        <v>89</v>
      </c>
      <c r="D7158" t="s">
        <v>6448</v>
      </c>
      <c r="E7158" t="s">
        <v>1873</v>
      </c>
      <c r="F7158" t="s">
        <v>89</v>
      </c>
      <c r="G7158" t="s">
        <v>89</v>
      </c>
      <c r="H7158" t="s">
        <v>93</v>
      </c>
    </row>
    <row r="7159" spans="1:8" x14ac:dyDescent="0.25">
      <c r="A7159" t="s">
        <v>297</v>
      </c>
      <c r="B7159" t="s">
        <v>6460</v>
      </c>
      <c r="C7159" t="s">
        <v>89</v>
      </c>
      <c r="D7159" t="s">
        <v>6448</v>
      </c>
      <c r="E7159" t="s">
        <v>1754</v>
      </c>
      <c r="F7159" t="s">
        <v>89</v>
      </c>
      <c r="G7159" t="s">
        <v>89</v>
      </c>
      <c r="H7159" t="s">
        <v>93</v>
      </c>
    </row>
    <row r="7160" spans="1:8" x14ac:dyDescent="0.25">
      <c r="A7160" t="s">
        <v>297</v>
      </c>
      <c r="B7160" t="s">
        <v>6461</v>
      </c>
      <c r="C7160" t="s">
        <v>89</v>
      </c>
      <c r="D7160" t="s">
        <v>6448</v>
      </c>
      <c r="E7160" t="s">
        <v>6462</v>
      </c>
      <c r="F7160" t="s">
        <v>89</v>
      </c>
      <c r="G7160" t="s">
        <v>89</v>
      </c>
      <c r="H7160" t="s">
        <v>93</v>
      </c>
    </row>
    <row r="7161" spans="1:8" x14ac:dyDescent="0.25">
      <c r="A7161" t="s">
        <v>297</v>
      </c>
      <c r="B7161" t="s">
        <v>6463</v>
      </c>
      <c r="C7161" t="s">
        <v>89</v>
      </c>
      <c r="D7161" t="s">
        <v>6464</v>
      </c>
      <c r="E7161" t="s">
        <v>1278</v>
      </c>
      <c r="F7161" t="s">
        <v>89</v>
      </c>
      <c r="G7161" t="s">
        <v>89</v>
      </c>
      <c r="H7161" t="s">
        <v>93</v>
      </c>
    </row>
    <row r="7162" spans="1:8" x14ac:dyDescent="0.25">
      <c r="A7162" t="s">
        <v>297</v>
      </c>
      <c r="B7162" t="s">
        <v>6465</v>
      </c>
      <c r="C7162" t="s">
        <v>89</v>
      </c>
      <c r="D7162" t="s">
        <v>6464</v>
      </c>
      <c r="E7162" t="s">
        <v>6466</v>
      </c>
      <c r="F7162" t="s">
        <v>89</v>
      </c>
      <c r="G7162" t="s">
        <v>89</v>
      </c>
      <c r="H7162" t="s">
        <v>93</v>
      </c>
    </row>
    <row r="7163" spans="1:8" x14ac:dyDescent="0.25">
      <c r="A7163" t="s">
        <v>297</v>
      </c>
      <c r="B7163" t="s">
        <v>6467</v>
      </c>
      <c r="C7163" t="s">
        <v>89</v>
      </c>
      <c r="D7163" t="s">
        <v>6464</v>
      </c>
      <c r="E7163" t="s">
        <v>2004</v>
      </c>
      <c r="F7163" t="s">
        <v>89</v>
      </c>
      <c r="G7163" t="s">
        <v>89</v>
      </c>
      <c r="H7163" t="s">
        <v>93</v>
      </c>
    </row>
    <row r="7164" spans="1:8" x14ac:dyDescent="0.25">
      <c r="A7164" t="s">
        <v>297</v>
      </c>
      <c r="B7164" t="s">
        <v>6468</v>
      </c>
      <c r="C7164" t="s">
        <v>89</v>
      </c>
      <c r="D7164" t="s">
        <v>6464</v>
      </c>
      <c r="E7164" t="s">
        <v>1917</v>
      </c>
      <c r="F7164" t="s">
        <v>89</v>
      </c>
      <c r="G7164" t="s">
        <v>89</v>
      </c>
      <c r="H7164" t="s">
        <v>93</v>
      </c>
    </row>
    <row r="7165" spans="1:8" x14ac:dyDescent="0.25">
      <c r="A7165" t="s">
        <v>297</v>
      </c>
      <c r="B7165" t="s">
        <v>6469</v>
      </c>
      <c r="C7165" t="s">
        <v>89</v>
      </c>
      <c r="D7165" t="s">
        <v>6464</v>
      </c>
      <c r="E7165" t="s">
        <v>1923</v>
      </c>
      <c r="F7165" t="s">
        <v>89</v>
      </c>
      <c r="G7165" t="s">
        <v>89</v>
      </c>
      <c r="H7165" t="s">
        <v>93</v>
      </c>
    </row>
    <row r="7166" spans="1:8" x14ac:dyDescent="0.25">
      <c r="A7166" t="s">
        <v>297</v>
      </c>
      <c r="B7166" t="s">
        <v>6470</v>
      </c>
      <c r="C7166" t="s">
        <v>89</v>
      </c>
      <c r="D7166" t="s">
        <v>6471</v>
      </c>
      <c r="E7166" t="s">
        <v>1097</v>
      </c>
      <c r="F7166" t="s">
        <v>89</v>
      </c>
      <c r="G7166" t="s">
        <v>89</v>
      </c>
      <c r="H7166" t="s">
        <v>93</v>
      </c>
    </row>
    <row r="7167" spans="1:8" x14ac:dyDescent="0.25">
      <c r="A7167" t="s">
        <v>297</v>
      </c>
      <c r="B7167" t="s">
        <v>6472</v>
      </c>
      <c r="C7167" t="s">
        <v>89</v>
      </c>
      <c r="D7167" t="s">
        <v>6471</v>
      </c>
      <c r="E7167" t="s">
        <v>3011</v>
      </c>
      <c r="F7167" t="s">
        <v>89</v>
      </c>
      <c r="G7167" t="s">
        <v>89</v>
      </c>
      <c r="H7167" t="s">
        <v>93</v>
      </c>
    </row>
    <row r="7168" spans="1:8" x14ac:dyDescent="0.25">
      <c r="A7168" t="s">
        <v>297</v>
      </c>
      <c r="B7168" t="s">
        <v>6473</v>
      </c>
      <c r="C7168" t="s">
        <v>89</v>
      </c>
      <c r="D7168" t="s">
        <v>6471</v>
      </c>
      <c r="E7168" t="s">
        <v>1897</v>
      </c>
      <c r="F7168" t="s">
        <v>89</v>
      </c>
      <c r="G7168" t="s">
        <v>89</v>
      </c>
      <c r="H7168" t="s">
        <v>93</v>
      </c>
    </row>
    <row r="7169" spans="1:8" x14ac:dyDescent="0.25">
      <c r="A7169" t="s">
        <v>297</v>
      </c>
      <c r="B7169" t="s">
        <v>6474</v>
      </c>
      <c r="C7169" t="s">
        <v>89</v>
      </c>
      <c r="D7169" t="s">
        <v>6471</v>
      </c>
      <c r="E7169" t="s">
        <v>2023</v>
      </c>
      <c r="F7169" t="s">
        <v>89</v>
      </c>
      <c r="G7169" t="s">
        <v>89</v>
      </c>
      <c r="H7169" t="s">
        <v>93</v>
      </c>
    </row>
    <row r="7170" spans="1:8" x14ac:dyDescent="0.25">
      <c r="A7170" t="s">
        <v>297</v>
      </c>
      <c r="B7170" t="s">
        <v>6451</v>
      </c>
      <c r="C7170" t="s">
        <v>89</v>
      </c>
      <c r="D7170" t="s">
        <v>6452</v>
      </c>
      <c r="E7170" t="s">
        <v>1105</v>
      </c>
      <c r="F7170" t="s">
        <v>89</v>
      </c>
      <c r="G7170" t="s">
        <v>89</v>
      </c>
      <c r="H7170" t="s">
        <v>93</v>
      </c>
    </row>
    <row r="7171" spans="1:8" x14ac:dyDescent="0.25">
      <c r="A7171" t="s">
        <v>297</v>
      </c>
      <c r="B7171" t="s">
        <v>6475</v>
      </c>
      <c r="C7171" t="s">
        <v>89</v>
      </c>
      <c r="D7171" t="s">
        <v>6452</v>
      </c>
      <c r="E7171" t="s">
        <v>6476</v>
      </c>
      <c r="F7171" t="s">
        <v>89</v>
      </c>
      <c r="G7171" t="s">
        <v>89</v>
      </c>
      <c r="H7171" t="s">
        <v>93</v>
      </c>
    </row>
    <row r="7172" spans="1:8" x14ac:dyDescent="0.25">
      <c r="A7172" t="s">
        <v>297</v>
      </c>
      <c r="B7172" t="s">
        <v>6477</v>
      </c>
      <c r="C7172" t="s">
        <v>89</v>
      </c>
      <c r="D7172" t="s">
        <v>6452</v>
      </c>
      <c r="E7172" t="s">
        <v>1754</v>
      </c>
      <c r="F7172" t="s">
        <v>89</v>
      </c>
      <c r="G7172" t="s">
        <v>89</v>
      </c>
      <c r="H7172" t="s">
        <v>93</v>
      </c>
    </row>
    <row r="7173" spans="1:8" x14ac:dyDescent="0.25">
      <c r="A7173" t="s">
        <v>297</v>
      </c>
      <c r="B7173" t="s">
        <v>6478</v>
      </c>
      <c r="C7173" t="s">
        <v>89</v>
      </c>
      <c r="D7173" t="s">
        <v>6452</v>
      </c>
      <c r="E7173" t="s">
        <v>1988</v>
      </c>
      <c r="F7173" t="s">
        <v>89</v>
      </c>
      <c r="G7173" t="s">
        <v>89</v>
      </c>
      <c r="H7173" t="s">
        <v>93</v>
      </c>
    </row>
    <row r="7174" spans="1:8" x14ac:dyDescent="0.25">
      <c r="A7174" t="s">
        <v>297</v>
      </c>
      <c r="B7174" t="s">
        <v>6479</v>
      </c>
      <c r="C7174" t="s">
        <v>89</v>
      </c>
      <c r="D7174" t="s">
        <v>6480</v>
      </c>
      <c r="E7174" t="s">
        <v>1258</v>
      </c>
      <c r="F7174" t="s">
        <v>89</v>
      </c>
      <c r="G7174" t="s">
        <v>89</v>
      </c>
      <c r="H7174" t="s">
        <v>93</v>
      </c>
    </row>
    <row r="7175" spans="1:8" x14ac:dyDescent="0.25">
      <c r="A7175" t="s">
        <v>297</v>
      </c>
      <c r="B7175" t="s">
        <v>6481</v>
      </c>
      <c r="C7175" t="s">
        <v>89</v>
      </c>
      <c r="D7175" t="s">
        <v>6482</v>
      </c>
      <c r="E7175" t="s">
        <v>1102</v>
      </c>
      <c r="F7175" t="s">
        <v>89</v>
      </c>
      <c r="G7175" t="s">
        <v>89</v>
      </c>
      <c r="H7175" t="s">
        <v>93</v>
      </c>
    </row>
    <row r="7176" spans="1:8" x14ac:dyDescent="0.25">
      <c r="A7176" t="s">
        <v>297</v>
      </c>
      <c r="B7176" t="s">
        <v>2039</v>
      </c>
      <c r="C7176" t="s">
        <v>89</v>
      </c>
      <c r="D7176" t="s">
        <v>6483</v>
      </c>
      <c r="E7176" t="s">
        <v>1093</v>
      </c>
      <c r="F7176" t="s">
        <v>89</v>
      </c>
      <c r="G7176" t="s">
        <v>89</v>
      </c>
      <c r="H7176" t="s">
        <v>93</v>
      </c>
    </row>
    <row r="7177" spans="1:8" x14ac:dyDescent="0.25">
      <c r="A7177" t="s">
        <v>297</v>
      </c>
      <c r="B7177" t="s">
        <v>6484</v>
      </c>
      <c r="C7177" t="s">
        <v>89</v>
      </c>
      <c r="D7177" t="s">
        <v>6485</v>
      </c>
      <c r="E7177" t="s">
        <v>1093</v>
      </c>
      <c r="F7177" t="s">
        <v>89</v>
      </c>
      <c r="G7177" t="s">
        <v>89</v>
      </c>
      <c r="H7177" t="s">
        <v>93</v>
      </c>
    </row>
    <row r="7178" spans="1:8" x14ac:dyDescent="0.25">
      <c r="A7178" t="s">
        <v>297</v>
      </c>
      <c r="B7178" t="s">
        <v>6486</v>
      </c>
      <c r="C7178" t="s">
        <v>89</v>
      </c>
      <c r="D7178" t="s">
        <v>6487</v>
      </c>
      <c r="E7178" t="s">
        <v>1258</v>
      </c>
      <c r="F7178" t="s">
        <v>89</v>
      </c>
      <c r="G7178" t="s">
        <v>89</v>
      </c>
      <c r="H7178" t="s">
        <v>93</v>
      </c>
    </row>
    <row r="7179" spans="1:8" x14ac:dyDescent="0.25">
      <c r="A7179" t="s">
        <v>297</v>
      </c>
      <c r="B7179" t="s">
        <v>6488</v>
      </c>
      <c r="C7179" t="s">
        <v>89</v>
      </c>
      <c r="D7179" t="s">
        <v>6489</v>
      </c>
      <c r="E7179" t="s">
        <v>1258</v>
      </c>
      <c r="F7179" t="s">
        <v>89</v>
      </c>
      <c r="G7179" t="s">
        <v>89</v>
      </c>
      <c r="H7179" t="s">
        <v>93</v>
      </c>
    </row>
    <row r="7180" spans="1:8" x14ac:dyDescent="0.25">
      <c r="A7180" t="s">
        <v>297</v>
      </c>
      <c r="B7180" t="s">
        <v>6490</v>
      </c>
      <c r="C7180" t="s">
        <v>89</v>
      </c>
      <c r="D7180" t="s">
        <v>6489</v>
      </c>
      <c r="E7180" t="s">
        <v>6491</v>
      </c>
      <c r="F7180" t="s">
        <v>89</v>
      </c>
      <c r="G7180" t="s">
        <v>89</v>
      </c>
      <c r="H7180" t="s">
        <v>93</v>
      </c>
    </row>
    <row r="7181" spans="1:8" x14ac:dyDescent="0.25">
      <c r="A7181" t="s">
        <v>297</v>
      </c>
      <c r="B7181" t="s">
        <v>6492</v>
      </c>
      <c r="C7181" t="s">
        <v>89</v>
      </c>
      <c r="D7181" t="s">
        <v>6489</v>
      </c>
      <c r="E7181" t="s">
        <v>1923</v>
      </c>
      <c r="F7181" t="s">
        <v>89</v>
      </c>
      <c r="G7181" t="s">
        <v>89</v>
      </c>
      <c r="H7181" t="s">
        <v>93</v>
      </c>
    </row>
    <row r="7182" spans="1:8" x14ac:dyDescent="0.25">
      <c r="A7182" t="s">
        <v>297</v>
      </c>
      <c r="B7182" t="s">
        <v>6493</v>
      </c>
      <c r="C7182" t="s">
        <v>89</v>
      </c>
      <c r="D7182" t="s">
        <v>6489</v>
      </c>
      <c r="E7182" t="s">
        <v>1949</v>
      </c>
      <c r="F7182" t="s">
        <v>89</v>
      </c>
      <c r="G7182" t="s">
        <v>89</v>
      </c>
      <c r="H7182" t="s">
        <v>93</v>
      </c>
    </row>
    <row r="7183" spans="1:8" x14ac:dyDescent="0.25">
      <c r="A7183" t="s">
        <v>297</v>
      </c>
      <c r="B7183" t="s">
        <v>6494</v>
      </c>
      <c r="C7183" t="s">
        <v>89</v>
      </c>
      <c r="D7183" t="s">
        <v>6487</v>
      </c>
      <c r="E7183" t="s">
        <v>6491</v>
      </c>
      <c r="F7183" t="s">
        <v>89</v>
      </c>
      <c r="G7183" t="s">
        <v>89</v>
      </c>
      <c r="H7183" t="s">
        <v>93</v>
      </c>
    </row>
    <row r="7184" spans="1:8" x14ac:dyDescent="0.25">
      <c r="A7184" t="s">
        <v>297</v>
      </c>
      <c r="B7184" t="s">
        <v>6495</v>
      </c>
      <c r="C7184" t="s">
        <v>89</v>
      </c>
      <c r="D7184" t="s">
        <v>6487</v>
      </c>
      <c r="E7184" t="s">
        <v>1923</v>
      </c>
      <c r="F7184" t="s">
        <v>89</v>
      </c>
      <c r="G7184" t="s">
        <v>89</v>
      </c>
      <c r="H7184" t="s">
        <v>93</v>
      </c>
    </row>
    <row r="7185" spans="1:8" x14ac:dyDescent="0.25">
      <c r="A7185" t="s">
        <v>297</v>
      </c>
      <c r="B7185" t="s">
        <v>6496</v>
      </c>
      <c r="C7185" t="s">
        <v>89</v>
      </c>
      <c r="D7185" t="s">
        <v>6487</v>
      </c>
      <c r="E7185" t="s">
        <v>1949</v>
      </c>
      <c r="F7185" t="s">
        <v>89</v>
      </c>
      <c r="G7185" t="s">
        <v>89</v>
      </c>
      <c r="H7185" t="s">
        <v>93</v>
      </c>
    </row>
    <row r="7186" spans="1:8" x14ac:dyDescent="0.25">
      <c r="A7186" t="s">
        <v>297</v>
      </c>
      <c r="B7186" t="s">
        <v>6449</v>
      </c>
      <c r="C7186" t="s">
        <v>89</v>
      </c>
      <c r="D7186" t="s">
        <v>6450</v>
      </c>
      <c r="E7186" t="s">
        <v>1093</v>
      </c>
      <c r="F7186" t="s">
        <v>89</v>
      </c>
      <c r="G7186" t="s">
        <v>89</v>
      </c>
      <c r="H7186" t="s">
        <v>93</v>
      </c>
    </row>
    <row r="7187" spans="1:8" x14ac:dyDescent="0.25">
      <c r="A7187" t="s">
        <v>297</v>
      </c>
      <c r="B7187" t="s">
        <v>2048</v>
      </c>
      <c r="C7187" t="s">
        <v>89</v>
      </c>
      <c r="D7187" t="s">
        <v>6450</v>
      </c>
      <c r="E7187" t="s">
        <v>6497</v>
      </c>
      <c r="F7187" t="s">
        <v>89</v>
      </c>
      <c r="G7187" t="s">
        <v>89</v>
      </c>
      <c r="H7187" t="s">
        <v>93</v>
      </c>
    </row>
    <row r="7188" spans="1:8" x14ac:dyDescent="0.25">
      <c r="A7188" t="s">
        <v>297</v>
      </c>
      <c r="B7188" t="s">
        <v>2049</v>
      </c>
      <c r="C7188" t="s">
        <v>89</v>
      </c>
      <c r="D7188" t="s">
        <v>6450</v>
      </c>
      <c r="E7188" t="s">
        <v>1917</v>
      </c>
      <c r="F7188" t="s">
        <v>89</v>
      </c>
      <c r="G7188" t="s">
        <v>89</v>
      </c>
      <c r="H7188" t="s">
        <v>93</v>
      </c>
    </row>
    <row r="7189" spans="1:8" x14ac:dyDescent="0.25">
      <c r="A7189" t="s">
        <v>297</v>
      </c>
      <c r="B7189" t="s">
        <v>6498</v>
      </c>
      <c r="C7189" t="s">
        <v>89</v>
      </c>
      <c r="D7189" t="s">
        <v>6499</v>
      </c>
      <c r="E7189" t="s">
        <v>1102</v>
      </c>
      <c r="F7189" t="s">
        <v>89</v>
      </c>
      <c r="G7189" t="s">
        <v>89</v>
      </c>
      <c r="H7189" t="s">
        <v>93</v>
      </c>
    </row>
    <row r="7190" spans="1:8" x14ac:dyDescent="0.25">
      <c r="A7190" t="s">
        <v>297</v>
      </c>
      <c r="B7190" t="s">
        <v>6500</v>
      </c>
      <c r="C7190" t="s">
        <v>89</v>
      </c>
      <c r="D7190" t="s">
        <v>6499</v>
      </c>
      <c r="E7190" t="s">
        <v>6501</v>
      </c>
      <c r="F7190" t="s">
        <v>89</v>
      </c>
      <c r="G7190" t="s">
        <v>89</v>
      </c>
      <c r="H7190" t="s">
        <v>93</v>
      </c>
    </row>
    <row r="7191" spans="1:8" x14ac:dyDescent="0.25">
      <c r="A7191" t="s">
        <v>297</v>
      </c>
      <c r="B7191" t="s">
        <v>6502</v>
      </c>
      <c r="C7191" t="s">
        <v>89</v>
      </c>
      <c r="D7191" t="s">
        <v>6499</v>
      </c>
      <c r="E7191" t="s">
        <v>1934</v>
      </c>
      <c r="F7191" t="s">
        <v>89</v>
      </c>
      <c r="G7191" t="s">
        <v>89</v>
      </c>
      <c r="H7191" t="s">
        <v>93</v>
      </c>
    </row>
    <row r="7192" spans="1:8" x14ac:dyDescent="0.25">
      <c r="A7192" t="s">
        <v>297</v>
      </c>
      <c r="B7192" t="s">
        <v>6503</v>
      </c>
      <c r="C7192" t="s">
        <v>89</v>
      </c>
      <c r="D7192" t="s">
        <v>6499</v>
      </c>
      <c r="E7192" t="s">
        <v>1853</v>
      </c>
      <c r="F7192" t="s">
        <v>89</v>
      </c>
      <c r="G7192" t="s">
        <v>89</v>
      </c>
      <c r="H7192" t="s">
        <v>93</v>
      </c>
    </row>
    <row r="7193" spans="1:8" x14ac:dyDescent="0.25">
      <c r="A7193" t="s">
        <v>297</v>
      </c>
      <c r="B7193" t="s">
        <v>6504</v>
      </c>
      <c r="C7193" t="s">
        <v>89</v>
      </c>
      <c r="D7193" t="s">
        <v>6505</v>
      </c>
      <c r="E7193" t="s">
        <v>1153</v>
      </c>
      <c r="F7193" t="s">
        <v>89</v>
      </c>
      <c r="G7193" t="s">
        <v>89</v>
      </c>
      <c r="H7193" t="s">
        <v>93</v>
      </c>
    </row>
    <row r="7194" spans="1:8" x14ac:dyDescent="0.25">
      <c r="A7194" t="s">
        <v>297</v>
      </c>
      <c r="B7194" t="s">
        <v>6506</v>
      </c>
      <c r="C7194" t="s">
        <v>89</v>
      </c>
      <c r="D7194" t="s">
        <v>6505</v>
      </c>
      <c r="E7194" t="s">
        <v>6507</v>
      </c>
      <c r="F7194" t="s">
        <v>89</v>
      </c>
      <c r="G7194" t="s">
        <v>89</v>
      </c>
      <c r="H7194" t="s">
        <v>93</v>
      </c>
    </row>
    <row r="7195" spans="1:8" x14ac:dyDescent="0.25">
      <c r="A7195" t="s">
        <v>297</v>
      </c>
      <c r="B7195" t="s">
        <v>6508</v>
      </c>
      <c r="C7195" t="s">
        <v>89</v>
      </c>
      <c r="D7195" t="s">
        <v>6505</v>
      </c>
      <c r="E7195" t="s">
        <v>6462</v>
      </c>
      <c r="F7195" t="s">
        <v>89</v>
      </c>
      <c r="G7195" t="s">
        <v>89</v>
      </c>
      <c r="H7195" t="s">
        <v>93</v>
      </c>
    </row>
    <row r="7196" spans="1:8" x14ac:dyDescent="0.25">
      <c r="A7196" t="s">
        <v>297</v>
      </c>
      <c r="B7196" t="s">
        <v>6509</v>
      </c>
      <c r="C7196" t="s">
        <v>89</v>
      </c>
      <c r="D7196" t="s">
        <v>6505</v>
      </c>
      <c r="E7196" t="s">
        <v>1930</v>
      </c>
      <c r="F7196" t="s">
        <v>89</v>
      </c>
      <c r="G7196" t="s">
        <v>89</v>
      </c>
      <c r="H7196" t="s">
        <v>93</v>
      </c>
    </row>
    <row r="7197" spans="1:8" x14ac:dyDescent="0.25">
      <c r="A7197" t="s">
        <v>297</v>
      </c>
      <c r="B7197" t="s">
        <v>6453</v>
      </c>
      <c r="C7197" t="s">
        <v>89</v>
      </c>
      <c r="D7197" t="s">
        <v>89</v>
      </c>
      <c r="E7197" t="s">
        <v>1093</v>
      </c>
      <c r="F7197" t="s">
        <v>89</v>
      </c>
      <c r="G7197" t="s">
        <v>89</v>
      </c>
      <c r="H7197" t="s">
        <v>93</v>
      </c>
    </row>
    <row r="7198" spans="1:8" x14ac:dyDescent="0.25">
      <c r="A7198" t="s">
        <v>297</v>
      </c>
      <c r="B7198" t="s">
        <v>6510</v>
      </c>
      <c r="C7198" t="s">
        <v>89</v>
      </c>
      <c r="D7198" t="s">
        <v>89</v>
      </c>
      <c r="E7198" t="s">
        <v>6497</v>
      </c>
      <c r="F7198" t="s">
        <v>89</v>
      </c>
      <c r="G7198" t="s">
        <v>89</v>
      </c>
      <c r="H7198" t="s">
        <v>93</v>
      </c>
    </row>
    <row r="7199" spans="1:8" x14ac:dyDescent="0.25">
      <c r="A7199" t="s">
        <v>297</v>
      </c>
      <c r="B7199" t="s">
        <v>6511</v>
      </c>
      <c r="C7199" t="s">
        <v>89</v>
      </c>
      <c r="D7199" t="s">
        <v>89</v>
      </c>
      <c r="E7199" t="s">
        <v>1917</v>
      </c>
      <c r="F7199" t="s">
        <v>89</v>
      </c>
      <c r="G7199" t="s">
        <v>89</v>
      </c>
      <c r="H7199" t="s">
        <v>93</v>
      </c>
    </row>
    <row r="7200" spans="1:8" x14ac:dyDescent="0.25">
      <c r="A7200" t="s">
        <v>297</v>
      </c>
      <c r="B7200" t="s">
        <v>6512</v>
      </c>
      <c r="C7200" t="s">
        <v>89</v>
      </c>
      <c r="D7200" t="s">
        <v>89</v>
      </c>
      <c r="E7200" t="s">
        <v>1951</v>
      </c>
      <c r="F7200" t="s">
        <v>89</v>
      </c>
      <c r="G7200" t="s">
        <v>89</v>
      </c>
      <c r="H7200" t="s">
        <v>93</v>
      </c>
    </row>
    <row r="7201" spans="1:8" x14ac:dyDescent="0.25">
      <c r="A7201" t="s">
        <v>297</v>
      </c>
      <c r="B7201" t="s">
        <v>6513</v>
      </c>
      <c r="C7201" t="s">
        <v>89</v>
      </c>
      <c r="D7201" t="s">
        <v>89</v>
      </c>
      <c r="E7201" t="s">
        <v>1258</v>
      </c>
      <c r="F7201" t="s">
        <v>89</v>
      </c>
      <c r="G7201" t="s">
        <v>89</v>
      </c>
      <c r="H7201" t="s">
        <v>93</v>
      </c>
    </row>
    <row r="7202" spans="1:8" x14ac:dyDescent="0.25">
      <c r="A7202" t="s">
        <v>297</v>
      </c>
      <c r="B7202" t="s">
        <v>6514</v>
      </c>
      <c r="C7202" t="s">
        <v>89</v>
      </c>
      <c r="D7202" t="s">
        <v>89</v>
      </c>
      <c r="E7202" t="s">
        <v>6491</v>
      </c>
      <c r="F7202" t="s">
        <v>89</v>
      </c>
      <c r="G7202" t="s">
        <v>89</v>
      </c>
      <c r="H7202" t="s">
        <v>93</v>
      </c>
    </row>
    <row r="7203" spans="1:8" x14ac:dyDescent="0.25">
      <c r="A7203" t="s">
        <v>297</v>
      </c>
      <c r="B7203" t="s">
        <v>6515</v>
      </c>
      <c r="C7203" t="s">
        <v>89</v>
      </c>
      <c r="D7203" t="s">
        <v>89</v>
      </c>
      <c r="E7203" t="s">
        <v>1923</v>
      </c>
      <c r="F7203" t="s">
        <v>89</v>
      </c>
      <c r="G7203" t="s">
        <v>89</v>
      </c>
      <c r="H7203" t="s">
        <v>93</v>
      </c>
    </row>
    <row r="7204" spans="1:8" x14ac:dyDescent="0.25">
      <c r="A7204" t="s">
        <v>297</v>
      </c>
      <c r="B7204" t="s">
        <v>6516</v>
      </c>
      <c r="C7204" t="s">
        <v>89</v>
      </c>
      <c r="D7204" t="s">
        <v>89</v>
      </c>
      <c r="E7204" t="s">
        <v>1897</v>
      </c>
      <c r="F7204" t="s">
        <v>89</v>
      </c>
      <c r="G7204" t="s">
        <v>89</v>
      </c>
      <c r="H7204" t="s">
        <v>93</v>
      </c>
    </row>
    <row r="7205" spans="1:8" x14ac:dyDescent="0.25">
      <c r="A7205" t="s">
        <v>297</v>
      </c>
      <c r="B7205" t="s">
        <v>6517</v>
      </c>
      <c r="C7205" t="s">
        <v>89</v>
      </c>
      <c r="D7205" t="s">
        <v>6518</v>
      </c>
      <c r="E7205" t="s">
        <v>1258</v>
      </c>
      <c r="F7205" t="s">
        <v>89</v>
      </c>
      <c r="G7205" t="s">
        <v>89</v>
      </c>
      <c r="H7205" t="s">
        <v>93</v>
      </c>
    </row>
    <row r="7206" spans="1:8" x14ac:dyDescent="0.25">
      <c r="A7206" t="s">
        <v>297</v>
      </c>
      <c r="B7206" t="s">
        <v>6519</v>
      </c>
      <c r="C7206" t="s">
        <v>89</v>
      </c>
      <c r="D7206" t="s">
        <v>6518</v>
      </c>
      <c r="E7206" t="s">
        <v>6491</v>
      </c>
      <c r="F7206" t="s">
        <v>89</v>
      </c>
      <c r="G7206" t="s">
        <v>89</v>
      </c>
      <c r="H7206" t="s">
        <v>93</v>
      </c>
    </row>
    <row r="7207" spans="1:8" x14ac:dyDescent="0.25">
      <c r="A7207" t="s">
        <v>297</v>
      </c>
      <c r="B7207" t="s">
        <v>6520</v>
      </c>
      <c r="C7207" t="s">
        <v>89</v>
      </c>
      <c r="D7207" t="s">
        <v>6518</v>
      </c>
      <c r="E7207" t="s">
        <v>1923</v>
      </c>
      <c r="F7207" t="s">
        <v>89</v>
      </c>
      <c r="G7207" t="s">
        <v>89</v>
      </c>
      <c r="H7207" t="s">
        <v>93</v>
      </c>
    </row>
    <row r="7208" spans="1:8" x14ac:dyDescent="0.25">
      <c r="A7208" t="s">
        <v>297</v>
      </c>
      <c r="B7208" t="s">
        <v>6521</v>
      </c>
      <c r="C7208" t="s">
        <v>89</v>
      </c>
      <c r="D7208" t="s">
        <v>6518</v>
      </c>
      <c r="E7208" t="s">
        <v>1949</v>
      </c>
      <c r="F7208" t="s">
        <v>89</v>
      </c>
      <c r="G7208" t="s">
        <v>89</v>
      </c>
      <c r="H7208" t="s">
        <v>93</v>
      </c>
    </row>
    <row r="7209" spans="1:8" x14ac:dyDescent="0.25">
      <c r="A7209" t="s">
        <v>297</v>
      </c>
      <c r="B7209" t="s">
        <v>6522</v>
      </c>
      <c r="C7209" t="s">
        <v>89</v>
      </c>
      <c r="D7209" t="s">
        <v>6523</v>
      </c>
      <c r="E7209" t="s">
        <v>1102</v>
      </c>
      <c r="F7209" t="s">
        <v>89</v>
      </c>
      <c r="G7209" t="s">
        <v>89</v>
      </c>
      <c r="H7209" t="s">
        <v>93</v>
      </c>
    </row>
    <row r="7210" spans="1:8" x14ac:dyDescent="0.25">
      <c r="A7210" t="s">
        <v>297</v>
      </c>
      <c r="B7210" t="s">
        <v>6524</v>
      </c>
      <c r="C7210" t="s">
        <v>89</v>
      </c>
      <c r="D7210" t="s">
        <v>6523</v>
      </c>
      <c r="E7210" t="s">
        <v>6525</v>
      </c>
      <c r="F7210" t="s">
        <v>89</v>
      </c>
      <c r="G7210" t="s">
        <v>89</v>
      </c>
      <c r="H7210" t="s">
        <v>93</v>
      </c>
    </row>
    <row r="7211" spans="1:8" x14ac:dyDescent="0.25">
      <c r="A7211" t="s">
        <v>297</v>
      </c>
      <c r="B7211" t="s">
        <v>6526</v>
      </c>
      <c r="C7211" t="s">
        <v>89</v>
      </c>
      <c r="D7211" t="s">
        <v>6523</v>
      </c>
      <c r="E7211" t="s">
        <v>6527</v>
      </c>
      <c r="F7211" t="s">
        <v>89</v>
      </c>
      <c r="G7211" t="s">
        <v>89</v>
      </c>
      <c r="H7211" t="s">
        <v>93</v>
      </c>
    </row>
    <row r="7212" spans="1:8" x14ac:dyDescent="0.25">
      <c r="A7212" t="s">
        <v>297</v>
      </c>
      <c r="B7212" t="s">
        <v>6528</v>
      </c>
      <c r="C7212" t="s">
        <v>89</v>
      </c>
      <c r="D7212" t="s">
        <v>6523</v>
      </c>
      <c r="E7212" t="s">
        <v>6381</v>
      </c>
      <c r="F7212" t="s">
        <v>89</v>
      </c>
      <c r="G7212" t="s">
        <v>89</v>
      </c>
      <c r="H7212" t="s">
        <v>93</v>
      </c>
    </row>
    <row r="7213" spans="1:8" x14ac:dyDescent="0.25">
      <c r="A7213" t="s">
        <v>297</v>
      </c>
      <c r="B7213" t="s">
        <v>6529</v>
      </c>
      <c r="C7213" t="s">
        <v>89</v>
      </c>
      <c r="D7213" t="s">
        <v>6530</v>
      </c>
      <c r="E7213" t="s">
        <v>1153</v>
      </c>
      <c r="F7213" t="s">
        <v>89</v>
      </c>
      <c r="G7213" t="s">
        <v>89</v>
      </c>
      <c r="H7213" t="s">
        <v>93</v>
      </c>
    </row>
    <row r="7214" spans="1:8" x14ac:dyDescent="0.25">
      <c r="A7214" t="s">
        <v>297</v>
      </c>
      <c r="B7214" t="s">
        <v>6531</v>
      </c>
      <c r="C7214" t="s">
        <v>89</v>
      </c>
      <c r="D7214" t="s">
        <v>6530</v>
      </c>
      <c r="E7214" t="s">
        <v>6507</v>
      </c>
      <c r="F7214" t="s">
        <v>89</v>
      </c>
      <c r="G7214" t="s">
        <v>89</v>
      </c>
      <c r="H7214" t="s">
        <v>93</v>
      </c>
    </row>
    <row r="7215" spans="1:8" x14ac:dyDescent="0.25">
      <c r="A7215" t="s">
        <v>297</v>
      </c>
      <c r="B7215" t="s">
        <v>6532</v>
      </c>
      <c r="C7215" t="s">
        <v>89</v>
      </c>
      <c r="D7215" t="s">
        <v>6530</v>
      </c>
      <c r="E7215" t="s">
        <v>6462</v>
      </c>
      <c r="F7215" t="s">
        <v>89</v>
      </c>
      <c r="G7215" t="s">
        <v>89</v>
      </c>
      <c r="H7215" t="s">
        <v>93</v>
      </c>
    </row>
    <row r="7216" spans="1:8" x14ac:dyDescent="0.25">
      <c r="A7216" t="s">
        <v>297</v>
      </c>
      <c r="B7216" t="s">
        <v>6533</v>
      </c>
      <c r="C7216" t="s">
        <v>89</v>
      </c>
      <c r="D7216" t="s">
        <v>6530</v>
      </c>
      <c r="E7216" t="s">
        <v>1930</v>
      </c>
      <c r="F7216" t="s">
        <v>89</v>
      </c>
      <c r="G7216" t="s">
        <v>89</v>
      </c>
      <c r="H7216" t="s">
        <v>93</v>
      </c>
    </row>
    <row r="7217" spans="1:8" x14ac:dyDescent="0.25">
      <c r="A7217" t="s">
        <v>297</v>
      </c>
      <c r="B7217" t="s">
        <v>6534</v>
      </c>
      <c r="C7217" t="s">
        <v>89</v>
      </c>
      <c r="D7217" t="s">
        <v>89</v>
      </c>
      <c r="E7217" t="s">
        <v>1093</v>
      </c>
      <c r="F7217" t="s">
        <v>89</v>
      </c>
      <c r="G7217" t="s">
        <v>89</v>
      </c>
      <c r="H7217" t="s">
        <v>93</v>
      </c>
    </row>
    <row r="7218" spans="1:8" x14ac:dyDescent="0.25">
      <c r="A7218" t="s">
        <v>297</v>
      </c>
      <c r="B7218" t="s">
        <v>6535</v>
      </c>
      <c r="C7218" t="s">
        <v>89</v>
      </c>
      <c r="D7218" t="s">
        <v>89</v>
      </c>
      <c r="E7218" t="s">
        <v>6497</v>
      </c>
      <c r="F7218" t="s">
        <v>89</v>
      </c>
      <c r="G7218" t="s">
        <v>89</v>
      </c>
      <c r="H7218" t="s">
        <v>93</v>
      </c>
    </row>
    <row r="7219" spans="1:8" x14ac:dyDescent="0.25">
      <c r="A7219" t="s">
        <v>297</v>
      </c>
      <c r="B7219" t="s">
        <v>6536</v>
      </c>
      <c r="C7219" t="s">
        <v>89</v>
      </c>
      <c r="D7219" t="s">
        <v>89</v>
      </c>
      <c r="E7219" t="s">
        <v>1917</v>
      </c>
      <c r="F7219" t="s">
        <v>89</v>
      </c>
      <c r="G7219" t="s">
        <v>89</v>
      </c>
      <c r="H7219" t="s">
        <v>93</v>
      </c>
    </row>
    <row r="7220" spans="1:8" x14ac:dyDescent="0.25">
      <c r="A7220" t="s">
        <v>297</v>
      </c>
      <c r="B7220" t="s">
        <v>6537</v>
      </c>
      <c r="C7220" t="s">
        <v>89</v>
      </c>
      <c r="D7220" t="s">
        <v>89</v>
      </c>
      <c r="E7220" t="s">
        <v>1951</v>
      </c>
      <c r="F7220" t="s">
        <v>89</v>
      </c>
      <c r="G7220" t="s">
        <v>89</v>
      </c>
      <c r="H7220" t="s">
        <v>93</v>
      </c>
    </row>
    <row r="7221" spans="1:8" x14ac:dyDescent="0.25">
      <c r="A7221" t="s">
        <v>297</v>
      </c>
      <c r="B7221" t="s">
        <v>6538</v>
      </c>
      <c r="C7221" t="s">
        <v>89</v>
      </c>
      <c r="D7221" t="s">
        <v>89</v>
      </c>
      <c r="E7221" t="s">
        <v>1093</v>
      </c>
      <c r="F7221" t="s">
        <v>89</v>
      </c>
      <c r="G7221" t="s">
        <v>89</v>
      </c>
      <c r="H7221" t="s">
        <v>93</v>
      </c>
    </row>
    <row r="7222" spans="1:8" x14ac:dyDescent="0.25">
      <c r="A7222" t="s">
        <v>297</v>
      </c>
      <c r="B7222" t="s">
        <v>6539</v>
      </c>
      <c r="C7222" t="s">
        <v>89</v>
      </c>
      <c r="D7222" t="s">
        <v>89</v>
      </c>
      <c r="E7222" t="s">
        <v>6497</v>
      </c>
      <c r="F7222" t="s">
        <v>89</v>
      </c>
      <c r="G7222" t="s">
        <v>89</v>
      </c>
      <c r="H7222" t="s">
        <v>93</v>
      </c>
    </row>
    <row r="7223" spans="1:8" x14ac:dyDescent="0.25">
      <c r="A7223" t="s">
        <v>297</v>
      </c>
      <c r="B7223" t="s">
        <v>6540</v>
      </c>
      <c r="C7223" t="s">
        <v>89</v>
      </c>
      <c r="D7223" t="s">
        <v>89</v>
      </c>
      <c r="E7223" t="s">
        <v>1917</v>
      </c>
      <c r="F7223" t="s">
        <v>89</v>
      </c>
      <c r="G7223" t="s">
        <v>89</v>
      </c>
      <c r="H7223" t="s">
        <v>93</v>
      </c>
    </row>
    <row r="7224" spans="1:8" x14ac:dyDescent="0.25">
      <c r="A7224" t="s">
        <v>297</v>
      </c>
      <c r="B7224" t="s">
        <v>6541</v>
      </c>
      <c r="C7224" t="s">
        <v>89</v>
      </c>
      <c r="D7224" t="s">
        <v>89</v>
      </c>
      <c r="E7224" t="s">
        <v>1951</v>
      </c>
      <c r="F7224" t="s">
        <v>89</v>
      </c>
      <c r="G7224" t="s">
        <v>89</v>
      </c>
      <c r="H7224" t="s">
        <v>93</v>
      </c>
    </row>
    <row r="7225" spans="1:8" x14ac:dyDescent="0.25">
      <c r="A7225" t="s">
        <v>297</v>
      </c>
      <c r="B7225" t="s">
        <v>6542</v>
      </c>
      <c r="C7225" t="s">
        <v>89</v>
      </c>
      <c r="D7225" t="s">
        <v>6543</v>
      </c>
      <c r="E7225" t="s">
        <v>6544</v>
      </c>
      <c r="F7225" t="s">
        <v>89</v>
      </c>
      <c r="G7225" t="s">
        <v>89</v>
      </c>
      <c r="H7225" t="s">
        <v>93</v>
      </c>
    </row>
    <row r="7226" spans="1:8" x14ac:dyDescent="0.25">
      <c r="A7226" t="s">
        <v>297</v>
      </c>
      <c r="B7226" t="s">
        <v>6545</v>
      </c>
      <c r="C7226" t="s">
        <v>89</v>
      </c>
      <c r="D7226" t="s">
        <v>6543</v>
      </c>
      <c r="E7226" t="s">
        <v>6546</v>
      </c>
      <c r="F7226" t="s">
        <v>89</v>
      </c>
      <c r="G7226" t="s">
        <v>89</v>
      </c>
      <c r="H7226" t="s">
        <v>93</v>
      </c>
    </row>
    <row r="7227" spans="1:8" x14ac:dyDescent="0.25">
      <c r="A7227" t="s">
        <v>297</v>
      </c>
      <c r="B7227" t="s">
        <v>6547</v>
      </c>
      <c r="C7227" t="s">
        <v>89</v>
      </c>
      <c r="D7227" t="s">
        <v>6543</v>
      </c>
      <c r="E7227" t="s">
        <v>1988</v>
      </c>
      <c r="F7227" t="s">
        <v>89</v>
      </c>
      <c r="G7227" t="s">
        <v>89</v>
      </c>
      <c r="H7227" t="s">
        <v>93</v>
      </c>
    </row>
    <row r="7228" spans="1:8" x14ac:dyDescent="0.25">
      <c r="A7228" t="s">
        <v>297</v>
      </c>
      <c r="B7228" t="s">
        <v>6548</v>
      </c>
      <c r="C7228" t="s">
        <v>89</v>
      </c>
      <c r="D7228" t="s">
        <v>6543</v>
      </c>
      <c r="E7228" t="s">
        <v>1850</v>
      </c>
      <c r="F7228" t="s">
        <v>89</v>
      </c>
      <c r="G7228" t="s">
        <v>89</v>
      </c>
      <c r="H7228" t="s">
        <v>93</v>
      </c>
    </row>
    <row r="7229" spans="1:8" x14ac:dyDescent="0.25">
      <c r="A7229" t="s">
        <v>297</v>
      </c>
      <c r="B7229" t="s">
        <v>6549</v>
      </c>
      <c r="C7229" t="s">
        <v>89</v>
      </c>
      <c r="D7229" t="s">
        <v>6550</v>
      </c>
      <c r="E7229" t="s">
        <v>1093</v>
      </c>
      <c r="F7229" t="s">
        <v>89</v>
      </c>
      <c r="G7229" t="s">
        <v>89</v>
      </c>
      <c r="H7229" t="s">
        <v>93</v>
      </c>
    </row>
    <row r="7230" spans="1:8" x14ac:dyDescent="0.25">
      <c r="A7230" t="s">
        <v>297</v>
      </c>
      <c r="B7230" t="s">
        <v>6551</v>
      </c>
      <c r="C7230" t="s">
        <v>89</v>
      </c>
      <c r="D7230" t="s">
        <v>6550</v>
      </c>
      <c r="E7230" t="s">
        <v>6497</v>
      </c>
      <c r="F7230" t="s">
        <v>89</v>
      </c>
      <c r="G7230" t="s">
        <v>89</v>
      </c>
      <c r="H7230" t="s">
        <v>93</v>
      </c>
    </row>
    <row r="7231" spans="1:8" x14ac:dyDescent="0.25">
      <c r="A7231" t="s">
        <v>297</v>
      </c>
      <c r="B7231" t="s">
        <v>6552</v>
      </c>
      <c r="C7231" t="s">
        <v>89</v>
      </c>
      <c r="D7231" t="s">
        <v>6550</v>
      </c>
      <c r="E7231" t="s">
        <v>1917</v>
      </c>
      <c r="F7231" t="s">
        <v>89</v>
      </c>
      <c r="G7231" t="s">
        <v>89</v>
      </c>
      <c r="H7231" t="s">
        <v>93</v>
      </c>
    </row>
    <row r="7232" spans="1:8" x14ac:dyDescent="0.25">
      <c r="A7232" t="s">
        <v>297</v>
      </c>
      <c r="B7232" t="s">
        <v>6553</v>
      </c>
      <c r="C7232" t="s">
        <v>89</v>
      </c>
      <c r="D7232" t="s">
        <v>6550</v>
      </c>
      <c r="E7232" t="s">
        <v>1951</v>
      </c>
      <c r="F7232" t="s">
        <v>89</v>
      </c>
      <c r="G7232" t="s">
        <v>89</v>
      </c>
      <c r="H7232" t="s">
        <v>93</v>
      </c>
    </row>
    <row r="7233" spans="1:8" x14ac:dyDescent="0.25">
      <c r="A7233" t="s">
        <v>297</v>
      </c>
      <c r="B7233" t="s">
        <v>6554</v>
      </c>
      <c r="C7233" t="s">
        <v>89</v>
      </c>
      <c r="D7233" t="s">
        <v>89</v>
      </c>
      <c r="E7233" t="s">
        <v>1094</v>
      </c>
      <c r="F7233" t="s">
        <v>89</v>
      </c>
      <c r="G7233" t="s">
        <v>89</v>
      </c>
      <c r="H7233" t="s">
        <v>93</v>
      </c>
    </row>
    <row r="7234" spans="1:8" x14ac:dyDescent="0.25">
      <c r="A7234" t="s">
        <v>297</v>
      </c>
      <c r="B7234" t="s">
        <v>6555</v>
      </c>
      <c r="C7234" t="s">
        <v>89</v>
      </c>
      <c r="D7234" t="s">
        <v>89</v>
      </c>
      <c r="E7234" t="s">
        <v>6556</v>
      </c>
      <c r="F7234" t="s">
        <v>89</v>
      </c>
      <c r="G7234" t="s">
        <v>89</v>
      </c>
      <c r="H7234" t="s">
        <v>93</v>
      </c>
    </row>
    <row r="7235" spans="1:8" x14ac:dyDescent="0.25">
      <c r="A7235" t="s">
        <v>297</v>
      </c>
      <c r="B7235" t="s">
        <v>6557</v>
      </c>
      <c r="C7235" t="s">
        <v>89</v>
      </c>
      <c r="D7235" t="s">
        <v>89</v>
      </c>
      <c r="E7235" t="s">
        <v>1928</v>
      </c>
      <c r="F7235" t="s">
        <v>89</v>
      </c>
      <c r="G7235" t="s">
        <v>89</v>
      </c>
      <c r="H7235" t="s">
        <v>93</v>
      </c>
    </row>
    <row r="7236" spans="1:8" x14ac:dyDescent="0.25">
      <c r="A7236" t="s">
        <v>297</v>
      </c>
      <c r="B7236" t="s">
        <v>6558</v>
      </c>
      <c r="C7236" t="s">
        <v>89</v>
      </c>
      <c r="D7236" t="s">
        <v>89</v>
      </c>
      <c r="E7236" t="s">
        <v>1954</v>
      </c>
      <c r="F7236" t="s">
        <v>89</v>
      </c>
      <c r="G7236" t="s">
        <v>89</v>
      </c>
      <c r="H7236" t="s">
        <v>93</v>
      </c>
    </row>
    <row r="7237" spans="1:8" x14ac:dyDescent="0.25">
      <c r="A7237" t="s">
        <v>297</v>
      </c>
      <c r="B7237" t="s">
        <v>6559</v>
      </c>
      <c r="C7237" t="s">
        <v>89</v>
      </c>
      <c r="D7237" t="s">
        <v>89</v>
      </c>
      <c r="E7237" t="s">
        <v>1094</v>
      </c>
      <c r="F7237" t="s">
        <v>89</v>
      </c>
      <c r="G7237" t="s">
        <v>89</v>
      </c>
      <c r="H7237" t="s">
        <v>93</v>
      </c>
    </row>
    <row r="7238" spans="1:8" x14ac:dyDescent="0.25">
      <c r="A7238" t="s">
        <v>297</v>
      </c>
      <c r="B7238" t="s">
        <v>6560</v>
      </c>
      <c r="C7238" t="s">
        <v>89</v>
      </c>
      <c r="D7238" t="s">
        <v>89</v>
      </c>
      <c r="E7238" t="s">
        <v>6556</v>
      </c>
      <c r="F7238" t="s">
        <v>89</v>
      </c>
      <c r="G7238" t="s">
        <v>89</v>
      </c>
      <c r="H7238" t="s">
        <v>93</v>
      </c>
    </row>
    <row r="7239" spans="1:8" x14ac:dyDescent="0.25">
      <c r="A7239" t="s">
        <v>297</v>
      </c>
      <c r="B7239" t="s">
        <v>6561</v>
      </c>
      <c r="C7239" t="s">
        <v>89</v>
      </c>
      <c r="D7239" t="s">
        <v>89</v>
      </c>
      <c r="E7239" t="s">
        <v>1928</v>
      </c>
      <c r="F7239" t="s">
        <v>89</v>
      </c>
      <c r="G7239" t="s">
        <v>89</v>
      </c>
      <c r="H7239" t="s">
        <v>93</v>
      </c>
    </row>
    <row r="7240" spans="1:8" x14ac:dyDescent="0.25">
      <c r="A7240" t="s">
        <v>297</v>
      </c>
      <c r="B7240" t="s">
        <v>6562</v>
      </c>
      <c r="C7240" t="s">
        <v>89</v>
      </c>
      <c r="D7240" t="s">
        <v>89</v>
      </c>
      <c r="E7240" t="s">
        <v>1954</v>
      </c>
      <c r="F7240" t="s">
        <v>89</v>
      </c>
      <c r="G7240" t="s">
        <v>89</v>
      </c>
      <c r="H7240" t="s">
        <v>93</v>
      </c>
    </row>
    <row r="7241" spans="1:8" x14ac:dyDescent="0.25">
      <c r="A7241" t="s">
        <v>297</v>
      </c>
      <c r="B7241" t="s">
        <v>6563</v>
      </c>
      <c r="C7241" t="s">
        <v>89</v>
      </c>
      <c r="D7241" t="s">
        <v>6564</v>
      </c>
      <c r="E7241" t="s">
        <v>1093</v>
      </c>
      <c r="F7241" t="s">
        <v>89</v>
      </c>
      <c r="G7241" t="s">
        <v>89</v>
      </c>
      <c r="H7241" t="s">
        <v>93</v>
      </c>
    </row>
    <row r="7242" spans="1:8" x14ac:dyDescent="0.25">
      <c r="A7242" t="s">
        <v>297</v>
      </c>
      <c r="B7242" t="s">
        <v>6565</v>
      </c>
      <c r="C7242" t="s">
        <v>89</v>
      </c>
      <c r="D7242" t="s">
        <v>6564</v>
      </c>
      <c r="E7242" t="s">
        <v>6497</v>
      </c>
      <c r="F7242" t="s">
        <v>89</v>
      </c>
      <c r="G7242" t="s">
        <v>89</v>
      </c>
      <c r="H7242" t="s">
        <v>93</v>
      </c>
    </row>
    <row r="7243" spans="1:8" x14ac:dyDescent="0.25">
      <c r="A7243" t="s">
        <v>297</v>
      </c>
      <c r="B7243" t="s">
        <v>6566</v>
      </c>
      <c r="C7243" t="s">
        <v>89</v>
      </c>
      <c r="D7243" t="s">
        <v>6564</v>
      </c>
      <c r="E7243" t="s">
        <v>1917</v>
      </c>
      <c r="F7243" t="s">
        <v>89</v>
      </c>
      <c r="G7243" t="s">
        <v>89</v>
      </c>
      <c r="H7243" t="s">
        <v>93</v>
      </c>
    </row>
    <row r="7244" spans="1:8" x14ac:dyDescent="0.25">
      <c r="A7244" t="s">
        <v>297</v>
      </c>
      <c r="B7244" t="s">
        <v>6567</v>
      </c>
      <c r="C7244" t="s">
        <v>89</v>
      </c>
      <c r="D7244" t="s">
        <v>6564</v>
      </c>
      <c r="E7244" t="s">
        <v>1951</v>
      </c>
      <c r="F7244" t="s">
        <v>89</v>
      </c>
      <c r="G7244" t="s">
        <v>89</v>
      </c>
      <c r="H7244" t="s">
        <v>93</v>
      </c>
    </row>
    <row r="7245" spans="1:8" x14ac:dyDescent="0.25">
      <c r="A7245" t="s">
        <v>297</v>
      </c>
      <c r="B7245" t="s">
        <v>6568</v>
      </c>
      <c r="C7245" t="s">
        <v>89</v>
      </c>
      <c r="D7245" t="s">
        <v>6569</v>
      </c>
      <c r="E7245" t="s">
        <v>1153</v>
      </c>
      <c r="F7245" t="s">
        <v>89</v>
      </c>
      <c r="G7245" t="s">
        <v>89</v>
      </c>
      <c r="H7245" t="s">
        <v>93</v>
      </c>
    </row>
    <row r="7246" spans="1:8" x14ac:dyDescent="0.25">
      <c r="A7246" t="s">
        <v>297</v>
      </c>
      <c r="B7246" t="s">
        <v>6570</v>
      </c>
      <c r="C7246" t="s">
        <v>89</v>
      </c>
      <c r="D7246" t="s">
        <v>6569</v>
      </c>
      <c r="E7246" t="s">
        <v>6507</v>
      </c>
      <c r="F7246" t="s">
        <v>89</v>
      </c>
      <c r="G7246" t="s">
        <v>89</v>
      </c>
      <c r="H7246" t="s">
        <v>93</v>
      </c>
    </row>
    <row r="7247" spans="1:8" x14ac:dyDescent="0.25">
      <c r="A7247" t="s">
        <v>297</v>
      </c>
      <c r="B7247" t="s">
        <v>6571</v>
      </c>
      <c r="C7247" t="s">
        <v>89</v>
      </c>
      <c r="D7247" t="s">
        <v>6569</v>
      </c>
      <c r="E7247" t="s">
        <v>6462</v>
      </c>
      <c r="F7247" t="s">
        <v>89</v>
      </c>
      <c r="G7247" t="s">
        <v>89</v>
      </c>
      <c r="H7247" t="s">
        <v>93</v>
      </c>
    </row>
    <row r="7248" spans="1:8" x14ac:dyDescent="0.25">
      <c r="A7248" t="s">
        <v>297</v>
      </c>
      <c r="B7248" t="s">
        <v>6572</v>
      </c>
      <c r="C7248" t="s">
        <v>89</v>
      </c>
      <c r="D7248" t="s">
        <v>6569</v>
      </c>
      <c r="E7248" t="s">
        <v>1930</v>
      </c>
      <c r="F7248" t="s">
        <v>89</v>
      </c>
      <c r="G7248" t="s">
        <v>89</v>
      </c>
      <c r="H7248" t="s">
        <v>93</v>
      </c>
    </row>
    <row r="7249" spans="1:8" x14ac:dyDescent="0.25">
      <c r="A7249" t="s">
        <v>297</v>
      </c>
      <c r="B7249" t="s">
        <v>6573</v>
      </c>
      <c r="C7249" t="s">
        <v>89</v>
      </c>
      <c r="D7249" t="s">
        <v>6574</v>
      </c>
      <c r="E7249" t="s">
        <v>1093</v>
      </c>
      <c r="F7249" t="s">
        <v>89</v>
      </c>
      <c r="G7249" t="s">
        <v>89</v>
      </c>
      <c r="H7249" t="s">
        <v>93</v>
      </c>
    </row>
    <row r="7250" spans="1:8" x14ac:dyDescent="0.25">
      <c r="A7250" t="s">
        <v>297</v>
      </c>
      <c r="B7250" t="s">
        <v>6575</v>
      </c>
      <c r="C7250" t="s">
        <v>89</v>
      </c>
      <c r="D7250" t="s">
        <v>6574</v>
      </c>
      <c r="E7250" t="s">
        <v>6497</v>
      </c>
      <c r="F7250" t="s">
        <v>89</v>
      </c>
      <c r="G7250" t="s">
        <v>89</v>
      </c>
      <c r="H7250" t="s">
        <v>93</v>
      </c>
    </row>
    <row r="7251" spans="1:8" x14ac:dyDescent="0.25">
      <c r="A7251" t="s">
        <v>297</v>
      </c>
      <c r="B7251" t="s">
        <v>6576</v>
      </c>
      <c r="C7251" t="s">
        <v>89</v>
      </c>
      <c r="D7251" t="s">
        <v>6574</v>
      </c>
      <c r="E7251" t="s">
        <v>1917</v>
      </c>
      <c r="F7251" t="s">
        <v>89</v>
      </c>
      <c r="G7251" t="s">
        <v>89</v>
      </c>
      <c r="H7251" t="s">
        <v>93</v>
      </c>
    </row>
    <row r="7252" spans="1:8" x14ac:dyDescent="0.25">
      <c r="A7252" t="s">
        <v>297</v>
      </c>
      <c r="B7252" t="s">
        <v>6577</v>
      </c>
      <c r="C7252" t="s">
        <v>89</v>
      </c>
      <c r="D7252" t="s">
        <v>6574</v>
      </c>
      <c r="E7252" t="s">
        <v>1951</v>
      </c>
      <c r="F7252" t="s">
        <v>89</v>
      </c>
      <c r="G7252" t="s">
        <v>89</v>
      </c>
      <c r="H7252" t="s">
        <v>93</v>
      </c>
    </row>
    <row r="7253" spans="1:8" x14ac:dyDescent="0.25">
      <c r="A7253" t="s">
        <v>297</v>
      </c>
      <c r="B7253" t="s">
        <v>6578</v>
      </c>
      <c r="C7253" t="s">
        <v>89</v>
      </c>
      <c r="D7253" t="s">
        <v>6579</v>
      </c>
      <c r="E7253" t="s">
        <v>1093</v>
      </c>
      <c r="F7253" t="s">
        <v>89</v>
      </c>
      <c r="G7253" t="s">
        <v>89</v>
      </c>
      <c r="H7253" t="s">
        <v>93</v>
      </c>
    </row>
    <row r="7254" spans="1:8" x14ac:dyDescent="0.25">
      <c r="A7254" t="s">
        <v>297</v>
      </c>
      <c r="B7254" t="s">
        <v>6580</v>
      </c>
      <c r="C7254" t="s">
        <v>89</v>
      </c>
      <c r="D7254" t="s">
        <v>6579</v>
      </c>
      <c r="E7254" t="s">
        <v>6497</v>
      </c>
      <c r="F7254" t="s">
        <v>89</v>
      </c>
      <c r="G7254" t="s">
        <v>89</v>
      </c>
      <c r="H7254" t="s">
        <v>93</v>
      </c>
    </row>
    <row r="7255" spans="1:8" x14ac:dyDescent="0.25">
      <c r="A7255" t="s">
        <v>297</v>
      </c>
      <c r="B7255" t="s">
        <v>6581</v>
      </c>
      <c r="C7255" t="s">
        <v>89</v>
      </c>
      <c r="D7255" t="s">
        <v>6579</v>
      </c>
      <c r="E7255" t="s">
        <v>1917</v>
      </c>
      <c r="F7255" t="s">
        <v>89</v>
      </c>
      <c r="G7255" t="s">
        <v>89</v>
      </c>
      <c r="H7255" t="s">
        <v>93</v>
      </c>
    </row>
    <row r="7256" spans="1:8" x14ac:dyDescent="0.25">
      <c r="A7256" t="s">
        <v>297</v>
      </c>
      <c r="B7256" t="s">
        <v>6582</v>
      </c>
      <c r="C7256" t="s">
        <v>89</v>
      </c>
      <c r="D7256" t="s">
        <v>6579</v>
      </c>
      <c r="E7256" t="s">
        <v>1951</v>
      </c>
      <c r="F7256" t="s">
        <v>89</v>
      </c>
      <c r="G7256" t="s">
        <v>89</v>
      </c>
      <c r="H7256" t="s">
        <v>93</v>
      </c>
    </row>
    <row r="7257" spans="1:8" x14ac:dyDescent="0.25">
      <c r="A7257" t="s">
        <v>297</v>
      </c>
      <c r="B7257" t="s">
        <v>6583</v>
      </c>
      <c r="C7257" t="s">
        <v>89</v>
      </c>
      <c r="D7257" t="s">
        <v>6584</v>
      </c>
      <c r="E7257" t="s">
        <v>1093</v>
      </c>
      <c r="F7257" t="s">
        <v>89</v>
      </c>
      <c r="G7257" t="s">
        <v>89</v>
      </c>
      <c r="H7257" t="s">
        <v>93</v>
      </c>
    </row>
    <row r="7258" spans="1:8" x14ac:dyDescent="0.25">
      <c r="A7258" t="s">
        <v>297</v>
      </c>
      <c r="B7258" t="s">
        <v>6585</v>
      </c>
      <c r="C7258" t="s">
        <v>89</v>
      </c>
      <c r="D7258" t="s">
        <v>6584</v>
      </c>
      <c r="E7258" t="s">
        <v>6497</v>
      </c>
      <c r="F7258" t="s">
        <v>89</v>
      </c>
      <c r="G7258" t="s">
        <v>89</v>
      </c>
      <c r="H7258" t="s">
        <v>93</v>
      </c>
    </row>
    <row r="7259" spans="1:8" x14ac:dyDescent="0.25">
      <c r="A7259" t="s">
        <v>297</v>
      </c>
      <c r="B7259" t="s">
        <v>6586</v>
      </c>
      <c r="C7259" t="s">
        <v>89</v>
      </c>
      <c r="D7259" t="s">
        <v>6584</v>
      </c>
      <c r="E7259" t="s">
        <v>1917</v>
      </c>
      <c r="F7259" t="s">
        <v>89</v>
      </c>
      <c r="G7259" t="s">
        <v>89</v>
      </c>
      <c r="H7259" t="s">
        <v>93</v>
      </c>
    </row>
    <row r="7260" spans="1:8" x14ac:dyDescent="0.25">
      <c r="A7260" t="s">
        <v>297</v>
      </c>
      <c r="B7260" t="s">
        <v>6587</v>
      </c>
      <c r="C7260" t="s">
        <v>89</v>
      </c>
      <c r="D7260" t="s">
        <v>6584</v>
      </c>
      <c r="E7260" t="s">
        <v>1951</v>
      </c>
      <c r="F7260" t="s">
        <v>89</v>
      </c>
      <c r="G7260" t="s">
        <v>89</v>
      </c>
      <c r="H7260" t="s">
        <v>93</v>
      </c>
    </row>
    <row r="7261" spans="1:8" x14ac:dyDescent="0.25">
      <c r="A7261" t="s">
        <v>297</v>
      </c>
      <c r="B7261" t="s">
        <v>6588</v>
      </c>
      <c r="C7261" t="s">
        <v>89</v>
      </c>
      <c r="D7261" t="s">
        <v>6589</v>
      </c>
      <c r="E7261" t="s">
        <v>1093</v>
      </c>
      <c r="F7261" t="s">
        <v>89</v>
      </c>
      <c r="G7261" t="s">
        <v>89</v>
      </c>
      <c r="H7261" t="s">
        <v>93</v>
      </c>
    </row>
    <row r="7262" spans="1:8" x14ac:dyDescent="0.25">
      <c r="A7262" t="s">
        <v>297</v>
      </c>
      <c r="B7262" t="s">
        <v>6590</v>
      </c>
      <c r="C7262" t="s">
        <v>89</v>
      </c>
      <c r="D7262" t="s">
        <v>6589</v>
      </c>
      <c r="E7262" t="s">
        <v>6497</v>
      </c>
      <c r="F7262" t="s">
        <v>89</v>
      </c>
      <c r="G7262" t="s">
        <v>89</v>
      </c>
      <c r="H7262" t="s">
        <v>93</v>
      </c>
    </row>
    <row r="7263" spans="1:8" x14ac:dyDescent="0.25">
      <c r="A7263" t="s">
        <v>297</v>
      </c>
      <c r="B7263" t="s">
        <v>6591</v>
      </c>
      <c r="C7263" t="s">
        <v>89</v>
      </c>
      <c r="D7263" t="s">
        <v>6589</v>
      </c>
      <c r="E7263" t="s">
        <v>1917</v>
      </c>
      <c r="F7263" t="s">
        <v>89</v>
      </c>
      <c r="G7263" t="s">
        <v>89</v>
      </c>
      <c r="H7263" t="s">
        <v>93</v>
      </c>
    </row>
    <row r="7264" spans="1:8" x14ac:dyDescent="0.25">
      <c r="A7264" t="s">
        <v>297</v>
      </c>
      <c r="B7264" t="s">
        <v>6592</v>
      </c>
      <c r="C7264" t="s">
        <v>89</v>
      </c>
      <c r="D7264" t="s">
        <v>6589</v>
      </c>
      <c r="E7264" t="s">
        <v>1951</v>
      </c>
      <c r="F7264" t="s">
        <v>89</v>
      </c>
      <c r="G7264" t="s">
        <v>89</v>
      </c>
      <c r="H7264" t="s">
        <v>93</v>
      </c>
    </row>
    <row r="7265" spans="1:8" x14ac:dyDescent="0.25">
      <c r="A7265" t="s">
        <v>297</v>
      </c>
      <c r="B7265" t="s">
        <v>6593</v>
      </c>
      <c r="C7265" t="s">
        <v>89</v>
      </c>
      <c r="D7265" t="s">
        <v>6579</v>
      </c>
      <c r="E7265" t="s">
        <v>1093</v>
      </c>
      <c r="F7265" t="s">
        <v>89</v>
      </c>
      <c r="G7265" t="s">
        <v>89</v>
      </c>
      <c r="H7265" t="s">
        <v>93</v>
      </c>
    </row>
    <row r="7266" spans="1:8" x14ac:dyDescent="0.25">
      <c r="A7266" t="s">
        <v>297</v>
      </c>
      <c r="B7266" t="s">
        <v>6594</v>
      </c>
      <c r="C7266" t="s">
        <v>89</v>
      </c>
      <c r="D7266" t="s">
        <v>6579</v>
      </c>
      <c r="E7266" t="s">
        <v>6497</v>
      </c>
      <c r="F7266" t="s">
        <v>89</v>
      </c>
      <c r="G7266" t="s">
        <v>89</v>
      </c>
      <c r="H7266" t="s">
        <v>93</v>
      </c>
    </row>
    <row r="7267" spans="1:8" x14ac:dyDescent="0.25">
      <c r="A7267" t="s">
        <v>297</v>
      </c>
      <c r="B7267" t="s">
        <v>6595</v>
      </c>
      <c r="C7267" t="s">
        <v>89</v>
      </c>
      <c r="D7267" t="s">
        <v>6579</v>
      </c>
      <c r="E7267" t="s">
        <v>1917</v>
      </c>
      <c r="F7267" t="s">
        <v>89</v>
      </c>
      <c r="G7267" t="s">
        <v>89</v>
      </c>
      <c r="H7267" t="s">
        <v>93</v>
      </c>
    </row>
    <row r="7268" spans="1:8" x14ac:dyDescent="0.25">
      <c r="A7268" t="s">
        <v>297</v>
      </c>
      <c r="B7268" t="s">
        <v>6596</v>
      </c>
      <c r="C7268" t="s">
        <v>89</v>
      </c>
      <c r="D7268" t="s">
        <v>6579</v>
      </c>
      <c r="E7268" t="s">
        <v>1951</v>
      </c>
      <c r="F7268" t="s">
        <v>89</v>
      </c>
      <c r="G7268" t="s">
        <v>89</v>
      </c>
      <c r="H7268" t="s">
        <v>93</v>
      </c>
    </row>
    <row r="7269" spans="1:8" x14ac:dyDescent="0.25">
      <c r="A7269" t="s">
        <v>297</v>
      </c>
      <c r="B7269" t="s">
        <v>6597</v>
      </c>
      <c r="C7269" t="s">
        <v>89</v>
      </c>
      <c r="D7269" t="s">
        <v>6584</v>
      </c>
      <c r="E7269" t="s">
        <v>1093</v>
      </c>
      <c r="F7269" t="s">
        <v>89</v>
      </c>
      <c r="G7269" t="s">
        <v>89</v>
      </c>
      <c r="H7269" t="s">
        <v>93</v>
      </c>
    </row>
    <row r="7270" spans="1:8" x14ac:dyDescent="0.25">
      <c r="A7270" t="s">
        <v>297</v>
      </c>
      <c r="B7270" t="s">
        <v>6598</v>
      </c>
      <c r="C7270" t="s">
        <v>89</v>
      </c>
      <c r="D7270" t="s">
        <v>6584</v>
      </c>
      <c r="E7270" t="s">
        <v>6497</v>
      </c>
      <c r="F7270" t="s">
        <v>89</v>
      </c>
      <c r="G7270" t="s">
        <v>89</v>
      </c>
      <c r="H7270" t="s">
        <v>93</v>
      </c>
    </row>
    <row r="7271" spans="1:8" x14ac:dyDescent="0.25">
      <c r="A7271" t="s">
        <v>297</v>
      </c>
      <c r="B7271" t="s">
        <v>6599</v>
      </c>
      <c r="C7271" t="s">
        <v>89</v>
      </c>
      <c r="D7271" t="s">
        <v>6584</v>
      </c>
      <c r="E7271" t="s">
        <v>1917</v>
      </c>
      <c r="F7271" t="s">
        <v>89</v>
      </c>
      <c r="G7271" t="s">
        <v>89</v>
      </c>
      <c r="H7271" t="s">
        <v>93</v>
      </c>
    </row>
    <row r="7272" spans="1:8" x14ac:dyDescent="0.25">
      <c r="A7272" t="s">
        <v>297</v>
      </c>
      <c r="B7272" t="s">
        <v>6600</v>
      </c>
      <c r="C7272" t="s">
        <v>89</v>
      </c>
      <c r="D7272" t="s">
        <v>6584</v>
      </c>
      <c r="E7272" t="s">
        <v>1951</v>
      </c>
      <c r="F7272" t="s">
        <v>89</v>
      </c>
      <c r="G7272" t="s">
        <v>89</v>
      </c>
      <c r="H7272" t="s">
        <v>93</v>
      </c>
    </row>
    <row r="7273" spans="1:8" x14ac:dyDescent="0.25">
      <c r="A7273" t="s">
        <v>297</v>
      </c>
      <c r="B7273" t="s">
        <v>6601</v>
      </c>
      <c r="C7273" t="s">
        <v>89</v>
      </c>
      <c r="D7273" t="s">
        <v>6602</v>
      </c>
      <c r="E7273" t="s">
        <v>1093</v>
      </c>
      <c r="F7273" t="s">
        <v>89</v>
      </c>
      <c r="G7273" t="s">
        <v>89</v>
      </c>
      <c r="H7273" t="s">
        <v>93</v>
      </c>
    </row>
    <row r="7274" spans="1:8" x14ac:dyDescent="0.25">
      <c r="A7274" t="s">
        <v>297</v>
      </c>
      <c r="B7274" t="s">
        <v>6603</v>
      </c>
      <c r="C7274" t="s">
        <v>89</v>
      </c>
      <c r="D7274" t="s">
        <v>6602</v>
      </c>
      <c r="E7274" t="s">
        <v>6497</v>
      </c>
      <c r="F7274" t="s">
        <v>89</v>
      </c>
      <c r="G7274" t="s">
        <v>89</v>
      </c>
      <c r="H7274" t="s">
        <v>93</v>
      </c>
    </row>
    <row r="7275" spans="1:8" x14ac:dyDescent="0.25">
      <c r="A7275" t="s">
        <v>297</v>
      </c>
      <c r="B7275" t="s">
        <v>6604</v>
      </c>
      <c r="C7275" t="s">
        <v>89</v>
      </c>
      <c r="D7275" t="s">
        <v>6602</v>
      </c>
      <c r="E7275" t="s">
        <v>1917</v>
      </c>
      <c r="F7275" t="s">
        <v>89</v>
      </c>
      <c r="G7275" t="s">
        <v>89</v>
      </c>
      <c r="H7275" t="s">
        <v>93</v>
      </c>
    </row>
    <row r="7276" spans="1:8" x14ac:dyDescent="0.25">
      <c r="A7276" t="s">
        <v>297</v>
      </c>
      <c r="B7276" t="s">
        <v>6605</v>
      </c>
      <c r="C7276" t="s">
        <v>89</v>
      </c>
      <c r="D7276" t="s">
        <v>6602</v>
      </c>
      <c r="E7276" t="s">
        <v>1951</v>
      </c>
      <c r="F7276" t="s">
        <v>89</v>
      </c>
      <c r="G7276" t="s">
        <v>89</v>
      </c>
      <c r="H7276" t="s">
        <v>93</v>
      </c>
    </row>
    <row r="7277" spans="1:8" x14ac:dyDescent="0.25">
      <c r="A7277" t="s">
        <v>297</v>
      </c>
      <c r="B7277" t="s">
        <v>6606</v>
      </c>
      <c r="C7277" t="s">
        <v>89</v>
      </c>
      <c r="D7277" t="s">
        <v>89</v>
      </c>
      <c r="E7277" t="s">
        <v>1258</v>
      </c>
      <c r="F7277" t="s">
        <v>89</v>
      </c>
      <c r="G7277" t="s">
        <v>89</v>
      </c>
      <c r="H7277" t="s">
        <v>93</v>
      </c>
    </row>
    <row r="7278" spans="1:8" x14ac:dyDescent="0.25">
      <c r="A7278" t="s">
        <v>297</v>
      </c>
      <c r="B7278" t="s">
        <v>6607</v>
      </c>
      <c r="C7278" t="s">
        <v>89</v>
      </c>
      <c r="D7278" t="s">
        <v>89</v>
      </c>
      <c r="E7278" t="s">
        <v>6491</v>
      </c>
      <c r="F7278" t="s">
        <v>89</v>
      </c>
      <c r="G7278" t="s">
        <v>89</v>
      </c>
      <c r="H7278" t="s">
        <v>93</v>
      </c>
    </row>
    <row r="7279" spans="1:8" x14ac:dyDescent="0.25">
      <c r="A7279" t="s">
        <v>297</v>
      </c>
      <c r="B7279" t="s">
        <v>6608</v>
      </c>
      <c r="C7279" t="s">
        <v>89</v>
      </c>
      <c r="D7279" t="s">
        <v>89</v>
      </c>
      <c r="E7279" t="s">
        <v>1923</v>
      </c>
      <c r="F7279" t="s">
        <v>89</v>
      </c>
      <c r="G7279" t="s">
        <v>89</v>
      </c>
      <c r="H7279" t="s">
        <v>93</v>
      </c>
    </row>
    <row r="7280" spans="1:8" x14ac:dyDescent="0.25">
      <c r="A7280" t="s">
        <v>297</v>
      </c>
      <c r="B7280" t="s">
        <v>6609</v>
      </c>
      <c r="C7280" t="s">
        <v>89</v>
      </c>
      <c r="D7280" t="s">
        <v>89</v>
      </c>
      <c r="E7280" t="s">
        <v>2030</v>
      </c>
      <c r="F7280" t="s">
        <v>89</v>
      </c>
      <c r="G7280" t="s">
        <v>89</v>
      </c>
      <c r="H7280" t="s">
        <v>93</v>
      </c>
    </row>
    <row r="7281" spans="1:8" x14ac:dyDescent="0.25">
      <c r="A7281" t="s">
        <v>297</v>
      </c>
      <c r="B7281" t="s">
        <v>6610</v>
      </c>
      <c r="C7281" t="s">
        <v>89</v>
      </c>
      <c r="D7281" t="s">
        <v>89</v>
      </c>
      <c r="E7281" t="s">
        <v>1258</v>
      </c>
      <c r="F7281" t="s">
        <v>89</v>
      </c>
      <c r="G7281" t="s">
        <v>89</v>
      </c>
      <c r="H7281" t="s">
        <v>93</v>
      </c>
    </row>
    <row r="7282" spans="1:8" x14ac:dyDescent="0.25">
      <c r="A7282" t="s">
        <v>297</v>
      </c>
      <c r="B7282" t="s">
        <v>6611</v>
      </c>
      <c r="C7282" t="s">
        <v>89</v>
      </c>
      <c r="D7282" t="s">
        <v>89</v>
      </c>
      <c r="E7282" t="s">
        <v>6491</v>
      </c>
      <c r="F7282" t="s">
        <v>89</v>
      </c>
      <c r="G7282" t="s">
        <v>89</v>
      </c>
      <c r="H7282" t="s">
        <v>93</v>
      </c>
    </row>
    <row r="7283" spans="1:8" x14ac:dyDescent="0.25">
      <c r="A7283" t="s">
        <v>297</v>
      </c>
      <c r="B7283" t="s">
        <v>6612</v>
      </c>
      <c r="C7283" t="s">
        <v>89</v>
      </c>
      <c r="D7283" t="s">
        <v>89</v>
      </c>
      <c r="E7283" t="s">
        <v>1923</v>
      </c>
      <c r="F7283" t="s">
        <v>89</v>
      </c>
      <c r="G7283" t="s">
        <v>89</v>
      </c>
      <c r="H7283" t="s">
        <v>93</v>
      </c>
    </row>
    <row r="7284" spans="1:8" x14ac:dyDescent="0.25">
      <c r="A7284" t="s">
        <v>297</v>
      </c>
      <c r="B7284" t="s">
        <v>6613</v>
      </c>
      <c r="C7284" t="s">
        <v>89</v>
      </c>
      <c r="D7284" t="s">
        <v>89</v>
      </c>
      <c r="E7284" t="s">
        <v>2030</v>
      </c>
      <c r="F7284" t="s">
        <v>89</v>
      </c>
      <c r="G7284" t="s">
        <v>89</v>
      </c>
      <c r="H7284" t="s">
        <v>93</v>
      </c>
    </row>
    <row r="7285" spans="1:8" x14ac:dyDescent="0.25">
      <c r="A7285" t="s">
        <v>297</v>
      </c>
      <c r="B7285" t="s">
        <v>6614</v>
      </c>
      <c r="C7285" t="s">
        <v>89</v>
      </c>
      <c r="D7285" t="s">
        <v>6615</v>
      </c>
      <c r="E7285" t="s">
        <v>1105</v>
      </c>
      <c r="F7285" t="s">
        <v>89</v>
      </c>
      <c r="G7285" t="s">
        <v>89</v>
      </c>
      <c r="H7285" t="s">
        <v>93</v>
      </c>
    </row>
    <row r="7286" spans="1:8" x14ac:dyDescent="0.25">
      <c r="A7286" t="s">
        <v>297</v>
      </c>
      <c r="B7286" t="s">
        <v>6616</v>
      </c>
      <c r="C7286" t="s">
        <v>89</v>
      </c>
      <c r="D7286" t="s">
        <v>6615</v>
      </c>
      <c r="E7286" t="s">
        <v>6617</v>
      </c>
      <c r="F7286" t="s">
        <v>89</v>
      </c>
      <c r="G7286" t="s">
        <v>89</v>
      </c>
      <c r="H7286" t="s">
        <v>93</v>
      </c>
    </row>
    <row r="7287" spans="1:8" x14ac:dyDescent="0.25">
      <c r="A7287" t="s">
        <v>297</v>
      </c>
      <c r="B7287" t="s">
        <v>6618</v>
      </c>
      <c r="C7287" t="s">
        <v>89</v>
      </c>
      <c r="D7287" t="s">
        <v>6615</v>
      </c>
      <c r="E7287" t="s">
        <v>1754</v>
      </c>
      <c r="F7287" t="s">
        <v>89</v>
      </c>
      <c r="G7287" t="s">
        <v>89</v>
      </c>
      <c r="H7287" t="s">
        <v>93</v>
      </c>
    </row>
    <row r="7288" spans="1:8" x14ac:dyDescent="0.25">
      <c r="A7288" t="s">
        <v>297</v>
      </c>
      <c r="B7288" t="s">
        <v>6619</v>
      </c>
      <c r="C7288" t="s">
        <v>89</v>
      </c>
      <c r="D7288" t="s">
        <v>6615</v>
      </c>
      <c r="E7288" t="s">
        <v>1988</v>
      </c>
      <c r="F7288" t="s">
        <v>89</v>
      </c>
      <c r="G7288" t="s">
        <v>89</v>
      </c>
      <c r="H7288" t="s">
        <v>93</v>
      </c>
    </row>
    <row r="7289" spans="1:8" x14ac:dyDescent="0.25">
      <c r="A7289" t="s">
        <v>297</v>
      </c>
      <c r="B7289" t="s">
        <v>6620</v>
      </c>
      <c r="C7289" t="s">
        <v>89</v>
      </c>
      <c r="D7289" t="s">
        <v>6621</v>
      </c>
      <c r="E7289" t="s">
        <v>1153</v>
      </c>
      <c r="F7289" t="s">
        <v>89</v>
      </c>
      <c r="G7289" t="s">
        <v>89</v>
      </c>
      <c r="H7289" t="s">
        <v>93</v>
      </c>
    </row>
    <row r="7290" spans="1:8" x14ac:dyDescent="0.25">
      <c r="A7290" t="s">
        <v>297</v>
      </c>
      <c r="B7290" t="s">
        <v>6622</v>
      </c>
      <c r="C7290" t="s">
        <v>89</v>
      </c>
      <c r="D7290" t="s">
        <v>6621</v>
      </c>
      <c r="E7290" t="s">
        <v>6507</v>
      </c>
      <c r="F7290" t="s">
        <v>89</v>
      </c>
      <c r="G7290" t="s">
        <v>89</v>
      </c>
      <c r="H7290" t="s">
        <v>93</v>
      </c>
    </row>
    <row r="7291" spans="1:8" x14ac:dyDescent="0.25">
      <c r="A7291" t="s">
        <v>297</v>
      </c>
      <c r="B7291" t="s">
        <v>6623</v>
      </c>
      <c r="C7291" t="s">
        <v>89</v>
      </c>
      <c r="D7291" t="s">
        <v>6621</v>
      </c>
      <c r="E7291" t="s">
        <v>6462</v>
      </c>
      <c r="F7291" t="s">
        <v>89</v>
      </c>
      <c r="G7291" t="s">
        <v>89</v>
      </c>
      <c r="H7291" t="s">
        <v>93</v>
      </c>
    </row>
    <row r="7292" spans="1:8" x14ac:dyDescent="0.25">
      <c r="A7292" t="s">
        <v>297</v>
      </c>
      <c r="B7292" t="s">
        <v>6624</v>
      </c>
      <c r="C7292" t="s">
        <v>89</v>
      </c>
      <c r="D7292" t="s">
        <v>6621</v>
      </c>
      <c r="E7292" t="s">
        <v>1930</v>
      </c>
      <c r="F7292" t="s">
        <v>89</v>
      </c>
      <c r="G7292" t="s">
        <v>89</v>
      </c>
      <c r="H7292" t="s">
        <v>93</v>
      </c>
    </row>
    <row r="7293" spans="1:8" x14ac:dyDescent="0.25">
      <c r="A7293" t="s">
        <v>297</v>
      </c>
      <c r="B7293" t="s">
        <v>6625</v>
      </c>
      <c r="C7293" t="s">
        <v>89</v>
      </c>
      <c r="D7293" t="s">
        <v>6626</v>
      </c>
      <c r="E7293" t="s">
        <v>1093</v>
      </c>
      <c r="F7293" t="s">
        <v>89</v>
      </c>
      <c r="G7293" t="s">
        <v>89</v>
      </c>
      <c r="H7293" t="s">
        <v>93</v>
      </c>
    </row>
    <row r="7294" spans="1:8" x14ac:dyDescent="0.25">
      <c r="A7294" t="s">
        <v>297</v>
      </c>
      <c r="B7294" t="s">
        <v>6627</v>
      </c>
      <c r="C7294" t="s">
        <v>89</v>
      </c>
      <c r="D7294" t="s">
        <v>6626</v>
      </c>
      <c r="E7294" t="s">
        <v>6497</v>
      </c>
      <c r="F7294" t="s">
        <v>89</v>
      </c>
      <c r="G7294" t="s">
        <v>89</v>
      </c>
      <c r="H7294" t="s">
        <v>93</v>
      </c>
    </row>
    <row r="7295" spans="1:8" x14ac:dyDescent="0.25">
      <c r="A7295" t="s">
        <v>297</v>
      </c>
      <c r="B7295" t="s">
        <v>6628</v>
      </c>
      <c r="C7295" t="s">
        <v>89</v>
      </c>
      <c r="D7295" t="s">
        <v>6626</v>
      </c>
      <c r="E7295" t="s">
        <v>1917</v>
      </c>
      <c r="F7295" t="s">
        <v>89</v>
      </c>
      <c r="G7295" t="s">
        <v>89</v>
      </c>
      <c r="H7295" t="s">
        <v>93</v>
      </c>
    </row>
    <row r="7296" spans="1:8" x14ac:dyDescent="0.25">
      <c r="A7296" t="s">
        <v>297</v>
      </c>
      <c r="B7296" t="s">
        <v>6629</v>
      </c>
      <c r="C7296" t="s">
        <v>89</v>
      </c>
      <c r="D7296" t="s">
        <v>6626</v>
      </c>
      <c r="E7296" t="s">
        <v>1951</v>
      </c>
      <c r="F7296" t="s">
        <v>89</v>
      </c>
      <c r="G7296" t="s">
        <v>89</v>
      </c>
      <c r="H7296" t="s">
        <v>93</v>
      </c>
    </row>
    <row r="7297" spans="1:8" x14ac:dyDescent="0.25">
      <c r="A7297" t="s">
        <v>297</v>
      </c>
      <c r="B7297" t="s">
        <v>6630</v>
      </c>
      <c r="C7297" t="s">
        <v>89</v>
      </c>
      <c r="D7297" t="s">
        <v>6631</v>
      </c>
      <c r="E7297" t="s">
        <v>1153</v>
      </c>
      <c r="F7297" t="s">
        <v>89</v>
      </c>
      <c r="G7297" t="s">
        <v>89</v>
      </c>
      <c r="H7297" t="s">
        <v>93</v>
      </c>
    </row>
    <row r="7298" spans="1:8" x14ac:dyDescent="0.25">
      <c r="A7298" t="s">
        <v>297</v>
      </c>
      <c r="B7298" t="s">
        <v>6632</v>
      </c>
      <c r="C7298" t="s">
        <v>89</v>
      </c>
      <c r="D7298" t="s">
        <v>6631</v>
      </c>
      <c r="E7298" t="s">
        <v>6507</v>
      </c>
      <c r="F7298" t="s">
        <v>89</v>
      </c>
      <c r="G7298" t="s">
        <v>89</v>
      </c>
      <c r="H7298" t="s">
        <v>93</v>
      </c>
    </row>
    <row r="7299" spans="1:8" x14ac:dyDescent="0.25">
      <c r="A7299" t="s">
        <v>297</v>
      </c>
      <c r="B7299" t="s">
        <v>6633</v>
      </c>
      <c r="C7299" t="s">
        <v>89</v>
      </c>
      <c r="D7299" t="s">
        <v>6631</v>
      </c>
      <c r="E7299" t="s">
        <v>6462</v>
      </c>
      <c r="F7299" t="s">
        <v>89</v>
      </c>
      <c r="G7299" t="s">
        <v>89</v>
      </c>
      <c r="H7299" t="s">
        <v>93</v>
      </c>
    </row>
    <row r="7300" spans="1:8" x14ac:dyDescent="0.25">
      <c r="A7300" t="s">
        <v>297</v>
      </c>
      <c r="B7300" t="s">
        <v>6634</v>
      </c>
      <c r="C7300" t="s">
        <v>89</v>
      </c>
      <c r="D7300" t="s">
        <v>6621</v>
      </c>
      <c r="E7300" t="s">
        <v>1153</v>
      </c>
      <c r="F7300" t="s">
        <v>89</v>
      </c>
      <c r="G7300" t="s">
        <v>89</v>
      </c>
      <c r="H7300" t="s">
        <v>93</v>
      </c>
    </row>
    <row r="7301" spans="1:8" x14ac:dyDescent="0.25">
      <c r="A7301" t="s">
        <v>297</v>
      </c>
      <c r="B7301" t="s">
        <v>6635</v>
      </c>
      <c r="C7301" t="s">
        <v>89</v>
      </c>
      <c r="D7301" t="s">
        <v>6621</v>
      </c>
      <c r="E7301" t="s">
        <v>6507</v>
      </c>
      <c r="F7301" t="s">
        <v>89</v>
      </c>
      <c r="G7301" t="s">
        <v>89</v>
      </c>
      <c r="H7301" t="s">
        <v>93</v>
      </c>
    </row>
    <row r="7302" spans="1:8" x14ac:dyDescent="0.25">
      <c r="A7302" t="s">
        <v>297</v>
      </c>
      <c r="B7302" t="s">
        <v>6636</v>
      </c>
      <c r="C7302" t="s">
        <v>89</v>
      </c>
      <c r="D7302" t="s">
        <v>6621</v>
      </c>
      <c r="E7302" t="s">
        <v>6462</v>
      </c>
      <c r="F7302" t="s">
        <v>89</v>
      </c>
      <c r="G7302" t="s">
        <v>89</v>
      </c>
      <c r="H7302" t="s">
        <v>93</v>
      </c>
    </row>
    <row r="7303" spans="1:8" x14ac:dyDescent="0.25">
      <c r="A7303" t="s">
        <v>297</v>
      </c>
      <c r="B7303" t="s">
        <v>6637</v>
      </c>
      <c r="C7303" t="s">
        <v>89</v>
      </c>
      <c r="D7303" t="s">
        <v>6621</v>
      </c>
      <c r="E7303" t="s">
        <v>1930</v>
      </c>
      <c r="F7303" t="s">
        <v>89</v>
      </c>
      <c r="G7303" t="s">
        <v>89</v>
      </c>
      <c r="H7303" t="s">
        <v>93</v>
      </c>
    </row>
    <row r="7304" spans="1:8" x14ac:dyDescent="0.25">
      <c r="A7304" t="s">
        <v>297</v>
      </c>
      <c r="B7304" t="s">
        <v>6638</v>
      </c>
      <c r="C7304" t="s">
        <v>89</v>
      </c>
      <c r="D7304" t="s">
        <v>6626</v>
      </c>
      <c r="E7304" t="s">
        <v>1153</v>
      </c>
      <c r="F7304" t="s">
        <v>89</v>
      </c>
      <c r="G7304" t="s">
        <v>89</v>
      </c>
      <c r="H7304" t="s">
        <v>93</v>
      </c>
    </row>
    <row r="7305" spans="1:8" x14ac:dyDescent="0.25">
      <c r="A7305" t="s">
        <v>297</v>
      </c>
      <c r="B7305" t="s">
        <v>6639</v>
      </c>
      <c r="C7305" t="s">
        <v>89</v>
      </c>
      <c r="D7305" t="s">
        <v>6626</v>
      </c>
      <c r="E7305" t="s">
        <v>6507</v>
      </c>
      <c r="F7305" t="s">
        <v>89</v>
      </c>
      <c r="G7305" t="s">
        <v>89</v>
      </c>
      <c r="H7305" t="s">
        <v>93</v>
      </c>
    </row>
    <row r="7306" spans="1:8" x14ac:dyDescent="0.25">
      <c r="A7306" t="s">
        <v>297</v>
      </c>
      <c r="B7306" t="s">
        <v>6640</v>
      </c>
      <c r="C7306" t="s">
        <v>89</v>
      </c>
      <c r="D7306" t="s">
        <v>6626</v>
      </c>
      <c r="E7306" t="s">
        <v>6462</v>
      </c>
      <c r="F7306" t="s">
        <v>89</v>
      </c>
      <c r="G7306" t="s">
        <v>89</v>
      </c>
      <c r="H7306" t="s">
        <v>93</v>
      </c>
    </row>
    <row r="7307" spans="1:8" x14ac:dyDescent="0.25">
      <c r="A7307" t="s">
        <v>297</v>
      </c>
      <c r="B7307" t="s">
        <v>6641</v>
      </c>
      <c r="C7307" t="s">
        <v>89</v>
      </c>
      <c r="D7307" t="s">
        <v>6626</v>
      </c>
      <c r="E7307" t="s">
        <v>1930</v>
      </c>
      <c r="F7307" t="s">
        <v>89</v>
      </c>
      <c r="G7307" t="s">
        <v>89</v>
      </c>
      <c r="H7307" t="s">
        <v>93</v>
      </c>
    </row>
    <row r="7308" spans="1:8" x14ac:dyDescent="0.25">
      <c r="A7308" t="s">
        <v>297</v>
      </c>
      <c r="B7308" t="s">
        <v>6642</v>
      </c>
      <c r="C7308" t="s">
        <v>89</v>
      </c>
      <c r="D7308" t="s">
        <v>6643</v>
      </c>
      <c r="E7308" t="s">
        <v>1153</v>
      </c>
      <c r="F7308" t="s">
        <v>89</v>
      </c>
      <c r="G7308" t="s">
        <v>89</v>
      </c>
      <c r="H7308" t="s">
        <v>93</v>
      </c>
    </row>
    <row r="7309" spans="1:8" x14ac:dyDescent="0.25">
      <c r="A7309" t="s">
        <v>297</v>
      </c>
      <c r="B7309" t="s">
        <v>6644</v>
      </c>
      <c r="C7309" t="s">
        <v>89</v>
      </c>
      <c r="D7309" t="s">
        <v>6643</v>
      </c>
      <c r="E7309" t="s">
        <v>6507</v>
      </c>
      <c r="F7309" t="s">
        <v>89</v>
      </c>
      <c r="G7309" t="s">
        <v>89</v>
      </c>
      <c r="H7309" t="s">
        <v>93</v>
      </c>
    </row>
    <row r="7310" spans="1:8" x14ac:dyDescent="0.25">
      <c r="A7310" t="s">
        <v>297</v>
      </c>
      <c r="B7310" t="s">
        <v>6645</v>
      </c>
      <c r="C7310" t="s">
        <v>89</v>
      </c>
      <c r="D7310" t="s">
        <v>6643</v>
      </c>
      <c r="E7310" t="s">
        <v>6462</v>
      </c>
      <c r="F7310" t="s">
        <v>89</v>
      </c>
      <c r="G7310" t="s">
        <v>89</v>
      </c>
      <c r="H7310" t="s">
        <v>93</v>
      </c>
    </row>
    <row r="7311" spans="1:8" x14ac:dyDescent="0.25">
      <c r="A7311" t="s">
        <v>297</v>
      </c>
      <c r="B7311" t="s">
        <v>6646</v>
      </c>
      <c r="C7311" t="s">
        <v>89</v>
      </c>
      <c r="D7311" t="s">
        <v>6643</v>
      </c>
      <c r="E7311" t="s">
        <v>1930</v>
      </c>
      <c r="F7311" t="s">
        <v>89</v>
      </c>
      <c r="G7311" t="s">
        <v>89</v>
      </c>
      <c r="H7311" t="s">
        <v>93</v>
      </c>
    </row>
    <row r="7312" spans="1:8" x14ac:dyDescent="0.25">
      <c r="A7312" t="s">
        <v>297</v>
      </c>
      <c r="B7312" t="s">
        <v>6647</v>
      </c>
      <c r="C7312" t="s">
        <v>89</v>
      </c>
      <c r="D7312" t="s">
        <v>89</v>
      </c>
      <c r="E7312" t="s">
        <v>1093</v>
      </c>
      <c r="F7312" t="s">
        <v>89</v>
      </c>
      <c r="G7312" t="s">
        <v>89</v>
      </c>
      <c r="H7312" t="s">
        <v>93</v>
      </c>
    </row>
    <row r="7313" spans="1:8" x14ac:dyDescent="0.25">
      <c r="A7313" t="s">
        <v>297</v>
      </c>
      <c r="B7313" t="s">
        <v>6648</v>
      </c>
      <c r="C7313" t="s">
        <v>89</v>
      </c>
      <c r="D7313" t="s">
        <v>89</v>
      </c>
      <c r="E7313" t="s">
        <v>6497</v>
      </c>
      <c r="F7313" t="s">
        <v>89</v>
      </c>
      <c r="G7313" t="s">
        <v>89</v>
      </c>
      <c r="H7313" t="s">
        <v>93</v>
      </c>
    </row>
    <row r="7314" spans="1:8" x14ac:dyDescent="0.25">
      <c r="A7314" t="s">
        <v>297</v>
      </c>
      <c r="B7314" t="s">
        <v>6649</v>
      </c>
      <c r="C7314" t="s">
        <v>89</v>
      </c>
      <c r="D7314" t="s">
        <v>89</v>
      </c>
      <c r="E7314" t="s">
        <v>1917</v>
      </c>
      <c r="F7314" t="s">
        <v>89</v>
      </c>
      <c r="G7314" t="s">
        <v>89</v>
      </c>
      <c r="H7314" t="s">
        <v>93</v>
      </c>
    </row>
    <row r="7315" spans="1:8" x14ac:dyDescent="0.25">
      <c r="A7315" t="s">
        <v>297</v>
      </c>
      <c r="B7315" t="s">
        <v>6650</v>
      </c>
      <c r="C7315" t="s">
        <v>89</v>
      </c>
      <c r="D7315" t="s">
        <v>89</v>
      </c>
      <c r="E7315" t="s">
        <v>1930</v>
      </c>
      <c r="F7315" t="s">
        <v>89</v>
      </c>
      <c r="G7315" t="s">
        <v>89</v>
      </c>
      <c r="H7315" t="s">
        <v>93</v>
      </c>
    </row>
    <row r="7316" spans="1:8" x14ac:dyDescent="0.25">
      <c r="A7316" t="s">
        <v>297</v>
      </c>
      <c r="B7316" t="s">
        <v>6651</v>
      </c>
      <c r="C7316" t="s">
        <v>89</v>
      </c>
      <c r="D7316" t="s">
        <v>89</v>
      </c>
      <c r="E7316" t="s">
        <v>1093</v>
      </c>
      <c r="F7316" t="s">
        <v>89</v>
      </c>
      <c r="G7316" t="s">
        <v>89</v>
      </c>
      <c r="H7316" t="s">
        <v>93</v>
      </c>
    </row>
    <row r="7317" spans="1:8" x14ac:dyDescent="0.25">
      <c r="A7317" t="s">
        <v>297</v>
      </c>
      <c r="B7317" t="s">
        <v>6652</v>
      </c>
      <c r="C7317" t="s">
        <v>89</v>
      </c>
      <c r="D7317" t="s">
        <v>89</v>
      </c>
      <c r="E7317" t="s">
        <v>6497</v>
      </c>
      <c r="F7317" t="s">
        <v>89</v>
      </c>
      <c r="G7317" t="s">
        <v>89</v>
      </c>
      <c r="H7317" t="s">
        <v>93</v>
      </c>
    </row>
    <row r="7318" spans="1:8" x14ac:dyDescent="0.25">
      <c r="A7318" t="s">
        <v>297</v>
      </c>
      <c r="B7318" t="s">
        <v>6653</v>
      </c>
      <c r="C7318" t="s">
        <v>89</v>
      </c>
      <c r="D7318" t="s">
        <v>89</v>
      </c>
      <c r="E7318" t="s">
        <v>1917</v>
      </c>
      <c r="F7318" t="s">
        <v>89</v>
      </c>
      <c r="G7318" t="s">
        <v>89</v>
      </c>
      <c r="H7318" t="s">
        <v>93</v>
      </c>
    </row>
    <row r="7319" spans="1:8" x14ac:dyDescent="0.25">
      <c r="A7319" t="s">
        <v>297</v>
      </c>
      <c r="B7319" t="s">
        <v>6654</v>
      </c>
      <c r="C7319" t="s">
        <v>89</v>
      </c>
      <c r="D7319" t="s">
        <v>89</v>
      </c>
      <c r="E7319" t="s">
        <v>5989</v>
      </c>
      <c r="F7319" t="s">
        <v>89</v>
      </c>
      <c r="G7319" t="s">
        <v>89</v>
      </c>
      <c r="H7319" t="s">
        <v>93</v>
      </c>
    </row>
    <row r="7320" spans="1:8" x14ac:dyDescent="0.25">
      <c r="A7320" t="s">
        <v>297</v>
      </c>
      <c r="B7320" t="s">
        <v>6655</v>
      </c>
      <c r="C7320" t="s">
        <v>89</v>
      </c>
      <c r="D7320" t="s">
        <v>6656</v>
      </c>
      <c r="E7320" t="s">
        <v>6546</v>
      </c>
      <c r="F7320" t="s">
        <v>89</v>
      </c>
      <c r="G7320" t="s">
        <v>89</v>
      </c>
      <c r="H7320" t="s">
        <v>93</v>
      </c>
    </row>
    <row r="7321" spans="1:8" x14ac:dyDescent="0.25">
      <c r="A7321" t="s">
        <v>297</v>
      </c>
      <c r="B7321" t="s">
        <v>6657</v>
      </c>
      <c r="C7321" t="s">
        <v>89</v>
      </c>
      <c r="D7321" t="s">
        <v>6656</v>
      </c>
      <c r="E7321" t="s">
        <v>1988</v>
      </c>
      <c r="F7321" t="s">
        <v>89</v>
      </c>
      <c r="G7321" t="s">
        <v>89</v>
      </c>
      <c r="H7321" t="s">
        <v>93</v>
      </c>
    </row>
    <row r="7322" spans="1:8" x14ac:dyDescent="0.25">
      <c r="A7322" t="s">
        <v>297</v>
      </c>
      <c r="B7322" t="s">
        <v>6658</v>
      </c>
      <c r="C7322" t="s">
        <v>89</v>
      </c>
      <c r="D7322" t="s">
        <v>6656</v>
      </c>
      <c r="E7322" t="s">
        <v>1850</v>
      </c>
      <c r="F7322" t="s">
        <v>89</v>
      </c>
      <c r="G7322" t="s">
        <v>89</v>
      </c>
      <c r="H7322" t="s">
        <v>93</v>
      </c>
    </row>
    <row r="7323" spans="1:8" x14ac:dyDescent="0.25">
      <c r="A7323" t="s">
        <v>297</v>
      </c>
      <c r="B7323" t="s">
        <v>6659</v>
      </c>
      <c r="C7323" t="s">
        <v>89</v>
      </c>
      <c r="D7323" t="s">
        <v>6656</v>
      </c>
      <c r="E7323" t="s">
        <v>6544</v>
      </c>
      <c r="F7323" t="s">
        <v>89</v>
      </c>
      <c r="G7323" t="s">
        <v>89</v>
      </c>
      <c r="H7323" t="s">
        <v>93</v>
      </c>
    </row>
    <row r="7324" spans="1:8" x14ac:dyDescent="0.25">
      <c r="A7324" t="s">
        <v>297</v>
      </c>
      <c r="B7324" t="s">
        <v>6660</v>
      </c>
      <c r="C7324" t="s">
        <v>89</v>
      </c>
      <c r="D7324" t="s">
        <v>6656</v>
      </c>
      <c r="E7324" t="s">
        <v>6546</v>
      </c>
      <c r="F7324" t="s">
        <v>89</v>
      </c>
      <c r="G7324" t="s">
        <v>89</v>
      </c>
      <c r="H7324" t="s">
        <v>93</v>
      </c>
    </row>
    <row r="7325" spans="1:8" x14ac:dyDescent="0.25">
      <c r="A7325" t="s">
        <v>297</v>
      </c>
      <c r="B7325" t="s">
        <v>6661</v>
      </c>
      <c r="C7325" t="s">
        <v>89</v>
      </c>
      <c r="D7325" t="s">
        <v>6656</v>
      </c>
      <c r="E7325" t="s">
        <v>1988</v>
      </c>
      <c r="F7325" t="s">
        <v>89</v>
      </c>
      <c r="G7325" t="s">
        <v>89</v>
      </c>
      <c r="H7325" t="s">
        <v>93</v>
      </c>
    </row>
    <row r="7326" spans="1:8" x14ac:dyDescent="0.25">
      <c r="A7326" t="s">
        <v>297</v>
      </c>
      <c r="B7326" t="s">
        <v>6662</v>
      </c>
      <c r="C7326" t="s">
        <v>89</v>
      </c>
      <c r="D7326" t="s">
        <v>6656</v>
      </c>
      <c r="E7326" t="s">
        <v>1850</v>
      </c>
      <c r="F7326" t="s">
        <v>89</v>
      </c>
      <c r="G7326" t="s">
        <v>89</v>
      </c>
      <c r="H7326" t="s">
        <v>93</v>
      </c>
    </row>
    <row r="7327" spans="1:8" x14ac:dyDescent="0.25">
      <c r="A7327" t="s">
        <v>297</v>
      </c>
      <c r="B7327" t="s">
        <v>6663</v>
      </c>
      <c r="C7327" t="s">
        <v>89</v>
      </c>
      <c r="D7327" t="s">
        <v>6664</v>
      </c>
      <c r="E7327" t="s">
        <v>1258</v>
      </c>
      <c r="F7327" t="s">
        <v>89</v>
      </c>
      <c r="G7327" t="s">
        <v>89</v>
      </c>
      <c r="H7327" t="s">
        <v>93</v>
      </c>
    </row>
    <row r="7328" spans="1:8" x14ac:dyDescent="0.25">
      <c r="A7328" t="s">
        <v>297</v>
      </c>
      <c r="B7328" t="s">
        <v>2043</v>
      </c>
      <c r="C7328" t="s">
        <v>89</v>
      </c>
      <c r="D7328" t="s">
        <v>6664</v>
      </c>
      <c r="E7328" t="s">
        <v>6491</v>
      </c>
      <c r="F7328" t="s">
        <v>89</v>
      </c>
      <c r="G7328" t="s">
        <v>89</v>
      </c>
      <c r="H7328" t="s">
        <v>93</v>
      </c>
    </row>
    <row r="7329" spans="1:8" x14ac:dyDescent="0.25">
      <c r="A7329" t="s">
        <v>297</v>
      </c>
      <c r="B7329" t="s">
        <v>2044</v>
      </c>
      <c r="C7329" t="s">
        <v>89</v>
      </c>
      <c r="D7329" t="s">
        <v>6664</v>
      </c>
      <c r="E7329" t="s">
        <v>1923</v>
      </c>
      <c r="F7329" t="s">
        <v>89</v>
      </c>
      <c r="G7329" t="s">
        <v>89</v>
      </c>
      <c r="H7329" t="s">
        <v>93</v>
      </c>
    </row>
    <row r="7330" spans="1:8" x14ac:dyDescent="0.25">
      <c r="A7330" t="s">
        <v>297</v>
      </c>
      <c r="B7330" t="s">
        <v>2045</v>
      </c>
      <c r="C7330" t="s">
        <v>89</v>
      </c>
      <c r="D7330" t="s">
        <v>6664</v>
      </c>
      <c r="E7330" t="s">
        <v>2030</v>
      </c>
      <c r="F7330" t="s">
        <v>89</v>
      </c>
      <c r="G7330" t="s">
        <v>89</v>
      </c>
      <c r="H7330" t="s">
        <v>93</v>
      </c>
    </row>
    <row r="7331" spans="1:8" x14ac:dyDescent="0.25">
      <c r="A7331" t="s">
        <v>297</v>
      </c>
      <c r="B7331" t="s">
        <v>6665</v>
      </c>
      <c r="C7331" t="s">
        <v>89</v>
      </c>
      <c r="D7331" t="s">
        <v>6666</v>
      </c>
      <c r="E7331" t="s">
        <v>1093</v>
      </c>
      <c r="F7331" t="s">
        <v>89</v>
      </c>
      <c r="G7331" t="s">
        <v>89</v>
      </c>
      <c r="H7331" t="s">
        <v>93</v>
      </c>
    </row>
    <row r="7332" spans="1:8" x14ac:dyDescent="0.25">
      <c r="A7332" t="s">
        <v>297</v>
      </c>
      <c r="B7332" t="s">
        <v>6667</v>
      </c>
      <c r="C7332" t="s">
        <v>89</v>
      </c>
      <c r="D7332" t="s">
        <v>6666</v>
      </c>
      <c r="E7332" t="s">
        <v>6497</v>
      </c>
      <c r="F7332" t="s">
        <v>89</v>
      </c>
      <c r="G7332" t="s">
        <v>89</v>
      </c>
      <c r="H7332" t="s">
        <v>93</v>
      </c>
    </row>
    <row r="7333" spans="1:8" x14ac:dyDescent="0.25">
      <c r="A7333" t="s">
        <v>297</v>
      </c>
      <c r="B7333" t="s">
        <v>6668</v>
      </c>
      <c r="C7333" t="s">
        <v>89</v>
      </c>
      <c r="D7333" t="s">
        <v>6666</v>
      </c>
      <c r="E7333" t="s">
        <v>1917</v>
      </c>
      <c r="F7333" t="s">
        <v>89</v>
      </c>
      <c r="G7333" t="s">
        <v>89</v>
      </c>
      <c r="H7333" t="s">
        <v>93</v>
      </c>
    </row>
    <row r="7334" spans="1:8" x14ac:dyDescent="0.25">
      <c r="A7334" t="s">
        <v>297</v>
      </c>
      <c r="B7334" t="s">
        <v>6669</v>
      </c>
      <c r="C7334" t="s">
        <v>89</v>
      </c>
      <c r="D7334" t="s">
        <v>6666</v>
      </c>
      <c r="E7334" t="s">
        <v>1951</v>
      </c>
      <c r="F7334" t="s">
        <v>89</v>
      </c>
      <c r="G7334" t="s">
        <v>89</v>
      </c>
      <c r="H7334" t="s">
        <v>93</v>
      </c>
    </row>
    <row r="7335" spans="1:8" x14ac:dyDescent="0.25">
      <c r="A7335" t="s">
        <v>297</v>
      </c>
      <c r="B7335" t="s">
        <v>6670</v>
      </c>
      <c r="C7335" t="s">
        <v>89</v>
      </c>
      <c r="D7335" t="s">
        <v>6671</v>
      </c>
      <c r="E7335" t="s">
        <v>1569</v>
      </c>
      <c r="F7335" t="s">
        <v>89</v>
      </c>
      <c r="G7335" t="s">
        <v>89</v>
      </c>
      <c r="H7335" t="s">
        <v>93</v>
      </c>
    </row>
    <row r="7336" spans="1:8" x14ac:dyDescent="0.25">
      <c r="A7336" t="s">
        <v>297</v>
      </c>
      <c r="B7336" t="s">
        <v>6672</v>
      </c>
      <c r="C7336" t="s">
        <v>89</v>
      </c>
      <c r="D7336" t="s">
        <v>6673</v>
      </c>
      <c r="E7336" t="s">
        <v>1258</v>
      </c>
      <c r="F7336" t="s">
        <v>89</v>
      </c>
      <c r="G7336" t="s">
        <v>89</v>
      </c>
      <c r="H7336" t="s">
        <v>93</v>
      </c>
    </row>
    <row r="7337" spans="1:8" x14ac:dyDescent="0.25">
      <c r="A7337" t="s">
        <v>297</v>
      </c>
      <c r="B7337" t="s">
        <v>6674</v>
      </c>
      <c r="C7337" t="s">
        <v>89</v>
      </c>
      <c r="D7337" t="s">
        <v>6673</v>
      </c>
      <c r="E7337" t="s">
        <v>6491</v>
      </c>
      <c r="F7337" t="s">
        <v>89</v>
      </c>
      <c r="G7337" t="s">
        <v>89</v>
      </c>
      <c r="H7337" t="s">
        <v>93</v>
      </c>
    </row>
    <row r="7338" spans="1:8" x14ac:dyDescent="0.25">
      <c r="A7338" t="s">
        <v>297</v>
      </c>
      <c r="B7338" t="s">
        <v>6675</v>
      </c>
      <c r="C7338" t="s">
        <v>89</v>
      </c>
      <c r="D7338" t="s">
        <v>6673</v>
      </c>
      <c r="E7338" t="s">
        <v>1923</v>
      </c>
      <c r="F7338" t="s">
        <v>89</v>
      </c>
      <c r="G7338" t="s">
        <v>89</v>
      </c>
      <c r="H7338" t="s">
        <v>93</v>
      </c>
    </row>
    <row r="7339" spans="1:8" x14ac:dyDescent="0.25">
      <c r="A7339" t="s">
        <v>297</v>
      </c>
      <c r="B7339" t="s">
        <v>6676</v>
      </c>
      <c r="C7339" t="s">
        <v>89</v>
      </c>
      <c r="D7339" t="s">
        <v>6673</v>
      </c>
      <c r="E7339" t="s">
        <v>2030</v>
      </c>
      <c r="F7339" t="s">
        <v>89</v>
      </c>
      <c r="G7339" t="s">
        <v>89</v>
      </c>
      <c r="H7339" t="s">
        <v>93</v>
      </c>
    </row>
    <row r="7340" spans="1:8" x14ac:dyDescent="0.25">
      <c r="A7340" t="s">
        <v>297</v>
      </c>
      <c r="B7340" t="s">
        <v>6677</v>
      </c>
      <c r="C7340" t="s">
        <v>89</v>
      </c>
      <c r="D7340" t="s">
        <v>6678</v>
      </c>
      <c r="E7340" t="s">
        <v>1258</v>
      </c>
      <c r="F7340" t="s">
        <v>89</v>
      </c>
      <c r="G7340" t="s">
        <v>89</v>
      </c>
      <c r="H7340" t="s">
        <v>93</v>
      </c>
    </row>
    <row r="7341" spans="1:8" x14ac:dyDescent="0.25">
      <c r="A7341" t="s">
        <v>297</v>
      </c>
      <c r="B7341" t="s">
        <v>6679</v>
      </c>
      <c r="C7341" t="s">
        <v>89</v>
      </c>
      <c r="D7341" t="s">
        <v>6678</v>
      </c>
      <c r="E7341" t="s">
        <v>6491</v>
      </c>
      <c r="F7341" t="s">
        <v>89</v>
      </c>
      <c r="G7341" t="s">
        <v>89</v>
      </c>
      <c r="H7341" t="s">
        <v>93</v>
      </c>
    </row>
    <row r="7342" spans="1:8" x14ac:dyDescent="0.25">
      <c r="A7342" t="s">
        <v>297</v>
      </c>
      <c r="B7342" t="s">
        <v>6680</v>
      </c>
      <c r="C7342" t="s">
        <v>89</v>
      </c>
      <c r="D7342" t="s">
        <v>6678</v>
      </c>
      <c r="E7342" t="s">
        <v>1923</v>
      </c>
      <c r="F7342" t="s">
        <v>89</v>
      </c>
      <c r="G7342" t="s">
        <v>89</v>
      </c>
      <c r="H7342" t="s">
        <v>93</v>
      </c>
    </row>
    <row r="7343" spans="1:8" x14ac:dyDescent="0.25">
      <c r="A7343" t="s">
        <v>297</v>
      </c>
      <c r="B7343" t="s">
        <v>6681</v>
      </c>
      <c r="C7343" t="s">
        <v>89</v>
      </c>
      <c r="D7343" t="s">
        <v>6678</v>
      </c>
      <c r="E7343" t="s">
        <v>2030</v>
      </c>
      <c r="F7343" t="s">
        <v>89</v>
      </c>
      <c r="G7343" t="s">
        <v>89</v>
      </c>
      <c r="H7343" t="s">
        <v>93</v>
      </c>
    </row>
    <row r="7344" spans="1:8" x14ac:dyDescent="0.25">
      <c r="A7344" t="s">
        <v>297</v>
      </c>
      <c r="B7344" t="s">
        <v>6682</v>
      </c>
      <c r="C7344" t="s">
        <v>89</v>
      </c>
      <c r="D7344" t="s">
        <v>89</v>
      </c>
      <c r="E7344" t="s">
        <v>1133</v>
      </c>
      <c r="F7344" t="s">
        <v>89</v>
      </c>
      <c r="G7344" t="s">
        <v>89</v>
      </c>
      <c r="H7344" t="s">
        <v>93</v>
      </c>
    </row>
    <row r="7345" spans="1:8" x14ac:dyDescent="0.25">
      <c r="A7345" t="s">
        <v>297</v>
      </c>
      <c r="B7345" t="s">
        <v>164</v>
      </c>
      <c r="C7345" t="s">
        <v>89</v>
      </c>
      <c r="D7345" t="s">
        <v>89</v>
      </c>
      <c r="E7345" t="s">
        <v>1129</v>
      </c>
      <c r="F7345" t="s">
        <v>89</v>
      </c>
      <c r="G7345" t="s">
        <v>89</v>
      </c>
      <c r="H7345" t="s">
        <v>93</v>
      </c>
    </row>
    <row r="7346" spans="1:8" x14ac:dyDescent="0.25">
      <c r="A7346" t="s">
        <v>297</v>
      </c>
      <c r="B7346" t="s">
        <v>6683</v>
      </c>
      <c r="C7346" t="s">
        <v>89</v>
      </c>
      <c r="D7346" t="s">
        <v>89</v>
      </c>
      <c r="E7346" t="s">
        <v>1129</v>
      </c>
      <c r="F7346" t="s">
        <v>89</v>
      </c>
      <c r="G7346" t="s">
        <v>89</v>
      </c>
      <c r="H7346" t="s">
        <v>93</v>
      </c>
    </row>
    <row r="7347" spans="1:8" x14ac:dyDescent="0.25">
      <c r="A7347" t="s">
        <v>297</v>
      </c>
      <c r="B7347" t="s">
        <v>2792</v>
      </c>
      <c r="C7347" t="s">
        <v>89</v>
      </c>
      <c r="D7347" t="s">
        <v>89</v>
      </c>
      <c r="E7347" t="s">
        <v>1272</v>
      </c>
      <c r="F7347" t="s">
        <v>89</v>
      </c>
      <c r="G7347" t="s">
        <v>89</v>
      </c>
      <c r="H7347" t="s">
        <v>93</v>
      </c>
    </row>
    <row r="7348" spans="1:8" x14ac:dyDescent="0.25">
      <c r="A7348" t="s">
        <v>297</v>
      </c>
      <c r="B7348" t="s">
        <v>6684</v>
      </c>
      <c r="C7348" t="s">
        <v>89</v>
      </c>
      <c r="D7348" t="s">
        <v>89</v>
      </c>
      <c r="E7348" t="s">
        <v>1162</v>
      </c>
      <c r="F7348" t="s">
        <v>89</v>
      </c>
      <c r="G7348" t="s">
        <v>89</v>
      </c>
      <c r="H7348" t="s">
        <v>93</v>
      </c>
    </row>
    <row r="7349" spans="1:8" x14ac:dyDescent="0.25">
      <c r="A7349" t="s">
        <v>297</v>
      </c>
      <c r="B7349" t="s">
        <v>6685</v>
      </c>
      <c r="C7349" t="s">
        <v>89</v>
      </c>
      <c r="D7349" t="s">
        <v>89</v>
      </c>
      <c r="E7349" t="s">
        <v>1105</v>
      </c>
      <c r="F7349" t="s">
        <v>89</v>
      </c>
      <c r="G7349" t="s">
        <v>89</v>
      </c>
      <c r="H7349" t="s">
        <v>93</v>
      </c>
    </row>
    <row r="7350" spans="1:8" x14ac:dyDescent="0.25">
      <c r="A7350" t="s">
        <v>297</v>
      </c>
      <c r="B7350" t="s">
        <v>6686</v>
      </c>
      <c r="C7350" t="s">
        <v>89</v>
      </c>
      <c r="D7350" t="s">
        <v>89</v>
      </c>
      <c r="E7350" t="s">
        <v>1105</v>
      </c>
      <c r="F7350" t="s">
        <v>89</v>
      </c>
      <c r="G7350" t="s">
        <v>89</v>
      </c>
      <c r="H7350" t="s">
        <v>93</v>
      </c>
    </row>
    <row r="7351" spans="1:8" x14ac:dyDescent="0.25">
      <c r="A7351" t="s">
        <v>297</v>
      </c>
      <c r="B7351" t="s">
        <v>6687</v>
      </c>
      <c r="C7351" t="s">
        <v>89</v>
      </c>
      <c r="D7351" t="s">
        <v>89</v>
      </c>
      <c r="E7351" t="s">
        <v>1097</v>
      </c>
      <c r="F7351" t="s">
        <v>89</v>
      </c>
      <c r="G7351" t="s">
        <v>89</v>
      </c>
      <c r="H7351" t="s">
        <v>93</v>
      </c>
    </row>
    <row r="7352" spans="1:8" x14ac:dyDescent="0.25">
      <c r="A7352" t="s">
        <v>297</v>
      </c>
      <c r="B7352" t="s">
        <v>6688</v>
      </c>
      <c r="C7352" t="s">
        <v>89</v>
      </c>
      <c r="D7352" t="s">
        <v>89</v>
      </c>
      <c r="E7352" t="s">
        <v>1162</v>
      </c>
      <c r="F7352" t="s">
        <v>89</v>
      </c>
      <c r="G7352" t="s">
        <v>89</v>
      </c>
      <c r="H7352" t="s">
        <v>93</v>
      </c>
    </row>
    <row r="7353" spans="1:8" x14ac:dyDescent="0.25">
      <c r="A7353" t="s">
        <v>297</v>
      </c>
      <c r="B7353" t="s">
        <v>6689</v>
      </c>
      <c r="C7353" t="s">
        <v>89</v>
      </c>
      <c r="D7353" t="s">
        <v>89</v>
      </c>
      <c r="E7353" t="s">
        <v>1105</v>
      </c>
      <c r="F7353" t="s">
        <v>89</v>
      </c>
      <c r="G7353" t="s">
        <v>89</v>
      </c>
      <c r="H7353" t="s">
        <v>93</v>
      </c>
    </row>
    <row r="7354" spans="1:8" x14ac:dyDescent="0.25">
      <c r="A7354" t="s">
        <v>297</v>
      </c>
      <c r="B7354" t="s">
        <v>1122</v>
      </c>
      <c r="C7354" t="s">
        <v>89</v>
      </c>
      <c r="D7354" t="s">
        <v>89</v>
      </c>
      <c r="E7354" t="s">
        <v>1129</v>
      </c>
      <c r="F7354" t="s">
        <v>89</v>
      </c>
      <c r="G7354" t="s">
        <v>89</v>
      </c>
      <c r="H7354" t="s">
        <v>93</v>
      </c>
    </row>
    <row r="7355" spans="1:8" x14ac:dyDescent="0.25">
      <c r="A7355" t="s">
        <v>297</v>
      </c>
      <c r="B7355" t="s">
        <v>1124</v>
      </c>
      <c r="C7355" t="s">
        <v>89</v>
      </c>
      <c r="D7355" t="s">
        <v>89</v>
      </c>
      <c r="E7355" t="s">
        <v>1129</v>
      </c>
      <c r="F7355" t="s">
        <v>89</v>
      </c>
      <c r="G7355" t="s">
        <v>89</v>
      </c>
      <c r="H7355" t="s">
        <v>93</v>
      </c>
    </row>
    <row r="7356" spans="1:8" x14ac:dyDescent="0.25">
      <c r="A7356" t="s">
        <v>297</v>
      </c>
      <c r="B7356" t="s">
        <v>1125</v>
      </c>
      <c r="C7356" t="s">
        <v>89</v>
      </c>
      <c r="D7356" t="s">
        <v>89</v>
      </c>
      <c r="E7356" t="s">
        <v>1129</v>
      </c>
      <c r="F7356" t="s">
        <v>89</v>
      </c>
      <c r="G7356" t="s">
        <v>89</v>
      </c>
      <c r="H7356" t="s">
        <v>93</v>
      </c>
    </row>
    <row r="7357" spans="1:8" x14ac:dyDescent="0.25">
      <c r="A7357" t="s">
        <v>297</v>
      </c>
      <c r="B7357" t="s">
        <v>1126</v>
      </c>
      <c r="C7357" t="s">
        <v>89</v>
      </c>
      <c r="D7357" t="s">
        <v>89</v>
      </c>
      <c r="E7357" t="s">
        <v>1129</v>
      </c>
      <c r="F7357" t="s">
        <v>89</v>
      </c>
      <c r="G7357" t="s">
        <v>89</v>
      </c>
      <c r="H7357" t="s">
        <v>93</v>
      </c>
    </row>
    <row r="7358" spans="1:8" x14ac:dyDescent="0.25">
      <c r="A7358" t="s">
        <v>297</v>
      </c>
      <c r="B7358" t="s">
        <v>1198</v>
      </c>
      <c r="C7358" t="s">
        <v>89</v>
      </c>
      <c r="D7358" t="s">
        <v>89</v>
      </c>
      <c r="E7358" t="s">
        <v>1129</v>
      </c>
      <c r="F7358" t="s">
        <v>89</v>
      </c>
      <c r="G7358" t="s">
        <v>89</v>
      </c>
      <c r="H7358" t="s">
        <v>93</v>
      </c>
    </row>
    <row r="7359" spans="1:8" x14ac:dyDescent="0.25">
      <c r="A7359" t="s">
        <v>297</v>
      </c>
      <c r="B7359" t="s">
        <v>1128</v>
      </c>
      <c r="C7359" t="s">
        <v>89</v>
      </c>
      <c r="D7359" t="s">
        <v>89</v>
      </c>
      <c r="E7359" t="s">
        <v>1286</v>
      </c>
      <c r="F7359" t="s">
        <v>89</v>
      </c>
      <c r="G7359" t="s">
        <v>89</v>
      </c>
      <c r="H7359" t="s">
        <v>93</v>
      </c>
    </row>
    <row r="7360" spans="1:8" x14ac:dyDescent="0.25">
      <c r="A7360" t="s">
        <v>297</v>
      </c>
      <c r="B7360" t="s">
        <v>1130</v>
      </c>
      <c r="C7360" t="s">
        <v>89</v>
      </c>
      <c r="D7360" t="s">
        <v>89</v>
      </c>
      <c r="E7360" t="s">
        <v>1133</v>
      </c>
      <c r="F7360" t="s">
        <v>89</v>
      </c>
      <c r="G7360" t="s">
        <v>89</v>
      </c>
      <c r="H7360" t="s">
        <v>93</v>
      </c>
    </row>
    <row r="7361" spans="1:8" x14ac:dyDescent="0.25">
      <c r="A7361" t="s">
        <v>297</v>
      </c>
      <c r="B7361" t="s">
        <v>1132</v>
      </c>
      <c r="C7361" t="s">
        <v>89</v>
      </c>
      <c r="D7361" t="s">
        <v>89</v>
      </c>
      <c r="E7361" t="s">
        <v>1221</v>
      </c>
      <c r="F7361" t="s">
        <v>89</v>
      </c>
      <c r="G7361" t="s">
        <v>89</v>
      </c>
      <c r="H7361" t="s">
        <v>93</v>
      </c>
    </row>
    <row r="7362" spans="1:8" x14ac:dyDescent="0.25">
      <c r="A7362" t="s">
        <v>297</v>
      </c>
      <c r="B7362" t="s">
        <v>1268</v>
      </c>
      <c r="C7362" t="s">
        <v>89</v>
      </c>
      <c r="D7362" t="s">
        <v>89</v>
      </c>
      <c r="E7362" t="s">
        <v>1196</v>
      </c>
      <c r="F7362" t="s">
        <v>89</v>
      </c>
      <c r="G7362" t="s">
        <v>89</v>
      </c>
      <c r="H7362" t="s">
        <v>93</v>
      </c>
    </row>
    <row r="7363" spans="1:8" x14ac:dyDescent="0.25">
      <c r="A7363" t="s">
        <v>297</v>
      </c>
      <c r="B7363" t="s">
        <v>1269</v>
      </c>
      <c r="C7363" t="s">
        <v>89</v>
      </c>
      <c r="D7363" t="s">
        <v>89</v>
      </c>
      <c r="E7363" t="s">
        <v>1196</v>
      </c>
      <c r="F7363" t="s">
        <v>89</v>
      </c>
      <c r="G7363" t="s">
        <v>89</v>
      </c>
      <c r="H7363" t="s">
        <v>93</v>
      </c>
    </row>
    <row r="7364" spans="1:8" x14ac:dyDescent="0.25">
      <c r="A7364" t="s">
        <v>297</v>
      </c>
      <c r="B7364" t="s">
        <v>1232</v>
      </c>
      <c r="C7364" t="s">
        <v>89</v>
      </c>
      <c r="D7364" t="s">
        <v>89</v>
      </c>
      <c r="E7364" t="s">
        <v>1196</v>
      </c>
      <c r="F7364" t="s">
        <v>89</v>
      </c>
      <c r="G7364" t="s">
        <v>89</v>
      </c>
      <c r="H7364" t="s">
        <v>93</v>
      </c>
    </row>
    <row r="7365" spans="1:8" x14ac:dyDescent="0.25">
      <c r="A7365" t="s">
        <v>297</v>
      </c>
      <c r="B7365" t="s">
        <v>1271</v>
      </c>
      <c r="C7365" t="s">
        <v>89</v>
      </c>
      <c r="D7365" t="s">
        <v>89</v>
      </c>
      <c r="E7365" t="s">
        <v>1233</v>
      </c>
      <c r="F7365" t="s">
        <v>89</v>
      </c>
      <c r="G7365" t="s">
        <v>89</v>
      </c>
      <c r="H7365" t="s">
        <v>93</v>
      </c>
    </row>
    <row r="7366" spans="1:8" x14ac:dyDescent="0.25">
      <c r="A7366" t="s">
        <v>297</v>
      </c>
      <c r="B7366" t="s">
        <v>5998</v>
      </c>
      <c r="C7366" t="s">
        <v>89</v>
      </c>
      <c r="D7366" t="s">
        <v>89</v>
      </c>
      <c r="E7366" t="s">
        <v>1233</v>
      </c>
      <c r="F7366" t="s">
        <v>89</v>
      </c>
      <c r="G7366" t="s">
        <v>89</v>
      </c>
      <c r="H7366" t="s">
        <v>93</v>
      </c>
    </row>
    <row r="7367" spans="1:8" x14ac:dyDescent="0.25">
      <c r="A7367" t="s">
        <v>297</v>
      </c>
      <c r="B7367" t="s">
        <v>6046</v>
      </c>
      <c r="C7367" t="s">
        <v>89</v>
      </c>
      <c r="D7367" t="s">
        <v>89</v>
      </c>
      <c r="E7367" t="s">
        <v>1947</v>
      </c>
      <c r="F7367" t="s">
        <v>89</v>
      </c>
      <c r="G7367" t="s">
        <v>89</v>
      </c>
      <c r="H7367" t="s">
        <v>93</v>
      </c>
    </row>
    <row r="7368" spans="1:8" x14ac:dyDescent="0.25">
      <c r="A7368" t="s">
        <v>297</v>
      </c>
      <c r="B7368" t="s">
        <v>6690</v>
      </c>
      <c r="C7368" t="s">
        <v>89</v>
      </c>
      <c r="D7368" t="s">
        <v>89</v>
      </c>
      <c r="E7368" t="s">
        <v>1569</v>
      </c>
      <c r="F7368" t="s">
        <v>89</v>
      </c>
      <c r="G7368" t="s">
        <v>89</v>
      </c>
      <c r="H7368" t="s">
        <v>93</v>
      </c>
    </row>
    <row r="7369" spans="1:8" x14ac:dyDescent="0.25">
      <c r="A7369" t="s">
        <v>297</v>
      </c>
      <c r="B7369" t="s">
        <v>6691</v>
      </c>
      <c r="C7369" t="s">
        <v>89</v>
      </c>
      <c r="D7369" t="s">
        <v>89</v>
      </c>
      <c r="E7369" t="s">
        <v>1947</v>
      </c>
      <c r="F7369" t="s">
        <v>89</v>
      </c>
      <c r="G7369" t="s">
        <v>89</v>
      </c>
      <c r="H7369" t="s">
        <v>93</v>
      </c>
    </row>
    <row r="7370" spans="1:8" x14ac:dyDescent="0.25">
      <c r="A7370" t="s">
        <v>297</v>
      </c>
      <c r="B7370" t="s">
        <v>6692</v>
      </c>
      <c r="C7370" t="s">
        <v>89</v>
      </c>
      <c r="D7370" t="s">
        <v>89</v>
      </c>
      <c r="E7370" t="s">
        <v>1947</v>
      </c>
      <c r="F7370" t="s">
        <v>89</v>
      </c>
      <c r="G7370" t="s">
        <v>89</v>
      </c>
      <c r="H7370" t="s">
        <v>93</v>
      </c>
    </row>
    <row r="7371" spans="1:8" x14ac:dyDescent="0.25">
      <c r="A7371" t="s">
        <v>297</v>
      </c>
      <c r="B7371" t="s">
        <v>6693</v>
      </c>
      <c r="C7371" t="s">
        <v>89</v>
      </c>
      <c r="D7371" t="s">
        <v>89</v>
      </c>
      <c r="E7371" t="s">
        <v>1569</v>
      </c>
      <c r="F7371" t="s">
        <v>89</v>
      </c>
      <c r="G7371" t="s">
        <v>89</v>
      </c>
      <c r="H7371" t="s">
        <v>93</v>
      </c>
    </row>
    <row r="7372" spans="1:8" x14ac:dyDescent="0.25">
      <c r="A7372" t="s">
        <v>297</v>
      </c>
      <c r="B7372" t="s">
        <v>6694</v>
      </c>
      <c r="C7372" t="s">
        <v>89</v>
      </c>
      <c r="D7372" t="s">
        <v>89</v>
      </c>
      <c r="E7372" t="s">
        <v>1873</v>
      </c>
      <c r="F7372" t="s">
        <v>89</v>
      </c>
      <c r="G7372" t="s">
        <v>89</v>
      </c>
      <c r="H7372" t="s">
        <v>93</v>
      </c>
    </row>
    <row r="7373" spans="1:8" x14ac:dyDescent="0.25">
      <c r="A7373" t="s">
        <v>297</v>
      </c>
      <c r="B7373" t="s">
        <v>6695</v>
      </c>
      <c r="C7373" t="s">
        <v>89</v>
      </c>
      <c r="D7373" t="s">
        <v>89</v>
      </c>
      <c r="E7373" t="s">
        <v>1166</v>
      </c>
      <c r="F7373" t="s">
        <v>89</v>
      </c>
      <c r="G7373" t="s">
        <v>89</v>
      </c>
      <c r="H7373" t="s">
        <v>93</v>
      </c>
    </row>
    <row r="7374" spans="1:8" x14ac:dyDescent="0.25">
      <c r="A7374" t="s">
        <v>297</v>
      </c>
      <c r="B7374" t="s">
        <v>6696</v>
      </c>
      <c r="C7374" t="s">
        <v>89</v>
      </c>
      <c r="D7374" t="s">
        <v>89</v>
      </c>
      <c r="E7374" t="s">
        <v>1166</v>
      </c>
      <c r="F7374" t="s">
        <v>89</v>
      </c>
      <c r="G7374" t="s">
        <v>89</v>
      </c>
      <c r="H7374" t="s">
        <v>93</v>
      </c>
    </row>
    <row r="7375" spans="1:8" x14ac:dyDescent="0.25">
      <c r="A7375" t="s">
        <v>297</v>
      </c>
      <c r="B7375" t="s">
        <v>1900</v>
      </c>
      <c r="C7375" t="s">
        <v>89</v>
      </c>
      <c r="D7375" t="s">
        <v>89</v>
      </c>
      <c r="E7375" t="s">
        <v>1093</v>
      </c>
      <c r="F7375" t="s">
        <v>89</v>
      </c>
      <c r="G7375" t="s">
        <v>89</v>
      </c>
      <c r="H7375" t="s">
        <v>93</v>
      </c>
    </row>
    <row r="7376" spans="1:8" x14ac:dyDescent="0.25">
      <c r="A7376" t="s">
        <v>298</v>
      </c>
      <c r="B7376" t="s">
        <v>6697</v>
      </c>
      <c r="C7376" t="s">
        <v>89</v>
      </c>
      <c r="D7376" t="s">
        <v>6698</v>
      </c>
      <c r="E7376" t="s">
        <v>2179</v>
      </c>
      <c r="F7376" t="s">
        <v>89</v>
      </c>
      <c r="G7376" t="s">
        <v>89</v>
      </c>
      <c r="H7376" t="s">
        <v>93</v>
      </c>
    </row>
    <row r="7377" spans="1:8" x14ac:dyDescent="0.25">
      <c r="A7377" t="s">
        <v>298</v>
      </c>
      <c r="B7377" t="s">
        <v>6454</v>
      </c>
      <c r="C7377" t="s">
        <v>89</v>
      </c>
      <c r="D7377" t="s">
        <v>6455</v>
      </c>
      <c r="E7377" t="s">
        <v>1615</v>
      </c>
      <c r="F7377" t="s">
        <v>89</v>
      </c>
      <c r="G7377" t="s">
        <v>89</v>
      </c>
      <c r="H7377" t="s">
        <v>93</v>
      </c>
    </row>
    <row r="7378" spans="1:8" x14ac:dyDescent="0.25">
      <c r="A7378" t="s">
        <v>298</v>
      </c>
      <c r="B7378" t="s">
        <v>1472</v>
      </c>
      <c r="C7378" t="s">
        <v>89</v>
      </c>
      <c r="D7378" t="s">
        <v>6448</v>
      </c>
      <c r="E7378" t="s">
        <v>1100</v>
      </c>
      <c r="F7378" t="s">
        <v>89</v>
      </c>
      <c r="G7378" t="s">
        <v>89</v>
      </c>
      <c r="H7378" t="s">
        <v>93</v>
      </c>
    </row>
    <row r="7379" spans="1:8" x14ac:dyDescent="0.25">
      <c r="A7379" t="s">
        <v>298</v>
      </c>
      <c r="B7379" t="s">
        <v>6458</v>
      </c>
      <c r="C7379" t="s">
        <v>89</v>
      </c>
      <c r="D7379" t="s">
        <v>6448</v>
      </c>
      <c r="E7379" t="s">
        <v>5917</v>
      </c>
      <c r="F7379" t="s">
        <v>89</v>
      </c>
      <c r="G7379" t="s">
        <v>89</v>
      </c>
      <c r="H7379" t="s">
        <v>93</v>
      </c>
    </row>
    <row r="7380" spans="1:8" x14ac:dyDescent="0.25">
      <c r="A7380" t="s">
        <v>298</v>
      </c>
      <c r="B7380" t="s">
        <v>6459</v>
      </c>
      <c r="C7380" t="s">
        <v>89</v>
      </c>
      <c r="D7380" t="s">
        <v>6448</v>
      </c>
      <c r="E7380" t="s">
        <v>1873</v>
      </c>
      <c r="F7380" t="s">
        <v>89</v>
      </c>
      <c r="G7380" t="s">
        <v>89</v>
      </c>
      <c r="H7380" t="s">
        <v>93</v>
      </c>
    </row>
    <row r="7381" spans="1:8" x14ac:dyDescent="0.25">
      <c r="A7381" t="s">
        <v>298</v>
      </c>
      <c r="B7381" t="s">
        <v>6460</v>
      </c>
      <c r="C7381" t="s">
        <v>89</v>
      </c>
      <c r="D7381" t="s">
        <v>6448</v>
      </c>
      <c r="E7381" t="s">
        <v>1754</v>
      </c>
      <c r="F7381" t="s">
        <v>89</v>
      </c>
      <c r="G7381" t="s">
        <v>89</v>
      </c>
      <c r="H7381" t="s">
        <v>93</v>
      </c>
    </row>
    <row r="7382" spans="1:8" x14ac:dyDescent="0.25">
      <c r="A7382" t="s">
        <v>298</v>
      </c>
      <c r="B7382" t="s">
        <v>6461</v>
      </c>
      <c r="C7382" t="s">
        <v>89</v>
      </c>
      <c r="D7382" t="s">
        <v>6448</v>
      </c>
      <c r="E7382" t="s">
        <v>6462</v>
      </c>
      <c r="F7382" t="s">
        <v>89</v>
      </c>
      <c r="G7382" t="s">
        <v>89</v>
      </c>
      <c r="H7382" t="s">
        <v>93</v>
      </c>
    </row>
    <row r="7383" spans="1:8" x14ac:dyDescent="0.25">
      <c r="A7383" t="s">
        <v>298</v>
      </c>
      <c r="B7383" t="s">
        <v>6463</v>
      </c>
      <c r="C7383" t="s">
        <v>89</v>
      </c>
      <c r="D7383" t="s">
        <v>6464</v>
      </c>
      <c r="E7383" t="s">
        <v>1278</v>
      </c>
      <c r="F7383" t="s">
        <v>89</v>
      </c>
      <c r="G7383" t="s">
        <v>89</v>
      </c>
      <c r="H7383" t="s">
        <v>93</v>
      </c>
    </row>
    <row r="7384" spans="1:8" x14ac:dyDescent="0.25">
      <c r="A7384" t="s">
        <v>298</v>
      </c>
      <c r="B7384" t="s">
        <v>6465</v>
      </c>
      <c r="C7384" t="s">
        <v>89</v>
      </c>
      <c r="D7384" t="s">
        <v>6464</v>
      </c>
      <c r="E7384" t="s">
        <v>6466</v>
      </c>
      <c r="F7384" t="s">
        <v>89</v>
      </c>
      <c r="G7384" t="s">
        <v>89</v>
      </c>
      <c r="H7384" t="s">
        <v>93</v>
      </c>
    </row>
    <row r="7385" spans="1:8" x14ac:dyDescent="0.25">
      <c r="A7385" t="s">
        <v>298</v>
      </c>
      <c r="B7385" t="s">
        <v>6467</v>
      </c>
      <c r="C7385" t="s">
        <v>89</v>
      </c>
      <c r="D7385" t="s">
        <v>6464</v>
      </c>
      <c r="E7385" t="s">
        <v>2004</v>
      </c>
      <c r="F7385" t="s">
        <v>89</v>
      </c>
      <c r="G7385" t="s">
        <v>89</v>
      </c>
      <c r="H7385" t="s">
        <v>93</v>
      </c>
    </row>
    <row r="7386" spans="1:8" x14ac:dyDescent="0.25">
      <c r="A7386" t="s">
        <v>298</v>
      </c>
      <c r="B7386" t="s">
        <v>6468</v>
      </c>
      <c r="C7386" t="s">
        <v>89</v>
      </c>
      <c r="D7386" t="s">
        <v>6464</v>
      </c>
      <c r="E7386" t="s">
        <v>1917</v>
      </c>
      <c r="F7386" t="s">
        <v>89</v>
      </c>
      <c r="G7386" t="s">
        <v>89</v>
      </c>
      <c r="H7386" t="s">
        <v>93</v>
      </c>
    </row>
    <row r="7387" spans="1:8" x14ac:dyDescent="0.25">
      <c r="A7387" t="s">
        <v>298</v>
      </c>
      <c r="B7387" t="s">
        <v>6469</v>
      </c>
      <c r="C7387" t="s">
        <v>89</v>
      </c>
      <c r="D7387" t="s">
        <v>6464</v>
      </c>
      <c r="E7387" t="s">
        <v>1923</v>
      </c>
      <c r="F7387" t="s">
        <v>89</v>
      </c>
      <c r="G7387" t="s">
        <v>89</v>
      </c>
      <c r="H7387" t="s">
        <v>93</v>
      </c>
    </row>
    <row r="7388" spans="1:8" x14ac:dyDescent="0.25">
      <c r="A7388" t="s">
        <v>298</v>
      </c>
      <c r="B7388" t="s">
        <v>6470</v>
      </c>
      <c r="C7388" t="s">
        <v>89</v>
      </c>
      <c r="D7388" t="s">
        <v>6699</v>
      </c>
      <c r="E7388" t="s">
        <v>1097</v>
      </c>
      <c r="F7388" t="s">
        <v>89</v>
      </c>
      <c r="G7388" t="s">
        <v>89</v>
      </c>
      <c r="H7388" t="s">
        <v>93</v>
      </c>
    </row>
    <row r="7389" spans="1:8" x14ac:dyDescent="0.25">
      <c r="A7389" t="s">
        <v>298</v>
      </c>
      <c r="B7389" t="s">
        <v>6472</v>
      </c>
      <c r="C7389" t="s">
        <v>89</v>
      </c>
      <c r="D7389" t="s">
        <v>6699</v>
      </c>
      <c r="E7389" t="s">
        <v>3011</v>
      </c>
      <c r="F7389" t="s">
        <v>89</v>
      </c>
      <c r="G7389" t="s">
        <v>89</v>
      </c>
      <c r="H7389" t="s">
        <v>93</v>
      </c>
    </row>
    <row r="7390" spans="1:8" x14ac:dyDescent="0.25">
      <c r="A7390" t="s">
        <v>298</v>
      </c>
      <c r="B7390" t="s">
        <v>6473</v>
      </c>
      <c r="C7390" t="s">
        <v>89</v>
      </c>
      <c r="D7390" t="s">
        <v>6699</v>
      </c>
      <c r="E7390" t="s">
        <v>1897</v>
      </c>
      <c r="F7390" t="s">
        <v>89</v>
      </c>
      <c r="G7390" t="s">
        <v>89</v>
      </c>
      <c r="H7390" t="s">
        <v>93</v>
      </c>
    </row>
    <row r="7391" spans="1:8" x14ac:dyDescent="0.25">
      <c r="A7391" t="s">
        <v>298</v>
      </c>
      <c r="B7391" t="s">
        <v>6474</v>
      </c>
      <c r="C7391" t="s">
        <v>89</v>
      </c>
      <c r="D7391" t="s">
        <v>6699</v>
      </c>
      <c r="E7391" t="s">
        <v>2023</v>
      </c>
      <c r="F7391" t="s">
        <v>89</v>
      </c>
      <c r="G7391" t="s">
        <v>89</v>
      </c>
      <c r="H7391" t="s">
        <v>93</v>
      </c>
    </row>
    <row r="7392" spans="1:8" x14ac:dyDescent="0.25">
      <c r="A7392" t="s">
        <v>298</v>
      </c>
      <c r="B7392" t="s">
        <v>6451</v>
      </c>
      <c r="C7392" t="s">
        <v>89</v>
      </c>
      <c r="D7392" t="s">
        <v>6452</v>
      </c>
      <c r="E7392" t="s">
        <v>1105</v>
      </c>
      <c r="F7392" t="s">
        <v>89</v>
      </c>
      <c r="G7392" t="s">
        <v>89</v>
      </c>
      <c r="H7392" t="s">
        <v>93</v>
      </c>
    </row>
    <row r="7393" spans="1:8" x14ac:dyDescent="0.25">
      <c r="A7393" t="s">
        <v>298</v>
      </c>
      <c r="B7393" t="s">
        <v>6475</v>
      </c>
      <c r="C7393" t="s">
        <v>89</v>
      </c>
      <c r="D7393" t="s">
        <v>6452</v>
      </c>
      <c r="E7393" t="s">
        <v>6476</v>
      </c>
      <c r="F7393" t="s">
        <v>89</v>
      </c>
      <c r="G7393" t="s">
        <v>89</v>
      </c>
      <c r="H7393" t="s">
        <v>93</v>
      </c>
    </row>
    <row r="7394" spans="1:8" x14ac:dyDescent="0.25">
      <c r="A7394" t="s">
        <v>298</v>
      </c>
      <c r="B7394" t="s">
        <v>6477</v>
      </c>
      <c r="C7394" t="s">
        <v>89</v>
      </c>
      <c r="D7394" t="s">
        <v>6452</v>
      </c>
      <c r="E7394" t="s">
        <v>1754</v>
      </c>
      <c r="F7394" t="s">
        <v>89</v>
      </c>
      <c r="G7394" t="s">
        <v>89</v>
      </c>
      <c r="H7394" t="s">
        <v>93</v>
      </c>
    </row>
    <row r="7395" spans="1:8" x14ac:dyDescent="0.25">
      <c r="A7395" t="s">
        <v>298</v>
      </c>
      <c r="B7395" t="s">
        <v>6478</v>
      </c>
      <c r="C7395" t="s">
        <v>89</v>
      </c>
      <c r="D7395" t="s">
        <v>6452</v>
      </c>
      <c r="E7395" t="s">
        <v>1988</v>
      </c>
      <c r="F7395" t="s">
        <v>89</v>
      </c>
      <c r="G7395" t="s">
        <v>89</v>
      </c>
      <c r="H7395" t="s">
        <v>93</v>
      </c>
    </row>
    <row r="7396" spans="1:8" x14ac:dyDescent="0.25">
      <c r="A7396" t="s">
        <v>298</v>
      </c>
      <c r="B7396" t="s">
        <v>6479</v>
      </c>
      <c r="C7396" t="s">
        <v>89</v>
      </c>
      <c r="D7396" t="s">
        <v>6480</v>
      </c>
      <c r="E7396" t="s">
        <v>1258</v>
      </c>
      <c r="F7396" t="s">
        <v>89</v>
      </c>
      <c r="G7396" t="s">
        <v>89</v>
      </c>
      <c r="H7396" t="s">
        <v>93</v>
      </c>
    </row>
    <row r="7397" spans="1:8" x14ac:dyDescent="0.25">
      <c r="A7397" t="s">
        <v>298</v>
      </c>
      <c r="B7397" t="s">
        <v>2039</v>
      </c>
      <c r="C7397" t="s">
        <v>89</v>
      </c>
      <c r="D7397" t="s">
        <v>6483</v>
      </c>
      <c r="E7397" t="s">
        <v>1093</v>
      </c>
      <c r="F7397" t="s">
        <v>89</v>
      </c>
      <c r="G7397" t="s">
        <v>89</v>
      </c>
      <c r="H7397" t="s">
        <v>93</v>
      </c>
    </row>
    <row r="7398" spans="1:8" x14ac:dyDescent="0.25">
      <c r="A7398" t="s">
        <v>298</v>
      </c>
      <c r="B7398" t="s">
        <v>6484</v>
      </c>
      <c r="C7398" t="s">
        <v>89</v>
      </c>
      <c r="D7398" t="s">
        <v>6485</v>
      </c>
      <c r="E7398" t="s">
        <v>1093</v>
      </c>
      <c r="F7398" t="s">
        <v>89</v>
      </c>
      <c r="G7398" t="s">
        <v>89</v>
      </c>
      <c r="H7398" t="s">
        <v>93</v>
      </c>
    </row>
    <row r="7399" spans="1:8" x14ac:dyDescent="0.25">
      <c r="A7399" t="s">
        <v>298</v>
      </c>
      <c r="B7399" t="s">
        <v>6486</v>
      </c>
      <c r="C7399" t="s">
        <v>89</v>
      </c>
      <c r="D7399" t="s">
        <v>6487</v>
      </c>
      <c r="E7399" t="s">
        <v>1258</v>
      </c>
      <c r="F7399" t="s">
        <v>89</v>
      </c>
      <c r="G7399" t="s">
        <v>89</v>
      </c>
      <c r="H7399" t="s">
        <v>93</v>
      </c>
    </row>
    <row r="7400" spans="1:8" x14ac:dyDescent="0.25">
      <c r="A7400" t="s">
        <v>298</v>
      </c>
      <c r="B7400" t="s">
        <v>6488</v>
      </c>
      <c r="C7400" t="s">
        <v>89</v>
      </c>
      <c r="D7400" t="s">
        <v>6489</v>
      </c>
      <c r="E7400" t="s">
        <v>1258</v>
      </c>
      <c r="F7400" t="s">
        <v>89</v>
      </c>
      <c r="G7400" t="s">
        <v>89</v>
      </c>
      <c r="H7400" t="s">
        <v>93</v>
      </c>
    </row>
    <row r="7401" spans="1:8" x14ac:dyDescent="0.25">
      <c r="A7401" t="s">
        <v>298</v>
      </c>
      <c r="B7401" t="s">
        <v>6490</v>
      </c>
      <c r="C7401" t="s">
        <v>89</v>
      </c>
      <c r="D7401" t="s">
        <v>6489</v>
      </c>
      <c r="E7401" t="s">
        <v>6491</v>
      </c>
      <c r="F7401" t="s">
        <v>89</v>
      </c>
      <c r="G7401" t="s">
        <v>89</v>
      </c>
      <c r="H7401" t="s">
        <v>93</v>
      </c>
    </row>
    <row r="7402" spans="1:8" x14ac:dyDescent="0.25">
      <c r="A7402" t="s">
        <v>298</v>
      </c>
      <c r="B7402" t="s">
        <v>6492</v>
      </c>
      <c r="C7402" t="s">
        <v>89</v>
      </c>
      <c r="D7402" t="s">
        <v>6489</v>
      </c>
      <c r="E7402" t="s">
        <v>1923</v>
      </c>
      <c r="F7402" t="s">
        <v>89</v>
      </c>
      <c r="G7402" t="s">
        <v>89</v>
      </c>
      <c r="H7402" t="s">
        <v>93</v>
      </c>
    </row>
    <row r="7403" spans="1:8" x14ac:dyDescent="0.25">
      <c r="A7403" t="s">
        <v>298</v>
      </c>
      <c r="B7403" t="s">
        <v>6493</v>
      </c>
      <c r="C7403" t="s">
        <v>89</v>
      </c>
      <c r="D7403" t="s">
        <v>6489</v>
      </c>
      <c r="E7403" t="s">
        <v>1949</v>
      </c>
      <c r="F7403" t="s">
        <v>89</v>
      </c>
      <c r="G7403" t="s">
        <v>89</v>
      </c>
      <c r="H7403" t="s">
        <v>93</v>
      </c>
    </row>
    <row r="7404" spans="1:8" x14ac:dyDescent="0.25">
      <c r="A7404" t="s">
        <v>298</v>
      </c>
      <c r="B7404" t="s">
        <v>6494</v>
      </c>
      <c r="C7404" t="s">
        <v>89</v>
      </c>
      <c r="D7404" t="s">
        <v>6487</v>
      </c>
      <c r="E7404" t="s">
        <v>6491</v>
      </c>
      <c r="F7404" t="s">
        <v>89</v>
      </c>
      <c r="G7404" t="s">
        <v>89</v>
      </c>
      <c r="H7404" t="s">
        <v>93</v>
      </c>
    </row>
    <row r="7405" spans="1:8" x14ac:dyDescent="0.25">
      <c r="A7405" t="s">
        <v>298</v>
      </c>
      <c r="B7405" t="s">
        <v>6495</v>
      </c>
      <c r="C7405" t="s">
        <v>89</v>
      </c>
      <c r="D7405" t="s">
        <v>6487</v>
      </c>
      <c r="E7405" t="s">
        <v>1923</v>
      </c>
      <c r="F7405" t="s">
        <v>89</v>
      </c>
      <c r="G7405" t="s">
        <v>89</v>
      </c>
      <c r="H7405" t="s">
        <v>93</v>
      </c>
    </row>
    <row r="7406" spans="1:8" x14ac:dyDescent="0.25">
      <c r="A7406" t="s">
        <v>298</v>
      </c>
      <c r="B7406" t="s">
        <v>6496</v>
      </c>
      <c r="C7406" t="s">
        <v>89</v>
      </c>
      <c r="D7406" t="s">
        <v>6487</v>
      </c>
      <c r="E7406" t="s">
        <v>1949</v>
      </c>
      <c r="F7406" t="s">
        <v>89</v>
      </c>
      <c r="G7406" t="s">
        <v>89</v>
      </c>
      <c r="H7406" t="s">
        <v>93</v>
      </c>
    </row>
    <row r="7407" spans="1:8" x14ac:dyDescent="0.25">
      <c r="A7407" t="s">
        <v>298</v>
      </c>
      <c r="B7407" t="s">
        <v>6449</v>
      </c>
      <c r="C7407" t="s">
        <v>89</v>
      </c>
      <c r="D7407" t="s">
        <v>6450</v>
      </c>
      <c r="E7407" t="s">
        <v>1093</v>
      </c>
      <c r="F7407" t="s">
        <v>89</v>
      </c>
      <c r="G7407" t="s">
        <v>89</v>
      </c>
      <c r="H7407" t="s">
        <v>93</v>
      </c>
    </row>
    <row r="7408" spans="1:8" x14ac:dyDescent="0.25">
      <c r="A7408" t="s">
        <v>298</v>
      </c>
      <c r="B7408" t="s">
        <v>2048</v>
      </c>
      <c r="C7408" t="s">
        <v>89</v>
      </c>
      <c r="D7408" t="s">
        <v>6450</v>
      </c>
      <c r="E7408" t="s">
        <v>6497</v>
      </c>
      <c r="F7408" t="s">
        <v>89</v>
      </c>
      <c r="G7408" t="s">
        <v>89</v>
      </c>
      <c r="H7408" t="s">
        <v>93</v>
      </c>
    </row>
    <row r="7409" spans="1:8" x14ac:dyDescent="0.25">
      <c r="A7409" t="s">
        <v>298</v>
      </c>
      <c r="B7409" t="s">
        <v>2049</v>
      </c>
      <c r="C7409" t="s">
        <v>89</v>
      </c>
      <c r="D7409" t="s">
        <v>6450</v>
      </c>
      <c r="E7409" t="s">
        <v>1917</v>
      </c>
      <c r="F7409" t="s">
        <v>89</v>
      </c>
      <c r="G7409" t="s">
        <v>89</v>
      </c>
      <c r="H7409" t="s">
        <v>93</v>
      </c>
    </row>
    <row r="7410" spans="1:8" x14ac:dyDescent="0.25">
      <c r="A7410" t="s">
        <v>298</v>
      </c>
      <c r="B7410" t="s">
        <v>6498</v>
      </c>
      <c r="C7410" t="s">
        <v>89</v>
      </c>
      <c r="D7410" t="s">
        <v>6499</v>
      </c>
      <c r="E7410" t="s">
        <v>1102</v>
      </c>
      <c r="F7410" t="s">
        <v>89</v>
      </c>
      <c r="G7410" t="s">
        <v>89</v>
      </c>
      <c r="H7410" t="s">
        <v>93</v>
      </c>
    </row>
    <row r="7411" spans="1:8" x14ac:dyDescent="0.25">
      <c r="A7411" t="s">
        <v>298</v>
      </c>
      <c r="B7411" t="s">
        <v>6500</v>
      </c>
      <c r="C7411" t="s">
        <v>89</v>
      </c>
      <c r="D7411" t="s">
        <v>6499</v>
      </c>
      <c r="E7411" t="s">
        <v>6501</v>
      </c>
      <c r="F7411" t="s">
        <v>89</v>
      </c>
      <c r="G7411" t="s">
        <v>89</v>
      </c>
      <c r="H7411" t="s">
        <v>93</v>
      </c>
    </row>
    <row r="7412" spans="1:8" x14ac:dyDescent="0.25">
      <c r="A7412" t="s">
        <v>298</v>
      </c>
      <c r="B7412" t="s">
        <v>6502</v>
      </c>
      <c r="C7412" t="s">
        <v>89</v>
      </c>
      <c r="D7412" t="s">
        <v>6499</v>
      </c>
      <c r="E7412" t="s">
        <v>1934</v>
      </c>
      <c r="F7412" t="s">
        <v>89</v>
      </c>
      <c r="G7412" t="s">
        <v>89</v>
      </c>
      <c r="H7412" t="s">
        <v>93</v>
      </c>
    </row>
    <row r="7413" spans="1:8" x14ac:dyDescent="0.25">
      <c r="A7413" t="s">
        <v>298</v>
      </c>
      <c r="B7413" t="s">
        <v>6503</v>
      </c>
      <c r="C7413" t="s">
        <v>89</v>
      </c>
      <c r="D7413" t="s">
        <v>6499</v>
      </c>
      <c r="E7413" t="s">
        <v>1853</v>
      </c>
      <c r="F7413" t="s">
        <v>89</v>
      </c>
      <c r="G7413" t="s">
        <v>89</v>
      </c>
      <c r="H7413" t="s">
        <v>93</v>
      </c>
    </row>
    <row r="7414" spans="1:8" x14ac:dyDescent="0.25">
      <c r="A7414" t="s">
        <v>298</v>
      </c>
      <c r="B7414" t="s">
        <v>6504</v>
      </c>
      <c r="C7414" t="s">
        <v>89</v>
      </c>
      <c r="D7414" t="s">
        <v>6505</v>
      </c>
      <c r="E7414" t="s">
        <v>1153</v>
      </c>
      <c r="F7414" t="s">
        <v>89</v>
      </c>
      <c r="G7414" t="s">
        <v>89</v>
      </c>
      <c r="H7414" t="s">
        <v>93</v>
      </c>
    </row>
    <row r="7415" spans="1:8" x14ac:dyDescent="0.25">
      <c r="A7415" t="s">
        <v>298</v>
      </c>
      <c r="B7415" t="s">
        <v>6506</v>
      </c>
      <c r="C7415" t="s">
        <v>89</v>
      </c>
      <c r="D7415" t="s">
        <v>6505</v>
      </c>
      <c r="E7415" t="s">
        <v>6507</v>
      </c>
      <c r="F7415" t="s">
        <v>89</v>
      </c>
      <c r="G7415" t="s">
        <v>89</v>
      </c>
      <c r="H7415" t="s">
        <v>93</v>
      </c>
    </row>
    <row r="7416" spans="1:8" x14ac:dyDescent="0.25">
      <c r="A7416" t="s">
        <v>298</v>
      </c>
      <c r="B7416" t="s">
        <v>6508</v>
      </c>
      <c r="C7416" t="s">
        <v>89</v>
      </c>
      <c r="D7416" t="s">
        <v>6505</v>
      </c>
      <c r="E7416" t="s">
        <v>6462</v>
      </c>
      <c r="F7416" t="s">
        <v>89</v>
      </c>
      <c r="G7416" t="s">
        <v>89</v>
      </c>
      <c r="H7416" t="s">
        <v>93</v>
      </c>
    </row>
    <row r="7417" spans="1:8" x14ac:dyDescent="0.25">
      <c r="A7417" t="s">
        <v>298</v>
      </c>
      <c r="B7417" t="s">
        <v>6509</v>
      </c>
      <c r="C7417" t="s">
        <v>89</v>
      </c>
      <c r="D7417" t="s">
        <v>6505</v>
      </c>
      <c r="E7417" t="s">
        <v>1930</v>
      </c>
      <c r="F7417" t="s">
        <v>89</v>
      </c>
      <c r="G7417" t="s">
        <v>89</v>
      </c>
      <c r="H7417" t="s">
        <v>93</v>
      </c>
    </row>
    <row r="7418" spans="1:8" x14ac:dyDescent="0.25">
      <c r="A7418" t="s">
        <v>298</v>
      </c>
      <c r="B7418" t="s">
        <v>6453</v>
      </c>
      <c r="C7418" t="s">
        <v>89</v>
      </c>
      <c r="D7418" t="s">
        <v>89</v>
      </c>
      <c r="E7418" t="s">
        <v>1093</v>
      </c>
      <c r="F7418" t="s">
        <v>89</v>
      </c>
      <c r="G7418" t="s">
        <v>89</v>
      </c>
      <c r="H7418" t="s">
        <v>93</v>
      </c>
    </row>
    <row r="7419" spans="1:8" x14ac:dyDescent="0.25">
      <c r="A7419" t="s">
        <v>298</v>
      </c>
      <c r="B7419" t="s">
        <v>6510</v>
      </c>
      <c r="C7419" t="s">
        <v>89</v>
      </c>
      <c r="D7419" t="s">
        <v>89</v>
      </c>
      <c r="E7419" t="s">
        <v>6497</v>
      </c>
      <c r="F7419" t="s">
        <v>89</v>
      </c>
      <c r="G7419" t="s">
        <v>89</v>
      </c>
      <c r="H7419" t="s">
        <v>93</v>
      </c>
    </row>
    <row r="7420" spans="1:8" x14ac:dyDescent="0.25">
      <c r="A7420" t="s">
        <v>298</v>
      </c>
      <c r="B7420" t="s">
        <v>6511</v>
      </c>
      <c r="C7420" t="s">
        <v>89</v>
      </c>
      <c r="D7420" t="s">
        <v>89</v>
      </c>
      <c r="E7420" t="s">
        <v>1917</v>
      </c>
      <c r="F7420" t="s">
        <v>89</v>
      </c>
      <c r="G7420" t="s">
        <v>89</v>
      </c>
      <c r="H7420" t="s">
        <v>93</v>
      </c>
    </row>
    <row r="7421" spans="1:8" x14ac:dyDescent="0.25">
      <c r="A7421" t="s">
        <v>298</v>
      </c>
      <c r="B7421" t="s">
        <v>6512</v>
      </c>
      <c r="C7421" t="s">
        <v>89</v>
      </c>
      <c r="D7421" t="s">
        <v>89</v>
      </c>
      <c r="E7421" t="s">
        <v>1951</v>
      </c>
      <c r="F7421" t="s">
        <v>89</v>
      </c>
      <c r="G7421" t="s">
        <v>89</v>
      </c>
      <c r="H7421" t="s">
        <v>93</v>
      </c>
    </row>
    <row r="7422" spans="1:8" x14ac:dyDescent="0.25">
      <c r="A7422" t="s">
        <v>298</v>
      </c>
      <c r="B7422" t="s">
        <v>6513</v>
      </c>
      <c r="C7422" t="s">
        <v>89</v>
      </c>
      <c r="D7422" t="s">
        <v>89</v>
      </c>
      <c r="E7422" t="s">
        <v>1258</v>
      </c>
      <c r="F7422" t="s">
        <v>89</v>
      </c>
      <c r="G7422" t="s">
        <v>89</v>
      </c>
      <c r="H7422" t="s">
        <v>93</v>
      </c>
    </row>
    <row r="7423" spans="1:8" x14ac:dyDescent="0.25">
      <c r="A7423" t="s">
        <v>298</v>
      </c>
      <c r="B7423" t="s">
        <v>6514</v>
      </c>
      <c r="C7423" t="s">
        <v>89</v>
      </c>
      <c r="D7423" t="s">
        <v>89</v>
      </c>
      <c r="E7423" t="s">
        <v>6491</v>
      </c>
      <c r="F7423" t="s">
        <v>89</v>
      </c>
      <c r="G7423" t="s">
        <v>89</v>
      </c>
      <c r="H7423" t="s">
        <v>93</v>
      </c>
    </row>
    <row r="7424" spans="1:8" x14ac:dyDescent="0.25">
      <c r="A7424" t="s">
        <v>298</v>
      </c>
      <c r="B7424" t="s">
        <v>6515</v>
      </c>
      <c r="C7424" t="s">
        <v>89</v>
      </c>
      <c r="D7424" t="s">
        <v>89</v>
      </c>
      <c r="E7424" t="s">
        <v>1923</v>
      </c>
      <c r="F7424" t="s">
        <v>89</v>
      </c>
      <c r="G7424" t="s">
        <v>89</v>
      </c>
      <c r="H7424" t="s">
        <v>93</v>
      </c>
    </row>
    <row r="7425" spans="1:8" x14ac:dyDescent="0.25">
      <c r="A7425" t="s">
        <v>298</v>
      </c>
      <c r="B7425" t="s">
        <v>6516</v>
      </c>
      <c r="C7425" t="s">
        <v>89</v>
      </c>
      <c r="D7425" t="s">
        <v>89</v>
      </c>
      <c r="E7425" t="s">
        <v>1897</v>
      </c>
      <c r="F7425" t="s">
        <v>89</v>
      </c>
      <c r="G7425" t="s">
        <v>89</v>
      </c>
      <c r="H7425" t="s">
        <v>93</v>
      </c>
    </row>
    <row r="7426" spans="1:8" x14ac:dyDescent="0.25">
      <c r="A7426" t="s">
        <v>298</v>
      </c>
      <c r="B7426" t="s">
        <v>6517</v>
      </c>
      <c r="C7426" t="s">
        <v>89</v>
      </c>
      <c r="D7426" t="s">
        <v>6518</v>
      </c>
      <c r="E7426" t="s">
        <v>1258</v>
      </c>
      <c r="F7426" t="s">
        <v>89</v>
      </c>
      <c r="G7426" t="s">
        <v>89</v>
      </c>
      <c r="H7426" t="s">
        <v>93</v>
      </c>
    </row>
    <row r="7427" spans="1:8" x14ac:dyDescent="0.25">
      <c r="A7427" t="s">
        <v>298</v>
      </c>
      <c r="B7427" t="s">
        <v>6519</v>
      </c>
      <c r="C7427" t="s">
        <v>89</v>
      </c>
      <c r="D7427" t="s">
        <v>6518</v>
      </c>
      <c r="E7427" t="s">
        <v>6491</v>
      </c>
      <c r="F7427" t="s">
        <v>89</v>
      </c>
      <c r="G7427" t="s">
        <v>89</v>
      </c>
      <c r="H7427" t="s">
        <v>93</v>
      </c>
    </row>
    <row r="7428" spans="1:8" x14ac:dyDescent="0.25">
      <c r="A7428" t="s">
        <v>298</v>
      </c>
      <c r="B7428" t="s">
        <v>6520</v>
      </c>
      <c r="C7428" t="s">
        <v>89</v>
      </c>
      <c r="D7428" t="s">
        <v>6518</v>
      </c>
      <c r="E7428" t="s">
        <v>1923</v>
      </c>
      <c r="F7428" t="s">
        <v>89</v>
      </c>
      <c r="G7428" t="s">
        <v>89</v>
      </c>
      <c r="H7428" t="s">
        <v>93</v>
      </c>
    </row>
    <row r="7429" spans="1:8" x14ac:dyDescent="0.25">
      <c r="A7429" t="s">
        <v>298</v>
      </c>
      <c r="B7429" t="s">
        <v>6521</v>
      </c>
      <c r="C7429" t="s">
        <v>89</v>
      </c>
      <c r="D7429" t="s">
        <v>6518</v>
      </c>
      <c r="E7429" t="s">
        <v>1949</v>
      </c>
      <c r="F7429" t="s">
        <v>89</v>
      </c>
      <c r="G7429" t="s">
        <v>89</v>
      </c>
      <c r="H7429" t="s">
        <v>93</v>
      </c>
    </row>
    <row r="7430" spans="1:8" x14ac:dyDescent="0.25">
      <c r="A7430" t="s">
        <v>298</v>
      </c>
      <c r="B7430" t="s">
        <v>6522</v>
      </c>
      <c r="C7430" t="s">
        <v>89</v>
      </c>
      <c r="D7430" t="s">
        <v>6523</v>
      </c>
      <c r="E7430" t="s">
        <v>1102</v>
      </c>
      <c r="F7430" t="s">
        <v>89</v>
      </c>
      <c r="G7430" t="s">
        <v>89</v>
      </c>
      <c r="H7430" t="s">
        <v>93</v>
      </c>
    </row>
    <row r="7431" spans="1:8" x14ac:dyDescent="0.25">
      <c r="A7431" t="s">
        <v>298</v>
      </c>
      <c r="B7431" t="s">
        <v>6524</v>
      </c>
      <c r="C7431" t="s">
        <v>89</v>
      </c>
      <c r="D7431" t="s">
        <v>6523</v>
      </c>
      <c r="E7431" t="s">
        <v>6525</v>
      </c>
      <c r="F7431" t="s">
        <v>89</v>
      </c>
      <c r="G7431" t="s">
        <v>89</v>
      </c>
      <c r="H7431" t="s">
        <v>93</v>
      </c>
    </row>
    <row r="7432" spans="1:8" x14ac:dyDescent="0.25">
      <c r="A7432" t="s">
        <v>298</v>
      </c>
      <c r="B7432" t="s">
        <v>6526</v>
      </c>
      <c r="C7432" t="s">
        <v>89</v>
      </c>
      <c r="D7432" t="s">
        <v>6523</v>
      </c>
      <c r="E7432" t="s">
        <v>6527</v>
      </c>
      <c r="F7432" t="s">
        <v>89</v>
      </c>
      <c r="G7432" t="s">
        <v>89</v>
      </c>
      <c r="H7432" t="s">
        <v>93</v>
      </c>
    </row>
    <row r="7433" spans="1:8" x14ac:dyDescent="0.25">
      <c r="A7433" t="s">
        <v>298</v>
      </c>
      <c r="B7433" t="s">
        <v>6528</v>
      </c>
      <c r="C7433" t="s">
        <v>89</v>
      </c>
      <c r="D7433" t="s">
        <v>6523</v>
      </c>
      <c r="E7433" t="s">
        <v>6381</v>
      </c>
      <c r="F7433" t="s">
        <v>89</v>
      </c>
      <c r="G7433" t="s">
        <v>89</v>
      </c>
      <c r="H7433" t="s">
        <v>93</v>
      </c>
    </row>
    <row r="7434" spans="1:8" x14ac:dyDescent="0.25">
      <c r="A7434" t="s">
        <v>298</v>
      </c>
      <c r="B7434" t="s">
        <v>6529</v>
      </c>
      <c r="C7434" t="s">
        <v>89</v>
      </c>
      <c r="D7434" t="s">
        <v>6530</v>
      </c>
      <c r="E7434" t="s">
        <v>1153</v>
      </c>
      <c r="F7434" t="s">
        <v>89</v>
      </c>
      <c r="G7434" t="s">
        <v>89</v>
      </c>
      <c r="H7434" t="s">
        <v>93</v>
      </c>
    </row>
    <row r="7435" spans="1:8" x14ac:dyDescent="0.25">
      <c r="A7435" t="s">
        <v>298</v>
      </c>
      <c r="B7435" t="s">
        <v>6531</v>
      </c>
      <c r="C7435" t="s">
        <v>89</v>
      </c>
      <c r="D7435" t="s">
        <v>6530</v>
      </c>
      <c r="E7435" t="s">
        <v>6507</v>
      </c>
      <c r="F7435" t="s">
        <v>89</v>
      </c>
      <c r="G7435" t="s">
        <v>89</v>
      </c>
      <c r="H7435" t="s">
        <v>93</v>
      </c>
    </row>
    <row r="7436" spans="1:8" x14ac:dyDescent="0.25">
      <c r="A7436" t="s">
        <v>298</v>
      </c>
      <c r="B7436" t="s">
        <v>6532</v>
      </c>
      <c r="C7436" t="s">
        <v>89</v>
      </c>
      <c r="D7436" t="s">
        <v>6530</v>
      </c>
      <c r="E7436" t="s">
        <v>6462</v>
      </c>
      <c r="F7436" t="s">
        <v>89</v>
      </c>
      <c r="G7436" t="s">
        <v>89</v>
      </c>
      <c r="H7436" t="s">
        <v>93</v>
      </c>
    </row>
    <row r="7437" spans="1:8" x14ac:dyDescent="0.25">
      <c r="A7437" t="s">
        <v>298</v>
      </c>
      <c r="B7437" t="s">
        <v>6533</v>
      </c>
      <c r="C7437" t="s">
        <v>89</v>
      </c>
      <c r="D7437" t="s">
        <v>6530</v>
      </c>
      <c r="E7437" t="s">
        <v>1930</v>
      </c>
      <c r="F7437" t="s">
        <v>89</v>
      </c>
      <c r="G7437" t="s">
        <v>89</v>
      </c>
      <c r="H7437" t="s">
        <v>93</v>
      </c>
    </row>
    <row r="7438" spans="1:8" x14ac:dyDescent="0.25">
      <c r="A7438" t="s">
        <v>298</v>
      </c>
      <c r="B7438" t="s">
        <v>6534</v>
      </c>
      <c r="C7438" t="s">
        <v>89</v>
      </c>
      <c r="D7438" t="s">
        <v>89</v>
      </c>
      <c r="E7438" t="s">
        <v>1093</v>
      </c>
      <c r="F7438" t="s">
        <v>89</v>
      </c>
      <c r="G7438" t="s">
        <v>89</v>
      </c>
      <c r="H7438" t="s">
        <v>93</v>
      </c>
    </row>
    <row r="7439" spans="1:8" x14ac:dyDescent="0.25">
      <c r="A7439" t="s">
        <v>298</v>
      </c>
      <c r="B7439" t="s">
        <v>6535</v>
      </c>
      <c r="C7439" t="s">
        <v>89</v>
      </c>
      <c r="D7439" t="s">
        <v>89</v>
      </c>
      <c r="E7439" t="s">
        <v>6497</v>
      </c>
      <c r="F7439" t="s">
        <v>89</v>
      </c>
      <c r="G7439" t="s">
        <v>89</v>
      </c>
      <c r="H7439" t="s">
        <v>93</v>
      </c>
    </row>
    <row r="7440" spans="1:8" x14ac:dyDescent="0.25">
      <c r="A7440" t="s">
        <v>298</v>
      </c>
      <c r="B7440" t="s">
        <v>6536</v>
      </c>
      <c r="C7440" t="s">
        <v>89</v>
      </c>
      <c r="D7440" t="s">
        <v>89</v>
      </c>
      <c r="E7440" t="s">
        <v>1917</v>
      </c>
      <c r="F7440" t="s">
        <v>89</v>
      </c>
      <c r="G7440" t="s">
        <v>89</v>
      </c>
      <c r="H7440" t="s">
        <v>93</v>
      </c>
    </row>
    <row r="7441" spans="1:8" x14ac:dyDescent="0.25">
      <c r="A7441" t="s">
        <v>298</v>
      </c>
      <c r="B7441" t="s">
        <v>6537</v>
      </c>
      <c r="C7441" t="s">
        <v>89</v>
      </c>
      <c r="D7441" t="s">
        <v>89</v>
      </c>
      <c r="E7441" t="s">
        <v>1951</v>
      </c>
      <c r="F7441" t="s">
        <v>89</v>
      </c>
      <c r="G7441" t="s">
        <v>89</v>
      </c>
      <c r="H7441" t="s">
        <v>93</v>
      </c>
    </row>
    <row r="7442" spans="1:8" x14ac:dyDescent="0.25">
      <c r="A7442" t="s">
        <v>298</v>
      </c>
      <c r="B7442" t="s">
        <v>6538</v>
      </c>
      <c r="C7442" t="s">
        <v>89</v>
      </c>
      <c r="D7442" t="s">
        <v>89</v>
      </c>
      <c r="E7442" t="s">
        <v>1093</v>
      </c>
      <c r="F7442" t="s">
        <v>89</v>
      </c>
      <c r="G7442" t="s">
        <v>89</v>
      </c>
      <c r="H7442" t="s">
        <v>93</v>
      </c>
    </row>
    <row r="7443" spans="1:8" x14ac:dyDescent="0.25">
      <c r="A7443" t="s">
        <v>298</v>
      </c>
      <c r="B7443" t="s">
        <v>6539</v>
      </c>
      <c r="C7443" t="s">
        <v>89</v>
      </c>
      <c r="D7443" t="s">
        <v>89</v>
      </c>
      <c r="E7443" t="s">
        <v>6497</v>
      </c>
      <c r="F7443" t="s">
        <v>89</v>
      </c>
      <c r="G7443" t="s">
        <v>89</v>
      </c>
      <c r="H7443" t="s">
        <v>93</v>
      </c>
    </row>
    <row r="7444" spans="1:8" x14ac:dyDescent="0.25">
      <c r="A7444" t="s">
        <v>298</v>
      </c>
      <c r="B7444" t="s">
        <v>6540</v>
      </c>
      <c r="C7444" t="s">
        <v>89</v>
      </c>
      <c r="D7444" t="s">
        <v>89</v>
      </c>
      <c r="E7444" t="s">
        <v>1917</v>
      </c>
      <c r="F7444" t="s">
        <v>89</v>
      </c>
      <c r="G7444" t="s">
        <v>89</v>
      </c>
      <c r="H7444" t="s">
        <v>93</v>
      </c>
    </row>
    <row r="7445" spans="1:8" x14ac:dyDescent="0.25">
      <c r="A7445" t="s">
        <v>298</v>
      </c>
      <c r="B7445" t="s">
        <v>6541</v>
      </c>
      <c r="C7445" t="s">
        <v>89</v>
      </c>
      <c r="D7445" t="s">
        <v>89</v>
      </c>
      <c r="E7445" t="s">
        <v>1951</v>
      </c>
      <c r="F7445" t="s">
        <v>89</v>
      </c>
      <c r="G7445" t="s">
        <v>89</v>
      </c>
      <c r="H7445" t="s">
        <v>93</v>
      </c>
    </row>
    <row r="7446" spans="1:8" x14ac:dyDescent="0.25">
      <c r="A7446" t="s">
        <v>298</v>
      </c>
      <c r="B7446" t="s">
        <v>6545</v>
      </c>
      <c r="C7446" t="s">
        <v>89</v>
      </c>
      <c r="D7446" t="s">
        <v>6543</v>
      </c>
      <c r="E7446" t="s">
        <v>6546</v>
      </c>
      <c r="F7446" t="s">
        <v>89</v>
      </c>
      <c r="G7446" t="s">
        <v>89</v>
      </c>
      <c r="H7446" t="s">
        <v>93</v>
      </c>
    </row>
    <row r="7447" spans="1:8" x14ac:dyDescent="0.25">
      <c r="A7447" t="s">
        <v>298</v>
      </c>
      <c r="B7447" t="s">
        <v>6547</v>
      </c>
      <c r="C7447" t="s">
        <v>89</v>
      </c>
      <c r="D7447" t="s">
        <v>6543</v>
      </c>
      <c r="E7447" t="s">
        <v>1988</v>
      </c>
      <c r="F7447" t="s">
        <v>89</v>
      </c>
      <c r="G7447" t="s">
        <v>89</v>
      </c>
      <c r="H7447" t="s">
        <v>93</v>
      </c>
    </row>
    <row r="7448" spans="1:8" x14ac:dyDescent="0.25">
      <c r="A7448" t="s">
        <v>298</v>
      </c>
      <c r="B7448" t="s">
        <v>6548</v>
      </c>
      <c r="C7448" t="s">
        <v>89</v>
      </c>
      <c r="D7448" t="s">
        <v>6543</v>
      </c>
      <c r="E7448" t="s">
        <v>1850</v>
      </c>
      <c r="F7448" t="s">
        <v>89</v>
      </c>
      <c r="G7448" t="s">
        <v>89</v>
      </c>
      <c r="H7448" t="s">
        <v>93</v>
      </c>
    </row>
    <row r="7449" spans="1:8" x14ac:dyDescent="0.25">
      <c r="A7449" t="s">
        <v>298</v>
      </c>
      <c r="B7449" t="s">
        <v>6542</v>
      </c>
      <c r="C7449" t="s">
        <v>89</v>
      </c>
      <c r="D7449" t="s">
        <v>6543</v>
      </c>
      <c r="E7449" t="s">
        <v>6544</v>
      </c>
      <c r="F7449" t="s">
        <v>89</v>
      </c>
      <c r="G7449" t="s">
        <v>89</v>
      </c>
      <c r="H7449" t="s">
        <v>93</v>
      </c>
    </row>
    <row r="7450" spans="1:8" x14ac:dyDescent="0.25">
      <c r="A7450" t="s">
        <v>298</v>
      </c>
      <c r="B7450" t="s">
        <v>6549</v>
      </c>
      <c r="C7450" t="s">
        <v>89</v>
      </c>
      <c r="D7450" t="s">
        <v>6550</v>
      </c>
      <c r="E7450" t="s">
        <v>1093</v>
      </c>
      <c r="F7450" t="s">
        <v>89</v>
      </c>
      <c r="G7450" t="s">
        <v>89</v>
      </c>
      <c r="H7450" t="s">
        <v>93</v>
      </c>
    </row>
    <row r="7451" spans="1:8" x14ac:dyDescent="0.25">
      <c r="A7451" t="s">
        <v>298</v>
      </c>
      <c r="B7451" t="s">
        <v>6551</v>
      </c>
      <c r="C7451" t="s">
        <v>89</v>
      </c>
      <c r="D7451" t="s">
        <v>6550</v>
      </c>
      <c r="E7451" t="s">
        <v>6497</v>
      </c>
      <c r="F7451" t="s">
        <v>89</v>
      </c>
      <c r="G7451" t="s">
        <v>89</v>
      </c>
      <c r="H7451" t="s">
        <v>93</v>
      </c>
    </row>
    <row r="7452" spans="1:8" x14ac:dyDescent="0.25">
      <c r="A7452" t="s">
        <v>298</v>
      </c>
      <c r="B7452" t="s">
        <v>6552</v>
      </c>
      <c r="C7452" t="s">
        <v>89</v>
      </c>
      <c r="D7452" t="s">
        <v>6550</v>
      </c>
      <c r="E7452" t="s">
        <v>1917</v>
      </c>
      <c r="F7452" t="s">
        <v>89</v>
      </c>
      <c r="G7452" t="s">
        <v>89</v>
      </c>
      <c r="H7452" t="s">
        <v>93</v>
      </c>
    </row>
    <row r="7453" spans="1:8" x14ac:dyDescent="0.25">
      <c r="A7453" t="s">
        <v>298</v>
      </c>
      <c r="B7453" t="s">
        <v>6553</v>
      </c>
      <c r="C7453" t="s">
        <v>89</v>
      </c>
      <c r="D7453" t="s">
        <v>6550</v>
      </c>
      <c r="E7453" t="s">
        <v>1951</v>
      </c>
      <c r="F7453" t="s">
        <v>89</v>
      </c>
      <c r="G7453" t="s">
        <v>89</v>
      </c>
      <c r="H7453" t="s">
        <v>93</v>
      </c>
    </row>
    <row r="7454" spans="1:8" x14ac:dyDescent="0.25">
      <c r="A7454" t="s">
        <v>298</v>
      </c>
      <c r="B7454" t="s">
        <v>6554</v>
      </c>
      <c r="C7454" t="s">
        <v>89</v>
      </c>
      <c r="D7454" t="s">
        <v>89</v>
      </c>
      <c r="E7454" t="s">
        <v>1094</v>
      </c>
      <c r="F7454" t="s">
        <v>89</v>
      </c>
      <c r="G7454" t="s">
        <v>89</v>
      </c>
      <c r="H7454" t="s">
        <v>93</v>
      </c>
    </row>
    <row r="7455" spans="1:8" x14ac:dyDescent="0.25">
      <c r="A7455" t="s">
        <v>298</v>
      </c>
      <c r="B7455" t="s">
        <v>6555</v>
      </c>
      <c r="C7455" t="s">
        <v>89</v>
      </c>
      <c r="D7455" t="s">
        <v>89</v>
      </c>
      <c r="E7455" t="s">
        <v>6556</v>
      </c>
      <c r="F7455" t="s">
        <v>89</v>
      </c>
      <c r="G7455" t="s">
        <v>89</v>
      </c>
      <c r="H7455" t="s">
        <v>93</v>
      </c>
    </row>
    <row r="7456" spans="1:8" x14ac:dyDescent="0.25">
      <c r="A7456" t="s">
        <v>298</v>
      </c>
      <c r="B7456" t="s">
        <v>6557</v>
      </c>
      <c r="C7456" t="s">
        <v>89</v>
      </c>
      <c r="D7456" t="s">
        <v>89</v>
      </c>
      <c r="E7456" t="s">
        <v>1928</v>
      </c>
      <c r="F7456" t="s">
        <v>89</v>
      </c>
      <c r="G7456" t="s">
        <v>89</v>
      </c>
      <c r="H7456" t="s">
        <v>93</v>
      </c>
    </row>
    <row r="7457" spans="1:8" x14ac:dyDescent="0.25">
      <c r="A7457" t="s">
        <v>298</v>
      </c>
      <c r="B7457" t="s">
        <v>6558</v>
      </c>
      <c r="C7457" t="s">
        <v>89</v>
      </c>
      <c r="D7457" t="s">
        <v>89</v>
      </c>
      <c r="E7457" t="s">
        <v>1954</v>
      </c>
      <c r="F7457" t="s">
        <v>89</v>
      </c>
      <c r="G7457" t="s">
        <v>89</v>
      </c>
      <c r="H7457" t="s">
        <v>93</v>
      </c>
    </row>
    <row r="7458" spans="1:8" x14ac:dyDescent="0.25">
      <c r="A7458" t="s">
        <v>298</v>
      </c>
      <c r="B7458" t="s">
        <v>6559</v>
      </c>
      <c r="C7458" t="s">
        <v>89</v>
      </c>
      <c r="D7458" t="s">
        <v>89</v>
      </c>
      <c r="E7458" t="s">
        <v>1094</v>
      </c>
      <c r="F7458" t="s">
        <v>89</v>
      </c>
      <c r="G7458" t="s">
        <v>89</v>
      </c>
      <c r="H7458" t="s">
        <v>93</v>
      </c>
    </row>
    <row r="7459" spans="1:8" x14ac:dyDescent="0.25">
      <c r="A7459" t="s">
        <v>298</v>
      </c>
      <c r="B7459" t="s">
        <v>6560</v>
      </c>
      <c r="C7459" t="s">
        <v>89</v>
      </c>
      <c r="D7459" t="s">
        <v>89</v>
      </c>
      <c r="E7459" t="s">
        <v>6556</v>
      </c>
      <c r="F7459" t="s">
        <v>89</v>
      </c>
      <c r="G7459" t="s">
        <v>89</v>
      </c>
      <c r="H7459" t="s">
        <v>93</v>
      </c>
    </row>
    <row r="7460" spans="1:8" x14ac:dyDescent="0.25">
      <c r="A7460" t="s">
        <v>298</v>
      </c>
      <c r="B7460" t="s">
        <v>6561</v>
      </c>
      <c r="C7460" t="s">
        <v>89</v>
      </c>
      <c r="D7460" t="s">
        <v>89</v>
      </c>
      <c r="E7460" t="s">
        <v>1928</v>
      </c>
      <c r="F7460" t="s">
        <v>89</v>
      </c>
      <c r="G7460" t="s">
        <v>89</v>
      </c>
      <c r="H7460" t="s">
        <v>93</v>
      </c>
    </row>
    <row r="7461" spans="1:8" x14ac:dyDescent="0.25">
      <c r="A7461" t="s">
        <v>298</v>
      </c>
      <c r="B7461" t="s">
        <v>6562</v>
      </c>
      <c r="C7461" t="s">
        <v>89</v>
      </c>
      <c r="D7461" t="s">
        <v>89</v>
      </c>
      <c r="E7461" t="s">
        <v>1954</v>
      </c>
      <c r="F7461" t="s">
        <v>89</v>
      </c>
      <c r="G7461" t="s">
        <v>89</v>
      </c>
      <c r="H7461" t="s">
        <v>93</v>
      </c>
    </row>
    <row r="7462" spans="1:8" x14ac:dyDescent="0.25">
      <c r="A7462" t="s">
        <v>298</v>
      </c>
      <c r="B7462" t="s">
        <v>6563</v>
      </c>
      <c r="C7462" t="s">
        <v>89</v>
      </c>
      <c r="D7462" t="s">
        <v>6564</v>
      </c>
      <c r="E7462" t="s">
        <v>1093</v>
      </c>
      <c r="F7462" t="s">
        <v>89</v>
      </c>
      <c r="G7462" t="s">
        <v>89</v>
      </c>
      <c r="H7462" t="s">
        <v>93</v>
      </c>
    </row>
    <row r="7463" spans="1:8" x14ac:dyDescent="0.25">
      <c r="A7463" t="s">
        <v>298</v>
      </c>
      <c r="B7463" t="s">
        <v>6565</v>
      </c>
      <c r="C7463" t="s">
        <v>89</v>
      </c>
      <c r="D7463" t="s">
        <v>6564</v>
      </c>
      <c r="E7463" t="s">
        <v>6497</v>
      </c>
      <c r="F7463" t="s">
        <v>89</v>
      </c>
      <c r="G7463" t="s">
        <v>89</v>
      </c>
      <c r="H7463" t="s">
        <v>93</v>
      </c>
    </row>
    <row r="7464" spans="1:8" x14ac:dyDescent="0.25">
      <c r="A7464" t="s">
        <v>298</v>
      </c>
      <c r="B7464" t="s">
        <v>6566</v>
      </c>
      <c r="C7464" t="s">
        <v>89</v>
      </c>
      <c r="D7464" t="s">
        <v>6564</v>
      </c>
      <c r="E7464" t="s">
        <v>1917</v>
      </c>
      <c r="F7464" t="s">
        <v>89</v>
      </c>
      <c r="G7464" t="s">
        <v>89</v>
      </c>
      <c r="H7464" t="s">
        <v>93</v>
      </c>
    </row>
    <row r="7465" spans="1:8" x14ac:dyDescent="0.25">
      <c r="A7465" t="s">
        <v>298</v>
      </c>
      <c r="B7465" t="s">
        <v>6567</v>
      </c>
      <c r="C7465" t="s">
        <v>89</v>
      </c>
      <c r="D7465" t="s">
        <v>6564</v>
      </c>
      <c r="E7465" t="s">
        <v>1951</v>
      </c>
      <c r="F7465" t="s">
        <v>89</v>
      </c>
      <c r="G7465" t="s">
        <v>89</v>
      </c>
      <c r="H7465" t="s">
        <v>93</v>
      </c>
    </row>
    <row r="7466" spans="1:8" x14ac:dyDescent="0.25">
      <c r="A7466" t="s">
        <v>298</v>
      </c>
      <c r="B7466" t="s">
        <v>6568</v>
      </c>
      <c r="C7466" t="s">
        <v>89</v>
      </c>
      <c r="D7466" t="s">
        <v>6569</v>
      </c>
      <c r="E7466" t="s">
        <v>1153</v>
      </c>
      <c r="F7466" t="s">
        <v>89</v>
      </c>
      <c r="G7466" t="s">
        <v>89</v>
      </c>
      <c r="H7466" t="s">
        <v>93</v>
      </c>
    </row>
    <row r="7467" spans="1:8" x14ac:dyDescent="0.25">
      <c r="A7467" t="s">
        <v>298</v>
      </c>
      <c r="B7467" t="s">
        <v>6570</v>
      </c>
      <c r="C7467" t="s">
        <v>89</v>
      </c>
      <c r="D7467" t="s">
        <v>6569</v>
      </c>
      <c r="E7467" t="s">
        <v>6507</v>
      </c>
      <c r="F7467" t="s">
        <v>89</v>
      </c>
      <c r="G7467" t="s">
        <v>89</v>
      </c>
      <c r="H7467" t="s">
        <v>93</v>
      </c>
    </row>
    <row r="7468" spans="1:8" x14ac:dyDescent="0.25">
      <c r="A7468" t="s">
        <v>298</v>
      </c>
      <c r="B7468" t="s">
        <v>6571</v>
      </c>
      <c r="C7468" t="s">
        <v>89</v>
      </c>
      <c r="D7468" t="s">
        <v>6569</v>
      </c>
      <c r="E7468" t="s">
        <v>6462</v>
      </c>
      <c r="F7468" t="s">
        <v>89</v>
      </c>
      <c r="G7468" t="s">
        <v>89</v>
      </c>
      <c r="H7468" t="s">
        <v>93</v>
      </c>
    </row>
    <row r="7469" spans="1:8" x14ac:dyDescent="0.25">
      <c r="A7469" t="s">
        <v>298</v>
      </c>
      <c r="B7469" t="s">
        <v>6572</v>
      </c>
      <c r="C7469" t="s">
        <v>89</v>
      </c>
      <c r="D7469" t="s">
        <v>6569</v>
      </c>
      <c r="E7469" t="s">
        <v>1930</v>
      </c>
      <c r="F7469" t="s">
        <v>89</v>
      </c>
      <c r="G7469" t="s">
        <v>89</v>
      </c>
      <c r="H7469" t="s">
        <v>93</v>
      </c>
    </row>
    <row r="7470" spans="1:8" x14ac:dyDescent="0.25">
      <c r="A7470" t="s">
        <v>298</v>
      </c>
      <c r="B7470" t="s">
        <v>6573</v>
      </c>
      <c r="C7470" t="s">
        <v>89</v>
      </c>
      <c r="D7470" t="s">
        <v>6574</v>
      </c>
      <c r="E7470" t="s">
        <v>1093</v>
      </c>
      <c r="F7470" t="s">
        <v>89</v>
      </c>
      <c r="G7470" t="s">
        <v>89</v>
      </c>
      <c r="H7470" t="s">
        <v>93</v>
      </c>
    </row>
    <row r="7471" spans="1:8" x14ac:dyDescent="0.25">
      <c r="A7471" t="s">
        <v>298</v>
      </c>
      <c r="B7471" t="s">
        <v>6575</v>
      </c>
      <c r="C7471" t="s">
        <v>89</v>
      </c>
      <c r="D7471" t="s">
        <v>6574</v>
      </c>
      <c r="E7471" t="s">
        <v>6497</v>
      </c>
      <c r="F7471" t="s">
        <v>89</v>
      </c>
      <c r="G7471" t="s">
        <v>89</v>
      </c>
      <c r="H7471" t="s">
        <v>93</v>
      </c>
    </row>
    <row r="7472" spans="1:8" x14ac:dyDescent="0.25">
      <c r="A7472" t="s">
        <v>298</v>
      </c>
      <c r="B7472" t="s">
        <v>6576</v>
      </c>
      <c r="C7472" t="s">
        <v>89</v>
      </c>
      <c r="D7472" t="s">
        <v>6574</v>
      </c>
      <c r="E7472" t="s">
        <v>1917</v>
      </c>
      <c r="F7472" t="s">
        <v>89</v>
      </c>
      <c r="G7472" t="s">
        <v>89</v>
      </c>
      <c r="H7472" t="s">
        <v>93</v>
      </c>
    </row>
    <row r="7473" spans="1:8" x14ac:dyDescent="0.25">
      <c r="A7473" t="s">
        <v>298</v>
      </c>
      <c r="B7473" t="s">
        <v>6577</v>
      </c>
      <c r="C7473" t="s">
        <v>89</v>
      </c>
      <c r="D7473" t="s">
        <v>6574</v>
      </c>
      <c r="E7473" t="s">
        <v>1951</v>
      </c>
      <c r="F7473" t="s">
        <v>89</v>
      </c>
      <c r="G7473" t="s">
        <v>89</v>
      </c>
      <c r="H7473" t="s">
        <v>93</v>
      </c>
    </row>
    <row r="7474" spans="1:8" x14ac:dyDescent="0.25">
      <c r="A7474" t="s">
        <v>298</v>
      </c>
      <c r="B7474" t="s">
        <v>6578</v>
      </c>
      <c r="C7474" t="s">
        <v>89</v>
      </c>
      <c r="D7474" t="s">
        <v>6579</v>
      </c>
      <c r="E7474" t="s">
        <v>1093</v>
      </c>
      <c r="F7474" t="s">
        <v>89</v>
      </c>
      <c r="G7474" t="s">
        <v>89</v>
      </c>
      <c r="H7474" t="s">
        <v>93</v>
      </c>
    </row>
    <row r="7475" spans="1:8" x14ac:dyDescent="0.25">
      <c r="A7475" t="s">
        <v>298</v>
      </c>
      <c r="B7475" t="s">
        <v>6580</v>
      </c>
      <c r="C7475" t="s">
        <v>89</v>
      </c>
      <c r="D7475" t="s">
        <v>6579</v>
      </c>
      <c r="E7475" t="s">
        <v>6497</v>
      </c>
      <c r="F7475" t="s">
        <v>89</v>
      </c>
      <c r="G7475" t="s">
        <v>89</v>
      </c>
      <c r="H7475" t="s">
        <v>93</v>
      </c>
    </row>
    <row r="7476" spans="1:8" x14ac:dyDescent="0.25">
      <c r="A7476" t="s">
        <v>298</v>
      </c>
      <c r="B7476" t="s">
        <v>6581</v>
      </c>
      <c r="C7476" t="s">
        <v>89</v>
      </c>
      <c r="D7476" t="s">
        <v>6579</v>
      </c>
      <c r="E7476" t="s">
        <v>1917</v>
      </c>
      <c r="F7476" t="s">
        <v>89</v>
      </c>
      <c r="G7476" t="s">
        <v>89</v>
      </c>
      <c r="H7476" t="s">
        <v>93</v>
      </c>
    </row>
    <row r="7477" spans="1:8" x14ac:dyDescent="0.25">
      <c r="A7477" t="s">
        <v>298</v>
      </c>
      <c r="B7477" t="s">
        <v>6582</v>
      </c>
      <c r="C7477" t="s">
        <v>89</v>
      </c>
      <c r="D7477" t="s">
        <v>6579</v>
      </c>
      <c r="E7477" t="s">
        <v>1951</v>
      </c>
      <c r="F7477" t="s">
        <v>89</v>
      </c>
      <c r="G7477" t="s">
        <v>89</v>
      </c>
      <c r="H7477" t="s">
        <v>93</v>
      </c>
    </row>
    <row r="7478" spans="1:8" x14ac:dyDescent="0.25">
      <c r="A7478" t="s">
        <v>298</v>
      </c>
      <c r="B7478" t="s">
        <v>6583</v>
      </c>
      <c r="C7478" t="s">
        <v>89</v>
      </c>
      <c r="D7478" t="s">
        <v>6584</v>
      </c>
      <c r="E7478" t="s">
        <v>1093</v>
      </c>
      <c r="F7478" t="s">
        <v>89</v>
      </c>
      <c r="G7478" t="s">
        <v>89</v>
      </c>
      <c r="H7478" t="s">
        <v>93</v>
      </c>
    </row>
    <row r="7479" spans="1:8" x14ac:dyDescent="0.25">
      <c r="A7479" t="s">
        <v>298</v>
      </c>
      <c r="B7479" t="s">
        <v>6585</v>
      </c>
      <c r="C7479" t="s">
        <v>89</v>
      </c>
      <c r="D7479" t="s">
        <v>6584</v>
      </c>
      <c r="E7479" t="s">
        <v>6497</v>
      </c>
      <c r="F7479" t="s">
        <v>89</v>
      </c>
      <c r="G7479" t="s">
        <v>89</v>
      </c>
      <c r="H7479" t="s">
        <v>93</v>
      </c>
    </row>
    <row r="7480" spans="1:8" x14ac:dyDescent="0.25">
      <c r="A7480" t="s">
        <v>298</v>
      </c>
      <c r="B7480" t="s">
        <v>6586</v>
      </c>
      <c r="C7480" t="s">
        <v>89</v>
      </c>
      <c r="D7480" t="s">
        <v>6584</v>
      </c>
      <c r="E7480" t="s">
        <v>1917</v>
      </c>
      <c r="F7480" t="s">
        <v>89</v>
      </c>
      <c r="G7480" t="s">
        <v>89</v>
      </c>
      <c r="H7480" t="s">
        <v>93</v>
      </c>
    </row>
    <row r="7481" spans="1:8" x14ac:dyDescent="0.25">
      <c r="A7481" t="s">
        <v>298</v>
      </c>
      <c r="B7481" t="s">
        <v>6587</v>
      </c>
      <c r="C7481" t="s">
        <v>89</v>
      </c>
      <c r="D7481" t="s">
        <v>6584</v>
      </c>
      <c r="E7481" t="s">
        <v>1951</v>
      </c>
      <c r="F7481" t="s">
        <v>89</v>
      </c>
      <c r="G7481" t="s">
        <v>89</v>
      </c>
      <c r="H7481" t="s">
        <v>93</v>
      </c>
    </row>
    <row r="7482" spans="1:8" x14ac:dyDescent="0.25">
      <c r="A7482" t="s">
        <v>298</v>
      </c>
      <c r="B7482" t="s">
        <v>6588</v>
      </c>
      <c r="C7482" t="s">
        <v>89</v>
      </c>
      <c r="D7482" t="s">
        <v>6589</v>
      </c>
      <c r="E7482" t="s">
        <v>1093</v>
      </c>
      <c r="F7482" t="s">
        <v>89</v>
      </c>
      <c r="G7482" t="s">
        <v>89</v>
      </c>
      <c r="H7482" t="s">
        <v>93</v>
      </c>
    </row>
    <row r="7483" spans="1:8" x14ac:dyDescent="0.25">
      <c r="A7483" t="s">
        <v>298</v>
      </c>
      <c r="B7483" t="s">
        <v>6590</v>
      </c>
      <c r="C7483" t="s">
        <v>89</v>
      </c>
      <c r="D7483" t="s">
        <v>6589</v>
      </c>
      <c r="E7483" t="s">
        <v>6497</v>
      </c>
      <c r="F7483" t="s">
        <v>89</v>
      </c>
      <c r="G7483" t="s">
        <v>89</v>
      </c>
      <c r="H7483" t="s">
        <v>93</v>
      </c>
    </row>
    <row r="7484" spans="1:8" x14ac:dyDescent="0.25">
      <c r="A7484" t="s">
        <v>298</v>
      </c>
      <c r="B7484" t="s">
        <v>6591</v>
      </c>
      <c r="C7484" t="s">
        <v>89</v>
      </c>
      <c r="D7484" t="s">
        <v>6589</v>
      </c>
      <c r="E7484" t="s">
        <v>1917</v>
      </c>
      <c r="F7484" t="s">
        <v>89</v>
      </c>
      <c r="G7484" t="s">
        <v>89</v>
      </c>
      <c r="H7484" t="s">
        <v>93</v>
      </c>
    </row>
    <row r="7485" spans="1:8" x14ac:dyDescent="0.25">
      <c r="A7485" t="s">
        <v>298</v>
      </c>
      <c r="B7485" t="s">
        <v>6592</v>
      </c>
      <c r="C7485" t="s">
        <v>89</v>
      </c>
      <c r="D7485" t="s">
        <v>6589</v>
      </c>
      <c r="E7485" t="s">
        <v>1951</v>
      </c>
      <c r="F7485" t="s">
        <v>89</v>
      </c>
      <c r="G7485" t="s">
        <v>89</v>
      </c>
      <c r="H7485" t="s">
        <v>93</v>
      </c>
    </row>
    <row r="7486" spans="1:8" x14ac:dyDescent="0.25">
      <c r="A7486" t="s">
        <v>298</v>
      </c>
      <c r="B7486" t="s">
        <v>6593</v>
      </c>
      <c r="C7486" t="s">
        <v>89</v>
      </c>
      <c r="D7486" t="s">
        <v>6579</v>
      </c>
      <c r="E7486" t="s">
        <v>1093</v>
      </c>
      <c r="F7486" t="s">
        <v>89</v>
      </c>
      <c r="G7486" t="s">
        <v>89</v>
      </c>
      <c r="H7486" t="s">
        <v>93</v>
      </c>
    </row>
    <row r="7487" spans="1:8" x14ac:dyDescent="0.25">
      <c r="A7487" t="s">
        <v>298</v>
      </c>
      <c r="B7487" t="s">
        <v>6594</v>
      </c>
      <c r="C7487" t="s">
        <v>89</v>
      </c>
      <c r="D7487" t="s">
        <v>6579</v>
      </c>
      <c r="E7487" t="s">
        <v>6497</v>
      </c>
      <c r="F7487" t="s">
        <v>89</v>
      </c>
      <c r="G7487" t="s">
        <v>89</v>
      </c>
      <c r="H7487" t="s">
        <v>93</v>
      </c>
    </row>
    <row r="7488" spans="1:8" x14ac:dyDescent="0.25">
      <c r="A7488" t="s">
        <v>298</v>
      </c>
      <c r="B7488" t="s">
        <v>6595</v>
      </c>
      <c r="C7488" t="s">
        <v>89</v>
      </c>
      <c r="D7488" t="s">
        <v>6579</v>
      </c>
      <c r="E7488" t="s">
        <v>1917</v>
      </c>
      <c r="F7488" t="s">
        <v>89</v>
      </c>
      <c r="G7488" t="s">
        <v>89</v>
      </c>
      <c r="H7488" t="s">
        <v>93</v>
      </c>
    </row>
    <row r="7489" spans="1:8" x14ac:dyDescent="0.25">
      <c r="A7489" t="s">
        <v>298</v>
      </c>
      <c r="B7489" t="s">
        <v>6596</v>
      </c>
      <c r="C7489" t="s">
        <v>89</v>
      </c>
      <c r="D7489" t="s">
        <v>6579</v>
      </c>
      <c r="E7489" t="s">
        <v>1951</v>
      </c>
      <c r="F7489" t="s">
        <v>89</v>
      </c>
      <c r="G7489" t="s">
        <v>89</v>
      </c>
      <c r="H7489" t="s">
        <v>93</v>
      </c>
    </row>
    <row r="7490" spans="1:8" x14ac:dyDescent="0.25">
      <c r="A7490" t="s">
        <v>298</v>
      </c>
      <c r="B7490" t="s">
        <v>6597</v>
      </c>
      <c r="C7490" t="s">
        <v>89</v>
      </c>
      <c r="D7490" t="s">
        <v>6584</v>
      </c>
      <c r="E7490" t="s">
        <v>1093</v>
      </c>
      <c r="F7490" t="s">
        <v>89</v>
      </c>
      <c r="G7490" t="s">
        <v>89</v>
      </c>
      <c r="H7490" t="s">
        <v>93</v>
      </c>
    </row>
    <row r="7491" spans="1:8" x14ac:dyDescent="0.25">
      <c r="A7491" t="s">
        <v>298</v>
      </c>
      <c r="B7491" t="s">
        <v>6598</v>
      </c>
      <c r="C7491" t="s">
        <v>89</v>
      </c>
      <c r="D7491" t="s">
        <v>6584</v>
      </c>
      <c r="E7491" t="s">
        <v>6497</v>
      </c>
      <c r="F7491" t="s">
        <v>89</v>
      </c>
      <c r="G7491" t="s">
        <v>89</v>
      </c>
      <c r="H7491" t="s">
        <v>93</v>
      </c>
    </row>
    <row r="7492" spans="1:8" x14ac:dyDescent="0.25">
      <c r="A7492" t="s">
        <v>298</v>
      </c>
      <c r="B7492" t="s">
        <v>6599</v>
      </c>
      <c r="C7492" t="s">
        <v>89</v>
      </c>
      <c r="D7492" t="s">
        <v>6584</v>
      </c>
      <c r="E7492" t="s">
        <v>1917</v>
      </c>
      <c r="F7492" t="s">
        <v>89</v>
      </c>
      <c r="G7492" t="s">
        <v>89</v>
      </c>
      <c r="H7492" t="s">
        <v>93</v>
      </c>
    </row>
    <row r="7493" spans="1:8" x14ac:dyDescent="0.25">
      <c r="A7493" t="s">
        <v>298</v>
      </c>
      <c r="B7493" t="s">
        <v>6600</v>
      </c>
      <c r="C7493" t="s">
        <v>89</v>
      </c>
      <c r="D7493" t="s">
        <v>6584</v>
      </c>
      <c r="E7493" t="s">
        <v>1951</v>
      </c>
      <c r="F7493" t="s">
        <v>89</v>
      </c>
      <c r="G7493" t="s">
        <v>89</v>
      </c>
      <c r="H7493" t="s">
        <v>93</v>
      </c>
    </row>
    <row r="7494" spans="1:8" x14ac:dyDescent="0.25">
      <c r="A7494" t="s">
        <v>298</v>
      </c>
      <c r="B7494" t="s">
        <v>6601</v>
      </c>
      <c r="C7494" t="s">
        <v>89</v>
      </c>
      <c r="D7494" t="s">
        <v>6602</v>
      </c>
      <c r="E7494" t="s">
        <v>1093</v>
      </c>
      <c r="F7494" t="s">
        <v>89</v>
      </c>
      <c r="G7494" t="s">
        <v>89</v>
      </c>
      <c r="H7494" t="s">
        <v>93</v>
      </c>
    </row>
    <row r="7495" spans="1:8" x14ac:dyDescent="0.25">
      <c r="A7495" t="s">
        <v>298</v>
      </c>
      <c r="B7495" t="s">
        <v>6603</v>
      </c>
      <c r="C7495" t="s">
        <v>89</v>
      </c>
      <c r="D7495" t="s">
        <v>6602</v>
      </c>
      <c r="E7495" t="s">
        <v>6497</v>
      </c>
      <c r="F7495" t="s">
        <v>89</v>
      </c>
      <c r="G7495" t="s">
        <v>89</v>
      </c>
      <c r="H7495" t="s">
        <v>93</v>
      </c>
    </row>
    <row r="7496" spans="1:8" x14ac:dyDescent="0.25">
      <c r="A7496" t="s">
        <v>298</v>
      </c>
      <c r="B7496" t="s">
        <v>6604</v>
      </c>
      <c r="C7496" t="s">
        <v>89</v>
      </c>
      <c r="D7496" t="s">
        <v>6602</v>
      </c>
      <c r="E7496" t="s">
        <v>1917</v>
      </c>
      <c r="F7496" t="s">
        <v>89</v>
      </c>
      <c r="G7496" t="s">
        <v>89</v>
      </c>
      <c r="H7496" t="s">
        <v>93</v>
      </c>
    </row>
    <row r="7497" spans="1:8" x14ac:dyDescent="0.25">
      <c r="A7497" t="s">
        <v>298</v>
      </c>
      <c r="B7497" t="s">
        <v>6605</v>
      </c>
      <c r="C7497" t="s">
        <v>89</v>
      </c>
      <c r="D7497" t="s">
        <v>6602</v>
      </c>
      <c r="E7497" t="s">
        <v>1951</v>
      </c>
      <c r="F7497" t="s">
        <v>89</v>
      </c>
      <c r="G7497" t="s">
        <v>89</v>
      </c>
      <c r="H7497" t="s">
        <v>93</v>
      </c>
    </row>
    <row r="7498" spans="1:8" x14ac:dyDescent="0.25">
      <c r="A7498" t="s">
        <v>298</v>
      </c>
      <c r="B7498" t="s">
        <v>6606</v>
      </c>
      <c r="C7498" t="s">
        <v>89</v>
      </c>
      <c r="D7498" t="s">
        <v>89</v>
      </c>
      <c r="E7498" t="s">
        <v>1258</v>
      </c>
      <c r="F7498" t="s">
        <v>89</v>
      </c>
      <c r="G7498" t="s">
        <v>89</v>
      </c>
      <c r="H7498" t="s">
        <v>93</v>
      </c>
    </row>
    <row r="7499" spans="1:8" x14ac:dyDescent="0.25">
      <c r="A7499" t="s">
        <v>298</v>
      </c>
      <c r="B7499" t="s">
        <v>6607</v>
      </c>
      <c r="C7499" t="s">
        <v>89</v>
      </c>
      <c r="D7499" t="s">
        <v>89</v>
      </c>
      <c r="E7499" t="s">
        <v>6491</v>
      </c>
      <c r="F7499" t="s">
        <v>89</v>
      </c>
      <c r="G7499" t="s">
        <v>89</v>
      </c>
      <c r="H7499" t="s">
        <v>93</v>
      </c>
    </row>
    <row r="7500" spans="1:8" x14ac:dyDescent="0.25">
      <c r="A7500" t="s">
        <v>298</v>
      </c>
      <c r="B7500" t="s">
        <v>6608</v>
      </c>
      <c r="C7500" t="s">
        <v>89</v>
      </c>
      <c r="D7500" t="s">
        <v>89</v>
      </c>
      <c r="E7500" t="s">
        <v>1923</v>
      </c>
      <c r="F7500" t="s">
        <v>89</v>
      </c>
      <c r="G7500" t="s">
        <v>89</v>
      </c>
      <c r="H7500" t="s">
        <v>93</v>
      </c>
    </row>
    <row r="7501" spans="1:8" x14ac:dyDescent="0.25">
      <c r="A7501" t="s">
        <v>298</v>
      </c>
      <c r="B7501" t="s">
        <v>6609</v>
      </c>
      <c r="C7501" t="s">
        <v>89</v>
      </c>
      <c r="D7501" t="s">
        <v>89</v>
      </c>
      <c r="E7501" t="s">
        <v>2030</v>
      </c>
      <c r="F7501" t="s">
        <v>89</v>
      </c>
      <c r="G7501" t="s">
        <v>89</v>
      </c>
      <c r="H7501" t="s">
        <v>93</v>
      </c>
    </row>
    <row r="7502" spans="1:8" x14ac:dyDescent="0.25">
      <c r="A7502" t="s">
        <v>298</v>
      </c>
      <c r="B7502" t="s">
        <v>6610</v>
      </c>
      <c r="C7502" t="s">
        <v>89</v>
      </c>
      <c r="D7502" t="s">
        <v>89</v>
      </c>
      <c r="E7502" t="s">
        <v>1258</v>
      </c>
      <c r="F7502" t="s">
        <v>89</v>
      </c>
      <c r="G7502" t="s">
        <v>89</v>
      </c>
      <c r="H7502" t="s">
        <v>93</v>
      </c>
    </row>
    <row r="7503" spans="1:8" x14ac:dyDescent="0.25">
      <c r="A7503" t="s">
        <v>298</v>
      </c>
      <c r="B7503" t="s">
        <v>6611</v>
      </c>
      <c r="C7503" t="s">
        <v>89</v>
      </c>
      <c r="D7503" t="s">
        <v>89</v>
      </c>
      <c r="E7503" t="s">
        <v>6491</v>
      </c>
      <c r="F7503" t="s">
        <v>89</v>
      </c>
      <c r="G7503" t="s">
        <v>89</v>
      </c>
      <c r="H7503" t="s">
        <v>93</v>
      </c>
    </row>
    <row r="7504" spans="1:8" x14ac:dyDescent="0.25">
      <c r="A7504" t="s">
        <v>298</v>
      </c>
      <c r="B7504" t="s">
        <v>6612</v>
      </c>
      <c r="C7504" t="s">
        <v>89</v>
      </c>
      <c r="D7504" t="s">
        <v>89</v>
      </c>
      <c r="E7504" t="s">
        <v>1923</v>
      </c>
      <c r="F7504" t="s">
        <v>89</v>
      </c>
      <c r="G7504" t="s">
        <v>89</v>
      </c>
      <c r="H7504" t="s">
        <v>93</v>
      </c>
    </row>
    <row r="7505" spans="1:8" x14ac:dyDescent="0.25">
      <c r="A7505" t="s">
        <v>298</v>
      </c>
      <c r="B7505" t="s">
        <v>6613</v>
      </c>
      <c r="C7505" t="s">
        <v>89</v>
      </c>
      <c r="D7505" t="s">
        <v>89</v>
      </c>
      <c r="E7505" t="s">
        <v>2030</v>
      </c>
      <c r="F7505" t="s">
        <v>89</v>
      </c>
      <c r="G7505" t="s">
        <v>89</v>
      </c>
      <c r="H7505" t="s">
        <v>93</v>
      </c>
    </row>
    <row r="7506" spans="1:8" x14ac:dyDescent="0.25">
      <c r="A7506" t="s">
        <v>298</v>
      </c>
      <c r="B7506" t="s">
        <v>6614</v>
      </c>
      <c r="C7506" t="s">
        <v>89</v>
      </c>
      <c r="D7506" t="s">
        <v>6615</v>
      </c>
      <c r="E7506" t="s">
        <v>1105</v>
      </c>
      <c r="F7506" t="s">
        <v>89</v>
      </c>
      <c r="G7506" t="s">
        <v>89</v>
      </c>
      <c r="H7506" t="s">
        <v>93</v>
      </c>
    </row>
    <row r="7507" spans="1:8" x14ac:dyDescent="0.25">
      <c r="A7507" t="s">
        <v>298</v>
      </c>
      <c r="B7507" t="s">
        <v>6616</v>
      </c>
      <c r="C7507" t="s">
        <v>89</v>
      </c>
      <c r="D7507" t="s">
        <v>6615</v>
      </c>
      <c r="E7507" t="s">
        <v>6617</v>
      </c>
      <c r="F7507" t="s">
        <v>89</v>
      </c>
      <c r="G7507" t="s">
        <v>89</v>
      </c>
      <c r="H7507" t="s">
        <v>93</v>
      </c>
    </row>
    <row r="7508" spans="1:8" x14ac:dyDescent="0.25">
      <c r="A7508" t="s">
        <v>298</v>
      </c>
      <c r="B7508" t="s">
        <v>6618</v>
      </c>
      <c r="C7508" t="s">
        <v>89</v>
      </c>
      <c r="D7508" t="s">
        <v>6615</v>
      </c>
      <c r="E7508" t="s">
        <v>1754</v>
      </c>
      <c r="F7508" t="s">
        <v>89</v>
      </c>
      <c r="G7508" t="s">
        <v>89</v>
      </c>
      <c r="H7508" t="s">
        <v>93</v>
      </c>
    </row>
    <row r="7509" spans="1:8" x14ac:dyDescent="0.25">
      <c r="A7509" t="s">
        <v>298</v>
      </c>
      <c r="B7509" t="s">
        <v>6619</v>
      </c>
      <c r="C7509" t="s">
        <v>89</v>
      </c>
      <c r="D7509" t="s">
        <v>6615</v>
      </c>
      <c r="E7509" t="s">
        <v>1988</v>
      </c>
      <c r="F7509" t="s">
        <v>89</v>
      </c>
      <c r="G7509" t="s">
        <v>89</v>
      </c>
      <c r="H7509" t="s">
        <v>93</v>
      </c>
    </row>
    <row r="7510" spans="1:8" x14ac:dyDescent="0.25">
      <c r="A7510" t="s">
        <v>298</v>
      </c>
      <c r="B7510" t="s">
        <v>6620</v>
      </c>
      <c r="C7510" t="s">
        <v>89</v>
      </c>
      <c r="D7510" t="s">
        <v>6621</v>
      </c>
      <c r="E7510" t="s">
        <v>1153</v>
      </c>
      <c r="F7510" t="s">
        <v>89</v>
      </c>
      <c r="G7510" t="s">
        <v>89</v>
      </c>
      <c r="H7510" t="s">
        <v>93</v>
      </c>
    </row>
    <row r="7511" spans="1:8" x14ac:dyDescent="0.25">
      <c r="A7511" t="s">
        <v>298</v>
      </c>
      <c r="B7511" t="s">
        <v>6622</v>
      </c>
      <c r="C7511" t="s">
        <v>89</v>
      </c>
      <c r="D7511" t="s">
        <v>6621</v>
      </c>
      <c r="E7511" t="s">
        <v>6507</v>
      </c>
      <c r="F7511" t="s">
        <v>89</v>
      </c>
      <c r="G7511" t="s">
        <v>89</v>
      </c>
      <c r="H7511" t="s">
        <v>93</v>
      </c>
    </row>
    <row r="7512" spans="1:8" x14ac:dyDescent="0.25">
      <c r="A7512" t="s">
        <v>298</v>
      </c>
      <c r="B7512" t="s">
        <v>6623</v>
      </c>
      <c r="C7512" t="s">
        <v>89</v>
      </c>
      <c r="D7512" t="s">
        <v>6621</v>
      </c>
      <c r="E7512" t="s">
        <v>6462</v>
      </c>
      <c r="F7512" t="s">
        <v>89</v>
      </c>
      <c r="G7512" t="s">
        <v>89</v>
      </c>
      <c r="H7512" t="s">
        <v>93</v>
      </c>
    </row>
    <row r="7513" spans="1:8" x14ac:dyDescent="0.25">
      <c r="A7513" t="s">
        <v>298</v>
      </c>
      <c r="B7513" t="s">
        <v>6624</v>
      </c>
      <c r="C7513" t="s">
        <v>89</v>
      </c>
      <c r="D7513" t="s">
        <v>6621</v>
      </c>
      <c r="E7513" t="s">
        <v>1930</v>
      </c>
      <c r="F7513" t="s">
        <v>89</v>
      </c>
      <c r="G7513" t="s">
        <v>89</v>
      </c>
      <c r="H7513" t="s">
        <v>93</v>
      </c>
    </row>
    <row r="7514" spans="1:8" x14ac:dyDescent="0.25">
      <c r="A7514" t="s">
        <v>298</v>
      </c>
      <c r="B7514" t="s">
        <v>6625</v>
      </c>
      <c r="C7514" t="s">
        <v>89</v>
      </c>
      <c r="D7514" t="s">
        <v>6626</v>
      </c>
      <c r="E7514" t="s">
        <v>1093</v>
      </c>
      <c r="F7514" t="s">
        <v>89</v>
      </c>
      <c r="G7514" t="s">
        <v>89</v>
      </c>
      <c r="H7514" t="s">
        <v>93</v>
      </c>
    </row>
    <row r="7515" spans="1:8" x14ac:dyDescent="0.25">
      <c r="A7515" t="s">
        <v>298</v>
      </c>
      <c r="B7515" t="s">
        <v>6627</v>
      </c>
      <c r="C7515" t="s">
        <v>89</v>
      </c>
      <c r="D7515" t="s">
        <v>6626</v>
      </c>
      <c r="E7515" t="s">
        <v>6497</v>
      </c>
      <c r="F7515" t="s">
        <v>89</v>
      </c>
      <c r="G7515" t="s">
        <v>89</v>
      </c>
      <c r="H7515" t="s">
        <v>93</v>
      </c>
    </row>
    <row r="7516" spans="1:8" x14ac:dyDescent="0.25">
      <c r="A7516" t="s">
        <v>298</v>
      </c>
      <c r="B7516" t="s">
        <v>6628</v>
      </c>
      <c r="C7516" t="s">
        <v>89</v>
      </c>
      <c r="D7516" t="s">
        <v>6626</v>
      </c>
      <c r="E7516" t="s">
        <v>1917</v>
      </c>
      <c r="F7516" t="s">
        <v>89</v>
      </c>
      <c r="G7516" t="s">
        <v>89</v>
      </c>
      <c r="H7516" t="s">
        <v>93</v>
      </c>
    </row>
    <row r="7517" spans="1:8" x14ac:dyDescent="0.25">
      <c r="A7517" t="s">
        <v>298</v>
      </c>
      <c r="B7517" t="s">
        <v>6629</v>
      </c>
      <c r="C7517" t="s">
        <v>89</v>
      </c>
      <c r="D7517" t="s">
        <v>6626</v>
      </c>
      <c r="E7517" t="s">
        <v>1951</v>
      </c>
      <c r="F7517" t="s">
        <v>89</v>
      </c>
      <c r="G7517" t="s">
        <v>89</v>
      </c>
      <c r="H7517" t="s">
        <v>93</v>
      </c>
    </row>
    <row r="7518" spans="1:8" x14ac:dyDescent="0.25">
      <c r="A7518" t="s">
        <v>298</v>
      </c>
      <c r="B7518" t="s">
        <v>6630</v>
      </c>
      <c r="C7518" t="s">
        <v>89</v>
      </c>
      <c r="D7518" t="s">
        <v>6631</v>
      </c>
      <c r="E7518" t="s">
        <v>1153</v>
      </c>
      <c r="F7518" t="s">
        <v>89</v>
      </c>
      <c r="G7518" t="s">
        <v>89</v>
      </c>
      <c r="H7518" t="s">
        <v>93</v>
      </c>
    </row>
    <row r="7519" spans="1:8" x14ac:dyDescent="0.25">
      <c r="A7519" t="s">
        <v>298</v>
      </c>
      <c r="B7519" t="s">
        <v>6632</v>
      </c>
      <c r="C7519" t="s">
        <v>89</v>
      </c>
      <c r="D7519" t="s">
        <v>6631</v>
      </c>
      <c r="E7519" t="s">
        <v>6507</v>
      </c>
      <c r="F7519" t="s">
        <v>89</v>
      </c>
      <c r="G7519" t="s">
        <v>89</v>
      </c>
      <c r="H7519" t="s">
        <v>93</v>
      </c>
    </row>
    <row r="7520" spans="1:8" x14ac:dyDescent="0.25">
      <c r="A7520" t="s">
        <v>298</v>
      </c>
      <c r="B7520" t="s">
        <v>6633</v>
      </c>
      <c r="C7520" t="s">
        <v>89</v>
      </c>
      <c r="D7520" t="s">
        <v>6631</v>
      </c>
      <c r="E7520" t="s">
        <v>6462</v>
      </c>
      <c r="F7520" t="s">
        <v>89</v>
      </c>
      <c r="G7520" t="s">
        <v>89</v>
      </c>
      <c r="H7520" t="s">
        <v>93</v>
      </c>
    </row>
    <row r="7521" spans="1:8" x14ac:dyDescent="0.25">
      <c r="A7521" t="s">
        <v>298</v>
      </c>
      <c r="B7521" t="s">
        <v>6634</v>
      </c>
      <c r="C7521" t="s">
        <v>89</v>
      </c>
      <c r="D7521" t="s">
        <v>6621</v>
      </c>
      <c r="E7521" t="s">
        <v>1153</v>
      </c>
      <c r="F7521" t="s">
        <v>89</v>
      </c>
      <c r="G7521" t="s">
        <v>89</v>
      </c>
      <c r="H7521" t="s">
        <v>93</v>
      </c>
    </row>
    <row r="7522" spans="1:8" x14ac:dyDescent="0.25">
      <c r="A7522" t="s">
        <v>298</v>
      </c>
      <c r="B7522" t="s">
        <v>6635</v>
      </c>
      <c r="C7522" t="s">
        <v>89</v>
      </c>
      <c r="D7522" t="s">
        <v>6621</v>
      </c>
      <c r="E7522" t="s">
        <v>6507</v>
      </c>
      <c r="F7522" t="s">
        <v>89</v>
      </c>
      <c r="G7522" t="s">
        <v>89</v>
      </c>
      <c r="H7522" t="s">
        <v>93</v>
      </c>
    </row>
    <row r="7523" spans="1:8" x14ac:dyDescent="0.25">
      <c r="A7523" t="s">
        <v>298</v>
      </c>
      <c r="B7523" t="s">
        <v>6636</v>
      </c>
      <c r="C7523" t="s">
        <v>89</v>
      </c>
      <c r="D7523" t="s">
        <v>6621</v>
      </c>
      <c r="E7523" t="s">
        <v>6462</v>
      </c>
      <c r="F7523" t="s">
        <v>89</v>
      </c>
      <c r="G7523" t="s">
        <v>89</v>
      </c>
      <c r="H7523" t="s">
        <v>93</v>
      </c>
    </row>
    <row r="7524" spans="1:8" x14ac:dyDescent="0.25">
      <c r="A7524" t="s">
        <v>298</v>
      </c>
      <c r="B7524" t="s">
        <v>6637</v>
      </c>
      <c r="C7524" t="s">
        <v>89</v>
      </c>
      <c r="D7524" t="s">
        <v>6621</v>
      </c>
      <c r="E7524" t="s">
        <v>1930</v>
      </c>
      <c r="F7524" t="s">
        <v>89</v>
      </c>
      <c r="G7524" t="s">
        <v>89</v>
      </c>
      <c r="H7524" t="s">
        <v>93</v>
      </c>
    </row>
    <row r="7525" spans="1:8" x14ac:dyDescent="0.25">
      <c r="A7525" t="s">
        <v>298</v>
      </c>
      <c r="B7525" t="s">
        <v>6638</v>
      </c>
      <c r="C7525" t="s">
        <v>89</v>
      </c>
      <c r="D7525" t="s">
        <v>6626</v>
      </c>
      <c r="E7525" t="s">
        <v>1153</v>
      </c>
      <c r="F7525" t="s">
        <v>89</v>
      </c>
      <c r="G7525" t="s">
        <v>89</v>
      </c>
      <c r="H7525" t="s">
        <v>93</v>
      </c>
    </row>
    <row r="7526" spans="1:8" x14ac:dyDescent="0.25">
      <c r="A7526" t="s">
        <v>298</v>
      </c>
      <c r="B7526" t="s">
        <v>6639</v>
      </c>
      <c r="C7526" t="s">
        <v>89</v>
      </c>
      <c r="D7526" t="s">
        <v>6626</v>
      </c>
      <c r="E7526" t="s">
        <v>6507</v>
      </c>
      <c r="F7526" t="s">
        <v>89</v>
      </c>
      <c r="G7526" t="s">
        <v>89</v>
      </c>
      <c r="H7526" t="s">
        <v>93</v>
      </c>
    </row>
    <row r="7527" spans="1:8" x14ac:dyDescent="0.25">
      <c r="A7527" t="s">
        <v>298</v>
      </c>
      <c r="B7527" t="s">
        <v>6640</v>
      </c>
      <c r="C7527" t="s">
        <v>89</v>
      </c>
      <c r="D7527" t="s">
        <v>6626</v>
      </c>
      <c r="E7527" t="s">
        <v>6462</v>
      </c>
      <c r="F7527" t="s">
        <v>89</v>
      </c>
      <c r="G7527" t="s">
        <v>89</v>
      </c>
      <c r="H7527" t="s">
        <v>93</v>
      </c>
    </row>
    <row r="7528" spans="1:8" x14ac:dyDescent="0.25">
      <c r="A7528" t="s">
        <v>298</v>
      </c>
      <c r="B7528" t="s">
        <v>6641</v>
      </c>
      <c r="C7528" t="s">
        <v>89</v>
      </c>
      <c r="D7528" t="s">
        <v>6626</v>
      </c>
      <c r="E7528" t="s">
        <v>1930</v>
      </c>
      <c r="F7528" t="s">
        <v>89</v>
      </c>
      <c r="G7528" t="s">
        <v>89</v>
      </c>
      <c r="H7528" t="s">
        <v>93</v>
      </c>
    </row>
    <row r="7529" spans="1:8" x14ac:dyDescent="0.25">
      <c r="A7529" t="s">
        <v>298</v>
      </c>
      <c r="B7529" t="s">
        <v>6642</v>
      </c>
      <c r="C7529" t="s">
        <v>89</v>
      </c>
      <c r="D7529" t="s">
        <v>6643</v>
      </c>
      <c r="E7529" t="s">
        <v>1153</v>
      </c>
      <c r="F7529" t="s">
        <v>89</v>
      </c>
      <c r="G7529" t="s">
        <v>89</v>
      </c>
      <c r="H7529" t="s">
        <v>93</v>
      </c>
    </row>
    <row r="7530" spans="1:8" x14ac:dyDescent="0.25">
      <c r="A7530" t="s">
        <v>298</v>
      </c>
      <c r="B7530" t="s">
        <v>6644</v>
      </c>
      <c r="C7530" t="s">
        <v>89</v>
      </c>
      <c r="D7530" t="s">
        <v>6643</v>
      </c>
      <c r="E7530" t="s">
        <v>6507</v>
      </c>
      <c r="F7530" t="s">
        <v>89</v>
      </c>
      <c r="G7530" t="s">
        <v>89</v>
      </c>
      <c r="H7530" t="s">
        <v>93</v>
      </c>
    </row>
    <row r="7531" spans="1:8" x14ac:dyDescent="0.25">
      <c r="A7531" t="s">
        <v>298</v>
      </c>
      <c r="B7531" t="s">
        <v>6645</v>
      </c>
      <c r="C7531" t="s">
        <v>89</v>
      </c>
      <c r="D7531" t="s">
        <v>6643</v>
      </c>
      <c r="E7531" t="s">
        <v>6462</v>
      </c>
      <c r="F7531" t="s">
        <v>89</v>
      </c>
      <c r="G7531" t="s">
        <v>89</v>
      </c>
      <c r="H7531" t="s">
        <v>93</v>
      </c>
    </row>
    <row r="7532" spans="1:8" x14ac:dyDescent="0.25">
      <c r="A7532" t="s">
        <v>298</v>
      </c>
      <c r="B7532" t="s">
        <v>6646</v>
      </c>
      <c r="C7532" t="s">
        <v>89</v>
      </c>
      <c r="D7532" t="s">
        <v>6643</v>
      </c>
      <c r="E7532" t="s">
        <v>1930</v>
      </c>
      <c r="F7532" t="s">
        <v>89</v>
      </c>
      <c r="G7532" t="s">
        <v>89</v>
      </c>
      <c r="H7532" t="s">
        <v>93</v>
      </c>
    </row>
    <row r="7533" spans="1:8" x14ac:dyDescent="0.25">
      <c r="A7533" t="s">
        <v>298</v>
      </c>
      <c r="B7533" t="s">
        <v>6647</v>
      </c>
      <c r="C7533" t="s">
        <v>89</v>
      </c>
      <c r="D7533" t="s">
        <v>89</v>
      </c>
      <c r="E7533" t="s">
        <v>1093</v>
      </c>
      <c r="F7533" t="s">
        <v>89</v>
      </c>
      <c r="G7533" t="s">
        <v>89</v>
      </c>
      <c r="H7533" t="s">
        <v>93</v>
      </c>
    </row>
    <row r="7534" spans="1:8" x14ac:dyDescent="0.25">
      <c r="A7534" t="s">
        <v>298</v>
      </c>
      <c r="B7534" t="s">
        <v>6648</v>
      </c>
      <c r="C7534" t="s">
        <v>89</v>
      </c>
      <c r="D7534" t="s">
        <v>89</v>
      </c>
      <c r="E7534" t="s">
        <v>6497</v>
      </c>
      <c r="F7534" t="s">
        <v>89</v>
      </c>
      <c r="G7534" t="s">
        <v>89</v>
      </c>
      <c r="H7534" t="s">
        <v>93</v>
      </c>
    </row>
    <row r="7535" spans="1:8" x14ac:dyDescent="0.25">
      <c r="A7535" t="s">
        <v>298</v>
      </c>
      <c r="B7535" t="s">
        <v>6649</v>
      </c>
      <c r="C7535" t="s">
        <v>89</v>
      </c>
      <c r="D7535" t="s">
        <v>89</v>
      </c>
      <c r="E7535" t="s">
        <v>1917</v>
      </c>
      <c r="F7535" t="s">
        <v>89</v>
      </c>
      <c r="G7535" t="s">
        <v>89</v>
      </c>
      <c r="H7535" t="s">
        <v>93</v>
      </c>
    </row>
    <row r="7536" spans="1:8" x14ac:dyDescent="0.25">
      <c r="A7536" t="s">
        <v>298</v>
      </c>
      <c r="B7536" t="s">
        <v>6650</v>
      </c>
      <c r="C7536" t="s">
        <v>89</v>
      </c>
      <c r="D7536" t="s">
        <v>89</v>
      </c>
      <c r="E7536" t="s">
        <v>1930</v>
      </c>
      <c r="F7536" t="s">
        <v>89</v>
      </c>
      <c r="G7536" t="s">
        <v>89</v>
      </c>
      <c r="H7536" t="s">
        <v>93</v>
      </c>
    </row>
    <row r="7537" spans="1:8" x14ac:dyDescent="0.25">
      <c r="A7537" t="s">
        <v>298</v>
      </c>
      <c r="B7537" t="s">
        <v>6651</v>
      </c>
      <c r="C7537" t="s">
        <v>89</v>
      </c>
      <c r="D7537" t="s">
        <v>89</v>
      </c>
      <c r="E7537" t="s">
        <v>1093</v>
      </c>
      <c r="F7537" t="s">
        <v>89</v>
      </c>
      <c r="G7537" t="s">
        <v>89</v>
      </c>
      <c r="H7537" t="s">
        <v>93</v>
      </c>
    </row>
    <row r="7538" spans="1:8" x14ac:dyDescent="0.25">
      <c r="A7538" t="s">
        <v>298</v>
      </c>
      <c r="B7538" t="s">
        <v>6652</v>
      </c>
      <c r="C7538" t="s">
        <v>89</v>
      </c>
      <c r="D7538" t="s">
        <v>89</v>
      </c>
      <c r="E7538" t="s">
        <v>6497</v>
      </c>
      <c r="F7538" t="s">
        <v>89</v>
      </c>
      <c r="G7538" t="s">
        <v>89</v>
      </c>
      <c r="H7538" t="s">
        <v>93</v>
      </c>
    </row>
    <row r="7539" spans="1:8" x14ac:dyDescent="0.25">
      <c r="A7539" t="s">
        <v>298</v>
      </c>
      <c r="B7539" t="s">
        <v>6653</v>
      </c>
      <c r="C7539" t="s">
        <v>89</v>
      </c>
      <c r="D7539" t="s">
        <v>89</v>
      </c>
      <c r="E7539" t="s">
        <v>1917</v>
      </c>
      <c r="F7539" t="s">
        <v>89</v>
      </c>
      <c r="G7539" t="s">
        <v>89</v>
      </c>
      <c r="H7539" t="s">
        <v>93</v>
      </c>
    </row>
    <row r="7540" spans="1:8" x14ac:dyDescent="0.25">
      <c r="A7540" t="s">
        <v>298</v>
      </c>
      <c r="B7540" t="s">
        <v>6654</v>
      </c>
      <c r="C7540" t="s">
        <v>89</v>
      </c>
      <c r="D7540" t="s">
        <v>89</v>
      </c>
      <c r="E7540" t="s">
        <v>5989</v>
      </c>
      <c r="F7540" t="s">
        <v>89</v>
      </c>
      <c r="G7540" t="s">
        <v>89</v>
      </c>
      <c r="H7540" t="s">
        <v>93</v>
      </c>
    </row>
    <row r="7541" spans="1:8" x14ac:dyDescent="0.25">
      <c r="A7541" t="s">
        <v>298</v>
      </c>
      <c r="B7541" t="s">
        <v>6655</v>
      </c>
      <c r="C7541" t="s">
        <v>89</v>
      </c>
      <c r="D7541" t="s">
        <v>6656</v>
      </c>
      <c r="E7541" t="s">
        <v>6546</v>
      </c>
      <c r="F7541" t="s">
        <v>89</v>
      </c>
      <c r="G7541" t="s">
        <v>89</v>
      </c>
      <c r="H7541" t="s">
        <v>93</v>
      </c>
    </row>
    <row r="7542" spans="1:8" x14ac:dyDescent="0.25">
      <c r="A7542" t="s">
        <v>298</v>
      </c>
      <c r="B7542" t="s">
        <v>6657</v>
      </c>
      <c r="C7542" t="s">
        <v>89</v>
      </c>
      <c r="D7542" t="s">
        <v>6656</v>
      </c>
      <c r="E7542" t="s">
        <v>1988</v>
      </c>
      <c r="F7542" t="s">
        <v>89</v>
      </c>
      <c r="G7542" t="s">
        <v>89</v>
      </c>
      <c r="H7542" t="s">
        <v>93</v>
      </c>
    </row>
    <row r="7543" spans="1:8" x14ac:dyDescent="0.25">
      <c r="A7543" t="s">
        <v>298</v>
      </c>
      <c r="B7543" t="s">
        <v>6658</v>
      </c>
      <c r="C7543" t="s">
        <v>89</v>
      </c>
      <c r="D7543" t="s">
        <v>6656</v>
      </c>
      <c r="E7543" t="s">
        <v>1850</v>
      </c>
      <c r="F7543" t="s">
        <v>89</v>
      </c>
      <c r="G7543" t="s">
        <v>89</v>
      </c>
      <c r="H7543" t="s">
        <v>93</v>
      </c>
    </row>
    <row r="7544" spans="1:8" x14ac:dyDescent="0.25">
      <c r="A7544" t="s">
        <v>298</v>
      </c>
      <c r="B7544" t="s">
        <v>6659</v>
      </c>
      <c r="C7544" t="s">
        <v>89</v>
      </c>
      <c r="D7544" t="s">
        <v>6656</v>
      </c>
      <c r="E7544" t="s">
        <v>6544</v>
      </c>
      <c r="F7544" t="s">
        <v>89</v>
      </c>
      <c r="G7544" t="s">
        <v>89</v>
      </c>
      <c r="H7544" t="s">
        <v>93</v>
      </c>
    </row>
    <row r="7545" spans="1:8" x14ac:dyDescent="0.25">
      <c r="A7545" t="s">
        <v>298</v>
      </c>
      <c r="B7545" t="s">
        <v>6660</v>
      </c>
      <c r="C7545" t="s">
        <v>89</v>
      </c>
      <c r="D7545" t="s">
        <v>6656</v>
      </c>
      <c r="E7545" t="s">
        <v>6546</v>
      </c>
      <c r="F7545" t="s">
        <v>89</v>
      </c>
      <c r="G7545" t="s">
        <v>89</v>
      </c>
      <c r="H7545" t="s">
        <v>93</v>
      </c>
    </row>
    <row r="7546" spans="1:8" x14ac:dyDescent="0.25">
      <c r="A7546" t="s">
        <v>298</v>
      </c>
      <c r="B7546" t="s">
        <v>6661</v>
      </c>
      <c r="C7546" t="s">
        <v>89</v>
      </c>
      <c r="D7546" t="s">
        <v>6656</v>
      </c>
      <c r="E7546" t="s">
        <v>1988</v>
      </c>
      <c r="F7546" t="s">
        <v>89</v>
      </c>
      <c r="G7546" t="s">
        <v>89</v>
      </c>
      <c r="H7546" t="s">
        <v>93</v>
      </c>
    </row>
    <row r="7547" spans="1:8" x14ac:dyDescent="0.25">
      <c r="A7547" t="s">
        <v>298</v>
      </c>
      <c r="B7547" t="s">
        <v>6662</v>
      </c>
      <c r="C7547" t="s">
        <v>89</v>
      </c>
      <c r="D7547" t="s">
        <v>6656</v>
      </c>
      <c r="E7547" t="s">
        <v>1850</v>
      </c>
      <c r="F7547" t="s">
        <v>89</v>
      </c>
      <c r="G7547" t="s">
        <v>89</v>
      </c>
      <c r="H7547" t="s">
        <v>93</v>
      </c>
    </row>
    <row r="7548" spans="1:8" x14ac:dyDescent="0.25">
      <c r="A7548" t="s">
        <v>298</v>
      </c>
      <c r="B7548" t="s">
        <v>6663</v>
      </c>
      <c r="C7548" t="s">
        <v>89</v>
      </c>
      <c r="D7548" t="s">
        <v>6664</v>
      </c>
      <c r="E7548" t="s">
        <v>1258</v>
      </c>
      <c r="F7548" t="s">
        <v>89</v>
      </c>
      <c r="G7548" t="s">
        <v>89</v>
      </c>
      <c r="H7548" t="s">
        <v>93</v>
      </c>
    </row>
    <row r="7549" spans="1:8" x14ac:dyDescent="0.25">
      <c r="A7549" t="s">
        <v>298</v>
      </c>
      <c r="B7549" t="s">
        <v>2043</v>
      </c>
      <c r="C7549" t="s">
        <v>89</v>
      </c>
      <c r="D7549" t="s">
        <v>6664</v>
      </c>
      <c r="E7549" t="s">
        <v>6491</v>
      </c>
      <c r="F7549" t="s">
        <v>89</v>
      </c>
      <c r="G7549" t="s">
        <v>89</v>
      </c>
      <c r="H7549" t="s">
        <v>93</v>
      </c>
    </row>
    <row r="7550" spans="1:8" x14ac:dyDescent="0.25">
      <c r="A7550" t="s">
        <v>298</v>
      </c>
      <c r="B7550" t="s">
        <v>2044</v>
      </c>
      <c r="C7550" t="s">
        <v>89</v>
      </c>
      <c r="D7550" t="s">
        <v>6664</v>
      </c>
      <c r="E7550" t="s">
        <v>1923</v>
      </c>
      <c r="F7550" t="s">
        <v>89</v>
      </c>
      <c r="G7550" t="s">
        <v>89</v>
      </c>
      <c r="H7550" t="s">
        <v>93</v>
      </c>
    </row>
    <row r="7551" spans="1:8" x14ac:dyDescent="0.25">
      <c r="A7551" t="s">
        <v>298</v>
      </c>
      <c r="B7551" t="s">
        <v>2045</v>
      </c>
      <c r="C7551" t="s">
        <v>89</v>
      </c>
      <c r="D7551" t="s">
        <v>6664</v>
      </c>
      <c r="E7551" t="s">
        <v>2030</v>
      </c>
      <c r="F7551" t="s">
        <v>89</v>
      </c>
      <c r="G7551" t="s">
        <v>89</v>
      </c>
      <c r="H7551" t="s">
        <v>93</v>
      </c>
    </row>
    <row r="7552" spans="1:8" x14ac:dyDescent="0.25">
      <c r="A7552" t="s">
        <v>298</v>
      </c>
      <c r="B7552" t="s">
        <v>6665</v>
      </c>
      <c r="C7552" t="s">
        <v>89</v>
      </c>
      <c r="D7552" t="s">
        <v>6666</v>
      </c>
      <c r="E7552" t="s">
        <v>1093</v>
      </c>
      <c r="F7552" t="s">
        <v>89</v>
      </c>
      <c r="G7552" t="s">
        <v>89</v>
      </c>
      <c r="H7552" t="s">
        <v>93</v>
      </c>
    </row>
    <row r="7553" spans="1:8" x14ac:dyDescent="0.25">
      <c r="A7553" t="s">
        <v>298</v>
      </c>
      <c r="B7553" t="s">
        <v>6667</v>
      </c>
      <c r="C7553" t="s">
        <v>89</v>
      </c>
      <c r="D7553" t="s">
        <v>6666</v>
      </c>
      <c r="E7553" t="s">
        <v>6497</v>
      </c>
      <c r="F7553" t="s">
        <v>89</v>
      </c>
      <c r="G7553" t="s">
        <v>89</v>
      </c>
      <c r="H7553" t="s">
        <v>93</v>
      </c>
    </row>
    <row r="7554" spans="1:8" x14ac:dyDescent="0.25">
      <c r="A7554" t="s">
        <v>298</v>
      </c>
      <c r="B7554" t="s">
        <v>6668</v>
      </c>
      <c r="C7554" t="s">
        <v>89</v>
      </c>
      <c r="D7554" t="s">
        <v>6666</v>
      </c>
      <c r="E7554" t="s">
        <v>1917</v>
      </c>
      <c r="F7554" t="s">
        <v>89</v>
      </c>
      <c r="G7554" t="s">
        <v>89</v>
      </c>
      <c r="H7554" t="s">
        <v>93</v>
      </c>
    </row>
    <row r="7555" spans="1:8" x14ac:dyDescent="0.25">
      <c r="A7555" t="s">
        <v>298</v>
      </c>
      <c r="B7555" t="s">
        <v>6669</v>
      </c>
      <c r="C7555" t="s">
        <v>89</v>
      </c>
      <c r="D7555" t="s">
        <v>6666</v>
      </c>
      <c r="E7555" t="s">
        <v>1951</v>
      </c>
      <c r="F7555" t="s">
        <v>89</v>
      </c>
      <c r="G7555" t="s">
        <v>89</v>
      </c>
      <c r="H7555" t="s">
        <v>93</v>
      </c>
    </row>
    <row r="7556" spans="1:8" x14ac:dyDescent="0.25">
      <c r="A7556" t="s">
        <v>298</v>
      </c>
      <c r="B7556" t="s">
        <v>2792</v>
      </c>
      <c r="C7556" t="s">
        <v>89</v>
      </c>
      <c r="D7556" t="s">
        <v>89</v>
      </c>
      <c r="E7556" t="s">
        <v>1272</v>
      </c>
      <c r="F7556" t="s">
        <v>89</v>
      </c>
      <c r="G7556" t="s">
        <v>89</v>
      </c>
      <c r="H7556" t="s">
        <v>93</v>
      </c>
    </row>
    <row r="7557" spans="1:8" x14ac:dyDescent="0.25">
      <c r="A7557" t="s">
        <v>298</v>
      </c>
      <c r="B7557" t="s">
        <v>6684</v>
      </c>
      <c r="C7557" t="s">
        <v>89</v>
      </c>
      <c r="D7557" t="s">
        <v>89</v>
      </c>
      <c r="E7557" t="s">
        <v>1162</v>
      </c>
      <c r="F7557" t="s">
        <v>89</v>
      </c>
      <c r="G7557" t="s">
        <v>89</v>
      </c>
      <c r="H7557" t="s">
        <v>93</v>
      </c>
    </row>
    <row r="7558" spans="1:8" x14ac:dyDescent="0.25">
      <c r="A7558" t="s">
        <v>298</v>
      </c>
      <c r="B7558" t="s">
        <v>6685</v>
      </c>
      <c r="C7558" t="s">
        <v>89</v>
      </c>
      <c r="D7558" t="s">
        <v>89</v>
      </c>
      <c r="E7558" t="s">
        <v>1105</v>
      </c>
      <c r="F7558" t="s">
        <v>89</v>
      </c>
      <c r="G7558" t="s">
        <v>89</v>
      </c>
      <c r="H7558" t="s">
        <v>93</v>
      </c>
    </row>
    <row r="7559" spans="1:8" x14ac:dyDescent="0.25">
      <c r="A7559" t="s">
        <v>298</v>
      </c>
      <c r="B7559" t="s">
        <v>6700</v>
      </c>
      <c r="C7559" t="s">
        <v>89</v>
      </c>
      <c r="D7559" t="s">
        <v>89</v>
      </c>
      <c r="E7559" t="s">
        <v>1105</v>
      </c>
      <c r="F7559" t="s">
        <v>89</v>
      </c>
      <c r="G7559" t="s">
        <v>89</v>
      </c>
      <c r="H7559" t="s">
        <v>93</v>
      </c>
    </row>
    <row r="7560" spans="1:8" x14ac:dyDescent="0.25">
      <c r="A7560" t="s">
        <v>298</v>
      </c>
      <c r="B7560" t="s">
        <v>6686</v>
      </c>
      <c r="C7560" t="s">
        <v>89</v>
      </c>
      <c r="D7560" t="s">
        <v>89</v>
      </c>
      <c r="E7560" t="s">
        <v>1105</v>
      </c>
      <c r="F7560" t="s">
        <v>89</v>
      </c>
      <c r="G7560" t="s">
        <v>89</v>
      </c>
      <c r="H7560" t="s">
        <v>93</v>
      </c>
    </row>
    <row r="7561" spans="1:8" x14ac:dyDescent="0.25">
      <c r="A7561" t="s">
        <v>298</v>
      </c>
      <c r="B7561" t="s">
        <v>6687</v>
      </c>
      <c r="C7561" t="s">
        <v>89</v>
      </c>
      <c r="D7561" t="s">
        <v>89</v>
      </c>
      <c r="E7561" t="s">
        <v>1097</v>
      </c>
      <c r="F7561" t="s">
        <v>89</v>
      </c>
      <c r="G7561" t="s">
        <v>89</v>
      </c>
      <c r="H7561" t="s">
        <v>93</v>
      </c>
    </row>
    <row r="7562" spans="1:8" x14ac:dyDescent="0.25">
      <c r="A7562" t="s">
        <v>298</v>
      </c>
      <c r="B7562" t="s">
        <v>6701</v>
      </c>
      <c r="C7562" t="s">
        <v>89</v>
      </c>
      <c r="D7562" t="s">
        <v>89</v>
      </c>
      <c r="E7562" t="s">
        <v>1097</v>
      </c>
      <c r="F7562" t="s">
        <v>89</v>
      </c>
      <c r="G7562" t="s">
        <v>89</v>
      </c>
      <c r="H7562" t="s">
        <v>93</v>
      </c>
    </row>
    <row r="7563" spans="1:8" x14ac:dyDescent="0.25">
      <c r="A7563" t="s">
        <v>298</v>
      </c>
      <c r="B7563" t="s">
        <v>6702</v>
      </c>
      <c r="C7563" t="s">
        <v>89</v>
      </c>
      <c r="D7563" t="s">
        <v>89</v>
      </c>
      <c r="E7563" t="s">
        <v>1097</v>
      </c>
      <c r="F7563" t="s">
        <v>89</v>
      </c>
      <c r="G7563" t="s">
        <v>89</v>
      </c>
      <c r="H7563" t="s">
        <v>93</v>
      </c>
    </row>
    <row r="7564" spans="1:8" x14ac:dyDescent="0.25">
      <c r="A7564" t="s">
        <v>298</v>
      </c>
      <c r="B7564" t="s">
        <v>6688</v>
      </c>
      <c r="C7564" t="s">
        <v>89</v>
      </c>
      <c r="D7564" t="s">
        <v>89</v>
      </c>
      <c r="E7564" t="s">
        <v>1162</v>
      </c>
      <c r="F7564" t="s">
        <v>89</v>
      </c>
      <c r="G7564" t="s">
        <v>89</v>
      </c>
      <c r="H7564" t="s">
        <v>93</v>
      </c>
    </row>
    <row r="7565" spans="1:8" x14ac:dyDescent="0.25">
      <c r="A7565" t="s">
        <v>298</v>
      </c>
      <c r="B7565" t="s">
        <v>6689</v>
      </c>
      <c r="C7565" t="s">
        <v>89</v>
      </c>
      <c r="D7565" t="s">
        <v>89</v>
      </c>
      <c r="E7565" t="s">
        <v>1105</v>
      </c>
      <c r="F7565" t="s">
        <v>89</v>
      </c>
      <c r="G7565" t="s">
        <v>89</v>
      </c>
      <c r="H7565" t="s">
        <v>93</v>
      </c>
    </row>
    <row r="7566" spans="1:8" x14ac:dyDescent="0.25">
      <c r="A7566" t="s">
        <v>298</v>
      </c>
      <c r="B7566" t="s">
        <v>6703</v>
      </c>
      <c r="C7566" t="s">
        <v>89</v>
      </c>
      <c r="D7566" t="s">
        <v>89</v>
      </c>
      <c r="E7566" t="s">
        <v>1278</v>
      </c>
      <c r="F7566" t="s">
        <v>89</v>
      </c>
      <c r="G7566" t="s">
        <v>89</v>
      </c>
      <c r="H7566" t="s">
        <v>93</v>
      </c>
    </row>
    <row r="7567" spans="1:8" x14ac:dyDescent="0.25">
      <c r="A7567" t="s">
        <v>298</v>
      </c>
      <c r="B7567" t="s">
        <v>6682</v>
      </c>
      <c r="C7567" t="s">
        <v>89</v>
      </c>
      <c r="D7567" t="s">
        <v>89</v>
      </c>
      <c r="E7567" t="s">
        <v>1133</v>
      </c>
      <c r="F7567" t="s">
        <v>89</v>
      </c>
      <c r="G7567" t="s">
        <v>89</v>
      </c>
      <c r="H7567" t="s">
        <v>93</v>
      </c>
    </row>
    <row r="7568" spans="1:8" x14ac:dyDescent="0.25">
      <c r="A7568" t="s">
        <v>298</v>
      </c>
      <c r="B7568" t="s">
        <v>164</v>
      </c>
      <c r="C7568" t="s">
        <v>89</v>
      </c>
      <c r="D7568" t="s">
        <v>89</v>
      </c>
      <c r="E7568" t="s">
        <v>1129</v>
      </c>
      <c r="F7568" t="s">
        <v>89</v>
      </c>
      <c r="G7568" t="s">
        <v>89</v>
      </c>
      <c r="H7568" t="s">
        <v>93</v>
      </c>
    </row>
    <row r="7569" spans="1:8" x14ac:dyDescent="0.25">
      <c r="A7569" t="s">
        <v>298</v>
      </c>
      <c r="B7569" t="s">
        <v>6683</v>
      </c>
      <c r="C7569" t="s">
        <v>89</v>
      </c>
      <c r="D7569" t="s">
        <v>89</v>
      </c>
      <c r="E7569" t="s">
        <v>1129</v>
      </c>
      <c r="F7569" t="s">
        <v>89</v>
      </c>
      <c r="G7569" t="s">
        <v>89</v>
      </c>
      <c r="H7569" t="s">
        <v>93</v>
      </c>
    </row>
    <row r="7570" spans="1:8" x14ac:dyDescent="0.25">
      <c r="A7570" t="s">
        <v>298</v>
      </c>
      <c r="B7570" t="s">
        <v>1122</v>
      </c>
      <c r="C7570" t="s">
        <v>89</v>
      </c>
      <c r="D7570" t="s">
        <v>89</v>
      </c>
      <c r="E7570" t="s">
        <v>1129</v>
      </c>
      <c r="F7570" t="s">
        <v>89</v>
      </c>
      <c r="G7570" t="s">
        <v>89</v>
      </c>
      <c r="H7570" t="s">
        <v>93</v>
      </c>
    </row>
    <row r="7571" spans="1:8" x14ac:dyDescent="0.25">
      <c r="A7571" t="s">
        <v>298</v>
      </c>
      <c r="B7571" t="s">
        <v>1124</v>
      </c>
      <c r="C7571" t="s">
        <v>89</v>
      </c>
      <c r="D7571" t="s">
        <v>89</v>
      </c>
      <c r="E7571" t="s">
        <v>1129</v>
      </c>
      <c r="F7571" t="s">
        <v>89</v>
      </c>
      <c r="G7571" t="s">
        <v>89</v>
      </c>
      <c r="H7571" t="s">
        <v>93</v>
      </c>
    </row>
    <row r="7572" spans="1:8" x14ac:dyDescent="0.25">
      <c r="A7572" t="s">
        <v>298</v>
      </c>
      <c r="B7572" t="s">
        <v>1126</v>
      </c>
      <c r="C7572" t="s">
        <v>89</v>
      </c>
      <c r="D7572" t="s">
        <v>89</v>
      </c>
      <c r="E7572" t="s">
        <v>1129</v>
      </c>
      <c r="F7572" t="s">
        <v>89</v>
      </c>
      <c r="G7572" t="s">
        <v>89</v>
      </c>
      <c r="H7572" t="s">
        <v>93</v>
      </c>
    </row>
    <row r="7573" spans="1:8" x14ac:dyDescent="0.25">
      <c r="A7573" t="s">
        <v>298</v>
      </c>
      <c r="B7573" t="s">
        <v>1127</v>
      </c>
      <c r="C7573" t="s">
        <v>89</v>
      </c>
      <c r="D7573" t="s">
        <v>89</v>
      </c>
      <c r="E7573" t="s">
        <v>1129</v>
      </c>
      <c r="F7573" t="s">
        <v>89</v>
      </c>
      <c r="G7573" t="s">
        <v>89</v>
      </c>
      <c r="H7573" t="s">
        <v>93</v>
      </c>
    </row>
    <row r="7574" spans="1:8" x14ac:dyDescent="0.25">
      <c r="A7574" t="s">
        <v>298</v>
      </c>
      <c r="B7574" t="s">
        <v>1198</v>
      </c>
      <c r="C7574" t="s">
        <v>89</v>
      </c>
      <c r="D7574" t="s">
        <v>89</v>
      </c>
      <c r="E7574" t="s">
        <v>1129</v>
      </c>
      <c r="F7574" t="s">
        <v>89</v>
      </c>
      <c r="G7574" t="s">
        <v>89</v>
      </c>
      <c r="H7574" t="s">
        <v>93</v>
      </c>
    </row>
    <row r="7575" spans="1:8" x14ac:dyDescent="0.25">
      <c r="A7575" t="s">
        <v>298</v>
      </c>
      <c r="B7575" t="s">
        <v>1726</v>
      </c>
      <c r="C7575" t="s">
        <v>89</v>
      </c>
      <c r="D7575" t="s">
        <v>89</v>
      </c>
      <c r="E7575" t="s">
        <v>1129</v>
      </c>
      <c r="F7575" t="s">
        <v>89</v>
      </c>
      <c r="G7575" t="s">
        <v>89</v>
      </c>
      <c r="H7575" t="s">
        <v>93</v>
      </c>
    </row>
    <row r="7576" spans="1:8" x14ac:dyDescent="0.25">
      <c r="A7576" t="s">
        <v>298</v>
      </c>
      <c r="B7576" t="s">
        <v>1128</v>
      </c>
      <c r="C7576" t="s">
        <v>89</v>
      </c>
      <c r="D7576" t="s">
        <v>89</v>
      </c>
      <c r="E7576" t="s">
        <v>1286</v>
      </c>
      <c r="F7576" t="s">
        <v>89</v>
      </c>
      <c r="G7576" t="s">
        <v>89</v>
      </c>
      <c r="H7576" t="s">
        <v>93</v>
      </c>
    </row>
    <row r="7577" spans="1:8" x14ac:dyDescent="0.25">
      <c r="A7577" t="s">
        <v>298</v>
      </c>
      <c r="B7577" t="s">
        <v>1130</v>
      </c>
      <c r="C7577" t="s">
        <v>89</v>
      </c>
      <c r="D7577" t="s">
        <v>89</v>
      </c>
      <c r="E7577" t="s">
        <v>1133</v>
      </c>
      <c r="F7577" t="s">
        <v>89</v>
      </c>
      <c r="G7577" t="s">
        <v>89</v>
      </c>
      <c r="H7577" t="s">
        <v>93</v>
      </c>
    </row>
    <row r="7578" spans="1:8" x14ac:dyDescent="0.25">
      <c r="A7578" t="s">
        <v>298</v>
      </c>
      <c r="B7578" t="s">
        <v>1132</v>
      </c>
      <c r="C7578" t="s">
        <v>89</v>
      </c>
      <c r="D7578" t="s">
        <v>89</v>
      </c>
      <c r="E7578" t="s">
        <v>1133</v>
      </c>
      <c r="F7578" t="s">
        <v>89</v>
      </c>
      <c r="G7578" t="s">
        <v>89</v>
      </c>
      <c r="H7578" t="s">
        <v>93</v>
      </c>
    </row>
    <row r="7579" spans="1:8" x14ac:dyDescent="0.25">
      <c r="A7579" t="s">
        <v>298</v>
      </c>
      <c r="B7579" t="s">
        <v>1268</v>
      </c>
      <c r="C7579" t="s">
        <v>89</v>
      </c>
      <c r="D7579" t="s">
        <v>89</v>
      </c>
      <c r="E7579" t="s">
        <v>1196</v>
      </c>
      <c r="F7579" t="s">
        <v>89</v>
      </c>
      <c r="G7579" t="s">
        <v>89</v>
      </c>
      <c r="H7579" t="s">
        <v>93</v>
      </c>
    </row>
    <row r="7580" spans="1:8" x14ac:dyDescent="0.25">
      <c r="A7580" t="s">
        <v>298</v>
      </c>
      <c r="B7580" t="s">
        <v>1232</v>
      </c>
      <c r="C7580" t="s">
        <v>89</v>
      </c>
      <c r="D7580" t="s">
        <v>89</v>
      </c>
      <c r="E7580" t="s">
        <v>1196</v>
      </c>
      <c r="F7580" t="s">
        <v>89</v>
      </c>
      <c r="G7580" t="s">
        <v>89</v>
      </c>
      <c r="H7580" t="s">
        <v>93</v>
      </c>
    </row>
    <row r="7581" spans="1:8" x14ac:dyDescent="0.25">
      <c r="A7581" t="s">
        <v>298</v>
      </c>
      <c r="B7581" t="s">
        <v>1234</v>
      </c>
      <c r="C7581" t="s">
        <v>89</v>
      </c>
      <c r="D7581" t="s">
        <v>89</v>
      </c>
      <c r="E7581" t="s">
        <v>1335</v>
      </c>
      <c r="F7581" t="s">
        <v>89</v>
      </c>
      <c r="G7581" t="s">
        <v>89</v>
      </c>
      <c r="H7581" t="s">
        <v>93</v>
      </c>
    </row>
    <row r="7582" spans="1:8" x14ac:dyDescent="0.25">
      <c r="A7582" t="s">
        <v>298</v>
      </c>
      <c r="B7582" t="s">
        <v>1236</v>
      </c>
      <c r="C7582" t="s">
        <v>89</v>
      </c>
      <c r="D7582" t="s">
        <v>89</v>
      </c>
      <c r="E7582" t="s">
        <v>1233</v>
      </c>
      <c r="F7582" t="s">
        <v>89</v>
      </c>
      <c r="G7582" t="s">
        <v>89</v>
      </c>
      <c r="H7582" t="s">
        <v>93</v>
      </c>
    </row>
    <row r="7583" spans="1:8" x14ac:dyDescent="0.25">
      <c r="A7583" t="s">
        <v>298</v>
      </c>
      <c r="B7583" t="s">
        <v>1271</v>
      </c>
      <c r="C7583" t="s">
        <v>89</v>
      </c>
      <c r="D7583" t="s">
        <v>89</v>
      </c>
      <c r="E7583" t="s">
        <v>1233</v>
      </c>
      <c r="F7583" t="s">
        <v>89</v>
      </c>
      <c r="G7583" t="s">
        <v>89</v>
      </c>
      <c r="H7583" t="s">
        <v>93</v>
      </c>
    </row>
    <row r="7584" spans="1:8" x14ac:dyDescent="0.25">
      <c r="A7584" t="s">
        <v>298</v>
      </c>
      <c r="B7584" t="s">
        <v>6046</v>
      </c>
      <c r="C7584" t="s">
        <v>89</v>
      </c>
      <c r="D7584" t="s">
        <v>89</v>
      </c>
      <c r="E7584" t="s">
        <v>1947</v>
      </c>
      <c r="F7584" t="s">
        <v>89</v>
      </c>
      <c r="G7584" t="s">
        <v>89</v>
      </c>
      <c r="H7584" t="s">
        <v>93</v>
      </c>
    </row>
    <row r="7585" spans="1:8" x14ac:dyDescent="0.25">
      <c r="A7585" t="s">
        <v>298</v>
      </c>
      <c r="B7585" t="s">
        <v>6704</v>
      </c>
      <c r="C7585" t="s">
        <v>89</v>
      </c>
      <c r="D7585" t="s">
        <v>89</v>
      </c>
      <c r="E7585" t="s">
        <v>1904</v>
      </c>
      <c r="F7585" t="s">
        <v>89</v>
      </c>
      <c r="G7585" t="s">
        <v>89</v>
      </c>
      <c r="H7585" t="s">
        <v>93</v>
      </c>
    </row>
    <row r="7586" spans="1:8" x14ac:dyDescent="0.25">
      <c r="A7586" t="s">
        <v>298</v>
      </c>
      <c r="B7586" t="s">
        <v>6690</v>
      </c>
      <c r="C7586" t="s">
        <v>89</v>
      </c>
      <c r="D7586" t="s">
        <v>89</v>
      </c>
      <c r="E7586" t="s">
        <v>1569</v>
      </c>
      <c r="F7586" t="s">
        <v>89</v>
      </c>
      <c r="G7586" t="s">
        <v>89</v>
      </c>
      <c r="H7586" t="s">
        <v>93</v>
      </c>
    </row>
    <row r="7587" spans="1:8" x14ac:dyDescent="0.25">
      <c r="A7587" t="s">
        <v>298</v>
      </c>
      <c r="B7587" t="s">
        <v>6705</v>
      </c>
      <c r="C7587" t="s">
        <v>89</v>
      </c>
      <c r="D7587" t="s">
        <v>89</v>
      </c>
      <c r="E7587" t="s">
        <v>1582</v>
      </c>
      <c r="F7587" t="s">
        <v>89</v>
      </c>
      <c r="G7587" t="s">
        <v>89</v>
      </c>
      <c r="H7587" t="s">
        <v>93</v>
      </c>
    </row>
    <row r="7588" spans="1:8" x14ac:dyDescent="0.25">
      <c r="A7588" t="s">
        <v>298</v>
      </c>
      <c r="B7588" t="s">
        <v>6691</v>
      </c>
      <c r="C7588" t="s">
        <v>89</v>
      </c>
      <c r="D7588" t="s">
        <v>89</v>
      </c>
      <c r="E7588" t="s">
        <v>1947</v>
      </c>
      <c r="F7588" t="s">
        <v>89</v>
      </c>
      <c r="G7588" t="s">
        <v>89</v>
      </c>
      <c r="H7588" t="s">
        <v>93</v>
      </c>
    </row>
    <row r="7589" spans="1:8" x14ac:dyDescent="0.25">
      <c r="A7589" t="s">
        <v>298</v>
      </c>
      <c r="B7589" t="s">
        <v>6693</v>
      </c>
      <c r="C7589" t="s">
        <v>89</v>
      </c>
      <c r="D7589" t="s">
        <v>89</v>
      </c>
      <c r="E7589" t="s">
        <v>1569</v>
      </c>
      <c r="F7589" t="s">
        <v>89</v>
      </c>
      <c r="G7589" t="s">
        <v>89</v>
      </c>
      <c r="H7589" t="s">
        <v>93</v>
      </c>
    </row>
    <row r="7590" spans="1:8" x14ac:dyDescent="0.25">
      <c r="A7590" t="s">
        <v>298</v>
      </c>
      <c r="B7590" t="s">
        <v>6706</v>
      </c>
      <c r="C7590" t="s">
        <v>89</v>
      </c>
      <c r="D7590" t="s">
        <v>89</v>
      </c>
      <c r="E7590" t="s">
        <v>1947</v>
      </c>
      <c r="F7590" t="s">
        <v>89</v>
      </c>
      <c r="G7590" t="s">
        <v>89</v>
      </c>
      <c r="H7590" t="s">
        <v>93</v>
      </c>
    </row>
    <row r="7591" spans="1:8" x14ac:dyDescent="0.25">
      <c r="A7591" t="s">
        <v>298</v>
      </c>
      <c r="B7591" t="s">
        <v>6695</v>
      </c>
      <c r="C7591" t="s">
        <v>89</v>
      </c>
      <c r="D7591" t="s">
        <v>89</v>
      </c>
      <c r="E7591" t="s">
        <v>1166</v>
      </c>
      <c r="F7591" t="s">
        <v>89</v>
      </c>
      <c r="G7591" t="s">
        <v>89</v>
      </c>
      <c r="H7591" t="s">
        <v>93</v>
      </c>
    </row>
    <row r="7592" spans="1:8" x14ac:dyDescent="0.25">
      <c r="A7592" t="s">
        <v>298</v>
      </c>
      <c r="B7592" t="s">
        <v>6696</v>
      </c>
      <c r="C7592" t="s">
        <v>89</v>
      </c>
      <c r="D7592" t="s">
        <v>89</v>
      </c>
      <c r="E7592" t="s">
        <v>1166</v>
      </c>
      <c r="F7592" t="s">
        <v>89</v>
      </c>
      <c r="G7592" t="s">
        <v>89</v>
      </c>
      <c r="H7592" t="s">
        <v>93</v>
      </c>
    </row>
    <row r="7593" spans="1:8" x14ac:dyDescent="0.25">
      <c r="A7593" t="s">
        <v>298</v>
      </c>
      <c r="B7593" t="s">
        <v>6707</v>
      </c>
      <c r="C7593" t="s">
        <v>89</v>
      </c>
      <c r="D7593" t="s">
        <v>89</v>
      </c>
      <c r="E7593" t="s">
        <v>1166</v>
      </c>
      <c r="F7593" t="s">
        <v>89</v>
      </c>
      <c r="G7593" t="s">
        <v>89</v>
      </c>
      <c r="H7593" t="s">
        <v>93</v>
      </c>
    </row>
    <row r="7594" spans="1:8" x14ac:dyDescent="0.25">
      <c r="A7594" t="s">
        <v>298</v>
      </c>
      <c r="B7594" t="s">
        <v>1900</v>
      </c>
      <c r="C7594" t="s">
        <v>89</v>
      </c>
      <c r="D7594" t="s">
        <v>89</v>
      </c>
      <c r="E7594" t="s">
        <v>1094</v>
      </c>
      <c r="F7594" t="s">
        <v>89</v>
      </c>
      <c r="G7594" t="s">
        <v>89</v>
      </c>
      <c r="H7594" t="s">
        <v>93</v>
      </c>
    </row>
    <row r="7595" spans="1:8" x14ac:dyDescent="0.25">
      <c r="A7595" t="s">
        <v>299</v>
      </c>
      <c r="B7595" t="s">
        <v>6459</v>
      </c>
      <c r="C7595" t="s">
        <v>89</v>
      </c>
      <c r="D7595" t="s">
        <v>89</v>
      </c>
      <c r="E7595" t="s">
        <v>1859</v>
      </c>
      <c r="F7595" t="s">
        <v>89</v>
      </c>
      <c r="G7595" t="s">
        <v>89</v>
      </c>
      <c r="H7595" t="s">
        <v>93</v>
      </c>
    </row>
    <row r="7596" spans="1:8" x14ac:dyDescent="0.25">
      <c r="A7596" t="s">
        <v>299</v>
      </c>
      <c r="B7596" t="s">
        <v>6708</v>
      </c>
      <c r="C7596" t="s">
        <v>89</v>
      </c>
      <c r="D7596" t="s">
        <v>89</v>
      </c>
      <c r="E7596" t="s">
        <v>1121</v>
      </c>
      <c r="F7596" t="s">
        <v>89</v>
      </c>
      <c r="G7596" t="s">
        <v>89</v>
      </c>
      <c r="H7596" t="s">
        <v>93</v>
      </c>
    </row>
    <row r="7597" spans="1:8" x14ac:dyDescent="0.25">
      <c r="A7597" t="s">
        <v>299</v>
      </c>
      <c r="B7597" t="s">
        <v>6709</v>
      </c>
      <c r="C7597" t="s">
        <v>89</v>
      </c>
      <c r="D7597" t="s">
        <v>89</v>
      </c>
      <c r="E7597" t="s">
        <v>1427</v>
      </c>
      <c r="F7597" t="s">
        <v>89</v>
      </c>
      <c r="G7597" t="s">
        <v>89</v>
      </c>
      <c r="H7597" t="s">
        <v>93</v>
      </c>
    </row>
    <row r="7598" spans="1:8" x14ac:dyDescent="0.25">
      <c r="A7598" t="s">
        <v>299</v>
      </c>
      <c r="B7598" t="s">
        <v>6710</v>
      </c>
      <c r="C7598" t="s">
        <v>89</v>
      </c>
      <c r="D7598" t="s">
        <v>89</v>
      </c>
      <c r="E7598" t="s">
        <v>2020</v>
      </c>
      <c r="F7598" t="s">
        <v>89</v>
      </c>
      <c r="G7598" t="s">
        <v>89</v>
      </c>
      <c r="H7598" t="s">
        <v>93</v>
      </c>
    </row>
    <row r="7599" spans="1:8" x14ac:dyDescent="0.25">
      <c r="A7599" t="s">
        <v>299</v>
      </c>
      <c r="B7599" t="s">
        <v>6711</v>
      </c>
      <c r="C7599" t="s">
        <v>89</v>
      </c>
      <c r="D7599" t="s">
        <v>89</v>
      </c>
      <c r="E7599" t="s">
        <v>1770</v>
      </c>
      <c r="F7599" t="s">
        <v>89</v>
      </c>
      <c r="G7599" t="s">
        <v>89</v>
      </c>
      <c r="H7599" t="s">
        <v>93</v>
      </c>
    </row>
    <row r="7600" spans="1:8" x14ac:dyDescent="0.25">
      <c r="A7600" t="s">
        <v>299</v>
      </c>
      <c r="B7600" t="s">
        <v>6710</v>
      </c>
      <c r="C7600" t="s">
        <v>89</v>
      </c>
      <c r="D7600" t="s">
        <v>89</v>
      </c>
      <c r="E7600" t="s">
        <v>2020</v>
      </c>
      <c r="F7600" t="s">
        <v>89</v>
      </c>
      <c r="G7600" t="s">
        <v>89</v>
      </c>
      <c r="H7600" t="s">
        <v>93</v>
      </c>
    </row>
    <row r="7601" spans="1:8" x14ac:dyDescent="0.25">
      <c r="A7601" t="s">
        <v>299</v>
      </c>
      <c r="B7601" t="s">
        <v>6459</v>
      </c>
      <c r="C7601" t="s">
        <v>89</v>
      </c>
      <c r="D7601" t="s">
        <v>89</v>
      </c>
      <c r="E7601" t="s">
        <v>1859</v>
      </c>
      <c r="F7601" t="s">
        <v>89</v>
      </c>
      <c r="G7601" t="s">
        <v>89</v>
      </c>
      <c r="H7601" t="s">
        <v>93</v>
      </c>
    </row>
    <row r="7602" spans="1:8" x14ac:dyDescent="0.25">
      <c r="A7602" t="s">
        <v>299</v>
      </c>
      <c r="B7602" t="s">
        <v>6712</v>
      </c>
      <c r="C7602" t="s">
        <v>89</v>
      </c>
      <c r="D7602" t="s">
        <v>89</v>
      </c>
      <c r="E7602" t="s">
        <v>1543</v>
      </c>
      <c r="F7602" t="s">
        <v>89</v>
      </c>
      <c r="G7602" t="s">
        <v>89</v>
      </c>
      <c r="H7602" t="s">
        <v>93</v>
      </c>
    </row>
    <row r="7603" spans="1:8" x14ac:dyDescent="0.25">
      <c r="A7603" t="s">
        <v>299</v>
      </c>
      <c r="B7603" t="s">
        <v>6708</v>
      </c>
      <c r="C7603" t="s">
        <v>89</v>
      </c>
      <c r="D7603" t="s">
        <v>89</v>
      </c>
      <c r="E7603" t="s">
        <v>1121</v>
      </c>
      <c r="F7603" t="s">
        <v>89</v>
      </c>
      <c r="G7603" t="s">
        <v>89</v>
      </c>
      <c r="H7603" t="s">
        <v>93</v>
      </c>
    </row>
    <row r="7604" spans="1:8" x14ac:dyDescent="0.25">
      <c r="A7604" t="s">
        <v>299</v>
      </c>
      <c r="B7604" t="s">
        <v>6709</v>
      </c>
      <c r="C7604" t="s">
        <v>89</v>
      </c>
      <c r="D7604" t="s">
        <v>89</v>
      </c>
      <c r="E7604" t="s">
        <v>1427</v>
      </c>
      <c r="F7604" t="s">
        <v>89</v>
      </c>
      <c r="G7604" t="s">
        <v>89</v>
      </c>
      <c r="H7604" t="s">
        <v>93</v>
      </c>
    </row>
    <row r="7605" spans="1:8" x14ac:dyDescent="0.25">
      <c r="A7605" t="s">
        <v>299</v>
      </c>
      <c r="B7605" t="s">
        <v>6711</v>
      </c>
      <c r="C7605" t="s">
        <v>89</v>
      </c>
      <c r="D7605" t="s">
        <v>89</v>
      </c>
      <c r="E7605" t="s">
        <v>1770</v>
      </c>
      <c r="F7605" t="s">
        <v>89</v>
      </c>
      <c r="G7605" t="s">
        <v>89</v>
      </c>
      <c r="H7605" t="s">
        <v>93</v>
      </c>
    </row>
    <row r="7606" spans="1:8" x14ac:dyDescent="0.25">
      <c r="A7606" t="s">
        <v>299</v>
      </c>
      <c r="B7606" t="s">
        <v>6713</v>
      </c>
      <c r="C7606" t="s">
        <v>89</v>
      </c>
      <c r="D7606" t="s">
        <v>89</v>
      </c>
      <c r="E7606" t="s">
        <v>1121</v>
      </c>
      <c r="F7606" t="s">
        <v>89</v>
      </c>
      <c r="G7606" t="s">
        <v>89</v>
      </c>
      <c r="H7606" t="s">
        <v>93</v>
      </c>
    </row>
    <row r="7607" spans="1:8" x14ac:dyDescent="0.25">
      <c r="A7607" t="s">
        <v>299</v>
      </c>
      <c r="B7607" t="s">
        <v>1138</v>
      </c>
      <c r="C7607" t="s">
        <v>89</v>
      </c>
      <c r="D7607" t="s">
        <v>89</v>
      </c>
      <c r="E7607" t="s">
        <v>1139</v>
      </c>
      <c r="F7607" t="s">
        <v>89</v>
      </c>
      <c r="G7607" t="s">
        <v>89</v>
      </c>
      <c r="H7607" t="s">
        <v>93</v>
      </c>
    </row>
    <row r="7608" spans="1:8" x14ac:dyDescent="0.25">
      <c r="A7608" t="s">
        <v>301</v>
      </c>
      <c r="B7608" t="s">
        <v>1589</v>
      </c>
      <c r="C7608" t="s">
        <v>89</v>
      </c>
      <c r="D7608" t="s">
        <v>89</v>
      </c>
      <c r="E7608" t="s">
        <v>1516</v>
      </c>
      <c r="F7608" t="s">
        <v>89</v>
      </c>
      <c r="G7608" t="s">
        <v>89</v>
      </c>
      <c r="H7608" t="s">
        <v>93</v>
      </c>
    </row>
    <row r="7609" spans="1:8" x14ac:dyDescent="0.25">
      <c r="A7609" t="s">
        <v>301</v>
      </c>
      <c r="B7609" t="s">
        <v>6714</v>
      </c>
      <c r="C7609" t="s">
        <v>89</v>
      </c>
      <c r="D7609" t="s">
        <v>6715</v>
      </c>
      <c r="E7609" t="s">
        <v>1258</v>
      </c>
      <c r="F7609" t="s">
        <v>89</v>
      </c>
      <c r="G7609" t="s">
        <v>89</v>
      </c>
      <c r="H7609" t="s">
        <v>93</v>
      </c>
    </row>
    <row r="7610" spans="1:8" x14ac:dyDescent="0.25">
      <c r="A7610" t="s">
        <v>301</v>
      </c>
      <c r="B7610" t="s">
        <v>6716</v>
      </c>
      <c r="C7610" t="s">
        <v>89</v>
      </c>
      <c r="D7610" t="s">
        <v>6715</v>
      </c>
      <c r="E7610" t="s">
        <v>1258</v>
      </c>
      <c r="F7610" t="s">
        <v>89</v>
      </c>
      <c r="G7610" t="s">
        <v>89</v>
      </c>
      <c r="H7610" t="s">
        <v>93</v>
      </c>
    </row>
    <row r="7611" spans="1:8" x14ac:dyDescent="0.25">
      <c r="A7611" t="s">
        <v>301</v>
      </c>
      <c r="B7611" t="s">
        <v>6717</v>
      </c>
      <c r="C7611" t="s">
        <v>89</v>
      </c>
      <c r="D7611" t="s">
        <v>6715</v>
      </c>
      <c r="E7611" t="s">
        <v>1388</v>
      </c>
      <c r="F7611" t="s">
        <v>89</v>
      </c>
      <c r="G7611" t="s">
        <v>89</v>
      </c>
      <c r="H7611" t="s">
        <v>93</v>
      </c>
    </row>
    <row r="7612" spans="1:8" x14ac:dyDescent="0.25">
      <c r="A7612" t="s">
        <v>301</v>
      </c>
      <c r="B7612" t="s">
        <v>6718</v>
      </c>
      <c r="C7612" t="s">
        <v>89</v>
      </c>
      <c r="D7612" t="s">
        <v>6715</v>
      </c>
      <c r="E7612" t="s">
        <v>1258</v>
      </c>
      <c r="F7612" t="s">
        <v>89</v>
      </c>
      <c r="G7612" t="s">
        <v>89</v>
      </c>
      <c r="H7612" t="s">
        <v>93</v>
      </c>
    </row>
    <row r="7613" spans="1:8" x14ac:dyDescent="0.25">
      <c r="A7613" t="s">
        <v>301</v>
      </c>
      <c r="B7613" t="s">
        <v>1592</v>
      </c>
      <c r="C7613" t="s">
        <v>89</v>
      </c>
      <c r="D7613" t="s">
        <v>6715</v>
      </c>
      <c r="E7613" t="s">
        <v>1367</v>
      </c>
      <c r="F7613" t="s">
        <v>89</v>
      </c>
      <c r="G7613" t="s">
        <v>89</v>
      </c>
      <c r="H7613" t="s">
        <v>93</v>
      </c>
    </row>
    <row r="7614" spans="1:8" x14ac:dyDescent="0.25">
      <c r="A7614" t="s">
        <v>301</v>
      </c>
      <c r="B7614" t="s">
        <v>6719</v>
      </c>
      <c r="C7614" t="s">
        <v>89</v>
      </c>
      <c r="D7614" t="s">
        <v>6715</v>
      </c>
      <c r="E7614" t="s">
        <v>1388</v>
      </c>
      <c r="F7614" t="s">
        <v>89</v>
      </c>
      <c r="G7614" t="s">
        <v>89</v>
      </c>
      <c r="H7614" t="s">
        <v>93</v>
      </c>
    </row>
    <row r="7615" spans="1:8" x14ac:dyDescent="0.25">
      <c r="A7615" t="s">
        <v>301</v>
      </c>
      <c r="B7615" t="s">
        <v>6720</v>
      </c>
      <c r="C7615" t="s">
        <v>89</v>
      </c>
      <c r="D7615" t="s">
        <v>6715</v>
      </c>
      <c r="E7615" t="s">
        <v>1388</v>
      </c>
      <c r="F7615" t="s">
        <v>89</v>
      </c>
      <c r="G7615" t="s">
        <v>89</v>
      </c>
      <c r="H7615" t="s">
        <v>93</v>
      </c>
    </row>
    <row r="7616" spans="1:8" x14ac:dyDescent="0.25">
      <c r="A7616" t="s">
        <v>301</v>
      </c>
      <c r="B7616" t="s">
        <v>6721</v>
      </c>
      <c r="C7616" t="s">
        <v>89</v>
      </c>
      <c r="D7616" t="s">
        <v>6715</v>
      </c>
      <c r="E7616" t="s">
        <v>1258</v>
      </c>
      <c r="F7616" t="s">
        <v>89</v>
      </c>
      <c r="G7616" t="s">
        <v>89</v>
      </c>
      <c r="H7616" t="s">
        <v>93</v>
      </c>
    </row>
    <row r="7617" spans="1:8" x14ac:dyDescent="0.25">
      <c r="A7617" t="s">
        <v>301</v>
      </c>
      <c r="B7617" t="s">
        <v>1138</v>
      </c>
      <c r="C7617" t="s">
        <v>89</v>
      </c>
      <c r="D7617" t="s">
        <v>89</v>
      </c>
      <c r="E7617" t="s">
        <v>1139</v>
      </c>
      <c r="F7617" t="s">
        <v>89</v>
      </c>
      <c r="G7617" t="s">
        <v>89</v>
      </c>
      <c r="H7617" t="s">
        <v>93</v>
      </c>
    </row>
    <row r="7618" spans="1:8" x14ac:dyDescent="0.25">
      <c r="A7618" t="s">
        <v>303</v>
      </c>
      <c r="B7618" t="s">
        <v>6722</v>
      </c>
      <c r="C7618" t="s">
        <v>89</v>
      </c>
      <c r="D7618" t="s">
        <v>89</v>
      </c>
      <c r="E7618" t="s">
        <v>1097</v>
      </c>
      <c r="F7618" t="s">
        <v>89</v>
      </c>
      <c r="G7618" t="s">
        <v>89</v>
      </c>
      <c r="H7618" t="s">
        <v>93</v>
      </c>
    </row>
    <row r="7619" spans="1:8" x14ac:dyDescent="0.25">
      <c r="A7619" t="s">
        <v>303</v>
      </c>
      <c r="B7619" t="s">
        <v>6723</v>
      </c>
      <c r="C7619" t="s">
        <v>89</v>
      </c>
      <c r="D7619" t="s">
        <v>89</v>
      </c>
      <c r="E7619" t="s">
        <v>1278</v>
      </c>
      <c r="F7619" t="s">
        <v>89</v>
      </c>
      <c r="G7619" t="s">
        <v>89</v>
      </c>
      <c r="H7619" t="s">
        <v>93</v>
      </c>
    </row>
    <row r="7620" spans="1:8" x14ac:dyDescent="0.25">
      <c r="A7620" t="s">
        <v>303</v>
      </c>
      <c r="B7620" t="s">
        <v>1149</v>
      </c>
      <c r="C7620" t="s">
        <v>89</v>
      </c>
      <c r="D7620" t="s">
        <v>6724</v>
      </c>
      <c r="E7620" t="s">
        <v>1238</v>
      </c>
      <c r="F7620" t="s">
        <v>89</v>
      </c>
      <c r="G7620" t="s">
        <v>89</v>
      </c>
      <c r="H7620" t="s">
        <v>93</v>
      </c>
    </row>
    <row r="7621" spans="1:8" x14ac:dyDescent="0.25">
      <c r="A7621" t="s">
        <v>303</v>
      </c>
      <c r="B7621" t="s">
        <v>1329</v>
      </c>
      <c r="C7621" t="s">
        <v>89</v>
      </c>
      <c r="D7621" t="s">
        <v>89</v>
      </c>
      <c r="E7621" t="s">
        <v>1100</v>
      </c>
      <c r="F7621" t="s">
        <v>89</v>
      </c>
      <c r="G7621" t="s">
        <v>89</v>
      </c>
      <c r="H7621" t="s">
        <v>93</v>
      </c>
    </row>
    <row r="7622" spans="1:8" x14ac:dyDescent="0.25">
      <c r="A7622" t="s">
        <v>303</v>
      </c>
      <c r="B7622" t="s">
        <v>6725</v>
      </c>
      <c r="C7622" t="s">
        <v>89</v>
      </c>
      <c r="D7622" t="s">
        <v>6726</v>
      </c>
      <c r="E7622" t="s">
        <v>1258</v>
      </c>
      <c r="F7622" t="s">
        <v>89</v>
      </c>
      <c r="G7622" t="s">
        <v>89</v>
      </c>
      <c r="H7622" t="s">
        <v>93</v>
      </c>
    </row>
    <row r="7623" spans="1:8" x14ac:dyDescent="0.25">
      <c r="A7623" t="s">
        <v>303</v>
      </c>
      <c r="B7623" t="s">
        <v>1314</v>
      </c>
      <c r="C7623" t="s">
        <v>89</v>
      </c>
      <c r="D7623" t="s">
        <v>6727</v>
      </c>
      <c r="E7623" t="s">
        <v>1153</v>
      </c>
      <c r="F7623" t="s">
        <v>89</v>
      </c>
      <c r="G7623" t="s">
        <v>89</v>
      </c>
      <c r="H7623" t="s">
        <v>93</v>
      </c>
    </row>
    <row r="7624" spans="1:8" x14ac:dyDescent="0.25">
      <c r="A7624" t="s">
        <v>303</v>
      </c>
      <c r="B7624" t="s">
        <v>1256</v>
      </c>
      <c r="C7624" t="s">
        <v>89</v>
      </c>
      <c r="D7624" t="s">
        <v>6727</v>
      </c>
      <c r="E7624" t="s">
        <v>1153</v>
      </c>
      <c r="F7624" t="s">
        <v>89</v>
      </c>
      <c r="G7624" t="s">
        <v>89</v>
      </c>
      <c r="H7624" t="s">
        <v>93</v>
      </c>
    </row>
    <row r="7625" spans="1:8" x14ac:dyDescent="0.25">
      <c r="A7625" t="s">
        <v>303</v>
      </c>
      <c r="B7625" t="s">
        <v>1312</v>
      </c>
      <c r="C7625" t="s">
        <v>89</v>
      </c>
      <c r="D7625" t="s">
        <v>6728</v>
      </c>
      <c r="E7625" t="s">
        <v>1258</v>
      </c>
      <c r="F7625" t="s">
        <v>89</v>
      </c>
      <c r="G7625" t="s">
        <v>89</v>
      </c>
      <c r="H7625" t="s">
        <v>93</v>
      </c>
    </row>
    <row r="7626" spans="1:8" x14ac:dyDescent="0.25">
      <c r="A7626" t="s">
        <v>303</v>
      </c>
      <c r="B7626" t="s">
        <v>6729</v>
      </c>
      <c r="C7626" t="s">
        <v>89</v>
      </c>
      <c r="D7626" t="s">
        <v>6728</v>
      </c>
      <c r="E7626" t="s">
        <v>1258</v>
      </c>
      <c r="F7626" t="s">
        <v>89</v>
      </c>
      <c r="G7626" t="s">
        <v>89</v>
      </c>
      <c r="H7626" t="s">
        <v>93</v>
      </c>
    </row>
    <row r="7627" spans="1:8" x14ac:dyDescent="0.25">
      <c r="A7627" t="s">
        <v>303</v>
      </c>
      <c r="B7627" t="s">
        <v>6730</v>
      </c>
      <c r="C7627" t="s">
        <v>89</v>
      </c>
      <c r="D7627" t="s">
        <v>89</v>
      </c>
      <c r="E7627" t="s">
        <v>1238</v>
      </c>
      <c r="F7627" t="s">
        <v>89</v>
      </c>
      <c r="G7627" t="s">
        <v>89</v>
      </c>
      <c r="H7627" t="s">
        <v>93</v>
      </c>
    </row>
    <row r="7628" spans="1:8" x14ac:dyDescent="0.25">
      <c r="A7628" t="s">
        <v>303</v>
      </c>
      <c r="B7628" t="s">
        <v>6722</v>
      </c>
      <c r="C7628" t="s">
        <v>89</v>
      </c>
      <c r="D7628" t="s">
        <v>89</v>
      </c>
      <c r="E7628" t="s">
        <v>1097</v>
      </c>
      <c r="F7628" t="s">
        <v>89</v>
      </c>
      <c r="G7628" t="s">
        <v>89</v>
      </c>
      <c r="H7628" t="s">
        <v>93</v>
      </c>
    </row>
    <row r="7629" spans="1:8" x14ac:dyDescent="0.25">
      <c r="A7629" t="s">
        <v>303</v>
      </c>
      <c r="B7629" t="s">
        <v>2751</v>
      </c>
      <c r="C7629" t="s">
        <v>89</v>
      </c>
      <c r="D7629" t="s">
        <v>6731</v>
      </c>
      <c r="E7629" t="s">
        <v>1238</v>
      </c>
      <c r="F7629" t="s">
        <v>89</v>
      </c>
      <c r="G7629" t="s">
        <v>89</v>
      </c>
      <c r="H7629" t="s">
        <v>93</v>
      </c>
    </row>
    <row r="7630" spans="1:8" x14ac:dyDescent="0.25">
      <c r="A7630" t="s">
        <v>303</v>
      </c>
      <c r="B7630" t="s">
        <v>1714</v>
      </c>
      <c r="C7630" t="s">
        <v>89</v>
      </c>
      <c r="D7630" t="s">
        <v>6726</v>
      </c>
      <c r="E7630" t="s">
        <v>1105</v>
      </c>
      <c r="F7630" t="s">
        <v>89</v>
      </c>
      <c r="G7630" t="s">
        <v>89</v>
      </c>
      <c r="H7630" t="s">
        <v>93</v>
      </c>
    </row>
    <row r="7631" spans="1:8" x14ac:dyDescent="0.25">
      <c r="A7631" t="s">
        <v>303</v>
      </c>
      <c r="B7631" t="s">
        <v>6725</v>
      </c>
      <c r="C7631" t="s">
        <v>89</v>
      </c>
      <c r="D7631" t="s">
        <v>6726</v>
      </c>
      <c r="E7631" t="s">
        <v>1258</v>
      </c>
      <c r="F7631" t="s">
        <v>89</v>
      </c>
      <c r="G7631" t="s">
        <v>89</v>
      </c>
      <c r="H7631" t="s">
        <v>93</v>
      </c>
    </row>
    <row r="7632" spans="1:8" x14ac:dyDescent="0.25">
      <c r="A7632" t="s">
        <v>303</v>
      </c>
      <c r="B7632" t="s">
        <v>6732</v>
      </c>
      <c r="C7632" t="s">
        <v>89</v>
      </c>
      <c r="D7632" t="s">
        <v>89</v>
      </c>
      <c r="E7632" t="s">
        <v>1100</v>
      </c>
      <c r="F7632" t="s">
        <v>89</v>
      </c>
      <c r="G7632" t="s">
        <v>89</v>
      </c>
      <c r="H7632" t="s">
        <v>93</v>
      </c>
    </row>
    <row r="7633" spans="1:8" x14ac:dyDescent="0.25">
      <c r="A7633" t="s">
        <v>303</v>
      </c>
      <c r="B7633" t="s">
        <v>1410</v>
      </c>
      <c r="C7633" t="s">
        <v>89</v>
      </c>
      <c r="D7633" t="s">
        <v>89</v>
      </c>
      <c r="E7633" t="s">
        <v>1105</v>
      </c>
      <c r="F7633" t="s">
        <v>89</v>
      </c>
      <c r="G7633" t="s">
        <v>89</v>
      </c>
      <c r="H7633" t="s">
        <v>93</v>
      </c>
    </row>
    <row r="7634" spans="1:8" x14ac:dyDescent="0.25">
      <c r="A7634" t="s">
        <v>303</v>
      </c>
      <c r="B7634" t="s">
        <v>1329</v>
      </c>
      <c r="C7634" t="s">
        <v>89</v>
      </c>
      <c r="D7634" t="s">
        <v>89</v>
      </c>
      <c r="E7634" t="s">
        <v>1100</v>
      </c>
      <c r="F7634" t="s">
        <v>89</v>
      </c>
      <c r="G7634" t="s">
        <v>89</v>
      </c>
      <c r="H7634" t="s">
        <v>93</v>
      </c>
    </row>
    <row r="7635" spans="1:8" x14ac:dyDescent="0.25">
      <c r="A7635" t="s">
        <v>303</v>
      </c>
      <c r="B7635" t="s">
        <v>1412</v>
      </c>
      <c r="C7635" t="s">
        <v>89</v>
      </c>
      <c r="D7635" t="s">
        <v>89</v>
      </c>
      <c r="E7635" t="s">
        <v>1100</v>
      </c>
      <c r="F7635" t="s">
        <v>89</v>
      </c>
      <c r="G7635" t="s">
        <v>89</v>
      </c>
      <c r="H7635" t="s">
        <v>93</v>
      </c>
    </row>
    <row r="7636" spans="1:8" x14ac:dyDescent="0.25">
      <c r="A7636" t="s">
        <v>303</v>
      </c>
      <c r="B7636" t="s">
        <v>3184</v>
      </c>
      <c r="C7636" t="s">
        <v>89</v>
      </c>
      <c r="D7636" t="s">
        <v>89</v>
      </c>
      <c r="E7636" t="s">
        <v>1100</v>
      </c>
      <c r="F7636" t="s">
        <v>89</v>
      </c>
      <c r="G7636" t="s">
        <v>89</v>
      </c>
      <c r="H7636" t="s">
        <v>93</v>
      </c>
    </row>
    <row r="7637" spans="1:8" x14ac:dyDescent="0.25">
      <c r="A7637" t="s">
        <v>303</v>
      </c>
      <c r="B7637" t="s">
        <v>1768</v>
      </c>
      <c r="C7637" t="s">
        <v>89</v>
      </c>
      <c r="D7637" t="s">
        <v>89</v>
      </c>
      <c r="E7637" t="s">
        <v>1238</v>
      </c>
      <c r="F7637" t="s">
        <v>89</v>
      </c>
      <c r="G7637" t="s">
        <v>89</v>
      </c>
      <c r="H7637" t="s">
        <v>93</v>
      </c>
    </row>
    <row r="7638" spans="1:8" x14ac:dyDescent="0.25">
      <c r="A7638" t="s">
        <v>303</v>
      </c>
      <c r="B7638" t="s">
        <v>1767</v>
      </c>
      <c r="C7638" t="s">
        <v>89</v>
      </c>
      <c r="D7638" t="s">
        <v>89</v>
      </c>
      <c r="E7638" t="s">
        <v>1097</v>
      </c>
      <c r="F7638" t="s">
        <v>89</v>
      </c>
      <c r="G7638" t="s">
        <v>89</v>
      </c>
      <c r="H7638" t="s">
        <v>93</v>
      </c>
    </row>
    <row r="7639" spans="1:8" x14ac:dyDescent="0.25">
      <c r="A7639" t="s">
        <v>303</v>
      </c>
      <c r="B7639" t="s">
        <v>6733</v>
      </c>
      <c r="C7639" t="s">
        <v>89</v>
      </c>
      <c r="D7639" t="s">
        <v>6734</v>
      </c>
      <c r="E7639" t="s">
        <v>1238</v>
      </c>
      <c r="F7639" t="s">
        <v>89</v>
      </c>
      <c r="G7639" t="s">
        <v>89</v>
      </c>
      <c r="H7639" t="s">
        <v>93</v>
      </c>
    </row>
    <row r="7640" spans="1:8" x14ac:dyDescent="0.25">
      <c r="A7640" t="s">
        <v>303</v>
      </c>
      <c r="B7640" t="s">
        <v>1769</v>
      </c>
      <c r="C7640" t="s">
        <v>89</v>
      </c>
      <c r="D7640" t="s">
        <v>6735</v>
      </c>
      <c r="E7640" t="s">
        <v>1097</v>
      </c>
      <c r="F7640" t="s">
        <v>89</v>
      </c>
      <c r="G7640" t="s">
        <v>89</v>
      </c>
      <c r="H7640" t="s">
        <v>93</v>
      </c>
    </row>
    <row r="7641" spans="1:8" x14ac:dyDescent="0.25">
      <c r="A7641" t="s">
        <v>303</v>
      </c>
      <c r="B7641" t="s">
        <v>6736</v>
      </c>
      <c r="C7641" t="s">
        <v>89</v>
      </c>
      <c r="D7641" t="s">
        <v>89</v>
      </c>
      <c r="E7641" t="s">
        <v>1093</v>
      </c>
      <c r="F7641" t="s">
        <v>89</v>
      </c>
      <c r="G7641" t="s">
        <v>89</v>
      </c>
      <c r="H7641" t="s">
        <v>93</v>
      </c>
    </row>
    <row r="7642" spans="1:8" x14ac:dyDescent="0.25">
      <c r="A7642" t="s">
        <v>303</v>
      </c>
      <c r="B7642" t="s">
        <v>6737</v>
      </c>
      <c r="C7642" t="s">
        <v>89</v>
      </c>
      <c r="D7642" t="s">
        <v>6738</v>
      </c>
      <c r="E7642" t="s">
        <v>1754</v>
      </c>
      <c r="F7642" t="s">
        <v>89</v>
      </c>
      <c r="G7642" t="s">
        <v>89</v>
      </c>
      <c r="H7642" t="s">
        <v>93</v>
      </c>
    </row>
    <row r="7643" spans="1:8" x14ac:dyDescent="0.25">
      <c r="A7643" t="s">
        <v>303</v>
      </c>
      <c r="B7643" t="s">
        <v>6723</v>
      </c>
      <c r="C7643" t="s">
        <v>89</v>
      </c>
      <c r="D7643" t="s">
        <v>89</v>
      </c>
      <c r="E7643" t="s">
        <v>1278</v>
      </c>
      <c r="F7643" t="s">
        <v>89</v>
      </c>
      <c r="G7643" t="s">
        <v>89</v>
      </c>
      <c r="H7643" t="s">
        <v>93</v>
      </c>
    </row>
    <row r="7644" spans="1:8" x14ac:dyDescent="0.25">
      <c r="A7644" t="s">
        <v>303</v>
      </c>
      <c r="B7644" t="s">
        <v>1181</v>
      </c>
      <c r="C7644" t="s">
        <v>89</v>
      </c>
      <c r="D7644" t="s">
        <v>6724</v>
      </c>
      <c r="E7644" t="s">
        <v>1105</v>
      </c>
      <c r="F7644" t="s">
        <v>89</v>
      </c>
      <c r="G7644" t="s">
        <v>89</v>
      </c>
      <c r="H7644" t="s">
        <v>93</v>
      </c>
    </row>
    <row r="7645" spans="1:8" x14ac:dyDescent="0.25">
      <c r="A7645" t="s">
        <v>303</v>
      </c>
      <c r="B7645" t="s">
        <v>1294</v>
      </c>
      <c r="C7645" t="s">
        <v>89</v>
      </c>
      <c r="D7645" t="s">
        <v>6724</v>
      </c>
      <c r="E7645" t="s">
        <v>1105</v>
      </c>
      <c r="F7645" t="s">
        <v>89</v>
      </c>
      <c r="G7645" t="s">
        <v>89</v>
      </c>
      <c r="H7645" t="s">
        <v>93</v>
      </c>
    </row>
    <row r="7646" spans="1:8" x14ac:dyDescent="0.25">
      <c r="A7646" t="s">
        <v>303</v>
      </c>
      <c r="B7646" t="s">
        <v>1149</v>
      </c>
      <c r="C7646" t="s">
        <v>89</v>
      </c>
      <c r="D7646" t="s">
        <v>6724</v>
      </c>
      <c r="E7646" t="s">
        <v>1238</v>
      </c>
      <c r="F7646" t="s">
        <v>89</v>
      </c>
      <c r="G7646" t="s">
        <v>89</v>
      </c>
      <c r="H7646" t="s">
        <v>93</v>
      </c>
    </row>
    <row r="7647" spans="1:8" x14ac:dyDescent="0.25">
      <c r="A7647" t="s">
        <v>303</v>
      </c>
      <c r="B7647" t="s">
        <v>1198</v>
      </c>
      <c r="C7647" t="s">
        <v>89</v>
      </c>
      <c r="D7647" t="s">
        <v>89</v>
      </c>
      <c r="E7647" t="s">
        <v>1218</v>
      </c>
      <c r="F7647" t="s">
        <v>89</v>
      </c>
      <c r="G7647" t="s">
        <v>89</v>
      </c>
      <c r="H7647" t="s">
        <v>93</v>
      </c>
    </row>
    <row r="7648" spans="1:8" x14ac:dyDescent="0.25">
      <c r="A7648" t="s">
        <v>303</v>
      </c>
      <c r="B7648" t="s">
        <v>1266</v>
      </c>
      <c r="C7648" t="s">
        <v>89</v>
      </c>
      <c r="D7648" t="s">
        <v>89</v>
      </c>
      <c r="E7648" t="s">
        <v>1129</v>
      </c>
      <c r="F7648" t="s">
        <v>89</v>
      </c>
      <c r="G7648" t="s">
        <v>89</v>
      </c>
      <c r="H7648" t="s">
        <v>93</v>
      </c>
    </row>
    <row r="7649" spans="1:8" x14ac:dyDescent="0.25">
      <c r="A7649" t="s">
        <v>303</v>
      </c>
      <c r="B7649" t="s">
        <v>1200</v>
      </c>
      <c r="C7649" t="s">
        <v>89</v>
      </c>
      <c r="D7649" t="s">
        <v>89</v>
      </c>
      <c r="E7649" t="s">
        <v>1131</v>
      </c>
      <c r="F7649" t="s">
        <v>89</v>
      </c>
      <c r="G7649" t="s">
        <v>89</v>
      </c>
      <c r="H7649" t="s">
        <v>93</v>
      </c>
    </row>
    <row r="7650" spans="1:8" x14ac:dyDescent="0.25">
      <c r="A7650" t="s">
        <v>303</v>
      </c>
      <c r="B7650" t="s">
        <v>1128</v>
      </c>
      <c r="C7650" t="s">
        <v>89</v>
      </c>
      <c r="D7650" t="s">
        <v>89</v>
      </c>
      <c r="E7650" t="s">
        <v>1202</v>
      </c>
      <c r="F7650" t="s">
        <v>89</v>
      </c>
      <c r="G7650" t="s">
        <v>89</v>
      </c>
      <c r="H7650" t="s">
        <v>93</v>
      </c>
    </row>
    <row r="7651" spans="1:8" x14ac:dyDescent="0.25">
      <c r="A7651" t="s">
        <v>303</v>
      </c>
      <c r="B7651" t="s">
        <v>1130</v>
      </c>
      <c r="C7651" t="s">
        <v>89</v>
      </c>
      <c r="D7651" t="s">
        <v>89</v>
      </c>
      <c r="E7651" t="s">
        <v>1202</v>
      </c>
      <c r="F7651" t="s">
        <v>89</v>
      </c>
      <c r="G7651" t="s">
        <v>89</v>
      </c>
      <c r="H7651" t="s">
        <v>93</v>
      </c>
    </row>
    <row r="7652" spans="1:8" x14ac:dyDescent="0.25">
      <c r="A7652" t="s">
        <v>303</v>
      </c>
      <c r="B7652" t="s">
        <v>1132</v>
      </c>
      <c r="C7652" t="s">
        <v>89</v>
      </c>
      <c r="D7652" t="s">
        <v>89</v>
      </c>
      <c r="E7652" t="s">
        <v>1133</v>
      </c>
      <c r="F7652" t="s">
        <v>89</v>
      </c>
      <c r="G7652" t="s">
        <v>89</v>
      </c>
      <c r="H7652" t="s">
        <v>93</v>
      </c>
    </row>
    <row r="7653" spans="1:8" x14ac:dyDescent="0.25">
      <c r="A7653" t="s">
        <v>303</v>
      </c>
      <c r="B7653" t="s">
        <v>1232</v>
      </c>
      <c r="C7653" t="s">
        <v>89</v>
      </c>
      <c r="D7653" t="s">
        <v>89</v>
      </c>
      <c r="E7653" t="s">
        <v>1135</v>
      </c>
      <c r="F7653" t="s">
        <v>89</v>
      </c>
      <c r="G7653" t="s">
        <v>89</v>
      </c>
      <c r="H7653" t="s">
        <v>93</v>
      </c>
    </row>
    <row r="7654" spans="1:8" x14ac:dyDescent="0.25">
      <c r="A7654" t="s">
        <v>303</v>
      </c>
      <c r="B7654" t="s">
        <v>1236</v>
      </c>
      <c r="C7654" t="s">
        <v>89</v>
      </c>
      <c r="D7654" t="s">
        <v>89</v>
      </c>
      <c r="E7654" t="s">
        <v>1115</v>
      </c>
      <c r="F7654" t="s">
        <v>89</v>
      </c>
      <c r="G7654" t="s">
        <v>89</v>
      </c>
      <c r="H7654" t="s">
        <v>93</v>
      </c>
    </row>
    <row r="7655" spans="1:8" x14ac:dyDescent="0.25">
      <c r="A7655" t="s">
        <v>303</v>
      </c>
      <c r="B7655" t="s">
        <v>5998</v>
      </c>
      <c r="C7655" t="s">
        <v>89</v>
      </c>
      <c r="D7655" t="s">
        <v>89</v>
      </c>
      <c r="E7655" t="s">
        <v>1115</v>
      </c>
      <c r="F7655" t="s">
        <v>89</v>
      </c>
      <c r="G7655" t="s">
        <v>89</v>
      </c>
      <c r="H7655" t="s">
        <v>93</v>
      </c>
    </row>
    <row r="7656" spans="1:8" x14ac:dyDescent="0.25">
      <c r="A7656" t="s">
        <v>303</v>
      </c>
      <c r="B7656" t="s">
        <v>1138</v>
      </c>
      <c r="C7656" t="s">
        <v>89</v>
      </c>
      <c r="D7656" t="s">
        <v>89</v>
      </c>
      <c r="E7656" t="s">
        <v>1139</v>
      </c>
      <c r="F7656" t="s">
        <v>89</v>
      </c>
      <c r="G7656" t="s">
        <v>89</v>
      </c>
      <c r="H7656" t="s">
        <v>93</v>
      </c>
    </row>
    <row r="7657" spans="1:8" x14ac:dyDescent="0.25">
      <c r="A7657" t="s">
        <v>305</v>
      </c>
      <c r="B7657" t="s">
        <v>1360</v>
      </c>
      <c r="C7657" t="s">
        <v>89</v>
      </c>
      <c r="D7657" t="s">
        <v>6739</v>
      </c>
      <c r="E7657" t="s">
        <v>1093</v>
      </c>
      <c r="F7657" t="s">
        <v>89</v>
      </c>
      <c r="G7657" t="s">
        <v>89</v>
      </c>
      <c r="H7657" t="s">
        <v>93</v>
      </c>
    </row>
    <row r="7658" spans="1:8" x14ac:dyDescent="0.25">
      <c r="A7658" t="s">
        <v>305</v>
      </c>
      <c r="B7658" t="s">
        <v>1318</v>
      </c>
      <c r="C7658" t="s">
        <v>89</v>
      </c>
      <c r="D7658" t="s">
        <v>6740</v>
      </c>
      <c r="E7658" t="s">
        <v>1153</v>
      </c>
      <c r="F7658" t="s">
        <v>89</v>
      </c>
      <c r="G7658" t="s">
        <v>89</v>
      </c>
      <c r="H7658" t="s">
        <v>93</v>
      </c>
    </row>
    <row r="7659" spans="1:8" x14ac:dyDescent="0.25">
      <c r="A7659" t="s">
        <v>305</v>
      </c>
      <c r="B7659" t="s">
        <v>6741</v>
      </c>
      <c r="C7659" t="s">
        <v>89</v>
      </c>
      <c r="D7659" t="s">
        <v>6742</v>
      </c>
      <c r="E7659" t="s">
        <v>1162</v>
      </c>
      <c r="F7659" t="s">
        <v>89</v>
      </c>
      <c r="G7659" t="s">
        <v>89</v>
      </c>
      <c r="H7659" t="s">
        <v>93</v>
      </c>
    </row>
    <row r="7660" spans="1:8" x14ac:dyDescent="0.25">
      <c r="A7660" t="s">
        <v>305</v>
      </c>
      <c r="B7660" t="s">
        <v>1340</v>
      </c>
      <c r="C7660" t="s">
        <v>89</v>
      </c>
      <c r="D7660" t="s">
        <v>6742</v>
      </c>
      <c r="E7660" t="s">
        <v>1105</v>
      </c>
      <c r="F7660" t="s">
        <v>89</v>
      </c>
      <c r="G7660" t="s">
        <v>89</v>
      </c>
      <c r="H7660" t="s">
        <v>93</v>
      </c>
    </row>
    <row r="7661" spans="1:8" x14ac:dyDescent="0.25">
      <c r="A7661" t="s">
        <v>305</v>
      </c>
      <c r="B7661" t="s">
        <v>6743</v>
      </c>
      <c r="C7661" t="s">
        <v>89</v>
      </c>
      <c r="D7661" t="s">
        <v>6742</v>
      </c>
      <c r="E7661" t="s">
        <v>1097</v>
      </c>
      <c r="F7661" t="s">
        <v>89</v>
      </c>
      <c r="G7661" t="s">
        <v>89</v>
      </c>
      <c r="H7661" t="s">
        <v>93</v>
      </c>
    </row>
    <row r="7662" spans="1:8" x14ac:dyDescent="0.25">
      <c r="A7662" t="s">
        <v>305</v>
      </c>
      <c r="B7662" t="s">
        <v>1243</v>
      </c>
      <c r="C7662" t="s">
        <v>89</v>
      </c>
      <c r="D7662" t="s">
        <v>6742</v>
      </c>
      <c r="E7662" t="s">
        <v>1278</v>
      </c>
      <c r="F7662" t="s">
        <v>89</v>
      </c>
      <c r="G7662" t="s">
        <v>89</v>
      </c>
      <c r="H7662" t="s">
        <v>93</v>
      </c>
    </row>
    <row r="7663" spans="1:8" x14ac:dyDescent="0.25">
      <c r="A7663" t="s">
        <v>305</v>
      </c>
      <c r="B7663" t="s">
        <v>2133</v>
      </c>
      <c r="C7663" t="s">
        <v>89</v>
      </c>
      <c r="D7663" t="s">
        <v>6744</v>
      </c>
      <c r="E7663" t="s">
        <v>1162</v>
      </c>
      <c r="F7663" t="s">
        <v>89</v>
      </c>
      <c r="G7663" t="s">
        <v>89</v>
      </c>
      <c r="H7663" t="s">
        <v>93</v>
      </c>
    </row>
    <row r="7664" spans="1:8" x14ac:dyDescent="0.25">
      <c r="A7664" t="s">
        <v>305</v>
      </c>
      <c r="B7664" t="s">
        <v>6745</v>
      </c>
      <c r="C7664" t="s">
        <v>89</v>
      </c>
      <c r="D7664" t="s">
        <v>89</v>
      </c>
      <c r="E7664" t="s">
        <v>1129</v>
      </c>
      <c r="F7664" t="s">
        <v>89</v>
      </c>
      <c r="G7664" t="s">
        <v>89</v>
      </c>
      <c r="H7664" t="s">
        <v>93</v>
      </c>
    </row>
    <row r="7665" spans="1:8" x14ac:dyDescent="0.25">
      <c r="A7665" t="s">
        <v>305</v>
      </c>
      <c r="B7665" t="s">
        <v>6746</v>
      </c>
      <c r="C7665" t="s">
        <v>89</v>
      </c>
      <c r="D7665" t="s">
        <v>89</v>
      </c>
      <c r="E7665" t="s">
        <v>1233</v>
      </c>
      <c r="F7665" t="s">
        <v>89</v>
      </c>
      <c r="G7665" t="s">
        <v>89</v>
      </c>
      <c r="H7665" t="s">
        <v>93</v>
      </c>
    </row>
    <row r="7666" spans="1:8" x14ac:dyDescent="0.25">
      <c r="A7666" t="s">
        <v>305</v>
      </c>
      <c r="B7666" t="s">
        <v>6029</v>
      </c>
      <c r="C7666" t="s">
        <v>89</v>
      </c>
      <c r="D7666" t="s">
        <v>6747</v>
      </c>
      <c r="E7666" t="s">
        <v>1129</v>
      </c>
      <c r="F7666" t="s">
        <v>89</v>
      </c>
      <c r="G7666" t="s">
        <v>89</v>
      </c>
      <c r="H7666" t="s">
        <v>93</v>
      </c>
    </row>
    <row r="7667" spans="1:8" x14ac:dyDescent="0.25">
      <c r="A7667" t="s">
        <v>305</v>
      </c>
      <c r="B7667" t="s">
        <v>6031</v>
      </c>
      <c r="C7667" t="s">
        <v>89</v>
      </c>
      <c r="D7667" t="s">
        <v>6747</v>
      </c>
      <c r="E7667" t="s">
        <v>1233</v>
      </c>
      <c r="F7667" t="s">
        <v>89</v>
      </c>
      <c r="G7667" t="s">
        <v>89</v>
      </c>
      <c r="H7667" t="s">
        <v>93</v>
      </c>
    </row>
    <row r="7668" spans="1:8" x14ac:dyDescent="0.25">
      <c r="A7668" t="s">
        <v>305</v>
      </c>
      <c r="B7668" t="s">
        <v>1198</v>
      </c>
      <c r="C7668" t="s">
        <v>89</v>
      </c>
      <c r="D7668" t="s">
        <v>89</v>
      </c>
      <c r="E7668" t="s">
        <v>1129</v>
      </c>
      <c r="F7668" t="s">
        <v>89</v>
      </c>
      <c r="G7668" t="s">
        <v>89</v>
      </c>
      <c r="H7668" t="s">
        <v>93</v>
      </c>
    </row>
    <row r="7669" spans="1:8" x14ac:dyDescent="0.25">
      <c r="A7669" t="s">
        <v>305</v>
      </c>
      <c r="B7669" t="s">
        <v>1219</v>
      </c>
      <c r="C7669" t="s">
        <v>89</v>
      </c>
      <c r="D7669" t="s">
        <v>89</v>
      </c>
      <c r="E7669" t="s">
        <v>1131</v>
      </c>
      <c r="F7669" t="s">
        <v>89</v>
      </c>
      <c r="G7669" t="s">
        <v>89</v>
      </c>
      <c r="H7669" t="s">
        <v>93</v>
      </c>
    </row>
    <row r="7670" spans="1:8" x14ac:dyDescent="0.25">
      <c r="A7670" t="s">
        <v>305</v>
      </c>
      <c r="B7670" t="s">
        <v>1510</v>
      </c>
      <c r="C7670" t="s">
        <v>89</v>
      </c>
      <c r="D7670" t="s">
        <v>89</v>
      </c>
      <c r="E7670" t="s">
        <v>1286</v>
      </c>
      <c r="F7670" t="s">
        <v>89</v>
      </c>
      <c r="G7670" t="s">
        <v>89</v>
      </c>
      <c r="H7670" t="s">
        <v>93</v>
      </c>
    </row>
    <row r="7671" spans="1:8" x14ac:dyDescent="0.25">
      <c r="A7671" t="s">
        <v>305</v>
      </c>
      <c r="B7671" t="s">
        <v>1438</v>
      </c>
      <c r="C7671" t="s">
        <v>89</v>
      </c>
      <c r="D7671" t="s">
        <v>89</v>
      </c>
      <c r="E7671" t="s">
        <v>1202</v>
      </c>
      <c r="F7671" t="s">
        <v>89</v>
      </c>
      <c r="G7671" t="s">
        <v>89</v>
      </c>
      <c r="H7671" t="s">
        <v>93</v>
      </c>
    </row>
    <row r="7672" spans="1:8" x14ac:dyDescent="0.25">
      <c r="A7672" t="s">
        <v>305</v>
      </c>
      <c r="B7672" t="s">
        <v>1130</v>
      </c>
      <c r="C7672" t="s">
        <v>89</v>
      </c>
      <c r="D7672" t="s">
        <v>89</v>
      </c>
      <c r="E7672" t="s">
        <v>1286</v>
      </c>
      <c r="F7672" t="s">
        <v>89</v>
      </c>
      <c r="G7672" t="s">
        <v>89</v>
      </c>
      <c r="H7672" t="s">
        <v>93</v>
      </c>
    </row>
    <row r="7673" spans="1:8" x14ac:dyDescent="0.25">
      <c r="A7673" t="s">
        <v>305</v>
      </c>
      <c r="B7673" t="s">
        <v>1132</v>
      </c>
      <c r="C7673" t="s">
        <v>89</v>
      </c>
      <c r="D7673" t="s">
        <v>89</v>
      </c>
      <c r="E7673" t="s">
        <v>1221</v>
      </c>
      <c r="F7673" t="s">
        <v>89</v>
      </c>
      <c r="G7673" t="s">
        <v>89</v>
      </c>
      <c r="H7673" t="s">
        <v>93</v>
      </c>
    </row>
    <row r="7674" spans="1:8" x14ac:dyDescent="0.25">
      <c r="A7674" t="s">
        <v>305</v>
      </c>
      <c r="B7674" t="s">
        <v>1232</v>
      </c>
      <c r="C7674" t="s">
        <v>89</v>
      </c>
      <c r="D7674" t="s">
        <v>89</v>
      </c>
      <c r="E7674" t="s">
        <v>1335</v>
      </c>
      <c r="F7674" t="s">
        <v>89</v>
      </c>
      <c r="G7674" t="s">
        <v>89</v>
      </c>
      <c r="H7674" t="s">
        <v>93</v>
      </c>
    </row>
    <row r="7675" spans="1:8" x14ac:dyDescent="0.25">
      <c r="A7675" t="s">
        <v>305</v>
      </c>
      <c r="B7675" t="s">
        <v>1234</v>
      </c>
      <c r="C7675" t="s">
        <v>89</v>
      </c>
      <c r="D7675" t="s">
        <v>89</v>
      </c>
      <c r="E7675" t="s">
        <v>1233</v>
      </c>
      <c r="F7675" t="s">
        <v>89</v>
      </c>
      <c r="G7675" t="s">
        <v>89</v>
      </c>
      <c r="H7675" t="s">
        <v>93</v>
      </c>
    </row>
    <row r="7676" spans="1:8" x14ac:dyDescent="0.25">
      <c r="A7676" t="s">
        <v>305</v>
      </c>
      <c r="B7676" t="s">
        <v>3262</v>
      </c>
      <c r="C7676" t="s">
        <v>89</v>
      </c>
      <c r="D7676" t="s">
        <v>89</v>
      </c>
      <c r="E7676" t="s">
        <v>1202</v>
      </c>
      <c r="F7676" t="s">
        <v>89</v>
      </c>
      <c r="G7676" t="s">
        <v>89</v>
      </c>
      <c r="H7676" t="s">
        <v>93</v>
      </c>
    </row>
    <row r="7677" spans="1:8" x14ac:dyDescent="0.25">
      <c r="A7677" t="s">
        <v>305</v>
      </c>
      <c r="B7677" t="s">
        <v>1271</v>
      </c>
      <c r="C7677" t="s">
        <v>89</v>
      </c>
      <c r="D7677" t="s">
        <v>89</v>
      </c>
      <c r="E7677" t="s">
        <v>1272</v>
      </c>
      <c r="F7677" t="s">
        <v>89</v>
      </c>
      <c r="G7677" t="s">
        <v>89</v>
      </c>
      <c r="H7677" t="s">
        <v>93</v>
      </c>
    </row>
    <row r="7678" spans="1:8" x14ac:dyDescent="0.25">
      <c r="A7678" t="s">
        <v>305</v>
      </c>
      <c r="B7678" t="s">
        <v>1236</v>
      </c>
      <c r="C7678" t="s">
        <v>89</v>
      </c>
      <c r="D7678" t="s">
        <v>89</v>
      </c>
      <c r="E7678" t="s">
        <v>1135</v>
      </c>
      <c r="F7678" t="s">
        <v>89</v>
      </c>
      <c r="G7678" t="s">
        <v>89</v>
      </c>
      <c r="H7678" t="s">
        <v>93</v>
      </c>
    </row>
    <row r="7679" spans="1:8" x14ac:dyDescent="0.25">
      <c r="A7679" t="s">
        <v>305</v>
      </c>
      <c r="B7679" t="s">
        <v>1138</v>
      </c>
      <c r="C7679" t="s">
        <v>89</v>
      </c>
      <c r="D7679" t="s">
        <v>89</v>
      </c>
      <c r="E7679" t="s">
        <v>1139</v>
      </c>
      <c r="F7679" t="s">
        <v>89</v>
      </c>
      <c r="G7679" t="s">
        <v>89</v>
      </c>
      <c r="H7679" t="s">
        <v>93</v>
      </c>
    </row>
    <row r="7680" spans="1:8" x14ac:dyDescent="0.25">
      <c r="A7680" t="s">
        <v>306</v>
      </c>
      <c r="B7680" t="s">
        <v>6748</v>
      </c>
      <c r="C7680" t="s">
        <v>89</v>
      </c>
      <c r="D7680" t="s">
        <v>6749</v>
      </c>
      <c r="E7680" t="s">
        <v>1094</v>
      </c>
      <c r="F7680" t="s">
        <v>89</v>
      </c>
      <c r="G7680" t="s">
        <v>89</v>
      </c>
      <c r="H7680" t="s">
        <v>93</v>
      </c>
    </row>
    <row r="7681" spans="1:8" x14ac:dyDescent="0.25">
      <c r="A7681" t="s">
        <v>306</v>
      </c>
      <c r="B7681" t="s">
        <v>1606</v>
      </c>
      <c r="C7681" t="s">
        <v>89</v>
      </c>
      <c r="D7681" t="s">
        <v>89</v>
      </c>
      <c r="E7681" t="s">
        <v>1102</v>
      </c>
      <c r="F7681" t="s">
        <v>89</v>
      </c>
      <c r="G7681" t="s">
        <v>89</v>
      </c>
      <c r="H7681" t="s">
        <v>93</v>
      </c>
    </row>
    <row r="7682" spans="1:8" x14ac:dyDescent="0.25">
      <c r="A7682" t="s">
        <v>306</v>
      </c>
      <c r="B7682" t="s">
        <v>6750</v>
      </c>
      <c r="C7682" t="s">
        <v>89</v>
      </c>
      <c r="D7682" t="s">
        <v>89</v>
      </c>
      <c r="E7682" t="s">
        <v>1298</v>
      </c>
      <c r="F7682" t="s">
        <v>89</v>
      </c>
      <c r="G7682" t="s">
        <v>89</v>
      </c>
      <c r="H7682" t="s">
        <v>93</v>
      </c>
    </row>
    <row r="7683" spans="1:8" x14ac:dyDescent="0.25">
      <c r="A7683" t="s">
        <v>306</v>
      </c>
      <c r="B7683" t="s">
        <v>6751</v>
      </c>
      <c r="C7683" t="s">
        <v>89</v>
      </c>
      <c r="D7683" t="s">
        <v>6752</v>
      </c>
      <c r="E7683" t="s">
        <v>1113</v>
      </c>
      <c r="F7683" t="s">
        <v>89</v>
      </c>
      <c r="G7683" t="s">
        <v>89</v>
      </c>
      <c r="H7683" t="s">
        <v>93</v>
      </c>
    </row>
    <row r="7684" spans="1:8" x14ac:dyDescent="0.25">
      <c r="A7684" t="s">
        <v>306</v>
      </c>
      <c r="B7684" t="s">
        <v>6753</v>
      </c>
      <c r="C7684" t="s">
        <v>89</v>
      </c>
      <c r="D7684" t="s">
        <v>89</v>
      </c>
      <c r="E7684" t="s">
        <v>1142</v>
      </c>
      <c r="F7684" t="s">
        <v>89</v>
      </c>
      <c r="G7684" t="s">
        <v>89</v>
      </c>
      <c r="H7684" t="s">
        <v>93</v>
      </c>
    </row>
    <row r="7685" spans="1:8" x14ac:dyDescent="0.25">
      <c r="A7685" t="s">
        <v>306</v>
      </c>
      <c r="B7685" t="s">
        <v>6754</v>
      </c>
      <c r="C7685" t="s">
        <v>89</v>
      </c>
      <c r="D7685" t="s">
        <v>89</v>
      </c>
      <c r="E7685" t="s">
        <v>1153</v>
      </c>
      <c r="F7685" t="s">
        <v>89</v>
      </c>
      <c r="G7685" t="s">
        <v>89</v>
      </c>
      <c r="H7685" t="s">
        <v>93</v>
      </c>
    </row>
    <row r="7686" spans="1:8" x14ac:dyDescent="0.25">
      <c r="A7686" t="s">
        <v>306</v>
      </c>
      <c r="B7686" t="s">
        <v>1595</v>
      </c>
      <c r="C7686" t="s">
        <v>89</v>
      </c>
      <c r="D7686" t="s">
        <v>89</v>
      </c>
      <c r="E7686" t="s">
        <v>1153</v>
      </c>
      <c r="F7686" t="s">
        <v>89</v>
      </c>
      <c r="G7686" t="s">
        <v>89</v>
      </c>
      <c r="H7686" t="s">
        <v>93</v>
      </c>
    </row>
    <row r="7687" spans="1:8" x14ac:dyDescent="0.25">
      <c r="A7687" t="s">
        <v>306</v>
      </c>
      <c r="B7687" t="s">
        <v>1593</v>
      </c>
      <c r="C7687" t="s">
        <v>89</v>
      </c>
      <c r="D7687" t="s">
        <v>89</v>
      </c>
      <c r="E7687" t="s">
        <v>1153</v>
      </c>
      <c r="F7687" t="s">
        <v>89</v>
      </c>
      <c r="G7687" t="s">
        <v>89</v>
      </c>
      <c r="H7687" t="s">
        <v>93</v>
      </c>
    </row>
    <row r="7688" spans="1:8" x14ac:dyDescent="0.25">
      <c r="A7688" t="s">
        <v>306</v>
      </c>
      <c r="B7688" t="s">
        <v>6755</v>
      </c>
      <c r="C7688" t="s">
        <v>89</v>
      </c>
      <c r="D7688" t="s">
        <v>89</v>
      </c>
      <c r="E7688" t="s">
        <v>1298</v>
      </c>
      <c r="F7688" t="s">
        <v>89</v>
      </c>
      <c r="G7688" t="s">
        <v>89</v>
      </c>
      <c r="H7688" t="s">
        <v>93</v>
      </c>
    </row>
    <row r="7689" spans="1:8" x14ac:dyDescent="0.25">
      <c r="A7689" t="s">
        <v>306</v>
      </c>
      <c r="B7689" t="s">
        <v>6756</v>
      </c>
      <c r="C7689" t="s">
        <v>89</v>
      </c>
      <c r="D7689" t="s">
        <v>89</v>
      </c>
      <c r="E7689" t="s">
        <v>1258</v>
      </c>
      <c r="F7689" t="s">
        <v>89</v>
      </c>
      <c r="G7689" t="s">
        <v>89</v>
      </c>
      <c r="H7689" t="s">
        <v>93</v>
      </c>
    </row>
    <row r="7690" spans="1:8" x14ac:dyDescent="0.25">
      <c r="A7690" t="s">
        <v>306</v>
      </c>
      <c r="B7690" t="s">
        <v>6757</v>
      </c>
      <c r="C7690" t="s">
        <v>89</v>
      </c>
      <c r="D7690" t="s">
        <v>89</v>
      </c>
      <c r="E7690" t="s">
        <v>1093</v>
      </c>
      <c r="F7690" t="s">
        <v>89</v>
      </c>
      <c r="G7690" t="s">
        <v>89</v>
      </c>
      <c r="H7690" t="s">
        <v>93</v>
      </c>
    </row>
    <row r="7691" spans="1:8" x14ac:dyDescent="0.25">
      <c r="A7691" t="s">
        <v>306</v>
      </c>
      <c r="B7691" t="s">
        <v>6758</v>
      </c>
      <c r="C7691" t="s">
        <v>89</v>
      </c>
      <c r="D7691" t="s">
        <v>89</v>
      </c>
      <c r="E7691" t="s">
        <v>1298</v>
      </c>
      <c r="F7691" t="s">
        <v>89</v>
      </c>
      <c r="G7691" t="s">
        <v>89</v>
      </c>
      <c r="H7691" t="s">
        <v>93</v>
      </c>
    </row>
    <row r="7692" spans="1:8" x14ac:dyDescent="0.25">
      <c r="A7692" t="s">
        <v>306</v>
      </c>
      <c r="B7692" t="s">
        <v>6759</v>
      </c>
      <c r="C7692" t="s">
        <v>89</v>
      </c>
      <c r="D7692" t="s">
        <v>89</v>
      </c>
      <c r="E7692" t="s">
        <v>4854</v>
      </c>
      <c r="F7692" t="s">
        <v>89</v>
      </c>
      <c r="G7692" t="s">
        <v>89</v>
      </c>
      <c r="H7692" t="s">
        <v>93</v>
      </c>
    </row>
    <row r="7693" spans="1:8" x14ac:dyDescent="0.25">
      <c r="A7693" t="s">
        <v>306</v>
      </c>
      <c r="B7693" t="s">
        <v>6760</v>
      </c>
      <c r="C7693" t="s">
        <v>89</v>
      </c>
      <c r="D7693" t="s">
        <v>89</v>
      </c>
      <c r="E7693" t="s">
        <v>1102</v>
      </c>
      <c r="F7693" t="s">
        <v>89</v>
      </c>
      <c r="G7693" t="s">
        <v>89</v>
      </c>
      <c r="H7693" t="s">
        <v>93</v>
      </c>
    </row>
    <row r="7694" spans="1:8" x14ac:dyDescent="0.25">
      <c r="A7694" t="s">
        <v>306</v>
      </c>
      <c r="B7694" t="s">
        <v>6761</v>
      </c>
      <c r="C7694" t="s">
        <v>89</v>
      </c>
      <c r="D7694" t="s">
        <v>89</v>
      </c>
      <c r="E7694" t="s">
        <v>1395</v>
      </c>
      <c r="F7694" t="s">
        <v>89</v>
      </c>
      <c r="G7694" t="s">
        <v>89</v>
      </c>
      <c r="H7694" t="s">
        <v>93</v>
      </c>
    </row>
    <row r="7695" spans="1:8" x14ac:dyDescent="0.25">
      <c r="A7695" t="s">
        <v>306</v>
      </c>
      <c r="B7695" t="s">
        <v>6762</v>
      </c>
      <c r="C7695" t="s">
        <v>89</v>
      </c>
      <c r="D7695" t="s">
        <v>89</v>
      </c>
      <c r="E7695" t="s">
        <v>1395</v>
      </c>
      <c r="F7695" t="s">
        <v>89</v>
      </c>
      <c r="G7695" t="s">
        <v>89</v>
      </c>
      <c r="H7695" t="s">
        <v>93</v>
      </c>
    </row>
    <row r="7696" spans="1:8" x14ac:dyDescent="0.25">
      <c r="A7696" t="s">
        <v>306</v>
      </c>
      <c r="B7696" t="s">
        <v>6763</v>
      </c>
      <c r="C7696" t="s">
        <v>89</v>
      </c>
      <c r="D7696" t="s">
        <v>89</v>
      </c>
      <c r="E7696" t="s">
        <v>1395</v>
      </c>
      <c r="F7696" t="s">
        <v>89</v>
      </c>
      <c r="G7696" t="s">
        <v>89</v>
      </c>
      <c r="H7696" t="s">
        <v>93</v>
      </c>
    </row>
    <row r="7697" spans="1:8" x14ac:dyDescent="0.25">
      <c r="A7697" t="s">
        <v>306</v>
      </c>
      <c r="B7697" t="s">
        <v>1602</v>
      </c>
      <c r="C7697" t="s">
        <v>89</v>
      </c>
      <c r="D7697" t="s">
        <v>6752</v>
      </c>
      <c r="E7697" t="s">
        <v>1265</v>
      </c>
      <c r="F7697" t="s">
        <v>89</v>
      </c>
      <c r="G7697" t="s">
        <v>89</v>
      </c>
      <c r="H7697" t="s">
        <v>93</v>
      </c>
    </row>
    <row r="7698" spans="1:8" x14ac:dyDescent="0.25">
      <c r="A7698" t="s">
        <v>306</v>
      </c>
      <c r="B7698" t="s">
        <v>6764</v>
      </c>
      <c r="C7698" t="s">
        <v>89</v>
      </c>
      <c r="D7698" t="s">
        <v>89</v>
      </c>
      <c r="E7698" t="s">
        <v>1093</v>
      </c>
      <c r="F7698" t="s">
        <v>89</v>
      </c>
      <c r="G7698" t="s">
        <v>89</v>
      </c>
      <c r="H7698" t="s">
        <v>93</v>
      </c>
    </row>
    <row r="7699" spans="1:8" x14ac:dyDescent="0.25">
      <c r="A7699" t="s">
        <v>306</v>
      </c>
      <c r="B7699" t="s">
        <v>6765</v>
      </c>
      <c r="C7699" t="s">
        <v>89</v>
      </c>
      <c r="D7699" t="s">
        <v>89</v>
      </c>
      <c r="E7699" t="s">
        <v>1093</v>
      </c>
      <c r="F7699" t="s">
        <v>89</v>
      </c>
      <c r="G7699" t="s">
        <v>89</v>
      </c>
      <c r="H7699" t="s">
        <v>93</v>
      </c>
    </row>
    <row r="7700" spans="1:8" x14ac:dyDescent="0.25">
      <c r="A7700" t="s">
        <v>306</v>
      </c>
      <c r="B7700" t="s">
        <v>1601</v>
      </c>
      <c r="C7700" t="s">
        <v>89</v>
      </c>
      <c r="D7700" t="s">
        <v>6752</v>
      </c>
      <c r="E7700" t="s">
        <v>1142</v>
      </c>
      <c r="F7700" t="s">
        <v>89</v>
      </c>
      <c r="G7700" t="s">
        <v>89</v>
      </c>
      <c r="H7700" t="s">
        <v>93</v>
      </c>
    </row>
    <row r="7701" spans="1:8" x14ac:dyDescent="0.25">
      <c r="A7701" t="s">
        <v>306</v>
      </c>
      <c r="B7701" t="s">
        <v>6766</v>
      </c>
      <c r="C7701" t="s">
        <v>89</v>
      </c>
      <c r="D7701" t="s">
        <v>89</v>
      </c>
      <c r="E7701" t="s">
        <v>1093</v>
      </c>
      <c r="F7701" t="s">
        <v>89</v>
      </c>
      <c r="G7701" t="s">
        <v>89</v>
      </c>
      <c r="H7701" t="s">
        <v>93</v>
      </c>
    </row>
    <row r="7702" spans="1:8" x14ac:dyDescent="0.25">
      <c r="A7702" t="s">
        <v>306</v>
      </c>
      <c r="B7702" t="s">
        <v>6767</v>
      </c>
      <c r="C7702" t="s">
        <v>89</v>
      </c>
      <c r="D7702" t="s">
        <v>89</v>
      </c>
      <c r="E7702" t="s">
        <v>1093</v>
      </c>
      <c r="F7702" t="s">
        <v>89</v>
      </c>
      <c r="G7702" t="s">
        <v>89</v>
      </c>
      <c r="H7702" t="s">
        <v>93</v>
      </c>
    </row>
    <row r="7703" spans="1:8" x14ac:dyDescent="0.25">
      <c r="A7703" t="s">
        <v>306</v>
      </c>
      <c r="B7703" t="s">
        <v>6768</v>
      </c>
      <c r="C7703" t="s">
        <v>89</v>
      </c>
      <c r="D7703" t="s">
        <v>6752</v>
      </c>
      <c r="E7703" t="s">
        <v>1115</v>
      </c>
      <c r="F7703" t="s">
        <v>89</v>
      </c>
      <c r="G7703" t="s">
        <v>89</v>
      </c>
      <c r="H7703" t="s">
        <v>93</v>
      </c>
    </row>
    <row r="7704" spans="1:8" x14ac:dyDescent="0.25">
      <c r="A7704" t="s">
        <v>306</v>
      </c>
      <c r="B7704" t="s">
        <v>6769</v>
      </c>
      <c r="C7704" t="s">
        <v>89</v>
      </c>
      <c r="D7704" t="s">
        <v>89</v>
      </c>
      <c r="E7704" t="s">
        <v>1093</v>
      </c>
      <c r="F7704" t="s">
        <v>89</v>
      </c>
      <c r="G7704" t="s">
        <v>89</v>
      </c>
      <c r="H7704" t="s">
        <v>93</v>
      </c>
    </row>
    <row r="7705" spans="1:8" x14ac:dyDescent="0.25">
      <c r="A7705" t="s">
        <v>306</v>
      </c>
      <c r="B7705" t="s">
        <v>6770</v>
      </c>
      <c r="C7705" t="s">
        <v>89</v>
      </c>
      <c r="D7705" t="s">
        <v>89</v>
      </c>
      <c r="E7705" t="s">
        <v>1093</v>
      </c>
      <c r="F7705" t="s">
        <v>89</v>
      </c>
      <c r="G7705" t="s">
        <v>89</v>
      </c>
      <c r="H7705" t="s">
        <v>93</v>
      </c>
    </row>
    <row r="7706" spans="1:8" x14ac:dyDescent="0.25">
      <c r="A7706" t="s">
        <v>306</v>
      </c>
      <c r="B7706" t="s">
        <v>6771</v>
      </c>
      <c r="C7706" t="s">
        <v>89</v>
      </c>
      <c r="D7706" t="s">
        <v>89</v>
      </c>
      <c r="E7706" t="s">
        <v>1194</v>
      </c>
      <c r="F7706" t="s">
        <v>89</v>
      </c>
      <c r="G7706" t="s">
        <v>89</v>
      </c>
      <c r="H7706" t="s">
        <v>93</v>
      </c>
    </row>
    <row r="7707" spans="1:8" x14ac:dyDescent="0.25">
      <c r="A7707" t="s">
        <v>306</v>
      </c>
      <c r="B7707" t="s">
        <v>6772</v>
      </c>
      <c r="C7707" t="s">
        <v>89</v>
      </c>
      <c r="D7707" t="s">
        <v>89</v>
      </c>
      <c r="E7707" t="s">
        <v>1194</v>
      </c>
      <c r="F7707" t="s">
        <v>89</v>
      </c>
      <c r="G7707" t="s">
        <v>89</v>
      </c>
      <c r="H7707" t="s">
        <v>93</v>
      </c>
    </row>
    <row r="7708" spans="1:8" x14ac:dyDescent="0.25">
      <c r="A7708" t="s">
        <v>306</v>
      </c>
      <c r="B7708" t="s">
        <v>6773</v>
      </c>
      <c r="C7708" t="s">
        <v>89</v>
      </c>
      <c r="D7708" t="s">
        <v>89</v>
      </c>
      <c r="E7708" t="s">
        <v>1194</v>
      </c>
      <c r="F7708" t="s">
        <v>89</v>
      </c>
      <c r="G7708" t="s">
        <v>89</v>
      </c>
      <c r="H7708" t="s">
        <v>93</v>
      </c>
    </row>
    <row r="7709" spans="1:8" x14ac:dyDescent="0.25">
      <c r="A7709" t="s">
        <v>306</v>
      </c>
      <c r="B7709" t="s">
        <v>6774</v>
      </c>
      <c r="C7709" t="s">
        <v>89</v>
      </c>
      <c r="D7709" t="s">
        <v>89</v>
      </c>
      <c r="E7709" t="s">
        <v>1194</v>
      </c>
      <c r="F7709" t="s">
        <v>89</v>
      </c>
      <c r="G7709" t="s">
        <v>89</v>
      </c>
      <c r="H7709" t="s">
        <v>93</v>
      </c>
    </row>
    <row r="7710" spans="1:8" x14ac:dyDescent="0.25">
      <c r="A7710" t="s">
        <v>306</v>
      </c>
      <c r="B7710" t="s">
        <v>6775</v>
      </c>
      <c r="C7710" t="s">
        <v>89</v>
      </c>
      <c r="D7710" t="s">
        <v>89</v>
      </c>
      <c r="E7710" t="s">
        <v>1194</v>
      </c>
      <c r="F7710" t="s">
        <v>89</v>
      </c>
      <c r="G7710" t="s">
        <v>89</v>
      </c>
      <c r="H7710" t="s">
        <v>93</v>
      </c>
    </row>
    <row r="7711" spans="1:8" x14ac:dyDescent="0.25">
      <c r="A7711" t="s">
        <v>306</v>
      </c>
      <c r="B7711" t="s">
        <v>6776</v>
      </c>
      <c r="C7711" t="s">
        <v>89</v>
      </c>
      <c r="D7711" t="s">
        <v>89</v>
      </c>
      <c r="E7711" t="s">
        <v>1194</v>
      </c>
      <c r="F7711" t="s">
        <v>89</v>
      </c>
      <c r="G7711" t="s">
        <v>89</v>
      </c>
      <c r="H7711" t="s">
        <v>93</v>
      </c>
    </row>
    <row r="7712" spans="1:8" x14ac:dyDescent="0.25">
      <c r="A7712" t="s">
        <v>306</v>
      </c>
      <c r="B7712" t="s">
        <v>6777</v>
      </c>
      <c r="C7712" t="s">
        <v>89</v>
      </c>
      <c r="D7712" t="s">
        <v>89</v>
      </c>
      <c r="E7712" t="s">
        <v>1164</v>
      </c>
      <c r="F7712" t="s">
        <v>89</v>
      </c>
      <c r="G7712" t="s">
        <v>89</v>
      </c>
      <c r="H7712" t="s">
        <v>93</v>
      </c>
    </row>
    <row r="7713" spans="1:8" x14ac:dyDescent="0.25">
      <c r="A7713" t="s">
        <v>306</v>
      </c>
      <c r="B7713" t="s">
        <v>6778</v>
      </c>
      <c r="C7713" t="s">
        <v>89</v>
      </c>
      <c r="D7713" t="s">
        <v>89</v>
      </c>
      <c r="E7713" t="s">
        <v>1164</v>
      </c>
      <c r="F7713" t="s">
        <v>89</v>
      </c>
      <c r="G7713" t="s">
        <v>89</v>
      </c>
      <c r="H7713" t="s">
        <v>93</v>
      </c>
    </row>
    <row r="7714" spans="1:8" x14ac:dyDescent="0.25">
      <c r="A7714" t="s">
        <v>306</v>
      </c>
      <c r="B7714" t="s">
        <v>6779</v>
      </c>
      <c r="C7714" t="s">
        <v>89</v>
      </c>
      <c r="D7714" t="s">
        <v>89</v>
      </c>
      <c r="E7714" t="s">
        <v>1164</v>
      </c>
      <c r="F7714" t="s">
        <v>89</v>
      </c>
      <c r="G7714" t="s">
        <v>89</v>
      </c>
      <c r="H7714" t="s">
        <v>93</v>
      </c>
    </row>
    <row r="7715" spans="1:8" x14ac:dyDescent="0.25">
      <c r="A7715" t="s">
        <v>306</v>
      </c>
      <c r="B7715" t="s">
        <v>1592</v>
      </c>
      <c r="C7715" t="s">
        <v>89</v>
      </c>
      <c r="D7715" t="s">
        <v>6752</v>
      </c>
      <c r="E7715" t="s">
        <v>1100</v>
      </c>
      <c r="F7715" t="s">
        <v>89</v>
      </c>
      <c r="G7715" t="s">
        <v>89</v>
      </c>
      <c r="H7715" t="s">
        <v>93</v>
      </c>
    </row>
    <row r="7716" spans="1:8" x14ac:dyDescent="0.25">
      <c r="A7716" t="s">
        <v>306</v>
      </c>
      <c r="B7716" t="s">
        <v>1589</v>
      </c>
      <c r="C7716" t="s">
        <v>89</v>
      </c>
      <c r="D7716" t="s">
        <v>6752</v>
      </c>
      <c r="E7716" t="s">
        <v>1113</v>
      </c>
      <c r="F7716" t="s">
        <v>89</v>
      </c>
      <c r="G7716" t="s">
        <v>89</v>
      </c>
      <c r="H7716" t="s">
        <v>93</v>
      </c>
    </row>
    <row r="7717" spans="1:8" x14ac:dyDescent="0.25">
      <c r="A7717" t="s">
        <v>307</v>
      </c>
      <c r="B7717" t="s">
        <v>6780</v>
      </c>
      <c r="C7717" t="s">
        <v>89</v>
      </c>
      <c r="D7717" t="s">
        <v>6781</v>
      </c>
      <c r="E7717" t="s">
        <v>1121</v>
      </c>
      <c r="F7717" t="s">
        <v>89</v>
      </c>
      <c r="G7717" t="s">
        <v>89</v>
      </c>
      <c r="H7717" t="s">
        <v>93</v>
      </c>
    </row>
    <row r="7718" spans="1:8" x14ac:dyDescent="0.25">
      <c r="A7718" t="s">
        <v>307</v>
      </c>
      <c r="B7718" t="s">
        <v>6782</v>
      </c>
      <c r="C7718" t="s">
        <v>89</v>
      </c>
      <c r="D7718" t="s">
        <v>6783</v>
      </c>
      <c r="E7718" t="s">
        <v>1258</v>
      </c>
      <c r="F7718" t="s">
        <v>89</v>
      </c>
      <c r="G7718" t="s">
        <v>89</v>
      </c>
      <c r="H7718" t="s">
        <v>93</v>
      </c>
    </row>
    <row r="7719" spans="1:8" x14ac:dyDescent="0.25">
      <c r="A7719" t="s">
        <v>307</v>
      </c>
      <c r="B7719" t="s">
        <v>6784</v>
      </c>
      <c r="C7719" t="s">
        <v>89</v>
      </c>
      <c r="D7719" t="s">
        <v>6785</v>
      </c>
      <c r="E7719" t="s">
        <v>1770</v>
      </c>
      <c r="F7719" t="s">
        <v>89</v>
      </c>
      <c r="G7719" t="s">
        <v>89</v>
      </c>
      <c r="H7719" t="s">
        <v>93</v>
      </c>
    </row>
    <row r="7720" spans="1:8" x14ac:dyDescent="0.25">
      <c r="A7720" t="s">
        <v>307</v>
      </c>
      <c r="B7720" t="s">
        <v>6786</v>
      </c>
      <c r="C7720" t="s">
        <v>89</v>
      </c>
      <c r="D7720" t="s">
        <v>6787</v>
      </c>
      <c r="E7720" t="s">
        <v>1205</v>
      </c>
      <c r="F7720" t="s">
        <v>89</v>
      </c>
      <c r="G7720" t="s">
        <v>89</v>
      </c>
      <c r="H7720" t="s">
        <v>93</v>
      </c>
    </row>
    <row r="7721" spans="1:8" x14ac:dyDescent="0.25">
      <c r="A7721" t="s">
        <v>307</v>
      </c>
      <c r="B7721" t="s">
        <v>6788</v>
      </c>
      <c r="C7721" t="s">
        <v>89</v>
      </c>
      <c r="D7721" t="s">
        <v>6789</v>
      </c>
      <c r="E7721" t="s">
        <v>1162</v>
      </c>
      <c r="F7721" t="s">
        <v>89</v>
      </c>
      <c r="G7721" t="s">
        <v>89</v>
      </c>
      <c r="H7721" t="s">
        <v>93</v>
      </c>
    </row>
    <row r="7722" spans="1:8" x14ac:dyDescent="0.25">
      <c r="A7722" t="s">
        <v>307</v>
      </c>
      <c r="B7722" t="s">
        <v>6790</v>
      </c>
      <c r="C7722" t="s">
        <v>89</v>
      </c>
      <c r="D7722" t="s">
        <v>6791</v>
      </c>
      <c r="E7722" t="s">
        <v>1278</v>
      </c>
      <c r="F7722" t="s">
        <v>89</v>
      </c>
      <c r="G7722" t="s">
        <v>89</v>
      </c>
      <c r="H7722" t="s">
        <v>93</v>
      </c>
    </row>
    <row r="7723" spans="1:8" x14ac:dyDescent="0.25">
      <c r="A7723" t="s">
        <v>307</v>
      </c>
      <c r="B7723" t="s">
        <v>6792</v>
      </c>
      <c r="C7723" t="s">
        <v>89</v>
      </c>
      <c r="D7723" t="s">
        <v>6793</v>
      </c>
      <c r="E7723" t="s">
        <v>2404</v>
      </c>
      <c r="F7723" t="s">
        <v>89</v>
      </c>
      <c r="G7723" t="s">
        <v>89</v>
      </c>
      <c r="H7723" t="s">
        <v>93</v>
      </c>
    </row>
    <row r="7724" spans="1:8" x14ac:dyDescent="0.25">
      <c r="A7724" t="s">
        <v>307</v>
      </c>
      <c r="B7724" t="s">
        <v>6794</v>
      </c>
      <c r="C7724" t="s">
        <v>89</v>
      </c>
      <c r="D7724" t="s">
        <v>6795</v>
      </c>
      <c r="E7724" t="s">
        <v>1093</v>
      </c>
      <c r="F7724" t="s">
        <v>89</v>
      </c>
      <c r="G7724" t="s">
        <v>89</v>
      </c>
      <c r="H7724" t="s">
        <v>93</v>
      </c>
    </row>
    <row r="7725" spans="1:8" x14ac:dyDescent="0.25">
      <c r="A7725" t="s">
        <v>307</v>
      </c>
      <c r="B7725" t="s">
        <v>1116</v>
      </c>
      <c r="C7725" t="s">
        <v>89</v>
      </c>
      <c r="D7725" t="s">
        <v>89</v>
      </c>
      <c r="E7725" t="s">
        <v>1129</v>
      </c>
      <c r="F7725" t="s">
        <v>89</v>
      </c>
      <c r="G7725" t="s">
        <v>89</v>
      </c>
      <c r="H7725" t="s">
        <v>93</v>
      </c>
    </row>
    <row r="7726" spans="1:8" x14ac:dyDescent="0.25">
      <c r="A7726" t="s">
        <v>307</v>
      </c>
      <c r="B7726" t="s">
        <v>4666</v>
      </c>
      <c r="C7726" t="s">
        <v>89</v>
      </c>
      <c r="D7726" t="s">
        <v>89</v>
      </c>
      <c r="E7726" t="s">
        <v>1196</v>
      </c>
      <c r="F7726" t="s">
        <v>89</v>
      </c>
      <c r="G7726" t="s">
        <v>89</v>
      </c>
      <c r="H7726" t="s">
        <v>93</v>
      </c>
    </row>
    <row r="7727" spans="1:8" x14ac:dyDescent="0.25">
      <c r="A7727" t="s">
        <v>307</v>
      </c>
      <c r="B7727" t="s">
        <v>1118</v>
      </c>
      <c r="C7727" t="s">
        <v>89</v>
      </c>
      <c r="D7727" t="s">
        <v>89</v>
      </c>
      <c r="E7727" t="s">
        <v>1135</v>
      </c>
      <c r="F7727" t="s">
        <v>89</v>
      </c>
      <c r="G7727" t="s">
        <v>89</v>
      </c>
      <c r="H7727" t="s">
        <v>93</v>
      </c>
    </row>
    <row r="7728" spans="1:8" x14ac:dyDescent="0.25">
      <c r="A7728" t="s">
        <v>307</v>
      </c>
      <c r="B7728" t="s">
        <v>1138</v>
      </c>
      <c r="C7728" t="s">
        <v>89</v>
      </c>
      <c r="D7728" t="s">
        <v>89</v>
      </c>
      <c r="E7728" t="s">
        <v>1139</v>
      </c>
      <c r="F7728" t="s">
        <v>89</v>
      </c>
      <c r="G7728" t="s">
        <v>89</v>
      </c>
      <c r="H7728" t="s">
        <v>93</v>
      </c>
    </row>
    <row r="7729" spans="1:8" x14ac:dyDescent="0.25">
      <c r="A7729" t="s">
        <v>308</v>
      </c>
      <c r="B7729" t="s">
        <v>1140</v>
      </c>
      <c r="C7729" t="s">
        <v>89</v>
      </c>
      <c r="D7729" t="s">
        <v>6796</v>
      </c>
      <c r="E7729" t="s">
        <v>1162</v>
      </c>
      <c r="F7729" t="s">
        <v>89</v>
      </c>
      <c r="G7729" t="s">
        <v>89</v>
      </c>
      <c r="H7729" t="s">
        <v>93</v>
      </c>
    </row>
    <row r="7730" spans="1:8" x14ac:dyDescent="0.25">
      <c r="A7730" t="s">
        <v>308</v>
      </c>
      <c r="B7730" t="s">
        <v>1143</v>
      </c>
      <c r="C7730" t="s">
        <v>89</v>
      </c>
      <c r="D7730" t="s">
        <v>6797</v>
      </c>
      <c r="E7730" t="s">
        <v>1105</v>
      </c>
      <c r="F7730" t="s">
        <v>89</v>
      </c>
      <c r="G7730" t="s">
        <v>89</v>
      </c>
      <c r="H7730" t="s">
        <v>93</v>
      </c>
    </row>
    <row r="7731" spans="1:8" x14ac:dyDescent="0.25">
      <c r="A7731" t="s">
        <v>308</v>
      </c>
      <c r="B7731" t="s">
        <v>6798</v>
      </c>
      <c r="C7731" t="s">
        <v>89</v>
      </c>
      <c r="D7731" t="s">
        <v>6799</v>
      </c>
      <c r="E7731" t="s">
        <v>1278</v>
      </c>
      <c r="F7731" t="s">
        <v>89</v>
      </c>
      <c r="G7731" t="s">
        <v>89</v>
      </c>
      <c r="H7731" t="s">
        <v>93</v>
      </c>
    </row>
    <row r="7732" spans="1:8" x14ac:dyDescent="0.25">
      <c r="A7732" t="s">
        <v>308</v>
      </c>
      <c r="B7732" t="s">
        <v>6800</v>
      </c>
      <c r="C7732" t="s">
        <v>89</v>
      </c>
      <c r="D7732" t="s">
        <v>6801</v>
      </c>
      <c r="E7732" t="s">
        <v>1162</v>
      </c>
      <c r="F7732" t="s">
        <v>89</v>
      </c>
      <c r="G7732" t="s">
        <v>89</v>
      </c>
      <c r="H7732" t="s">
        <v>93</v>
      </c>
    </row>
    <row r="7733" spans="1:8" x14ac:dyDescent="0.25">
      <c r="A7733" t="s">
        <v>308</v>
      </c>
      <c r="B7733" t="s">
        <v>1392</v>
      </c>
      <c r="C7733" t="s">
        <v>89</v>
      </c>
      <c r="D7733" t="s">
        <v>6802</v>
      </c>
      <c r="E7733" t="s">
        <v>1115</v>
      </c>
      <c r="F7733" t="s">
        <v>89</v>
      </c>
      <c r="G7733" t="s">
        <v>89</v>
      </c>
      <c r="H7733" t="s">
        <v>93</v>
      </c>
    </row>
    <row r="7734" spans="1:8" x14ac:dyDescent="0.25">
      <c r="A7734" t="s">
        <v>308</v>
      </c>
      <c r="B7734" t="s">
        <v>1312</v>
      </c>
      <c r="C7734" t="s">
        <v>89</v>
      </c>
      <c r="D7734" t="s">
        <v>6803</v>
      </c>
      <c r="E7734" t="s">
        <v>1164</v>
      </c>
      <c r="F7734" t="s">
        <v>89</v>
      </c>
      <c r="G7734" t="s">
        <v>89</v>
      </c>
      <c r="H7734" t="s">
        <v>93</v>
      </c>
    </row>
    <row r="7735" spans="1:8" x14ac:dyDescent="0.25">
      <c r="A7735" t="s">
        <v>308</v>
      </c>
      <c r="B7735" t="s">
        <v>1259</v>
      </c>
      <c r="C7735" t="s">
        <v>89</v>
      </c>
      <c r="D7735" t="s">
        <v>6804</v>
      </c>
      <c r="E7735" t="s">
        <v>1093</v>
      </c>
      <c r="F7735" t="s">
        <v>89</v>
      </c>
      <c r="G7735" t="s">
        <v>89</v>
      </c>
      <c r="H7735" t="s">
        <v>93</v>
      </c>
    </row>
    <row r="7736" spans="1:8" x14ac:dyDescent="0.25">
      <c r="A7736" t="s">
        <v>308</v>
      </c>
      <c r="B7736" t="s">
        <v>6805</v>
      </c>
      <c r="C7736" t="s">
        <v>89</v>
      </c>
      <c r="D7736" t="s">
        <v>6804</v>
      </c>
      <c r="E7736" t="s">
        <v>1093</v>
      </c>
      <c r="F7736" t="s">
        <v>89</v>
      </c>
      <c r="G7736" t="s">
        <v>89</v>
      </c>
      <c r="H7736" t="s">
        <v>93</v>
      </c>
    </row>
    <row r="7737" spans="1:8" x14ac:dyDescent="0.25">
      <c r="A7737" t="s">
        <v>308</v>
      </c>
      <c r="B7737" t="s">
        <v>1314</v>
      </c>
      <c r="C7737" t="s">
        <v>89</v>
      </c>
      <c r="D7737" t="s">
        <v>6806</v>
      </c>
      <c r="E7737" t="s">
        <v>1205</v>
      </c>
      <c r="F7737" t="s">
        <v>89</v>
      </c>
      <c r="G7737" t="s">
        <v>89</v>
      </c>
      <c r="H7737" t="s">
        <v>93</v>
      </c>
    </row>
    <row r="7738" spans="1:8" x14ac:dyDescent="0.25">
      <c r="A7738" t="s">
        <v>308</v>
      </c>
      <c r="B7738" t="s">
        <v>6807</v>
      </c>
      <c r="C7738" t="s">
        <v>89</v>
      </c>
      <c r="D7738" t="s">
        <v>6804</v>
      </c>
      <c r="E7738" t="s">
        <v>1205</v>
      </c>
      <c r="F7738" t="s">
        <v>89</v>
      </c>
      <c r="G7738" t="s">
        <v>89</v>
      </c>
      <c r="H7738" t="s">
        <v>93</v>
      </c>
    </row>
    <row r="7739" spans="1:8" x14ac:dyDescent="0.25">
      <c r="A7739" t="s">
        <v>308</v>
      </c>
      <c r="B7739" t="s">
        <v>1256</v>
      </c>
      <c r="C7739" t="s">
        <v>89</v>
      </c>
      <c r="D7739" t="s">
        <v>6804</v>
      </c>
      <c r="E7739" t="s">
        <v>1093</v>
      </c>
      <c r="F7739" t="s">
        <v>89</v>
      </c>
      <c r="G7739" t="s">
        <v>89</v>
      </c>
      <c r="H7739" t="s">
        <v>93</v>
      </c>
    </row>
    <row r="7740" spans="1:8" x14ac:dyDescent="0.25">
      <c r="A7740" t="s">
        <v>308</v>
      </c>
      <c r="B7740" t="s">
        <v>1403</v>
      </c>
      <c r="C7740" t="s">
        <v>89</v>
      </c>
      <c r="D7740" t="s">
        <v>6808</v>
      </c>
      <c r="E7740" t="s">
        <v>1164</v>
      </c>
      <c r="F7740" t="s">
        <v>89</v>
      </c>
      <c r="G7740" t="s">
        <v>89</v>
      </c>
      <c r="H7740" t="s">
        <v>93</v>
      </c>
    </row>
    <row r="7741" spans="1:8" x14ac:dyDescent="0.25">
      <c r="A7741" t="s">
        <v>308</v>
      </c>
      <c r="B7741" t="s">
        <v>1404</v>
      </c>
      <c r="C7741" t="s">
        <v>89</v>
      </c>
      <c r="D7741" t="s">
        <v>6809</v>
      </c>
      <c r="E7741" t="s">
        <v>1164</v>
      </c>
      <c r="F7741" t="s">
        <v>89</v>
      </c>
      <c r="G7741" t="s">
        <v>89</v>
      </c>
      <c r="H7741" t="s">
        <v>93</v>
      </c>
    </row>
    <row r="7742" spans="1:8" x14ac:dyDescent="0.25">
      <c r="A7742" t="s">
        <v>308</v>
      </c>
      <c r="B7742" t="s">
        <v>3737</v>
      </c>
      <c r="C7742" t="s">
        <v>89</v>
      </c>
      <c r="D7742" t="s">
        <v>6804</v>
      </c>
      <c r="E7742" t="s">
        <v>1164</v>
      </c>
      <c r="F7742" t="s">
        <v>89</v>
      </c>
      <c r="G7742" t="s">
        <v>89</v>
      </c>
      <c r="H7742" t="s">
        <v>93</v>
      </c>
    </row>
    <row r="7743" spans="1:8" x14ac:dyDescent="0.25">
      <c r="A7743" t="s">
        <v>308</v>
      </c>
      <c r="B7743" t="s">
        <v>2213</v>
      </c>
      <c r="C7743" t="s">
        <v>89</v>
      </c>
      <c r="D7743" t="s">
        <v>6804</v>
      </c>
      <c r="E7743" t="s">
        <v>1102</v>
      </c>
      <c r="F7743" t="s">
        <v>89</v>
      </c>
      <c r="G7743" t="s">
        <v>89</v>
      </c>
      <c r="H7743" t="s">
        <v>93</v>
      </c>
    </row>
    <row r="7744" spans="1:8" x14ac:dyDescent="0.25">
      <c r="A7744" t="s">
        <v>308</v>
      </c>
      <c r="B7744" t="s">
        <v>6810</v>
      </c>
      <c r="C7744" t="s">
        <v>89</v>
      </c>
      <c r="D7744" t="s">
        <v>6804</v>
      </c>
      <c r="E7744" t="s">
        <v>1102</v>
      </c>
      <c r="F7744" t="s">
        <v>89</v>
      </c>
      <c r="G7744" t="s">
        <v>89</v>
      </c>
      <c r="H7744" t="s">
        <v>93</v>
      </c>
    </row>
    <row r="7745" spans="1:8" x14ac:dyDescent="0.25">
      <c r="A7745" t="s">
        <v>308</v>
      </c>
      <c r="B7745" t="s">
        <v>6811</v>
      </c>
      <c r="C7745" t="s">
        <v>89</v>
      </c>
      <c r="D7745" t="s">
        <v>6812</v>
      </c>
      <c r="E7745" t="s">
        <v>1298</v>
      </c>
      <c r="F7745" t="s">
        <v>89</v>
      </c>
      <c r="G7745" t="s">
        <v>89</v>
      </c>
      <c r="H7745" t="s">
        <v>93</v>
      </c>
    </row>
    <row r="7746" spans="1:8" x14ac:dyDescent="0.25">
      <c r="A7746" t="s">
        <v>308</v>
      </c>
      <c r="B7746" t="s">
        <v>1151</v>
      </c>
      <c r="C7746" t="s">
        <v>89</v>
      </c>
      <c r="D7746" t="s">
        <v>6813</v>
      </c>
      <c r="E7746" t="s">
        <v>1093</v>
      </c>
      <c r="F7746" t="s">
        <v>89</v>
      </c>
      <c r="G7746" t="s">
        <v>89</v>
      </c>
      <c r="H7746" t="s">
        <v>93</v>
      </c>
    </row>
    <row r="7747" spans="1:8" x14ac:dyDescent="0.25">
      <c r="A7747" t="s">
        <v>308</v>
      </c>
      <c r="B7747" t="s">
        <v>1140</v>
      </c>
      <c r="C7747" t="s">
        <v>89</v>
      </c>
      <c r="D7747" t="s">
        <v>6796</v>
      </c>
      <c r="E7747" t="s">
        <v>1162</v>
      </c>
      <c r="F7747" t="s">
        <v>89</v>
      </c>
      <c r="G7747" t="s">
        <v>89</v>
      </c>
      <c r="H7747" t="s">
        <v>93</v>
      </c>
    </row>
    <row r="7748" spans="1:8" x14ac:dyDescent="0.25">
      <c r="A7748" t="s">
        <v>308</v>
      </c>
      <c r="B7748" t="s">
        <v>1318</v>
      </c>
      <c r="C7748" t="s">
        <v>89</v>
      </c>
      <c r="D7748" t="s">
        <v>6814</v>
      </c>
      <c r="E7748" t="s">
        <v>1094</v>
      </c>
      <c r="F7748" t="s">
        <v>89</v>
      </c>
      <c r="G7748" t="s">
        <v>89</v>
      </c>
      <c r="H7748" t="s">
        <v>93</v>
      </c>
    </row>
    <row r="7749" spans="1:8" x14ac:dyDescent="0.25">
      <c r="A7749" t="s">
        <v>308</v>
      </c>
      <c r="B7749" t="s">
        <v>6815</v>
      </c>
      <c r="C7749" t="s">
        <v>89</v>
      </c>
      <c r="D7749" t="s">
        <v>6816</v>
      </c>
      <c r="E7749" t="s">
        <v>1162</v>
      </c>
      <c r="F7749" t="s">
        <v>89</v>
      </c>
      <c r="G7749" t="s">
        <v>89</v>
      </c>
      <c r="H7749" t="s">
        <v>93</v>
      </c>
    </row>
    <row r="7750" spans="1:8" x14ac:dyDescent="0.25">
      <c r="A7750" t="s">
        <v>308</v>
      </c>
      <c r="B7750" t="s">
        <v>2125</v>
      </c>
      <c r="C7750" t="s">
        <v>89</v>
      </c>
      <c r="D7750" t="s">
        <v>6817</v>
      </c>
      <c r="E7750" t="s">
        <v>1162</v>
      </c>
      <c r="F7750" t="s">
        <v>89</v>
      </c>
      <c r="G7750" t="s">
        <v>89</v>
      </c>
      <c r="H7750" t="s">
        <v>93</v>
      </c>
    </row>
    <row r="7751" spans="1:8" x14ac:dyDescent="0.25">
      <c r="A7751" t="s">
        <v>308</v>
      </c>
      <c r="B7751" t="s">
        <v>1143</v>
      </c>
      <c r="C7751" t="s">
        <v>89</v>
      </c>
      <c r="D7751" t="s">
        <v>6797</v>
      </c>
      <c r="E7751" t="s">
        <v>1105</v>
      </c>
      <c r="F7751" t="s">
        <v>89</v>
      </c>
      <c r="G7751" t="s">
        <v>89</v>
      </c>
      <c r="H7751" t="s">
        <v>93</v>
      </c>
    </row>
    <row r="7752" spans="1:8" x14ac:dyDescent="0.25">
      <c r="A7752" t="s">
        <v>308</v>
      </c>
      <c r="B7752" t="s">
        <v>6800</v>
      </c>
      <c r="C7752" t="s">
        <v>89</v>
      </c>
      <c r="D7752" t="s">
        <v>6801</v>
      </c>
      <c r="E7752" t="s">
        <v>1162</v>
      </c>
      <c r="F7752" t="s">
        <v>89</v>
      </c>
      <c r="G7752" t="s">
        <v>89</v>
      </c>
      <c r="H7752" t="s">
        <v>93</v>
      </c>
    </row>
    <row r="7753" spans="1:8" x14ac:dyDescent="0.25">
      <c r="A7753" t="s">
        <v>308</v>
      </c>
      <c r="B7753" t="s">
        <v>6818</v>
      </c>
      <c r="C7753" t="s">
        <v>89</v>
      </c>
      <c r="D7753" t="s">
        <v>6797</v>
      </c>
      <c r="E7753" t="s">
        <v>1105</v>
      </c>
      <c r="F7753" t="s">
        <v>89</v>
      </c>
      <c r="G7753" t="s">
        <v>89</v>
      </c>
      <c r="H7753" t="s">
        <v>93</v>
      </c>
    </row>
    <row r="7754" spans="1:8" x14ac:dyDescent="0.25">
      <c r="A7754" t="s">
        <v>308</v>
      </c>
      <c r="B7754" t="s">
        <v>6798</v>
      </c>
      <c r="C7754" t="s">
        <v>89</v>
      </c>
      <c r="D7754" t="s">
        <v>6799</v>
      </c>
      <c r="E7754" t="s">
        <v>1278</v>
      </c>
      <c r="F7754" t="s">
        <v>89</v>
      </c>
      <c r="G7754" t="s">
        <v>89</v>
      </c>
      <c r="H7754" t="s">
        <v>93</v>
      </c>
    </row>
    <row r="7755" spans="1:8" x14ac:dyDescent="0.25">
      <c r="A7755" t="s">
        <v>308</v>
      </c>
      <c r="B7755" t="s">
        <v>1181</v>
      </c>
      <c r="C7755" t="s">
        <v>89</v>
      </c>
      <c r="D7755" t="s">
        <v>6799</v>
      </c>
      <c r="E7755" t="s">
        <v>1278</v>
      </c>
      <c r="F7755" t="s">
        <v>89</v>
      </c>
      <c r="G7755" t="s">
        <v>89</v>
      </c>
      <c r="H7755" t="s">
        <v>93</v>
      </c>
    </row>
    <row r="7756" spans="1:8" x14ac:dyDescent="0.25">
      <c r="A7756" t="s">
        <v>308</v>
      </c>
      <c r="B7756" t="s">
        <v>1405</v>
      </c>
      <c r="C7756" t="s">
        <v>89</v>
      </c>
      <c r="D7756" t="s">
        <v>6799</v>
      </c>
      <c r="E7756" t="s">
        <v>1278</v>
      </c>
      <c r="F7756" t="s">
        <v>89</v>
      </c>
      <c r="G7756" t="s">
        <v>89</v>
      </c>
      <c r="H7756" t="s">
        <v>93</v>
      </c>
    </row>
    <row r="7757" spans="1:8" x14ac:dyDescent="0.25">
      <c r="A7757" t="s">
        <v>308</v>
      </c>
      <c r="B7757" t="s">
        <v>1149</v>
      </c>
      <c r="C7757" t="s">
        <v>89</v>
      </c>
      <c r="D7757" t="s">
        <v>6799</v>
      </c>
      <c r="E7757" t="s">
        <v>1238</v>
      </c>
      <c r="F7757" t="s">
        <v>89</v>
      </c>
      <c r="G7757" t="s">
        <v>89</v>
      </c>
      <c r="H7757" t="s">
        <v>93</v>
      </c>
    </row>
    <row r="7758" spans="1:8" x14ac:dyDescent="0.25">
      <c r="A7758" t="s">
        <v>308</v>
      </c>
      <c r="B7758" t="s">
        <v>1412</v>
      </c>
      <c r="C7758" t="s">
        <v>89</v>
      </c>
      <c r="D7758" t="s">
        <v>89</v>
      </c>
      <c r="E7758" t="s">
        <v>1100</v>
      </c>
      <c r="F7758" t="s">
        <v>89</v>
      </c>
      <c r="G7758" t="s">
        <v>89</v>
      </c>
      <c r="H7758" t="s">
        <v>93</v>
      </c>
    </row>
    <row r="7759" spans="1:8" x14ac:dyDescent="0.25">
      <c r="A7759" t="s">
        <v>308</v>
      </c>
      <c r="B7759" t="s">
        <v>1410</v>
      </c>
      <c r="C7759" t="s">
        <v>89</v>
      </c>
      <c r="D7759" t="s">
        <v>89</v>
      </c>
      <c r="E7759" t="s">
        <v>1100</v>
      </c>
      <c r="F7759" t="s">
        <v>89</v>
      </c>
      <c r="G7759" t="s">
        <v>89</v>
      </c>
      <c r="H7759" t="s">
        <v>93</v>
      </c>
    </row>
    <row r="7760" spans="1:8" x14ac:dyDescent="0.25">
      <c r="A7760" t="s">
        <v>308</v>
      </c>
      <c r="B7760" t="s">
        <v>3255</v>
      </c>
      <c r="C7760" t="s">
        <v>89</v>
      </c>
      <c r="D7760" t="s">
        <v>6819</v>
      </c>
      <c r="E7760" t="s">
        <v>1100</v>
      </c>
      <c r="F7760" t="s">
        <v>89</v>
      </c>
      <c r="G7760" t="s">
        <v>89</v>
      </c>
      <c r="H7760" t="s">
        <v>93</v>
      </c>
    </row>
    <row r="7761" spans="1:8" x14ac:dyDescent="0.25">
      <c r="A7761" t="s">
        <v>308</v>
      </c>
      <c r="B7761" t="s">
        <v>6820</v>
      </c>
      <c r="C7761" t="s">
        <v>89</v>
      </c>
      <c r="D7761" t="s">
        <v>6821</v>
      </c>
      <c r="E7761" t="s">
        <v>1100</v>
      </c>
      <c r="F7761" t="s">
        <v>89</v>
      </c>
      <c r="G7761" t="s">
        <v>89</v>
      </c>
      <c r="H7761" t="s">
        <v>93</v>
      </c>
    </row>
    <row r="7762" spans="1:8" x14ac:dyDescent="0.25">
      <c r="A7762" t="s">
        <v>308</v>
      </c>
      <c r="B7762" t="s">
        <v>1411</v>
      </c>
      <c r="C7762" t="s">
        <v>89</v>
      </c>
      <c r="D7762" t="s">
        <v>89</v>
      </c>
      <c r="E7762" t="s">
        <v>1100</v>
      </c>
      <c r="F7762" t="s">
        <v>89</v>
      </c>
      <c r="G7762" t="s">
        <v>89</v>
      </c>
      <c r="H7762" t="s">
        <v>93</v>
      </c>
    </row>
    <row r="7763" spans="1:8" x14ac:dyDescent="0.25">
      <c r="A7763" t="s">
        <v>308</v>
      </c>
      <c r="B7763" t="s">
        <v>1329</v>
      </c>
      <c r="C7763" t="s">
        <v>89</v>
      </c>
      <c r="D7763" t="s">
        <v>89</v>
      </c>
      <c r="E7763" t="s">
        <v>1100</v>
      </c>
      <c r="F7763" t="s">
        <v>89</v>
      </c>
      <c r="G7763" t="s">
        <v>89</v>
      </c>
      <c r="H7763" t="s">
        <v>93</v>
      </c>
    </row>
    <row r="7764" spans="1:8" x14ac:dyDescent="0.25">
      <c r="A7764" t="s">
        <v>308</v>
      </c>
      <c r="B7764" t="s">
        <v>2808</v>
      </c>
      <c r="C7764" t="s">
        <v>89</v>
      </c>
      <c r="D7764" t="s">
        <v>89</v>
      </c>
      <c r="E7764" t="s">
        <v>1100</v>
      </c>
      <c r="F7764" t="s">
        <v>89</v>
      </c>
      <c r="G7764" t="s">
        <v>89</v>
      </c>
      <c r="H7764" t="s">
        <v>93</v>
      </c>
    </row>
    <row r="7765" spans="1:8" x14ac:dyDescent="0.25">
      <c r="A7765" t="s">
        <v>308</v>
      </c>
      <c r="B7765" t="s">
        <v>3184</v>
      </c>
      <c r="C7765" t="s">
        <v>89</v>
      </c>
      <c r="D7765" t="s">
        <v>89</v>
      </c>
      <c r="E7765" t="s">
        <v>1100</v>
      </c>
      <c r="F7765" t="s">
        <v>89</v>
      </c>
      <c r="G7765" t="s">
        <v>89</v>
      </c>
      <c r="H7765" t="s">
        <v>93</v>
      </c>
    </row>
    <row r="7766" spans="1:8" x14ac:dyDescent="0.25">
      <c r="A7766" t="s">
        <v>308</v>
      </c>
      <c r="B7766" t="s">
        <v>2246</v>
      </c>
      <c r="C7766" t="s">
        <v>89</v>
      </c>
      <c r="D7766" t="s">
        <v>89</v>
      </c>
      <c r="E7766" t="s">
        <v>1097</v>
      </c>
      <c r="F7766" t="s">
        <v>89</v>
      </c>
      <c r="G7766" t="s">
        <v>89</v>
      </c>
      <c r="H7766" t="s">
        <v>93</v>
      </c>
    </row>
    <row r="7767" spans="1:8" x14ac:dyDescent="0.25">
      <c r="A7767" t="s">
        <v>308</v>
      </c>
      <c r="B7767" t="s">
        <v>6822</v>
      </c>
      <c r="C7767" t="s">
        <v>89</v>
      </c>
      <c r="D7767" t="s">
        <v>89</v>
      </c>
      <c r="E7767" t="s">
        <v>1097</v>
      </c>
      <c r="F7767" t="s">
        <v>89</v>
      </c>
      <c r="G7767" t="s">
        <v>89</v>
      </c>
      <c r="H7767" t="s">
        <v>93</v>
      </c>
    </row>
    <row r="7768" spans="1:8" x14ac:dyDescent="0.25">
      <c r="A7768" t="s">
        <v>308</v>
      </c>
      <c r="B7768" t="s">
        <v>6823</v>
      </c>
      <c r="C7768" t="s">
        <v>89</v>
      </c>
      <c r="D7768" t="s">
        <v>3197</v>
      </c>
      <c r="E7768" t="s">
        <v>1278</v>
      </c>
      <c r="F7768" t="s">
        <v>89</v>
      </c>
      <c r="G7768" t="s">
        <v>89</v>
      </c>
      <c r="H7768" t="s">
        <v>93</v>
      </c>
    </row>
    <row r="7769" spans="1:8" x14ac:dyDescent="0.25">
      <c r="A7769" t="s">
        <v>308</v>
      </c>
      <c r="B7769" t="s">
        <v>2143</v>
      </c>
      <c r="C7769" t="s">
        <v>89</v>
      </c>
      <c r="D7769" t="s">
        <v>5121</v>
      </c>
      <c r="E7769" t="s">
        <v>1272</v>
      </c>
      <c r="F7769" t="s">
        <v>89</v>
      </c>
      <c r="G7769" t="s">
        <v>89</v>
      </c>
      <c r="H7769" t="s">
        <v>93</v>
      </c>
    </row>
    <row r="7770" spans="1:8" x14ac:dyDescent="0.25">
      <c r="A7770" t="s">
        <v>308</v>
      </c>
      <c r="B7770" t="s">
        <v>1647</v>
      </c>
      <c r="C7770" t="s">
        <v>89</v>
      </c>
      <c r="D7770" t="s">
        <v>89</v>
      </c>
      <c r="E7770" t="s">
        <v>1272</v>
      </c>
      <c r="F7770" t="s">
        <v>89</v>
      </c>
      <c r="G7770" t="s">
        <v>89</v>
      </c>
      <c r="H7770" t="s">
        <v>93</v>
      </c>
    </row>
    <row r="7771" spans="1:8" x14ac:dyDescent="0.25">
      <c r="A7771" t="s">
        <v>308</v>
      </c>
      <c r="B7771" t="s">
        <v>6824</v>
      </c>
      <c r="C7771" t="s">
        <v>89</v>
      </c>
      <c r="D7771" t="s">
        <v>6825</v>
      </c>
      <c r="E7771" t="s">
        <v>1272</v>
      </c>
      <c r="F7771" t="s">
        <v>89</v>
      </c>
      <c r="G7771" t="s">
        <v>89</v>
      </c>
      <c r="H7771" t="s">
        <v>93</v>
      </c>
    </row>
    <row r="7772" spans="1:8" x14ac:dyDescent="0.25">
      <c r="A7772" t="s">
        <v>308</v>
      </c>
      <c r="B7772" t="s">
        <v>2260</v>
      </c>
      <c r="C7772" t="s">
        <v>89</v>
      </c>
      <c r="D7772" t="s">
        <v>5445</v>
      </c>
      <c r="E7772" t="s">
        <v>1278</v>
      </c>
      <c r="F7772" t="s">
        <v>89</v>
      </c>
      <c r="G7772" t="s">
        <v>89</v>
      </c>
      <c r="H7772" t="s">
        <v>93</v>
      </c>
    </row>
    <row r="7773" spans="1:8" x14ac:dyDescent="0.25">
      <c r="A7773" t="s">
        <v>308</v>
      </c>
      <c r="B7773" t="s">
        <v>1197</v>
      </c>
      <c r="C7773" t="s">
        <v>89</v>
      </c>
      <c r="D7773" t="s">
        <v>89</v>
      </c>
      <c r="E7773" t="s">
        <v>1272</v>
      </c>
      <c r="F7773" t="s">
        <v>89</v>
      </c>
      <c r="G7773" t="s">
        <v>89</v>
      </c>
      <c r="H7773" t="s">
        <v>93</v>
      </c>
    </row>
    <row r="7774" spans="1:8" x14ac:dyDescent="0.25">
      <c r="A7774" t="s">
        <v>308</v>
      </c>
      <c r="B7774" t="s">
        <v>1392</v>
      </c>
      <c r="C7774" t="s">
        <v>89</v>
      </c>
      <c r="D7774" t="s">
        <v>6802</v>
      </c>
      <c r="E7774" t="s">
        <v>1115</v>
      </c>
      <c r="F7774" t="s">
        <v>89</v>
      </c>
      <c r="G7774" t="s">
        <v>89</v>
      </c>
      <c r="H7774" t="s">
        <v>93</v>
      </c>
    </row>
    <row r="7775" spans="1:8" x14ac:dyDescent="0.25">
      <c r="A7775" t="s">
        <v>308</v>
      </c>
      <c r="B7775" t="s">
        <v>1122</v>
      </c>
      <c r="C7775" t="s">
        <v>89</v>
      </c>
      <c r="D7775" t="s">
        <v>89</v>
      </c>
      <c r="E7775" t="s">
        <v>1218</v>
      </c>
      <c r="F7775" t="s">
        <v>89</v>
      </c>
      <c r="G7775" t="s">
        <v>89</v>
      </c>
      <c r="H7775" t="s">
        <v>93</v>
      </c>
    </row>
    <row r="7776" spans="1:8" x14ac:dyDescent="0.25">
      <c r="A7776" t="s">
        <v>308</v>
      </c>
      <c r="B7776" t="s">
        <v>1126</v>
      </c>
      <c r="C7776" t="s">
        <v>89</v>
      </c>
      <c r="D7776" t="s">
        <v>89</v>
      </c>
      <c r="E7776" t="s">
        <v>1218</v>
      </c>
      <c r="F7776" t="s">
        <v>89</v>
      </c>
      <c r="G7776" t="s">
        <v>89</v>
      </c>
      <c r="H7776" t="s">
        <v>93</v>
      </c>
    </row>
    <row r="7777" spans="1:8" x14ac:dyDescent="0.25">
      <c r="A7777" t="s">
        <v>308</v>
      </c>
      <c r="B7777" t="s">
        <v>1127</v>
      </c>
      <c r="C7777" t="s">
        <v>89</v>
      </c>
      <c r="D7777" t="s">
        <v>89</v>
      </c>
      <c r="E7777" t="s">
        <v>1218</v>
      </c>
      <c r="F7777" t="s">
        <v>89</v>
      </c>
      <c r="G7777" t="s">
        <v>89</v>
      </c>
      <c r="H7777" t="s">
        <v>93</v>
      </c>
    </row>
    <row r="7778" spans="1:8" x14ac:dyDescent="0.25">
      <c r="A7778" t="s">
        <v>308</v>
      </c>
      <c r="B7778" t="s">
        <v>1198</v>
      </c>
      <c r="C7778" t="s">
        <v>89</v>
      </c>
      <c r="D7778" t="s">
        <v>89</v>
      </c>
      <c r="E7778" t="s">
        <v>1218</v>
      </c>
      <c r="F7778" t="s">
        <v>89</v>
      </c>
      <c r="G7778" t="s">
        <v>89</v>
      </c>
      <c r="H7778" t="s">
        <v>93</v>
      </c>
    </row>
    <row r="7779" spans="1:8" x14ac:dyDescent="0.25">
      <c r="A7779" t="s">
        <v>308</v>
      </c>
      <c r="B7779" t="s">
        <v>1726</v>
      </c>
      <c r="C7779" t="s">
        <v>89</v>
      </c>
      <c r="D7779" t="s">
        <v>89</v>
      </c>
      <c r="E7779" t="s">
        <v>1218</v>
      </c>
      <c r="F7779" t="s">
        <v>89</v>
      </c>
      <c r="G7779" t="s">
        <v>89</v>
      </c>
      <c r="H7779" t="s">
        <v>93</v>
      </c>
    </row>
    <row r="7780" spans="1:8" x14ac:dyDescent="0.25">
      <c r="A7780" t="s">
        <v>308</v>
      </c>
      <c r="B7780" t="s">
        <v>1473</v>
      </c>
      <c r="C7780" t="s">
        <v>89</v>
      </c>
      <c r="D7780" t="s">
        <v>89</v>
      </c>
      <c r="E7780" t="s">
        <v>1218</v>
      </c>
      <c r="F7780" t="s">
        <v>89</v>
      </c>
      <c r="G7780" t="s">
        <v>89</v>
      </c>
      <c r="H7780" t="s">
        <v>93</v>
      </c>
    </row>
    <row r="7781" spans="1:8" x14ac:dyDescent="0.25">
      <c r="A7781" t="s">
        <v>308</v>
      </c>
      <c r="B7781" t="s">
        <v>1266</v>
      </c>
      <c r="C7781" t="s">
        <v>89</v>
      </c>
      <c r="D7781" t="s">
        <v>89</v>
      </c>
      <c r="E7781" t="s">
        <v>1131</v>
      </c>
      <c r="F7781" t="s">
        <v>89</v>
      </c>
      <c r="G7781" t="s">
        <v>89</v>
      </c>
      <c r="H7781" t="s">
        <v>93</v>
      </c>
    </row>
    <row r="7782" spans="1:8" x14ac:dyDescent="0.25">
      <c r="A7782" t="s">
        <v>308</v>
      </c>
      <c r="B7782" t="s">
        <v>2809</v>
      </c>
      <c r="C7782" t="s">
        <v>89</v>
      </c>
      <c r="D7782" t="s">
        <v>89</v>
      </c>
      <c r="E7782" t="s">
        <v>1131</v>
      </c>
      <c r="F7782" t="s">
        <v>89</v>
      </c>
      <c r="G7782" t="s">
        <v>89</v>
      </c>
      <c r="H7782" t="s">
        <v>93</v>
      </c>
    </row>
    <row r="7783" spans="1:8" x14ac:dyDescent="0.25">
      <c r="A7783" t="s">
        <v>308</v>
      </c>
      <c r="B7783" t="s">
        <v>1200</v>
      </c>
      <c r="C7783" t="s">
        <v>89</v>
      </c>
      <c r="D7783" t="s">
        <v>89</v>
      </c>
      <c r="E7783" t="s">
        <v>1131</v>
      </c>
      <c r="F7783" t="s">
        <v>89</v>
      </c>
      <c r="G7783" t="s">
        <v>89</v>
      </c>
      <c r="H7783" t="s">
        <v>93</v>
      </c>
    </row>
    <row r="7784" spans="1:8" x14ac:dyDescent="0.25">
      <c r="A7784" t="s">
        <v>308</v>
      </c>
      <c r="B7784" t="s">
        <v>1201</v>
      </c>
      <c r="C7784" t="s">
        <v>89</v>
      </c>
      <c r="D7784" t="s">
        <v>89</v>
      </c>
      <c r="E7784" t="s">
        <v>1202</v>
      </c>
      <c r="F7784" t="s">
        <v>89</v>
      </c>
      <c r="G7784" t="s">
        <v>89</v>
      </c>
      <c r="H7784" t="s">
        <v>93</v>
      </c>
    </row>
    <row r="7785" spans="1:8" x14ac:dyDescent="0.25">
      <c r="A7785" t="s">
        <v>308</v>
      </c>
      <c r="B7785" t="s">
        <v>1128</v>
      </c>
      <c r="C7785" t="s">
        <v>89</v>
      </c>
      <c r="D7785" t="s">
        <v>89</v>
      </c>
      <c r="E7785" t="s">
        <v>1131</v>
      </c>
      <c r="F7785" t="s">
        <v>89</v>
      </c>
      <c r="G7785" t="s">
        <v>89</v>
      </c>
      <c r="H7785" t="s">
        <v>93</v>
      </c>
    </row>
    <row r="7786" spans="1:8" x14ac:dyDescent="0.25">
      <c r="A7786" t="s">
        <v>308</v>
      </c>
      <c r="B7786" t="s">
        <v>1130</v>
      </c>
      <c r="C7786" t="s">
        <v>89</v>
      </c>
      <c r="D7786" t="s">
        <v>89</v>
      </c>
      <c r="E7786" t="s">
        <v>1131</v>
      </c>
      <c r="F7786" t="s">
        <v>89</v>
      </c>
      <c r="G7786" t="s">
        <v>89</v>
      </c>
      <c r="H7786" t="s">
        <v>93</v>
      </c>
    </row>
    <row r="7787" spans="1:8" x14ac:dyDescent="0.25">
      <c r="A7787" t="s">
        <v>308</v>
      </c>
      <c r="B7787" t="s">
        <v>1132</v>
      </c>
      <c r="C7787" t="s">
        <v>89</v>
      </c>
      <c r="D7787" t="s">
        <v>89</v>
      </c>
      <c r="E7787" t="s">
        <v>1131</v>
      </c>
      <c r="F7787" t="s">
        <v>89</v>
      </c>
      <c r="G7787" t="s">
        <v>89</v>
      </c>
      <c r="H7787" t="s">
        <v>93</v>
      </c>
    </row>
    <row r="7788" spans="1:8" x14ac:dyDescent="0.25">
      <c r="A7788" t="s">
        <v>308</v>
      </c>
      <c r="B7788" t="s">
        <v>2427</v>
      </c>
      <c r="C7788" t="s">
        <v>89</v>
      </c>
      <c r="D7788" t="s">
        <v>89</v>
      </c>
      <c r="E7788" t="s">
        <v>1133</v>
      </c>
      <c r="F7788" t="s">
        <v>89</v>
      </c>
      <c r="G7788" t="s">
        <v>89</v>
      </c>
      <c r="H7788" t="s">
        <v>93</v>
      </c>
    </row>
    <row r="7789" spans="1:8" x14ac:dyDescent="0.25">
      <c r="A7789" t="s">
        <v>308</v>
      </c>
      <c r="B7789" t="s">
        <v>1232</v>
      </c>
      <c r="C7789" t="s">
        <v>89</v>
      </c>
      <c r="D7789" t="s">
        <v>89</v>
      </c>
      <c r="E7789" t="s">
        <v>1335</v>
      </c>
      <c r="F7789" t="s">
        <v>89</v>
      </c>
      <c r="G7789" t="s">
        <v>89</v>
      </c>
      <c r="H7789" t="s">
        <v>93</v>
      </c>
    </row>
    <row r="7790" spans="1:8" x14ac:dyDescent="0.25">
      <c r="A7790" t="s">
        <v>308</v>
      </c>
      <c r="B7790" t="s">
        <v>1234</v>
      </c>
      <c r="C7790" t="s">
        <v>89</v>
      </c>
      <c r="D7790" t="s">
        <v>89</v>
      </c>
      <c r="E7790" t="s">
        <v>1135</v>
      </c>
      <c r="F7790" t="s">
        <v>89</v>
      </c>
      <c r="G7790" t="s">
        <v>89</v>
      </c>
      <c r="H7790" t="s">
        <v>93</v>
      </c>
    </row>
    <row r="7791" spans="1:8" x14ac:dyDescent="0.25">
      <c r="A7791" t="s">
        <v>308</v>
      </c>
      <c r="B7791" t="s">
        <v>1236</v>
      </c>
      <c r="C7791" t="s">
        <v>89</v>
      </c>
      <c r="D7791" t="s">
        <v>89</v>
      </c>
      <c r="E7791" t="s">
        <v>1272</v>
      </c>
      <c r="F7791" t="s">
        <v>89</v>
      </c>
      <c r="G7791" t="s">
        <v>89</v>
      </c>
      <c r="H7791" t="s">
        <v>93</v>
      </c>
    </row>
    <row r="7792" spans="1:8" x14ac:dyDescent="0.25">
      <c r="A7792" t="s">
        <v>308</v>
      </c>
      <c r="B7792" t="s">
        <v>1138</v>
      </c>
      <c r="C7792" t="s">
        <v>89</v>
      </c>
      <c r="D7792" t="s">
        <v>89</v>
      </c>
      <c r="E7792" t="s">
        <v>1139</v>
      </c>
      <c r="F7792" t="s">
        <v>89</v>
      </c>
      <c r="G7792" t="s">
        <v>89</v>
      </c>
      <c r="H7792" t="s">
        <v>93</v>
      </c>
    </row>
    <row r="7793" spans="1:8" x14ac:dyDescent="0.25">
      <c r="A7793" t="s">
        <v>309</v>
      </c>
      <c r="B7793" t="s">
        <v>6016</v>
      </c>
      <c r="C7793" t="s">
        <v>89</v>
      </c>
      <c r="D7793" t="s">
        <v>6826</v>
      </c>
      <c r="E7793" t="s">
        <v>1377</v>
      </c>
      <c r="F7793" t="s">
        <v>89</v>
      </c>
      <c r="G7793" t="s">
        <v>89</v>
      </c>
      <c r="H7793" t="s">
        <v>93</v>
      </c>
    </row>
    <row r="7794" spans="1:8" x14ac:dyDescent="0.25">
      <c r="A7794" t="s">
        <v>309</v>
      </c>
      <c r="B7794" t="s">
        <v>2564</v>
      </c>
      <c r="C7794" t="s">
        <v>89</v>
      </c>
      <c r="D7794" t="s">
        <v>6827</v>
      </c>
      <c r="E7794" t="s">
        <v>1625</v>
      </c>
      <c r="F7794" t="s">
        <v>89</v>
      </c>
      <c r="G7794" t="s">
        <v>89</v>
      </c>
      <c r="H7794" t="s">
        <v>93</v>
      </c>
    </row>
    <row r="7795" spans="1:8" x14ac:dyDescent="0.25">
      <c r="A7795" t="s">
        <v>309</v>
      </c>
      <c r="B7795" t="s">
        <v>1223</v>
      </c>
      <c r="C7795" t="s">
        <v>89</v>
      </c>
      <c r="D7795" t="s">
        <v>6828</v>
      </c>
      <c r="E7795" t="s">
        <v>1258</v>
      </c>
      <c r="F7795" t="s">
        <v>89</v>
      </c>
      <c r="G7795" t="s">
        <v>89</v>
      </c>
      <c r="H7795" t="s">
        <v>93</v>
      </c>
    </row>
    <row r="7796" spans="1:8" x14ac:dyDescent="0.25">
      <c r="A7796" t="s">
        <v>309</v>
      </c>
      <c r="B7796" t="s">
        <v>2562</v>
      </c>
      <c r="C7796" t="s">
        <v>89</v>
      </c>
      <c r="D7796" t="s">
        <v>6827</v>
      </c>
      <c r="E7796" t="s">
        <v>1625</v>
      </c>
      <c r="F7796" t="s">
        <v>89</v>
      </c>
      <c r="G7796" t="s">
        <v>89</v>
      </c>
      <c r="H7796" t="s">
        <v>93</v>
      </c>
    </row>
    <row r="7797" spans="1:8" x14ac:dyDescent="0.25">
      <c r="A7797" t="s">
        <v>309</v>
      </c>
      <c r="B7797" t="s">
        <v>4859</v>
      </c>
      <c r="C7797" t="s">
        <v>89</v>
      </c>
      <c r="D7797" t="s">
        <v>6829</v>
      </c>
      <c r="E7797" t="s">
        <v>1364</v>
      </c>
      <c r="F7797" t="s">
        <v>89</v>
      </c>
      <c r="G7797" t="s">
        <v>89</v>
      </c>
      <c r="H7797" t="s">
        <v>93</v>
      </c>
    </row>
    <row r="7798" spans="1:8" x14ac:dyDescent="0.25">
      <c r="A7798" t="s">
        <v>309</v>
      </c>
      <c r="B7798" t="s">
        <v>6830</v>
      </c>
      <c r="C7798" t="s">
        <v>89</v>
      </c>
      <c r="D7798" t="s">
        <v>6831</v>
      </c>
      <c r="E7798" t="s">
        <v>6832</v>
      </c>
      <c r="F7798" t="s">
        <v>89</v>
      </c>
      <c r="G7798" t="s">
        <v>89</v>
      </c>
      <c r="H7798" t="s">
        <v>93</v>
      </c>
    </row>
    <row r="7799" spans="1:8" x14ac:dyDescent="0.25">
      <c r="A7799" t="s">
        <v>309</v>
      </c>
      <c r="B7799" t="s">
        <v>6833</v>
      </c>
      <c r="C7799" t="s">
        <v>89</v>
      </c>
      <c r="D7799" t="s">
        <v>6834</v>
      </c>
      <c r="E7799" t="s">
        <v>2925</v>
      </c>
      <c r="F7799" t="s">
        <v>89</v>
      </c>
      <c r="G7799" t="s">
        <v>89</v>
      </c>
      <c r="H7799" t="s">
        <v>93</v>
      </c>
    </row>
    <row r="7800" spans="1:8" x14ac:dyDescent="0.25">
      <c r="A7800" t="s">
        <v>309</v>
      </c>
      <c r="B7800" t="s">
        <v>4859</v>
      </c>
      <c r="C7800" t="s">
        <v>89</v>
      </c>
      <c r="D7800" t="s">
        <v>6829</v>
      </c>
      <c r="E7800" t="s">
        <v>1364</v>
      </c>
      <c r="F7800" t="s">
        <v>89</v>
      </c>
      <c r="G7800" t="s">
        <v>89</v>
      </c>
      <c r="H7800" t="s">
        <v>93</v>
      </c>
    </row>
    <row r="7801" spans="1:8" x14ac:dyDescent="0.25">
      <c r="A7801" t="s">
        <v>309</v>
      </c>
      <c r="B7801" t="s">
        <v>6016</v>
      </c>
      <c r="C7801" t="s">
        <v>89</v>
      </c>
      <c r="D7801" t="s">
        <v>6826</v>
      </c>
      <c r="E7801" t="s">
        <v>1377</v>
      </c>
      <c r="F7801" t="s">
        <v>89</v>
      </c>
      <c r="G7801" t="s">
        <v>89</v>
      </c>
      <c r="H7801" t="s">
        <v>93</v>
      </c>
    </row>
    <row r="7802" spans="1:8" x14ac:dyDescent="0.25">
      <c r="A7802" t="s">
        <v>309</v>
      </c>
      <c r="B7802" t="s">
        <v>1223</v>
      </c>
      <c r="C7802" t="s">
        <v>89</v>
      </c>
      <c r="D7802" t="s">
        <v>6828</v>
      </c>
      <c r="E7802" t="s">
        <v>1258</v>
      </c>
      <c r="F7802" t="s">
        <v>89</v>
      </c>
      <c r="G7802" t="s">
        <v>89</v>
      </c>
      <c r="H7802" t="s">
        <v>93</v>
      </c>
    </row>
    <row r="7803" spans="1:8" x14ac:dyDescent="0.25">
      <c r="A7803" t="s">
        <v>309</v>
      </c>
      <c r="B7803" t="s">
        <v>1314</v>
      </c>
      <c r="C7803" t="s">
        <v>89</v>
      </c>
      <c r="D7803" t="s">
        <v>6835</v>
      </c>
      <c r="E7803" t="s">
        <v>6836</v>
      </c>
      <c r="F7803" t="s">
        <v>89</v>
      </c>
      <c r="G7803" t="s">
        <v>89</v>
      </c>
      <c r="H7803" t="s">
        <v>93</v>
      </c>
    </row>
    <row r="7804" spans="1:8" x14ac:dyDescent="0.25">
      <c r="A7804" t="s">
        <v>309</v>
      </c>
      <c r="B7804" t="s">
        <v>6837</v>
      </c>
      <c r="C7804" t="s">
        <v>89</v>
      </c>
      <c r="D7804" t="s">
        <v>6835</v>
      </c>
      <c r="E7804" t="s">
        <v>1770</v>
      </c>
      <c r="F7804" t="s">
        <v>89</v>
      </c>
      <c r="G7804" t="s">
        <v>89</v>
      </c>
      <c r="H7804" t="s">
        <v>93</v>
      </c>
    </row>
    <row r="7805" spans="1:8" x14ac:dyDescent="0.25">
      <c r="A7805" t="s">
        <v>309</v>
      </c>
      <c r="B7805" t="s">
        <v>6838</v>
      </c>
      <c r="C7805" t="s">
        <v>89</v>
      </c>
      <c r="D7805" t="s">
        <v>89</v>
      </c>
      <c r="E7805" t="s">
        <v>1233</v>
      </c>
      <c r="F7805" t="s">
        <v>89</v>
      </c>
      <c r="G7805" t="s">
        <v>89</v>
      </c>
      <c r="H7805" t="s">
        <v>93</v>
      </c>
    </row>
    <row r="7806" spans="1:8" x14ac:dyDescent="0.25">
      <c r="A7806" t="s">
        <v>309</v>
      </c>
      <c r="B7806" t="s">
        <v>1122</v>
      </c>
      <c r="C7806" t="s">
        <v>89</v>
      </c>
      <c r="D7806" t="s">
        <v>89</v>
      </c>
      <c r="E7806" t="s">
        <v>1388</v>
      </c>
      <c r="F7806" t="s">
        <v>89</v>
      </c>
      <c r="G7806" t="s">
        <v>89</v>
      </c>
      <c r="H7806" t="s">
        <v>93</v>
      </c>
    </row>
    <row r="7807" spans="1:8" x14ac:dyDescent="0.25">
      <c r="A7807" t="s">
        <v>309</v>
      </c>
      <c r="B7807" t="s">
        <v>1198</v>
      </c>
      <c r="C7807" t="s">
        <v>89</v>
      </c>
      <c r="D7807" t="s">
        <v>89</v>
      </c>
      <c r="E7807" t="s">
        <v>1388</v>
      </c>
      <c r="F7807" t="s">
        <v>89</v>
      </c>
      <c r="G7807" t="s">
        <v>89</v>
      </c>
      <c r="H7807" t="s">
        <v>93</v>
      </c>
    </row>
    <row r="7808" spans="1:8" x14ac:dyDescent="0.25">
      <c r="A7808" t="s">
        <v>309</v>
      </c>
      <c r="B7808" t="s">
        <v>1200</v>
      </c>
      <c r="C7808" t="s">
        <v>89</v>
      </c>
      <c r="D7808" t="s">
        <v>89</v>
      </c>
      <c r="E7808" t="s">
        <v>1267</v>
      </c>
      <c r="F7808" t="s">
        <v>89</v>
      </c>
      <c r="G7808" t="s">
        <v>89</v>
      </c>
      <c r="H7808" t="s">
        <v>93</v>
      </c>
    </row>
    <row r="7809" spans="1:8" x14ac:dyDescent="0.25">
      <c r="A7809" t="s">
        <v>309</v>
      </c>
      <c r="B7809" t="s">
        <v>1268</v>
      </c>
      <c r="C7809" t="s">
        <v>89</v>
      </c>
      <c r="D7809" t="s">
        <v>89</v>
      </c>
      <c r="E7809" t="s">
        <v>1233</v>
      </c>
      <c r="F7809" t="s">
        <v>89</v>
      </c>
      <c r="G7809" t="s">
        <v>89</v>
      </c>
      <c r="H7809" t="s">
        <v>93</v>
      </c>
    </row>
    <row r="7810" spans="1:8" x14ac:dyDescent="0.25">
      <c r="A7810" t="s">
        <v>309</v>
      </c>
      <c r="B7810" t="s">
        <v>1232</v>
      </c>
      <c r="C7810" t="s">
        <v>89</v>
      </c>
      <c r="D7810" t="s">
        <v>89</v>
      </c>
      <c r="E7810" t="s">
        <v>1233</v>
      </c>
      <c r="F7810" t="s">
        <v>89</v>
      </c>
      <c r="G7810" t="s">
        <v>89</v>
      </c>
      <c r="H7810" t="s">
        <v>93</v>
      </c>
    </row>
    <row r="7811" spans="1:8" x14ac:dyDescent="0.25">
      <c r="A7811" t="s">
        <v>309</v>
      </c>
      <c r="B7811" t="s">
        <v>3262</v>
      </c>
      <c r="C7811" t="s">
        <v>89</v>
      </c>
      <c r="D7811" t="s">
        <v>89</v>
      </c>
      <c r="E7811" t="s">
        <v>1387</v>
      </c>
      <c r="F7811" t="s">
        <v>89</v>
      </c>
      <c r="G7811" t="s">
        <v>89</v>
      </c>
      <c r="H7811" t="s">
        <v>93</v>
      </c>
    </row>
    <row r="7812" spans="1:8" x14ac:dyDescent="0.25">
      <c r="A7812" t="s">
        <v>309</v>
      </c>
      <c r="B7812" t="s">
        <v>2562</v>
      </c>
      <c r="C7812" t="s">
        <v>89</v>
      </c>
      <c r="D7812" t="s">
        <v>6827</v>
      </c>
      <c r="E7812" t="s">
        <v>1625</v>
      </c>
      <c r="F7812" t="s">
        <v>89</v>
      </c>
      <c r="G7812" t="s">
        <v>89</v>
      </c>
      <c r="H7812" t="s">
        <v>93</v>
      </c>
    </row>
    <row r="7813" spans="1:8" x14ac:dyDescent="0.25">
      <c r="A7813" t="s">
        <v>309</v>
      </c>
      <c r="B7813" t="s">
        <v>2564</v>
      </c>
      <c r="C7813" t="s">
        <v>89</v>
      </c>
      <c r="D7813" t="s">
        <v>6827</v>
      </c>
      <c r="E7813" t="s">
        <v>1625</v>
      </c>
      <c r="F7813" t="s">
        <v>89</v>
      </c>
      <c r="G7813" t="s">
        <v>89</v>
      </c>
      <c r="H7813" t="s">
        <v>93</v>
      </c>
    </row>
    <row r="7814" spans="1:8" x14ac:dyDescent="0.25">
      <c r="A7814" t="s">
        <v>309</v>
      </c>
      <c r="B7814" t="s">
        <v>6839</v>
      </c>
      <c r="C7814" t="s">
        <v>89</v>
      </c>
      <c r="D7814" t="s">
        <v>6840</v>
      </c>
      <c r="E7814" t="s">
        <v>1258</v>
      </c>
      <c r="F7814" t="s">
        <v>89</v>
      </c>
      <c r="G7814" t="s">
        <v>89</v>
      </c>
      <c r="H7814" t="s">
        <v>93</v>
      </c>
    </row>
    <row r="7815" spans="1:8" x14ac:dyDescent="0.25">
      <c r="A7815" t="s">
        <v>309</v>
      </c>
      <c r="B7815" t="s">
        <v>6841</v>
      </c>
      <c r="C7815" t="s">
        <v>89</v>
      </c>
      <c r="D7815" t="s">
        <v>6840</v>
      </c>
      <c r="E7815" t="s">
        <v>1258</v>
      </c>
      <c r="F7815" t="s">
        <v>89</v>
      </c>
      <c r="G7815" t="s">
        <v>89</v>
      </c>
      <c r="H7815" t="s">
        <v>93</v>
      </c>
    </row>
    <row r="7816" spans="1:8" x14ac:dyDescent="0.25">
      <c r="A7816" t="s">
        <v>310</v>
      </c>
      <c r="B7816" t="s">
        <v>1392</v>
      </c>
      <c r="C7816" t="s">
        <v>89</v>
      </c>
      <c r="D7816" t="s">
        <v>89</v>
      </c>
      <c r="E7816" t="s">
        <v>1100</v>
      </c>
      <c r="F7816" t="s">
        <v>89</v>
      </c>
      <c r="G7816" t="s">
        <v>89</v>
      </c>
      <c r="H7816" t="s">
        <v>93</v>
      </c>
    </row>
    <row r="7817" spans="1:8" x14ac:dyDescent="0.25">
      <c r="A7817" t="s">
        <v>310</v>
      </c>
      <c r="B7817" t="s">
        <v>1301</v>
      </c>
      <c r="C7817" t="s">
        <v>89</v>
      </c>
      <c r="D7817" t="s">
        <v>6842</v>
      </c>
      <c r="E7817" t="s">
        <v>1105</v>
      </c>
      <c r="F7817" t="s">
        <v>89</v>
      </c>
      <c r="G7817" t="s">
        <v>89</v>
      </c>
      <c r="H7817" t="s">
        <v>93</v>
      </c>
    </row>
    <row r="7818" spans="1:8" x14ac:dyDescent="0.25">
      <c r="A7818" t="s">
        <v>310</v>
      </c>
      <c r="B7818" t="s">
        <v>2504</v>
      </c>
      <c r="C7818" t="s">
        <v>89</v>
      </c>
      <c r="D7818" t="s">
        <v>6843</v>
      </c>
      <c r="E7818" t="s">
        <v>1093</v>
      </c>
      <c r="F7818" t="s">
        <v>89</v>
      </c>
      <c r="G7818" t="s">
        <v>89</v>
      </c>
      <c r="H7818" t="s">
        <v>93</v>
      </c>
    </row>
    <row r="7819" spans="1:8" x14ac:dyDescent="0.25">
      <c r="A7819" t="s">
        <v>310</v>
      </c>
      <c r="B7819" t="s">
        <v>1294</v>
      </c>
      <c r="C7819" t="s">
        <v>89</v>
      </c>
      <c r="D7819" t="s">
        <v>2423</v>
      </c>
      <c r="E7819" t="s">
        <v>1238</v>
      </c>
      <c r="F7819" t="s">
        <v>89</v>
      </c>
      <c r="G7819" t="s">
        <v>89</v>
      </c>
      <c r="H7819" t="s">
        <v>93</v>
      </c>
    </row>
    <row r="7820" spans="1:8" x14ac:dyDescent="0.25">
      <c r="A7820" t="s">
        <v>310</v>
      </c>
      <c r="B7820" t="s">
        <v>2139</v>
      </c>
      <c r="C7820" t="s">
        <v>89</v>
      </c>
      <c r="D7820" t="s">
        <v>89</v>
      </c>
      <c r="E7820" t="s">
        <v>1196</v>
      </c>
      <c r="F7820" t="s">
        <v>89</v>
      </c>
      <c r="G7820" t="s">
        <v>89</v>
      </c>
      <c r="H7820" t="s">
        <v>93</v>
      </c>
    </row>
    <row r="7821" spans="1:8" x14ac:dyDescent="0.25">
      <c r="A7821" t="s">
        <v>310</v>
      </c>
      <c r="B7821" t="s">
        <v>2504</v>
      </c>
      <c r="C7821" t="s">
        <v>89</v>
      </c>
      <c r="D7821" t="s">
        <v>6843</v>
      </c>
      <c r="E7821" t="s">
        <v>1093</v>
      </c>
      <c r="F7821" t="s">
        <v>89</v>
      </c>
      <c r="G7821" t="s">
        <v>89</v>
      </c>
      <c r="H7821" t="s">
        <v>93</v>
      </c>
    </row>
    <row r="7822" spans="1:8" x14ac:dyDescent="0.25">
      <c r="A7822" t="s">
        <v>310</v>
      </c>
      <c r="B7822" t="s">
        <v>2585</v>
      </c>
      <c r="C7822" t="s">
        <v>89</v>
      </c>
      <c r="D7822" t="s">
        <v>6844</v>
      </c>
      <c r="E7822" t="s">
        <v>1093</v>
      </c>
      <c r="F7822" t="s">
        <v>89</v>
      </c>
      <c r="G7822" t="s">
        <v>89</v>
      </c>
      <c r="H7822" t="s">
        <v>93</v>
      </c>
    </row>
    <row r="7823" spans="1:8" x14ac:dyDescent="0.25">
      <c r="A7823" t="s">
        <v>310</v>
      </c>
      <c r="B7823" t="s">
        <v>1301</v>
      </c>
      <c r="C7823" t="s">
        <v>89</v>
      </c>
      <c r="D7823" t="s">
        <v>6842</v>
      </c>
      <c r="E7823" t="s">
        <v>1105</v>
      </c>
      <c r="F7823" t="s">
        <v>89</v>
      </c>
      <c r="G7823" t="s">
        <v>89</v>
      </c>
      <c r="H7823" t="s">
        <v>93</v>
      </c>
    </row>
    <row r="7824" spans="1:8" x14ac:dyDescent="0.25">
      <c r="A7824" t="s">
        <v>310</v>
      </c>
      <c r="B7824" t="s">
        <v>2583</v>
      </c>
      <c r="C7824" t="s">
        <v>89</v>
      </c>
      <c r="D7824" t="s">
        <v>6845</v>
      </c>
      <c r="E7824" t="s">
        <v>1093</v>
      </c>
      <c r="F7824" t="s">
        <v>89</v>
      </c>
      <c r="G7824" t="s">
        <v>89</v>
      </c>
      <c r="H7824" t="s">
        <v>93</v>
      </c>
    </row>
    <row r="7825" spans="1:8" x14ac:dyDescent="0.25">
      <c r="A7825" t="s">
        <v>310</v>
      </c>
      <c r="B7825" t="s">
        <v>3455</v>
      </c>
      <c r="C7825" t="s">
        <v>89</v>
      </c>
      <c r="D7825" t="s">
        <v>89</v>
      </c>
      <c r="E7825" t="s">
        <v>1105</v>
      </c>
      <c r="F7825" t="s">
        <v>89</v>
      </c>
      <c r="G7825" t="s">
        <v>89</v>
      </c>
      <c r="H7825" t="s">
        <v>93</v>
      </c>
    </row>
    <row r="7826" spans="1:8" x14ac:dyDescent="0.25">
      <c r="A7826" t="s">
        <v>310</v>
      </c>
      <c r="B7826" t="s">
        <v>1392</v>
      </c>
      <c r="C7826" t="s">
        <v>89</v>
      </c>
      <c r="D7826" t="s">
        <v>89</v>
      </c>
      <c r="E7826" t="s">
        <v>1100</v>
      </c>
      <c r="F7826" t="s">
        <v>89</v>
      </c>
      <c r="G7826" t="s">
        <v>89</v>
      </c>
      <c r="H7826" t="s">
        <v>93</v>
      </c>
    </row>
    <row r="7827" spans="1:8" x14ac:dyDescent="0.25">
      <c r="A7827" t="s">
        <v>310</v>
      </c>
      <c r="B7827" t="s">
        <v>2148</v>
      </c>
      <c r="C7827" t="s">
        <v>89</v>
      </c>
      <c r="D7827" t="s">
        <v>89</v>
      </c>
      <c r="E7827" t="s">
        <v>1105</v>
      </c>
      <c r="F7827" t="s">
        <v>89</v>
      </c>
      <c r="G7827" t="s">
        <v>89</v>
      </c>
      <c r="H7827" t="s">
        <v>93</v>
      </c>
    </row>
    <row r="7828" spans="1:8" x14ac:dyDescent="0.25">
      <c r="A7828" t="s">
        <v>310</v>
      </c>
      <c r="B7828" t="s">
        <v>6846</v>
      </c>
      <c r="C7828" t="s">
        <v>89</v>
      </c>
      <c r="D7828" t="s">
        <v>89</v>
      </c>
      <c r="E7828" t="s">
        <v>1105</v>
      </c>
      <c r="F7828" t="s">
        <v>89</v>
      </c>
      <c r="G7828" t="s">
        <v>89</v>
      </c>
      <c r="H7828" t="s">
        <v>93</v>
      </c>
    </row>
    <row r="7829" spans="1:8" x14ac:dyDescent="0.25">
      <c r="A7829" t="s">
        <v>310</v>
      </c>
      <c r="B7829" t="s">
        <v>6847</v>
      </c>
      <c r="C7829" t="s">
        <v>89</v>
      </c>
      <c r="D7829" t="s">
        <v>89</v>
      </c>
      <c r="E7829" t="s">
        <v>1105</v>
      </c>
      <c r="F7829" t="s">
        <v>89</v>
      </c>
      <c r="G7829" t="s">
        <v>89</v>
      </c>
      <c r="H7829" t="s">
        <v>93</v>
      </c>
    </row>
    <row r="7830" spans="1:8" x14ac:dyDescent="0.25">
      <c r="A7830" t="s">
        <v>310</v>
      </c>
      <c r="B7830" t="s">
        <v>1256</v>
      </c>
      <c r="C7830" t="s">
        <v>89</v>
      </c>
      <c r="D7830" t="s">
        <v>6848</v>
      </c>
      <c r="E7830" t="s">
        <v>1258</v>
      </c>
      <c r="F7830" t="s">
        <v>89</v>
      </c>
      <c r="G7830" t="s">
        <v>89</v>
      </c>
      <c r="H7830" t="s">
        <v>93</v>
      </c>
    </row>
    <row r="7831" spans="1:8" x14ac:dyDescent="0.25">
      <c r="A7831" t="s">
        <v>310</v>
      </c>
      <c r="B7831" t="s">
        <v>3739</v>
      </c>
      <c r="C7831" t="s">
        <v>89</v>
      </c>
      <c r="D7831" t="s">
        <v>6848</v>
      </c>
      <c r="E7831" t="s">
        <v>1258</v>
      </c>
      <c r="F7831" t="s">
        <v>89</v>
      </c>
      <c r="G7831" t="s">
        <v>89</v>
      </c>
      <c r="H7831" t="s">
        <v>93</v>
      </c>
    </row>
    <row r="7832" spans="1:8" x14ac:dyDescent="0.25">
      <c r="A7832" t="s">
        <v>310</v>
      </c>
      <c r="B7832" t="s">
        <v>2551</v>
      </c>
      <c r="C7832" t="s">
        <v>89</v>
      </c>
      <c r="D7832" t="s">
        <v>6848</v>
      </c>
      <c r="E7832" t="s">
        <v>1258</v>
      </c>
      <c r="F7832" t="s">
        <v>89</v>
      </c>
      <c r="G7832" t="s">
        <v>89</v>
      </c>
      <c r="H7832" t="s">
        <v>93</v>
      </c>
    </row>
    <row r="7833" spans="1:8" x14ac:dyDescent="0.25">
      <c r="A7833" t="s">
        <v>310</v>
      </c>
      <c r="B7833" t="s">
        <v>3104</v>
      </c>
      <c r="C7833" t="s">
        <v>89</v>
      </c>
      <c r="D7833" t="s">
        <v>6848</v>
      </c>
      <c r="E7833" t="s">
        <v>1258</v>
      </c>
      <c r="F7833" t="s">
        <v>89</v>
      </c>
      <c r="G7833" t="s">
        <v>89</v>
      </c>
      <c r="H7833" t="s">
        <v>93</v>
      </c>
    </row>
    <row r="7834" spans="1:8" x14ac:dyDescent="0.25">
      <c r="A7834" t="s">
        <v>310</v>
      </c>
      <c r="B7834" t="s">
        <v>6849</v>
      </c>
      <c r="C7834" t="s">
        <v>89</v>
      </c>
      <c r="D7834" t="s">
        <v>89</v>
      </c>
      <c r="E7834" t="s">
        <v>1258</v>
      </c>
      <c r="F7834" t="s">
        <v>89</v>
      </c>
      <c r="G7834" t="s">
        <v>89</v>
      </c>
      <c r="H7834" t="s">
        <v>93</v>
      </c>
    </row>
    <row r="7835" spans="1:8" x14ac:dyDescent="0.25">
      <c r="A7835" t="s">
        <v>310</v>
      </c>
      <c r="B7835" t="s">
        <v>1294</v>
      </c>
      <c r="C7835" t="s">
        <v>89</v>
      </c>
      <c r="D7835" t="s">
        <v>2423</v>
      </c>
      <c r="E7835" t="s">
        <v>1238</v>
      </c>
      <c r="F7835" t="s">
        <v>89</v>
      </c>
      <c r="G7835" t="s">
        <v>89</v>
      </c>
      <c r="H7835" t="s">
        <v>93</v>
      </c>
    </row>
    <row r="7836" spans="1:8" x14ac:dyDescent="0.25">
      <c r="A7836" t="s">
        <v>310</v>
      </c>
      <c r="B7836" t="s">
        <v>5237</v>
      </c>
      <c r="C7836" t="s">
        <v>89</v>
      </c>
      <c r="D7836" t="s">
        <v>2423</v>
      </c>
      <c r="E7836" t="s">
        <v>1238</v>
      </c>
      <c r="F7836" t="s">
        <v>89</v>
      </c>
      <c r="G7836" t="s">
        <v>89</v>
      </c>
      <c r="H7836" t="s">
        <v>93</v>
      </c>
    </row>
    <row r="7837" spans="1:8" x14ac:dyDescent="0.25">
      <c r="A7837" t="s">
        <v>310</v>
      </c>
      <c r="B7837" t="s">
        <v>1181</v>
      </c>
      <c r="C7837" t="s">
        <v>89</v>
      </c>
      <c r="D7837" t="s">
        <v>2423</v>
      </c>
      <c r="E7837" t="s">
        <v>1238</v>
      </c>
      <c r="F7837" t="s">
        <v>89</v>
      </c>
      <c r="G7837" t="s">
        <v>89</v>
      </c>
      <c r="H7837" t="s">
        <v>93</v>
      </c>
    </row>
    <row r="7838" spans="1:8" x14ac:dyDescent="0.25">
      <c r="A7838" t="s">
        <v>310</v>
      </c>
      <c r="B7838" t="s">
        <v>1184</v>
      </c>
      <c r="C7838" t="s">
        <v>89</v>
      </c>
      <c r="D7838" t="s">
        <v>89</v>
      </c>
      <c r="E7838" t="s">
        <v>1238</v>
      </c>
      <c r="F7838" t="s">
        <v>89</v>
      </c>
      <c r="G7838" t="s">
        <v>89</v>
      </c>
      <c r="H7838" t="s">
        <v>93</v>
      </c>
    </row>
    <row r="7839" spans="1:8" x14ac:dyDescent="0.25">
      <c r="A7839" t="s">
        <v>310</v>
      </c>
      <c r="B7839" t="s">
        <v>6850</v>
      </c>
      <c r="C7839" t="s">
        <v>89</v>
      </c>
      <c r="D7839" t="s">
        <v>89</v>
      </c>
      <c r="E7839" t="s">
        <v>1135</v>
      </c>
      <c r="F7839" t="s">
        <v>89</v>
      </c>
      <c r="G7839" t="s">
        <v>89</v>
      </c>
      <c r="H7839" t="s">
        <v>93</v>
      </c>
    </row>
    <row r="7840" spans="1:8" x14ac:dyDescent="0.25">
      <c r="A7840" t="s">
        <v>310</v>
      </c>
      <c r="B7840" t="s">
        <v>2252</v>
      </c>
      <c r="C7840" t="s">
        <v>89</v>
      </c>
      <c r="D7840" t="s">
        <v>89</v>
      </c>
      <c r="E7840" t="s">
        <v>1135</v>
      </c>
      <c r="F7840" t="s">
        <v>89</v>
      </c>
      <c r="G7840" t="s">
        <v>89</v>
      </c>
      <c r="H7840" t="s">
        <v>93</v>
      </c>
    </row>
    <row r="7841" spans="1:8" x14ac:dyDescent="0.25">
      <c r="A7841" t="s">
        <v>310</v>
      </c>
      <c r="B7841" t="s">
        <v>1197</v>
      </c>
      <c r="C7841" t="s">
        <v>89</v>
      </c>
      <c r="D7841" t="s">
        <v>89</v>
      </c>
      <c r="E7841" t="s">
        <v>1105</v>
      </c>
      <c r="F7841" t="s">
        <v>89</v>
      </c>
      <c r="G7841" t="s">
        <v>89</v>
      </c>
      <c r="H7841" t="s">
        <v>93</v>
      </c>
    </row>
    <row r="7842" spans="1:8" x14ac:dyDescent="0.25">
      <c r="A7842" t="s">
        <v>310</v>
      </c>
      <c r="B7842" t="s">
        <v>6851</v>
      </c>
      <c r="C7842" t="s">
        <v>89</v>
      </c>
      <c r="D7842" t="s">
        <v>89</v>
      </c>
      <c r="E7842" t="s">
        <v>1093</v>
      </c>
      <c r="F7842" t="s">
        <v>89</v>
      </c>
      <c r="G7842" t="s">
        <v>89</v>
      </c>
      <c r="H7842" t="s">
        <v>93</v>
      </c>
    </row>
    <row r="7843" spans="1:8" x14ac:dyDescent="0.25">
      <c r="A7843" t="s">
        <v>310</v>
      </c>
      <c r="B7843" t="s">
        <v>3186</v>
      </c>
      <c r="C7843" t="s">
        <v>89</v>
      </c>
      <c r="D7843" t="s">
        <v>89</v>
      </c>
      <c r="E7843" t="s">
        <v>1105</v>
      </c>
      <c r="F7843" t="s">
        <v>89</v>
      </c>
      <c r="G7843" t="s">
        <v>89</v>
      </c>
      <c r="H7843" t="s">
        <v>93</v>
      </c>
    </row>
    <row r="7844" spans="1:8" x14ac:dyDescent="0.25">
      <c r="A7844" t="s">
        <v>310</v>
      </c>
      <c r="B7844" t="s">
        <v>2139</v>
      </c>
      <c r="C7844" t="s">
        <v>89</v>
      </c>
      <c r="D7844" t="s">
        <v>89</v>
      </c>
      <c r="E7844" t="s">
        <v>1196</v>
      </c>
      <c r="F7844" t="s">
        <v>89</v>
      </c>
      <c r="G7844" t="s">
        <v>89</v>
      </c>
      <c r="H7844" t="s">
        <v>93</v>
      </c>
    </row>
    <row r="7845" spans="1:8" x14ac:dyDescent="0.25">
      <c r="A7845" t="s">
        <v>310</v>
      </c>
      <c r="B7845" t="s">
        <v>2151</v>
      </c>
      <c r="C7845" t="s">
        <v>89</v>
      </c>
      <c r="D7845" t="s">
        <v>89</v>
      </c>
      <c r="E7845" t="s">
        <v>1196</v>
      </c>
      <c r="F7845" t="s">
        <v>89</v>
      </c>
      <c r="G7845" t="s">
        <v>89</v>
      </c>
      <c r="H7845" t="s">
        <v>93</v>
      </c>
    </row>
    <row r="7846" spans="1:8" x14ac:dyDescent="0.25">
      <c r="A7846" t="s">
        <v>310</v>
      </c>
      <c r="B7846" t="s">
        <v>1122</v>
      </c>
      <c r="C7846" t="s">
        <v>89</v>
      </c>
      <c r="D7846" t="s">
        <v>89</v>
      </c>
      <c r="E7846" t="s">
        <v>1218</v>
      </c>
      <c r="F7846" t="s">
        <v>89</v>
      </c>
      <c r="G7846" t="s">
        <v>89</v>
      </c>
      <c r="H7846" t="s">
        <v>93</v>
      </c>
    </row>
    <row r="7847" spans="1:8" x14ac:dyDescent="0.25">
      <c r="A7847" t="s">
        <v>310</v>
      </c>
      <c r="B7847" t="s">
        <v>1125</v>
      </c>
      <c r="C7847" t="s">
        <v>89</v>
      </c>
      <c r="D7847" t="s">
        <v>89</v>
      </c>
      <c r="E7847" t="s">
        <v>1218</v>
      </c>
      <c r="F7847" t="s">
        <v>89</v>
      </c>
      <c r="G7847" t="s">
        <v>89</v>
      </c>
      <c r="H7847" t="s">
        <v>93</v>
      </c>
    </row>
    <row r="7848" spans="1:8" x14ac:dyDescent="0.25">
      <c r="A7848" t="s">
        <v>310</v>
      </c>
      <c r="B7848" t="s">
        <v>1124</v>
      </c>
      <c r="C7848" t="s">
        <v>89</v>
      </c>
      <c r="D7848" t="s">
        <v>89</v>
      </c>
      <c r="E7848" t="s">
        <v>1218</v>
      </c>
      <c r="F7848" t="s">
        <v>89</v>
      </c>
      <c r="G7848" t="s">
        <v>89</v>
      </c>
      <c r="H7848" t="s">
        <v>93</v>
      </c>
    </row>
    <row r="7849" spans="1:8" x14ac:dyDescent="0.25">
      <c r="A7849" t="s">
        <v>310</v>
      </c>
      <c r="B7849" t="s">
        <v>1126</v>
      </c>
      <c r="C7849" t="s">
        <v>89</v>
      </c>
      <c r="D7849" t="s">
        <v>89</v>
      </c>
      <c r="E7849" t="s">
        <v>1196</v>
      </c>
      <c r="F7849" t="s">
        <v>89</v>
      </c>
      <c r="G7849" t="s">
        <v>89</v>
      </c>
      <c r="H7849" t="s">
        <v>93</v>
      </c>
    </row>
    <row r="7850" spans="1:8" x14ac:dyDescent="0.25">
      <c r="A7850" t="s">
        <v>310</v>
      </c>
      <c r="B7850" t="s">
        <v>1219</v>
      </c>
      <c r="C7850" t="s">
        <v>89</v>
      </c>
      <c r="D7850" t="s">
        <v>89</v>
      </c>
      <c r="E7850" t="s">
        <v>1218</v>
      </c>
      <c r="F7850" t="s">
        <v>89</v>
      </c>
      <c r="G7850" t="s">
        <v>89</v>
      </c>
      <c r="H7850" t="s">
        <v>93</v>
      </c>
    </row>
    <row r="7851" spans="1:8" x14ac:dyDescent="0.25">
      <c r="A7851" t="s">
        <v>310</v>
      </c>
      <c r="B7851" t="s">
        <v>1510</v>
      </c>
      <c r="C7851" t="s">
        <v>89</v>
      </c>
      <c r="D7851" t="s">
        <v>89</v>
      </c>
      <c r="E7851" t="s">
        <v>1131</v>
      </c>
      <c r="F7851" t="s">
        <v>89</v>
      </c>
      <c r="G7851" t="s">
        <v>89</v>
      </c>
      <c r="H7851" t="s">
        <v>93</v>
      </c>
    </row>
    <row r="7852" spans="1:8" x14ac:dyDescent="0.25">
      <c r="A7852" t="s">
        <v>310</v>
      </c>
      <c r="B7852" t="s">
        <v>1130</v>
      </c>
      <c r="C7852" t="s">
        <v>89</v>
      </c>
      <c r="D7852" t="s">
        <v>89</v>
      </c>
      <c r="E7852" t="s">
        <v>1202</v>
      </c>
      <c r="F7852" t="s">
        <v>89</v>
      </c>
      <c r="G7852" t="s">
        <v>89</v>
      </c>
      <c r="H7852" t="s">
        <v>93</v>
      </c>
    </row>
    <row r="7853" spans="1:8" x14ac:dyDescent="0.25">
      <c r="A7853" t="s">
        <v>310</v>
      </c>
      <c r="B7853" t="s">
        <v>1132</v>
      </c>
      <c r="C7853" t="s">
        <v>89</v>
      </c>
      <c r="D7853" t="s">
        <v>89</v>
      </c>
      <c r="E7853" t="s">
        <v>1202</v>
      </c>
      <c r="F7853" t="s">
        <v>89</v>
      </c>
      <c r="G7853" t="s">
        <v>89</v>
      </c>
      <c r="H7853" t="s">
        <v>93</v>
      </c>
    </row>
    <row r="7854" spans="1:8" x14ac:dyDescent="0.25">
      <c r="A7854" t="s">
        <v>310</v>
      </c>
      <c r="B7854" t="s">
        <v>3262</v>
      </c>
      <c r="C7854" t="s">
        <v>89</v>
      </c>
      <c r="D7854" t="s">
        <v>89</v>
      </c>
      <c r="E7854" t="s">
        <v>1218</v>
      </c>
      <c r="F7854" t="s">
        <v>89</v>
      </c>
      <c r="G7854" t="s">
        <v>89</v>
      </c>
      <c r="H7854" t="s">
        <v>93</v>
      </c>
    </row>
    <row r="7855" spans="1:8" x14ac:dyDescent="0.25">
      <c r="A7855" t="s">
        <v>310</v>
      </c>
      <c r="B7855" t="s">
        <v>1268</v>
      </c>
      <c r="C7855" t="s">
        <v>89</v>
      </c>
      <c r="D7855" t="s">
        <v>89</v>
      </c>
      <c r="E7855" t="s">
        <v>1272</v>
      </c>
      <c r="F7855" t="s">
        <v>89</v>
      </c>
      <c r="G7855" t="s">
        <v>89</v>
      </c>
      <c r="H7855" t="s">
        <v>93</v>
      </c>
    </row>
    <row r="7856" spans="1:8" x14ac:dyDescent="0.25">
      <c r="A7856" t="s">
        <v>310</v>
      </c>
      <c r="B7856" t="s">
        <v>1271</v>
      </c>
      <c r="C7856" t="s">
        <v>89</v>
      </c>
      <c r="D7856" t="s">
        <v>89</v>
      </c>
      <c r="E7856" t="s">
        <v>1100</v>
      </c>
      <c r="F7856" t="s">
        <v>89</v>
      </c>
      <c r="G7856" t="s">
        <v>89</v>
      </c>
      <c r="H7856" t="s">
        <v>93</v>
      </c>
    </row>
    <row r="7857" spans="1:8" x14ac:dyDescent="0.25">
      <c r="A7857" t="s">
        <v>310</v>
      </c>
      <c r="B7857" t="s">
        <v>6852</v>
      </c>
      <c r="C7857" t="s">
        <v>89</v>
      </c>
      <c r="D7857" t="s">
        <v>6853</v>
      </c>
      <c r="E7857" t="s">
        <v>1298</v>
      </c>
      <c r="F7857" t="s">
        <v>89</v>
      </c>
      <c r="G7857" t="s">
        <v>89</v>
      </c>
      <c r="H7857" t="s">
        <v>93</v>
      </c>
    </row>
    <row r="7858" spans="1:8" x14ac:dyDescent="0.25">
      <c r="A7858" t="s">
        <v>310</v>
      </c>
      <c r="B7858" t="s">
        <v>1138</v>
      </c>
      <c r="C7858" t="s">
        <v>89</v>
      </c>
      <c r="D7858" t="s">
        <v>89</v>
      </c>
      <c r="E7858" t="s">
        <v>1139</v>
      </c>
      <c r="F7858" t="s">
        <v>89</v>
      </c>
      <c r="G7858" t="s">
        <v>89</v>
      </c>
      <c r="H7858" t="s">
        <v>93</v>
      </c>
    </row>
    <row r="7859" spans="1:8" x14ac:dyDescent="0.25">
      <c r="A7859" t="s">
        <v>311</v>
      </c>
      <c r="B7859" t="s">
        <v>6854</v>
      </c>
      <c r="C7859" t="s">
        <v>89</v>
      </c>
      <c r="D7859" t="s">
        <v>6855</v>
      </c>
      <c r="E7859" t="s">
        <v>4539</v>
      </c>
      <c r="F7859" t="s">
        <v>89</v>
      </c>
      <c r="G7859" t="s">
        <v>89</v>
      </c>
      <c r="H7859" t="s">
        <v>93</v>
      </c>
    </row>
    <row r="7860" spans="1:8" x14ac:dyDescent="0.25">
      <c r="A7860" t="s">
        <v>311</v>
      </c>
      <c r="B7860" t="s">
        <v>6856</v>
      </c>
      <c r="C7860" t="s">
        <v>89</v>
      </c>
      <c r="D7860" t="s">
        <v>6857</v>
      </c>
      <c r="E7860" t="s">
        <v>4548</v>
      </c>
      <c r="F7860" t="s">
        <v>89</v>
      </c>
      <c r="G7860" t="s">
        <v>89</v>
      </c>
      <c r="H7860" t="s">
        <v>93</v>
      </c>
    </row>
    <row r="7861" spans="1:8" x14ac:dyDescent="0.25">
      <c r="A7861" t="s">
        <v>311</v>
      </c>
      <c r="B7861" t="s">
        <v>6858</v>
      </c>
      <c r="C7861" t="s">
        <v>89</v>
      </c>
      <c r="D7861" t="s">
        <v>6859</v>
      </c>
      <c r="E7861" t="s">
        <v>4491</v>
      </c>
      <c r="F7861" t="s">
        <v>89</v>
      </c>
      <c r="G7861" t="s">
        <v>89</v>
      </c>
      <c r="H7861" t="s">
        <v>93</v>
      </c>
    </row>
    <row r="7862" spans="1:8" x14ac:dyDescent="0.25">
      <c r="A7862" t="s">
        <v>311</v>
      </c>
      <c r="B7862" t="s">
        <v>6860</v>
      </c>
      <c r="C7862" t="s">
        <v>89</v>
      </c>
      <c r="D7862" t="s">
        <v>6861</v>
      </c>
      <c r="E7862" t="s">
        <v>4394</v>
      </c>
      <c r="F7862" t="s">
        <v>89</v>
      </c>
      <c r="G7862" t="s">
        <v>89</v>
      </c>
      <c r="H7862" t="s">
        <v>93</v>
      </c>
    </row>
    <row r="7863" spans="1:8" x14ac:dyDescent="0.25">
      <c r="A7863" t="s">
        <v>311</v>
      </c>
      <c r="B7863" t="s">
        <v>6862</v>
      </c>
      <c r="C7863" t="s">
        <v>89</v>
      </c>
      <c r="D7863" t="s">
        <v>6863</v>
      </c>
      <c r="E7863" t="s">
        <v>4451</v>
      </c>
      <c r="F7863" t="s">
        <v>89</v>
      </c>
      <c r="G7863" t="s">
        <v>89</v>
      </c>
      <c r="H7863" t="s">
        <v>93</v>
      </c>
    </row>
    <row r="7864" spans="1:8" x14ac:dyDescent="0.25">
      <c r="A7864" t="s">
        <v>311</v>
      </c>
      <c r="B7864" t="s">
        <v>6864</v>
      </c>
      <c r="C7864" t="s">
        <v>89</v>
      </c>
      <c r="D7864" t="s">
        <v>6865</v>
      </c>
      <c r="E7864" t="s">
        <v>4548</v>
      </c>
      <c r="F7864" t="s">
        <v>89</v>
      </c>
      <c r="G7864" t="s">
        <v>89</v>
      </c>
      <c r="H7864" t="s">
        <v>93</v>
      </c>
    </row>
    <row r="7865" spans="1:8" x14ac:dyDescent="0.25">
      <c r="A7865" t="s">
        <v>311</v>
      </c>
      <c r="B7865" t="s">
        <v>6866</v>
      </c>
      <c r="C7865" t="s">
        <v>89</v>
      </c>
      <c r="D7865" t="s">
        <v>6867</v>
      </c>
      <c r="E7865" t="s">
        <v>4491</v>
      </c>
      <c r="F7865" t="s">
        <v>89</v>
      </c>
      <c r="G7865" t="s">
        <v>89</v>
      </c>
      <c r="H7865" t="s">
        <v>93</v>
      </c>
    </row>
    <row r="7866" spans="1:8" x14ac:dyDescent="0.25">
      <c r="A7866" t="s">
        <v>311</v>
      </c>
      <c r="B7866" t="s">
        <v>6868</v>
      </c>
      <c r="C7866" t="s">
        <v>89</v>
      </c>
      <c r="D7866" t="s">
        <v>6869</v>
      </c>
      <c r="E7866" t="s">
        <v>6870</v>
      </c>
      <c r="F7866" t="s">
        <v>89</v>
      </c>
      <c r="G7866" t="s">
        <v>89</v>
      </c>
      <c r="H7866" t="s">
        <v>93</v>
      </c>
    </row>
    <row r="7867" spans="1:8" x14ac:dyDescent="0.25">
      <c r="A7867" t="s">
        <v>311</v>
      </c>
      <c r="B7867" t="s">
        <v>6871</v>
      </c>
      <c r="C7867" t="s">
        <v>89</v>
      </c>
      <c r="D7867" t="s">
        <v>6872</v>
      </c>
      <c r="E7867" t="s">
        <v>4376</v>
      </c>
      <c r="F7867" t="s">
        <v>89</v>
      </c>
      <c r="G7867" t="s">
        <v>89</v>
      </c>
      <c r="H7867" t="s">
        <v>93</v>
      </c>
    </row>
    <row r="7868" spans="1:8" x14ac:dyDescent="0.25">
      <c r="A7868" t="s">
        <v>311</v>
      </c>
      <c r="B7868" t="s">
        <v>6873</v>
      </c>
      <c r="C7868" t="s">
        <v>89</v>
      </c>
      <c r="D7868" t="s">
        <v>6872</v>
      </c>
      <c r="E7868" t="s">
        <v>6874</v>
      </c>
      <c r="F7868" t="s">
        <v>89</v>
      </c>
      <c r="G7868" t="s">
        <v>89</v>
      </c>
      <c r="H7868" t="s">
        <v>93</v>
      </c>
    </row>
    <row r="7869" spans="1:8" x14ac:dyDescent="0.25">
      <c r="A7869" t="s">
        <v>311</v>
      </c>
      <c r="B7869" t="s">
        <v>6875</v>
      </c>
      <c r="C7869" t="s">
        <v>89</v>
      </c>
      <c r="D7869" t="s">
        <v>6872</v>
      </c>
      <c r="E7869" t="s">
        <v>4394</v>
      </c>
      <c r="F7869" t="s">
        <v>89</v>
      </c>
      <c r="G7869" t="s">
        <v>89</v>
      </c>
      <c r="H7869" t="s">
        <v>93</v>
      </c>
    </row>
    <row r="7870" spans="1:8" x14ac:dyDescent="0.25">
      <c r="A7870" t="s">
        <v>311</v>
      </c>
      <c r="B7870" t="s">
        <v>6876</v>
      </c>
      <c r="C7870" t="s">
        <v>89</v>
      </c>
      <c r="D7870" t="s">
        <v>6877</v>
      </c>
      <c r="E7870" t="s">
        <v>6878</v>
      </c>
      <c r="F7870" t="s">
        <v>89</v>
      </c>
      <c r="G7870" t="s">
        <v>89</v>
      </c>
      <c r="H7870" t="s">
        <v>93</v>
      </c>
    </row>
    <row r="7871" spans="1:8" x14ac:dyDescent="0.25">
      <c r="A7871" t="s">
        <v>311</v>
      </c>
      <c r="B7871" t="s">
        <v>6879</v>
      </c>
      <c r="C7871" t="s">
        <v>89</v>
      </c>
      <c r="D7871" t="s">
        <v>6880</v>
      </c>
      <c r="E7871" t="s">
        <v>4491</v>
      </c>
      <c r="F7871" t="s">
        <v>89</v>
      </c>
      <c r="G7871" t="s">
        <v>89</v>
      </c>
      <c r="H7871" t="s">
        <v>93</v>
      </c>
    </row>
    <row r="7872" spans="1:8" x14ac:dyDescent="0.25">
      <c r="A7872" t="s">
        <v>311</v>
      </c>
      <c r="B7872" t="s">
        <v>6881</v>
      </c>
      <c r="C7872" t="s">
        <v>89</v>
      </c>
      <c r="D7872" t="s">
        <v>6882</v>
      </c>
      <c r="E7872" t="s">
        <v>6878</v>
      </c>
      <c r="F7872" t="s">
        <v>89</v>
      </c>
      <c r="G7872" t="s">
        <v>89</v>
      </c>
      <c r="H7872" t="s">
        <v>93</v>
      </c>
    </row>
    <row r="7873" spans="1:8" x14ac:dyDescent="0.25">
      <c r="A7873" t="s">
        <v>311</v>
      </c>
      <c r="B7873" t="s">
        <v>6883</v>
      </c>
      <c r="C7873" t="s">
        <v>89</v>
      </c>
      <c r="D7873" t="s">
        <v>6884</v>
      </c>
      <c r="E7873" t="s">
        <v>4548</v>
      </c>
      <c r="F7873" t="s">
        <v>89</v>
      </c>
      <c r="G7873" t="s">
        <v>89</v>
      </c>
      <c r="H7873" t="s">
        <v>93</v>
      </c>
    </row>
    <row r="7874" spans="1:8" x14ac:dyDescent="0.25">
      <c r="A7874" t="s">
        <v>311</v>
      </c>
      <c r="B7874" t="s">
        <v>6885</v>
      </c>
      <c r="C7874" t="s">
        <v>89</v>
      </c>
      <c r="D7874" t="s">
        <v>89</v>
      </c>
      <c r="E7874" t="s">
        <v>4539</v>
      </c>
      <c r="F7874" t="s">
        <v>89</v>
      </c>
      <c r="G7874" t="s">
        <v>89</v>
      </c>
      <c r="H7874" t="s">
        <v>93</v>
      </c>
    </row>
    <row r="7875" spans="1:8" x14ac:dyDescent="0.25">
      <c r="A7875" t="s">
        <v>311</v>
      </c>
      <c r="B7875" t="s">
        <v>6886</v>
      </c>
      <c r="C7875" t="s">
        <v>89</v>
      </c>
      <c r="D7875" t="s">
        <v>6872</v>
      </c>
      <c r="E7875" t="s">
        <v>4428</v>
      </c>
      <c r="F7875" t="s">
        <v>89</v>
      </c>
      <c r="G7875" t="s">
        <v>89</v>
      </c>
      <c r="H7875" t="s">
        <v>93</v>
      </c>
    </row>
    <row r="7876" spans="1:8" x14ac:dyDescent="0.25">
      <c r="A7876" t="s">
        <v>311</v>
      </c>
      <c r="B7876" t="s">
        <v>6887</v>
      </c>
      <c r="C7876" t="s">
        <v>89</v>
      </c>
      <c r="D7876" t="s">
        <v>89</v>
      </c>
      <c r="E7876" t="s">
        <v>4405</v>
      </c>
      <c r="F7876" t="s">
        <v>89</v>
      </c>
      <c r="G7876" t="s">
        <v>89</v>
      </c>
      <c r="H7876" t="s">
        <v>93</v>
      </c>
    </row>
    <row r="7877" spans="1:8" x14ac:dyDescent="0.25">
      <c r="A7877" t="s">
        <v>311</v>
      </c>
      <c r="B7877" t="s">
        <v>6888</v>
      </c>
      <c r="C7877" t="s">
        <v>89</v>
      </c>
      <c r="D7877" t="s">
        <v>89</v>
      </c>
      <c r="E7877" t="s">
        <v>4589</v>
      </c>
      <c r="F7877" t="s">
        <v>89</v>
      </c>
      <c r="G7877" t="s">
        <v>89</v>
      </c>
      <c r="H7877" t="s">
        <v>93</v>
      </c>
    </row>
    <row r="7878" spans="1:8" x14ac:dyDescent="0.25">
      <c r="A7878" t="s">
        <v>311</v>
      </c>
      <c r="B7878" t="s">
        <v>6889</v>
      </c>
      <c r="C7878" t="s">
        <v>89</v>
      </c>
      <c r="D7878" t="s">
        <v>89</v>
      </c>
      <c r="E7878" t="s">
        <v>4491</v>
      </c>
      <c r="F7878" t="s">
        <v>89</v>
      </c>
      <c r="G7878" t="s">
        <v>89</v>
      </c>
      <c r="H7878" t="s">
        <v>93</v>
      </c>
    </row>
    <row r="7879" spans="1:8" x14ac:dyDescent="0.25">
      <c r="A7879" t="s">
        <v>311</v>
      </c>
      <c r="B7879" t="s">
        <v>6890</v>
      </c>
      <c r="C7879" t="s">
        <v>89</v>
      </c>
      <c r="D7879" t="s">
        <v>89</v>
      </c>
      <c r="E7879" t="s">
        <v>4592</v>
      </c>
      <c r="F7879" t="s">
        <v>89</v>
      </c>
      <c r="G7879" t="s">
        <v>89</v>
      </c>
      <c r="H7879" t="s">
        <v>93</v>
      </c>
    </row>
    <row r="7880" spans="1:8" x14ac:dyDescent="0.25">
      <c r="A7880" t="s">
        <v>311</v>
      </c>
      <c r="B7880" t="s">
        <v>6891</v>
      </c>
      <c r="C7880" t="s">
        <v>89</v>
      </c>
      <c r="D7880" t="s">
        <v>6872</v>
      </c>
      <c r="E7880" t="s">
        <v>4548</v>
      </c>
      <c r="F7880" t="s">
        <v>89</v>
      </c>
      <c r="G7880" t="s">
        <v>89</v>
      </c>
      <c r="H7880" t="s">
        <v>93</v>
      </c>
    </row>
    <row r="7881" spans="1:8" x14ac:dyDescent="0.25">
      <c r="A7881" t="s">
        <v>311</v>
      </c>
      <c r="B7881" t="s">
        <v>6892</v>
      </c>
      <c r="C7881" t="s">
        <v>89</v>
      </c>
      <c r="D7881" t="s">
        <v>89</v>
      </c>
      <c r="E7881" t="s">
        <v>4612</v>
      </c>
      <c r="F7881" t="s">
        <v>89</v>
      </c>
      <c r="G7881" t="s">
        <v>89</v>
      </c>
      <c r="H7881" t="s">
        <v>93</v>
      </c>
    </row>
    <row r="7882" spans="1:8" x14ac:dyDescent="0.25">
      <c r="A7882" t="s">
        <v>311</v>
      </c>
      <c r="B7882" t="s">
        <v>6893</v>
      </c>
      <c r="C7882" t="s">
        <v>89</v>
      </c>
      <c r="D7882" t="s">
        <v>6894</v>
      </c>
      <c r="E7882" t="s">
        <v>4612</v>
      </c>
      <c r="F7882" t="s">
        <v>89</v>
      </c>
      <c r="G7882" t="s">
        <v>89</v>
      </c>
      <c r="H7882" t="s">
        <v>93</v>
      </c>
    </row>
    <row r="7883" spans="1:8" x14ac:dyDescent="0.25">
      <c r="A7883" t="s">
        <v>311</v>
      </c>
      <c r="B7883" t="s">
        <v>6895</v>
      </c>
      <c r="C7883" t="s">
        <v>89</v>
      </c>
      <c r="D7883" t="s">
        <v>89</v>
      </c>
      <c r="E7883" t="s">
        <v>4448</v>
      </c>
      <c r="F7883" t="s">
        <v>89</v>
      </c>
      <c r="G7883" t="s">
        <v>89</v>
      </c>
      <c r="H7883" t="s">
        <v>93</v>
      </c>
    </row>
    <row r="7884" spans="1:8" x14ac:dyDescent="0.25">
      <c r="A7884" t="s">
        <v>311</v>
      </c>
      <c r="B7884" t="s">
        <v>6896</v>
      </c>
      <c r="C7884" t="s">
        <v>89</v>
      </c>
      <c r="D7884" t="s">
        <v>6897</v>
      </c>
      <c r="E7884" t="s">
        <v>4548</v>
      </c>
      <c r="F7884" t="s">
        <v>89</v>
      </c>
      <c r="G7884" t="s">
        <v>89</v>
      </c>
      <c r="H7884" t="s">
        <v>93</v>
      </c>
    </row>
    <row r="7885" spans="1:8" x14ac:dyDescent="0.25">
      <c r="A7885" t="s">
        <v>311</v>
      </c>
      <c r="B7885" t="s">
        <v>6898</v>
      </c>
      <c r="C7885" t="s">
        <v>89</v>
      </c>
      <c r="D7885" t="s">
        <v>6897</v>
      </c>
      <c r="E7885" t="s">
        <v>4373</v>
      </c>
      <c r="F7885" t="s">
        <v>89</v>
      </c>
      <c r="G7885" t="s">
        <v>89</v>
      </c>
      <c r="H7885" t="s">
        <v>93</v>
      </c>
    </row>
    <row r="7886" spans="1:8" x14ac:dyDescent="0.25">
      <c r="A7886" t="s">
        <v>311</v>
      </c>
      <c r="B7886" t="s">
        <v>6899</v>
      </c>
      <c r="C7886" t="s">
        <v>89</v>
      </c>
      <c r="D7886" t="s">
        <v>6897</v>
      </c>
      <c r="E7886" t="s">
        <v>4491</v>
      </c>
      <c r="F7886" t="s">
        <v>89</v>
      </c>
      <c r="G7886" t="s">
        <v>89</v>
      </c>
      <c r="H7886" t="s">
        <v>93</v>
      </c>
    </row>
    <row r="7887" spans="1:8" x14ac:dyDescent="0.25">
      <c r="A7887" t="s">
        <v>311</v>
      </c>
      <c r="B7887" t="s">
        <v>6900</v>
      </c>
      <c r="C7887" t="s">
        <v>89</v>
      </c>
      <c r="D7887" t="s">
        <v>6897</v>
      </c>
      <c r="E7887" t="s">
        <v>4394</v>
      </c>
      <c r="F7887" t="s">
        <v>89</v>
      </c>
      <c r="G7887" t="s">
        <v>89</v>
      </c>
      <c r="H7887" t="s">
        <v>93</v>
      </c>
    </row>
    <row r="7888" spans="1:8" x14ac:dyDescent="0.25">
      <c r="A7888" t="s">
        <v>311</v>
      </c>
      <c r="B7888" t="s">
        <v>6901</v>
      </c>
      <c r="C7888" t="s">
        <v>89</v>
      </c>
      <c r="D7888" t="s">
        <v>6897</v>
      </c>
      <c r="E7888" t="s">
        <v>4488</v>
      </c>
      <c r="F7888" t="s">
        <v>89</v>
      </c>
      <c r="G7888" t="s">
        <v>89</v>
      </c>
      <c r="H7888" t="s">
        <v>93</v>
      </c>
    </row>
    <row r="7889" spans="1:8" x14ac:dyDescent="0.25">
      <c r="A7889" t="s">
        <v>311</v>
      </c>
      <c r="B7889" t="s">
        <v>6902</v>
      </c>
      <c r="C7889" t="s">
        <v>89</v>
      </c>
      <c r="D7889" t="s">
        <v>6897</v>
      </c>
      <c r="E7889" t="s">
        <v>6874</v>
      </c>
      <c r="F7889" t="s">
        <v>89</v>
      </c>
      <c r="G7889" t="s">
        <v>89</v>
      </c>
      <c r="H7889" t="s">
        <v>93</v>
      </c>
    </row>
    <row r="7890" spans="1:8" x14ac:dyDescent="0.25">
      <c r="A7890" t="s">
        <v>311</v>
      </c>
      <c r="B7890" t="s">
        <v>6903</v>
      </c>
      <c r="C7890" t="s">
        <v>89</v>
      </c>
      <c r="D7890" t="s">
        <v>6904</v>
      </c>
      <c r="E7890" t="s">
        <v>4612</v>
      </c>
      <c r="F7890" t="s">
        <v>89</v>
      </c>
      <c r="G7890" t="s">
        <v>89</v>
      </c>
      <c r="H7890" t="s">
        <v>93</v>
      </c>
    </row>
    <row r="7891" spans="1:8" x14ac:dyDescent="0.25">
      <c r="A7891" t="s">
        <v>311</v>
      </c>
      <c r="B7891" t="s">
        <v>6905</v>
      </c>
      <c r="C7891" t="s">
        <v>89</v>
      </c>
      <c r="D7891" t="s">
        <v>6906</v>
      </c>
      <c r="E7891" t="s">
        <v>4473</v>
      </c>
      <c r="F7891" t="s">
        <v>89</v>
      </c>
      <c r="G7891" t="s">
        <v>89</v>
      </c>
      <c r="H7891" t="s">
        <v>93</v>
      </c>
    </row>
    <row r="7892" spans="1:8" x14ac:dyDescent="0.25">
      <c r="A7892" t="s">
        <v>311</v>
      </c>
      <c r="B7892" t="s">
        <v>6907</v>
      </c>
      <c r="C7892" t="s">
        <v>89</v>
      </c>
      <c r="D7892" t="s">
        <v>6908</v>
      </c>
      <c r="E7892" t="s">
        <v>4473</v>
      </c>
      <c r="F7892" t="s">
        <v>89</v>
      </c>
      <c r="G7892" t="s">
        <v>89</v>
      </c>
      <c r="H7892" t="s">
        <v>93</v>
      </c>
    </row>
    <row r="7893" spans="1:8" x14ac:dyDescent="0.25">
      <c r="A7893" t="s">
        <v>311</v>
      </c>
      <c r="B7893" t="s">
        <v>6909</v>
      </c>
      <c r="C7893" t="s">
        <v>89</v>
      </c>
      <c r="D7893" t="s">
        <v>6872</v>
      </c>
      <c r="E7893" t="s">
        <v>4513</v>
      </c>
      <c r="F7893" t="s">
        <v>89</v>
      </c>
      <c r="G7893" t="s">
        <v>89</v>
      </c>
      <c r="H7893" t="s">
        <v>93</v>
      </c>
    </row>
    <row r="7894" spans="1:8" x14ac:dyDescent="0.25">
      <c r="A7894" t="s">
        <v>311</v>
      </c>
      <c r="B7894" t="s">
        <v>6910</v>
      </c>
      <c r="C7894" t="s">
        <v>89</v>
      </c>
      <c r="D7894" t="s">
        <v>6911</v>
      </c>
      <c r="E7894" t="s">
        <v>4473</v>
      </c>
      <c r="F7894" t="s">
        <v>89</v>
      </c>
      <c r="G7894" t="s">
        <v>89</v>
      </c>
      <c r="H7894" t="s">
        <v>93</v>
      </c>
    </row>
    <row r="7895" spans="1:8" x14ac:dyDescent="0.25">
      <c r="A7895" t="s">
        <v>311</v>
      </c>
      <c r="B7895" t="s">
        <v>6912</v>
      </c>
      <c r="C7895" t="s">
        <v>89</v>
      </c>
      <c r="D7895" t="s">
        <v>6913</v>
      </c>
      <c r="E7895" t="s">
        <v>4539</v>
      </c>
      <c r="F7895" t="s">
        <v>89</v>
      </c>
      <c r="G7895" t="s">
        <v>89</v>
      </c>
      <c r="H7895" t="s">
        <v>93</v>
      </c>
    </row>
    <row r="7896" spans="1:8" x14ac:dyDescent="0.25">
      <c r="A7896" t="s">
        <v>311</v>
      </c>
      <c r="B7896" t="s">
        <v>6914</v>
      </c>
      <c r="C7896" t="s">
        <v>89</v>
      </c>
      <c r="D7896" t="s">
        <v>6904</v>
      </c>
      <c r="E7896" t="s">
        <v>4479</v>
      </c>
      <c r="F7896" t="s">
        <v>89</v>
      </c>
      <c r="G7896" t="s">
        <v>89</v>
      </c>
      <c r="H7896" t="s">
        <v>93</v>
      </c>
    </row>
    <row r="7897" spans="1:8" x14ac:dyDescent="0.25">
      <c r="A7897" t="s">
        <v>311</v>
      </c>
      <c r="B7897" t="s">
        <v>6915</v>
      </c>
      <c r="C7897" t="s">
        <v>89</v>
      </c>
      <c r="D7897" t="s">
        <v>6916</v>
      </c>
      <c r="E7897" t="s">
        <v>4373</v>
      </c>
      <c r="F7897" t="s">
        <v>89</v>
      </c>
      <c r="G7897" t="s">
        <v>89</v>
      </c>
      <c r="H7897" t="s">
        <v>93</v>
      </c>
    </row>
    <row r="7898" spans="1:8" x14ac:dyDescent="0.25">
      <c r="A7898" t="s">
        <v>311</v>
      </c>
      <c r="B7898" t="s">
        <v>6917</v>
      </c>
      <c r="C7898" t="s">
        <v>89</v>
      </c>
      <c r="D7898" t="s">
        <v>6918</v>
      </c>
      <c r="E7898" t="s">
        <v>4473</v>
      </c>
      <c r="F7898" t="s">
        <v>89</v>
      </c>
      <c r="G7898" t="s">
        <v>89</v>
      </c>
      <c r="H7898" t="s">
        <v>93</v>
      </c>
    </row>
    <row r="7899" spans="1:8" x14ac:dyDescent="0.25">
      <c r="A7899" t="s">
        <v>311</v>
      </c>
      <c r="B7899" t="s">
        <v>6919</v>
      </c>
      <c r="C7899" t="s">
        <v>89</v>
      </c>
      <c r="D7899" t="s">
        <v>6872</v>
      </c>
      <c r="E7899" t="s">
        <v>4438</v>
      </c>
      <c r="F7899" t="s">
        <v>89</v>
      </c>
      <c r="G7899" t="s">
        <v>89</v>
      </c>
      <c r="H7899" t="s">
        <v>93</v>
      </c>
    </row>
    <row r="7900" spans="1:8" x14ac:dyDescent="0.25">
      <c r="A7900" t="s">
        <v>311</v>
      </c>
      <c r="B7900" t="s">
        <v>6920</v>
      </c>
      <c r="C7900" t="s">
        <v>89</v>
      </c>
      <c r="D7900" t="s">
        <v>89</v>
      </c>
      <c r="E7900" t="s">
        <v>6921</v>
      </c>
      <c r="F7900" t="s">
        <v>89</v>
      </c>
      <c r="G7900" t="s">
        <v>89</v>
      </c>
      <c r="H7900" t="s">
        <v>93</v>
      </c>
    </row>
    <row r="7901" spans="1:8" x14ac:dyDescent="0.25">
      <c r="A7901" t="s">
        <v>311</v>
      </c>
      <c r="B7901" t="s">
        <v>6922</v>
      </c>
      <c r="C7901" t="s">
        <v>89</v>
      </c>
      <c r="D7901" t="s">
        <v>6923</v>
      </c>
      <c r="E7901" t="s">
        <v>4394</v>
      </c>
      <c r="F7901" t="s">
        <v>89</v>
      </c>
      <c r="G7901" t="s">
        <v>89</v>
      </c>
      <c r="H7901" t="s">
        <v>93</v>
      </c>
    </row>
    <row r="7902" spans="1:8" x14ac:dyDescent="0.25">
      <c r="A7902" t="s">
        <v>311</v>
      </c>
      <c r="B7902" t="s">
        <v>6924</v>
      </c>
      <c r="C7902" t="s">
        <v>89</v>
      </c>
      <c r="D7902" t="s">
        <v>6925</v>
      </c>
      <c r="E7902" t="s">
        <v>4394</v>
      </c>
      <c r="F7902" t="s">
        <v>89</v>
      </c>
      <c r="G7902" t="s">
        <v>89</v>
      </c>
      <c r="H7902" t="s">
        <v>93</v>
      </c>
    </row>
    <row r="7903" spans="1:8" x14ac:dyDescent="0.25">
      <c r="A7903" t="s">
        <v>311</v>
      </c>
      <c r="B7903" t="s">
        <v>6926</v>
      </c>
      <c r="C7903" t="s">
        <v>89</v>
      </c>
      <c r="D7903" t="s">
        <v>6872</v>
      </c>
      <c r="E7903" t="s">
        <v>4431</v>
      </c>
      <c r="F7903" t="s">
        <v>89</v>
      </c>
      <c r="G7903" t="s">
        <v>89</v>
      </c>
      <c r="H7903" t="s">
        <v>93</v>
      </c>
    </row>
    <row r="7904" spans="1:8" x14ac:dyDescent="0.25">
      <c r="A7904" t="s">
        <v>311</v>
      </c>
      <c r="B7904" t="s">
        <v>6927</v>
      </c>
      <c r="C7904" t="s">
        <v>89</v>
      </c>
      <c r="D7904" t="s">
        <v>6872</v>
      </c>
      <c r="E7904" t="s">
        <v>6928</v>
      </c>
      <c r="F7904" t="s">
        <v>89</v>
      </c>
      <c r="G7904" t="s">
        <v>89</v>
      </c>
      <c r="H7904" t="s">
        <v>93</v>
      </c>
    </row>
    <row r="7905" spans="1:8" x14ac:dyDescent="0.25">
      <c r="A7905" t="s">
        <v>311</v>
      </c>
      <c r="B7905" t="s">
        <v>6929</v>
      </c>
      <c r="C7905" t="s">
        <v>89</v>
      </c>
      <c r="D7905" t="s">
        <v>6872</v>
      </c>
      <c r="E7905" t="s">
        <v>6930</v>
      </c>
      <c r="F7905" t="s">
        <v>89</v>
      </c>
      <c r="G7905" t="s">
        <v>89</v>
      </c>
      <c r="H7905" t="s">
        <v>93</v>
      </c>
    </row>
    <row r="7906" spans="1:8" x14ac:dyDescent="0.25">
      <c r="A7906" t="s">
        <v>311</v>
      </c>
      <c r="B7906" t="s">
        <v>6931</v>
      </c>
      <c r="C7906" t="s">
        <v>89</v>
      </c>
      <c r="D7906" t="s">
        <v>6872</v>
      </c>
      <c r="E7906" t="s">
        <v>6932</v>
      </c>
      <c r="F7906" t="s">
        <v>89</v>
      </c>
      <c r="G7906" t="s">
        <v>89</v>
      </c>
      <c r="H7906" t="s">
        <v>93</v>
      </c>
    </row>
    <row r="7907" spans="1:8" x14ac:dyDescent="0.25">
      <c r="A7907" t="s">
        <v>311</v>
      </c>
      <c r="B7907" t="s">
        <v>6933</v>
      </c>
      <c r="C7907" t="s">
        <v>89</v>
      </c>
      <c r="D7907" t="s">
        <v>6934</v>
      </c>
      <c r="E7907" t="s">
        <v>4412</v>
      </c>
      <c r="F7907" t="s">
        <v>89</v>
      </c>
      <c r="G7907" t="s">
        <v>89</v>
      </c>
      <c r="H7907" t="s">
        <v>93</v>
      </c>
    </row>
    <row r="7908" spans="1:8" x14ac:dyDescent="0.25">
      <c r="A7908" t="s">
        <v>311</v>
      </c>
      <c r="B7908" t="s">
        <v>6935</v>
      </c>
      <c r="C7908" t="s">
        <v>89</v>
      </c>
      <c r="D7908" t="s">
        <v>6872</v>
      </c>
      <c r="E7908" t="s">
        <v>4431</v>
      </c>
      <c r="F7908" t="s">
        <v>89</v>
      </c>
      <c r="G7908" t="s">
        <v>89</v>
      </c>
      <c r="H7908" t="s">
        <v>93</v>
      </c>
    </row>
    <row r="7909" spans="1:8" x14ac:dyDescent="0.25">
      <c r="A7909" t="s">
        <v>311</v>
      </c>
      <c r="B7909" t="s">
        <v>6936</v>
      </c>
      <c r="C7909" t="s">
        <v>89</v>
      </c>
      <c r="D7909" t="s">
        <v>6937</v>
      </c>
      <c r="E7909" t="s">
        <v>6874</v>
      </c>
      <c r="F7909" t="s">
        <v>89</v>
      </c>
      <c r="G7909" t="s">
        <v>89</v>
      </c>
      <c r="H7909" t="s">
        <v>93</v>
      </c>
    </row>
    <row r="7910" spans="1:8" x14ac:dyDescent="0.25">
      <c r="A7910" t="s">
        <v>311</v>
      </c>
      <c r="B7910" t="s">
        <v>6938</v>
      </c>
      <c r="C7910" t="s">
        <v>89</v>
      </c>
      <c r="D7910" t="s">
        <v>6939</v>
      </c>
      <c r="E7910" t="s">
        <v>6874</v>
      </c>
      <c r="F7910" t="s">
        <v>89</v>
      </c>
      <c r="G7910" t="s">
        <v>89</v>
      </c>
      <c r="H7910" t="s">
        <v>93</v>
      </c>
    </row>
    <row r="7911" spans="1:8" x14ac:dyDescent="0.25">
      <c r="A7911" t="s">
        <v>311</v>
      </c>
      <c r="B7911" t="s">
        <v>6940</v>
      </c>
      <c r="C7911" t="s">
        <v>89</v>
      </c>
      <c r="D7911" t="s">
        <v>6941</v>
      </c>
      <c r="E7911" t="s">
        <v>6874</v>
      </c>
      <c r="F7911" t="s">
        <v>89</v>
      </c>
      <c r="G7911" t="s">
        <v>89</v>
      </c>
      <c r="H7911" t="s">
        <v>93</v>
      </c>
    </row>
    <row r="7912" spans="1:8" x14ac:dyDescent="0.25">
      <c r="A7912" t="s">
        <v>311</v>
      </c>
      <c r="B7912" t="s">
        <v>6942</v>
      </c>
      <c r="C7912" t="s">
        <v>89</v>
      </c>
      <c r="D7912" t="s">
        <v>6943</v>
      </c>
      <c r="E7912" t="s">
        <v>6874</v>
      </c>
      <c r="F7912" t="s">
        <v>89</v>
      </c>
      <c r="G7912" t="s">
        <v>89</v>
      </c>
      <c r="H7912" t="s">
        <v>93</v>
      </c>
    </row>
    <row r="7913" spans="1:8" x14ac:dyDescent="0.25">
      <c r="A7913" t="s">
        <v>311</v>
      </c>
      <c r="B7913" t="s">
        <v>2342</v>
      </c>
      <c r="C7913" t="s">
        <v>89</v>
      </c>
      <c r="D7913" t="s">
        <v>6944</v>
      </c>
      <c r="E7913" t="s">
        <v>6945</v>
      </c>
      <c r="F7913" t="s">
        <v>89</v>
      </c>
      <c r="G7913" t="s">
        <v>89</v>
      </c>
      <c r="H7913" t="s">
        <v>93</v>
      </c>
    </row>
    <row r="7914" spans="1:8" x14ac:dyDescent="0.25">
      <c r="A7914" t="s">
        <v>311</v>
      </c>
      <c r="B7914" t="s">
        <v>6946</v>
      </c>
      <c r="C7914" t="s">
        <v>89</v>
      </c>
      <c r="D7914" t="s">
        <v>6947</v>
      </c>
      <c r="E7914" t="s">
        <v>6945</v>
      </c>
      <c r="F7914" t="s">
        <v>89</v>
      </c>
      <c r="G7914" t="s">
        <v>89</v>
      </c>
      <c r="H7914" t="s">
        <v>93</v>
      </c>
    </row>
    <row r="7915" spans="1:8" x14ac:dyDescent="0.25">
      <c r="A7915" t="s">
        <v>311</v>
      </c>
      <c r="B7915" t="s">
        <v>6948</v>
      </c>
      <c r="C7915" t="s">
        <v>89</v>
      </c>
      <c r="D7915" t="s">
        <v>6949</v>
      </c>
      <c r="E7915" t="s">
        <v>6945</v>
      </c>
      <c r="F7915" t="s">
        <v>89</v>
      </c>
      <c r="G7915" t="s">
        <v>89</v>
      </c>
      <c r="H7915" t="s">
        <v>93</v>
      </c>
    </row>
    <row r="7916" spans="1:8" x14ac:dyDescent="0.25">
      <c r="A7916" t="s">
        <v>311</v>
      </c>
      <c r="B7916" t="s">
        <v>6950</v>
      </c>
      <c r="C7916" t="s">
        <v>89</v>
      </c>
      <c r="D7916" t="s">
        <v>6951</v>
      </c>
      <c r="E7916" t="s">
        <v>6945</v>
      </c>
      <c r="F7916" t="s">
        <v>89</v>
      </c>
      <c r="G7916" t="s">
        <v>89</v>
      </c>
      <c r="H7916" t="s">
        <v>93</v>
      </c>
    </row>
    <row r="7917" spans="1:8" x14ac:dyDescent="0.25">
      <c r="A7917" t="s">
        <v>311</v>
      </c>
      <c r="B7917" t="s">
        <v>6952</v>
      </c>
      <c r="C7917" t="s">
        <v>89</v>
      </c>
      <c r="D7917" t="s">
        <v>6953</v>
      </c>
      <c r="E7917" t="s">
        <v>6945</v>
      </c>
      <c r="F7917" t="s">
        <v>89</v>
      </c>
      <c r="G7917" t="s">
        <v>89</v>
      </c>
      <c r="H7917" t="s">
        <v>93</v>
      </c>
    </row>
    <row r="7918" spans="1:8" x14ac:dyDescent="0.25">
      <c r="A7918" t="s">
        <v>311</v>
      </c>
      <c r="B7918" t="s">
        <v>6954</v>
      </c>
      <c r="C7918" t="s">
        <v>89</v>
      </c>
      <c r="D7918" t="s">
        <v>6955</v>
      </c>
      <c r="E7918" t="s">
        <v>6956</v>
      </c>
      <c r="F7918" t="s">
        <v>89</v>
      </c>
      <c r="G7918" t="s">
        <v>89</v>
      </c>
      <c r="H7918" t="s">
        <v>93</v>
      </c>
    </row>
    <row r="7919" spans="1:8" x14ac:dyDescent="0.25">
      <c r="A7919" t="s">
        <v>311</v>
      </c>
      <c r="B7919" t="s">
        <v>6957</v>
      </c>
      <c r="C7919" t="s">
        <v>89</v>
      </c>
      <c r="D7919" t="s">
        <v>6958</v>
      </c>
      <c r="E7919" t="s">
        <v>6956</v>
      </c>
      <c r="F7919" t="s">
        <v>89</v>
      </c>
      <c r="G7919" t="s">
        <v>89</v>
      </c>
      <c r="H7919" t="s">
        <v>93</v>
      </c>
    </row>
    <row r="7920" spans="1:8" x14ac:dyDescent="0.25">
      <c r="A7920" t="s">
        <v>311</v>
      </c>
      <c r="B7920" t="s">
        <v>6959</v>
      </c>
      <c r="C7920" t="s">
        <v>89</v>
      </c>
      <c r="D7920" t="s">
        <v>6960</v>
      </c>
      <c r="E7920" t="s">
        <v>6956</v>
      </c>
      <c r="F7920" t="s">
        <v>89</v>
      </c>
      <c r="G7920" t="s">
        <v>89</v>
      </c>
      <c r="H7920" t="s">
        <v>93</v>
      </c>
    </row>
    <row r="7921" spans="1:8" x14ac:dyDescent="0.25">
      <c r="A7921" t="s">
        <v>311</v>
      </c>
      <c r="B7921" t="s">
        <v>6961</v>
      </c>
      <c r="C7921" t="s">
        <v>89</v>
      </c>
      <c r="D7921" t="s">
        <v>6962</v>
      </c>
      <c r="E7921" t="s">
        <v>6956</v>
      </c>
      <c r="F7921" t="s">
        <v>89</v>
      </c>
      <c r="G7921" t="s">
        <v>89</v>
      </c>
      <c r="H7921" t="s">
        <v>93</v>
      </c>
    </row>
    <row r="7922" spans="1:8" x14ac:dyDescent="0.25">
      <c r="A7922" t="s">
        <v>311</v>
      </c>
      <c r="B7922" t="s">
        <v>3120</v>
      </c>
      <c r="C7922" t="s">
        <v>89</v>
      </c>
      <c r="D7922" t="s">
        <v>6963</v>
      </c>
      <c r="E7922" t="s">
        <v>6956</v>
      </c>
      <c r="F7922" t="s">
        <v>89</v>
      </c>
      <c r="G7922" t="s">
        <v>89</v>
      </c>
      <c r="H7922" t="s">
        <v>93</v>
      </c>
    </row>
    <row r="7923" spans="1:8" x14ac:dyDescent="0.25">
      <c r="A7923" t="s">
        <v>311</v>
      </c>
      <c r="B7923" t="s">
        <v>6964</v>
      </c>
      <c r="C7923" t="s">
        <v>89</v>
      </c>
      <c r="D7923" t="s">
        <v>6965</v>
      </c>
      <c r="E7923" t="s">
        <v>6956</v>
      </c>
      <c r="F7923" t="s">
        <v>89</v>
      </c>
      <c r="G7923" t="s">
        <v>89</v>
      </c>
      <c r="H7923" t="s">
        <v>93</v>
      </c>
    </row>
    <row r="7924" spans="1:8" x14ac:dyDescent="0.25">
      <c r="A7924" t="s">
        <v>311</v>
      </c>
      <c r="B7924" t="s">
        <v>6966</v>
      </c>
      <c r="C7924" t="s">
        <v>89</v>
      </c>
      <c r="D7924" t="s">
        <v>6967</v>
      </c>
      <c r="E7924" t="s">
        <v>6956</v>
      </c>
      <c r="F7924" t="s">
        <v>89</v>
      </c>
      <c r="G7924" t="s">
        <v>89</v>
      </c>
      <c r="H7924" t="s">
        <v>93</v>
      </c>
    </row>
    <row r="7925" spans="1:8" x14ac:dyDescent="0.25">
      <c r="A7925" t="s">
        <v>311</v>
      </c>
      <c r="B7925" t="s">
        <v>6968</v>
      </c>
      <c r="C7925" t="s">
        <v>89</v>
      </c>
      <c r="D7925" t="s">
        <v>6969</v>
      </c>
      <c r="E7925" t="s">
        <v>6956</v>
      </c>
      <c r="F7925" t="s">
        <v>89</v>
      </c>
      <c r="G7925" t="s">
        <v>89</v>
      </c>
      <c r="H7925" t="s">
        <v>93</v>
      </c>
    </row>
    <row r="7926" spans="1:8" x14ac:dyDescent="0.25">
      <c r="A7926" t="s">
        <v>311</v>
      </c>
      <c r="B7926" t="s">
        <v>6970</v>
      </c>
      <c r="C7926" t="s">
        <v>89</v>
      </c>
      <c r="D7926" t="s">
        <v>6971</v>
      </c>
      <c r="E7926" t="s">
        <v>6972</v>
      </c>
      <c r="F7926" t="s">
        <v>89</v>
      </c>
      <c r="G7926" t="s">
        <v>89</v>
      </c>
      <c r="H7926" t="s">
        <v>93</v>
      </c>
    </row>
    <row r="7927" spans="1:8" x14ac:dyDescent="0.25">
      <c r="A7927" t="s">
        <v>311</v>
      </c>
      <c r="B7927" t="s">
        <v>6973</v>
      </c>
      <c r="C7927" t="s">
        <v>89</v>
      </c>
      <c r="D7927" t="s">
        <v>6974</v>
      </c>
      <c r="E7927" t="s">
        <v>6972</v>
      </c>
      <c r="F7927" t="s">
        <v>89</v>
      </c>
      <c r="G7927" t="s">
        <v>89</v>
      </c>
      <c r="H7927" t="s">
        <v>93</v>
      </c>
    </row>
    <row r="7928" spans="1:8" x14ac:dyDescent="0.25">
      <c r="A7928" t="s">
        <v>311</v>
      </c>
      <c r="B7928" t="s">
        <v>6975</v>
      </c>
      <c r="C7928" t="s">
        <v>89</v>
      </c>
      <c r="D7928" t="s">
        <v>6976</v>
      </c>
      <c r="E7928" t="s">
        <v>6972</v>
      </c>
      <c r="F7928" t="s">
        <v>89</v>
      </c>
      <c r="G7928" t="s">
        <v>89</v>
      </c>
      <c r="H7928" t="s">
        <v>93</v>
      </c>
    </row>
    <row r="7929" spans="1:8" x14ac:dyDescent="0.25">
      <c r="A7929" t="s">
        <v>311</v>
      </c>
      <c r="B7929" t="s">
        <v>6977</v>
      </c>
      <c r="C7929" t="s">
        <v>89</v>
      </c>
      <c r="D7929" t="s">
        <v>6978</v>
      </c>
      <c r="E7929" t="s">
        <v>6972</v>
      </c>
      <c r="F7929" t="s">
        <v>89</v>
      </c>
      <c r="G7929" t="s">
        <v>89</v>
      </c>
      <c r="H7929" t="s">
        <v>93</v>
      </c>
    </row>
    <row r="7930" spans="1:8" x14ac:dyDescent="0.25">
      <c r="A7930" t="s">
        <v>311</v>
      </c>
      <c r="B7930" t="s">
        <v>6979</v>
      </c>
      <c r="C7930" t="s">
        <v>89</v>
      </c>
      <c r="D7930" t="s">
        <v>6980</v>
      </c>
      <c r="E7930" t="s">
        <v>6972</v>
      </c>
      <c r="F7930" t="s">
        <v>89</v>
      </c>
      <c r="G7930" t="s">
        <v>89</v>
      </c>
      <c r="H7930" t="s">
        <v>93</v>
      </c>
    </row>
    <row r="7931" spans="1:8" x14ac:dyDescent="0.25">
      <c r="A7931" t="s">
        <v>311</v>
      </c>
      <c r="B7931" t="s">
        <v>6981</v>
      </c>
      <c r="C7931" t="s">
        <v>89</v>
      </c>
      <c r="D7931" t="s">
        <v>6982</v>
      </c>
      <c r="E7931" t="s">
        <v>6972</v>
      </c>
      <c r="F7931" t="s">
        <v>89</v>
      </c>
      <c r="G7931" t="s">
        <v>89</v>
      </c>
      <c r="H7931" t="s">
        <v>93</v>
      </c>
    </row>
    <row r="7932" spans="1:8" x14ac:dyDescent="0.25">
      <c r="A7932" t="s">
        <v>311</v>
      </c>
      <c r="B7932" t="s">
        <v>6983</v>
      </c>
      <c r="C7932" t="s">
        <v>89</v>
      </c>
      <c r="D7932" t="s">
        <v>6984</v>
      </c>
      <c r="E7932" t="s">
        <v>6985</v>
      </c>
      <c r="F7932" t="s">
        <v>89</v>
      </c>
      <c r="G7932" t="s">
        <v>89</v>
      </c>
      <c r="H7932" t="s">
        <v>93</v>
      </c>
    </row>
    <row r="7933" spans="1:8" x14ac:dyDescent="0.25">
      <c r="A7933" t="s">
        <v>311</v>
      </c>
      <c r="B7933" t="s">
        <v>6986</v>
      </c>
      <c r="C7933" t="s">
        <v>89</v>
      </c>
      <c r="D7933" t="s">
        <v>6937</v>
      </c>
      <c r="E7933" t="s">
        <v>6985</v>
      </c>
      <c r="F7933" t="s">
        <v>89</v>
      </c>
      <c r="G7933" t="s">
        <v>89</v>
      </c>
      <c r="H7933" t="s">
        <v>93</v>
      </c>
    </row>
    <row r="7934" spans="1:8" x14ac:dyDescent="0.25">
      <c r="A7934" t="s">
        <v>311</v>
      </c>
      <c r="B7934" t="s">
        <v>6987</v>
      </c>
      <c r="C7934" t="s">
        <v>89</v>
      </c>
      <c r="D7934" t="s">
        <v>6939</v>
      </c>
      <c r="E7934" t="s">
        <v>6985</v>
      </c>
      <c r="F7934" t="s">
        <v>89</v>
      </c>
      <c r="G7934" t="s">
        <v>89</v>
      </c>
      <c r="H7934" t="s">
        <v>93</v>
      </c>
    </row>
    <row r="7935" spans="1:8" x14ac:dyDescent="0.25">
      <c r="A7935" t="s">
        <v>311</v>
      </c>
      <c r="B7935" t="s">
        <v>6988</v>
      </c>
      <c r="C7935" t="s">
        <v>89</v>
      </c>
      <c r="D7935" t="s">
        <v>6941</v>
      </c>
      <c r="E7935" t="s">
        <v>6985</v>
      </c>
      <c r="F7935" t="s">
        <v>89</v>
      </c>
      <c r="G7935" t="s">
        <v>89</v>
      </c>
      <c r="H7935" t="s">
        <v>93</v>
      </c>
    </row>
    <row r="7936" spans="1:8" x14ac:dyDescent="0.25">
      <c r="A7936" t="s">
        <v>311</v>
      </c>
      <c r="B7936" t="s">
        <v>6989</v>
      </c>
      <c r="C7936" t="s">
        <v>89</v>
      </c>
      <c r="D7936" t="s">
        <v>6943</v>
      </c>
      <c r="E7936" t="s">
        <v>6985</v>
      </c>
      <c r="F7936" t="s">
        <v>89</v>
      </c>
      <c r="G7936" t="s">
        <v>89</v>
      </c>
      <c r="H7936" t="s">
        <v>93</v>
      </c>
    </row>
    <row r="7937" spans="1:8" x14ac:dyDescent="0.25">
      <c r="A7937" t="s">
        <v>311</v>
      </c>
      <c r="B7937" t="s">
        <v>5972</v>
      </c>
      <c r="C7937" t="s">
        <v>89</v>
      </c>
      <c r="D7937" t="s">
        <v>6944</v>
      </c>
      <c r="E7937" t="s">
        <v>6990</v>
      </c>
      <c r="F7937" t="s">
        <v>89</v>
      </c>
      <c r="G7937" t="s">
        <v>89</v>
      </c>
      <c r="H7937" t="s">
        <v>93</v>
      </c>
    </row>
    <row r="7938" spans="1:8" x14ac:dyDescent="0.25">
      <c r="A7938" t="s">
        <v>311</v>
      </c>
      <c r="B7938" t="s">
        <v>6991</v>
      </c>
      <c r="C7938" t="s">
        <v>89</v>
      </c>
      <c r="D7938" t="s">
        <v>6947</v>
      </c>
      <c r="E7938" t="s">
        <v>6990</v>
      </c>
      <c r="F7938" t="s">
        <v>89</v>
      </c>
      <c r="G7938" t="s">
        <v>89</v>
      </c>
      <c r="H7938" t="s">
        <v>93</v>
      </c>
    </row>
    <row r="7939" spans="1:8" x14ac:dyDescent="0.25">
      <c r="A7939" t="s">
        <v>311</v>
      </c>
      <c r="B7939" t="s">
        <v>6992</v>
      </c>
      <c r="C7939" t="s">
        <v>89</v>
      </c>
      <c r="D7939" t="s">
        <v>6949</v>
      </c>
      <c r="E7939" t="s">
        <v>6990</v>
      </c>
      <c r="F7939" t="s">
        <v>89</v>
      </c>
      <c r="G7939" t="s">
        <v>89</v>
      </c>
      <c r="H7939" t="s">
        <v>93</v>
      </c>
    </row>
    <row r="7940" spans="1:8" x14ac:dyDescent="0.25">
      <c r="A7940" t="s">
        <v>311</v>
      </c>
      <c r="B7940" t="s">
        <v>6993</v>
      </c>
      <c r="C7940" t="s">
        <v>89</v>
      </c>
      <c r="D7940" t="s">
        <v>6951</v>
      </c>
      <c r="E7940" t="s">
        <v>6990</v>
      </c>
      <c r="F7940" t="s">
        <v>89</v>
      </c>
      <c r="G7940" t="s">
        <v>89</v>
      </c>
      <c r="H7940" t="s">
        <v>93</v>
      </c>
    </row>
    <row r="7941" spans="1:8" x14ac:dyDescent="0.25">
      <c r="A7941" t="s">
        <v>311</v>
      </c>
      <c r="B7941" t="s">
        <v>6994</v>
      </c>
      <c r="C7941" t="s">
        <v>89</v>
      </c>
      <c r="D7941" t="s">
        <v>6953</v>
      </c>
      <c r="E7941" t="s">
        <v>6990</v>
      </c>
      <c r="F7941" t="s">
        <v>89</v>
      </c>
      <c r="G7941" t="s">
        <v>89</v>
      </c>
      <c r="H7941" t="s">
        <v>93</v>
      </c>
    </row>
    <row r="7942" spans="1:8" x14ac:dyDescent="0.25">
      <c r="A7942" t="s">
        <v>311</v>
      </c>
      <c r="B7942" t="s">
        <v>6995</v>
      </c>
      <c r="C7942" t="s">
        <v>89</v>
      </c>
      <c r="D7942" t="s">
        <v>6955</v>
      </c>
      <c r="E7942" t="s">
        <v>6996</v>
      </c>
      <c r="F7942" t="s">
        <v>89</v>
      </c>
      <c r="G7942" t="s">
        <v>89</v>
      </c>
      <c r="H7942" t="s">
        <v>93</v>
      </c>
    </row>
    <row r="7943" spans="1:8" x14ac:dyDescent="0.25">
      <c r="A7943" t="s">
        <v>311</v>
      </c>
      <c r="B7943" t="s">
        <v>6997</v>
      </c>
      <c r="C7943" t="s">
        <v>89</v>
      </c>
      <c r="D7943" t="s">
        <v>6958</v>
      </c>
      <c r="E7943" t="s">
        <v>6996</v>
      </c>
      <c r="F7943" t="s">
        <v>89</v>
      </c>
      <c r="G7943" t="s">
        <v>89</v>
      </c>
      <c r="H7943" t="s">
        <v>93</v>
      </c>
    </row>
    <row r="7944" spans="1:8" x14ac:dyDescent="0.25">
      <c r="A7944" t="s">
        <v>311</v>
      </c>
      <c r="B7944" t="s">
        <v>6998</v>
      </c>
      <c r="C7944" t="s">
        <v>89</v>
      </c>
      <c r="D7944" t="s">
        <v>6960</v>
      </c>
      <c r="E7944" t="s">
        <v>6996</v>
      </c>
      <c r="F7944" t="s">
        <v>89</v>
      </c>
      <c r="G7944" t="s">
        <v>89</v>
      </c>
      <c r="H7944" t="s">
        <v>93</v>
      </c>
    </row>
    <row r="7945" spans="1:8" x14ac:dyDescent="0.25">
      <c r="A7945" t="s">
        <v>311</v>
      </c>
      <c r="B7945" t="s">
        <v>6999</v>
      </c>
      <c r="C7945" t="s">
        <v>89</v>
      </c>
      <c r="D7945" t="s">
        <v>6962</v>
      </c>
      <c r="E7945" t="s">
        <v>6996</v>
      </c>
      <c r="F7945" t="s">
        <v>89</v>
      </c>
      <c r="G7945" t="s">
        <v>89</v>
      </c>
      <c r="H7945" t="s">
        <v>93</v>
      </c>
    </row>
    <row r="7946" spans="1:8" x14ac:dyDescent="0.25">
      <c r="A7946" t="s">
        <v>311</v>
      </c>
      <c r="B7946" t="s">
        <v>3122</v>
      </c>
      <c r="C7946" t="s">
        <v>89</v>
      </c>
      <c r="D7946" t="s">
        <v>6963</v>
      </c>
      <c r="E7946" t="s">
        <v>6996</v>
      </c>
      <c r="F7946" t="s">
        <v>89</v>
      </c>
      <c r="G7946" t="s">
        <v>89</v>
      </c>
      <c r="H7946" t="s">
        <v>93</v>
      </c>
    </row>
    <row r="7947" spans="1:8" x14ac:dyDescent="0.25">
      <c r="A7947" t="s">
        <v>311</v>
      </c>
      <c r="B7947" t="s">
        <v>7000</v>
      </c>
      <c r="C7947" t="s">
        <v>89</v>
      </c>
      <c r="D7947" t="s">
        <v>6965</v>
      </c>
      <c r="E7947" t="s">
        <v>6996</v>
      </c>
      <c r="F7947" t="s">
        <v>89</v>
      </c>
      <c r="G7947" t="s">
        <v>89</v>
      </c>
      <c r="H7947" t="s">
        <v>93</v>
      </c>
    </row>
    <row r="7948" spans="1:8" x14ac:dyDescent="0.25">
      <c r="A7948" t="s">
        <v>311</v>
      </c>
      <c r="B7948" t="s">
        <v>7001</v>
      </c>
      <c r="C7948" t="s">
        <v>89</v>
      </c>
      <c r="D7948" t="s">
        <v>6967</v>
      </c>
      <c r="E7948" t="s">
        <v>6996</v>
      </c>
      <c r="F7948" t="s">
        <v>89</v>
      </c>
      <c r="G7948" t="s">
        <v>89</v>
      </c>
      <c r="H7948" t="s">
        <v>93</v>
      </c>
    </row>
    <row r="7949" spans="1:8" x14ac:dyDescent="0.25">
      <c r="A7949" t="s">
        <v>311</v>
      </c>
      <c r="B7949" t="s">
        <v>5974</v>
      </c>
      <c r="C7949" t="s">
        <v>89</v>
      </c>
      <c r="D7949" t="s">
        <v>6969</v>
      </c>
      <c r="E7949" t="s">
        <v>6996</v>
      </c>
      <c r="F7949" t="s">
        <v>89</v>
      </c>
      <c r="G7949" t="s">
        <v>89</v>
      </c>
      <c r="H7949" t="s">
        <v>93</v>
      </c>
    </row>
    <row r="7950" spans="1:8" x14ac:dyDescent="0.25">
      <c r="A7950" t="s">
        <v>311</v>
      </c>
      <c r="B7950" t="s">
        <v>7002</v>
      </c>
      <c r="C7950" t="s">
        <v>89</v>
      </c>
      <c r="D7950" t="s">
        <v>6971</v>
      </c>
      <c r="E7950" t="s">
        <v>7003</v>
      </c>
      <c r="F7950" t="s">
        <v>89</v>
      </c>
      <c r="G7950" t="s">
        <v>89</v>
      </c>
      <c r="H7950" t="s">
        <v>93</v>
      </c>
    </row>
    <row r="7951" spans="1:8" x14ac:dyDescent="0.25">
      <c r="A7951" t="s">
        <v>311</v>
      </c>
      <c r="B7951" t="s">
        <v>7004</v>
      </c>
      <c r="C7951" t="s">
        <v>89</v>
      </c>
      <c r="D7951" t="s">
        <v>7005</v>
      </c>
      <c r="E7951" t="s">
        <v>7003</v>
      </c>
      <c r="F7951" t="s">
        <v>89</v>
      </c>
      <c r="G7951" t="s">
        <v>89</v>
      </c>
      <c r="H7951" t="s">
        <v>93</v>
      </c>
    </row>
    <row r="7952" spans="1:8" x14ac:dyDescent="0.25">
      <c r="A7952" t="s">
        <v>311</v>
      </c>
      <c r="B7952" t="s">
        <v>7006</v>
      </c>
      <c r="C7952" t="s">
        <v>89</v>
      </c>
      <c r="D7952" t="s">
        <v>6976</v>
      </c>
      <c r="E7952" t="s">
        <v>7003</v>
      </c>
      <c r="F7952" t="s">
        <v>89</v>
      </c>
      <c r="G7952" t="s">
        <v>89</v>
      </c>
      <c r="H7952" t="s">
        <v>93</v>
      </c>
    </row>
    <row r="7953" spans="1:8" x14ac:dyDescent="0.25">
      <c r="A7953" t="s">
        <v>311</v>
      </c>
      <c r="B7953" t="s">
        <v>7007</v>
      </c>
      <c r="C7953" t="s">
        <v>89</v>
      </c>
      <c r="D7953" t="s">
        <v>6978</v>
      </c>
      <c r="E7953" t="s">
        <v>7003</v>
      </c>
      <c r="F7953" t="s">
        <v>89</v>
      </c>
      <c r="G7953" t="s">
        <v>89</v>
      </c>
      <c r="H7953" t="s">
        <v>93</v>
      </c>
    </row>
    <row r="7954" spans="1:8" x14ac:dyDescent="0.25">
      <c r="A7954" t="s">
        <v>311</v>
      </c>
      <c r="B7954" t="s">
        <v>7008</v>
      </c>
      <c r="C7954" t="s">
        <v>89</v>
      </c>
      <c r="D7954" t="s">
        <v>6980</v>
      </c>
      <c r="E7954" t="s">
        <v>7003</v>
      </c>
      <c r="F7954" t="s">
        <v>89</v>
      </c>
      <c r="G7954" t="s">
        <v>89</v>
      </c>
      <c r="H7954" t="s">
        <v>93</v>
      </c>
    </row>
    <row r="7955" spans="1:8" x14ac:dyDescent="0.25">
      <c r="A7955" t="s">
        <v>311</v>
      </c>
      <c r="B7955" t="s">
        <v>7009</v>
      </c>
      <c r="C7955" t="s">
        <v>89</v>
      </c>
      <c r="D7955" t="s">
        <v>6982</v>
      </c>
      <c r="E7955" t="s">
        <v>7003</v>
      </c>
      <c r="F7955" t="s">
        <v>89</v>
      </c>
      <c r="G7955" t="s">
        <v>89</v>
      </c>
      <c r="H7955" t="s">
        <v>93</v>
      </c>
    </row>
    <row r="7956" spans="1:8" x14ac:dyDescent="0.25">
      <c r="A7956" t="s">
        <v>311</v>
      </c>
      <c r="B7956" t="s">
        <v>7010</v>
      </c>
      <c r="C7956" t="s">
        <v>89</v>
      </c>
      <c r="D7956" t="s">
        <v>6984</v>
      </c>
      <c r="E7956" t="s">
        <v>4373</v>
      </c>
      <c r="F7956" t="s">
        <v>89</v>
      </c>
      <c r="G7956" t="s">
        <v>89</v>
      </c>
      <c r="H7956" t="s">
        <v>93</v>
      </c>
    </row>
    <row r="7957" spans="1:8" x14ac:dyDescent="0.25">
      <c r="A7957" t="s">
        <v>311</v>
      </c>
      <c r="B7957" t="s">
        <v>7011</v>
      </c>
      <c r="C7957" t="s">
        <v>89</v>
      </c>
      <c r="D7957" t="s">
        <v>6937</v>
      </c>
      <c r="E7957" t="s">
        <v>4373</v>
      </c>
      <c r="F7957" t="s">
        <v>89</v>
      </c>
      <c r="G7957" t="s">
        <v>89</v>
      </c>
      <c r="H7957" t="s">
        <v>93</v>
      </c>
    </row>
    <row r="7958" spans="1:8" x14ac:dyDescent="0.25">
      <c r="A7958" t="s">
        <v>311</v>
      </c>
      <c r="B7958" t="s">
        <v>7012</v>
      </c>
      <c r="C7958" t="s">
        <v>89</v>
      </c>
      <c r="D7958" t="s">
        <v>6939</v>
      </c>
      <c r="E7958" t="s">
        <v>4373</v>
      </c>
      <c r="F7958" t="s">
        <v>89</v>
      </c>
      <c r="G7958" t="s">
        <v>89</v>
      </c>
      <c r="H7958" t="s">
        <v>93</v>
      </c>
    </row>
    <row r="7959" spans="1:8" x14ac:dyDescent="0.25">
      <c r="A7959" t="s">
        <v>311</v>
      </c>
      <c r="B7959" t="s">
        <v>7013</v>
      </c>
      <c r="C7959" t="s">
        <v>89</v>
      </c>
      <c r="D7959" t="s">
        <v>6941</v>
      </c>
      <c r="E7959" t="s">
        <v>4373</v>
      </c>
      <c r="F7959" t="s">
        <v>89</v>
      </c>
      <c r="G7959" t="s">
        <v>89</v>
      </c>
      <c r="H7959" t="s">
        <v>93</v>
      </c>
    </row>
    <row r="7960" spans="1:8" x14ac:dyDescent="0.25">
      <c r="A7960" t="s">
        <v>311</v>
      </c>
      <c r="B7960" t="s">
        <v>7014</v>
      </c>
      <c r="C7960" t="s">
        <v>89</v>
      </c>
      <c r="D7960" t="s">
        <v>6943</v>
      </c>
      <c r="E7960" t="s">
        <v>4373</v>
      </c>
      <c r="F7960" t="s">
        <v>89</v>
      </c>
      <c r="G7960" t="s">
        <v>89</v>
      </c>
      <c r="H7960" t="s">
        <v>93</v>
      </c>
    </row>
    <row r="7961" spans="1:8" x14ac:dyDescent="0.25">
      <c r="A7961" t="s">
        <v>311</v>
      </c>
      <c r="B7961" t="s">
        <v>2310</v>
      </c>
      <c r="C7961" t="s">
        <v>89</v>
      </c>
      <c r="D7961" t="s">
        <v>6944</v>
      </c>
      <c r="E7961" t="s">
        <v>4491</v>
      </c>
      <c r="F7961" t="s">
        <v>89</v>
      </c>
      <c r="G7961" t="s">
        <v>89</v>
      </c>
      <c r="H7961" t="s">
        <v>93</v>
      </c>
    </row>
    <row r="7962" spans="1:8" x14ac:dyDescent="0.25">
      <c r="A7962" t="s">
        <v>311</v>
      </c>
      <c r="B7962" t="s">
        <v>7015</v>
      </c>
      <c r="C7962" t="s">
        <v>89</v>
      </c>
      <c r="D7962" t="s">
        <v>6947</v>
      </c>
      <c r="E7962" t="s">
        <v>4491</v>
      </c>
      <c r="F7962" t="s">
        <v>89</v>
      </c>
      <c r="G7962" t="s">
        <v>89</v>
      </c>
      <c r="H7962" t="s">
        <v>93</v>
      </c>
    </row>
    <row r="7963" spans="1:8" x14ac:dyDescent="0.25">
      <c r="A7963" t="s">
        <v>311</v>
      </c>
      <c r="B7963" t="s">
        <v>7016</v>
      </c>
      <c r="C7963" t="s">
        <v>89</v>
      </c>
      <c r="D7963" t="s">
        <v>6949</v>
      </c>
      <c r="E7963" t="s">
        <v>4491</v>
      </c>
      <c r="F7963" t="s">
        <v>89</v>
      </c>
      <c r="G7963" t="s">
        <v>89</v>
      </c>
      <c r="H7963" t="s">
        <v>93</v>
      </c>
    </row>
    <row r="7964" spans="1:8" x14ac:dyDescent="0.25">
      <c r="A7964" t="s">
        <v>311</v>
      </c>
      <c r="B7964" t="s">
        <v>7017</v>
      </c>
      <c r="C7964" t="s">
        <v>89</v>
      </c>
      <c r="D7964" t="s">
        <v>6951</v>
      </c>
      <c r="E7964" t="s">
        <v>4491</v>
      </c>
      <c r="F7964" t="s">
        <v>89</v>
      </c>
      <c r="G7964" t="s">
        <v>89</v>
      </c>
      <c r="H7964" t="s">
        <v>93</v>
      </c>
    </row>
    <row r="7965" spans="1:8" x14ac:dyDescent="0.25">
      <c r="A7965" t="s">
        <v>311</v>
      </c>
      <c r="B7965" t="s">
        <v>7018</v>
      </c>
      <c r="C7965" t="s">
        <v>89</v>
      </c>
      <c r="D7965" t="s">
        <v>6953</v>
      </c>
      <c r="E7965" t="s">
        <v>4491</v>
      </c>
      <c r="F7965" t="s">
        <v>89</v>
      </c>
      <c r="G7965" t="s">
        <v>89</v>
      </c>
      <c r="H7965" t="s">
        <v>93</v>
      </c>
    </row>
    <row r="7966" spans="1:8" x14ac:dyDescent="0.25">
      <c r="A7966" t="s">
        <v>311</v>
      </c>
      <c r="B7966" t="s">
        <v>7019</v>
      </c>
      <c r="C7966" t="s">
        <v>89</v>
      </c>
      <c r="D7966" t="s">
        <v>6955</v>
      </c>
      <c r="E7966" t="s">
        <v>4605</v>
      </c>
      <c r="F7966" t="s">
        <v>89</v>
      </c>
      <c r="G7966" t="s">
        <v>89</v>
      </c>
      <c r="H7966" t="s">
        <v>93</v>
      </c>
    </row>
    <row r="7967" spans="1:8" x14ac:dyDescent="0.25">
      <c r="A7967" t="s">
        <v>311</v>
      </c>
      <c r="B7967" t="s">
        <v>7020</v>
      </c>
      <c r="C7967" t="s">
        <v>89</v>
      </c>
      <c r="D7967" t="s">
        <v>6958</v>
      </c>
      <c r="E7967" t="s">
        <v>4605</v>
      </c>
      <c r="F7967" t="s">
        <v>89</v>
      </c>
      <c r="G7967" t="s">
        <v>89</v>
      </c>
      <c r="H7967" t="s">
        <v>93</v>
      </c>
    </row>
    <row r="7968" spans="1:8" x14ac:dyDescent="0.25">
      <c r="A7968" t="s">
        <v>311</v>
      </c>
      <c r="B7968" t="s">
        <v>7021</v>
      </c>
      <c r="C7968" t="s">
        <v>89</v>
      </c>
      <c r="D7968" t="s">
        <v>6960</v>
      </c>
      <c r="E7968" t="s">
        <v>4605</v>
      </c>
      <c r="F7968" t="s">
        <v>89</v>
      </c>
      <c r="G7968" t="s">
        <v>89</v>
      </c>
      <c r="H7968" t="s">
        <v>93</v>
      </c>
    </row>
    <row r="7969" spans="1:8" x14ac:dyDescent="0.25">
      <c r="A7969" t="s">
        <v>311</v>
      </c>
      <c r="B7969" t="s">
        <v>7022</v>
      </c>
      <c r="C7969" t="s">
        <v>89</v>
      </c>
      <c r="D7969" t="s">
        <v>6962</v>
      </c>
      <c r="E7969" t="s">
        <v>4605</v>
      </c>
      <c r="F7969" t="s">
        <v>89</v>
      </c>
      <c r="G7969" t="s">
        <v>89</v>
      </c>
      <c r="H7969" t="s">
        <v>93</v>
      </c>
    </row>
    <row r="7970" spans="1:8" x14ac:dyDescent="0.25">
      <c r="A7970" t="s">
        <v>311</v>
      </c>
      <c r="B7970" t="s">
        <v>7023</v>
      </c>
      <c r="C7970" t="s">
        <v>89</v>
      </c>
      <c r="D7970" t="s">
        <v>6963</v>
      </c>
      <c r="E7970" t="s">
        <v>4605</v>
      </c>
      <c r="F7970" t="s">
        <v>89</v>
      </c>
      <c r="G7970" t="s">
        <v>89</v>
      </c>
      <c r="H7970" t="s">
        <v>93</v>
      </c>
    </row>
    <row r="7971" spans="1:8" x14ac:dyDescent="0.25">
      <c r="A7971" t="s">
        <v>311</v>
      </c>
      <c r="B7971" t="s">
        <v>7024</v>
      </c>
      <c r="C7971" t="s">
        <v>89</v>
      </c>
      <c r="D7971" t="s">
        <v>6965</v>
      </c>
      <c r="E7971" t="s">
        <v>4605</v>
      </c>
      <c r="F7971" t="s">
        <v>89</v>
      </c>
      <c r="G7971" t="s">
        <v>89</v>
      </c>
      <c r="H7971" t="s">
        <v>93</v>
      </c>
    </row>
    <row r="7972" spans="1:8" x14ac:dyDescent="0.25">
      <c r="A7972" t="s">
        <v>311</v>
      </c>
      <c r="B7972" t="s">
        <v>7025</v>
      </c>
      <c r="C7972" t="s">
        <v>89</v>
      </c>
      <c r="D7972" t="s">
        <v>6967</v>
      </c>
      <c r="E7972" t="s">
        <v>4605</v>
      </c>
      <c r="F7972" t="s">
        <v>89</v>
      </c>
      <c r="G7972" t="s">
        <v>89</v>
      </c>
      <c r="H7972" t="s">
        <v>93</v>
      </c>
    </row>
    <row r="7973" spans="1:8" x14ac:dyDescent="0.25">
      <c r="A7973" t="s">
        <v>311</v>
      </c>
      <c r="B7973" t="s">
        <v>7026</v>
      </c>
      <c r="C7973" t="s">
        <v>89</v>
      </c>
      <c r="D7973" t="s">
        <v>6969</v>
      </c>
      <c r="E7973" t="s">
        <v>4605</v>
      </c>
      <c r="F7973" t="s">
        <v>89</v>
      </c>
      <c r="G7973" t="s">
        <v>89</v>
      </c>
      <c r="H7973" t="s">
        <v>93</v>
      </c>
    </row>
    <row r="7974" spans="1:8" x14ac:dyDescent="0.25">
      <c r="A7974" t="s">
        <v>311</v>
      </c>
      <c r="B7974" t="s">
        <v>7027</v>
      </c>
      <c r="C7974" t="s">
        <v>89</v>
      </c>
      <c r="D7974" t="s">
        <v>6971</v>
      </c>
      <c r="E7974" t="s">
        <v>7028</v>
      </c>
      <c r="F7974" t="s">
        <v>89</v>
      </c>
      <c r="G7974" t="s">
        <v>89</v>
      </c>
      <c r="H7974" t="s">
        <v>93</v>
      </c>
    </row>
    <row r="7975" spans="1:8" x14ac:dyDescent="0.25">
      <c r="A7975" t="s">
        <v>311</v>
      </c>
      <c r="B7975" t="s">
        <v>7029</v>
      </c>
      <c r="C7975" t="s">
        <v>89</v>
      </c>
      <c r="D7975" t="s">
        <v>7005</v>
      </c>
      <c r="E7975" t="s">
        <v>7028</v>
      </c>
      <c r="F7975" t="s">
        <v>89</v>
      </c>
      <c r="G7975" t="s">
        <v>89</v>
      </c>
      <c r="H7975" t="s">
        <v>93</v>
      </c>
    </row>
    <row r="7976" spans="1:8" x14ac:dyDescent="0.25">
      <c r="A7976" t="s">
        <v>311</v>
      </c>
      <c r="B7976" t="s">
        <v>7030</v>
      </c>
      <c r="C7976" t="s">
        <v>89</v>
      </c>
      <c r="D7976" t="s">
        <v>6976</v>
      </c>
      <c r="E7976" t="s">
        <v>7028</v>
      </c>
      <c r="F7976" t="s">
        <v>89</v>
      </c>
      <c r="G7976" t="s">
        <v>89</v>
      </c>
      <c r="H7976" t="s">
        <v>93</v>
      </c>
    </row>
    <row r="7977" spans="1:8" x14ac:dyDescent="0.25">
      <c r="A7977" t="s">
        <v>311</v>
      </c>
      <c r="B7977" t="s">
        <v>7031</v>
      </c>
      <c r="C7977" t="s">
        <v>89</v>
      </c>
      <c r="D7977" t="s">
        <v>6980</v>
      </c>
      <c r="E7977" t="s">
        <v>7028</v>
      </c>
      <c r="F7977" t="s">
        <v>89</v>
      </c>
      <c r="G7977" t="s">
        <v>89</v>
      </c>
      <c r="H7977" t="s">
        <v>93</v>
      </c>
    </row>
    <row r="7978" spans="1:8" x14ac:dyDescent="0.25">
      <c r="A7978" t="s">
        <v>311</v>
      </c>
      <c r="B7978" t="s">
        <v>7032</v>
      </c>
      <c r="C7978" t="s">
        <v>89</v>
      </c>
      <c r="D7978" t="s">
        <v>6982</v>
      </c>
      <c r="E7978" t="s">
        <v>7028</v>
      </c>
      <c r="F7978" t="s">
        <v>89</v>
      </c>
      <c r="G7978" t="s">
        <v>89</v>
      </c>
      <c r="H7978" t="s">
        <v>93</v>
      </c>
    </row>
    <row r="7979" spans="1:8" x14ac:dyDescent="0.25">
      <c r="A7979" t="s">
        <v>311</v>
      </c>
      <c r="B7979" t="s">
        <v>7033</v>
      </c>
      <c r="C7979" t="s">
        <v>89</v>
      </c>
      <c r="D7979" t="s">
        <v>7034</v>
      </c>
      <c r="E7979" t="s">
        <v>4620</v>
      </c>
      <c r="F7979" t="s">
        <v>89</v>
      </c>
      <c r="G7979" t="s">
        <v>89</v>
      </c>
      <c r="H7979" t="s">
        <v>93</v>
      </c>
    </row>
    <row r="7980" spans="1:8" x14ac:dyDescent="0.25">
      <c r="A7980" t="s">
        <v>311</v>
      </c>
      <c r="B7980" t="s">
        <v>7035</v>
      </c>
      <c r="C7980" t="s">
        <v>89</v>
      </c>
      <c r="D7980" t="s">
        <v>7036</v>
      </c>
      <c r="E7980" t="s">
        <v>4627</v>
      </c>
      <c r="F7980" t="s">
        <v>89</v>
      </c>
      <c r="G7980" t="s">
        <v>89</v>
      </c>
      <c r="H7980" t="s">
        <v>93</v>
      </c>
    </row>
    <row r="7981" spans="1:8" x14ac:dyDescent="0.25">
      <c r="A7981" t="s">
        <v>311</v>
      </c>
      <c r="B7981" t="s">
        <v>7037</v>
      </c>
      <c r="C7981" t="s">
        <v>89</v>
      </c>
      <c r="D7981" t="s">
        <v>7038</v>
      </c>
      <c r="E7981" t="s">
        <v>4513</v>
      </c>
      <c r="F7981" t="s">
        <v>89</v>
      </c>
      <c r="G7981" t="s">
        <v>89</v>
      </c>
      <c r="H7981" t="s">
        <v>93</v>
      </c>
    </row>
    <row r="7982" spans="1:8" x14ac:dyDescent="0.25">
      <c r="A7982" t="s">
        <v>311</v>
      </c>
      <c r="B7982" t="s">
        <v>7039</v>
      </c>
      <c r="C7982" t="s">
        <v>89</v>
      </c>
      <c r="D7982" t="s">
        <v>7040</v>
      </c>
      <c r="E7982" t="s">
        <v>4615</v>
      </c>
      <c r="F7982" t="s">
        <v>89</v>
      </c>
      <c r="G7982" t="s">
        <v>89</v>
      </c>
      <c r="H7982" t="s">
        <v>93</v>
      </c>
    </row>
    <row r="7983" spans="1:8" x14ac:dyDescent="0.25">
      <c r="A7983" t="s">
        <v>311</v>
      </c>
      <c r="B7983" t="s">
        <v>7041</v>
      </c>
      <c r="C7983" t="s">
        <v>89</v>
      </c>
      <c r="D7983" t="s">
        <v>7042</v>
      </c>
      <c r="E7983" t="s">
        <v>4620</v>
      </c>
      <c r="F7983" t="s">
        <v>89</v>
      </c>
      <c r="G7983" t="s">
        <v>89</v>
      </c>
      <c r="H7983" t="s">
        <v>93</v>
      </c>
    </row>
    <row r="7984" spans="1:8" x14ac:dyDescent="0.25">
      <c r="A7984" t="s">
        <v>311</v>
      </c>
      <c r="B7984" t="s">
        <v>7043</v>
      </c>
      <c r="C7984" t="s">
        <v>89</v>
      </c>
      <c r="D7984" t="s">
        <v>7044</v>
      </c>
      <c r="E7984" t="s">
        <v>4627</v>
      </c>
      <c r="F7984" t="s">
        <v>89</v>
      </c>
      <c r="G7984" t="s">
        <v>89</v>
      </c>
      <c r="H7984" t="s">
        <v>93</v>
      </c>
    </row>
    <row r="7985" spans="1:8" x14ac:dyDescent="0.25">
      <c r="A7985" t="s">
        <v>311</v>
      </c>
      <c r="B7985" t="s">
        <v>7045</v>
      </c>
      <c r="C7985" t="s">
        <v>89</v>
      </c>
      <c r="D7985" t="s">
        <v>7046</v>
      </c>
      <c r="E7985" t="s">
        <v>4627</v>
      </c>
      <c r="F7985" t="s">
        <v>89</v>
      </c>
      <c r="G7985" t="s">
        <v>89</v>
      </c>
      <c r="H7985" t="s">
        <v>93</v>
      </c>
    </row>
    <row r="7986" spans="1:8" x14ac:dyDescent="0.25">
      <c r="A7986" t="s">
        <v>311</v>
      </c>
      <c r="B7986" t="s">
        <v>7047</v>
      </c>
      <c r="C7986" t="s">
        <v>89</v>
      </c>
      <c r="D7986" t="s">
        <v>7040</v>
      </c>
      <c r="E7986" t="s">
        <v>4627</v>
      </c>
      <c r="F7986" t="s">
        <v>89</v>
      </c>
      <c r="G7986" t="s">
        <v>89</v>
      </c>
      <c r="H7986" t="s">
        <v>93</v>
      </c>
    </row>
    <row r="7987" spans="1:8" x14ac:dyDescent="0.25">
      <c r="A7987" t="s">
        <v>311</v>
      </c>
      <c r="B7987" t="s">
        <v>7048</v>
      </c>
      <c r="C7987" t="s">
        <v>89</v>
      </c>
      <c r="D7987" t="s">
        <v>7042</v>
      </c>
      <c r="E7987" t="s">
        <v>4513</v>
      </c>
      <c r="F7987" t="s">
        <v>89</v>
      </c>
      <c r="G7987" t="s">
        <v>89</v>
      </c>
      <c r="H7987" t="s">
        <v>93</v>
      </c>
    </row>
    <row r="7988" spans="1:8" x14ac:dyDescent="0.25">
      <c r="A7988" t="s">
        <v>311</v>
      </c>
      <c r="B7988" t="s">
        <v>7049</v>
      </c>
      <c r="C7988" t="s">
        <v>89</v>
      </c>
      <c r="D7988" t="s">
        <v>7044</v>
      </c>
      <c r="E7988" t="s">
        <v>4560</v>
      </c>
      <c r="F7988" t="s">
        <v>89</v>
      </c>
      <c r="G7988" t="s">
        <v>89</v>
      </c>
      <c r="H7988" t="s">
        <v>93</v>
      </c>
    </row>
    <row r="7989" spans="1:8" x14ac:dyDescent="0.25">
      <c r="A7989" t="s">
        <v>311</v>
      </c>
      <c r="B7989" t="s">
        <v>7050</v>
      </c>
      <c r="C7989" t="s">
        <v>89</v>
      </c>
      <c r="D7989" t="s">
        <v>7046</v>
      </c>
      <c r="E7989" t="s">
        <v>4560</v>
      </c>
      <c r="F7989" t="s">
        <v>89</v>
      </c>
      <c r="G7989" t="s">
        <v>89</v>
      </c>
      <c r="H7989" t="s">
        <v>93</v>
      </c>
    </row>
    <row r="7990" spans="1:8" x14ac:dyDescent="0.25">
      <c r="A7990" t="s">
        <v>311</v>
      </c>
      <c r="B7990" t="s">
        <v>7051</v>
      </c>
      <c r="C7990" t="s">
        <v>89</v>
      </c>
      <c r="D7990" t="s">
        <v>7052</v>
      </c>
      <c r="E7990" t="s">
        <v>4615</v>
      </c>
      <c r="F7990" t="s">
        <v>89</v>
      </c>
      <c r="G7990" t="s">
        <v>89</v>
      </c>
      <c r="H7990" t="s">
        <v>93</v>
      </c>
    </row>
    <row r="7991" spans="1:8" x14ac:dyDescent="0.25">
      <c r="A7991" t="s">
        <v>311</v>
      </c>
      <c r="B7991" t="s">
        <v>7053</v>
      </c>
      <c r="C7991" t="s">
        <v>89</v>
      </c>
      <c r="D7991" t="s">
        <v>7054</v>
      </c>
      <c r="E7991" t="s">
        <v>4615</v>
      </c>
      <c r="F7991" t="s">
        <v>89</v>
      </c>
      <c r="G7991" t="s">
        <v>89</v>
      </c>
      <c r="H7991" t="s">
        <v>93</v>
      </c>
    </row>
    <row r="7992" spans="1:8" x14ac:dyDescent="0.25">
      <c r="A7992" t="s">
        <v>311</v>
      </c>
      <c r="B7992" t="s">
        <v>7055</v>
      </c>
      <c r="C7992" t="s">
        <v>89</v>
      </c>
      <c r="D7992" t="s">
        <v>7056</v>
      </c>
      <c r="E7992" t="s">
        <v>4620</v>
      </c>
      <c r="F7992" t="s">
        <v>89</v>
      </c>
      <c r="G7992" t="s">
        <v>89</v>
      </c>
      <c r="H7992" t="s">
        <v>93</v>
      </c>
    </row>
    <row r="7993" spans="1:8" x14ac:dyDescent="0.25">
      <c r="A7993" t="s">
        <v>311</v>
      </c>
      <c r="B7993" t="s">
        <v>1344</v>
      </c>
      <c r="C7993" t="s">
        <v>89</v>
      </c>
      <c r="D7993" t="s">
        <v>7057</v>
      </c>
      <c r="E7993" t="s">
        <v>4620</v>
      </c>
      <c r="F7993" t="s">
        <v>89</v>
      </c>
      <c r="G7993" t="s">
        <v>89</v>
      </c>
      <c r="H7993" t="s">
        <v>93</v>
      </c>
    </row>
    <row r="7994" spans="1:8" x14ac:dyDescent="0.25">
      <c r="A7994" t="s">
        <v>311</v>
      </c>
      <c r="B7994" t="s">
        <v>7058</v>
      </c>
      <c r="C7994" t="s">
        <v>89</v>
      </c>
      <c r="D7994" t="s">
        <v>7059</v>
      </c>
      <c r="E7994" t="s">
        <v>4615</v>
      </c>
      <c r="F7994" t="s">
        <v>89</v>
      </c>
      <c r="G7994" t="s">
        <v>89</v>
      </c>
      <c r="H7994" t="s">
        <v>93</v>
      </c>
    </row>
    <row r="7995" spans="1:8" x14ac:dyDescent="0.25">
      <c r="A7995" t="s">
        <v>311</v>
      </c>
      <c r="B7995" t="s">
        <v>7060</v>
      </c>
      <c r="C7995" t="s">
        <v>89</v>
      </c>
      <c r="D7995" t="s">
        <v>7061</v>
      </c>
      <c r="E7995" t="s">
        <v>4620</v>
      </c>
      <c r="F7995" t="s">
        <v>89</v>
      </c>
      <c r="G7995" t="s">
        <v>89</v>
      </c>
      <c r="H7995" t="s">
        <v>93</v>
      </c>
    </row>
    <row r="7996" spans="1:8" x14ac:dyDescent="0.25">
      <c r="A7996" t="s">
        <v>311</v>
      </c>
      <c r="B7996" t="s">
        <v>7062</v>
      </c>
      <c r="C7996" t="s">
        <v>89</v>
      </c>
      <c r="D7996" t="s">
        <v>7063</v>
      </c>
      <c r="E7996" t="s">
        <v>4627</v>
      </c>
      <c r="F7996" t="s">
        <v>89</v>
      </c>
      <c r="G7996" t="s">
        <v>89</v>
      </c>
      <c r="H7996" t="s">
        <v>93</v>
      </c>
    </row>
    <row r="7997" spans="1:8" x14ac:dyDescent="0.25">
      <c r="A7997" t="s">
        <v>311</v>
      </c>
      <c r="B7997" t="s">
        <v>7064</v>
      </c>
      <c r="C7997" t="s">
        <v>89</v>
      </c>
      <c r="D7997" t="s">
        <v>7065</v>
      </c>
      <c r="E7997" t="s">
        <v>4627</v>
      </c>
      <c r="F7997" t="s">
        <v>89</v>
      </c>
      <c r="G7997" t="s">
        <v>89</v>
      </c>
      <c r="H7997" t="s">
        <v>93</v>
      </c>
    </row>
    <row r="7998" spans="1:8" x14ac:dyDescent="0.25">
      <c r="A7998" t="s">
        <v>311</v>
      </c>
      <c r="B7998" t="s">
        <v>7066</v>
      </c>
      <c r="C7998" t="s">
        <v>89</v>
      </c>
      <c r="D7998" t="s">
        <v>7067</v>
      </c>
      <c r="E7998" t="s">
        <v>4627</v>
      </c>
      <c r="F7998" t="s">
        <v>89</v>
      </c>
      <c r="G7998" t="s">
        <v>89</v>
      </c>
      <c r="H7998" t="s">
        <v>93</v>
      </c>
    </row>
    <row r="7999" spans="1:8" x14ac:dyDescent="0.25">
      <c r="A7999" t="s">
        <v>311</v>
      </c>
      <c r="B7999" t="s">
        <v>7068</v>
      </c>
      <c r="C7999" t="s">
        <v>89</v>
      </c>
      <c r="D7999" t="s">
        <v>7069</v>
      </c>
      <c r="E7999" t="s">
        <v>4670</v>
      </c>
      <c r="F7999" t="s">
        <v>89</v>
      </c>
      <c r="G7999" t="s">
        <v>89</v>
      </c>
      <c r="H7999" t="s">
        <v>93</v>
      </c>
    </row>
    <row r="8000" spans="1:8" x14ac:dyDescent="0.25">
      <c r="A8000" t="s">
        <v>311</v>
      </c>
      <c r="B8000" t="s">
        <v>7070</v>
      </c>
      <c r="C8000" t="s">
        <v>89</v>
      </c>
      <c r="D8000" t="s">
        <v>7071</v>
      </c>
      <c r="E8000" t="s">
        <v>4670</v>
      </c>
      <c r="F8000" t="s">
        <v>89</v>
      </c>
      <c r="G8000" t="s">
        <v>89</v>
      </c>
      <c r="H8000" t="s">
        <v>93</v>
      </c>
    </row>
    <row r="8001" spans="1:8" x14ac:dyDescent="0.25">
      <c r="A8001" t="s">
        <v>311</v>
      </c>
      <c r="B8001" t="s">
        <v>7072</v>
      </c>
      <c r="C8001" t="s">
        <v>89</v>
      </c>
      <c r="D8001" t="s">
        <v>7073</v>
      </c>
      <c r="E8001" t="s">
        <v>4670</v>
      </c>
      <c r="F8001" t="s">
        <v>89</v>
      </c>
      <c r="G8001" t="s">
        <v>89</v>
      </c>
      <c r="H8001" t="s">
        <v>93</v>
      </c>
    </row>
    <row r="8002" spans="1:8" x14ac:dyDescent="0.25">
      <c r="A8002" t="s">
        <v>311</v>
      </c>
      <c r="B8002" t="s">
        <v>7074</v>
      </c>
      <c r="C8002" t="s">
        <v>89</v>
      </c>
      <c r="D8002" t="s">
        <v>7075</v>
      </c>
      <c r="E8002" t="s">
        <v>4675</v>
      </c>
      <c r="F8002" t="s">
        <v>89</v>
      </c>
      <c r="G8002" t="s">
        <v>89</v>
      </c>
      <c r="H8002" t="s">
        <v>93</v>
      </c>
    </row>
    <row r="8003" spans="1:8" x14ac:dyDescent="0.25">
      <c r="A8003" t="s">
        <v>311</v>
      </c>
      <c r="B8003" t="s">
        <v>7076</v>
      </c>
      <c r="C8003" t="s">
        <v>89</v>
      </c>
      <c r="D8003" t="s">
        <v>7077</v>
      </c>
      <c r="E8003" t="s">
        <v>4675</v>
      </c>
      <c r="F8003" t="s">
        <v>89</v>
      </c>
      <c r="G8003" t="s">
        <v>89</v>
      </c>
      <c r="H8003" t="s">
        <v>93</v>
      </c>
    </row>
    <row r="8004" spans="1:8" x14ac:dyDescent="0.25">
      <c r="A8004" t="s">
        <v>311</v>
      </c>
      <c r="B8004" t="s">
        <v>7078</v>
      </c>
      <c r="C8004" t="s">
        <v>89</v>
      </c>
      <c r="D8004" t="s">
        <v>7079</v>
      </c>
      <c r="E8004" t="s">
        <v>4675</v>
      </c>
      <c r="F8004" t="s">
        <v>89</v>
      </c>
      <c r="G8004" t="s">
        <v>89</v>
      </c>
      <c r="H8004" t="s">
        <v>93</v>
      </c>
    </row>
    <row r="8005" spans="1:8" x14ac:dyDescent="0.25">
      <c r="A8005" t="s">
        <v>311</v>
      </c>
      <c r="B8005" t="s">
        <v>7080</v>
      </c>
      <c r="C8005" t="s">
        <v>89</v>
      </c>
      <c r="D8005" t="s">
        <v>7081</v>
      </c>
      <c r="E8005" t="s">
        <v>4612</v>
      </c>
      <c r="F8005" t="s">
        <v>89</v>
      </c>
      <c r="G8005" t="s">
        <v>89</v>
      </c>
      <c r="H8005" t="s">
        <v>93</v>
      </c>
    </row>
    <row r="8006" spans="1:8" x14ac:dyDescent="0.25">
      <c r="A8006" t="s">
        <v>311</v>
      </c>
      <c r="B8006" t="s">
        <v>7082</v>
      </c>
      <c r="C8006" t="s">
        <v>89</v>
      </c>
      <c r="D8006" t="s">
        <v>7083</v>
      </c>
      <c r="E8006" t="s">
        <v>4612</v>
      </c>
      <c r="F8006" t="s">
        <v>89</v>
      </c>
      <c r="G8006" t="s">
        <v>89</v>
      </c>
      <c r="H8006" t="s">
        <v>93</v>
      </c>
    </row>
    <row r="8007" spans="1:8" x14ac:dyDescent="0.25">
      <c r="A8007" t="s">
        <v>311</v>
      </c>
      <c r="B8007" t="s">
        <v>7084</v>
      </c>
      <c r="C8007" t="s">
        <v>89</v>
      </c>
      <c r="D8007" t="s">
        <v>7085</v>
      </c>
      <c r="E8007" t="s">
        <v>4612</v>
      </c>
      <c r="F8007" t="s">
        <v>89</v>
      </c>
      <c r="G8007" t="s">
        <v>89</v>
      </c>
      <c r="H8007" t="s">
        <v>93</v>
      </c>
    </row>
    <row r="8008" spans="1:8" x14ac:dyDescent="0.25">
      <c r="A8008" t="s">
        <v>311</v>
      </c>
      <c r="B8008" t="s">
        <v>7086</v>
      </c>
      <c r="C8008" t="s">
        <v>89</v>
      </c>
      <c r="D8008" t="s">
        <v>7087</v>
      </c>
      <c r="E8008" t="s">
        <v>4473</v>
      </c>
      <c r="F8008" t="s">
        <v>89</v>
      </c>
      <c r="G8008" t="s">
        <v>89</v>
      </c>
      <c r="H8008" t="s">
        <v>93</v>
      </c>
    </row>
    <row r="8009" spans="1:8" x14ac:dyDescent="0.25">
      <c r="A8009" t="s">
        <v>311</v>
      </c>
      <c r="B8009" t="s">
        <v>7088</v>
      </c>
      <c r="C8009" t="s">
        <v>89</v>
      </c>
      <c r="D8009" t="s">
        <v>7089</v>
      </c>
      <c r="E8009" t="s">
        <v>4473</v>
      </c>
      <c r="F8009" t="s">
        <v>89</v>
      </c>
      <c r="G8009" t="s">
        <v>89</v>
      </c>
      <c r="H8009" t="s">
        <v>93</v>
      </c>
    </row>
    <row r="8010" spans="1:8" x14ac:dyDescent="0.25">
      <c r="A8010" t="s">
        <v>311</v>
      </c>
      <c r="B8010" t="s">
        <v>7090</v>
      </c>
      <c r="C8010" t="s">
        <v>89</v>
      </c>
      <c r="D8010" t="s">
        <v>7091</v>
      </c>
      <c r="E8010" t="s">
        <v>4473</v>
      </c>
      <c r="F8010" t="s">
        <v>89</v>
      </c>
      <c r="G8010" t="s">
        <v>89</v>
      </c>
      <c r="H8010" t="s">
        <v>93</v>
      </c>
    </row>
    <row r="8011" spans="1:8" x14ac:dyDescent="0.25">
      <c r="A8011" t="s">
        <v>311</v>
      </c>
      <c r="B8011" t="s">
        <v>7092</v>
      </c>
      <c r="C8011" t="s">
        <v>89</v>
      </c>
      <c r="D8011" t="s">
        <v>7093</v>
      </c>
      <c r="E8011" t="s">
        <v>4473</v>
      </c>
      <c r="F8011" t="s">
        <v>89</v>
      </c>
      <c r="G8011" t="s">
        <v>89</v>
      </c>
      <c r="H8011" t="s">
        <v>93</v>
      </c>
    </row>
    <row r="8012" spans="1:8" x14ac:dyDescent="0.25">
      <c r="A8012" t="s">
        <v>311</v>
      </c>
      <c r="B8012" t="s">
        <v>7094</v>
      </c>
      <c r="C8012" t="s">
        <v>89</v>
      </c>
      <c r="D8012" t="s">
        <v>7095</v>
      </c>
      <c r="E8012" t="s">
        <v>4448</v>
      </c>
      <c r="F8012" t="s">
        <v>89</v>
      </c>
      <c r="G8012" t="s">
        <v>89</v>
      </c>
      <c r="H8012" t="s">
        <v>93</v>
      </c>
    </row>
    <row r="8013" spans="1:8" x14ac:dyDescent="0.25">
      <c r="A8013" t="s">
        <v>311</v>
      </c>
      <c r="B8013" t="s">
        <v>7096</v>
      </c>
      <c r="C8013" t="s">
        <v>89</v>
      </c>
      <c r="D8013" t="s">
        <v>7097</v>
      </c>
      <c r="E8013" t="s">
        <v>4438</v>
      </c>
      <c r="F8013" t="s">
        <v>89</v>
      </c>
      <c r="G8013" t="s">
        <v>89</v>
      </c>
      <c r="H8013" t="s">
        <v>93</v>
      </c>
    </row>
    <row r="8014" spans="1:8" x14ac:dyDescent="0.25">
      <c r="A8014" t="s">
        <v>311</v>
      </c>
      <c r="B8014" t="s">
        <v>7098</v>
      </c>
      <c r="C8014" t="s">
        <v>89</v>
      </c>
      <c r="D8014" t="s">
        <v>7099</v>
      </c>
      <c r="E8014" t="s">
        <v>4438</v>
      </c>
      <c r="F8014" t="s">
        <v>89</v>
      </c>
      <c r="G8014" t="s">
        <v>89</v>
      </c>
      <c r="H8014" t="s">
        <v>93</v>
      </c>
    </row>
    <row r="8015" spans="1:8" x14ac:dyDescent="0.25">
      <c r="A8015" t="s">
        <v>311</v>
      </c>
      <c r="B8015" t="s">
        <v>7100</v>
      </c>
      <c r="C8015" t="s">
        <v>89</v>
      </c>
      <c r="D8015" t="s">
        <v>7101</v>
      </c>
      <c r="E8015" t="s">
        <v>4438</v>
      </c>
      <c r="F8015" t="s">
        <v>89</v>
      </c>
      <c r="G8015" t="s">
        <v>89</v>
      </c>
      <c r="H8015" t="s">
        <v>93</v>
      </c>
    </row>
    <row r="8016" spans="1:8" x14ac:dyDescent="0.25">
      <c r="A8016" t="s">
        <v>311</v>
      </c>
      <c r="B8016" t="s">
        <v>7102</v>
      </c>
      <c r="C8016" t="s">
        <v>89</v>
      </c>
      <c r="D8016" t="s">
        <v>7103</v>
      </c>
      <c r="E8016" t="s">
        <v>4557</v>
      </c>
      <c r="F8016" t="s">
        <v>89</v>
      </c>
      <c r="G8016" t="s">
        <v>89</v>
      </c>
      <c r="H8016" t="s">
        <v>93</v>
      </c>
    </row>
    <row r="8017" spans="1:8" x14ac:dyDescent="0.25">
      <c r="A8017" t="s">
        <v>311</v>
      </c>
      <c r="B8017" t="s">
        <v>7104</v>
      </c>
      <c r="C8017" t="s">
        <v>89</v>
      </c>
      <c r="D8017" t="s">
        <v>7105</v>
      </c>
      <c r="E8017" t="s">
        <v>4539</v>
      </c>
      <c r="F8017" t="s">
        <v>89</v>
      </c>
      <c r="G8017" t="s">
        <v>89</v>
      </c>
      <c r="H8017" t="s">
        <v>93</v>
      </c>
    </row>
    <row r="8018" spans="1:8" x14ac:dyDescent="0.25">
      <c r="A8018" t="s">
        <v>311</v>
      </c>
      <c r="B8018" t="s">
        <v>7106</v>
      </c>
      <c r="C8018" t="s">
        <v>89</v>
      </c>
      <c r="D8018" t="s">
        <v>7107</v>
      </c>
      <c r="E8018" t="s">
        <v>4539</v>
      </c>
      <c r="F8018" t="s">
        <v>89</v>
      </c>
      <c r="G8018" t="s">
        <v>89</v>
      </c>
      <c r="H8018" t="s">
        <v>93</v>
      </c>
    </row>
    <row r="8019" spans="1:8" x14ac:dyDescent="0.25">
      <c r="A8019" t="s">
        <v>311</v>
      </c>
      <c r="B8019" t="s">
        <v>7108</v>
      </c>
      <c r="C8019" t="s">
        <v>89</v>
      </c>
      <c r="D8019" t="s">
        <v>7109</v>
      </c>
      <c r="E8019" t="s">
        <v>4473</v>
      </c>
      <c r="F8019" t="s">
        <v>89</v>
      </c>
      <c r="G8019" t="s">
        <v>89</v>
      </c>
      <c r="H8019" t="s">
        <v>93</v>
      </c>
    </row>
    <row r="8020" spans="1:8" x14ac:dyDescent="0.25">
      <c r="A8020" t="s">
        <v>311</v>
      </c>
      <c r="B8020" t="s">
        <v>7110</v>
      </c>
      <c r="C8020" t="s">
        <v>89</v>
      </c>
      <c r="D8020" t="s">
        <v>89</v>
      </c>
      <c r="E8020" t="s">
        <v>4667</v>
      </c>
      <c r="F8020" t="s">
        <v>89</v>
      </c>
      <c r="G8020" t="s">
        <v>89</v>
      </c>
      <c r="H8020" t="s">
        <v>93</v>
      </c>
    </row>
    <row r="8021" spans="1:8" x14ac:dyDescent="0.25">
      <c r="A8021" t="s">
        <v>311</v>
      </c>
      <c r="B8021" t="s">
        <v>7111</v>
      </c>
      <c r="C8021" t="s">
        <v>89</v>
      </c>
      <c r="D8021" t="s">
        <v>89</v>
      </c>
      <c r="E8021" t="s">
        <v>4667</v>
      </c>
      <c r="F8021" t="s">
        <v>89</v>
      </c>
      <c r="G8021" t="s">
        <v>89</v>
      </c>
      <c r="H8021" t="s">
        <v>93</v>
      </c>
    </row>
    <row r="8022" spans="1:8" x14ac:dyDescent="0.25">
      <c r="A8022" t="s">
        <v>311</v>
      </c>
      <c r="B8022" t="s">
        <v>7112</v>
      </c>
      <c r="C8022" t="s">
        <v>89</v>
      </c>
      <c r="D8022" t="s">
        <v>89</v>
      </c>
      <c r="E8022" t="s">
        <v>4661</v>
      </c>
      <c r="F8022" t="s">
        <v>89</v>
      </c>
      <c r="G8022" t="s">
        <v>89</v>
      </c>
      <c r="H8022" t="s">
        <v>93</v>
      </c>
    </row>
    <row r="8023" spans="1:8" x14ac:dyDescent="0.25">
      <c r="A8023" t="s">
        <v>311</v>
      </c>
      <c r="B8023" t="s">
        <v>7113</v>
      </c>
      <c r="C8023" t="s">
        <v>89</v>
      </c>
      <c r="D8023" t="s">
        <v>89</v>
      </c>
      <c r="E8023" t="s">
        <v>4675</v>
      </c>
      <c r="F8023" t="s">
        <v>89</v>
      </c>
      <c r="G8023" t="s">
        <v>89</v>
      </c>
      <c r="H8023" t="s">
        <v>93</v>
      </c>
    </row>
    <row r="8024" spans="1:8" x14ac:dyDescent="0.25">
      <c r="A8024" t="s">
        <v>311</v>
      </c>
      <c r="B8024" t="s">
        <v>7114</v>
      </c>
      <c r="C8024" t="s">
        <v>89</v>
      </c>
      <c r="D8024" t="s">
        <v>89</v>
      </c>
      <c r="E8024" t="s">
        <v>4661</v>
      </c>
      <c r="F8024" t="s">
        <v>89</v>
      </c>
      <c r="G8024" t="s">
        <v>89</v>
      </c>
      <c r="H8024" t="s">
        <v>93</v>
      </c>
    </row>
    <row r="8025" spans="1:8" x14ac:dyDescent="0.25">
      <c r="A8025" t="s">
        <v>311</v>
      </c>
      <c r="B8025" t="s">
        <v>7115</v>
      </c>
      <c r="C8025" t="s">
        <v>89</v>
      </c>
      <c r="D8025" t="s">
        <v>7116</v>
      </c>
      <c r="E8025" t="s">
        <v>4654</v>
      </c>
      <c r="F8025" t="s">
        <v>89</v>
      </c>
      <c r="G8025" t="s">
        <v>89</v>
      </c>
      <c r="H8025" t="s">
        <v>93</v>
      </c>
    </row>
    <row r="8026" spans="1:8" x14ac:dyDescent="0.25">
      <c r="A8026" t="s">
        <v>311</v>
      </c>
      <c r="B8026" t="s">
        <v>4686</v>
      </c>
      <c r="C8026" t="s">
        <v>89</v>
      </c>
      <c r="D8026" t="s">
        <v>7117</v>
      </c>
      <c r="E8026" t="s">
        <v>4658</v>
      </c>
      <c r="F8026" t="s">
        <v>89</v>
      </c>
      <c r="G8026" t="s">
        <v>89</v>
      </c>
      <c r="H8026" t="s">
        <v>93</v>
      </c>
    </row>
    <row r="8027" spans="1:8" x14ac:dyDescent="0.25">
      <c r="A8027" t="s">
        <v>311</v>
      </c>
      <c r="B8027" t="s">
        <v>7118</v>
      </c>
      <c r="C8027" t="s">
        <v>89</v>
      </c>
      <c r="D8027" t="s">
        <v>7119</v>
      </c>
      <c r="E8027" t="s">
        <v>4675</v>
      </c>
      <c r="F8027" t="s">
        <v>89</v>
      </c>
      <c r="G8027" t="s">
        <v>89</v>
      </c>
      <c r="H8027" t="s">
        <v>93</v>
      </c>
    </row>
    <row r="8028" spans="1:8" x14ac:dyDescent="0.25">
      <c r="A8028" t="s">
        <v>311</v>
      </c>
      <c r="B8028" t="s">
        <v>7120</v>
      </c>
      <c r="C8028" t="s">
        <v>89</v>
      </c>
      <c r="D8028" t="s">
        <v>89</v>
      </c>
      <c r="E8028" t="s">
        <v>4665</v>
      </c>
      <c r="F8028" t="s">
        <v>89</v>
      </c>
      <c r="G8028" t="s">
        <v>89</v>
      </c>
      <c r="H8028" t="s">
        <v>93</v>
      </c>
    </row>
    <row r="8029" spans="1:8" x14ac:dyDescent="0.25">
      <c r="A8029" t="s">
        <v>311</v>
      </c>
      <c r="B8029" t="s">
        <v>7121</v>
      </c>
      <c r="C8029" t="s">
        <v>89</v>
      </c>
      <c r="D8029" t="s">
        <v>89</v>
      </c>
      <c r="E8029" t="s">
        <v>4665</v>
      </c>
      <c r="F8029" t="s">
        <v>89</v>
      </c>
      <c r="G8029" t="s">
        <v>89</v>
      </c>
      <c r="H8029" t="s">
        <v>93</v>
      </c>
    </row>
    <row r="8030" spans="1:8" x14ac:dyDescent="0.25">
      <c r="A8030" t="s">
        <v>311</v>
      </c>
      <c r="B8030" t="s">
        <v>7122</v>
      </c>
      <c r="C8030" t="s">
        <v>89</v>
      </c>
      <c r="D8030" t="s">
        <v>89</v>
      </c>
      <c r="E8030" t="s">
        <v>4665</v>
      </c>
      <c r="F8030" t="s">
        <v>89</v>
      </c>
      <c r="G8030" t="s">
        <v>89</v>
      </c>
      <c r="H8030" t="s">
        <v>93</v>
      </c>
    </row>
    <row r="8031" spans="1:8" x14ac:dyDescent="0.25">
      <c r="A8031" t="s">
        <v>311</v>
      </c>
      <c r="B8031" t="s">
        <v>1284</v>
      </c>
      <c r="C8031" t="s">
        <v>89</v>
      </c>
      <c r="D8031" t="s">
        <v>89</v>
      </c>
      <c r="E8031" t="s">
        <v>4667</v>
      </c>
      <c r="F8031" t="s">
        <v>89</v>
      </c>
      <c r="G8031" t="s">
        <v>89</v>
      </c>
      <c r="H8031" t="s">
        <v>93</v>
      </c>
    </row>
    <row r="8032" spans="1:8" x14ac:dyDescent="0.25">
      <c r="A8032" t="s">
        <v>311</v>
      </c>
      <c r="B8032" t="s">
        <v>1122</v>
      </c>
      <c r="C8032" t="s">
        <v>89</v>
      </c>
      <c r="D8032" t="s">
        <v>89</v>
      </c>
      <c r="E8032" t="s">
        <v>4667</v>
      </c>
      <c r="F8032" t="s">
        <v>89</v>
      </c>
      <c r="G8032" t="s">
        <v>89</v>
      </c>
      <c r="H8032" t="s">
        <v>93</v>
      </c>
    </row>
    <row r="8033" spans="1:8" x14ac:dyDescent="0.25">
      <c r="A8033" t="s">
        <v>311</v>
      </c>
      <c r="B8033" t="s">
        <v>1331</v>
      </c>
      <c r="C8033" t="s">
        <v>89</v>
      </c>
      <c r="D8033" t="s">
        <v>89</v>
      </c>
      <c r="E8033" t="s">
        <v>4667</v>
      </c>
      <c r="F8033" t="s">
        <v>89</v>
      </c>
      <c r="G8033" t="s">
        <v>89</v>
      </c>
      <c r="H8033" t="s">
        <v>93</v>
      </c>
    </row>
    <row r="8034" spans="1:8" x14ac:dyDescent="0.25">
      <c r="A8034" t="s">
        <v>311</v>
      </c>
      <c r="B8034" t="s">
        <v>1124</v>
      </c>
      <c r="C8034" t="s">
        <v>89</v>
      </c>
      <c r="D8034" t="s">
        <v>89</v>
      </c>
      <c r="E8034" t="s">
        <v>4667</v>
      </c>
      <c r="F8034" t="s">
        <v>89</v>
      </c>
      <c r="G8034" t="s">
        <v>89</v>
      </c>
      <c r="H8034" t="s">
        <v>93</v>
      </c>
    </row>
    <row r="8035" spans="1:8" x14ac:dyDescent="0.25">
      <c r="A8035" t="s">
        <v>311</v>
      </c>
      <c r="B8035" t="s">
        <v>1125</v>
      </c>
      <c r="C8035" t="s">
        <v>89</v>
      </c>
      <c r="D8035" t="s">
        <v>89</v>
      </c>
      <c r="E8035" t="s">
        <v>4667</v>
      </c>
      <c r="F8035" t="s">
        <v>89</v>
      </c>
      <c r="G8035" t="s">
        <v>89</v>
      </c>
      <c r="H8035" t="s">
        <v>93</v>
      </c>
    </row>
    <row r="8036" spans="1:8" x14ac:dyDescent="0.25">
      <c r="A8036" t="s">
        <v>311</v>
      </c>
      <c r="B8036" t="s">
        <v>3060</v>
      </c>
      <c r="C8036" t="s">
        <v>89</v>
      </c>
      <c r="D8036" t="s">
        <v>89</v>
      </c>
      <c r="E8036" t="s">
        <v>4667</v>
      </c>
      <c r="F8036" t="s">
        <v>89</v>
      </c>
      <c r="G8036" t="s">
        <v>89</v>
      </c>
      <c r="H8036" t="s">
        <v>93</v>
      </c>
    </row>
    <row r="8037" spans="1:8" x14ac:dyDescent="0.25">
      <c r="A8037" t="s">
        <v>311</v>
      </c>
      <c r="B8037" t="s">
        <v>3059</v>
      </c>
      <c r="C8037" t="s">
        <v>89</v>
      </c>
      <c r="D8037" t="s">
        <v>89</v>
      </c>
      <c r="E8037" t="s">
        <v>4667</v>
      </c>
      <c r="F8037" t="s">
        <v>89</v>
      </c>
      <c r="G8037" t="s">
        <v>89</v>
      </c>
      <c r="H8037" t="s">
        <v>93</v>
      </c>
    </row>
    <row r="8038" spans="1:8" x14ac:dyDescent="0.25">
      <c r="A8038" t="s">
        <v>311</v>
      </c>
      <c r="B8038" t="s">
        <v>7123</v>
      </c>
      <c r="C8038" t="s">
        <v>89</v>
      </c>
      <c r="D8038" t="s">
        <v>89</v>
      </c>
      <c r="E8038" t="s">
        <v>4667</v>
      </c>
      <c r="F8038" t="s">
        <v>89</v>
      </c>
      <c r="G8038" t="s">
        <v>89</v>
      </c>
      <c r="H8038" t="s">
        <v>93</v>
      </c>
    </row>
    <row r="8039" spans="1:8" x14ac:dyDescent="0.25">
      <c r="A8039" t="s">
        <v>311</v>
      </c>
      <c r="B8039" t="s">
        <v>3058</v>
      </c>
      <c r="C8039" t="s">
        <v>89</v>
      </c>
      <c r="D8039" t="s">
        <v>89</v>
      </c>
      <c r="E8039" t="s">
        <v>4667</v>
      </c>
      <c r="F8039" t="s">
        <v>89</v>
      </c>
      <c r="G8039" t="s">
        <v>89</v>
      </c>
      <c r="H8039" t="s">
        <v>93</v>
      </c>
    </row>
    <row r="8040" spans="1:8" x14ac:dyDescent="0.25">
      <c r="A8040" t="s">
        <v>311</v>
      </c>
      <c r="B8040" t="s">
        <v>3063</v>
      </c>
      <c r="C8040" t="s">
        <v>89</v>
      </c>
      <c r="D8040" t="s">
        <v>89</v>
      </c>
      <c r="E8040" t="s">
        <v>4667</v>
      </c>
      <c r="F8040" t="s">
        <v>89</v>
      </c>
      <c r="G8040" t="s">
        <v>89</v>
      </c>
      <c r="H8040" t="s">
        <v>93</v>
      </c>
    </row>
    <row r="8041" spans="1:8" x14ac:dyDescent="0.25">
      <c r="A8041" t="s">
        <v>311</v>
      </c>
      <c r="B8041" t="s">
        <v>4700</v>
      </c>
      <c r="C8041" t="s">
        <v>89</v>
      </c>
      <c r="D8041" t="s">
        <v>89</v>
      </c>
      <c r="E8041" t="s">
        <v>4667</v>
      </c>
      <c r="F8041" t="s">
        <v>89</v>
      </c>
      <c r="G8041" t="s">
        <v>89</v>
      </c>
      <c r="H8041" t="s">
        <v>93</v>
      </c>
    </row>
    <row r="8042" spans="1:8" x14ac:dyDescent="0.25">
      <c r="A8042" t="s">
        <v>311</v>
      </c>
      <c r="B8042" t="s">
        <v>7124</v>
      </c>
      <c r="C8042" t="s">
        <v>89</v>
      </c>
      <c r="D8042" t="s">
        <v>89</v>
      </c>
      <c r="E8042" t="s">
        <v>4665</v>
      </c>
      <c r="F8042" t="s">
        <v>89</v>
      </c>
      <c r="G8042" t="s">
        <v>89</v>
      </c>
      <c r="H8042" t="s">
        <v>93</v>
      </c>
    </row>
    <row r="8043" spans="1:8" x14ac:dyDescent="0.25">
      <c r="A8043" t="s">
        <v>311</v>
      </c>
      <c r="B8043" t="s">
        <v>7125</v>
      </c>
      <c r="C8043" t="s">
        <v>89</v>
      </c>
      <c r="D8043" t="s">
        <v>89</v>
      </c>
      <c r="E8043" t="s">
        <v>4702</v>
      </c>
      <c r="F8043" t="s">
        <v>89</v>
      </c>
      <c r="G8043" t="s">
        <v>89</v>
      </c>
      <c r="H8043" t="s">
        <v>93</v>
      </c>
    </row>
    <row r="8044" spans="1:8" x14ac:dyDescent="0.25">
      <c r="A8044" t="s">
        <v>311</v>
      </c>
      <c r="B8044" t="s">
        <v>7126</v>
      </c>
      <c r="C8044" t="s">
        <v>89</v>
      </c>
      <c r="D8044" t="s">
        <v>89</v>
      </c>
      <c r="E8044" t="s">
        <v>4712</v>
      </c>
      <c r="F8044" t="s">
        <v>89</v>
      </c>
      <c r="G8044" t="s">
        <v>89</v>
      </c>
      <c r="H8044" t="s">
        <v>93</v>
      </c>
    </row>
    <row r="8045" spans="1:8" x14ac:dyDescent="0.25">
      <c r="A8045" t="s">
        <v>311</v>
      </c>
      <c r="B8045" t="s">
        <v>1268</v>
      </c>
      <c r="C8045" t="s">
        <v>89</v>
      </c>
      <c r="D8045" t="s">
        <v>89</v>
      </c>
      <c r="E8045" t="s">
        <v>4670</v>
      </c>
      <c r="F8045" t="s">
        <v>89</v>
      </c>
      <c r="G8045" t="s">
        <v>89</v>
      </c>
      <c r="H8045" t="s">
        <v>93</v>
      </c>
    </row>
    <row r="8046" spans="1:8" x14ac:dyDescent="0.25">
      <c r="A8046" t="s">
        <v>311</v>
      </c>
      <c r="B8046" t="s">
        <v>1336</v>
      </c>
      <c r="C8046" t="s">
        <v>89</v>
      </c>
      <c r="D8046" t="s">
        <v>89</v>
      </c>
      <c r="E8046" t="s">
        <v>4670</v>
      </c>
      <c r="F8046" t="s">
        <v>89</v>
      </c>
      <c r="G8046" t="s">
        <v>89</v>
      </c>
      <c r="H8046" t="s">
        <v>93</v>
      </c>
    </row>
    <row r="8047" spans="1:8" x14ac:dyDescent="0.25">
      <c r="A8047" t="s">
        <v>311</v>
      </c>
      <c r="B8047" t="s">
        <v>3068</v>
      </c>
      <c r="C8047" t="s">
        <v>89</v>
      </c>
      <c r="D8047" t="s">
        <v>89</v>
      </c>
      <c r="E8047" t="s">
        <v>4670</v>
      </c>
      <c r="F8047" t="s">
        <v>89</v>
      </c>
      <c r="G8047" t="s">
        <v>89</v>
      </c>
      <c r="H8047" t="s">
        <v>93</v>
      </c>
    </row>
    <row r="8048" spans="1:8" x14ac:dyDescent="0.25">
      <c r="A8048" t="s">
        <v>311</v>
      </c>
      <c r="B8048" t="s">
        <v>1269</v>
      </c>
      <c r="C8048" t="s">
        <v>89</v>
      </c>
      <c r="D8048" t="s">
        <v>89</v>
      </c>
      <c r="E8048" t="s">
        <v>4670</v>
      </c>
      <c r="F8048" t="s">
        <v>89</v>
      </c>
      <c r="G8048" t="s">
        <v>89</v>
      </c>
      <c r="H8048" t="s">
        <v>93</v>
      </c>
    </row>
    <row r="8049" spans="1:8" x14ac:dyDescent="0.25">
      <c r="A8049" t="s">
        <v>311</v>
      </c>
      <c r="B8049" t="s">
        <v>1270</v>
      </c>
      <c r="C8049" t="s">
        <v>89</v>
      </c>
      <c r="D8049" t="s">
        <v>89</v>
      </c>
      <c r="E8049" t="s">
        <v>4670</v>
      </c>
      <c r="F8049" t="s">
        <v>89</v>
      </c>
      <c r="G8049" t="s">
        <v>89</v>
      </c>
      <c r="H8049" t="s">
        <v>93</v>
      </c>
    </row>
    <row r="8050" spans="1:8" x14ac:dyDescent="0.25">
      <c r="A8050" t="s">
        <v>311</v>
      </c>
      <c r="B8050" t="s">
        <v>4713</v>
      </c>
      <c r="C8050" t="s">
        <v>89</v>
      </c>
      <c r="D8050" t="s">
        <v>89</v>
      </c>
      <c r="E8050" t="s">
        <v>4670</v>
      </c>
      <c r="F8050" t="s">
        <v>89</v>
      </c>
      <c r="G8050" t="s">
        <v>89</v>
      </c>
      <c r="H8050" t="s">
        <v>93</v>
      </c>
    </row>
    <row r="8051" spans="1:8" x14ac:dyDescent="0.25">
      <c r="A8051" t="s">
        <v>311</v>
      </c>
      <c r="B8051" t="s">
        <v>3073</v>
      </c>
      <c r="C8051" t="s">
        <v>89</v>
      </c>
      <c r="D8051" t="s">
        <v>89</v>
      </c>
      <c r="E8051" t="s">
        <v>4670</v>
      </c>
      <c r="F8051" t="s">
        <v>89</v>
      </c>
      <c r="G8051" t="s">
        <v>89</v>
      </c>
      <c r="H8051" t="s">
        <v>93</v>
      </c>
    </row>
    <row r="8052" spans="1:8" x14ac:dyDescent="0.25">
      <c r="A8052" t="s">
        <v>311</v>
      </c>
      <c r="B8052" t="s">
        <v>7127</v>
      </c>
      <c r="C8052" t="s">
        <v>89</v>
      </c>
      <c r="D8052" t="s">
        <v>89</v>
      </c>
      <c r="E8052" t="s">
        <v>4670</v>
      </c>
      <c r="F8052" t="s">
        <v>89</v>
      </c>
      <c r="G8052" t="s">
        <v>89</v>
      </c>
      <c r="H8052" t="s">
        <v>93</v>
      </c>
    </row>
    <row r="8053" spans="1:8" x14ac:dyDescent="0.25">
      <c r="A8053" t="s">
        <v>311</v>
      </c>
      <c r="B8053" t="s">
        <v>7128</v>
      </c>
      <c r="C8053" t="s">
        <v>89</v>
      </c>
      <c r="D8053" t="s">
        <v>89</v>
      </c>
      <c r="E8053" t="s">
        <v>1231</v>
      </c>
      <c r="F8053" t="s">
        <v>89</v>
      </c>
      <c r="G8053" t="s">
        <v>89</v>
      </c>
      <c r="H8053" t="s">
        <v>93</v>
      </c>
    </row>
    <row r="8054" spans="1:8" x14ac:dyDescent="0.25">
      <c r="A8054" t="s">
        <v>311</v>
      </c>
      <c r="B8054" t="s">
        <v>7129</v>
      </c>
      <c r="C8054" t="s">
        <v>89</v>
      </c>
      <c r="D8054" t="s">
        <v>89</v>
      </c>
      <c r="E8054" t="s">
        <v>1231</v>
      </c>
      <c r="F8054" t="s">
        <v>89</v>
      </c>
      <c r="G8054" t="s">
        <v>89</v>
      </c>
      <c r="H8054" t="s">
        <v>93</v>
      </c>
    </row>
    <row r="8055" spans="1:8" x14ac:dyDescent="0.25">
      <c r="A8055" t="s">
        <v>311</v>
      </c>
      <c r="B8055" t="s">
        <v>1439</v>
      </c>
      <c r="C8055" t="s">
        <v>89</v>
      </c>
      <c r="D8055" t="s">
        <v>89</v>
      </c>
      <c r="E8055" t="s">
        <v>1231</v>
      </c>
      <c r="F8055" t="s">
        <v>89</v>
      </c>
      <c r="G8055" t="s">
        <v>89</v>
      </c>
      <c r="H8055" t="s">
        <v>93</v>
      </c>
    </row>
    <row r="8056" spans="1:8" x14ac:dyDescent="0.25">
      <c r="A8056" t="s">
        <v>311</v>
      </c>
      <c r="B8056" t="s">
        <v>3725</v>
      </c>
      <c r="C8056" t="s">
        <v>89</v>
      </c>
      <c r="D8056" t="s">
        <v>89</v>
      </c>
      <c r="E8056" t="s">
        <v>1504</v>
      </c>
      <c r="F8056" t="s">
        <v>89</v>
      </c>
      <c r="G8056" t="s">
        <v>89</v>
      </c>
      <c r="H8056" t="s">
        <v>93</v>
      </c>
    </row>
    <row r="8057" spans="1:8" x14ac:dyDescent="0.25">
      <c r="A8057" t="s">
        <v>311</v>
      </c>
      <c r="B8057" t="s">
        <v>3724</v>
      </c>
      <c r="C8057" t="s">
        <v>89</v>
      </c>
      <c r="D8057" t="s">
        <v>89</v>
      </c>
      <c r="E8057" t="s">
        <v>1504</v>
      </c>
      <c r="F8057" t="s">
        <v>89</v>
      </c>
      <c r="G8057" t="s">
        <v>89</v>
      </c>
      <c r="H8057" t="s">
        <v>93</v>
      </c>
    </row>
    <row r="8058" spans="1:8" x14ac:dyDescent="0.25">
      <c r="A8058" t="s">
        <v>311</v>
      </c>
      <c r="B8058" t="s">
        <v>1138</v>
      </c>
      <c r="C8058" t="s">
        <v>89</v>
      </c>
      <c r="D8058" t="s">
        <v>89</v>
      </c>
      <c r="E8058" t="s">
        <v>1139</v>
      </c>
      <c r="F8058" t="s">
        <v>89</v>
      </c>
      <c r="G8058" t="s">
        <v>89</v>
      </c>
      <c r="H8058" t="s">
        <v>93</v>
      </c>
    </row>
    <row r="8059" spans="1:8" x14ac:dyDescent="0.25">
      <c r="A8059" t="s">
        <v>313</v>
      </c>
      <c r="B8059" t="s">
        <v>6854</v>
      </c>
      <c r="C8059" t="s">
        <v>89</v>
      </c>
      <c r="D8059" t="s">
        <v>6855</v>
      </c>
      <c r="E8059" t="s">
        <v>4539</v>
      </c>
      <c r="F8059" t="s">
        <v>89</v>
      </c>
      <c r="G8059" t="s">
        <v>89</v>
      </c>
      <c r="H8059" t="s">
        <v>93</v>
      </c>
    </row>
    <row r="8060" spans="1:8" x14ac:dyDescent="0.25">
      <c r="A8060" t="s">
        <v>313</v>
      </c>
      <c r="B8060" t="s">
        <v>6856</v>
      </c>
      <c r="C8060" t="s">
        <v>89</v>
      </c>
      <c r="D8060" t="s">
        <v>6857</v>
      </c>
      <c r="E8060" t="s">
        <v>4425</v>
      </c>
      <c r="F8060" t="s">
        <v>89</v>
      </c>
      <c r="G8060" t="s">
        <v>89</v>
      </c>
      <c r="H8060" t="s">
        <v>93</v>
      </c>
    </row>
    <row r="8061" spans="1:8" x14ac:dyDescent="0.25">
      <c r="A8061" t="s">
        <v>313</v>
      </c>
      <c r="B8061" t="s">
        <v>6858</v>
      </c>
      <c r="C8061" t="s">
        <v>89</v>
      </c>
      <c r="D8061" t="s">
        <v>6859</v>
      </c>
      <c r="E8061" t="s">
        <v>4608</v>
      </c>
      <c r="F8061" t="s">
        <v>89</v>
      </c>
      <c r="G8061" t="s">
        <v>89</v>
      </c>
      <c r="H8061" t="s">
        <v>93</v>
      </c>
    </row>
    <row r="8062" spans="1:8" x14ac:dyDescent="0.25">
      <c r="A8062" t="s">
        <v>313</v>
      </c>
      <c r="B8062" t="s">
        <v>6860</v>
      </c>
      <c r="C8062" t="s">
        <v>89</v>
      </c>
      <c r="D8062" t="s">
        <v>6861</v>
      </c>
      <c r="E8062" t="s">
        <v>4420</v>
      </c>
      <c r="F8062" t="s">
        <v>89</v>
      </c>
      <c r="G8062" t="s">
        <v>89</v>
      </c>
      <c r="H8062" t="s">
        <v>93</v>
      </c>
    </row>
    <row r="8063" spans="1:8" x14ac:dyDescent="0.25">
      <c r="A8063" t="s">
        <v>313</v>
      </c>
      <c r="B8063" t="s">
        <v>6862</v>
      </c>
      <c r="C8063" t="s">
        <v>89</v>
      </c>
      <c r="D8063" t="s">
        <v>6863</v>
      </c>
      <c r="E8063" t="s">
        <v>4425</v>
      </c>
      <c r="F8063" t="s">
        <v>89</v>
      </c>
      <c r="G8063" t="s">
        <v>89</v>
      </c>
      <c r="H8063" t="s">
        <v>93</v>
      </c>
    </row>
    <row r="8064" spans="1:8" x14ac:dyDescent="0.25">
      <c r="A8064" t="s">
        <v>313</v>
      </c>
      <c r="B8064" t="s">
        <v>6864</v>
      </c>
      <c r="C8064" t="s">
        <v>89</v>
      </c>
      <c r="D8064" t="s">
        <v>6865</v>
      </c>
      <c r="E8064" t="s">
        <v>4425</v>
      </c>
      <c r="F8064" t="s">
        <v>89</v>
      </c>
      <c r="G8064" t="s">
        <v>89</v>
      </c>
      <c r="H8064" t="s">
        <v>93</v>
      </c>
    </row>
    <row r="8065" spans="1:8" x14ac:dyDescent="0.25">
      <c r="A8065" t="s">
        <v>313</v>
      </c>
      <c r="B8065" t="s">
        <v>6866</v>
      </c>
      <c r="C8065" t="s">
        <v>89</v>
      </c>
      <c r="D8065" t="s">
        <v>6867</v>
      </c>
      <c r="E8065" t="s">
        <v>7130</v>
      </c>
      <c r="F8065" t="s">
        <v>89</v>
      </c>
      <c r="G8065" t="s">
        <v>89</v>
      </c>
      <c r="H8065" t="s">
        <v>93</v>
      </c>
    </row>
    <row r="8066" spans="1:8" x14ac:dyDescent="0.25">
      <c r="A8066" t="s">
        <v>313</v>
      </c>
      <c r="B8066" t="s">
        <v>6868</v>
      </c>
      <c r="C8066" t="s">
        <v>89</v>
      </c>
      <c r="D8066" t="s">
        <v>6869</v>
      </c>
      <c r="E8066" t="s">
        <v>4506</v>
      </c>
      <c r="F8066" t="s">
        <v>89</v>
      </c>
      <c r="G8066" t="s">
        <v>89</v>
      </c>
      <c r="H8066" t="s">
        <v>93</v>
      </c>
    </row>
    <row r="8067" spans="1:8" x14ac:dyDescent="0.25">
      <c r="A8067" t="s">
        <v>313</v>
      </c>
      <c r="B8067" t="s">
        <v>6871</v>
      </c>
      <c r="C8067" t="s">
        <v>89</v>
      </c>
      <c r="D8067" t="s">
        <v>6872</v>
      </c>
      <c r="E8067" t="s">
        <v>4376</v>
      </c>
      <c r="F8067" t="s">
        <v>89</v>
      </c>
      <c r="G8067" t="s">
        <v>89</v>
      </c>
      <c r="H8067" t="s">
        <v>93</v>
      </c>
    </row>
    <row r="8068" spans="1:8" x14ac:dyDescent="0.25">
      <c r="A8068" t="s">
        <v>313</v>
      </c>
      <c r="B8068" t="s">
        <v>6873</v>
      </c>
      <c r="C8068" t="s">
        <v>89</v>
      </c>
      <c r="D8068" t="s">
        <v>6872</v>
      </c>
      <c r="E8068" t="s">
        <v>6928</v>
      </c>
      <c r="F8068" t="s">
        <v>89</v>
      </c>
      <c r="G8068" t="s">
        <v>89</v>
      </c>
      <c r="H8068" t="s">
        <v>93</v>
      </c>
    </row>
    <row r="8069" spans="1:8" x14ac:dyDescent="0.25">
      <c r="A8069" t="s">
        <v>313</v>
      </c>
      <c r="B8069" t="s">
        <v>6875</v>
      </c>
      <c r="C8069" t="s">
        <v>89</v>
      </c>
      <c r="D8069" t="s">
        <v>6872</v>
      </c>
      <c r="E8069" t="s">
        <v>7131</v>
      </c>
      <c r="F8069" t="s">
        <v>89</v>
      </c>
      <c r="G8069" t="s">
        <v>89</v>
      </c>
      <c r="H8069" t="s">
        <v>93</v>
      </c>
    </row>
    <row r="8070" spans="1:8" x14ac:dyDescent="0.25">
      <c r="A8070" t="s">
        <v>313</v>
      </c>
      <c r="B8070" t="s">
        <v>6876</v>
      </c>
      <c r="C8070" t="s">
        <v>89</v>
      </c>
      <c r="D8070" t="s">
        <v>6877</v>
      </c>
      <c r="E8070" t="s">
        <v>7132</v>
      </c>
      <c r="F8070" t="s">
        <v>89</v>
      </c>
      <c r="G8070" t="s">
        <v>89</v>
      </c>
      <c r="H8070" t="s">
        <v>93</v>
      </c>
    </row>
    <row r="8071" spans="1:8" x14ac:dyDescent="0.25">
      <c r="A8071" t="s">
        <v>313</v>
      </c>
      <c r="B8071" t="s">
        <v>6879</v>
      </c>
      <c r="C8071" t="s">
        <v>89</v>
      </c>
      <c r="D8071" t="s">
        <v>6880</v>
      </c>
      <c r="E8071" t="s">
        <v>4376</v>
      </c>
      <c r="F8071" t="s">
        <v>89</v>
      </c>
      <c r="G8071" t="s">
        <v>89</v>
      </c>
      <c r="H8071" t="s">
        <v>93</v>
      </c>
    </row>
    <row r="8072" spans="1:8" x14ac:dyDescent="0.25">
      <c r="A8072" t="s">
        <v>313</v>
      </c>
      <c r="B8072" t="s">
        <v>6881</v>
      </c>
      <c r="C8072" t="s">
        <v>89</v>
      </c>
      <c r="D8072" t="s">
        <v>6882</v>
      </c>
      <c r="E8072" t="s">
        <v>7131</v>
      </c>
      <c r="F8072" t="s">
        <v>89</v>
      </c>
      <c r="G8072" t="s">
        <v>89</v>
      </c>
      <c r="H8072" t="s">
        <v>93</v>
      </c>
    </row>
    <row r="8073" spans="1:8" x14ac:dyDescent="0.25">
      <c r="A8073" t="s">
        <v>313</v>
      </c>
      <c r="B8073" t="s">
        <v>6883</v>
      </c>
      <c r="C8073" t="s">
        <v>89</v>
      </c>
      <c r="D8073" t="s">
        <v>6884</v>
      </c>
      <c r="E8073" t="s">
        <v>4425</v>
      </c>
      <c r="F8073" t="s">
        <v>89</v>
      </c>
      <c r="G8073" t="s">
        <v>89</v>
      </c>
      <c r="H8073" t="s">
        <v>93</v>
      </c>
    </row>
    <row r="8074" spans="1:8" x14ac:dyDescent="0.25">
      <c r="A8074" t="s">
        <v>313</v>
      </c>
      <c r="B8074" t="s">
        <v>6885</v>
      </c>
      <c r="C8074" t="s">
        <v>89</v>
      </c>
      <c r="D8074" t="s">
        <v>89</v>
      </c>
      <c r="E8074" t="s">
        <v>4539</v>
      </c>
      <c r="F8074" t="s">
        <v>89</v>
      </c>
      <c r="G8074" t="s">
        <v>89</v>
      </c>
      <c r="H8074" t="s">
        <v>93</v>
      </c>
    </row>
    <row r="8075" spans="1:8" x14ac:dyDescent="0.25">
      <c r="A8075" t="s">
        <v>313</v>
      </c>
      <c r="B8075" t="s">
        <v>6886</v>
      </c>
      <c r="C8075" t="s">
        <v>89</v>
      </c>
      <c r="D8075" t="s">
        <v>6872</v>
      </c>
      <c r="E8075" t="s">
        <v>4589</v>
      </c>
      <c r="F8075" t="s">
        <v>89</v>
      </c>
      <c r="G8075" t="s">
        <v>89</v>
      </c>
      <c r="H8075" t="s">
        <v>93</v>
      </c>
    </row>
    <row r="8076" spans="1:8" x14ac:dyDescent="0.25">
      <c r="A8076" t="s">
        <v>313</v>
      </c>
      <c r="B8076" t="s">
        <v>6887</v>
      </c>
      <c r="C8076" t="s">
        <v>89</v>
      </c>
      <c r="D8076" t="s">
        <v>89</v>
      </c>
      <c r="E8076" t="s">
        <v>7130</v>
      </c>
      <c r="F8076" t="s">
        <v>89</v>
      </c>
      <c r="G8076" t="s">
        <v>89</v>
      </c>
      <c r="H8076" t="s">
        <v>93</v>
      </c>
    </row>
    <row r="8077" spans="1:8" x14ac:dyDescent="0.25">
      <c r="A8077" t="s">
        <v>313</v>
      </c>
      <c r="B8077" t="s">
        <v>6888</v>
      </c>
      <c r="C8077" t="s">
        <v>89</v>
      </c>
      <c r="D8077" t="s">
        <v>89</v>
      </c>
      <c r="E8077" t="s">
        <v>7133</v>
      </c>
      <c r="F8077" t="s">
        <v>89</v>
      </c>
      <c r="G8077" t="s">
        <v>89</v>
      </c>
      <c r="H8077" t="s">
        <v>93</v>
      </c>
    </row>
    <row r="8078" spans="1:8" x14ac:dyDescent="0.25">
      <c r="A8078" t="s">
        <v>313</v>
      </c>
      <c r="B8078" t="s">
        <v>6889</v>
      </c>
      <c r="C8078" t="s">
        <v>89</v>
      </c>
      <c r="D8078" t="s">
        <v>89</v>
      </c>
      <c r="E8078" t="s">
        <v>6878</v>
      </c>
      <c r="F8078" t="s">
        <v>89</v>
      </c>
      <c r="G8078" t="s">
        <v>89</v>
      </c>
      <c r="H8078" t="s">
        <v>93</v>
      </c>
    </row>
    <row r="8079" spans="1:8" x14ac:dyDescent="0.25">
      <c r="A8079" t="s">
        <v>313</v>
      </c>
      <c r="B8079" t="s">
        <v>6890</v>
      </c>
      <c r="C8079" t="s">
        <v>89</v>
      </c>
      <c r="D8079" t="s">
        <v>89</v>
      </c>
      <c r="E8079" t="s">
        <v>4399</v>
      </c>
      <c r="F8079" t="s">
        <v>89</v>
      </c>
      <c r="G8079" t="s">
        <v>89</v>
      </c>
      <c r="H8079" t="s">
        <v>93</v>
      </c>
    </row>
    <row r="8080" spans="1:8" x14ac:dyDescent="0.25">
      <c r="A8080" t="s">
        <v>313</v>
      </c>
      <c r="B8080" t="s">
        <v>6891</v>
      </c>
      <c r="C8080" t="s">
        <v>89</v>
      </c>
      <c r="D8080" t="s">
        <v>6872</v>
      </c>
      <c r="E8080" t="s">
        <v>4438</v>
      </c>
      <c r="F8080" t="s">
        <v>89</v>
      </c>
      <c r="G8080" t="s">
        <v>89</v>
      </c>
      <c r="H8080" t="s">
        <v>93</v>
      </c>
    </row>
    <row r="8081" spans="1:8" x14ac:dyDescent="0.25">
      <c r="A8081" t="s">
        <v>313</v>
      </c>
      <c r="B8081" t="s">
        <v>6892</v>
      </c>
      <c r="C8081" t="s">
        <v>89</v>
      </c>
      <c r="D8081" t="s">
        <v>89</v>
      </c>
      <c r="E8081" t="s">
        <v>4612</v>
      </c>
      <c r="F8081" t="s">
        <v>89</v>
      </c>
      <c r="G8081" t="s">
        <v>89</v>
      </c>
      <c r="H8081" t="s">
        <v>93</v>
      </c>
    </row>
    <row r="8082" spans="1:8" x14ac:dyDescent="0.25">
      <c r="A8082" t="s">
        <v>313</v>
      </c>
      <c r="B8082" t="s">
        <v>6893</v>
      </c>
      <c r="C8082" t="s">
        <v>89</v>
      </c>
      <c r="D8082" t="s">
        <v>6894</v>
      </c>
      <c r="E8082" t="s">
        <v>4612</v>
      </c>
      <c r="F8082" t="s">
        <v>89</v>
      </c>
      <c r="G8082" t="s">
        <v>89</v>
      </c>
      <c r="H8082" t="s">
        <v>93</v>
      </c>
    </row>
    <row r="8083" spans="1:8" x14ac:dyDescent="0.25">
      <c r="A8083" t="s">
        <v>313</v>
      </c>
      <c r="B8083" t="s">
        <v>6895</v>
      </c>
      <c r="C8083" t="s">
        <v>89</v>
      </c>
      <c r="D8083" t="s">
        <v>89</v>
      </c>
      <c r="E8083" t="s">
        <v>4448</v>
      </c>
      <c r="F8083" t="s">
        <v>89</v>
      </c>
      <c r="G8083" t="s">
        <v>89</v>
      </c>
      <c r="H8083" t="s">
        <v>93</v>
      </c>
    </row>
    <row r="8084" spans="1:8" x14ac:dyDescent="0.25">
      <c r="A8084" t="s">
        <v>313</v>
      </c>
      <c r="B8084" t="s">
        <v>7134</v>
      </c>
      <c r="C8084" t="s">
        <v>89</v>
      </c>
      <c r="D8084" t="s">
        <v>7135</v>
      </c>
      <c r="E8084" t="s">
        <v>4658</v>
      </c>
      <c r="F8084" t="s">
        <v>89</v>
      </c>
      <c r="G8084" t="s">
        <v>89</v>
      </c>
      <c r="H8084" t="s">
        <v>93</v>
      </c>
    </row>
    <row r="8085" spans="1:8" x14ac:dyDescent="0.25">
      <c r="A8085" t="s">
        <v>313</v>
      </c>
      <c r="B8085" t="s">
        <v>7136</v>
      </c>
      <c r="C8085" t="s">
        <v>89</v>
      </c>
      <c r="D8085" t="s">
        <v>7137</v>
      </c>
      <c r="E8085" t="s">
        <v>4557</v>
      </c>
      <c r="F8085" t="s">
        <v>89</v>
      </c>
      <c r="G8085" t="s">
        <v>89</v>
      </c>
      <c r="H8085" t="s">
        <v>93</v>
      </c>
    </row>
    <row r="8086" spans="1:8" x14ac:dyDescent="0.25">
      <c r="A8086" t="s">
        <v>313</v>
      </c>
      <c r="B8086" t="s">
        <v>6903</v>
      </c>
      <c r="C8086" t="s">
        <v>89</v>
      </c>
      <c r="D8086" t="s">
        <v>6904</v>
      </c>
      <c r="E8086" t="s">
        <v>4451</v>
      </c>
      <c r="F8086" t="s">
        <v>89</v>
      </c>
      <c r="G8086" t="s">
        <v>89</v>
      </c>
      <c r="H8086" t="s">
        <v>93</v>
      </c>
    </row>
    <row r="8087" spans="1:8" x14ac:dyDescent="0.25">
      <c r="A8087" t="s">
        <v>313</v>
      </c>
      <c r="B8087" t="s">
        <v>6909</v>
      </c>
      <c r="C8087" t="s">
        <v>89</v>
      </c>
      <c r="D8087" t="s">
        <v>6872</v>
      </c>
      <c r="E8087" t="s">
        <v>4448</v>
      </c>
      <c r="F8087" t="s">
        <v>89</v>
      </c>
      <c r="G8087" t="s">
        <v>89</v>
      </c>
      <c r="H8087" t="s">
        <v>93</v>
      </c>
    </row>
    <row r="8088" spans="1:8" x14ac:dyDescent="0.25">
      <c r="A8088" t="s">
        <v>313</v>
      </c>
      <c r="B8088" t="s">
        <v>6910</v>
      </c>
      <c r="C8088" t="s">
        <v>89</v>
      </c>
      <c r="D8088" t="s">
        <v>7138</v>
      </c>
      <c r="E8088" t="s">
        <v>4373</v>
      </c>
      <c r="F8088" t="s">
        <v>89</v>
      </c>
      <c r="G8088" t="s">
        <v>89</v>
      </c>
      <c r="H8088" t="s">
        <v>93</v>
      </c>
    </row>
    <row r="8089" spans="1:8" x14ac:dyDescent="0.25">
      <c r="A8089" t="s">
        <v>313</v>
      </c>
      <c r="B8089" t="s">
        <v>6912</v>
      </c>
      <c r="C8089" t="s">
        <v>89</v>
      </c>
      <c r="D8089" t="s">
        <v>6913</v>
      </c>
      <c r="E8089" t="s">
        <v>4479</v>
      </c>
      <c r="F8089" t="s">
        <v>89</v>
      </c>
      <c r="G8089" t="s">
        <v>89</v>
      </c>
      <c r="H8089" t="s">
        <v>93</v>
      </c>
    </row>
    <row r="8090" spans="1:8" x14ac:dyDescent="0.25">
      <c r="A8090" t="s">
        <v>313</v>
      </c>
      <c r="B8090" t="s">
        <v>6914</v>
      </c>
      <c r="C8090" t="s">
        <v>89</v>
      </c>
      <c r="D8090" t="s">
        <v>6904</v>
      </c>
      <c r="E8090" t="s">
        <v>7139</v>
      </c>
      <c r="F8090" t="s">
        <v>89</v>
      </c>
      <c r="G8090" t="s">
        <v>89</v>
      </c>
      <c r="H8090" t="s">
        <v>93</v>
      </c>
    </row>
    <row r="8091" spans="1:8" x14ac:dyDescent="0.25">
      <c r="A8091" t="s">
        <v>313</v>
      </c>
      <c r="B8091" t="s">
        <v>6915</v>
      </c>
      <c r="C8091" t="s">
        <v>89</v>
      </c>
      <c r="D8091" t="s">
        <v>7140</v>
      </c>
      <c r="E8091" t="s">
        <v>4399</v>
      </c>
      <c r="F8091" t="s">
        <v>89</v>
      </c>
      <c r="G8091" t="s">
        <v>89</v>
      </c>
      <c r="H8091" t="s">
        <v>93</v>
      </c>
    </row>
    <row r="8092" spans="1:8" x14ac:dyDescent="0.25">
      <c r="A8092" t="s">
        <v>313</v>
      </c>
      <c r="B8092" t="s">
        <v>6917</v>
      </c>
      <c r="C8092" t="s">
        <v>89</v>
      </c>
      <c r="D8092" t="s">
        <v>6918</v>
      </c>
      <c r="E8092" t="s">
        <v>4491</v>
      </c>
      <c r="F8092" t="s">
        <v>89</v>
      </c>
      <c r="G8092" t="s">
        <v>89</v>
      </c>
      <c r="H8092" t="s">
        <v>93</v>
      </c>
    </row>
    <row r="8093" spans="1:8" x14ac:dyDescent="0.25">
      <c r="A8093" t="s">
        <v>313</v>
      </c>
      <c r="B8093" t="s">
        <v>6919</v>
      </c>
      <c r="C8093" t="s">
        <v>89</v>
      </c>
      <c r="D8093" t="s">
        <v>89</v>
      </c>
      <c r="E8093" t="s">
        <v>4488</v>
      </c>
      <c r="F8093" t="s">
        <v>89</v>
      </c>
      <c r="G8093" t="s">
        <v>89</v>
      </c>
      <c r="H8093" t="s">
        <v>93</v>
      </c>
    </row>
    <row r="8094" spans="1:8" x14ac:dyDescent="0.25">
      <c r="A8094" t="s">
        <v>313</v>
      </c>
      <c r="B8094" t="s">
        <v>6920</v>
      </c>
      <c r="C8094" t="s">
        <v>89</v>
      </c>
      <c r="D8094" t="s">
        <v>89</v>
      </c>
      <c r="E8094" t="s">
        <v>7141</v>
      </c>
      <c r="F8094" t="s">
        <v>89</v>
      </c>
      <c r="G8094" t="s">
        <v>89</v>
      </c>
      <c r="H8094" t="s">
        <v>93</v>
      </c>
    </row>
    <row r="8095" spans="1:8" x14ac:dyDescent="0.25">
      <c r="A8095" t="s">
        <v>313</v>
      </c>
      <c r="B8095" t="s">
        <v>6922</v>
      </c>
      <c r="C8095" t="s">
        <v>89</v>
      </c>
      <c r="D8095" t="s">
        <v>7142</v>
      </c>
      <c r="E8095" t="s">
        <v>4376</v>
      </c>
      <c r="F8095" t="s">
        <v>89</v>
      </c>
      <c r="G8095" t="s">
        <v>89</v>
      </c>
      <c r="H8095" t="s">
        <v>93</v>
      </c>
    </row>
    <row r="8096" spans="1:8" x14ac:dyDescent="0.25">
      <c r="A8096" t="s">
        <v>313</v>
      </c>
      <c r="B8096" t="s">
        <v>6924</v>
      </c>
      <c r="C8096" t="s">
        <v>89</v>
      </c>
      <c r="D8096" t="s">
        <v>7143</v>
      </c>
      <c r="E8096" t="s">
        <v>4394</v>
      </c>
      <c r="F8096" t="s">
        <v>89</v>
      </c>
      <c r="G8096" t="s">
        <v>89</v>
      </c>
      <c r="H8096" t="s">
        <v>93</v>
      </c>
    </row>
    <row r="8097" spans="1:8" x14ac:dyDescent="0.25">
      <c r="A8097" t="s">
        <v>313</v>
      </c>
      <c r="B8097" t="s">
        <v>6926</v>
      </c>
      <c r="C8097" t="s">
        <v>89</v>
      </c>
      <c r="D8097" t="s">
        <v>6872</v>
      </c>
      <c r="E8097" t="s">
        <v>7144</v>
      </c>
      <c r="F8097" t="s">
        <v>89</v>
      </c>
      <c r="G8097" t="s">
        <v>89</v>
      </c>
      <c r="H8097" t="s">
        <v>93</v>
      </c>
    </row>
    <row r="8098" spans="1:8" x14ac:dyDescent="0.25">
      <c r="A8098" t="s">
        <v>313</v>
      </c>
      <c r="B8098" t="s">
        <v>6927</v>
      </c>
      <c r="C8098" t="s">
        <v>89</v>
      </c>
      <c r="D8098" t="s">
        <v>6872</v>
      </c>
      <c r="E8098" t="s">
        <v>7145</v>
      </c>
      <c r="F8098" t="s">
        <v>89</v>
      </c>
      <c r="G8098" t="s">
        <v>89</v>
      </c>
      <c r="H8098" t="s">
        <v>93</v>
      </c>
    </row>
    <row r="8099" spans="1:8" x14ac:dyDescent="0.25">
      <c r="A8099" t="s">
        <v>313</v>
      </c>
      <c r="B8099" t="s">
        <v>6929</v>
      </c>
      <c r="C8099" t="s">
        <v>89</v>
      </c>
      <c r="D8099" t="s">
        <v>6872</v>
      </c>
      <c r="E8099" t="s">
        <v>7146</v>
      </c>
      <c r="F8099" t="s">
        <v>89</v>
      </c>
      <c r="G8099" t="s">
        <v>89</v>
      </c>
      <c r="H8099" t="s">
        <v>93</v>
      </c>
    </row>
    <row r="8100" spans="1:8" x14ac:dyDescent="0.25">
      <c r="A8100" t="s">
        <v>313</v>
      </c>
      <c r="B8100" t="s">
        <v>6931</v>
      </c>
      <c r="C8100" t="s">
        <v>89</v>
      </c>
      <c r="D8100" t="s">
        <v>6872</v>
      </c>
      <c r="E8100" t="s">
        <v>6990</v>
      </c>
      <c r="F8100" t="s">
        <v>89</v>
      </c>
      <c r="G8100" t="s">
        <v>89</v>
      </c>
      <c r="H8100" t="s">
        <v>93</v>
      </c>
    </row>
    <row r="8101" spans="1:8" x14ac:dyDescent="0.25">
      <c r="A8101" t="s">
        <v>313</v>
      </c>
      <c r="B8101" t="s">
        <v>6933</v>
      </c>
      <c r="C8101" t="s">
        <v>89</v>
      </c>
      <c r="D8101" t="s">
        <v>6934</v>
      </c>
      <c r="E8101" t="s">
        <v>7147</v>
      </c>
      <c r="F8101" t="s">
        <v>89</v>
      </c>
      <c r="G8101" t="s">
        <v>89</v>
      </c>
      <c r="H8101" t="s">
        <v>93</v>
      </c>
    </row>
    <row r="8102" spans="1:8" x14ac:dyDescent="0.25">
      <c r="A8102" t="s">
        <v>313</v>
      </c>
      <c r="B8102" t="s">
        <v>6935</v>
      </c>
      <c r="C8102" t="s">
        <v>89</v>
      </c>
      <c r="D8102" t="s">
        <v>6872</v>
      </c>
      <c r="E8102" t="s">
        <v>7146</v>
      </c>
      <c r="F8102" t="s">
        <v>89</v>
      </c>
      <c r="G8102" t="s">
        <v>89</v>
      </c>
      <c r="H8102" t="s">
        <v>93</v>
      </c>
    </row>
    <row r="8103" spans="1:8" x14ac:dyDescent="0.25">
      <c r="A8103" t="s">
        <v>313</v>
      </c>
      <c r="B8103" t="s">
        <v>6936</v>
      </c>
      <c r="C8103" t="s">
        <v>89</v>
      </c>
      <c r="D8103" t="s">
        <v>6937</v>
      </c>
      <c r="E8103" t="s">
        <v>6928</v>
      </c>
      <c r="F8103" t="s">
        <v>89</v>
      </c>
      <c r="G8103" t="s">
        <v>89</v>
      </c>
      <c r="H8103" t="s">
        <v>93</v>
      </c>
    </row>
    <row r="8104" spans="1:8" x14ac:dyDescent="0.25">
      <c r="A8104" t="s">
        <v>313</v>
      </c>
      <c r="B8104" t="s">
        <v>6938</v>
      </c>
      <c r="C8104" t="s">
        <v>89</v>
      </c>
      <c r="D8104" t="s">
        <v>6939</v>
      </c>
      <c r="E8104" t="s">
        <v>6928</v>
      </c>
      <c r="F8104" t="s">
        <v>89</v>
      </c>
      <c r="G8104" t="s">
        <v>89</v>
      </c>
      <c r="H8104" t="s">
        <v>93</v>
      </c>
    </row>
    <row r="8105" spans="1:8" x14ac:dyDescent="0.25">
      <c r="A8105" t="s">
        <v>313</v>
      </c>
      <c r="B8105" t="s">
        <v>6940</v>
      </c>
      <c r="C8105" t="s">
        <v>89</v>
      </c>
      <c r="D8105" t="s">
        <v>6941</v>
      </c>
      <c r="E8105" t="s">
        <v>6928</v>
      </c>
      <c r="F8105" t="s">
        <v>89</v>
      </c>
      <c r="G8105" t="s">
        <v>89</v>
      </c>
      <c r="H8105" t="s">
        <v>93</v>
      </c>
    </row>
    <row r="8106" spans="1:8" x14ac:dyDescent="0.25">
      <c r="A8106" t="s">
        <v>313</v>
      </c>
      <c r="B8106" t="s">
        <v>6942</v>
      </c>
      <c r="C8106" t="s">
        <v>89</v>
      </c>
      <c r="D8106" t="s">
        <v>6943</v>
      </c>
      <c r="E8106" t="s">
        <v>6928</v>
      </c>
      <c r="F8106" t="s">
        <v>89</v>
      </c>
      <c r="G8106" t="s">
        <v>89</v>
      </c>
      <c r="H8106" t="s">
        <v>93</v>
      </c>
    </row>
    <row r="8107" spans="1:8" x14ac:dyDescent="0.25">
      <c r="A8107" t="s">
        <v>313</v>
      </c>
      <c r="B8107" t="s">
        <v>2342</v>
      </c>
      <c r="C8107" t="s">
        <v>89</v>
      </c>
      <c r="D8107" t="s">
        <v>6944</v>
      </c>
      <c r="E8107" t="s">
        <v>7148</v>
      </c>
      <c r="F8107" t="s">
        <v>89</v>
      </c>
      <c r="G8107" t="s">
        <v>89</v>
      </c>
      <c r="H8107" t="s">
        <v>93</v>
      </c>
    </row>
    <row r="8108" spans="1:8" x14ac:dyDescent="0.25">
      <c r="A8108" t="s">
        <v>313</v>
      </c>
      <c r="B8108" t="s">
        <v>6946</v>
      </c>
      <c r="C8108" t="s">
        <v>89</v>
      </c>
      <c r="D8108" t="s">
        <v>6947</v>
      </c>
      <c r="E8108" t="s">
        <v>7148</v>
      </c>
      <c r="F8108" t="s">
        <v>89</v>
      </c>
      <c r="G8108" t="s">
        <v>89</v>
      </c>
      <c r="H8108" t="s">
        <v>93</v>
      </c>
    </row>
    <row r="8109" spans="1:8" x14ac:dyDescent="0.25">
      <c r="A8109" t="s">
        <v>313</v>
      </c>
      <c r="B8109" t="s">
        <v>6948</v>
      </c>
      <c r="C8109" t="s">
        <v>89</v>
      </c>
      <c r="D8109" t="s">
        <v>6949</v>
      </c>
      <c r="E8109" t="s">
        <v>7148</v>
      </c>
      <c r="F8109" t="s">
        <v>89</v>
      </c>
      <c r="G8109" t="s">
        <v>89</v>
      </c>
      <c r="H8109" t="s">
        <v>93</v>
      </c>
    </row>
    <row r="8110" spans="1:8" x14ac:dyDescent="0.25">
      <c r="A8110" t="s">
        <v>313</v>
      </c>
      <c r="B8110" t="s">
        <v>6950</v>
      </c>
      <c r="C8110" t="s">
        <v>89</v>
      </c>
      <c r="D8110" t="s">
        <v>6951</v>
      </c>
      <c r="E8110" t="s">
        <v>7148</v>
      </c>
      <c r="F8110" t="s">
        <v>89</v>
      </c>
      <c r="G8110" t="s">
        <v>89</v>
      </c>
      <c r="H8110" t="s">
        <v>93</v>
      </c>
    </row>
    <row r="8111" spans="1:8" x14ac:dyDescent="0.25">
      <c r="A8111" t="s">
        <v>313</v>
      </c>
      <c r="B8111" t="s">
        <v>6952</v>
      </c>
      <c r="C8111" t="s">
        <v>89</v>
      </c>
      <c r="D8111" t="s">
        <v>6953</v>
      </c>
      <c r="E8111" t="s">
        <v>7148</v>
      </c>
      <c r="F8111" t="s">
        <v>89</v>
      </c>
      <c r="G8111" t="s">
        <v>89</v>
      </c>
      <c r="H8111" t="s">
        <v>93</v>
      </c>
    </row>
    <row r="8112" spans="1:8" x14ac:dyDescent="0.25">
      <c r="A8112" t="s">
        <v>313</v>
      </c>
      <c r="B8112" t="s">
        <v>6954</v>
      </c>
      <c r="C8112" t="s">
        <v>89</v>
      </c>
      <c r="D8112" t="s">
        <v>6955</v>
      </c>
      <c r="E8112" t="s">
        <v>7149</v>
      </c>
      <c r="F8112" t="s">
        <v>89</v>
      </c>
      <c r="G8112" t="s">
        <v>89</v>
      </c>
      <c r="H8112" t="s">
        <v>93</v>
      </c>
    </row>
    <row r="8113" spans="1:8" x14ac:dyDescent="0.25">
      <c r="A8113" t="s">
        <v>313</v>
      </c>
      <c r="B8113" t="s">
        <v>6957</v>
      </c>
      <c r="C8113" t="s">
        <v>89</v>
      </c>
      <c r="D8113" t="s">
        <v>6958</v>
      </c>
      <c r="E8113" t="s">
        <v>7149</v>
      </c>
      <c r="F8113" t="s">
        <v>89</v>
      </c>
      <c r="G8113" t="s">
        <v>89</v>
      </c>
      <c r="H8113" t="s">
        <v>93</v>
      </c>
    </row>
    <row r="8114" spans="1:8" x14ac:dyDescent="0.25">
      <c r="A8114" t="s">
        <v>313</v>
      </c>
      <c r="B8114" t="s">
        <v>6959</v>
      </c>
      <c r="C8114" t="s">
        <v>89</v>
      </c>
      <c r="D8114" t="s">
        <v>6960</v>
      </c>
      <c r="E8114" t="s">
        <v>7149</v>
      </c>
      <c r="F8114" t="s">
        <v>89</v>
      </c>
      <c r="G8114" t="s">
        <v>89</v>
      </c>
      <c r="H8114" t="s">
        <v>93</v>
      </c>
    </row>
    <row r="8115" spans="1:8" x14ac:dyDescent="0.25">
      <c r="A8115" t="s">
        <v>313</v>
      </c>
      <c r="B8115" t="s">
        <v>6961</v>
      </c>
      <c r="C8115" t="s">
        <v>89</v>
      </c>
      <c r="D8115" t="s">
        <v>6962</v>
      </c>
      <c r="E8115" t="s">
        <v>7149</v>
      </c>
      <c r="F8115" t="s">
        <v>89</v>
      </c>
      <c r="G8115" t="s">
        <v>89</v>
      </c>
      <c r="H8115" t="s">
        <v>93</v>
      </c>
    </row>
    <row r="8116" spans="1:8" x14ac:dyDescent="0.25">
      <c r="A8116" t="s">
        <v>313</v>
      </c>
      <c r="B8116" t="s">
        <v>3120</v>
      </c>
      <c r="C8116" t="s">
        <v>89</v>
      </c>
      <c r="D8116" t="s">
        <v>6963</v>
      </c>
      <c r="E8116" t="s">
        <v>7149</v>
      </c>
      <c r="F8116" t="s">
        <v>89</v>
      </c>
      <c r="G8116" t="s">
        <v>89</v>
      </c>
      <c r="H8116" t="s">
        <v>93</v>
      </c>
    </row>
    <row r="8117" spans="1:8" x14ac:dyDescent="0.25">
      <c r="A8117" t="s">
        <v>313</v>
      </c>
      <c r="B8117" t="s">
        <v>6964</v>
      </c>
      <c r="C8117" t="s">
        <v>89</v>
      </c>
      <c r="D8117" t="s">
        <v>6965</v>
      </c>
      <c r="E8117" t="s">
        <v>7149</v>
      </c>
      <c r="F8117" t="s">
        <v>89</v>
      </c>
      <c r="G8117" t="s">
        <v>89</v>
      </c>
      <c r="H8117" t="s">
        <v>93</v>
      </c>
    </row>
    <row r="8118" spans="1:8" x14ac:dyDescent="0.25">
      <c r="A8118" t="s">
        <v>313</v>
      </c>
      <c r="B8118" t="s">
        <v>6966</v>
      </c>
      <c r="C8118" t="s">
        <v>89</v>
      </c>
      <c r="D8118" t="s">
        <v>6967</v>
      </c>
      <c r="E8118" t="s">
        <v>7149</v>
      </c>
      <c r="F8118" t="s">
        <v>89</v>
      </c>
      <c r="G8118" t="s">
        <v>89</v>
      </c>
      <c r="H8118" t="s">
        <v>93</v>
      </c>
    </row>
    <row r="8119" spans="1:8" x14ac:dyDescent="0.25">
      <c r="A8119" t="s">
        <v>313</v>
      </c>
      <c r="B8119" t="s">
        <v>6968</v>
      </c>
      <c r="C8119" t="s">
        <v>89</v>
      </c>
      <c r="D8119" t="s">
        <v>6969</v>
      </c>
      <c r="E8119" t="s">
        <v>7149</v>
      </c>
      <c r="F8119" t="s">
        <v>89</v>
      </c>
      <c r="G8119" t="s">
        <v>89</v>
      </c>
      <c r="H8119" t="s">
        <v>93</v>
      </c>
    </row>
    <row r="8120" spans="1:8" x14ac:dyDescent="0.25">
      <c r="A8120" t="s">
        <v>313</v>
      </c>
      <c r="B8120" t="s">
        <v>6970</v>
      </c>
      <c r="C8120" t="s">
        <v>89</v>
      </c>
      <c r="D8120" t="s">
        <v>6971</v>
      </c>
      <c r="E8120" t="s">
        <v>7150</v>
      </c>
      <c r="F8120" t="s">
        <v>89</v>
      </c>
      <c r="G8120" t="s">
        <v>89</v>
      </c>
      <c r="H8120" t="s">
        <v>93</v>
      </c>
    </row>
    <row r="8121" spans="1:8" x14ac:dyDescent="0.25">
      <c r="A8121" t="s">
        <v>313</v>
      </c>
      <c r="B8121" t="s">
        <v>6973</v>
      </c>
      <c r="C8121" t="s">
        <v>89</v>
      </c>
      <c r="D8121" t="s">
        <v>6974</v>
      </c>
      <c r="E8121" t="s">
        <v>7150</v>
      </c>
      <c r="F8121" t="s">
        <v>89</v>
      </c>
      <c r="G8121" t="s">
        <v>89</v>
      </c>
      <c r="H8121" t="s">
        <v>93</v>
      </c>
    </row>
    <row r="8122" spans="1:8" x14ac:dyDescent="0.25">
      <c r="A8122" t="s">
        <v>313</v>
      </c>
      <c r="B8122" t="s">
        <v>6975</v>
      </c>
      <c r="C8122" t="s">
        <v>89</v>
      </c>
      <c r="D8122" t="s">
        <v>6976</v>
      </c>
      <c r="E8122" t="s">
        <v>7150</v>
      </c>
      <c r="F8122" t="s">
        <v>89</v>
      </c>
      <c r="G8122" t="s">
        <v>89</v>
      </c>
      <c r="H8122" t="s">
        <v>93</v>
      </c>
    </row>
    <row r="8123" spans="1:8" x14ac:dyDescent="0.25">
      <c r="A8123" t="s">
        <v>313</v>
      </c>
      <c r="B8123" t="s">
        <v>6977</v>
      </c>
      <c r="C8123" t="s">
        <v>89</v>
      </c>
      <c r="D8123" t="s">
        <v>6978</v>
      </c>
      <c r="E8123" t="s">
        <v>7150</v>
      </c>
      <c r="F8123" t="s">
        <v>89</v>
      </c>
      <c r="G8123" t="s">
        <v>89</v>
      </c>
      <c r="H8123" t="s">
        <v>93</v>
      </c>
    </row>
    <row r="8124" spans="1:8" x14ac:dyDescent="0.25">
      <c r="A8124" t="s">
        <v>313</v>
      </c>
      <c r="B8124" t="s">
        <v>6979</v>
      </c>
      <c r="C8124" t="s">
        <v>89</v>
      </c>
      <c r="D8124" t="s">
        <v>6980</v>
      </c>
      <c r="E8124" t="s">
        <v>7150</v>
      </c>
      <c r="F8124" t="s">
        <v>89</v>
      </c>
      <c r="G8124" t="s">
        <v>89</v>
      </c>
      <c r="H8124" t="s">
        <v>93</v>
      </c>
    </row>
    <row r="8125" spans="1:8" x14ac:dyDescent="0.25">
      <c r="A8125" t="s">
        <v>313</v>
      </c>
      <c r="B8125" t="s">
        <v>6981</v>
      </c>
      <c r="C8125" t="s">
        <v>89</v>
      </c>
      <c r="D8125" t="s">
        <v>6982</v>
      </c>
      <c r="E8125" t="s">
        <v>7150</v>
      </c>
      <c r="F8125" t="s">
        <v>89</v>
      </c>
      <c r="G8125" t="s">
        <v>89</v>
      </c>
      <c r="H8125" t="s">
        <v>93</v>
      </c>
    </row>
    <row r="8126" spans="1:8" x14ac:dyDescent="0.25">
      <c r="A8126" t="s">
        <v>313</v>
      </c>
      <c r="B8126" t="s">
        <v>6983</v>
      </c>
      <c r="C8126" t="s">
        <v>89</v>
      </c>
      <c r="D8126" t="s">
        <v>6984</v>
      </c>
      <c r="E8126" t="s">
        <v>7151</v>
      </c>
      <c r="F8126" t="s">
        <v>89</v>
      </c>
      <c r="G8126" t="s">
        <v>89</v>
      </c>
      <c r="H8126" t="s">
        <v>93</v>
      </c>
    </row>
    <row r="8127" spans="1:8" x14ac:dyDescent="0.25">
      <c r="A8127" t="s">
        <v>313</v>
      </c>
      <c r="B8127" t="s">
        <v>6986</v>
      </c>
      <c r="C8127" t="s">
        <v>89</v>
      </c>
      <c r="D8127" t="s">
        <v>6937</v>
      </c>
      <c r="E8127" t="s">
        <v>7151</v>
      </c>
      <c r="F8127" t="s">
        <v>89</v>
      </c>
      <c r="G8127" t="s">
        <v>89</v>
      </c>
      <c r="H8127" t="s">
        <v>93</v>
      </c>
    </row>
    <row r="8128" spans="1:8" x14ac:dyDescent="0.25">
      <c r="A8128" t="s">
        <v>313</v>
      </c>
      <c r="B8128" t="s">
        <v>6987</v>
      </c>
      <c r="C8128" t="s">
        <v>89</v>
      </c>
      <c r="D8128" t="s">
        <v>6939</v>
      </c>
      <c r="E8128" t="s">
        <v>7151</v>
      </c>
      <c r="F8128" t="s">
        <v>89</v>
      </c>
      <c r="G8128" t="s">
        <v>89</v>
      </c>
      <c r="H8128" t="s">
        <v>93</v>
      </c>
    </row>
    <row r="8129" spans="1:8" x14ac:dyDescent="0.25">
      <c r="A8129" t="s">
        <v>313</v>
      </c>
      <c r="B8129" t="s">
        <v>6988</v>
      </c>
      <c r="C8129" t="s">
        <v>89</v>
      </c>
      <c r="D8129" t="s">
        <v>6941</v>
      </c>
      <c r="E8129" t="s">
        <v>7151</v>
      </c>
      <c r="F8129" t="s">
        <v>89</v>
      </c>
      <c r="G8129" t="s">
        <v>89</v>
      </c>
      <c r="H8129" t="s">
        <v>93</v>
      </c>
    </row>
    <row r="8130" spans="1:8" x14ac:dyDescent="0.25">
      <c r="A8130" t="s">
        <v>313</v>
      </c>
      <c r="B8130" t="s">
        <v>6989</v>
      </c>
      <c r="C8130" t="s">
        <v>89</v>
      </c>
      <c r="D8130" t="s">
        <v>6943</v>
      </c>
      <c r="E8130" t="s">
        <v>7151</v>
      </c>
      <c r="F8130" t="s">
        <v>89</v>
      </c>
      <c r="G8130" t="s">
        <v>89</v>
      </c>
      <c r="H8130" t="s">
        <v>93</v>
      </c>
    </row>
    <row r="8131" spans="1:8" x14ac:dyDescent="0.25">
      <c r="A8131" t="s">
        <v>313</v>
      </c>
      <c r="B8131" t="s">
        <v>5972</v>
      </c>
      <c r="C8131" t="s">
        <v>89</v>
      </c>
      <c r="D8131" t="s">
        <v>6944</v>
      </c>
      <c r="E8131" t="s">
        <v>7152</v>
      </c>
      <c r="F8131" t="s">
        <v>89</v>
      </c>
      <c r="G8131" t="s">
        <v>89</v>
      </c>
      <c r="H8131" t="s">
        <v>93</v>
      </c>
    </row>
    <row r="8132" spans="1:8" x14ac:dyDescent="0.25">
      <c r="A8132" t="s">
        <v>313</v>
      </c>
      <c r="B8132" t="s">
        <v>6991</v>
      </c>
      <c r="C8132" t="s">
        <v>89</v>
      </c>
      <c r="D8132" t="s">
        <v>6947</v>
      </c>
      <c r="E8132" t="s">
        <v>7152</v>
      </c>
      <c r="F8132" t="s">
        <v>89</v>
      </c>
      <c r="G8132" t="s">
        <v>89</v>
      </c>
      <c r="H8132" t="s">
        <v>93</v>
      </c>
    </row>
    <row r="8133" spans="1:8" x14ac:dyDescent="0.25">
      <c r="A8133" t="s">
        <v>313</v>
      </c>
      <c r="B8133" t="s">
        <v>6992</v>
      </c>
      <c r="C8133" t="s">
        <v>89</v>
      </c>
      <c r="D8133" t="s">
        <v>6949</v>
      </c>
      <c r="E8133" t="s">
        <v>7152</v>
      </c>
      <c r="F8133" t="s">
        <v>89</v>
      </c>
      <c r="G8133" t="s">
        <v>89</v>
      </c>
      <c r="H8133" t="s">
        <v>93</v>
      </c>
    </row>
    <row r="8134" spans="1:8" x14ac:dyDescent="0.25">
      <c r="A8134" t="s">
        <v>313</v>
      </c>
      <c r="B8134" t="s">
        <v>6993</v>
      </c>
      <c r="C8134" t="s">
        <v>89</v>
      </c>
      <c r="D8134" t="s">
        <v>6951</v>
      </c>
      <c r="E8134" t="s">
        <v>7152</v>
      </c>
      <c r="F8134" t="s">
        <v>89</v>
      </c>
      <c r="G8134" t="s">
        <v>89</v>
      </c>
      <c r="H8134" t="s">
        <v>93</v>
      </c>
    </row>
    <row r="8135" spans="1:8" x14ac:dyDescent="0.25">
      <c r="A8135" t="s">
        <v>313</v>
      </c>
      <c r="B8135" t="s">
        <v>6994</v>
      </c>
      <c r="C8135" t="s">
        <v>89</v>
      </c>
      <c r="D8135" t="s">
        <v>6953</v>
      </c>
      <c r="E8135" t="s">
        <v>7152</v>
      </c>
      <c r="F8135" t="s">
        <v>89</v>
      </c>
      <c r="G8135" t="s">
        <v>89</v>
      </c>
      <c r="H8135" t="s">
        <v>93</v>
      </c>
    </row>
    <row r="8136" spans="1:8" x14ac:dyDescent="0.25">
      <c r="A8136" t="s">
        <v>313</v>
      </c>
      <c r="B8136" t="s">
        <v>6995</v>
      </c>
      <c r="C8136" t="s">
        <v>89</v>
      </c>
      <c r="D8136" t="s">
        <v>6955</v>
      </c>
      <c r="E8136" t="s">
        <v>7153</v>
      </c>
      <c r="F8136" t="s">
        <v>89</v>
      </c>
      <c r="G8136" t="s">
        <v>89</v>
      </c>
      <c r="H8136" t="s">
        <v>93</v>
      </c>
    </row>
    <row r="8137" spans="1:8" x14ac:dyDescent="0.25">
      <c r="A8137" t="s">
        <v>313</v>
      </c>
      <c r="B8137" t="s">
        <v>6997</v>
      </c>
      <c r="C8137" t="s">
        <v>89</v>
      </c>
      <c r="D8137" t="s">
        <v>6958</v>
      </c>
      <c r="E8137" t="s">
        <v>7153</v>
      </c>
      <c r="F8137" t="s">
        <v>89</v>
      </c>
      <c r="G8137" t="s">
        <v>89</v>
      </c>
      <c r="H8137" t="s">
        <v>93</v>
      </c>
    </row>
    <row r="8138" spans="1:8" x14ac:dyDescent="0.25">
      <c r="A8138" t="s">
        <v>313</v>
      </c>
      <c r="B8138" t="s">
        <v>6998</v>
      </c>
      <c r="C8138" t="s">
        <v>89</v>
      </c>
      <c r="D8138" t="s">
        <v>6960</v>
      </c>
      <c r="E8138" t="s">
        <v>7153</v>
      </c>
      <c r="F8138" t="s">
        <v>89</v>
      </c>
      <c r="G8138" t="s">
        <v>89</v>
      </c>
      <c r="H8138" t="s">
        <v>93</v>
      </c>
    </row>
    <row r="8139" spans="1:8" x14ac:dyDescent="0.25">
      <c r="A8139" t="s">
        <v>313</v>
      </c>
      <c r="B8139" t="s">
        <v>6999</v>
      </c>
      <c r="C8139" t="s">
        <v>89</v>
      </c>
      <c r="D8139" t="s">
        <v>6962</v>
      </c>
      <c r="E8139" t="s">
        <v>7153</v>
      </c>
      <c r="F8139" t="s">
        <v>89</v>
      </c>
      <c r="G8139" t="s">
        <v>89</v>
      </c>
      <c r="H8139" t="s">
        <v>93</v>
      </c>
    </row>
    <row r="8140" spans="1:8" x14ac:dyDescent="0.25">
      <c r="A8140" t="s">
        <v>313</v>
      </c>
      <c r="B8140" t="s">
        <v>3122</v>
      </c>
      <c r="C8140" t="s">
        <v>89</v>
      </c>
      <c r="D8140" t="s">
        <v>6963</v>
      </c>
      <c r="E8140" t="s">
        <v>7153</v>
      </c>
      <c r="F8140" t="s">
        <v>89</v>
      </c>
      <c r="G8140" t="s">
        <v>89</v>
      </c>
      <c r="H8140" t="s">
        <v>93</v>
      </c>
    </row>
    <row r="8141" spans="1:8" x14ac:dyDescent="0.25">
      <c r="A8141" t="s">
        <v>313</v>
      </c>
      <c r="B8141" t="s">
        <v>7000</v>
      </c>
      <c r="C8141" t="s">
        <v>89</v>
      </c>
      <c r="D8141" t="s">
        <v>6965</v>
      </c>
      <c r="E8141" t="s">
        <v>7153</v>
      </c>
      <c r="F8141" t="s">
        <v>89</v>
      </c>
      <c r="G8141" t="s">
        <v>89</v>
      </c>
      <c r="H8141" t="s">
        <v>93</v>
      </c>
    </row>
    <row r="8142" spans="1:8" x14ac:dyDescent="0.25">
      <c r="A8142" t="s">
        <v>313</v>
      </c>
      <c r="B8142" t="s">
        <v>7001</v>
      </c>
      <c r="C8142" t="s">
        <v>89</v>
      </c>
      <c r="D8142" t="s">
        <v>6967</v>
      </c>
      <c r="E8142" t="s">
        <v>7153</v>
      </c>
      <c r="F8142" t="s">
        <v>89</v>
      </c>
      <c r="G8142" t="s">
        <v>89</v>
      </c>
      <c r="H8142" t="s">
        <v>93</v>
      </c>
    </row>
    <row r="8143" spans="1:8" x14ac:dyDescent="0.25">
      <c r="A8143" t="s">
        <v>313</v>
      </c>
      <c r="B8143" t="s">
        <v>5974</v>
      </c>
      <c r="C8143" t="s">
        <v>89</v>
      </c>
      <c r="D8143" t="s">
        <v>6969</v>
      </c>
      <c r="E8143" t="s">
        <v>7153</v>
      </c>
      <c r="F8143" t="s">
        <v>89</v>
      </c>
      <c r="G8143" t="s">
        <v>89</v>
      </c>
      <c r="H8143" t="s">
        <v>93</v>
      </c>
    </row>
    <row r="8144" spans="1:8" x14ac:dyDescent="0.25">
      <c r="A8144" t="s">
        <v>313</v>
      </c>
      <c r="B8144" t="s">
        <v>7002</v>
      </c>
      <c r="C8144" t="s">
        <v>89</v>
      </c>
      <c r="D8144" t="s">
        <v>6971</v>
      </c>
      <c r="E8144" t="s">
        <v>7154</v>
      </c>
      <c r="F8144" t="s">
        <v>89</v>
      </c>
      <c r="G8144" t="s">
        <v>89</v>
      </c>
      <c r="H8144" t="s">
        <v>93</v>
      </c>
    </row>
    <row r="8145" spans="1:8" x14ac:dyDescent="0.25">
      <c r="A8145" t="s">
        <v>313</v>
      </c>
      <c r="B8145" t="s">
        <v>7004</v>
      </c>
      <c r="C8145" t="s">
        <v>89</v>
      </c>
      <c r="D8145" t="s">
        <v>7005</v>
      </c>
      <c r="E8145" t="s">
        <v>7154</v>
      </c>
      <c r="F8145" t="s">
        <v>89</v>
      </c>
      <c r="G8145" t="s">
        <v>89</v>
      </c>
      <c r="H8145" t="s">
        <v>93</v>
      </c>
    </row>
    <row r="8146" spans="1:8" x14ac:dyDescent="0.25">
      <c r="A8146" t="s">
        <v>313</v>
      </c>
      <c r="B8146" t="s">
        <v>7006</v>
      </c>
      <c r="C8146" t="s">
        <v>89</v>
      </c>
      <c r="D8146" t="s">
        <v>6976</v>
      </c>
      <c r="E8146" t="s">
        <v>7154</v>
      </c>
      <c r="F8146" t="s">
        <v>89</v>
      </c>
      <c r="G8146" t="s">
        <v>89</v>
      </c>
      <c r="H8146" t="s">
        <v>93</v>
      </c>
    </row>
    <row r="8147" spans="1:8" x14ac:dyDescent="0.25">
      <c r="A8147" t="s">
        <v>313</v>
      </c>
      <c r="B8147" t="s">
        <v>7007</v>
      </c>
      <c r="C8147" t="s">
        <v>89</v>
      </c>
      <c r="D8147" t="s">
        <v>6978</v>
      </c>
      <c r="E8147" t="s">
        <v>7154</v>
      </c>
      <c r="F8147" t="s">
        <v>89</v>
      </c>
      <c r="G8147" t="s">
        <v>89</v>
      </c>
      <c r="H8147" t="s">
        <v>93</v>
      </c>
    </row>
    <row r="8148" spans="1:8" x14ac:dyDescent="0.25">
      <c r="A8148" t="s">
        <v>313</v>
      </c>
      <c r="B8148" t="s">
        <v>7008</v>
      </c>
      <c r="C8148" t="s">
        <v>89</v>
      </c>
      <c r="D8148" t="s">
        <v>6980</v>
      </c>
      <c r="E8148" t="s">
        <v>7154</v>
      </c>
      <c r="F8148" t="s">
        <v>89</v>
      </c>
      <c r="G8148" t="s">
        <v>89</v>
      </c>
      <c r="H8148" t="s">
        <v>93</v>
      </c>
    </row>
    <row r="8149" spans="1:8" x14ac:dyDescent="0.25">
      <c r="A8149" t="s">
        <v>313</v>
      </c>
      <c r="B8149" t="s">
        <v>7009</v>
      </c>
      <c r="C8149" t="s">
        <v>89</v>
      </c>
      <c r="D8149" t="s">
        <v>6982</v>
      </c>
      <c r="E8149" t="s">
        <v>7154</v>
      </c>
      <c r="F8149" t="s">
        <v>89</v>
      </c>
      <c r="G8149" t="s">
        <v>89</v>
      </c>
      <c r="H8149" t="s">
        <v>93</v>
      </c>
    </row>
    <row r="8150" spans="1:8" x14ac:dyDescent="0.25">
      <c r="A8150" t="s">
        <v>313</v>
      </c>
      <c r="B8150" t="s">
        <v>7010</v>
      </c>
      <c r="C8150" t="s">
        <v>89</v>
      </c>
      <c r="D8150" t="s">
        <v>6984</v>
      </c>
      <c r="E8150" t="s">
        <v>4438</v>
      </c>
      <c r="F8150" t="s">
        <v>89</v>
      </c>
      <c r="G8150" t="s">
        <v>89</v>
      </c>
      <c r="H8150" t="s">
        <v>93</v>
      </c>
    </row>
    <row r="8151" spans="1:8" x14ac:dyDescent="0.25">
      <c r="A8151" t="s">
        <v>313</v>
      </c>
      <c r="B8151" t="s">
        <v>7011</v>
      </c>
      <c r="C8151" t="s">
        <v>89</v>
      </c>
      <c r="D8151" t="s">
        <v>6937</v>
      </c>
      <c r="E8151" t="s">
        <v>4438</v>
      </c>
      <c r="F8151" t="s">
        <v>89</v>
      </c>
      <c r="G8151" t="s">
        <v>89</v>
      </c>
      <c r="H8151" t="s">
        <v>93</v>
      </c>
    </row>
    <row r="8152" spans="1:8" x14ac:dyDescent="0.25">
      <c r="A8152" t="s">
        <v>313</v>
      </c>
      <c r="B8152" t="s">
        <v>7012</v>
      </c>
      <c r="C8152" t="s">
        <v>89</v>
      </c>
      <c r="D8152" t="s">
        <v>6939</v>
      </c>
      <c r="E8152" t="s">
        <v>4438</v>
      </c>
      <c r="F8152" t="s">
        <v>89</v>
      </c>
      <c r="G8152" t="s">
        <v>89</v>
      </c>
      <c r="H8152" t="s">
        <v>93</v>
      </c>
    </row>
    <row r="8153" spans="1:8" x14ac:dyDescent="0.25">
      <c r="A8153" t="s">
        <v>313</v>
      </c>
      <c r="B8153" t="s">
        <v>7013</v>
      </c>
      <c r="C8153" t="s">
        <v>89</v>
      </c>
      <c r="D8153" t="s">
        <v>6941</v>
      </c>
      <c r="E8153" t="s">
        <v>4438</v>
      </c>
      <c r="F8153" t="s">
        <v>89</v>
      </c>
      <c r="G8153" t="s">
        <v>89</v>
      </c>
      <c r="H8153" t="s">
        <v>93</v>
      </c>
    </row>
    <row r="8154" spans="1:8" x14ac:dyDescent="0.25">
      <c r="A8154" t="s">
        <v>313</v>
      </c>
      <c r="B8154" t="s">
        <v>7014</v>
      </c>
      <c r="C8154" t="s">
        <v>89</v>
      </c>
      <c r="D8154" t="s">
        <v>6943</v>
      </c>
      <c r="E8154" t="s">
        <v>4438</v>
      </c>
      <c r="F8154" t="s">
        <v>89</v>
      </c>
      <c r="G8154" t="s">
        <v>89</v>
      </c>
      <c r="H8154" t="s">
        <v>93</v>
      </c>
    </row>
    <row r="8155" spans="1:8" x14ac:dyDescent="0.25">
      <c r="A8155" t="s">
        <v>313</v>
      </c>
      <c r="B8155" t="s">
        <v>2310</v>
      </c>
      <c r="C8155" t="s">
        <v>89</v>
      </c>
      <c r="D8155" t="s">
        <v>6944</v>
      </c>
      <c r="E8155" t="s">
        <v>4399</v>
      </c>
      <c r="F8155" t="s">
        <v>89</v>
      </c>
      <c r="G8155" t="s">
        <v>89</v>
      </c>
      <c r="H8155" t="s">
        <v>93</v>
      </c>
    </row>
    <row r="8156" spans="1:8" x14ac:dyDescent="0.25">
      <c r="A8156" t="s">
        <v>313</v>
      </c>
      <c r="B8156" t="s">
        <v>7015</v>
      </c>
      <c r="C8156" t="s">
        <v>89</v>
      </c>
      <c r="D8156" t="s">
        <v>6947</v>
      </c>
      <c r="E8156" t="s">
        <v>4399</v>
      </c>
      <c r="F8156" t="s">
        <v>89</v>
      </c>
      <c r="G8156" t="s">
        <v>89</v>
      </c>
      <c r="H8156" t="s">
        <v>93</v>
      </c>
    </row>
    <row r="8157" spans="1:8" x14ac:dyDescent="0.25">
      <c r="A8157" t="s">
        <v>313</v>
      </c>
      <c r="B8157" t="s">
        <v>7016</v>
      </c>
      <c r="C8157" t="s">
        <v>89</v>
      </c>
      <c r="D8157" t="s">
        <v>6949</v>
      </c>
      <c r="E8157" t="s">
        <v>4399</v>
      </c>
      <c r="F8157" t="s">
        <v>89</v>
      </c>
      <c r="G8157" t="s">
        <v>89</v>
      </c>
      <c r="H8157" t="s">
        <v>93</v>
      </c>
    </row>
    <row r="8158" spans="1:8" x14ac:dyDescent="0.25">
      <c r="A8158" t="s">
        <v>313</v>
      </c>
      <c r="B8158" t="s">
        <v>7017</v>
      </c>
      <c r="C8158" t="s">
        <v>89</v>
      </c>
      <c r="D8158" t="s">
        <v>6951</v>
      </c>
      <c r="E8158" t="s">
        <v>4399</v>
      </c>
      <c r="F8158" t="s">
        <v>89</v>
      </c>
      <c r="G8158" t="s">
        <v>89</v>
      </c>
      <c r="H8158" t="s">
        <v>93</v>
      </c>
    </row>
    <row r="8159" spans="1:8" x14ac:dyDescent="0.25">
      <c r="A8159" t="s">
        <v>313</v>
      </c>
      <c r="B8159" t="s">
        <v>7018</v>
      </c>
      <c r="C8159" t="s">
        <v>89</v>
      </c>
      <c r="D8159" t="s">
        <v>6953</v>
      </c>
      <c r="E8159" t="s">
        <v>4399</v>
      </c>
      <c r="F8159" t="s">
        <v>89</v>
      </c>
      <c r="G8159" t="s">
        <v>89</v>
      </c>
      <c r="H8159" t="s">
        <v>93</v>
      </c>
    </row>
    <row r="8160" spans="1:8" x14ac:dyDescent="0.25">
      <c r="A8160" t="s">
        <v>313</v>
      </c>
      <c r="B8160" t="s">
        <v>7019</v>
      </c>
      <c r="C8160" t="s">
        <v>89</v>
      </c>
      <c r="D8160" t="s">
        <v>6955</v>
      </c>
      <c r="E8160" t="s">
        <v>4589</v>
      </c>
      <c r="F8160" t="s">
        <v>89</v>
      </c>
      <c r="G8160" t="s">
        <v>89</v>
      </c>
      <c r="H8160" t="s">
        <v>93</v>
      </c>
    </row>
    <row r="8161" spans="1:8" x14ac:dyDescent="0.25">
      <c r="A8161" t="s">
        <v>313</v>
      </c>
      <c r="B8161" t="s">
        <v>7020</v>
      </c>
      <c r="C8161" t="s">
        <v>89</v>
      </c>
      <c r="D8161" t="s">
        <v>6958</v>
      </c>
      <c r="E8161" t="s">
        <v>4589</v>
      </c>
      <c r="F8161" t="s">
        <v>89</v>
      </c>
      <c r="G8161" t="s">
        <v>89</v>
      </c>
      <c r="H8161" t="s">
        <v>93</v>
      </c>
    </row>
    <row r="8162" spans="1:8" x14ac:dyDescent="0.25">
      <c r="A8162" t="s">
        <v>313</v>
      </c>
      <c r="B8162" t="s">
        <v>7021</v>
      </c>
      <c r="C8162" t="s">
        <v>89</v>
      </c>
      <c r="D8162" t="s">
        <v>6960</v>
      </c>
      <c r="E8162" t="s">
        <v>4589</v>
      </c>
      <c r="F8162" t="s">
        <v>89</v>
      </c>
      <c r="G8162" t="s">
        <v>89</v>
      </c>
      <c r="H8162" t="s">
        <v>93</v>
      </c>
    </row>
    <row r="8163" spans="1:8" x14ac:dyDescent="0.25">
      <c r="A8163" t="s">
        <v>313</v>
      </c>
      <c r="B8163" t="s">
        <v>7022</v>
      </c>
      <c r="C8163" t="s">
        <v>89</v>
      </c>
      <c r="D8163" t="s">
        <v>6962</v>
      </c>
      <c r="E8163" t="s">
        <v>4589</v>
      </c>
      <c r="F8163" t="s">
        <v>89</v>
      </c>
      <c r="G8163" t="s">
        <v>89</v>
      </c>
      <c r="H8163" t="s">
        <v>93</v>
      </c>
    </row>
    <row r="8164" spans="1:8" x14ac:dyDescent="0.25">
      <c r="A8164" t="s">
        <v>313</v>
      </c>
      <c r="B8164" t="s">
        <v>7023</v>
      </c>
      <c r="C8164" t="s">
        <v>89</v>
      </c>
      <c r="D8164" t="s">
        <v>6963</v>
      </c>
      <c r="E8164" t="s">
        <v>4589</v>
      </c>
      <c r="F8164" t="s">
        <v>89</v>
      </c>
      <c r="G8164" t="s">
        <v>89</v>
      </c>
      <c r="H8164" t="s">
        <v>93</v>
      </c>
    </row>
    <row r="8165" spans="1:8" x14ac:dyDescent="0.25">
      <c r="A8165" t="s">
        <v>313</v>
      </c>
      <c r="B8165" t="s">
        <v>7024</v>
      </c>
      <c r="C8165" t="s">
        <v>89</v>
      </c>
      <c r="D8165" t="s">
        <v>6965</v>
      </c>
      <c r="E8165" t="s">
        <v>4589</v>
      </c>
      <c r="F8165" t="s">
        <v>89</v>
      </c>
      <c r="G8165" t="s">
        <v>89</v>
      </c>
      <c r="H8165" t="s">
        <v>93</v>
      </c>
    </row>
    <row r="8166" spans="1:8" x14ac:dyDescent="0.25">
      <c r="A8166" t="s">
        <v>313</v>
      </c>
      <c r="B8166" t="s">
        <v>7025</v>
      </c>
      <c r="C8166" t="s">
        <v>89</v>
      </c>
      <c r="D8166" t="s">
        <v>6967</v>
      </c>
      <c r="E8166" t="s">
        <v>4589</v>
      </c>
      <c r="F8166" t="s">
        <v>89</v>
      </c>
      <c r="G8166" t="s">
        <v>89</v>
      </c>
      <c r="H8166" t="s">
        <v>93</v>
      </c>
    </row>
    <row r="8167" spans="1:8" x14ac:dyDescent="0.25">
      <c r="A8167" t="s">
        <v>313</v>
      </c>
      <c r="B8167" t="s">
        <v>7026</v>
      </c>
      <c r="C8167" t="s">
        <v>89</v>
      </c>
      <c r="D8167" t="s">
        <v>6969</v>
      </c>
      <c r="E8167" t="s">
        <v>4589</v>
      </c>
      <c r="F8167" t="s">
        <v>89</v>
      </c>
      <c r="G8167" t="s">
        <v>89</v>
      </c>
      <c r="H8167" t="s">
        <v>93</v>
      </c>
    </row>
    <row r="8168" spans="1:8" x14ac:dyDescent="0.25">
      <c r="A8168" t="s">
        <v>313</v>
      </c>
      <c r="B8168" t="s">
        <v>7027</v>
      </c>
      <c r="C8168" t="s">
        <v>89</v>
      </c>
      <c r="D8168" t="s">
        <v>6971</v>
      </c>
      <c r="E8168" t="s">
        <v>7130</v>
      </c>
      <c r="F8168" t="s">
        <v>89</v>
      </c>
      <c r="G8168" t="s">
        <v>89</v>
      </c>
      <c r="H8168" t="s">
        <v>93</v>
      </c>
    </row>
    <row r="8169" spans="1:8" x14ac:dyDescent="0.25">
      <c r="A8169" t="s">
        <v>313</v>
      </c>
      <c r="B8169" t="s">
        <v>7029</v>
      </c>
      <c r="C8169" t="s">
        <v>89</v>
      </c>
      <c r="D8169" t="s">
        <v>7005</v>
      </c>
      <c r="E8169" t="s">
        <v>7130</v>
      </c>
      <c r="F8169" t="s">
        <v>89</v>
      </c>
      <c r="G8169" t="s">
        <v>89</v>
      </c>
      <c r="H8169" t="s">
        <v>93</v>
      </c>
    </row>
    <row r="8170" spans="1:8" x14ac:dyDescent="0.25">
      <c r="A8170" t="s">
        <v>313</v>
      </c>
      <c r="B8170" t="s">
        <v>7030</v>
      </c>
      <c r="C8170" t="s">
        <v>89</v>
      </c>
      <c r="D8170" t="s">
        <v>6976</v>
      </c>
      <c r="E8170" t="s">
        <v>7130</v>
      </c>
      <c r="F8170" t="s">
        <v>89</v>
      </c>
      <c r="G8170" t="s">
        <v>89</v>
      </c>
      <c r="H8170" t="s">
        <v>93</v>
      </c>
    </row>
    <row r="8171" spans="1:8" x14ac:dyDescent="0.25">
      <c r="A8171" t="s">
        <v>313</v>
      </c>
      <c r="B8171" t="s">
        <v>7031</v>
      </c>
      <c r="C8171" t="s">
        <v>89</v>
      </c>
      <c r="D8171" t="s">
        <v>6980</v>
      </c>
      <c r="E8171" t="s">
        <v>7130</v>
      </c>
      <c r="F8171" t="s">
        <v>89</v>
      </c>
      <c r="G8171" t="s">
        <v>89</v>
      </c>
      <c r="H8171" t="s">
        <v>93</v>
      </c>
    </row>
    <row r="8172" spans="1:8" x14ac:dyDescent="0.25">
      <c r="A8172" t="s">
        <v>313</v>
      </c>
      <c r="B8172" t="s">
        <v>7032</v>
      </c>
      <c r="C8172" t="s">
        <v>89</v>
      </c>
      <c r="D8172" t="s">
        <v>6982</v>
      </c>
      <c r="E8172" t="s">
        <v>7130</v>
      </c>
      <c r="F8172" t="s">
        <v>89</v>
      </c>
      <c r="G8172" t="s">
        <v>89</v>
      </c>
      <c r="H8172" t="s">
        <v>93</v>
      </c>
    </row>
    <row r="8173" spans="1:8" x14ac:dyDescent="0.25">
      <c r="A8173" t="s">
        <v>313</v>
      </c>
      <c r="B8173" t="s">
        <v>7033</v>
      </c>
      <c r="C8173" t="s">
        <v>89</v>
      </c>
      <c r="D8173" t="s">
        <v>7034</v>
      </c>
      <c r="E8173" t="s">
        <v>4473</v>
      </c>
      <c r="F8173" t="s">
        <v>89</v>
      </c>
      <c r="G8173" t="s">
        <v>89</v>
      </c>
      <c r="H8173" t="s">
        <v>93</v>
      </c>
    </row>
    <row r="8174" spans="1:8" x14ac:dyDescent="0.25">
      <c r="A8174" t="s">
        <v>313</v>
      </c>
      <c r="B8174" t="s">
        <v>7035</v>
      </c>
      <c r="C8174" t="s">
        <v>89</v>
      </c>
      <c r="D8174" t="s">
        <v>7036</v>
      </c>
      <c r="E8174" t="s">
        <v>4468</v>
      </c>
      <c r="F8174" t="s">
        <v>89</v>
      </c>
      <c r="G8174" t="s">
        <v>89</v>
      </c>
      <c r="H8174" t="s">
        <v>93</v>
      </c>
    </row>
    <row r="8175" spans="1:8" x14ac:dyDescent="0.25">
      <c r="A8175" t="s">
        <v>313</v>
      </c>
      <c r="B8175" t="s">
        <v>7037</v>
      </c>
      <c r="C8175" t="s">
        <v>89</v>
      </c>
      <c r="D8175" t="s">
        <v>7038</v>
      </c>
      <c r="E8175" t="s">
        <v>4548</v>
      </c>
      <c r="F8175" t="s">
        <v>89</v>
      </c>
      <c r="G8175" t="s">
        <v>89</v>
      </c>
      <c r="H8175" t="s">
        <v>93</v>
      </c>
    </row>
    <row r="8176" spans="1:8" x14ac:dyDescent="0.25">
      <c r="A8176" t="s">
        <v>313</v>
      </c>
      <c r="B8176" t="s">
        <v>7039</v>
      </c>
      <c r="C8176" t="s">
        <v>89</v>
      </c>
      <c r="D8176" t="s">
        <v>7040</v>
      </c>
      <c r="E8176" t="s">
        <v>4539</v>
      </c>
      <c r="F8176" t="s">
        <v>89</v>
      </c>
      <c r="G8176" t="s">
        <v>89</v>
      </c>
      <c r="H8176" t="s">
        <v>93</v>
      </c>
    </row>
    <row r="8177" spans="1:8" x14ac:dyDescent="0.25">
      <c r="A8177" t="s">
        <v>313</v>
      </c>
      <c r="B8177" t="s">
        <v>7041</v>
      </c>
      <c r="C8177" t="s">
        <v>89</v>
      </c>
      <c r="D8177" t="s">
        <v>7042</v>
      </c>
      <c r="E8177" t="s">
        <v>4473</v>
      </c>
      <c r="F8177" t="s">
        <v>89</v>
      </c>
      <c r="G8177" t="s">
        <v>89</v>
      </c>
      <c r="H8177" t="s">
        <v>93</v>
      </c>
    </row>
    <row r="8178" spans="1:8" x14ac:dyDescent="0.25">
      <c r="A8178" t="s">
        <v>313</v>
      </c>
      <c r="B8178" t="s">
        <v>7043</v>
      </c>
      <c r="C8178" t="s">
        <v>89</v>
      </c>
      <c r="D8178" t="s">
        <v>7044</v>
      </c>
      <c r="E8178" t="s">
        <v>4468</v>
      </c>
      <c r="F8178" t="s">
        <v>89</v>
      </c>
      <c r="G8178" t="s">
        <v>89</v>
      </c>
      <c r="H8178" t="s">
        <v>93</v>
      </c>
    </row>
    <row r="8179" spans="1:8" x14ac:dyDescent="0.25">
      <c r="A8179" t="s">
        <v>313</v>
      </c>
      <c r="B8179" t="s">
        <v>7045</v>
      </c>
      <c r="C8179" t="s">
        <v>89</v>
      </c>
      <c r="D8179" t="s">
        <v>7046</v>
      </c>
      <c r="E8179" t="s">
        <v>4468</v>
      </c>
      <c r="F8179" t="s">
        <v>89</v>
      </c>
      <c r="G8179" t="s">
        <v>89</v>
      </c>
      <c r="H8179" t="s">
        <v>93</v>
      </c>
    </row>
    <row r="8180" spans="1:8" x14ac:dyDescent="0.25">
      <c r="A8180" t="s">
        <v>313</v>
      </c>
      <c r="B8180" t="s">
        <v>7047</v>
      </c>
      <c r="C8180" t="s">
        <v>89</v>
      </c>
      <c r="D8180" t="s">
        <v>7040</v>
      </c>
      <c r="E8180" t="s">
        <v>4468</v>
      </c>
      <c r="F8180" t="s">
        <v>89</v>
      </c>
      <c r="G8180" t="s">
        <v>89</v>
      </c>
      <c r="H8180" t="s">
        <v>93</v>
      </c>
    </row>
    <row r="8181" spans="1:8" x14ac:dyDescent="0.25">
      <c r="A8181" t="s">
        <v>313</v>
      </c>
      <c r="B8181" t="s">
        <v>7048</v>
      </c>
      <c r="C8181" t="s">
        <v>89</v>
      </c>
      <c r="D8181" t="s">
        <v>7042</v>
      </c>
      <c r="E8181" t="s">
        <v>4548</v>
      </c>
      <c r="F8181" t="s">
        <v>89</v>
      </c>
      <c r="G8181" t="s">
        <v>89</v>
      </c>
      <c r="H8181" t="s">
        <v>93</v>
      </c>
    </row>
    <row r="8182" spans="1:8" x14ac:dyDescent="0.25">
      <c r="A8182" t="s">
        <v>313</v>
      </c>
      <c r="B8182" t="s">
        <v>7049</v>
      </c>
      <c r="C8182" t="s">
        <v>89</v>
      </c>
      <c r="D8182" t="s">
        <v>7044</v>
      </c>
      <c r="E8182" t="s">
        <v>4530</v>
      </c>
      <c r="F8182" t="s">
        <v>89</v>
      </c>
      <c r="G8182" t="s">
        <v>89</v>
      </c>
      <c r="H8182" t="s">
        <v>93</v>
      </c>
    </row>
    <row r="8183" spans="1:8" x14ac:dyDescent="0.25">
      <c r="A8183" t="s">
        <v>313</v>
      </c>
      <c r="B8183" t="s">
        <v>7050</v>
      </c>
      <c r="C8183" t="s">
        <v>89</v>
      </c>
      <c r="D8183" t="s">
        <v>7046</v>
      </c>
      <c r="E8183" t="s">
        <v>4530</v>
      </c>
      <c r="F8183" t="s">
        <v>89</v>
      </c>
      <c r="G8183" t="s">
        <v>89</v>
      </c>
      <c r="H8183" t="s">
        <v>93</v>
      </c>
    </row>
    <row r="8184" spans="1:8" x14ac:dyDescent="0.25">
      <c r="A8184" t="s">
        <v>313</v>
      </c>
      <c r="B8184" t="s">
        <v>7053</v>
      </c>
      <c r="C8184" t="s">
        <v>89</v>
      </c>
      <c r="D8184" t="s">
        <v>7054</v>
      </c>
      <c r="E8184" t="s">
        <v>4539</v>
      </c>
      <c r="F8184" t="s">
        <v>89</v>
      </c>
      <c r="G8184" t="s">
        <v>89</v>
      </c>
      <c r="H8184" t="s">
        <v>93</v>
      </c>
    </row>
    <row r="8185" spans="1:8" x14ac:dyDescent="0.25">
      <c r="A8185" t="s">
        <v>313</v>
      </c>
      <c r="B8185" t="s">
        <v>7051</v>
      </c>
      <c r="C8185" t="s">
        <v>89</v>
      </c>
      <c r="D8185" t="s">
        <v>7052</v>
      </c>
      <c r="E8185" t="s">
        <v>4539</v>
      </c>
      <c r="F8185" t="s">
        <v>89</v>
      </c>
      <c r="G8185" t="s">
        <v>89</v>
      </c>
      <c r="H8185" t="s">
        <v>93</v>
      </c>
    </row>
    <row r="8186" spans="1:8" x14ac:dyDescent="0.25">
      <c r="A8186" t="s">
        <v>313</v>
      </c>
      <c r="B8186" t="s">
        <v>1344</v>
      </c>
      <c r="C8186" t="s">
        <v>89</v>
      </c>
      <c r="D8186" t="s">
        <v>7057</v>
      </c>
      <c r="E8186" t="s">
        <v>4473</v>
      </c>
      <c r="F8186" t="s">
        <v>89</v>
      </c>
      <c r="G8186" t="s">
        <v>89</v>
      </c>
      <c r="H8186" t="s">
        <v>93</v>
      </c>
    </row>
    <row r="8187" spans="1:8" x14ac:dyDescent="0.25">
      <c r="A8187" t="s">
        <v>313</v>
      </c>
      <c r="B8187" t="s">
        <v>7055</v>
      </c>
      <c r="C8187" t="s">
        <v>89</v>
      </c>
      <c r="D8187" t="s">
        <v>7056</v>
      </c>
      <c r="E8187" t="s">
        <v>4473</v>
      </c>
      <c r="F8187" t="s">
        <v>89</v>
      </c>
      <c r="G8187" t="s">
        <v>89</v>
      </c>
      <c r="H8187" t="s">
        <v>93</v>
      </c>
    </row>
    <row r="8188" spans="1:8" x14ac:dyDescent="0.25">
      <c r="A8188" t="s">
        <v>313</v>
      </c>
      <c r="B8188" t="s">
        <v>7058</v>
      </c>
      <c r="C8188" t="s">
        <v>89</v>
      </c>
      <c r="D8188" t="s">
        <v>7059</v>
      </c>
      <c r="E8188" t="s">
        <v>4539</v>
      </c>
      <c r="F8188" t="s">
        <v>89</v>
      </c>
      <c r="G8188" t="s">
        <v>89</v>
      </c>
      <c r="H8188" t="s">
        <v>93</v>
      </c>
    </row>
    <row r="8189" spans="1:8" x14ac:dyDescent="0.25">
      <c r="A8189" t="s">
        <v>313</v>
      </c>
      <c r="B8189" t="s">
        <v>7060</v>
      </c>
      <c r="C8189" t="s">
        <v>89</v>
      </c>
      <c r="D8189" t="s">
        <v>7061</v>
      </c>
      <c r="E8189" t="s">
        <v>4473</v>
      </c>
      <c r="F8189" t="s">
        <v>89</v>
      </c>
      <c r="G8189" t="s">
        <v>89</v>
      </c>
      <c r="H8189" t="s">
        <v>93</v>
      </c>
    </row>
    <row r="8190" spans="1:8" x14ac:dyDescent="0.25">
      <c r="A8190" t="s">
        <v>313</v>
      </c>
      <c r="B8190" t="s">
        <v>7062</v>
      </c>
      <c r="C8190" t="s">
        <v>89</v>
      </c>
      <c r="D8190" t="s">
        <v>7063</v>
      </c>
      <c r="E8190" t="s">
        <v>4468</v>
      </c>
      <c r="F8190" t="s">
        <v>89</v>
      </c>
      <c r="G8190" t="s">
        <v>89</v>
      </c>
      <c r="H8190" t="s">
        <v>93</v>
      </c>
    </row>
    <row r="8191" spans="1:8" x14ac:dyDescent="0.25">
      <c r="A8191" t="s">
        <v>313</v>
      </c>
      <c r="B8191" t="s">
        <v>7066</v>
      </c>
      <c r="C8191" t="s">
        <v>89</v>
      </c>
      <c r="D8191" t="s">
        <v>7067</v>
      </c>
      <c r="E8191" t="s">
        <v>4468</v>
      </c>
      <c r="F8191" t="s">
        <v>89</v>
      </c>
      <c r="G8191" t="s">
        <v>89</v>
      </c>
      <c r="H8191" t="s">
        <v>93</v>
      </c>
    </row>
    <row r="8192" spans="1:8" x14ac:dyDescent="0.25">
      <c r="A8192" t="s">
        <v>313</v>
      </c>
      <c r="B8192" t="s">
        <v>7064</v>
      </c>
      <c r="C8192" t="s">
        <v>89</v>
      </c>
      <c r="D8192" t="s">
        <v>7065</v>
      </c>
      <c r="E8192" t="s">
        <v>4468</v>
      </c>
      <c r="F8192" t="s">
        <v>89</v>
      </c>
      <c r="G8192" t="s">
        <v>89</v>
      </c>
      <c r="H8192" t="s">
        <v>93</v>
      </c>
    </row>
    <row r="8193" spans="1:8" x14ac:dyDescent="0.25">
      <c r="A8193" t="s">
        <v>313</v>
      </c>
      <c r="B8193" t="s">
        <v>7070</v>
      </c>
      <c r="C8193" t="s">
        <v>89</v>
      </c>
      <c r="D8193" t="s">
        <v>7071</v>
      </c>
      <c r="E8193" t="s">
        <v>4670</v>
      </c>
      <c r="F8193" t="s">
        <v>89</v>
      </c>
      <c r="G8193" t="s">
        <v>89</v>
      </c>
      <c r="H8193" t="s">
        <v>93</v>
      </c>
    </row>
    <row r="8194" spans="1:8" x14ac:dyDescent="0.25">
      <c r="A8194" t="s">
        <v>313</v>
      </c>
      <c r="B8194" t="s">
        <v>7068</v>
      </c>
      <c r="C8194" t="s">
        <v>89</v>
      </c>
      <c r="D8194" t="s">
        <v>7069</v>
      </c>
      <c r="E8194" t="s">
        <v>4670</v>
      </c>
      <c r="F8194" t="s">
        <v>89</v>
      </c>
      <c r="G8194" t="s">
        <v>89</v>
      </c>
      <c r="H8194" t="s">
        <v>93</v>
      </c>
    </row>
    <row r="8195" spans="1:8" x14ac:dyDescent="0.25">
      <c r="A8195" t="s">
        <v>313</v>
      </c>
      <c r="B8195" t="s">
        <v>7072</v>
      </c>
      <c r="C8195" t="s">
        <v>89</v>
      </c>
      <c r="D8195" t="s">
        <v>7073</v>
      </c>
      <c r="E8195" t="s">
        <v>4670</v>
      </c>
      <c r="F8195" t="s">
        <v>89</v>
      </c>
      <c r="G8195" t="s">
        <v>89</v>
      </c>
      <c r="H8195" t="s">
        <v>93</v>
      </c>
    </row>
    <row r="8196" spans="1:8" x14ac:dyDescent="0.25">
      <c r="A8196" t="s">
        <v>313</v>
      </c>
      <c r="B8196" t="s">
        <v>7078</v>
      </c>
      <c r="C8196" t="s">
        <v>89</v>
      </c>
      <c r="D8196" t="s">
        <v>7079</v>
      </c>
      <c r="E8196" t="s">
        <v>4675</v>
      </c>
      <c r="F8196" t="s">
        <v>89</v>
      </c>
      <c r="G8196" t="s">
        <v>89</v>
      </c>
      <c r="H8196" t="s">
        <v>93</v>
      </c>
    </row>
    <row r="8197" spans="1:8" x14ac:dyDescent="0.25">
      <c r="A8197" t="s">
        <v>313</v>
      </c>
      <c r="B8197" t="s">
        <v>7074</v>
      </c>
      <c r="C8197" t="s">
        <v>89</v>
      </c>
      <c r="D8197" t="s">
        <v>7075</v>
      </c>
      <c r="E8197" t="s">
        <v>4675</v>
      </c>
      <c r="F8197" t="s">
        <v>89</v>
      </c>
      <c r="G8197" t="s">
        <v>89</v>
      </c>
      <c r="H8197" t="s">
        <v>93</v>
      </c>
    </row>
    <row r="8198" spans="1:8" x14ac:dyDescent="0.25">
      <c r="A8198" t="s">
        <v>313</v>
      </c>
      <c r="B8198" t="s">
        <v>7076</v>
      </c>
      <c r="C8198" t="s">
        <v>89</v>
      </c>
      <c r="D8198" t="s">
        <v>7077</v>
      </c>
      <c r="E8198" t="s">
        <v>4675</v>
      </c>
      <c r="F8198" t="s">
        <v>89</v>
      </c>
      <c r="G8198" t="s">
        <v>89</v>
      </c>
      <c r="H8198" t="s">
        <v>93</v>
      </c>
    </row>
    <row r="8199" spans="1:8" x14ac:dyDescent="0.25">
      <c r="A8199" t="s">
        <v>313</v>
      </c>
      <c r="B8199" t="s">
        <v>7084</v>
      </c>
      <c r="C8199" t="s">
        <v>89</v>
      </c>
      <c r="D8199" t="s">
        <v>7085</v>
      </c>
      <c r="E8199" t="s">
        <v>4612</v>
      </c>
      <c r="F8199" t="s">
        <v>89</v>
      </c>
      <c r="G8199" t="s">
        <v>89</v>
      </c>
      <c r="H8199" t="s">
        <v>93</v>
      </c>
    </row>
    <row r="8200" spans="1:8" x14ac:dyDescent="0.25">
      <c r="A8200" t="s">
        <v>313</v>
      </c>
      <c r="B8200" t="s">
        <v>7082</v>
      </c>
      <c r="C8200" t="s">
        <v>89</v>
      </c>
      <c r="D8200" t="s">
        <v>7083</v>
      </c>
      <c r="E8200" t="s">
        <v>4612</v>
      </c>
      <c r="F8200" t="s">
        <v>89</v>
      </c>
      <c r="G8200" t="s">
        <v>89</v>
      </c>
      <c r="H8200" t="s">
        <v>93</v>
      </c>
    </row>
    <row r="8201" spans="1:8" x14ac:dyDescent="0.25">
      <c r="A8201" t="s">
        <v>313</v>
      </c>
      <c r="B8201" t="s">
        <v>7080</v>
      </c>
      <c r="C8201" t="s">
        <v>89</v>
      </c>
      <c r="D8201" t="s">
        <v>7081</v>
      </c>
      <c r="E8201" t="s">
        <v>4612</v>
      </c>
      <c r="F8201" t="s">
        <v>89</v>
      </c>
      <c r="G8201" t="s">
        <v>89</v>
      </c>
      <c r="H8201" t="s">
        <v>93</v>
      </c>
    </row>
    <row r="8202" spans="1:8" x14ac:dyDescent="0.25">
      <c r="A8202" t="s">
        <v>313</v>
      </c>
      <c r="B8202" t="s">
        <v>7086</v>
      </c>
      <c r="C8202" t="s">
        <v>89</v>
      </c>
      <c r="D8202" t="s">
        <v>7087</v>
      </c>
      <c r="E8202" t="s">
        <v>4476</v>
      </c>
      <c r="F8202" t="s">
        <v>89</v>
      </c>
      <c r="G8202" t="s">
        <v>89</v>
      </c>
      <c r="H8202" t="s">
        <v>93</v>
      </c>
    </row>
    <row r="8203" spans="1:8" x14ac:dyDescent="0.25">
      <c r="A8203" t="s">
        <v>313</v>
      </c>
      <c r="B8203" t="s">
        <v>7088</v>
      </c>
      <c r="C8203" t="s">
        <v>89</v>
      </c>
      <c r="D8203" t="s">
        <v>7089</v>
      </c>
      <c r="E8203" t="s">
        <v>4476</v>
      </c>
      <c r="F8203" t="s">
        <v>89</v>
      </c>
      <c r="G8203" t="s">
        <v>89</v>
      </c>
      <c r="H8203" t="s">
        <v>93</v>
      </c>
    </row>
    <row r="8204" spans="1:8" x14ac:dyDescent="0.25">
      <c r="A8204" t="s">
        <v>313</v>
      </c>
      <c r="B8204" t="s">
        <v>7090</v>
      </c>
      <c r="C8204" t="s">
        <v>89</v>
      </c>
      <c r="D8204" t="s">
        <v>7091</v>
      </c>
      <c r="E8204" t="s">
        <v>4476</v>
      </c>
      <c r="F8204" t="s">
        <v>89</v>
      </c>
      <c r="G8204" t="s">
        <v>89</v>
      </c>
      <c r="H8204" t="s">
        <v>93</v>
      </c>
    </row>
    <row r="8205" spans="1:8" x14ac:dyDescent="0.25">
      <c r="A8205" t="s">
        <v>313</v>
      </c>
      <c r="B8205" t="s">
        <v>7092</v>
      </c>
      <c r="C8205" t="s">
        <v>89</v>
      </c>
      <c r="D8205" t="s">
        <v>7093</v>
      </c>
      <c r="E8205" t="s">
        <v>4476</v>
      </c>
      <c r="F8205" t="s">
        <v>89</v>
      </c>
      <c r="G8205" t="s">
        <v>89</v>
      </c>
      <c r="H8205" t="s">
        <v>93</v>
      </c>
    </row>
    <row r="8206" spans="1:8" x14ac:dyDescent="0.25">
      <c r="A8206" t="s">
        <v>313</v>
      </c>
      <c r="B8206" t="s">
        <v>7102</v>
      </c>
      <c r="C8206" t="s">
        <v>89</v>
      </c>
      <c r="D8206" t="s">
        <v>7103</v>
      </c>
      <c r="E8206" t="s">
        <v>4451</v>
      </c>
      <c r="F8206" t="s">
        <v>89</v>
      </c>
      <c r="G8206" t="s">
        <v>89</v>
      </c>
      <c r="H8206" t="s">
        <v>93</v>
      </c>
    </row>
    <row r="8207" spans="1:8" x14ac:dyDescent="0.25">
      <c r="A8207" t="s">
        <v>313</v>
      </c>
      <c r="B8207" t="s">
        <v>7104</v>
      </c>
      <c r="C8207" t="s">
        <v>89</v>
      </c>
      <c r="D8207" t="s">
        <v>7105</v>
      </c>
      <c r="E8207" t="s">
        <v>4448</v>
      </c>
      <c r="F8207" t="s">
        <v>89</v>
      </c>
      <c r="G8207" t="s">
        <v>89</v>
      </c>
      <c r="H8207" t="s">
        <v>93</v>
      </c>
    </row>
    <row r="8208" spans="1:8" x14ac:dyDescent="0.25">
      <c r="A8208" t="s">
        <v>313</v>
      </c>
      <c r="B8208" t="s">
        <v>7106</v>
      </c>
      <c r="C8208" t="s">
        <v>89</v>
      </c>
      <c r="D8208" t="s">
        <v>7107</v>
      </c>
      <c r="E8208" t="s">
        <v>4448</v>
      </c>
      <c r="F8208" t="s">
        <v>89</v>
      </c>
      <c r="G8208" t="s">
        <v>89</v>
      </c>
      <c r="H8208" t="s">
        <v>93</v>
      </c>
    </row>
    <row r="8209" spans="1:8" x14ac:dyDescent="0.25">
      <c r="A8209" t="s">
        <v>313</v>
      </c>
      <c r="B8209" t="s">
        <v>7108</v>
      </c>
      <c r="C8209" t="s">
        <v>89</v>
      </c>
      <c r="D8209" t="s">
        <v>7109</v>
      </c>
      <c r="E8209" t="s">
        <v>4476</v>
      </c>
      <c r="F8209" t="s">
        <v>89</v>
      </c>
      <c r="G8209" t="s">
        <v>89</v>
      </c>
      <c r="H8209" t="s">
        <v>93</v>
      </c>
    </row>
    <row r="8210" spans="1:8" x14ac:dyDescent="0.25">
      <c r="A8210" t="s">
        <v>313</v>
      </c>
      <c r="B8210" t="s">
        <v>7110</v>
      </c>
      <c r="C8210" t="s">
        <v>89</v>
      </c>
      <c r="D8210" t="s">
        <v>89</v>
      </c>
      <c r="E8210" t="s">
        <v>4667</v>
      </c>
      <c r="F8210" t="s">
        <v>89</v>
      </c>
      <c r="G8210" t="s">
        <v>89</v>
      </c>
      <c r="H8210" t="s">
        <v>93</v>
      </c>
    </row>
    <row r="8211" spans="1:8" x14ac:dyDescent="0.25">
      <c r="A8211" t="s">
        <v>313</v>
      </c>
      <c r="B8211" t="s">
        <v>7111</v>
      </c>
      <c r="C8211" t="s">
        <v>89</v>
      </c>
      <c r="D8211" t="s">
        <v>89</v>
      </c>
      <c r="E8211" t="s">
        <v>4667</v>
      </c>
      <c r="F8211" t="s">
        <v>89</v>
      </c>
      <c r="G8211" t="s">
        <v>89</v>
      </c>
      <c r="H8211" t="s">
        <v>93</v>
      </c>
    </row>
    <row r="8212" spans="1:8" x14ac:dyDescent="0.25">
      <c r="A8212" t="s">
        <v>313</v>
      </c>
      <c r="B8212" t="s">
        <v>7112</v>
      </c>
      <c r="C8212" t="s">
        <v>89</v>
      </c>
      <c r="D8212" t="s">
        <v>89</v>
      </c>
      <c r="E8212" t="s">
        <v>4661</v>
      </c>
      <c r="F8212" t="s">
        <v>89</v>
      </c>
      <c r="G8212" t="s">
        <v>89</v>
      </c>
      <c r="H8212" t="s">
        <v>93</v>
      </c>
    </row>
    <row r="8213" spans="1:8" x14ac:dyDescent="0.25">
      <c r="A8213" t="s">
        <v>313</v>
      </c>
      <c r="B8213" t="s">
        <v>7113</v>
      </c>
      <c r="C8213" t="s">
        <v>89</v>
      </c>
      <c r="D8213" t="s">
        <v>89</v>
      </c>
      <c r="E8213" t="s">
        <v>4675</v>
      </c>
      <c r="F8213" t="s">
        <v>89</v>
      </c>
      <c r="G8213" t="s">
        <v>89</v>
      </c>
      <c r="H8213" t="s">
        <v>93</v>
      </c>
    </row>
    <row r="8214" spans="1:8" x14ac:dyDescent="0.25">
      <c r="A8214" t="s">
        <v>313</v>
      </c>
      <c r="B8214" t="s">
        <v>7114</v>
      </c>
      <c r="C8214" t="s">
        <v>89</v>
      </c>
      <c r="D8214" t="s">
        <v>89</v>
      </c>
      <c r="E8214" t="s">
        <v>4661</v>
      </c>
      <c r="F8214" t="s">
        <v>89</v>
      </c>
      <c r="G8214" t="s">
        <v>89</v>
      </c>
      <c r="H8214" t="s">
        <v>93</v>
      </c>
    </row>
    <row r="8215" spans="1:8" x14ac:dyDescent="0.25">
      <c r="A8215" t="s">
        <v>313</v>
      </c>
      <c r="B8215" t="s">
        <v>7115</v>
      </c>
      <c r="C8215" t="s">
        <v>89</v>
      </c>
      <c r="D8215" t="s">
        <v>7116</v>
      </c>
      <c r="E8215" t="s">
        <v>4654</v>
      </c>
      <c r="F8215" t="s">
        <v>89</v>
      </c>
      <c r="G8215" t="s">
        <v>89</v>
      </c>
      <c r="H8215" t="s">
        <v>93</v>
      </c>
    </row>
    <row r="8216" spans="1:8" x14ac:dyDescent="0.25">
      <c r="A8216" t="s">
        <v>313</v>
      </c>
      <c r="B8216" t="s">
        <v>7120</v>
      </c>
      <c r="C8216" t="s">
        <v>89</v>
      </c>
      <c r="D8216" t="s">
        <v>89</v>
      </c>
      <c r="E8216" t="s">
        <v>4665</v>
      </c>
      <c r="F8216" t="s">
        <v>89</v>
      </c>
      <c r="G8216" t="s">
        <v>89</v>
      </c>
      <c r="H8216" t="s">
        <v>93</v>
      </c>
    </row>
    <row r="8217" spans="1:8" x14ac:dyDescent="0.25">
      <c r="A8217" t="s">
        <v>313</v>
      </c>
      <c r="B8217" t="s">
        <v>7121</v>
      </c>
      <c r="C8217" t="s">
        <v>89</v>
      </c>
      <c r="D8217" t="s">
        <v>89</v>
      </c>
      <c r="E8217" t="s">
        <v>4665</v>
      </c>
      <c r="F8217" t="s">
        <v>89</v>
      </c>
      <c r="G8217" t="s">
        <v>89</v>
      </c>
      <c r="H8217" t="s">
        <v>93</v>
      </c>
    </row>
    <row r="8218" spans="1:8" x14ac:dyDescent="0.25">
      <c r="A8218" t="s">
        <v>313</v>
      </c>
      <c r="B8218" t="s">
        <v>7122</v>
      </c>
      <c r="C8218" t="s">
        <v>89</v>
      </c>
      <c r="D8218" t="s">
        <v>89</v>
      </c>
      <c r="E8218" t="s">
        <v>4665</v>
      </c>
      <c r="F8218" t="s">
        <v>89</v>
      </c>
      <c r="G8218" t="s">
        <v>89</v>
      </c>
      <c r="H8218" t="s">
        <v>93</v>
      </c>
    </row>
    <row r="8219" spans="1:8" x14ac:dyDescent="0.25">
      <c r="A8219" t="s">
        <v>313</v>
      </c>
      <c r="B8219" t="s">
        <v>4686</v>
      </c>
      <c r="C8219" t="s">
        <v>89</v>
      </c>
      <c r="D8219" t="s">
        <v>7117</v>
      </c>
      <c r="E8219" t="s">
        <v>4658</v>
      </c>
      <c r="F8219" t="s">
        <v>89</v>
      </c>
      <c r="G8219" t="s">
        <v>89</v>
      </c>
      <c r="H8219" t="s">
        <v>93</v>
      </c>
    </row>
    <row r="8220" spans="1:8" x14ac:dyDescent="0.25">
      <c r="A8220" t="s">
        <v>313</v>
      </c>
      <c r="B8220" t="s">
        <v>1284</v>
      </c>
      <c r="C8220" t="s">
        <v>89</v>
      </c>
      <c r="D8220" t="s">
        <v>89</v>
      </c>
      <c r="E8220" t="s">
        <v>4667</v>
      </c>
      <c r="F8220" t="s">
        <v>89</v>
      </c>
      <c r="G8220" t="s">
        <v>89</v>
      </c>
      <c r="H8220" t="s">
        <v>93</v>
      </c>
    </row>
    <row r="8221" spans="1:8" x14ac:dyDescent="0.25">
      <c r="A8221" t="s">
        <v>313</v>
      </c>
      <c r="B8221" t="s">
        <v>1122</v>
      </c>
      <c r="C8221" t="s">
        <v>89</v>
      </c>
      <c r="D8221" t="s">
        <v>89</v>
      </c>
      <c r="E8221" t="s">
        <v>4667</v>
      </c>
      <c r="F8221" t="s">
        <v>89</v>
      </c>
      <c r="G8221" t="s">
        <v>89</v>
      </c>
      <c r="H8221" t="s">
        <v>93</v>
      </c>
    </row>
    <row r="8222" spans="1:8" x14ac:dyDescent="0.25">
      <c r="A8222" t="s">
        <v>313</v>
      </c>
      <c r="B8222" t="s">
        <v>1331</v>
      </c>
      <c r="C8222" t="s">
        <v>89</v>
      </c>
      <c r="D8222" t="s">
        <v>89</v>
      </c>
      <c r="E8222" t="s">
        <v>4667</v>
      </c>
      <c r="F8222" t="s">
        <v>89</v>
      </c>
      <c r="G8222" t="s">
        <v>89</v>
      </c>
      <c r="H8222" t="s">
        <v>93</v>
      </c>
    </row>
    <row r="8223" spans="1:8" x14ac:dyDescent="0.25">
      <c r="A8223" t="s">
        <v>313</v>
      </c>
      <c r="B8223" t="s">
        <v>1124</v>
      </c>
      <c r="C8223" t="s">
        <v>89</v>
      </c>
      <c r="D8223" t="s">
        <v>89</v>
      </c>
      <c r="E8223" t="s">
        <v>4667</v>
      </c>
      <c r="F8223" t="s">
        <v>89</v>
      </c>
      <c r="G8223" t="s">
        <v>89</v>
      </c>
      <c r="H8223" t="s">
        <v>93</v>
      </c>
    </row>
    <row r="8224" spans="1:8" x14ac:dyDescent="0.25">
      <c r="A8224" t="s">
        <v>313</v>
      </c>
      <c r="B8224" t="s">
        <v>1125</v>
      </c>
      <c r="C8224" t="s">
        <v>89</v>
      </c>
      <c r="D8224" t="s">
        <v>89</v>
      </c>
      <c r="E8224" t="s">
        <v>4667</v>
      </c>
      <c r="F8224" t="s">
        <v>89</v>
      </c>
      <c r="G8224" t="s">
        <v>89</v>
      </c>
      <c r="H8224" t="s">
        <v>93</v>
      </c>
    </row>
    <row r="8225" spans="1:8" x14ac:dyDescent="0.25">
      <c r="A8225" t="s">
        <v>313</v>
      </c>
      <c r="B8225" t="s">
        <v>3060</v>
      </c>
      <c r="C8225" t="s">
        <v>89</v>
      </c>
      <c r="D8225" t="s">
        <v>89</v>
      </c>
      <c r="E8225" t="s">
        <v>4667</v>
      </c>
      <c r="F8225" t="s">
        <v>89</v>
      </c>
      <c r="G8225" t="s">
        <v>89</v>
      </c>
      <c r="H8225" t="s">
        <v>93</v>
      </c>
    </row>
    <row r="8226" spans="1:8" x14ac:dyDescent="0.25">
      <c r="A8226" t="s">
        <v>313</v>
      </c>
      <c r="B8226" t="s">
        <v>3059</v>
      </c>
      <c r="C8226" t="s">
        <v>89</v>
      </c>
      <c r="D8226" t="s">
        <v>89</v>
      </c>
      <c r="E8226" t="s">
        <v>4667</v>
      </c>
      <c r="F8226" t="s">
        <v>89</v>
      </c>
      <c r="G8226" t="s">
        <v>89</v>
      </c>
      <c r="H8226" t="s">
        <v>93</v>
      </c>
    </row>
    <row r="8227" spans="1:8" x14ac:dyDescent="0.25">
      <c r="A8227" t="s">
        <v>313</v>
      </c>
      <c r="B8227" t="s">
        <v>7123</v>
      </c>
      <c r="C8227" t="s">
        <v>89</v>
      </c>
      <c r="D8227" t="s">
        <v>89</v>
      </c>
      <c r="E8227" t="s">
        <v>4667</v>
      </c>
      <c r="F8227" t="s">
        <v>89</v>
      </c>
      <c r="G8227" t="s">
        <v>89</v>
      </c>
      <c r="H8227" t="s">
        <v>93</v>
      </c>
    </row>
    <row r="8228" spans="1:8" x14ac:dyDescent="0.25">
      <c r="A8228" t="s">
        <v>313</v>
      </c>
      <c r="B8228" t="s">
        <v>3058</v>
      </c>
      <c r="C8228" t="s">
        <v>89</v>
      </c>
      <c r="D8228" t="s">
        <v>89</v>
      </c>
      <c r="E8228" t="s">
        <v>4667</v>
      </c>
      <c r="F8228" t="s">
        <v>89</v>
      </c>
      <c r="G8228" t="s">
        <v>89</v>
      </c>
      <c r="H8228" t="s">
        <v>93</v>
      </c>
    </row>
    <row r="8229" spans="1:8" x14ac:dyDescent="0.25">
      <c r="A8229" t="s">
        <v>313</v>
      </c>
      <c r="B8229" t="s">
        <v>3063</v>
      </c>
      <c r="C8229" t="s">
        <v>89</v>
      </c>
      <c r="D8229" t="s">
        <v>89</v>
      </c>
      <c r="E8229" t="s">
        <v>4667</v>
      </c>
      <c r="F8229" t="s">
        <v>89</v>
      </c>
      <c r="G8229" t="s">
        <v>89</v>
      </c>
      <c r="H8229" t="s">
        <v>93</v>
      </c>
    </row>
    <row r="8230" spans="1:8" x14ac:dyDescent="0.25">
      <c r="A8230" t="s">
        <v>313</v>
      </c>
      <c r="B8230" t="s">
        <v>4700</v>
      </c>
      <c r="C8230" t="s">
        <v>89</v>
      </c>
      <c r="D8230" t="s">
        <v>89</v>
      </c>
      <c r="E8230" t="s">
        <v>4667</v>
      </c>
      <c r="F8230" t="s">
        <v>89</v>
      </c>
      <c r="G8230" t="s">
        <v>89</v>
      </c>
      <c r="H8230" t="s">
        <v>93</v>
      </c>
    </row>
    <row r="8231" spans="1:8" x14ac:dyDescent="0.25">
      <c r="A8231" t="s">
        <v>313</v>
      </c>
      <c r="B8231" t="s">
        <v>7124</v>
      </c>
      <c r="C8231" t="s">
        <v>89</v>
      </c>
      <c r="D8231" t="s">
        <v>89</v>
      </c>
      <c r="E8231" t="s">
        <v>4665</v>
      </c>
      <c r="F8231" t="s">
        <v>89</v>
      </c>
      <c r="G8231" t="s">
        <v>89</v>
      </c>
      <c r="H8231" t="s">
        <v>93</v>
      </c>
    </row>
    <row r="8232" spans="1:8" x14ac:dyDescent="0.25">
      <c r="A8232" t="s">
        <v>313</v>
      </c>
      <c r="B8232" t="s">
        <v>7125</v>
      </c>
      <c r="C8232" t="s">
        <v>89</v>
      </c>
      <c r="D8232" t="s">
        <v>89</v>
      </c>
      <c r="E8232" t="s">
        <v>4702</v>
      </c>
      <c r="F8232" t="s">
        <v>89</v>
      </c>
      <c r="G8232" t="s">
        <v>89</v>
      </c>
      <c r="H8232" t="s">
        <v>93</v>
      </c>
    </row>
    <row r="8233" spans="1:8" x14ac:dyDescent="0.25">
      <c r="A8233" t="s">
        <v>313</v>
      </c>
      <c r="B8233" t="s">
        <v>7126</v>
      </c>
      <c r="C8233" t="s">
        <v>89</v>
      </c>
      <c r="D8233" t="s">
        <v>89</v>
      </c>
      <c r="E8233" t="s">
        <v>4712</v>
      </c>
      <c r="F8233" t="s">
        <v>89</v>
      </c>
      <c r="G8233" t="s">
        <v>89</v>
      </c>
      <c r="H8233" t="s">
        <v>93</v>
      </c>
    </row>
    <row r="8234" spans="1:8" x14ac:dyDescent="0.25">
      <c r="A8234" t="s">
        <v>313</v>
      </c>
      <c r="B8234" t="s">
        <v>1268</v>
      </c>
      <c r="C8234" t="s">
        <v>89</v>
      </c>
      <c r="D8234" t="s">
        <v>89</v>
      </c>
      <c r="E8234" t="s">
        <v>4670</v>
      </c>
      <c r="F8234" t="s">
        <v>89</v>
      </c>
      <c r="G8234" t="s">
        <v>89</v>
      </c>
      <c r="H8234" t="s">
        <v>93</v>
      </c>
    </row>
    <row r="8235" spans="1:8" x14ac:dyDescent="0.25">
      <c r="A8235" t="s">
        <v>313</v>
      </c>
      <c r="B8235" t="s">
        <v>1336</v>
      </c>
      <c r="C8235" t="s">
        <v>89</v>
      </c>
      <c r="D8235" t="s">
        <v>89</v>
      </c>
      <c r="E8235" t="s">
        <v>4670</v>
      </c>
      <c r="F8235" t="s">
        <v>89</v>
      </c>
      <c r="G8235" t="s">
        <v>89</v>
      </c>
      <c r="H8235" t="s">
        <v>93</v>
      </c>
    </row>
    <row r="8236" spans="1:8" x14ac:dyDescent="0.25">
      <c r="A8236" t="s">
        <v>313</v>
      </c>
      <c r="B8236" t="s">
        <v>3068</v>
      </c>
      <c r="C8236" t="s">
        <v>89</v>
      </c>
      <c r="D8236" t="s">
        <v>89</v>
      </c>
      <c r="E8236" t="s">
        <v>4670</v>
      </c>
      <c r="F8236" t="s">
        <v>89</v>
      </c>
      <c r="G8236" t="s">
        <v>89</v>
      </c>
      <c r="H8236" t="s">
        <v>93</v>
      </c>
    </row>
    <row r="8237" spans="1:8" x14ac:dyDescent="0.25">
      <c r="A8237" t="s">
        <v>313</v>
      </c>
      <c r="B8237" t="s">
        <v>1269</v>
      </c>
      <c r="C8237" t="s">
        <v>89</v>
      </c>
      <c r="D8237" t="s">
        <v>89</v>
      </c>
      <c r="E8237" t="s">
        <v>4670</v>
      </c>
      <c r="F8237" t="s">
        <v>89</v>
      </c>
      <c r="G8237" t="s">
        <v>89</v>
      </c>
      <c r="H8237" t="s">
        <v>93</v>
      </c>
    </row>
    <row r="8238" spans="1:8" x14ac:dyDescent="0.25">
      <c r="A8238" t="s">
        <v>313</v>
      </c>
      <c r="B8238" t="s">
        <v>1270</v>
      </c>
      <c r="C8238" t="s">
        <v>89</v>
      </c>
      <c r="D8238" t="s">
        <v>89</v>
      </c>
      <c r="E8238" t="s">
        <v>4670</v>
      </c>
      <c r="F8238" t="s">
        <v>89</v>
      </c>
      <c r="G8238" t="s">
        <v>89</v>
      </c>
      <c r="H8238" t="s">
        <v>93</v>
      </c>
    </row>
    <row r="8239" spans="1:8" x14ac:dyDescent="0.25">
      <c r="A8239" t="s">
        <v>313</v>
      </c>
      <c r="B8239" t="s">
        <v>4713</v>
      </c>
      <c r="C8239" t="s">
        <v>89</v>
      </c>
      <c r="D8239" t="s">
        <v>89</v>
      </c>
      <c r="E8239" t="s">
        <v>4670</v>
      </c>
      <c r="F8239" t="s">
        <v>89</v>
      </c>
      <c r="G8239" t="s">
        <v>89</v>
      </c>
      <c r="H8239" t="s">
        <v>93</v>
      </c>
    </row>
    <row r="8240" spans="1:8" x14ac:dyDescent="0.25">
      <c r="A8240" t="s">
        <v>313</v>
      </c>
      <c r="B8240" t="s">
        <v>3073</v>
      </c>
      <c r="C8240" t="s">
        <v>89</v>
      </c>
      <c r="D8240" t="s">
        <v>89</v>
      </c>
      <c r="E8240" t="s">
        <v>4670</v>
      </c>
      <c r="F8240" t="s">
        <v>89</v>
      </c>
      <c r="G8240" t="s">
        <v>89</v>
      </c>
      <c r="H8240" t="s">
        <v>93</v>
      </c>
    </row>
    <row r="8241" spans="1:8" x14ac:dyDescent="0.25">
      <c r="A8241" t="s">
        <v>313</v>
      </c>
      <c r="B8241" t="s">
        <v>7127</v>
      </c>
      <c r="C8241" t="s">
        <v>89</v>
      </c>
      <c r="D8241" t="s">
        <v>89</v>
      </c>
      <c r="E8241" t="s">
        <v>4670</v>
      </c>
      <c r="F8241" t="s">
        <v>89</v>
      </c>
      <c r="G8241" t="s">
        <v>89</v>
      </c>
      <c r="H8241" t="s">
        <v>93</v>
      </c>
    </row>
    <row r="8242" spans="1:8" x14ac:dyDescent="0.25">
      <c r="A8242" t="s">
        <v>313</v>
      </c>
      <c r="B8242" t="s">
        <v>7128</v>
      </c>
      <c r="C8242" t="s">
        <v>89</v>
      </c>
      <c r="D8242" t="s">
        <v>89</v>
      </c>
      <c r="E8242" t="s">
        <v>1231</v>
      </c>
      <c r="F8242" t="s">
        <v>89</v>
      </c>
      <c r="G8242" t="s">
        <v>89</v>
      </c>
      <c r="H8242" t="s">
        <v>93</v>
      </c>
    </row>
    <row r="8243" spans="1:8" x14ac:dyDescent="0.25">
      <c r="A8243" t="s">
        <v>313</v>
      </c>
      <c r="B8243" t="s">
        <v>7129</v>
      </c>
      <c r="C8243" t="s">
        <v>89</v>
      </c>
      <c r="D8243" t="s">
        <v>89</v>
      </c>
      <c r="E8243" t="s">
        <v>1231</v>
      </c>
      <c r="F8243" t="s">
        <v>89</v>
      </c>
      <c r="G8243" t="s">
        <v>89</v>
      </c>
      <c r="H8243" t="s">
        <v>93</v>
      </c>
    </row>
    <row r="8244" spans="1:8" x14ac:dyDescent="0.25">
      <c r="A8244" t="s">
        <v>313</v>
      </c>
      <c r="B8244" t="s">
        <v>1439</v>
      </c>
      <c r="C8244" t="s">
        <v>89</v>
      </c>
      <c r="D8244" t="s">
        <v>89</v>
      </c>
      <c r="E8244" t="s">
        <v>1231</v>
      </c>
      <c r="F8244" t="s">
        <v>89</v>
      </c>
      <c r="G8244" t="s">
        <v>89</v>
      </c>
      <c r="H8244" t="s">
        <v>93</v>
      </c>
    </row>
    <row r="8245" spans="1:8" x14ac:dyDescent="0.25">
      <c r="A8245" t="s">
        <v>313</v>
      </c>
      <c r="B8245" t="s">
        <v>3725</v>
      </c>
      <c r="C8245" t="s">
        <v>89</v>
      </c>
      <c r="D8245" t="s">
        <v>89</v>
      </c>
      <c r="E8245" t="s">
        <v>1504</v>
      </c>
      <c r="F8245" t="s">
        <v>89</v>
      </c>
      <c r="G8245" t="s">
        <v>89</v>
      </c>
      <c r="H8245" t="s">
        <v>93</v>
      </c>
    </row>
    <row r="8246" spans="1:8" x14ac:dyDescent="0.25">
      <c r="A8246" t="s">
        <v>313</v>
      </c>
      <c r="B8246" t="s">
        <v>3724</v>
      </c>
      <c r="C8246" t="s">
        <v>89</v>
      </c>
      <c r="D8246" t="s">
        <v>89</v>
      </c>
      <c r="E8246" t="s">
        <v>1504</v>
      </c>
      <c r="F8246" t="s">
        <v>89</v>
      </c>
      <c r="G8246" t="s">
        <v>89</v>
      </c>
      <c r="H8246" t="s">
        <v>93</v>
      </c>
    </row>
    <row r="8247" spans="1:8" x14ac:dyDescent="0.25">
      <c r="A8247" t="s">
        <v>313</v>
      </c>
      <c r="B8247" t="s">
        <v>1138</v>
      </c>
      <c r="C8247" t="s">
        <v>89</v>
      </c>
      <c r="D8247" t="s">
        <v>89</v>
      </c>
      <c r="E8247" t="s">
        <v>1139</v>
      </c>
      <c r="F8247" t="s">
        <v>89</v>
      </c>
      <c r="G8247" t="s">
        <v>89</v>
      </c>
      <c r="H8247" t="s">
        <v>93</v>
      </c>
    </row>
    <row r="8248" spans="1:8" x14ac:dyDescent="0.25">
      <c r="A8248" t="s">
        <v>315</v>
      </c>
      <c r="B8248" t="s">
        <v>6854</v>
      </c>
      <c r="C8248" t="s">
        <v>89</v>
      </c>
      <c r="D8248" t="s">
        <v>6855</v>
      </c>
      <c r="E8248" t="s">
        <v>4539</v>
      </c>
      <c r="F8248" t="s">
        <v>89</v>
      </c>
      <c r="G8248" t="s">
        <v>89</v>
      </c>
      <c r="H8248" t="s">
        <v>93</v>
      </c>
    </row>
    <row r="8249" spans="1:8" x14ac:dyDescent="0.25">
      <c r="A8249" t="s">
        <v>315</v>
      </c>
      <c r="B8249" t="s">
        <v>6856</v>
      </c>
      <c r="C8249" t="s">
        <v>89</v>
      </c>
      <c r="D8249" t="s">
        <v>6857</v>
      </c>
      <c r="E8249" t="s">
        <v>4548</v>
      </c>
      <c r="F8249" t="s">
        <v>89</v>
      </c>
      <c r="G8249" t="s">
        <v>89</v>
      </c>
      <c r="H8249" t="s">
        <v>93</v>
      </c>
    </row>
    <row r="8250" spans="1:8" x14ac:dyDescent="0.25">
      <c r="A8250" t="s">
        <v>315</v>
      </c>
      <c r="B8250" t="s">
        <v>6858</v>
      </c>
      <c r="C8250" t="s">
        <v>89</v>
      </c>
      <c r="D8250" t="s">
        <v>6859</v>
      </c>
      <c r="E8250" t="s">
        <v>4491</v>
      </c>
      <c r="F8250" t="s">
        <v>89</v>
      </c>
      <c r="G8250" t="s">
        <v>89</v>
      </c>
      <c r="H8250" t="s">
        <v>93</v>
      </c>
    </row>
    <row r="8251" spans="1:8" x14ac:dyDescent="0.25">
      <c r="A8251" t="s">
        <v>315</v>
      </c>
      <c r="B8251" t="s">
        <v>6860</v>
      </c>
      <c r="C8251" t="s">
        <v>89</v>
      </c>
      <c r="D8251" t="s">
        <v>6861</v>
      </c>
      <c r="E8251" t="s">
        <v>4394</v>
      </c>
      <c r="F8251" t="s">
        <v>89</v>
      </c>
      <c r="G8251" t="s">
        <v>89</v>
      </c>
      <c r="H8251" t="s">
        <v>93</v>
      </c>
    </row>
    <row r="8252" spans="1:8" x14ac:dyDescent="0.25">
      <c r="A8252" t="s">
        <v>315</v>
      </c>
      <c r="B8252" t="s">
        <v>6862</v>
      </c>
      <c r="C8252" t="s">
        <v>89</v>
      </c>
      <c r="D8252" t="s">
        <v>6863</v>
      </c>
      <c r="E8252" t="s">
        <v>4451</v>
      </c>
      <c r="F8252" t="s">
        <v>89</v>
      </c>
      <c r="G8252" t="s">
        <v>89</v>
      </c>
      <c r="H8252" t="s">
        <v>93</v>
      </c>
    </row>
    <row r="8253" spans="1:8" x14ac:dyDescent="0.25">
      <c r="A8253" t="s">
        <v>315</v>
      </c>
      <c r="B8253" t="s">
        <v>6864</v>
      </c>
      <c r="C8253" t="s">
        <v>89</v>
      </c>
      <c r="D8253" t="s">
        <v>6865</v>
      </c>
      <c r="E8253" t="s">
        <v>4548</v>
      </c>
      <c r="F8253" t="s">
        <v>89</v>
      </c>
      <c r="G8253" t="s">
        <v>89</v>
      </c>
      <c r="H8253" t="s">
        <v>93</v>
      </c>
    </row>
    <row r="8254" spans="1:8" x14ac:dyDescent="0.25">
      <c r="A8254" t="s">
        <v>315</v>
      </c>
      <c r="B8254" t="s">
        <v>6866</v>
      </c>
      <c r="C8254" t="s">
        <v>89</v>
      </c>
      <c r="D8254" t="s">
        <v>6867</v>
      </c>
      <c r="E8254" t="s">
        <v>4491</v>
      </c>
      <c r="F8254" t="s">
        <v>89</v>
      </c>
      <c r="G8254" t="s">
        <v>89</v>
      </c>
      <c r="H8254" t="s">
        <v>93</v>
      </c>
    </row>
    <row r="8255" spans="1:8" x14ac:dyDescent="0.25">
      <c r="A8255" t="s">
        <v>315</v>
      </c>
      <c r="B8255" t="s">
        <v>6868</v>
      </c>
      <c r="C8255" t="s">
        <v>89</v>
      </c>
      <c r="D8255" t="s">
        <v>6869</v>
      </c>
      <c r="E8255" t="s">
        <v>6870</v>
      </c>
      <c r="F8255" t="s">
        <v>89</v>
      </c>
      <c r="G8255" t="s">
        <v>89</v>
      </c>
      <c r="H8255" t="s">
        <v>93</v>
      </c>
    </row>
    <row r="8256" spans="1:8" x14ac:dyDescent="0.25">
      <c r="A8256" t="s">
        <v>315</v>
      </c>
      <c r="B8256" t="s">
        <v>6871</v>
      </c>
      <c r="C8256" t="s">
        <v>89</v>
      </c>
      <c r="D8256" t="s">
        <v>6872</v>
      </c>
      <c r="E8256" t="s">
        <v>4376</v>
      </c>
      <c r="F8256" t="s">
        <v>89</v>
      </c>
      <c r="G8256" t="s">
        <v>89</v>
      </c>
      <c r="H8256" t="s">
        <v>93</v>
      </c>
    </row>
    <row r="8257" spans="1:8" x14ac:dyDescent="0.25">
      <c r="A8257" t="s">
        <v>315</v>
      </c>
      <c r="B8257" t="s">
        <v>6873</v>
      </c>
      <c r="C8257" t="s">
        <v>89</v>
      </c>
      <c r="D8257" t="s">
        <v>6872</v>
      </c>
      <c r="E8257" t="s">
        <v>6874</v>
      </c>
      <c r="F8257" t="s">
        <v>89</v>
      </c>
      <c r="G8257" t="s">
        <v>89</v>
      </c>
      <c r="H8257" t="s">
        <v>93</v>
      </c>
    </row>
    <row r="8258" spans="1:8" x14ac:dyDescent="0.25">
      <c r="A8258" t="s">
        <v>315</v>
      </c>
      <c r="B8258" t="s">
        <v>6875</v>
      </c>
      <c r="C8258" t="s">
        <v>89</v>
      </c>
      <c r="D8258" t="s">
        <v>6872</v>
      </c>
      <c r="E8258" t="s">
        <v>4394</v>
      </c>
      <c r="F8258" t="s">
        <v>89</v>
      </c>
      <c r="G8258" t="s">
        <v>89</v>
      </c>
      <c r="H8258" t="s">
        <v>93</v>
      </c>
    </row>
    <row r="8259" spans="1:8" x14ac:dyDescent="0.25">
      <c r="A8259" t="s">
        <v>315</v>
      </c>
      <c r="B8259" t="s">
        <v>6876</v>
      </c>
      <c r="C8259" t="s">
        <v>89</v>
      </c>
      <c r="D8259" t="s">
        <v>6877</v>
      </c>
      <c r="E8259" t="s">
        <v>6878</v>
      </c>
      <c r="F8259" t="s">
        <v>89</v>
      </c>
      <c r="G8259" t="s">
        <v>89</v>
      </c>
      <c r="H8259" t="s">
        <v>93</v>
      </c>
    </row>
    <row r="8260" spans="1:8" x14ac:dyDescent="0.25">
      <c r="A8260" t="s">
        <v>315</v>
      </c>
      <c r="B8260" t="s">
        <v>6879</v>
      </c>
      <c r="C8260" t="s">
        <v>89</v>
      </c>
      <c r="D8260" t="s">
        <v>6880</v>
      </c>
      <c r="E8260" t="s">
        <v>4491</v>
      </c>
      <c r="F8260" t="s">
        <v>89</v>
      </c>
      <c r="G8260" t="s">
        <v>89</v>
      </c>
      <c r="H8260" t="s">
        <v>93</v>
      </c>
    </row>
    <row r="8261" spans="1:8" x14ac:dyDescent="0.25">
      <c r="A8261" t="s">
        <v>315</v>
      </c>
      <c r="B8261" t="s">
        <v>6881</v>
      </c>
      <c r="C8261" t="s">
        <v>89</v>
      </c>
      <c r="D8261" t="s">
        <v>6882</v>
      </c>
      <c r="E8261" t="s">
        <v>6878</v>
      </c>
      <c r="F8261" t="s">
        <v>89</v>
      </c>
      <c r="G8261" t="s">
        <v>89</v>
      </c>
      <c r="H8261" t="s">
        <v>93</v>
      </c>
    </row>
    <row r="8262" spans="1:8" x14ac:dyDescent="0.25">
      <c r="A8262" t="s">
        <v>315</v>
      </c>
      <c r="B8262" t="s">
        <v>6883</v>
      </c>
      <c r="C8262" t="s">
        <v>89</v>
      </c>
      <c r="D8262" t="s">
        <v>6884</v>
      </c>
      <c r="E8262" t="s">
        <v>4548</v>
      </c>
      <c r="F8262" t="s">
        <v>89</v>
      </c>
      <c r="G8262" t="s">
        <v>89</v>
      </c>
      <c r="H8262" t="s">
        <v>93</v>
      </c>
    </row>
    <row r="8263" spans="1:8" x14ac:dyDescent="0.25">
      <c r="A8263" t="s">
        <v>315</v>
      </c>
      <c r="B8263" t="s">
        <v>6885</v>
      </c>
      <c r="C8263" t="s">
        <v>89</v>
      </c>
      <c r="D8263" t="s">
        <v>89</v>
      </c>
      <c r="E8263" t="s">
        <v>4539</v>
      </c>
      <c r="F8263" t="s">
        <v>89</v>
      </c>
      <c r="G8263" t="s">
        <v>89</v>
      </c>
      <c r="H8263" t="s">
        <v>93</v>
      </c>
    </row>
    <row r="8264" spans="1:8" x14ac:dyDescent="0.25">
      <c r="A8264" t="s">
        <v>315</v>
      </c>
      <c r="B8264" t="s">
        <v>6886</v>
      </c>
      <c r="C8264" t="s">
        <v>89</v>
      </c>
      <c r="D8264" t="s">
        <v>6872</v>
      </c>
      <c r="E8264" t="s">
        <v>4428</v>
      </c>
      <c r="F8264" t="s">
        <v>89</v>
      </c>
      <c r="G8264" t="s">
        <v>89</v>
      </c>
      <c r="H8264" t="s">
        <v>93</v>
      </c>
    </row>
    <row r="8265" spans="1:8" x14ac:dyDescent="0.25">
      <c r="A8265" t="s">
        <v>315</v>
      </c>
      <c r="B8265" t="s">
        <v>6887</v>
      </c>
      <c r="C8265" t="s">
        <v>89</v>
      </c>
      <c r="D8265" t="s">
        <v>89</v>
      </c>
      <c r="E8265" t="s">
        <v>4405</v>
      </c>
      <c r="F8265" t="s">
        <v>89</v>
      </c>
      <c r="G8265" t="s">
        <v>89</v>
      </c>
      <c r="H8265" t="s">
        <v>93</v>
      </c>
    </row>
    <row r="8266" spans="1:8" x14ac:dyDescent="0.25">
      <c r="A8266" t="s">
        <v>315</v>
      </c>
      <c r="B8266" t="s">
        <v>6888</v>
      </c>
      <c r="C8266" t="s">
        <v>89</v>
      </c>
      <c r="D8266" t="s">
        <v>89</v>
      </c>
      <c r="E8266" t="s">
        <v>4589</v>
      </c>
      <c r="F8266" t="s">
        <v>89</v>
      </c>
      <c r="G8266" t="s">
        <v>89</v>
      </c>
      <c r="H8266" t="s">
        <v>93</v>
      </c>
    </row>
    <row r="8267" spans="1:8" x14ac:dyDescent="0.25">
      <c r="A8267" t="s">
        <v>315</v>
      </c>
      <c r="B8267" t="s">
        <v>6889</v>
      </c>
      <c r="C8267" t="s">
        <v>89</v>
      </c>
      <c r="D8267" t="s">
        <v>89</v>
      </c>
      <c r="E8267" t="s">
        <v>4491</v>
      </c>
      <c r="F8267" t="s">
        <v>89</v>
      </c>
      <c r="G8267" t="s">
        <v>89</v>
      </c>
      <c r="H8267" t="s">
        <v>93</v>
      </c>
    </row>
    <row r="8268" spans="1:8" x14ac:dyDescent="0.25">
      <c r="A8268" t="s">
        <v>315</v>
      </c>
      <c r="B8268" t="s">
        <v>6890</v>
      </c>
      <c r="C8268" t="s">
        <v>89</v>
      </c>
      <c r="D8268" t="s">
        <v>89</v>
      </c>
      <c r="E8268" t="s">
        <v>4592</v>
      </c>
      <c r="F8268" t="s">
        <v>89</v>
      </c>
      <c r="G8268" t="s">
        <v>89</v>
      </c>
      <c r="H8268" t="s">
        <v>93</v>
      </c>
    </row>
    <row r="8269" spans="1:8" x14ac:dyDescent="0.25">
      <c r="A8269" t="s">
        <v>315</v>
      </c>
      <c r="B8269" t="s">
        <v>6891</v>
      </c>
      <c r="C8269" t="s">
        <v>89</v>
      </c>
      <c r="D8269" t="s">
        <v>6872</v>
      </c>
      <c r="E8269" t="s">
        <v>4548</v>
      </c>
      <c r="F8269" t="s">
        <v>89</v>
      </c>
      <c r="G8269" t="s">
        <v>89</v>
      </c>
      <c r="H8269" t="s">
        <v>93</v>
      </c>
    </row>
    <row r="8270" spans="1:8" x14ac:dyDescent="0.25">
      <c r="A8270" t="s">
        <v>315</v>
      </c>
      <c r="B8270" t="s">
        <v>6892</v>
      </c>
      <c r="C8270" t="s">
        <v>89</v>
      </c>
      <c r="D8270" t="s">
        <v>89</v>
      </c>
      <c r="E8270" t="s">
        <v>4612</v>
      </c>
      <c r="F8270" t="s">
        <v>89</v>
      </c>
      <c r="G8270" t="s">
        <v>89</v>
      </c>
      <c r="H8270" t="s">
        <v>93</v>
      </c>
    </row>
    <row r="8271" spans="1:8" x14ac:dyDescent="0.25">
      <c r="A8271" t="s">
        <v>315</v>
      </c>
      <c r="B8271" t="s">
        <v>6893</v>
      </c>
      <c r="C8271" t="s">
        <v>89</v>
      </c>
      <c r="D8271" t="s">
        <v>6894</v>
      </c>
      <c r="E8271" t="s">
        <v>4612</v>
      </c>
      <c r="F8271" t="s">
        <v>89</v>
      </c>
      <c r="G8271" t="s">
        <v>89</v>
      </c>
      <c r="H8271" t="s">
        <v>93</v>
      </c>
    </row>
    <row r="8272" spans="1:8" x14ac:dyDescent="0.25">
      <c r="A8272" t="s">
        <v>315</v>
      </c>
      <c r="B8272" t="s">
        <v>6895</v>
      </c>
      <c r="C8272" t="s">
        <v>89</v>
      </c>
      <c r="D8272" t="s">
        <v>89</v>
      </c>
      <c r="E8272" t="s">
        <v>4448</v>
      </c>
      <c r="F8272" t="s">
        <v>89</v>
      </c>
      <c r="G8272" t="s">
        <v>89</v>
      </c>
      <c r="H8272" t="s">
        <v>93</v>
      </c>
    </row>
    <row r="8273" spans="1:8" x14ac:dyDescent="0.25">
      <c r="A8273" t="s">
        <v>315</v>
      </c>
      <c r="B8273" t="s">
        <v>7134</v>
      </c>
      <c r="C8273" t="s">
        <v>89</v>
      </c>
      <c r="D8273" t="s">
        <v>7135</v>
      </c>
      <c r="E8273" t="s">
        <v>4658</v>
      </c>
      <c r="F8273" t="s">
        <v>89</v>
      </c>
      <c r="G8273" t="s">
        <v>89</v>
      </c>
      <c r="H8273" t="s">
        <v>93</v>
      </c>
    </row>
    <row r="8274" spans="1:8" x14ac:dyDescent="0.25">
      <c r="A8274" t="s">
        <v>315</v>
      </c>
      <c r="B8274" t="s">
        <v>7136</v>
      </c>
      <c r="C8274" t="s">
        <v>89</v>
      </c>
      <c r="D8274" t="s">
        <v>7137</v>
      </c>
      <c r="E8274" t="s">
        <v>4557</v>
      </c>
      <c r="F8274" t="s">
        <v>89</v>
      </c>
      <c r="G8274" t="s">
        <v>89</v>
      </c>
      <c r="H8274" t="s">
        <v>93</v>
      </c>
    </row>
    <row r="8275" spans="1:8" x14ac:dyDescent="0.25">
      <c r="A8275" t="s">
        <v>315</v>
      </c>
      <c r="B8275" t="s">
        <v>6896</v>
      </c>
      <c r="C8275" t="s">
        <v>89</v>
      </c>
      <c r="D8275" t="s">
        <v>6897</v>
      </c>
      <c r="E8275" t="s">
        <v>4548</v>
      </c>
      <c r="F8275" t="s">
        <v>89</v>
      </c>
      <c r="G8275" t="s">
        <v>89</v>
      </c>
      <c r="H8275" t="s">
        <v>93</v>
      </c>
    </row>
    <row r="8276" spans="1:8" x14ac:dyDescent="0.25">
      <c r="A8276" t="s">
        <v>315</v>
      </c>
      <c r="B8276" t="s">
        <v>6898</v>
      </c>
      <c r="C8276" t="s">
        <v>89</v>
      </c>
      <c r="D8276" t="s">
        <v>6897</v>
      </c>
      <c r="E8276" t="s">
        <v>4373</v>
      </c>
      <c r="F8276" t="s">
        <v>89</v>
      </c>
      <c r="G8276" t="s">
        <v>89</v>
      </c>
      <c r="H8276" t="s">
        <v>93</v>
      </c>
    </row>
    <row r="8277" spans="1:8" x14ac:dyDescent="0.25">
      <c r="A8277" t="s">
        <v>315</v>
      </c>
      <c r="B8277" t="s">
        <v>6899</v>
      </c>
      <c r="C8277" t="s">
        <v>89</v>
      </c>
      <c r="D8277" t="s">
        <v>6897</v>
      </c>
      <c r="E8277" t="s">
        <v>4491</v>
      </c>
      <c r="F8277" t="s">
        <v>89</v>
      </c>
      <c r="G8277" t="s">
        <v>89</v>
      </c>
      <c r="H8277" t="s">
        <v>93</v>
      </c>
    </row>
    <row r="8278" spans="1:8" x14ac:dyDescent="0.25">
      <c r="A8278" t="s">
        <v>315</v>
      </c>
      <c r="B8278" t="s">
        <v>6900</v>
      </c>
      <c r="C8278" t="s">
        <v>89</v>
      </c>
      <c r="D8278" t="s">
        <v>6897</v>
      </c>
      <c r="E8278" t="s">
        <v>4394</v>
      </c>
      <c r="F8278" t="s">
        <v>89</v>
      </c>
      <c r="G8278" t="s">
        <v>89</v>
      </c>
      <c r="H8278" t="s">
        <v>93</v>
      </c>
    </row>
    <row r="8279" spans="1:8" x14ac:dyDescent="0.25">
      <c r="A8279" t="s">
        <v>315</v>
      </c>
      <c r="B8279" t="s">
        <v>6901</v>
      </c>
      <c r="C8279" t="s">
        <v>89</v>
      </c>
      <c r="D8279" t="s">
        <v>6897</v>
      </c>
      <c r="E8279" t="s">
        <v>4488</v>
      </c>
      <c r="F8279" t="s">
        <v>89</v>
      </c>
      <c r="G8279" t="s">
        <v>89</v>
      </c>
      <c r="H8279" t="s">
        <v>93</v>
      </c>
    </row>
    <row r="8280" spans="1:8" x14ac:dyDescent="0.25">
      <c r="A8280" t="s">
        <v>315</v>
      </c>
      <c r="B8280" t="s">
        <v>6902</v>
      </c>
      <c r="C8280" t="s">
        <v>89</v>
      </c>
      <c r="D8280" t="s">
        <v>6897</v>
      </c>
      <c r="E8280" t="s">
        <v>6874</v>
      </c>
      <c r="F8280" t="s">
        <v>89</v>
      </c>
      <c r="G8280" t="s">
        <v>89</v>
      </c>
      <c r="H8280" t="s">
        <v>93</v>
      </c>
    </row>
    <row r="8281" spans="1:8" x14ac:dyDescent="0.25">
      <c r="A8281" t="s">
        <v>315</v>
      </c>
      <c r="B8281" t="s">
        <v>6903</v>
      </c>
      <c r="C8281" t="s">
        <v>89</v>
      </c>
      <c r="D8281" t="s">
        <v>6904</v>
      </c>
      <c r="E8281" t="s">
        <v>4612</v>
      </c>
      <c r="F8281" t="s">
        <v>89</v>
      </c>
      <c r="G8281" t="s">
        <v>89</v>
      </c>
      <c r="H8281" t="s">
        <v>93</v>
      </c>
    </row>
    <row r="8282" spans="1:8" x14ac:dyDescent="0.25">
      <c r="A8282" t="s">
        <v>315</v>
      </c>
      <c r="B8282" t="s">
        <v>6905</v>
      </c>
      <c r="C8282" t="s">
        <v>89</v>
      </c>
      <c r="D8282" t="s">
        <v>6906</v>
      </c>
      <c r="E8282" t="s">
        <v>4473</v>
      </c>
      <c r="F8282" t="s">
        <v>89</v>
      </c>
      <c r="G8282" t="s">
        <v>89</v>
      </c>
      <c r="H8282" t="s">
        <v>93</v>
      </c>
    </row>
    <row r="8283" spans="1:8" x14ac:dyDescent="0.25">
      <c r="A8283" t="s">
        <v>315</v>
      </c>
      <c r="B8283" t="s">
        <v>6907</v>
      </c>
      <c r="C8283" t="s">
        <v>89</v>
      </c>
      <c r="D8283" t="s">
        <v>6908</v>
      </c>
      <c r="E8283" t="s">
        <v>4473</v>
      </c>
      <c r="F8283" t="s">
        <v>89</v>
      </c>
      <c r="G8283" t="s">
        <v>89</v>
      </c>
      <c r="H8283" t="s">
        <v>93</v>
      </c>
    </row>
    <row r="8284" spans="1:8" x14ac:dyDescent="0.25">
      <c r="A8284" t="s">
        <v>315</v>
      </c>
      <c r="B8284" t="s">
        <v>6909</v>
      </c>
      <c r="C8284" t="s">
        <v>89</v>
      </c>
      <c r="D8284" t="s">
        <v>6872</v>
      </c>
      <c r="E8284" t="s">
        <v>4513</v>
      </c>
      <c r="F8284" t="s">
        <v>89</v>
      </c>
      <c r="G8284" t="s">
        <v>89</v>
      </c>
      <c r="H8284" t="s">
        <v>93</v>
      </c>
    </row>
    <row r="8285" spans="1:8" x14ac:dyDescent="0.25">
      <c r="A8285" t="s">
        <v>315</v>
      </c>
      <c r="B8285" t="s">
        <v>6910</v>
      </c>
      <c r="C8285" t="s">
        <v>89</v>
      </c>
      <c r="D8285" t="s">
        <v>6911</v>
      </c>
      <c r="E8285" t="s">
        <v>4473</v>
      </c>
      <c r="F8285" t="s">
        <v>89</v>
      </c>
      <c r="G8285" t="s">
        <v>89</v>
      </c>
      <c r="H8285" t="s">
        <v>93</v>
      </c>
    </row>
    <row r="8286" spans="1:8" x14ac:dyDescent="0.25">
      <c r="A8286" t="s">
        <v>315</v>
      </c>
      <c r="B8286" t="s">
        <v>6912</v>
      </c>
      <c r="C8286" t="s">
        <v>89</v>
      </c>
      <c r="D8286" t="s">
        <v>6913</v>
      </c>
      <c r="E8286" t="s">
        <v>4539</v>
      </c>
      <c r="F8286" t="s">
        <v>89</v>
      </c>
      <c r="G8286" t="s">
        <v>89</v>
      </c>
      <c r="H8286" t="s">
        <v>93</v>
      </c>
    </row>
    <row r="8287" spans="1:8" x14ac:dyDescent="0.25">
      <c r="A8287" t="s">
        <v>315</v>
      </c>
      <c r="B8287" t="s">
        <v>6914</v>
      </c>
      <c r="C8287" t="s">
        <v>89</v>
      </c>
      <c r="D8287" t="s">
        <v>6904</v>
      </c>
      <c r="E8287" t="s">
        <v>4479</v>
      </c>
      <c r="F8287" t="s">
        <v>89</v>
      </c>
      <c r="G8287" t="s">
        <v>89</v>
      </c>
      <c r="H8287" t="s">
        <v>93</v>
      </c>
    </row>
    <row r="8288" spans="1:8" x14ac:dyDescent="0.25">
      <c r="A8288" t="s">
        <v>315</v>
      </c>
      <c r="B8288" t="s">
        <v>6915</v>
      </c>
      <c r="C8288" t="s">
        <v>89</v>
      </c>
      <c r="D8288" t="s">
        <v>6916</v>
      </c>
      <c r="E8288" t="s">
        <v>4373</v>
      </c>
      <c r="F8288" t="s">
        <v>89</v>
      </c>
      <c r="G8288" t="s">
        <v>89</v>
      </c>
      <c r="H8288" t="s">
        <v>93</v>
      </c>
    </row>
    <row r="8289" spans="1:8" x14ac:dyDescent="0.25">
      <c r="A8289" t="s">
        <v>315</v>
      </c>
      <c r="B8289" t="s">
        <v>6917</v>
      </c>
      <c r="C8289" t="s">
        <v>89</v>
      </c>
      <c r="D8289" t="s">
        <v>6918</v>
      </c>
      <c r="E8289" t="s">
        <v>4473</v>
      </c>
      <c r="F8289" t="s">
        <v>89</v>
      </c>
      <c r="G8289" t="s">
        <v>89</v>
      </c>
      <c r="H8289" t="s">
        <v>93</v>
      </c>
    </row>
    <row r="8290" spans="1:8" x14ac:dyDescent="0.25">
      <c r="A8290" t="s">
        <v>315</v>
      </c>
      <c r="B8290" t="s">
        <v>6919</v>
      </c>
      <c r="C8290" t="s">
        <v>89</v>
      </c>
      <c r="D8290" t="s">
        <v>6872</v>
      </c>
      <c r="E8290" t="s">
        <v>4438</v>
      </c>
      <c r="F8290" t="s">
        <v>89</v>
      </c>
      <c r="G8290" t="s">
        <v>89</v>
      </c>
      <c r="H8290" t="s">
        <v>93</v>
      </c>
    </row>
    <row r="8291" spans="1:8" x14ac:dyDescent="0.25">
      <c r="A8291" t="s">
        <v>315</v>
      </c>
      <c r="B8291" t="s">
        <v>6920</v>
      </c>
      <c r="C8291" t="s">
        <v>89</v>
      </c>
      <c r="D8291" t="s">
        <v>89</v>
      </c>
      <c r="E8291" t="s">
        <v>6921</v>
      </c>
      <c r="F8291" t="s">
        <v>89</v>
      </c>
      <c r="G8291" t="s">
        <v>89</v>
      </c>
      <c r="H8291" t="s">
        <v>93</v>
      </c>
    </row>
    <row r="8292" spans="1:8" x14ac:dyDescent="0.25">
      <c r="A8292" t="s">
        <v>315</v>
      </c>
      <c r="B8292" t="s">
        <v>6922</v>
      </c>
      <c r="C8292" t="s">
        <v>89</v>
      </c>
      <c r="D8292" t="s">
        <v>6923</v>
      </c>
      <c r="E8292" t="s">
        <v>4394</v>
      </c>
      <c r="F8292" t="s">
        <v>89</v>
      </c>
      <c r="G8292" t="s">
        <v>89</v>
      </c>
      <c r="H8292" t="s">
        <v>93</v>
      </c>
    </row>
    <row r="8293" spans="1:8" x14ac:dyDescent="0.25">
      <c r="A8293" t="s">
        <v>315</v>
      </c>
      <c r="B8293" t="s">
        <v>6924</v>
      </c>
      <c r="C8293" t="s">
        <v>89</v>
      </c>
      <c r="D8293" t="s">
        <v>6925</v>
      </c>
      <c r="E8293" t="s">
        <v>4394</v>
      </c>
      <c r="F8293" t="s">
        <v>89</v>
      </c>
      <c r="G8293" t="s">
        <v>89</v>
      </c>
      <c r="H8293" t="s">
        <v>93</v>
      </c>
    </row>
    <row r="8294" spans="1:8" x14ac:dyDescent="0.25">
      <c r="A8294" t="s">
        <v>315</v>
      </c>
      <c r="B8294" t="s">
        <v>6926</v>
      </c>
      <c r="C8294" t="s">
        <v>89</v>
      </c>
      <c r="D8294" t="s">
        <v>6872</v>
      </c>
      <c r="E8294" t="s">
        <v>4431</v>
      </c>
      <c r="F8294" t="s">
        <v>89</v>
      </c>
      <c r="G8294" t="s">
        <v>89</v>
      </c>
      <c r="H8294" t="s">
        <v>93</v>
      </c>
    </row>
    <row r="8295" spans="1:8" x14ac:dyDescent="0.25">
      <c r="A8295" t="s">
        <v>315</v>
      </c>
      <c r="B8295" t="s">
        <v>6927</v>
      </c>
      <c r="C8295" t="s">
        <v>89</v>
      </c>
      <c r="D8295" t="s">
        <v>6872</v>
      </c>
      <c r="E8295" t="s">
        <v>6928</v>
      </c>
      <c r="F8295" t="s">
        <v>89</v>
      </c>
      <c r="G8295" t="s">
        <v>89</v>
      </c>
      <c r="H8295" t="s">
        <v>93</v>
      </c>
    </row>
    <row r="8296" spans="1:8" x14ac:dyDescent="0.25">
      <c r="A8296" t="s">
        <v>315</v>
      </c>
      <c r="B8296" t="s">
        <v>6929</v>
      </c>
      <c r="C8296" t="s">
        <v>89</v>
      </c>
      <c r="D8296" t="s">
        <v>6872</v>
      </c>
      <c r="E8296" t="s">
        <v>6930</v>
      </c>
      <c r="F8296" t="s">
        <v>89</v>
      </c>
      <c r="G8296" t="s">
        <v>89</v>
      </c>
      <c r="H8296" t="s">
        <v>93</v>
      </c>
    </row>
    <row r="8297" spans="1:8" x14ac:dyDescent="0.25">
      <c r="A8297" t="s">
        <v>315</v>
      </c>
      <c r="B8297" t="s">
        <v>6931</v>
      </c>
      <c r="C8297" t="s">
        <v>89</v>
      </c>
      <c r="D8297" t="s">
        <v>6872</v>
      </c>
      <c r="E8297" t="s">
        <v>6932</v>
      </c>
      <c r="F8297" t="s">
        <v>89</v>
      </c>
      <c r="G8297" t="s">
        <v>89</v>
      </c>
      <c r="H8297" t="s">
        <v>93</v>
      </c>
    </row>
    <row r="8298" spans="1:8" x14ac:dyDescent="0.25">
      <c r="A8298" t="s">
        <v>315</v>
      </c>
      <c r="B8298" t="s">
        <v>6933</v>
      </c>
      <c r="C8298" t="s">
        <v>89</v>
      </c>
      <c r="D8298" t="s">
        <v>6934</v>
      </c>
      <c r="E8298" t="s">
        <v>4412</v>
      </c>
      <c r="F8298" t="s">
        <v>89</v>
      </c>
      <c r="G8298" t="s">
        <v>89</v>
      </c>
      <c r="H8298" t="s">
        <v>93</v>
      </c>
    </row>
    <row r="8299" spans="1:8" x14ac:dyDescent="0.25">
      <c r="A8299" t="s">
        <v>315</v>
      </c>
      <c r="B8299" t="s">
        <v>6935</v>
      </c>
      <c r="C8299" t="s">
        <v>89</v>
      </c>
      <c r="D8299" t="s">
        <v>6872</v>
      </c>
      <c r="E8299" t="s">
        <v>4431</v>
      </c>
      <c r="F8299" t="s">
        <v>89</v>
      </c>
      <c r="G8299" t="s">
        <v>89</v>
      </c>
      <c r="H8299" t="s">
        <v>93</v>
      </c>
    </row>
    <row r="8300" spans="1:8" x14ac:dyDescent="0.25">
      <c r="A8300" t="s">
        <v>315</v>
      </c>
      <c r="B8300" t="s">
        <v>6936</v>
      </c>
      <c r="C8300" t="s">
        <v>89</v>
      </c>
      <c r="D8300" t="s">
        <v>6937</v>
      </c>
      <c r="E8300" t="s">
        <v>6874</v>
      </c>
      <c r="F8300" t="s">
        <v>89</v>
      </c>
      <c r="G8300" t="s">
        <v>89</v>
      </c>
      <c r="H8300" t="s">
        <v>93</v>
      </c>
    </row>
    <row r="8301" spans="1:8" x14ac:dyDescent="0.25">
      <c r="A8301" t="s">
        <v>315</v>
      </c>
      <c r="B8301" t="s">
        <v>6938</v>
      </c>
      <c r="C8301" t="s">
        <v>89</v>
      </c>
      <c r="D8301" t="s">
        <v>6939</v>
      </c>
      <c r="E8301" t="s">
        <v>6874</v>
      </c>
      <c r="F8301" t="s">
        <v>89</v>
      </c>
      <c r="G8301" t="s">
        <v>89</v>
      </c>
      <c r="H8301" t="s">
        <v>93</v>
      </c>
    </row>
    <row r="8302" spans="1:8" x14ac:dyDescent="0.25">
      <c r="A8302" t="s">
        <v>315</v>
      </c>
      <c r="B8302" t="s">
        <v>6940</v>
      </c>
      <c r="C8302" t="s">
        <v>89</v>
      </c>
      <c r="D8302" t="s">
        <v>6941</v>
      </c>
      <c r="E8302" t="s">
        <v>6874</v>
      </c>
      <c r="F8302" t="s">
        <v>89</v>
      </c>
      <c r="G8302" t="s">
        <v>89</v>
      </c>
      <c r="H8302" t="s">
        <v>93</v>
      </c>
    </row>
    <row r="8303" spans="1:8" x14ac:dyDescent="0.25">
      <c r="A8303" t="s">
        <v>315</v>
      </c>
      <c r="B8303" t="s">
        <v>6942</v>
      </c>
      <c r="C8303" t="s">
        <v>89</v>
      </c>
      <c r="D8303" t="s">
        <v>6943</v>
      </c>
      <c r="E8303" t="s">
        <v>6874</v>
      </c>
      <c r="F8303" t="s">
        <v>89</v>
      </c>
      <c r="G8303" t="s">
        <v>89</v>
      </c>
      <c r="H8303" t="s">
        <v>93</v>
      </c>
    </row>
    <row r="8304" spans="1:8" x14ac:dyDescent="0.25">
      <c r="A8304" t="s">
        <v>315</v>
      </c>
      <c r="B8304" t="s">
        <v>2342</v>
      </c>
      <c r="C8304" t="s">
        <v>89</v>
      </c>
      <c r="D8304" t="s">
        <v>6944</v>
      </c>
      <c r="E8304" t="s">
        <v>6945</v>
      </c>
      <c r="F8304" t="s">
        <v>89</v>
      </c>
      <c r="G8304" t="s">
        <v>89</v>
      </c>
      <c r="H8304" t="s">
        <v>93</v>
      </c>
    </row>
    <row r="8305" spans="1:8" x14ac:dyDescent="0.25">
      <c r="A8305" t="s">
        <v>315</v>
      </c>
      <c r="B8305" t="s">
        <v>6946</v>
      </c>
      <c r="C8305" t="s">
        <v>89</v>
      </c>
      <c r="D8305" t="s">
        <v>6947</v>
      </c>
      <c r="E8305" t="s">
        <v>6945</v>
      </c>
      <c r="F8305" t="s">
        <v>89</v>
      </c>
      <c r="G8305" t="s">
        <v>89</v>
      </c>
      <c r="H8305" t="s">
        <v>93</v>
      </c>
    </row>
    <row r="8306" spans="1:8" x14ac:dyDescent="0.25">
      <c r="A8306" t="s">
        <v>315</v>
      </c>
      <c r="B8306" t="s">
        <v>6948</v>
      </c>
      <c r="C8306" t="s">
        <v>89</v>
      </c>
      <c r="D8306" t="s">
        <v>6949</v>
      </c>
      <c r="E8306" t="s">
        <v>6945</v>
      </c>
      <c r="F8306" t="s">
        <v>89</v>
      </c>
      <c r="G8306" t="s">
        <v>89</v>
      </c>
      <c r="H8306" t="s">
        <v>93</v>
      </c>
    </row>
    <row r="8307" spans="1:8" x14ac:dyDescent="0.25">
      <c r="A8307" t="s">
        <v>315</v>
      </c>
      <c r="B8307" t="s">
        <v>6950</v>
      </c>
      <c r="C8307" t="s">
        <v>89</v>
      </c>
      <c r="D8307" t="s">
        <v>6951</v>
      </c>
      <c r="E8307" t="s">
        <v>6945</v>
      </c>
      <c r="F8307" t="s">
        <v>89</v>
      </c>
      <c r="G8307" t="s">
        <v>89</v>
      </c>
      <c r="H8307" t="s">
        <v>93</v>
      </c>
    </row>
    <row r="8308" spans="1:8" x14ac:dyDescent="0.25">
      <c r="A8308" t="s">
        <v>315</v>
      </c>
      <c r="B8308" t="s">
        <v>6952</v>
      </c>
      <c r="C8308" t="s">
        <v>89</v>
      </c>
      <c r="D8308" t="s">
        <v>6953</v>
      </c>
      <c r="E8308" t="s">
        <v>6945</v>
      </c>
      <c r="F8308" t="s">
        <v>89</v>
      </c>
      <c r="G8308" t="s">
        <v>89</v>
      </c>
      <c r="H8308" t="s">
        <v>93</v>
      </c>
    </row>
    <row r="8309" spans="1:8" x14ac:dyDescent="0.25">
      <c r="A8309" t="s">
        <v>315</v>
      </c>
      <c r="B8309" t="s">
        <v>6954</v>
      </c>
      <c r="C8309" t="s">
        <v>89</v>
      </c>
      <c r="D8309" t="s">
        <v>6955</v>
      </c>
      <c r="E8309" t="s">
        <v>6956</v>
      </c>
      <c r="F8309" t="s">
        <v>89</v>
      </c>
      <c r="G8309" t="s">
        <v>89</v>
      </c>
      <c r="H8309" t="s">
        <v>93</v>
      </c>
    </row>
    <row r="8310" spans="1:8" x14ac:dyDescent="0.25">
      <c r="A8310" t="s">
        <v>315</v>
      </c>
      <c r="B8310" t="s">
        <v>6957</v>
      </c>
      <c r="C8310" t="s">
        <v>89</v>
      </c>
      <c r="D8310" t="s">
        <v>6958</v>
      </c>
      <c r="E8310" t="s">
        <v>6956</v>
      </c>
      <c r="F8310" t="s">
        <v>89</v>
      </c>
      <c r="G8310" t="s">
        <v>89</v>
      </c>
      <c r="H8310" t="s">
        <v>93</v>
      </c>
    </row>
    <row r="8311" spans="1:8" x14ac:dyDescent="0.25">
      <c r="A8311" t="s">
        <v>315</v>
      </c>
      <c r="B8311" t="s">
        <v>6959</v>
      </c>
      <c r="C8311" t="s">
        <v>89</v>
      </c>
      <c r="D8311" t="s">
        <v>6960</v>
      </c>
      <c r="E8311" t="s">
        <v>6956</v>
      </c>
      <c r="F8311" t="s">
        <v>89</v>
      </c>
      <c r="G8311" t="s">
        <v>89</v>
      </c>
      <c r="H8311" t="s">
        <v>93</v>
      </c>
    </row>
    <row r="8312" spans="1:8" x14ac:dyDescent="0.25">
      <c r="A8312" t="s">
        <v>315</v>
      </c>
      <c r="B8312" t="s">
        <v>6961</v>
      </c>
      <c r="C8312" t="s">
        <v>89</v>
      </c>
      <c r="D8312" t="s">
        <v>6962</v>
      </c>
      <c r="E8312" t="s">
        <v>6956</v>
      </c>
      <c r="F8312" t="s">
        <v>89</v>
      </c>
      <c r="G8312" t="s">
        <v>89</v>
      </c>
      <c r="H8312" t="s">
        <v>93</v>
      </c>
    </row>
    <row r="8313" spans="1:8" x14ac:dyDescent="0.25">
      <c r="A8313" t="s">
        <v>315</v>
      </c>
      <c r="B8313" t="s">
        <v>3120</v>
      </c>
      <c r="C8313" t="s">
        <v>89</v>
      </c>
      <c r="D8313" t="s">
        <v>6963</v>
      </c>
      <c r="E8313" t="s">
        <v>6956</v>
      </c>
      <c r="F8313" t="s">
        <v>89</v>
      </c>
      <c r="G8313" t="s">
        <v>89</v>
      </c>
      <c r="H8313" t="s">
        <v>93</v>
      </c>
    </row>
    <row r="8314" spans="1:8" x14ac:dyDescent="0.25">
      <c r="A8314" t="s">
        <v>315</v>
      </c>
      <c r="B8314" t="s">
        <v>6964</v>
      </c>
      <c r="C8314" t="s">
        <v>89</v>
      </c>
      <c r="D8314" t="s">
        <v>6965</v>
      </c>
      <c r="E8314" t="s">
        <v>6956</v>
      </c>
      <c r="F8314" t="s">
        <v>89</v>
      </c>
      <c r="G8314" t="s">
        <v>89</v>
      </c>
      <c r="H8314" t="s">
        <v>93</v>
      </c>
    </row>
    <row r="8315" spans="1:8" x14ac:dyDescent="0.25">
      <c r="A8315" t="s">
        <v>315</v>
      </c>
      <c r="B8315" t="s">
        <v>6966</v>
      </c>
      <c r="C8315" t="s">
        <v>89</v>
      </c>
      <c r="D8315" t="s">
        <v>6967</v>
      </c>
      <c r="E8315" t="s">
        <v>6956</v>
      </c>
      <c r="F8315" t="s">
        <v>89</v>
      </c>
      <c r="G8315" t="s">
        <v>89</v>
      </c>
      <c r="H8315" t="s">
        <v>93</v>
      </c>
    </row>
    <row r="8316" spans="1:8" x14ac:dyDescent="0.25">
      <c r="A8316" t="s">
        <v>315</v>
      </c>
      <c r="B8316" t="s">
        <v>6968</v>
      </c>
      <c r="C8316" t="s">
        <v>89</v>
      </c>
      <c r="D8316" t="s">
        <v>6969</v>
      </c>
      <c r="E8316" t="s">
        <v>6956</v>
      </c>
      <c r="F8316" t="s">
        <v>89</v>
      </c>
      <c r="G8316" t="s">
        <v>89</v>
      </c>
      <c r="H8316" t="s">
        <v>93</v>
      </c>
    </row>
    <row r="8317" spans="1:8" x14ac:dyDescent="0.25">
      <c r="A8317" t="s">
        <v>315</v>
      </c>
      <c r="B8317" t="s">
        <v>6970</v>
      </c>
      <c r="C8317" t="s">
        <v>89</v>
      </c>
      <c r="D8317" t="s">
        <v>6971</v>
      </c>
      <c r="E8317" t="s">
        <v>6972</v>
      </c>
      <c r="F8317" t="s">
        <v>89</v>
      </c>
      <c r="G8317" t="s">
        <v>89</v>
      </c>
      <c r="H8317" t="s">
        <v>93</v>
      </c>
    </row>
    <row r="8318" spans="1:8" x14ac:dyDescent="0.25">
      <c r="A8318" t="s">
        <v>315</v>
      </c>
      <c r="B8318" t="s">
        <v>6973</v>
      </c>
      <c r="C8318" t="s">
        <v>89</v>
      </c>
      <c r="D8318" t="s">
        <v>6974</v>
      </c>
      <c r="E8318" t="s">
        <v>6972</v>
      </c>
      <c r="F8318" t="s">
        <v>89</v>
      </c>
      <c r="G8318" t="s">
        <v>89</v>
      </c>
      <c r="H8318" t="s">
        <v>93</v>
      </c>
    </row>
    <row r="8319" spans="1:8" x14ac:dyDescent="0.25">
      <c r="A8319" t="s">
        <v>315</v>
      </c>
      <c r="B8319" t="s">
        <v>6975</v>
      </c>
      <c r="C8319" t="s">
        <v>89</v>
      </c>
      <c r="D8319" t="s">
        <v>6976</v>
      </c>
      <c r="E8319" t="s">
        <v>6972</v>
      </c>
      <c r="F8319" t="s">
        <v>89</v>
      </c>
      <c r="G8319" t="s">
        <v>89</v>
      </c>
      <c r="H8319" t="s">
        <v>93</v>
      </c>
    </row>
    <row r="8320" spans="1:8" x14ac:dyDescent="0.25">
      <c r="A8320" t="s">
        <v>315</v>
      </c>
      <c r="B8320" t="s">
        <v>6977</v>
      </c>
      <c r="C8320" t="s">
        <v>89</v>
      </c>
      <c r="D8320" t="s">
        <v>6978</v>
      </c>
      <c r="E8320" t="s">
        <v>6972</v>
      </c>
      <c r="F8320" t="s">
        <v>89</v>
      </c>
      <c r="G8320" t="s">
        <v>89</v>
      </c>
      <c r="H8320" t="s">
        <v>93</v>
      </c>
    </row>
    <row r="8321" spans="1:8" x14ac:dyDescent="0.25">
      <c r="A8321" t="s">
        <v>315</v>
      </c>
      <c r="B8321" t="s">
        <v>6979</v>
      </c>
      <c r="C8321" t="s">
        <v>89</v>
      </c>
      <c r="D8321" t="s">
        <v>6980</v>
      </c>
      <c r="E8321" t="s">
        <v>6972</v>
      </c>
      <c r="F8321" t="s">
        <v>89</v>
      </c>
      <c r="G8321" t="s">
        <v>89</v>
      </c>
      <c r="H8321" t="s">
        <v>93</v>
      </c>
    </row>
    <row r="8322" spans="1:8" x14ac:dyDescent="0.25">
      <c r="A8322" t="s">
        <v>315</v>
      </c>
      <c r="B8322" t="s">
        <v>6981</v>
      </c>
      <c r="C8322" t="s">
        <v>89</v>
      </c>
      <c r="D8322" t="s">
        <v>6982</v>
      </c>
      <c r="E8322" t="s">
        <v>6972</v>
      </c>
      <c r="F8322" t="s">
        <v>89</v>
      </c>
      <c r="G8322" t="s">
        <v>89</v>
      </c>
      <c r="H8322" t="s">
        <v>93</v>
      </c>
    </row>
    <row r="8323" spans="1:8" x14ac:dyDescent="0.25">
      <c r="A8323" t="s">
        <v>315</v>
      </c>
      <c r="B8323" t="s">
        <v>6983</v>
      </c>
      <c r="C8323" t="s">
        <v>89</v>
      </c>
      <c r="D8323" t="s">
        <v>6984</v>
      </c>
      <c r="E8323" t="s">
        <v>6985</v>
      </c>
      <c r="F8323" t="s">
        <v>89</v>
      </c>
      <c r="G8323" t="s">
        <v>89</v>
      </c>
      <c r="H8323" t="s">
        <v>93</v>
      </c>
    </row>
    <row r="8324" spans="1:8" x14ac:dyDescent="0.25">
      <c r="A8324" t="s">
        <v>315</v>
      </c>
      <c r="B8324" t="s">
        <v>6986</v>
      </c>
      <c r="C8324" t="s">
        <v>89</v>
      </c>
      <c r="D8324" t="s">
        <v>6937</v>
      </c>
      <c r="E8324" t="s">
        <v>6985</v>
      </c>
      <c r="F8324" t="s">
        <v>89</v>
      </c>
      <c r="G8324" t="s">
        <v>89</v>
      </c>
      <c r="H8324" t="s">
        <v>93</v>
      </c>
    </row>
    <row r="8325" spans="1:8" x14ac:dyDescent="0.25">
      <c r="A8325" t="s">
        <v>315</v>
      </c>
      <c r="B8325" t="s">
        <v>6987</v>
      </c>
      <c r="C8325" t="s">
        <v>89</v>
      </c>
      <c r="D8325" t="s">
        <v>6939</v>
      </c>
      <c r="E8325" t="s">
        <v>6985</v>
      </c>
      <c r="F8325" t="s">
        <v>89</v>
      </c>
      <c r="G8325" t="s">
        <v>89</v>
      </c>
      <c r="H8325" t="s">
        <v>93</v>
      </c>
    </row>
    <row r="8326" spans="1:8" x14ac:dyDescent="0.25">
      <c r="A8326" t="s">
        <v>315</v>
      </c>
      <c r="B8326" t="s">
        <v>6988</v>
      </c>
      <c r="C8326" t="s">
        <v>89</v>
      </c>
      <c r="D8326" t="s">
        <v>6941</v>
      </c>
      <c r="E8326" t="s">
        <v>6985</v>
      </c>
      <c r="F8326" t="s">
        <v>89</v>
      </c>
      <c r="G8326" t="s">
        <v>89</v>
      </c>
      <c r="H8326" t="s">
        <v>93</v>
      </c>
    </row>
    <row r="8327" spans="1:8" x14ac:dyDescent="0.25">
      <c r="A8327" t="s">
        <v>315</v>
      </c>
      <c r="B8327" t="s">
        <v>6989</v>
      </c>
      <c r="C8327" t="s">
        <v>89</v>
      </c>
      <c r="D8327" t="s">
        <v>6943</v>
      </c>
      <c r="E8327" t="s">
        <v>6985</v>
      </c>
      <c r="F8327" t="s">
        <v>89</v>
      </c>
      <c r="G8327" t="s">
        <v>89</v>
      </c>
      <c r="H8327" t="s">
        <v>93</v>
      </c>
    </row>
    <row r="8328" spans="1:8" x14ac:dyDescent="0.25">
      <c r="A8328" t="s">
        <v>315</v>
      </c>
      <c r="B8328" t="s">
        <v>5972</v>
      </c>
      <c r="C8328" t="s">
        <v>89</v>
      </c>
      <c r="D8328" t="s">
        <v>6944</v>
      </c>
      <c r="E8328" t="s">
        <v>6990</v>
      </c>
      <c r="F8328" t="s">
        <v>89</v>
      </c>
      <c r="G8328" t="s">
        <v>89</v>
      </c>
      <c r="H8328" t="s">
        <v>93</v>
      </c>
    </row>
    <row r="8329" spans="1:8" x14ac:dyDescent="0.25">
      <c r="A8329" t="s">
        <v>315</v>
      </c>
      <c r="B8329" t="s">
        <v>6991</v>
      </c>
      <c r="C8329" t="s">
        <v>89</v>
      </c>
      <c r="D8329" t="s">
        <v>6947</v>
      </c>
      <c r="E8329" t="s">
        <v>6990</v>
      </c>
      <c r="F8329" t="s">
        <v>89</v>
      </c>
      <c r="G8329" t="s">
        <v>89</v>
      </c>
      <c r="H8329" t="s">
        <v>93</v>
      </c>
    </row>
    <row r="8330" spans="1:8" x14ac:dyDescent="0.25">
      <c r="A8330" t="s">
        <v>315</v>
      </c>
      <c r="B8330" t="s">
        <v>6992</v>
      </c>
      <c r="C8330" t="s">
        <v>89</v>
      </c>
      <c r="D8330" t="s">
        <v>6949</v>
      </c>
      <c r="E8330" t="s">
        <v>6990</v>
      </c>
      <c r="F8330" t="s">
        <v>89</v>
      </c>
      <c r="G8330" t="s">
        <v>89</v>
      </c>
      <c r="H8330" t="s">
        <v>93</v>
      </c>
    </row>
    <row r="8331" spans="1:8" x14ac:dyDescent="0.25">
      <c r="A8331" t="s">
        <v>315</v>
      </c>
      <c r="B8331" t="s">
        <v>6993</v>
      </c>
      <c r="C8331" t="s">
        <v>89</v>
      </c>
      <c r="D8331" t="s">
        <v>6951</v>
      </c>
      <c r="E8331" t="s">
        <v>6990</v>
      </c>
      <c r="F8331" t="s">
        <v>89</v>
      </c>
      <c r="G8331" t="s">
        <v>89</v>
      </c>
      <c r="H8331" t="s">
        <v>93</v>
      </c>
    </row>
    <row r="8332" spans="1:8" x14ac:dyDescent="0.25">
      <c r="A8332" t="s">
        <v>315</v>
      </c>
      <c r="B8332" t="s">
        <v>6994</v>
      </c>
      <c r="C8332" t="s">
        <v>89</v>
      </c>
      <c r="D8332" t="s">
        <v>6953</v>
      </c>
      <c r="E8332" t="s">
        <v>6990</v>
      </c>
      <c r="F8332" t="s">
        <v>89</v>
      </c>
      <c r="G8332" t="s">
        <v>89</v>
      </c>
      <c r="H8332" t="s">
        <v>93</v>
      </c>
    </row>
    <row r="8333" spans="1:8" x14ac:dyDescent="0.25">
      <c r="A8333" t="s">
        <v>315</v>
      </c>
      <c r="B8333" t="s">
        <v>6995</v>
      </c>
      <c r="C8333" t="s">
        <v>89</v>
      </c>
      <c r="D8333" t="s">
        <v>6955</v>
      </c>
      <c r="E8333" t="s">
        <v>6996</v>
      </c>
      <c r="F8333" t="s">
        <v>89</v>
      </c>
      <c r="G8333" t="s">
        <v>89</v>
      </c>
      <c r="H8333" t="s">
        <v>93</v>
      </c>
    </row>
    <row r="8334" spans="1:8" x14ac:dyDescent="0.25">
      <c r="A8334" t="s">
        <v>315</v>
      </c>
      <c r="B8334" t="s">
        <v>6997</v>
      </c>
      <c r="C8334" t="s">
        <v>89</v>
      </c>
      <c r="D8334" t="s">
        <v>6958</v>
      </c>
      <c r="E8334" t="s">
        <v>6996</v>
      </c>
      <c r="F8334" t="s">
        <v>89</v>
      </c>
      <c r="G8334" t="s">
        <v>89</v>
      </c>
      <c r="H8334" t="s">
        <v>93</v>
      </c>
    </row>
    <row r="8335" spans="1:8" x14ac:dyDescent="0.25">
      <c r="A8335" t="s">
        <v>315</v>
      </c>
      <c r="B8335" t="s">
        <v>6998</v>
      </c>
      <c r="C8335" t="s">
        <v>89</v>
      </c>
      <c r="D8335" t="s">
        <v>6960</v>
      </c>
      <c r="E8335" t="s">
        <v>6996</v>
      </c>
      <c r="F8335" t="s">
        <v>89</v>
      </c>
      <c r="G8335" t="s">
        <v>89</v>
      </c>
      <c r="H8335" t="s">
        <v>93</v>
      </c>
    </row>
    <row r="8336" spans="1:8" x14ac:dyDescent="0.25">
      <c r="A8336" t="s">
        <v>315</v>
      </c>
      <c r="B8336" t="s">
        <v>6999</v>
      </c>
      <c r="C8336" t="s">
        <v>89</v>
      </c>
      <c r="D8336" t="s">
        <v>6962</v>
      </c>
      <c r="E8336" t="s">
        <v>6996</v>
      </c>
      <c r="F8336" t="s">
        <v>89</v>
      </c>
      <c r="G8336" t="s">
        <v>89</v>
      </c>
      <c r="H8336" t="s">
        <v>93</v>
      </c>
    </row>
    <row r="8337" spans="1:8" x14ac:dyDescent="0.25">
      <c r="A8337" t="s">
        <v>315</v>
      </c>
      <c r="B8337" t="s">
        <v>3122</v>
      </c>
      <c r="C8337" t="s">
        <v>89</v>
      </c>
      <c r="D8337" t="s">
        <v>6963</v>
      </c>
      <c r="E8337" t="s">
        <v>6996</v>
      </c>
      <c r="F8337" t="s">
        <v>89</v>
      </c>
      <c r="G8337" t="s">
        <v>89</v>
      </c>
      <c r="H8337" t="s">
        <v>93</v>
      </c>
    </row>
    <row r="8338" spans="1:8" x14ac:dyDescent="0.25">
      <c r="A8338" t="s">
        <v>315</v>
      </c>
      <c r="B8338" t="s">
        <v>7000</v>
      </c>
      <c r="C8338" t="s">
        <v>89</v>
      </c>
      <c r="D8338" t="s">
        <v>6965</v>
      </c>
      <c r="E8338" t="s">
        <v>6996</v>
      </c>
      <c r="F8338" t="s">
        <v>89</v>
      </c>
      <c r="G8338" t="s">
        <v>89</v>
      </c>
      <c r="H8338" t="s">
        <v>93</v>
      </c>
    </row>
    <row r="8339" spans="1:8" x14ac:dyDescent="0.25">
      <c r="A8339" t="s">
        <v>315</v>
      </c>
      <c r="B8339" t="s">
        <v>7001</v>
      </c>
      <c r="C8339" t="s">
        <v>89</v>
      </c>
      <c r="D8339" t="s">
        <v>6967</v>
      </c>
      <c r="E8339" t="s">
        <v>6996</v>
      </c>
      <c r="F8339" t="s">
        <v>89</v>
      </c>
      <c r="G8339" t="s">
        <v>89</v>
      </c>
      <c r="H8339" t="s">
        <v>93</v>
      </c>
    </row>
    <row r="8340" spans="1:8" x14ac:dyDescent="0.25">
      <c r="A8340" t="s">
        <v>315</v>
      </c>
      <c r="B8340" t="s">
        <v>5974</v>
      </c>
      <c r="C8340" t="s">
        <v>89</v>
      </c>
      <c r="D8340" t="s">
        <v>6969</v>
      </c>
      <c r="E8340" t="s">
        <v>6996</v>
      </c>
      <c r="F8340" t="s">
        <v>89</v>
      </c>
      <c r="G8340" t="s">
        <v>89</v>
      </c>
      <c r="H8340" t="s">
        <v>93</v>
      </c>
    </row>
    <row r="8341" spans="1:8" x14ac:dyDescent="0.25">
      <c r="A8341" t="s">
        <v>315</v>
      </c>
      <c r="B8341" t="s">
        <v>7002</v>
      </c>
      <c r="C8341" t="s">
        <v>89</v>
      </c>
      <c r="D8341" t="s">
        <v>6971</v>
      </c>
      <c r="E8341" t="s">
        <v>7003</v>
      </c>
      <c r="F8341" t="s">
        <v>89</v>
      </c>
      <c r="G8341" t="s">
        <v>89</v>
      </c>
      <c r="H8341" t="s">
        <v>93</v>
      </c>
    </row>
    <row r="8342" spans="1:8" x14ac:dyDescent="0.25">
      <c r="A8342" t="s">
        <v>315</v>
      </c>
      <c r="B8342" t="s">
        <v>7004</v>
      </c>
      <c r="C8342" t="s">
        <v>89</v>
      </c>
      <c r="D8342" t="s">
        <v>7005</v>
      </c>
      <c r="E8342" t="s">
        <v>7003</v>
      </c>
      <c r="F8342" t="s">
        <v>89</v>
      </c>
      <c r="G8342" t="s">
        <v>89</v>
      </c>
      <c r="H8342" t="s">
        <v>93</v>
      </c>
    </row>
    <row r="8343" spans="1:8" x14ac:dyDescent="0.25">
      <c r="A8343" t="s">
        <v>315</v>
      </c>
      <c r="B8343" t="s">
        <v>7006</v>
      </c>
      <c r="C8343" t="s">
        <v>89</v>
      </c>
      <c r="D8343" t="s">
        <v>6976</v>
      </c>
      <c r="E8343" t="s">
        <v>7003</v>
      </c>
      <c r="F8343" t="s">
        <v>89</v>
      </c>
      <c r="G8343" t="s">
        <v>89</v>
      </c>
      <c r="H8343" t="s">
        <v>93</v>
      </c>
    </row>
    <row r="8344" spans="1:8" x14ac:dyDescent="0.25">
      <c r="A8344" t="s">
        <v>315</v>
      </c>
      <c r="B8344" t="s">
        <v>7007</v>
      </c>
      <c r="C8344" t="s">
        <v>89</v>
      </c>
      <c r="D8344" t="s">
        <v>6978</v>
      </c>
      <c r="E8344" t="s">
        <v>7003</v>
      </c>
      <c r="F8344" t="s">
        <v>89</v>
      </c>
      <c r="G8344" t="s">
        <v>89</v>
      </c>
      <c r="H8344" t="s">
        <v>93</v>
      </c>
    </row>
    <row r="8345" spans="1:8" x14ac:dyDescent="0.25">
      <c r="A8345" t="s">
        <v>315</v>
      </c>
      <c r="B8345" t="s">
        <v>7008</v>
      </c>
      <c r="C8345" t="s">
        <v>89</v>
      </c>
      <c r="D8345" t="s">
        <v>6980</v>
      </c>
      <c r="E8345" t="s">
        <v>7003</v>
      </c>
      <c r="F8345" t="s">
        <v>89</v>
      </c>
      <c r="G8345" t="s">
        <v>89</v>
      </c>
      <c r="H8345" t="s">
        <v>93</v>
      </c>
    </row>
    <row r="8346" spans="1:8" x14ac:dyDescent="0.25">
      <c r="A8346" t="s">
        <v>315</v>
      </c>
      <c r="B8346" t="s">
        <v>7009</v>
      </c>
      <c r="C8346" t="s">
        <v>89</v>
      </c>
      <c r="D8346" t="s">
        <v>6982</v>
      </c>
      <c r="E8346" t="s">
        <v>7003</v>
      </c>
      <c r="F8346" t="s">
        <v>89</v>
      </c>
      <c r="G8346" t="s">
        <v>89</v>
      </c>
      <c r="H8346" t="s">
        <v>93</v>
      </c>
    </row>
    <row r="8347" spans="1:8" x14ac:dyDescent="0.25">
      <c r="A8347" t="s">
        <v>315</v>
      </c>
      <c r="B8347" t="s">
        <v>7010</v>
      </c>
      <c r="C8347" t="s">
        <v>89</v>
      </c>
      <c r="D8347" t="s">
        <v>6984</v>
      </c>
      <c r="E8347" t="s">
        <v>4373</v>
      </c>
      <c r="F8347" t="s">
        <v>89</v>
      </c>
      <c r="G8347" t="s">
        <v>89</v>
      </c>
      <c r="H8347" t="s">
        <v>93</v>
      </c>
    </row>
    <row r="8348" spans="1:8" x14ac:dyDescent="0.25">
      <c r="A8348" t="s">
        <v>315</v>
      </c>
      <c r="B8348" t="s">
        <v>7011</v>
      </c>
      <c r="C8348" t="s">
        <v>89</v>
      </c>
      <c r="D8348" t="s">
        <v>6937</v>
      </c>
      <c r="E8348" t="s">
        <v>4373</v>
      </c>
      <c r="F8348" t="s">
        <v>89</v>
      </c>
      <c r="G8348" t="s">
        <v>89</v>
      </c>
      <c r="H8348" t="s">
        <v>93</v>
      </c>
    </row>
    <row r="8349" spans="1:8" x14ac:dyDescent="0.25">
      <c r="A8349" t="s">
        <v>315</v>
      </c>
      <c r="B8349" t="s">
        <v>7012</v>
      </c>
      <c r="C8349" t="s">
        <v>89</v>
      </c>
      <c r="D8349" t="s">
        <v>6939</v>
      </c>
      <c r="E8349" t="s">
        <v>4373</v>
      </c>
      <c r="F8349" t="s">
        <v>89</v>
      </c>
      <c r="G8349" t="s">
        <v>89</v>
      </c>
      <c r="H8349" t="s">
        <v>93</v>
      </c>
    </row>
    <row r="8350" spans="1:8" x14ac:dyDescent="0.25">
      <c r="A8350" t="s">
        <v>315</v>
      </c>
      <c r="B8350" t="s">
        <v>7013</v>
      </c>
      <c r="C8350" t="s">
        <v>89</v>
      </c>
      <c r="D8350" t="s">
        <v>6941</v>
      </c>
      <c r="E8350" t="s">
        <v>4373</v>
      </c>
      <c r="F8350" t="s">
        <v>89</v>
      </c>
      <c r="G8350" t="s">
        <v>89</v>
      </c>
      <c r="H8350" t="s">
        <v>93</v>
      </c>
    </row>
    <row r="8351" spans="1:8" x14ac:dyDescent="0.25">
      <c r="A8351" t="s">
        <v>315</v>
      </c>
      <c r="B8351" t="s">
        <v>7014</v>
      </c>
      <c r="C8351" t="s">
        <v>89</v>
      </c>
      <c r="D8351" t="s">
        <v>6943</v>
      </c>
      <c r="E8351" t="s">
        <v>4373</v>
      </c>
      <c r="F8351" t="s">
        <v>89</v>
      </c>
      <c r="G8351" t="s">
        <v>89</v>
      </c>
      <c r="H8351" t="s">
        <v>93</v>
      </c>
    </row>
    <row r="8352" spans="1:8" x14ac:dyDescent="0.25">
      <c r="A8352" t="s">
        <v>315</v>
      </c>
      <c r="B8352" t="s">
        <v>2310</v>
      </c>
      <c r="C8352" t="s">
        <v>89</v>
      </c>
      <c r="D8352" t="s">
        <v>6944</v>
      </c>
      <c r="E8352" t="s">
        <v>4491</v>
      </c>
      <c r="F8352" t="s">
        <v>89</v>
      </c>
      <c r="G8352" t="s">
        <v>89</v>
      </c>
      <c r="H8352" t="s">
        <v>93</v>
      </c>
    </row>
    <row r="8353" spans="1:8" x14ac:dyDescent="0.25">
      <c r="A8353" t="s">
        <v>315</v>
      </c>
      <c r="B8353" t="s">
        <v>7015</v>
      </c>
      <c r="C8353" t="s">
        <v>89</v>
      </c>
      <c r="D8353" t="s">
        <v>6947</v>
      </c>
      <c r="E8353" t="s">
        <v>4491</v>
      </c>
      <c r="F8353" t="s">
        <v>89</v>
      </c>
      <c r="G8353" t="s">
        <v>89</v>
      </c>
      <c r="H8353" t="s">
        <v>93</v>
      </c>
    </row>
    <row r="8354" spans="1:8" x14ac:dyDescent="0.25">
      <c r="A8354" t="s">
        <v>315</v>
      </c>
      <c r="B8354" t="s">
        <v>7016</v>
      </c>
      <c r="C8354" t="s">
        <v>89</v>
      </c>
      <c r="D8354" t="s">
        <v>6949</v>
      </c>
      <c r="E8354" t="s">
        <v>4491</v>
      </c>
      <c r="F8354" t="s">
        <v>89</v>
      </c>
      <c r="G8354" t="s">
        <v>89</v>
      </c>
      <c r="H8354" t="s">
        <v>93</v>
      </c>
    </row>
    <row r="8355" spans="1:8" x14ac:dyDescent="0.25">
      <c r="A8355" t="s">
        <v>315</v>
      </c>
      <c r="B8355" t="s">
        <v>7017</v>
      </c>
      <c r="C8355" t="s">
        <v>89</v>
      </c>
      <c r="D8355" t="s">
        <v>6951</v>
      </c>
      <c r="E8355" t="s">
        <v>4491</v>
      </c>
      <c r="F8355" t="s">
        <v>89</v>
      </c>
      <c r="G8355" t="s">
        <v>89</v>
      </c>
      <c r="H8355" t="s">
        <v>93</v>
      </c>
    </row>
    <row r="8356" spans="1:8" x14ac:dyDescent="0.25">
      <c r="A8356" t="s">
        <v>315</v>
      </c>
      <c r="B8356" t="s">
        <v>7018</v>
      </c>
      <c r="C8356" t="s">
        <v>89</v>
      </c>
      <c r="D8356" t="s">
        <v>6953</v>
      </c>
      <c r="E8356" t="s">
        <v>4491</v>
      </c>
      <c r="F8356" t="s">
        <v>89</v>
      </c>
      <c r="G8356" t="s">
        <v>89</v>
      </c>
      <c r="H8356" t="s">
        <v>93</v>
      </c>
    </row>
    <row r="8357" spans="1:8" x14ac:dyDescent="0.25">
      <c r="A8357" t="s">
        <v>315</v>
      </c>
      <c r="B8357" t="s">
        <v>7019</v>
      </c>
      <c r="C8357" t="s">
        <v>89</v>
      </c>
      <c r="D8357" t="s">
        <v>6955</v>
      </c>
      <c r="E8357" t="s">
        <v>4605</v>
      </c>
      <c r="F8357" t="s">
        <v>89</v>
      </c>
      <c r="G8357" t="s">
        <v>89</v>
      </c>
      <c r="H8357" t="s">
        <v>93</v>
      </c>
    </row>
    <row r="8358" spans="1:8" x14ac:dyDescent="0.25">
      <c r="A8358" t="s">
        <v>315</v>
      </c>
      <c r="B8358" t="s">
        <v>7020</v>
      </c>
      <c r="C8358" t="s">
        <v>89</v>
      </c>
      <c r="D8358" t="s">
        <v>6958</v>
      </c>
      <c r="E8358" t="s">
        <v>4605</v>
      </c>
      <c r="F8358" t="s">
        <v>89</v>
      </c>
      <c r="G8358" t="s">
        <v>89</v>
      </c>
      <c r="H8358" t="s">
        <v>93</v>
      </c>
    </row>
    <row r="8359" spans="1:8" x14ac:dyDescent="0.25">
      <c r="A8359" t="s">
        <v>315</v>
      </c>
      <c r="B8359" t="s">
        <v>7021</v>
      </c>
      <c r="C8359" t="s">
        <v>89</v>
      </c>
      <c r="D8359" t="s">
        <v>6960</v>
      </c>
      <c r="E8359" t="s">
        <v>4605</v>
      </c>
      <c r="F8359" t="s">
        <v>89</v>
      </c>
      <c r="G8359" t="s">
        <v>89</v>
      </c>
      <c r="H8359" t="s">
        <v>93</v>
      </c>
    </row>
    <row r="8360" spans="1:8" x14ac:dyDescent="0.25">
      <c r="A8360" t="s">
        <v>315</v>
      </c>
      <c r="B8360" t="s">
        <v>7022</v>
      </c>
      <c r="C8360" t="s">
        <v>89</v>
      </c>
      <c r="D8360" t="s">
        <v>6962</v>
      </c>
      <c r="E8360" t="s">
        <v>4605</v>
      </c>
      <c r="F8360" t="s">
        <v>89</v>
      </c>
      <c r="G8360" t="s">
        <v>89</v>
      </c>
      <c r="H8360" t="s">
        <v>93</v>
      </c>
    </row>
    <row r="8361" spans="1:8" x14ac:dyDescent="0.25">
      <c r="A8361" t="s">
        <v>315</v>
      </c>
      <c r="B8361" t="s">
        <v>7023</v>
      </c>
      <c r="C8361" t="s">
        <v>89</v>
      </c>
      <c r="D8361" t="s">
        <v>6963</v>
      </c>
      <c r="E8361" t="s">
        <v>4605</v>
      </c>
      <c r="F8361" t="s">
        <v>89</v>
      </c>
      <c r="G8361" t="s">
        <v>89</v>
      </c>
      <c r="H8361" t="s">
        <v>93</v>
      </c>
    </row>
    <row r="8362" spans="1:8" x14ac:dyDescent="0.25">
      <c r="A8362" t="s">
        <v>315</v>
      </c>
      <c r="B8362" t="s">
        <v>7024</v>
      </c>
      <c r="C8362" t="s">
        <v>89</v>
      </c>
      <c r="D8362" t="s">
        <v>6965</v>
      </c>
      <c r="E8362" t="s">
        <v>4605</v>
      </c>
      <c r="F8362" t="s">
        <v>89</v>
      </c>
      <c r="G8362" t="s">
        <v>89</v>
      </c>
      <c r="H8362" t="s">
        <v>93</v>
      </c>
    </row>
    <row r="8363" spans="1:8" x14ac:dyDescent="0.25">
      <c r="A8363" t="s">
        <v>315</v>
      </c>
      <c r="B8363" t="s">
        <v>7025</v>
      </c>
      <c r="C8363" t="s">
        <v>89</v>
      </c>
      <c r="D8363" t="s">
        <v>6967</v>
      </c>
      <c r="E8363" t="s">
        <v>4605</v>
      </c>
      <c r="F8363" t="s">
        <v>89</v>
      </c>
      <c r="G8363" t="s">
        <v>89</v>
      </c>
      <c r="H8363" t="s">
        <v>93</v>
      </c>
    </row>
    <row r="8364" spans="1:8" x14ac:dyDescent="0.25">
      <c r="A8364" t="s">
        <v>315</v>
      </c>
      <c r="B8364" t="s">
        <v>7026</v>
      </c>
      <c r="C8364" t="s">
        <v>89</v>
      </c>
      <c r="D8364" t="s">
        <v>6969</v>
      </c>
      <c r="E8364" t="s">
        <v>4605</v>
      </c>
      <c r="F8364" t="s">
        <v>89</v>
      </c>
      <c r="G8364" t="s">
        <v>89</v>
      </c>
      <c r="H8364" t="s">
        <v>93</v>
      </c>
    </row>
    <row r="8365" spans="1:8" x14ac:dyDescent="0.25">
      <c r="A8365" t="s">
        <v>315</v>
      </c>
      <c r="B8365" t="s">
        <v>7027</v>
      </c>
      <c r="C8365" t="s">
        <v>89</v>
      </c>
      <c r="D8365" t="s">
        <v>6971</v>
      </c>
      <c r="E8365" t="s">
        <v>7028</v>
      </c>
      <c r="F8365" t="s">
        <v>89</v>
      </c>
      <c r="G8365" t="s">
        <v>89</v>
      </c>
      <c r="H8365" t="s">
        <v>93</v>
      </c>
    </row>
    <row r="8366" spans="1:8" x14ac:dyDescent="0.25">
      <c r="A8366" t="s">
        <v>315</v>
      </c>
      <c r="B8366" t="s">
        <v>7029</v>
      </c>
      <c r="C8366" t="s">
        <v>89</v>
      </c>
      <c r="D8366" t="s">
        <v>7005</v>
      </c>
      <c r="E8366" t="s">
        <v>7028</v>
      </c>
      <c r="F8366" t="s">
        <v>89</v>
      </c>
      <c r="G8366" t="s">
        <v>89</v>
      </c>
      <c r="H8366" t="s">
        <v>93</v>
      </c>
    </row>
    <row r="8367" spans="1:8" x14ac:dyDescent="0.25">
      <c r="A8367" t="s">
        <v>315</v>
      </c>
      <c r="B8367" t="s">
        <v>7030</v>
      </c>
      <c r="C8367" t="s">
        <v>89</v>
      </c>
      <c r="D8367" t="s">
        <v>6976</v>
      </c>
      <c r="E8367" t="s">
        <v>7028</v>
      </c>
      <c r="F8367" t="s">
        <v>89</v>
      </c>
      <c r="G8367" t="s">
        <v>89</v>
      </c>
      <c r="H8367" t="s">
        <v>93</v>
      </c>
    </row>
    <row r="8368" spans="1:8" x14ac:dyDescent="0.25">
      <c r="A8368" t="s">
        <v>315</v>
      </c>
      <c r="B8368" t="s">
        <v>7031</v>
      </c>
      <c r="C8368" t="s">
        <v>89</v>
      </c>
      <c r="D8368" t="s">
        <v>6980</v>
      </c>
      <c r="E8368" t="s">
        <v>7028</v>
      </c>
      <c r="F8368" t="s">
        <v>89</v>
      </c>
      <c r="G8368" t="s">
        <v>89</v>
      </c>
      <c r="H8368" t="s">
        <v>93</v>
      </c>
    </row>
    <row r="8369" spans="1:8" x14ac:dyDescent="0.25">
      <c r="A8369" t="s">
        <v>315</v>
      </c>
      <c r="B8369" t="s">
        <v>7032</v>
      </c>
      <c r="C8369" t="s">
        <v>89</v>
      </c>
      <c r="D8369" t="s">
        <v>6982</v>
      </c>
      <c r="E8369" t="s">
        <v>7028</v>
      </c>
      <c r="F8369" t="s">
        <v>89</v>
      </c>
      <c r="G8369" t="s">
        <v>89</v>
      </c>
      <c r="H8369" t="s">
        <v>93</v>
      </c>
    </row>
    <row r="8370" spans="1:8" x14ac:dyDescent="0.25">
      <c r="A8370" t="s">
        <v>315</v>
      </c>
      <c r="B8370" t="s">
        <v>7033</v>
      </c>
      <c r="C8370" t="s">
        <v>89</v>
      </c>
      <c r="D8370" t="s">
        <v>7034</v>
      </c>
      <c r="E8370" t="s">
        <v>4620</v>
      </c>
      <c r="F8370" t="s">
        <v>89</v>
      </c>
      <c r="G8370" t="s">
        <v>89</v>
      </c>
      <c r="H8370" t="s">
        <v>93</v>
      </c>
    </row>
    <row r="8371" spans="1:8" x14ac:dyDescent="0.25">
      <c r="A8371" t="s">
        <v>315</v>
      </c>
      <c r="B8371" t="s">
        <v>7035</v>
      </c>
      <c r="C8371" t="s">
        <v>89</v>
      </c>
      <c r="D8371" t="s">
        <v>7036</v>
      </c>
      <c r="E8371" t="s">
        <v>4627</v>
      </c>
      <c r="F8371" t="s">
        <v>89</v>
      </c>
      <c r="G8371" t="s">
        <v>89</v>
      </c>
      <c r="H8371" t="s">
        <v>93</v>
      </c>
    </row>
    <row r="8372" spans="1:8" x14ac:dyDescent="0.25">
      <c r="A8372" t="s">
        <v>315</v>
      </c>
      <c r="B8372" t="s">
        <v>7037</v>
      </c>
      <c r="C8372" t="s">
        <v>89</v>
      </c>
      <c r="D8372" t="s">
        <v>7038</v>
      </c>
      <c r="E8372" t="s">
        <v>4513</v>
      </c>
      <c r="F8372" t="s">
        <v>89</v>
      </c>
      <c r="G8372" t="s">
        <v>89</v>
      </c>
      <c r="H8372" t="s">
        <v>93</v>
      </c>
    </row>
    <row r="8373" spans="1:8" x14ac:dyDescent="0.25">
      <c r="A8373" t="s">
        <v>315</v>
      </c>
      <c r="B8373" t="s">
        <v>7039</v>
      </c>
      <c r="C8373" t="s">
        <v>89</v>
      </c>
      <c r="D8373" t="s">
        <v>7040</v>
      </c>
      <c r="E8373" t="s">
        <v>4615</v>
      </c>
      <c r="F8373" t="s">
        <v>89</v>
      </c>
      <c r="G8373" t="s">
        <v>89</v>
      </c>
      <c r="H8373" t="s">
        <v>93</v>
      </c>
    </row>
    <row r="8374" spans="1:8" x14ac:dyDescent="0.25">
      <c r="A8374" t="s">
        <v>315</v>
      </c>
      <c r="B8374" t="s">
        <v>7041</v>
      </c>
      <c r="C8374" t="s">
        <v>89</v>
      </c>
      <c r="D8374" t="s">
        <v>7042</v>
      </c>
      <c r="E8374" t="s">
        <v>4620</v>
      </c>
      <c r="F8374" t="s">
        <v>89</v>
      </c>
      <c r="G8374" t="s">
        <v>89</v>
      </c>
      <c r="H8374" t="s">
        <v>93</v>
      </c>
    </row>
    <row r="8375" spans="1:8" x14ac:dyDescent="0.25">
      <c r="A8375" t="s">
        <v>315</v>
      </c>
      <c r="B8375" t="s">
        <v>7043</v>
      </c>
      <c r="C8375" t="s">
        <v>89</v>
      </c>
      <c r="D8375" t="s">
        <v>7044</v>
      </c>
      <c r="E8375" t="s">
        <v>4627</v>
      </c>
      <c r="F8375" t="s">
        <v>89</v>
      </c>
      <c r="G8375" t="s">
        <v>89</v>
      </c>
      <c r="H8375" t="s">
        <v>93</v>
      </c>
    </row>
    <row r="8376" spans="1:8" x14ac:dyDescent="0.25">
      <c r="A8376" t="s">
        <v>315</v>
      </c>
      <c r="B8376" t="s">
        <v>7045</v>
      </c>
      <c r="C8376" t="s">
        <v>89</v>
      </c>
      <c r="D8376" t="s">
        <v>7046</v>
      </c>
      <c r="E8376" t="s">
        <v>4627</v>
      </c>
      <c r="F8376" t="s">
        <v>89</v>
      </c>
      <c r="G8376" t="s">
        <v>89</v>
      </c>
      <c r="H8376" t="s">
        <v>93</v>
      </c>
    </row>
    <row r="8377" spans="1:8" x14ac:dyDescent="0.25">
      <c r="A8377" t="s">
        <v>315</v>
      </c>
      <c r="B8377" t="s">
        <v>7047</v>
      </c>
      <c r="C8377" t="s">
        <v>89</v>
      </c>
      <c r="D8377" t="s">
        <v>7040</v>
      </c>
      <c r="E8377" t="s">
        <v>4627</v>
      </c>
      <c r="F8377" t="s">
        <v>89</v>
      </c>
      <c r="G8377" t="s">
        <v>89</v>
      </c>
      <c r="H8377" t="s">
        <v>93</v>
      </c>
    </row>
    <row r="8378" spans="1:8" x14ac:dyDescent="0.25">
      <c r="A8378" t="s">
        <v>315</v>
      </c>
      <c r="B8378" t="s">
        <v>7048</v>
      </c>
      <c r="C8378" t="s">
        <v>89</v>
      </c>
      <c r="D8378" t="s">
        <v>7042</v>
      </c>
      <c r="E8378" t="s">
        <v>4513</v>
      </c>
      <c r="F8378" t="s">
        <v>89</v>
      </c>
      <c r="G8378" t="s">
        <v>89</v>
      </c>
      <c r="H8378" t="s">
        <v>93</v>
      </c>
    </row>
    <row r="8379" spans="1:8" x14ac:dyDescent="0.25">
      <c r="A8379" t="s">
        <v>315</v>
      </c>
      <c r="B8379" t="s">
        <v>7049</v>
      </c>
      <c r="C8379" t="s">
        <v>89</v>
      </c>
      <c r="D8379" t="s">
        <v>7044</v>
      </c>
      <c r="E8379" t="s">
        <v>4560</v>
      </c>
      <c r="F8379" t="s">
        <v>89</v>
      </c>
      <c r="G8379" t="s">
        <v>89</v>
      </c>
      <c r="H8379" t="s">
        <v>93</v>
      </c>
    </row>
    <row r="8380" spans="1:8" x14ac:dyDescent="0.25">
      <c r="A8380" t="s">
        <v>315</v>
      </c>
      <c r="B8380" t="s">
        <v>7050</v>
      </c>
      <c r="C8380" t="s">
        <v>89</v>
      </c>
      <c r="D8380" t="s">
        <v>7046</v>
      </c>
      <c r="E8380" t="s">
        <v>4560</v>
      </c>
      <c r="F8380" t="s">
        <v>89</v>
      </c>
      <c r="G8380" t="s">
        <v>89</v>
      </c>
      <c r="H8380" t="s">
        <v>93</v>
      </c>
    </row>
    <row r="8381" spans="1:8" x14ac:dyDescent="0.25">
      <c r="A8381" t="s">
        <v>315</v>
      </c>
      <c r="B8381" t="s">
        <v>7051</v>
      </c>
      <c r="C8381" t="s">
        <v>89</v>
      </c>
      <c r="D8381" t="s">
        <v>7052</v>
      </c>
      <c r="E8381" t="s">
        <v>4615</v>
      </c>
      <c r="F8381" t="s">
        <v>89</v>
      </c>
      <c r="G8381" t="s">
        <v>89</v>
      </c>
      <c r="H8381" t="s">
        <v>93</v>
      </c>
    </row>
    <row r="8382" spans="1:8" x14ac:dyDescent="0.25">
      <c r="A8382" t="s">
        <v>315</v>
      </c>
      <c r="B8382" t="s">
        <v>7053</v>
      </c>
      <c r="C8382" t="s">
        <v>89</v>
      </c>
      <c r="D8382" t="s">
        <v>7054</v>
      </c>
      <c r="E8382" t="s">
        <v>4615</v>
      </c>
      <c r="F8382" t="s">
        <v>89</v>
      </c>
      <c r="G8382" t="s">
        <v>89</v>
      </c>
      <c r="H8382" t="s">
        <v>93</v>
      </c>
    </row>
    <row r="8383" spans="1:8" x14ac:dyDescent="0.25">
      <c r="A8383" t="s">
        <v>315</v>
      </c>
      <c r="B8383" t="s">
        <v>7055</v>
      </c>
      <c r="C8383" t="s">
        <v>89</v>
      </c>
      <c r="D8383" t="s">
        <v>7056</v>
      </c>
      <c r="E8383" t="s">
        <v>4620</v>
      </c>
      <c r="F8383" t="s">
        <v>89</v>
      </c>
      <c r="G8383" t="s">
        <v>89</v>
      </c>
      <c r="H8383" t="s">
        <v>93</v>
      </c>
    </row>
    <row r="8384" spans="1:8" x14ac:dyDescent="0.25">
      <c r="A8384" t="s">
        <v>315</v>
      </c>
      <c r="B8384" t="s">
        <v>1344</v>
      </c>
      <c r="C8384" t="s">
        <v>89</v>
      </c>
      <c r="D8384" t="s">
        <v>7057</v>
      </c>
      <c r="E8384" t="s">
        <v>4620</v>
      </c>
      <c r="F8384" t="s">
        <v>89</v>
      </c>
      <c r="G8384" t="s">
        <v>89</v>
      </c>
      <c r="H8384" t="s">
        <v>93</v>
      </c>
    </row>
    <row r="8385" spans="1:8" x14ac:dyDescent="0.25">
      <c r="A8385" t="s">
        <v>315</v>
      </c>
      <c r="B8385" t="s">
        <v>7058</v>
      </c>
      <c r="C8385" t="s">
        <v>89</v>
      </c>
      <c r="D8385" t="s">
        <v>7059</v>
      </c>
      <c r="E8385" t="s">
        <v>4615</v>
      </c>
      <c r="F8385" t="s">
        <v>89</v>
      </c>
      <c r="G8385" t="s">
        <v>89</v>
      </c>
      <c r="H8385" t="s">
        <v>93</v>
      </c>
    </row>
    <row r="8386" spans="1:8" x14ac:dyDescent="0.25">
      <c r="A8386" t="s">
        <v>315</v>
      </c>
      <c r="B8386" t="s">
        <v>7060</v>
      </c>
      <c r="C8386" t="s">
        <v>89</v>
      </c>
      <c r="D8386" t="s">
        <v>7061</v>
      </c>
      <c r="E8386" t="s">
        <v>4620</v>
      </c>
      <c r="F8386" t="s">
        <v>89</v>
      </c>
      <c r="G8386" t="s">
        <v>89</v>
      </c>
      <c r="H8386" t="s">
        <v>93</v>
      </c>
    </row>
    <row r="8387" spans="1:8" x14ac:dyDescent="0.25">
      <c r="A8387" t="s">
        <v>315</v>
      </c>
      <c r="B8387" t="s">
        <v>7062</v>
      </c>
      <c r="C8387" t="s">
        <v>89</v>
      </c>
      <c r="D8387" t="s">
        <v>7063</v>
      </c>
      <c r="E8387" t="s">
        <v>4627</v>
      </c>
      <c r="F8387" t="s">
        <v>89</v>
      </c>
      <c r="G8387" t="s">
        <v>89</v>
      </c>
      <c r="H8387" t="s">
        <v>93</v>
      </c>
    </row>
    <row r="8388" spans="1:8" x14ac:dyDescent="0.25">
      <c r="A8388" t="s">
        <v>315</v>
      </c>
      <c r="B8388" t="s">
        <v>7064</v>
      </c>
      <c r="C8388" t="s">
        <v>89</v>
      </c>
      <c r="D8388" t="s">
        <v>7065</v>
      </c>
      <c r="E8388" t="s">
        <v>4627</v>
      </c>
      <c r="F8388" t="s">
        <v>89</v>
      </c>
      <c r="G8388" t="s">
        <v>89</v>
      </c>
      <c r="H8388" t="s">
        <v>93</v>
      </c>
    </row>
    <row r="8389" spans="1:8" x14ac:dyDescent="0.25">
      <c r="A8389" t="s">
        <v>315</v>
      </c>
      <c r="B8389" t="s">
        <v>7066</v>
      </c>
      <c r="C8389" t="s">
        <v>89</v>
      </c>
      <c r="D8389" t="s">
        <v>7067</v>
      </c>
      <c r="E8389" t="s">
        <v>4627</v>
      </c>
      <c r="F8389" t="s">
        <v>89</v>
      </c>
      <c r="G8389" t="s">
        <v>89</v>
      </c>
      <c r="H8389" t="s">
        <v>93</v>
      </c>
    </row>
    <row r="8390" spans="1:8" x14ac:dyDescent="0.25">
      <c r="A8390" t="s">
        <v>315</v>
      </c>
      <c r="B8390" t="s">
        <v>7068</v>
      </c>
      <c r="C8390" t="s">
        <v>89</v>
      </c>
      <c r="D8390" t="s">
        <v>7069</v>
      </c>
      <c r="E8390" t="s">
        <v>4670</v>
      </c>
      <c r="F8390" t="s">
        <v>89</v>
      </c>
      <c r="G8390" t="s">
        <v>89</v>
      </c>
      <c r="H8390" t="s">
        <v>93</v>
      </c>
    </row>
    <row r="8391" spans="1:8" x14ac:dyDescent="0.25">
      <c r="A8391" t="s">
        <v>315</v>
      </c>
      <c r="B8391" t="s">
        <v>7070</v>
      </c>
      <c r="C8391" t="s">
        <v>89</v>
      </c>
      <c r="D8391" t="s">
        <v>7071</v>
      </c>
      <c r="E8391" t="s">
        <v>4670</v>
      </c>
      <c r="F8391" t="s">
        <v>89</v>
      </c>
      <c r="G8391" t="s">
        <v>89</v>
      </c>
      <c r="H8391" t="s">
        <v>93</v>
      </c>
    </row>
    <row r="8392" spans="1:8" x14ac:dyDescent="0.25">
      <c r="A8392" t="s">
        <v>315</v>
      </c>
      <c r="B8392" t="s">
        <v>7072</v>
      </c>
      <c r="C8392" t="s">
        <v>89</v>
      </c>
      <c r="D8392" t="s">
        <v>7073</v>
      </c>
      <c r="E8392" t="s">
        <v>4670</v>
      </c>
      <c r="F8392" t="s">
        <v>89</v>
      </c>
      <c r="G8392" t="s">
        <v>89</v>
      </c>
      <c r="H8392" t="s">
        <v>93</v>
      </c>
    </row>
    <row r="8393" spans="1:8" x14ac:dyDescent="0.25">
      <c r="A8393" t="s">
        <v>315</v>
      </c>
      <c r="B8393" t="s">
        <v>7074</v>
      </c>
      <c r="C8393" t="s">
        <v>89</v>
      </c>
      <c r="D8393" t="s">
        <v>7075</v>
      </c>
      <c r="E8393" t="s">
        <v>4675</v>
      </c>
      <c r="F8393" t="s">
        <v>89</v>
      </c>
      <c r="G8393" t="s">
        <v>89</v>
      </c>
      <c r="H8393" t="s">
        <v>93</v>
      </c>
    </row>
    <row r="8394" spans="1:8" x14ac:dyDescent="0.25">
      <c r="A8394" t="s">
        <v>315</v>
      </c>
      <c r="B8394" t="s">
        <v>7076</v>
      </c>
      <c r="C8394" t="s">
        <v>89</v>
      </c>
      <c r="D8394" t="s">
        <v>7077</v>
      </c>
      <c r="E8394" t="s">
        <v>4675</v>
      </c>
      <c r="F8394" t="s">
        <v>89</v>
      </c>
      <c r="G8394" t="s">
        <v>89</v>
      </c>
      <c r="H8394" t="s">
        <v>93</v>
      </c>
    </row>
    <row r="8395" spans="1:8" x14ac:dyDescent="0.25">
      <c r="A8395" t="s">
        <v>315</v>
      </c>
      <c r="B8395" t="s">
        <v>7078</v>
      </c>
      <c r="C8395" t="s">
        <v>89</v>
      </c>
      <c r="D8395" t="s">
        <v>7079</v>
      </c>
      <c r="E8395" t="s">
        <v>4675</v>
      </c>
      <c r="F8395" t="s">
        <v>89</v>
      </c>
      <c r="G8395" t="s">
        <v>89</v>
      </c>
      <c r="H8395" t="s">
        <v>93</v>
      </c>
    </row>
    <row r="8396" spans="1:8" x14ac:dyDescent="0.25">
      <c r="A8396" t="s">
        <v>315</v>
      </c>
      <c r="B8396" t="s">
        <v>7080</v>
      </c>
      <c r="C8396" t="s">
        <v>89</v>
      </c>
      <c r="D8396" t="s">
        <v>7081</v>
      </c>
      <c r="E8396" t="s">
        <v>4612</v>
      </c>
      <c r="F8396" t="s">
        <v>89</v>
      </c>
      <c r="G8396" t="s">
        <v>89</v>
      </c>
      <c r="H8396" t="s">
        <v>93</v>
      </c>
    </row>
    <row r="8397" spans="1:8" x14ac:dyDescent="0.25">
      <c r="A8397" t="s">
        <v>315</v>
      </c>
      <c r="B8397" t="s">
        <v>7082</v>
      </c>
      <c r="C8397" t="s">
        <v>89</v>
      </c>
      <c r="D8397" t="s">
        <v>7083</v>
      </c>
      <c r="E8397" t="s">
        <v>4612</v>
      </c>
      <c r="F8397" t="s">
        <v>89</v>
      </c>
      <c r="G8397" t="s">
        <v>89</v>
      </c>
      <c r="H8397" t="s">
        <v>93</v>
      </c>
    </row>
    <row r="8398" spans="1:8" x14ac:dyDescent="0.25">
      <c r="A8398" t="s">
        <v>315</v>
      </c>
      <c r="B8398" t="s">
        <v>7084</v>
      </c>
      <c r="C8398" t="s">
        <v>89</v>
      </c>
      <c r="D8398" t="s">
        <v>7085</v>
      </c>
      <c r="E8398" t="s">
        <v>4612</v>
      </c>
      <c r="F8398" t="s">
        <v>89</v>
      </c>
      <c r="G8398" t="s">
        <v>89</v>
      </c>
      <c r="H8398" t="s">
        <v>93</v>
      </c>
    </row>
    <row r="8399" spans="1:8" x14ac:dyDescent="0.25">
      <c r="A8399" t="s">
        <v>315</v>
      </c>
      <c r="B8399" t="s">
        <v>7086</v>
      </c>
      <c r="C8399" t="s">
        <v>89</v>
      </c>
      <c r="D8399" t="s">
        <v>7087</v>
      </c>
      <c r="E8399" t="s">
        <v>4473</v>
      </c>
      <c r="F8399" t="s">
        <v>89</v>
      </c>
      <c r="G8399" t="s">
        <v>89</v>
      </c>
      <c r="H8399" t="s">
        <v>93</v>
      </c>
    </row>
    <row r="8400" spans="1:8" x14ac:dyDescent="0.25">
      <c r="A8400" t="s">
        <v>315</v>
      </c>
      <c r="B8400" t="s">
        <v>7088</v>
      </c>
      <c r="C8400" t="s">
        <v>89</v>
      </c>
      <c r="D8400" t="s">
        <v>7089</v>
      </c>
      <c r="E8400" t="s">
        <v>4473</v>
      </c>
      <c r="F8400" t="s">
        <v>89</v>
      </c>
      <c r="G8400" t="s">
        <v>89</v>
      </c>
      <c r="H8400" t="s">
        <v>93</v>
      </c>
    </row>
    <row r="8401" spans="1:8" x14ac:dyDescent="0.25">
      <c r="A8401" t="s">
        <v>315</v>
      </c>
      <c r="B8401" t="s">
        <v>7090</v>
      </c>
      <c r="C8401" t="s">
        <v>89</v>
      </c>
      <c r="D8401" t="s">
        <v>7091</v>
      </c>
      <c r="E8401" t="s">
        <v>4473</v>
      </c>
      <c r="F8401" t="s">
        <v>89</v>
      </c>
      <c r="G8401" t="s">
        <v>89</v>
      </c>
      <c r="H8401" t="s">
        <v>93</v>
      </c>
    </row>
    <row r="8402" spans="1:8" x14ac:dyDescent="0.25">
      <c r="A8402" t="s">
        <v>315</v>
      </c>
      <c r="B8402" t="s">
        <v>7092</v>
      </c>
      <c r="C8402" t="s">
        <v>89</v>
      </c>
      <c r="D8402" t="s">
        <v>7093</v>
      </c>
      <c r="E8402" t="s">
        <v>4473</v>
      </c>
      <c r="F8402" t="s">
        <v>89</v>
      </c>
      <c r="G8402" t="s">
        <v>89</v>
      </c>
      <c r="H8402" t="s">
        <v>93</v>
      </c>
    </row>
    <row r="8403" spans="1:8" x14ac:dyDescent="0.25">
      <c r="A8403" t="s">
        <v>315</v>
      </c>
      <c r="B8403" t="s">
        <v>7094</v>
      </c>
      <c r="C8403" t="s">
        <v>89</v>
      </c>
      <c r="D8403" t="s">
        <v>7095</v>
      </c>
      <c r="E8403" t="s">
        <v>4448</v>
      </c>
      <c r="F8403" t="s">
        <v>89</v>
      </c>
      <c r="G8403" t="s">
        <v>89</v>
      </c>
      <c r="H8403" t="s">
        <v>93</v>
      </c>
    </row>
    <row r="8404" spans="1:8" x14ac:dyDescent="0.25">
      <c r="A8404" t="s">
        <v>315</v>
      </c>
      <c r="B8404" t="s">
        <v>7096</v>
      </c>
      <c r="C8404" t="s">
        <v>89</v>
      </c>
      <c r="D8404" t="s">
        <v>7097</v>
      </c>
      <c r="E8404" t="s">
        <v>4438</v>
      </c>
      <c r="F8404" t="s">
        <v>89</v>
      </c>
      <c r="G8404" t="s">
        <v>89</v>
      </c>
      <c r="H8404" t="s">
        <v>93</v>
      </c>
    </row>
    <row r="8405" spans="1:8" x14ac:dyDescent="0.25">
      <c r="A8405" t="s">
        <v>315</v>
      </c>
      <c r="B8405" t="s">
        <v>7098</v>
      </c>
      <c r="C8405" t="s">
        <v>89</v>
      </c>
      <c r="D8405" t="s">
        <v>7099</v>
      </c>
      <c r="E8405" t="s">
        <v>4438</v>
      </c>
      <c r="F8405" t="s">
        <v>89</v>
      </c>
      <c r="G8405" t="s">
        <v>89</v>
      </c>
      <c r="H8405" t="s">
        <v>93</v>
      </c>
    </row>
    <row r="8406" spans="1:8" x14ac:dyDescent="0.25">
      <c r="A8406" t="s">
        <v>315</v>
      </c>
      <c r="B8406" t="s">
        <v>7100</v>
      </c>
      <c r="C8406" t="s">
        <v>89</v>
      </c>
      <c r="D8406" t="s">
        <v>7101</v>
      </c>
      <c r="E8406" t="s">
        <v>4438</v>
      </c>
      <c r="F8406" t="s">
        <v>89</v>
      </c>
      <c r="G8406" t="s">
        <v>89</v>
      </c>
      <c r="H8406" t="s">
        <v>93</v>
      </c>
    </row>
    <row r="8407" spans="1:8" x14ac:dyDescent="0.25">
      <c r="A8407" t="s">
        <v>315</v>
      </c>
      <c r="B8407" t="s">
        <v>7102</v>
      </c>
      <c r="C8407" t="s">
        <v>89</v>
      </c>
      <c r="D8407" t="s">
        <v>7103</v>
      </c>
      <c r="E8407" t="s">
        <v>4557</v>
      </c>
      <c r="F8407" t="s">
        <v>89</v>
      </c>
      <c r="G8407" t="s">
        <v>89</v>
      </c>
      <c r="H8407" t="s">
        <v>93</v>
      </c>
    </row>
    <row r="8408" spans="1:8" x14ac:dyDescent="0.25">
      <c r="A8408" t="s">
        <v>315</v>
      </c>
      <c r="B8408" t="s">
        <v>7104</v>
      </c>
      <c r="C8408" t="s">
        <v>89</v>
      </c>
      <c r="D8408" t="s">
        <v>7105</v>
      </c>
      <c r="E8408" t="s">
        <v>4539</v>
      </c>
      <c r="F8408" t="s">
        <v>89</v>
      </c>
      <c r="G8408" t="s">
        <v>89</v>
      </c>
      <c r="H8408" t="s">
        <v>93</v>
      </c>
    </row>
    <row r="8409" spans="1:8" x14ac:dyDescent="0.25">
      <c r="A8409" t="s">
        <v>315</v>
      </c>
      <c r="B8409" t="s">
        <v>7106</v>
      </c>
      <c r="C8409" t="s">
        <v>89</v>
      </c>
      <c r="D8409" t="s">
        <v>7107</v>
      </c>
      <c r="E8409" t="s">
        <v>4539</v>
      </c>
      <c r="F8409" t="s">
        <v>89</v>
      </c>
      <c r="G8409" t="s">
        <v>89</v>
      </c>
      <c r="H8409" t="s">
        <v>93</v>
      </c>
    </row>
    <row r="8410" spans="1:8" x14ac:dyDescent="0.25">
      <c r="A8410" t="s">
        <v>315</v>
      </c>
      <c r="B8410" t="s">
        <v>7108</v>
      </c>
      <c r="C8410" t="s">
        <v>89</v>
      </c>
      <c r="D8410" t="s">
        <v>7109</v>
      </c>
      <c r="E8410" t="s">
        <v>4473</v>
      </c>
      <c r="F8410" t="s">
        <v>89</v>
      </c>
      <c r="G8410" t="s">
        <v>89</v>
      </c>
      <c r="H8410" t="s">
        <v>93</v>
      </c>
    </row>
    <row r="8411" spans="1:8" x14ac:dyDescent="0.25">
      <c r="A8411" t="s">
        <v>315</v>
      </c>
      <c r="B8411" t="s">
        <v>7110</v>
      </c>
      <c r="C8411" t="s">
        <v>89</v>
      </c>
      <c r="D8411" t="s">
        <v>89</v>
      </c>
      <c r="E8411" t="s">
        <v>4667</v>
      </c>
      <c r="F8411" t="s">
        <v>89</v>
      </c>
      <c r="G8411" t="s">
        <v>89</v>
      </c>
      <c r="H8411" t="s">
        <v>93</v>
      </c>
    </row>
    <row r="8412" spans="1:8" x14ac:dyDescent="0.25">
      <c r="A8412" t="s">
        <v>315</v>
      </c>
      <c r="B8412" t="s">
        <v>7111</v>
      </c>
      <c r="C8412" t="s">
        <v>89</v>
      </c>
      <c r="D8412" t="s">
        <v>89</v>
      </c>
      <c r="E8412" t="s">
        <v>4667</v>
      </c>
      <c r="F8412" t="s">
        <v>89</v>
      </c>
      <c r="G8412" t="s">
        <v>89</v>
      </c>
      <c r="H8412" t="s">
        <v>93</v>
      </c>
    </row>
    <row r="8413" spans="1:8" x14ac:dyDescent="0.25">
      <c r="A8413" t="s">
        <v>315</v>
      </c>
      <c r="B8413" t="s">
        <v>7112</v>
      </c>
      <c r="C8413" t="s">
        <v>89</v>
      </c>
      <c r="D8413" t="s">
        <v>89</v>
      </c>
      <c r="E8413" t="s">
        <v>4661</v>
      </c>
      <c r="F8413" t="s">
        <v>89</v>
      </c>
      <c r="G8413" t="s">
        <v>89</v>
      </c>
      <c r="H8413" t="s">
        <v>93</v>
      </c>
    </row>
    <row r="8414" spans="1:8" x14ac:dyDescent="0.25">
      <c r="A8414" t="s">
        <v>315</v>
      </c>
      <c r="B8414" t="s">
        <v>7113</v>
      </c>
      <c r="C8414" t="s">
        <v>89</v>
      </c>
      <c r="D8414" t="s">
        <v>89</v>
      </c>
      <c r="E8414" t="s">
        <v>4675</v>
      </c>
      <c r="F8414" t="s">
        <v>89</v>
      </c>
      <c r="G8414" t="s">
        <v>89</v>
      </c>
      <c r="H8414" t="s">
        <v>93</v>
      </c>
    </row>
    <row r="8415" spans="1:8" x14ac:dyDescent="0.25">
      <c r="A8415" t="s">
        <v>315</v>
      </c>
      <c r="B8415" t="s">
        <v>7114</v>
      </c>
      <c r="C8415" t="s">
        <v>89</v>
      </c>
      <c r="D8415" t="s">
        <v>89</v>
      </c>
      <c r="E8415" t="s">
        <v>4661</v>
      </c>
      <c r="F8415" t="s">
        <v>89</v>
      </c>
      <c r="G8415" t="s">
        <v>89</v>
      </c>
      <c r="H8415" t="s">
        <v>93</v>
      </c>
    </row>
    <row r="8416" spans="1:8" x14ac:dyDescent="0.25">
      <c r="A8416" t="s">
        <v>315</v>
      </c>
      <c r="B8416" t="s">
        <v>7115</v>
      </c>
      <c r="C8416" t="s">
        <v>89</v>
      </c>
      <c r="D8416" t="s">
        <v>7116</v>
      </c>
      <c r="E8416" t="s">
        <v>4654</v>
      </c>
      <c r="F8416" t="s">
        <v>89</v>
      </c>
      <c r="G8416" t="s">
        <v>89</v>
      </c>
      <c r="H8416" t="s">
        <v>93</v>
      </c>
    </row>
    <row r="8417" spans="1:8" x14ac:dyDescent="0.25">
      <c r="A8417" t="s">
        <v>315</v>
      </c>
      <c r="B8417" t="s">
        <v>4686</v>
      </c>
      <c r="C8417" t="s">
        <v>89</v>
      </c>
      <c r="D8417" t="s">
        <v>7117</v>
      </c>
      <c r="E8417" t="s">
        <v>4658</v>
      </c>
      <c r="F8417" t="s">
        <v>89</v>
      </c>
      <c r="G8417" t="s">
        <v>89</v>
      </c>
      <c r="H8417" t="s">
        <v>93</v>
      </c>
    </row>
    <row r="8418" spans="1:8" x14ac:dyDescent="0.25">
      <c r="A8418" t="s">
        <v>315</v>
      </c>
      <c r="B8418" t="s">
        <v>7118</v>
      </c>
      <c r="C8418" t="s">
        <v>89</v>
      </c>
      <c r="D8418" t="s">
        <v>7119</v>
      </c>
      <c r="E8418" t="s">
        <v>4675</v>
      </c>
      <c r="F8418" t="s">
        <v>89</v>
      </c>
      <c r="G8418" t="s">
        <v>89</v>
      </c>
      <c r="H8418" t="s">
        <v>93</v>
      </c>
    </row>
    <row r="8419" spans="1:8" x14ac:dyDescent="0.25">
      <c r="A8419" t="s">
        <v>315</v>
      </c>
      <c r="B8419" t="s">
        <v>7120</v>
      </c>
      <c r="C8419" t="s">
        <v>89</v>
      </c>
      <c r="D8419" t="s">
        <v>89</v>
      </c>
      <c r="E8419" t="s">
        <v>4665</v>
      </c>
      <c r="F8419" t="s">
        <v>89</v>
      </c>
      <c r="G8419" t="s">
        <v>89</v>
      </c>
      <c r="H8419" t="s">
        <v>93</v>
      </c>
    </row>
    <row r="8420" spans="1:8" x14ac:dyDescent="0.25">
      <c r="A8420" t="s">
        <v>315</v>
      </c>
      <c r="B8420" t="s">
        <v>7121</v>
      </c>
      <c r="C8420" t="s">
        <v>89</v>
      </c>
      <c r="D8420" t="s">
        <v>89</v>
      </c>
      <c r="E8420" t="s">
        <v>4665</v>
      </c>
      <c r="F8420" t="s">
        <v>89</v>
      </c>
      <c r="G8420" t="s">
        <v>89</v>
      </c>
      <c r="H8420" t="s">
        <v>93</v>
      </c>
    </row>
    <row r="8421" spans="1:8" x14ac:dyDescent="0.25">
      <c r="A8421" t="s">
        <v>315</v>
      </c>
      <c r="B8421" t="s">
        <v>7122</v>
      </c>
      <c r="C8421" t="s">
        <v>89</v>
      </c>
      <c r="D8421" t="s">
        <v>89</v>
      </c>
      <c r="E8421" t="s">
        <v>4665</v>
      </c>
      <c r="F8421" t="s">
        <v>89</v>
      </c>
      <c r="G8421" t="s">
        <v>89</v>
      </c>
      <c r="H8421" t="s">
        <v>93</v>
      </c>
    </row>
    <row r="8422" spans="1:8" x14ac:dyDescent="0.25">
      <c r="A8422" t="s">
        <v>315</v>
      </c>
      <c r="B8422" t="s">
        <v>1284</v>
      </c>
      <c r="C8422" t="s">
        <v>89</v>
      </c>
      <c r="D8422" t="s">
        <v>89</v>
      </c>
      <c r="E8422" t="s">
        <v>4667</v>
      </c>
      <c r="F8422" t="s">
        <v>89</v>
      </c>
      <c r="G8422" t="s">
        <v>89</v>
      </c>
      <c r="H8422" t="s">
        <v>93</v>
      </c>
    </row>
    <row r="8423" spans="1:8" x14ac:dyDescent="0.25">
      <c r="A8423" t="s">
        <v>315</v>
      </c>
      <c r="B8423" t="s">
        <v>1122</v>
      </c>
      <c r="C8423" t="s">
        <v>89</v>
      </c>
      <c r="D8423" t="s">
        <v>89</v>
      </c>
      <c r="E8423" t="s">
        <v>4667</v>
      </c>
      <c r="F8423" t="s">
        <v>89</v>
      </c>
      <c r="G8423" t="s">
        <v>89</v>
      </c>
      <c r="H8423" t="s">
        <v>93</v>
      </c>
    </row>
    <row r="8424" spans="1:8" x14ac:dyDescent="0.25">
      <c r="A8424" t="s">
        <v>315</v>
      </c>
      <c r="B8424" t="s">
        <v>1331</v>
      </c>
      <c r="C8424" t="s">
        <v>89</v>
      </c>
      <c r="D8424" t="s">
        <v>89</v>
      </c>
      <c r="E8424" t="s">
        <v>4667</v>
      </c>
      <c r="F8424" t="s">
        <v>89</v>
      </c>
      <c r="G8424" t="s">
        <v>89</v>
      </c>
      <c r="H8424" t="s">
        <v>93</v>
      </c>
    </row>
    <row r="8425" spans="1:8" x14ac:dyDescent="0.25">
      <c r="A8425" t="s">
        <v>315</v>
      </c>
      <c r="B8425" t="s">
        <v>1124</v>
      </c>
      <c r="C8425" t="s">
        <v>89</v>
      </c>
      <c r="D8425" t="s">
        <v>89</v>
      </c>
      <c r="E8425" t="s">
        <v>4667</v>
      </c>
      <c r="F8425" t="s">
        <v>89</v>
      </c>
      <c r="G8425" t="s">
        <v>89</v>
      </c>
      <c r="H8425" t="s">
        <v>93</v>
      </c>
    </row>
    <row r="8426" spans="1:8" x14ac:dyDescent="0.25">
      <c r="A8426" t="s">
        <v>315</v>
      </c>
      <c r="B8426" t="s">
        <v>1125</v>
      </c>
      <c r="C8426" t="s">
        <v>89</v>
      </c>
      <c r="D8426" t="s">
        <v>89</v>
      </c>
      <c r="E8426" t="s">
        <v>4667</v>
      </c>
      <c r="F8426" t="s">
        <v>89</v>
      </c>
      <c r="G8426" t="s">
        <v>89</v>
      </c>
      <c r="H8426" t="s">
        <v>93</v>
      </c>
    </row>
    <row r="8427" spans="1:8" x14ac:dyDescent="0.25">
      <c r="A8427" t="s">
        <v>315</v>
      </c>
      <c r="B8427" t="s">
        <v>3060</v>
      </c>
      <c r="C8427" t="s">
        <v>89</v>
      </c>
      <c r="D8427" t="s">
        <v>89</v>
      </c>
      <c r="E8427" t="s">
        <v>4667</v>
      </c>
      <c r="F8427" t="s">
        <v>89</v>
      </c>
      <c r="G8427" t="s">
        <v>89</v>
      </c>
      <c r="H8427" t="s">
        <v>93</v>
      </c>
    </row>
    <row r="8428" spans="1:8" x14ac:dyDescent="0.25">
      <c r="A8428" t="s">
        <v>315</v>
      </c>
      <c r="B8428" t="s">
        <v>3059</v>
      </c>
      <c r="C8428" t="s">
        <v>89</v>
      </c>
      <c r="D8428" t="s">
        <v>89</v>
      </c>
      <c r="E8428" t="s">
        <v>4667</v>
      </c>
      <c r="F8428" t="s">
        <v>89</v>
      </c>
      <c r="G8428" t="s">
        <v>89</v>
      </c>
      <c r="H8428" t="s">
        <v>93</v>
      </c>
    </row>
    <row r="8429" spans="1:8" x14ac:dyDescent="0.25">
      <c r="A8429" t="s">
        <v>315</v>
      </c>
      <c r="B8429" t="s">
        <v>7123</v>
      </c>
      <c r="C8429" t="s">
        <v>89</v>
      </c>
      <c r="D8429" t="s">
        <v>89</v>
      </c>
      <c r="E8429" t="s">
        <v>4667</v>
      </c>
      <c r="F8429" t="s">
        <v>89</v>
      </c>
      <c r="G8429" t="s">
        <v>89</v>
      </c>
      <c r="H8429" t="s">
        <v>93</v>
      </c>
    </row>
    <row r="8430" spans="1:8" x14ac:dyDescent="0.25">
      <c r="A8430" t="s">
        <v>315</v>
      </c>
      <c r="B8430" t="s">
        <v>3058</v>
      </c>
      <c r="C8430" t="s">
        <v>89</v>
      </c>
      <c r="D8430" t="s">
        <v>89</v>
      </c>
      <c r="E8430" t="s">
        <v>4667</v>
      </c>
      <c r="F8430" t="s">
        <v>89</v>
      </c>
      <c r="G8430" t="s">
        <v>89</v>
      </c>
      <c r="H8430" t="s">
        <v>93</v>
      </c>
    </row>
    <row r="8431" spans="1:8" x14ac:dyDescent="0.25">
      <c r="A8431" t="s">
        <v>315</v>
      </c>
      <c r="B8431" t="s">
        <v>3063</v>
      </c>
      <c r="C8431" t="s">
        <v>89</v>
      </c>
      <c r="D8431" t="s">
        <v>89</v>
      </c>
      <c r="E8431" t="s">
        <v>4667</v>
      </c>
      <c r="F8431" t="s">
        <v>89</v>
      </c>
      <c r="G8431" t="s">
        <v>89</v>
      </c>
      <c r="H8431" t="s">
        <v>93</v>
      </c>
    </row>
    <row r="8432" spans="1:8" x14ac:dyDescent="0.25">
      <c r="A8432" t="s">
        <v>315</v>
      </c>
      <c r="B8432" t="s">
        <v>4700</v>
      </c>
      <c r="C8432" t="s">
        <v>89</v>
      </c>
      <c r="D8432" t="s">
        <v>89</v>
      </c>
      <c r="E8432" t="s">
        <v>4667</v>
      </c>
      <c r="F8432" t="s">
        <v>89</v>
      </c>
      <c r="G8432" t="s">
        <v>89</v>
      </c>
      <c r="H8432" t="s">
        <v>93</v>
      </c>
    </row>
    <row r="8433" spans="1:8" x14ac:dyDescent="0.25">
      <c r="A8433" t="s">
        <v>315</v>
      </c>
      <c r="B8433" t="s">
        <v>7124</v>
      </c>
      <c r="C8433" t="s">
        <v>89</v>
      </c>
      <c r="D8433" t="s">
        <v>89</v>
      </c>
      <c r="E8433" t="s">
        <v>4665</v>
      </c>
      <c r="F8433" t="s">
        <v>89</v>
      </c>
      <c r="G8433" t="s">
        <v>89</v>
      </c>
      <c r="H8433" t="s">
        <v>93</v>
      </c>
    </row>
    <row r="8434" spans="1:8" x14ac:dyDescent="0.25">
      <c r="A8434" t="s">
        <v>315</v>
      </c>
      <c r="B8434" t="s">
        <v>7125</v>
      </c>
      <c r="C8434" t="s">
        <v>89</v>
      </c>
      <c r="D8434" t="s">
        <v>89</v>
      </c>
      <c r="E8434" t="s">
        <v>4702</v>
      </c>
      <c r="F8434" t="s">
        <v>89</v>
      </c>
      <c r="G8434" t="s">
        <v>89</v>
      </c>
      <c r="H8434" t="s">
        <v>93</v>
      </c>
    </row>
    <row r="8435" spans="1:8" x14ac:dyDescent="0.25">
      <c r="A8435" t="s">
        <v>315</v>
      </c>
      <c r="B8435" t="s">
        <v>7126</v>
      </c>
      <c r="C8435" t="s">
        <v>89</v>
      </c>
      <c r="D8435" t="s">
        <v>89</v>
      </c>
      <c r="E8435" t="s">
        <v>4712</v>
      </c>
      <c r="F8435" t="s">
        <v>89</v>
      </c>
      <c r="G8435" t="s">
        <v>89</v>
      </c>
      <c r="H8435" t="s">
        <v>93</v>
      </c>
    </row>
    <row r="8436" spans="1:8" x14ac:dyDescent="0.25">
      <c r="A8436" t="s">
        <v>315</v>
      </c>
      <c r="B8436" t="s">
        <v>1268</v>
      </c>
      <c r="C8436" t="s">
        <v>89</v>
      </c>
      <c r="D8436" t="s">
        <v>89</v>
      </c>
      <c r="E8436" t="s">
        <v>4670</v>
      </c>
      <c r="F8436" t="s">
        <v>89</v>
      </c>
      <c r="G8436" t="s">
        <v>89</v>
      </c>
      <c r="H8436" t="s">
        <v>93</v>
      </c>
    </row>
    <row r="8437" spans="1:8" x14ac:dyDescent="0.25">
      <c r="A8437" t="s">
        <v>315</v>
      </c>
      <c r="B8437" t="s">
        <v>1336</v>
      </c>
      <c r="C8437" t="s">
        <v>89</v>
      </c>
      <c r="D8437" t="s">
        <v>89</v>
      </c>
      <c r="E8437" t="s">
        <v>4670</v>
      </c>
      <c r="F8437" t="s">
        <v>89</v>
      </c>
      <c r="G8437" t="s">
        <v>89</v>
      </c>
      <c r="H8437" t="s">
        <v>93</v>
      </c>
    </row>
    <row r="8438" spans="1:8" x14ac:dyDescent="0.25">
      <c r="A8438" t="s">
        <v>315</v>
      </c>
      <c r="B8438" t="s">
        <v>3068</v>
      </c>
      <c r="C8438" t="s">
        <v>89</v>
      </c>
      <c r="D8438" t="s">
        <v>89</v>
      </c>
      <c r="E8438" t="s">
        <v>4670</v>
      </c>
      <c r="F8438" t="s">
        <v>89</v>
      </c>
      <c r="G8438" t="s">
        <v>89</v>
      </c>
      <c r="H8438" t="s">
        <v>93</v>
      </c>
    </row>
    <row r="8439" spans="1:8" x14ac:dyDescent="0.25">
      <c r="A8439" t="s">
        <v>315</v>
      </c>
      <c r="B8439" t="s">
        <v>1269</v>
      </c>
      <c r="C8439" t="s">
        <v>89</v>
      </c>
      <c r="D8439" t="s">
        <v>89</v>
      </c>
      <c r="E8439" t="s">
        <v>4670</v>
      </c>
      <c r="F8439" t="s">
        <v>89</v>
      </c>
      <c r="G8439" t="s">
        <v>89</v>
      </c>
      <c r="H8439" t="s">
        <v>93</v>
      </c>
    </row>
    <row r="8440" spans="1:8" x14ac:dyDescent="0.25">
      <c r="A8440" t="s">
        <v>315</v>
      </c>
      <c r="B8440" t="s">
        <v>1270</v>
      </c>
      <c r="C8440" t="s">
        <v>89</v>
      </c>
      <c r="D8440" t="s">
        <v>89</v>
      </c>
      <c r="E8440" t="s">
        <v>4670</v>
      </c>
      <c r="F8440" t="s">
        <v>89</v>
      </c>
      <c r="G8440" t="s">
        <v>89</v>
      </c>
      <c r="H8440" t="s">
        <v>93</v>
      </c>
    </row>
    <row r="8441" spans="1:8" x14ac:dyDescent="0.25">
      <c r="A8441" t="s">
        <v>315</v>
      </c>
      <c r="B8441" t="s">
        <v>4713</v>
      </c>
      <c r="C8441" t="s">
        <v>89</v>
      </c>
      <c r="D8441" t="s">
        <v>89</v>
      </c>
      <c r="E8441" t="s">
        <v>4670</v>
      </c>
      <c r="F8441" t="s">
        <v>89</v>
      </c>
      <c r="G8441" t="s">
        <v>89</v>
      </c>
      <c r="H8441" t="s">
        <v>93</v>
      </c>
    </row>
    <row r="8442" spans="1:8" x14ac:dyDescent="0.25">
      <c r="A8442" t="s">
        <v>315</v>
      </c>
      <c r="B8442" t="s">
        <v>3073</v>
      </c>
      <c r="C8442" t="s">
        <v>89</v>
      </c>
      <c r="D8442" t="s">
        <v>89</v>
      </c>
      <c r="E8442" t="s">
        <v>4670</v>
      </c>
      <c r="F8442" t="s">
        <v>89</v>
      </c>
      <c r="G8442" t="s">
        <v>89</v>
      </c>
      <c r="H8442" t="s">
        <v>93</v>
      </c>
    </row>
    <row r="8443" spans="1:8" x14ac:dyDescent="0.25">
      <c r="A8443" t="s">
        <v>315</v>
      </c>
      <c r="B8443" t="s">
        <v>7127</v>
      </c>
      <c r="C8443" t="s">
        <v>89</v>
      </c>
      <c r="D8443" t="s">
        <v>89</v>
      </c>
      <c r="E8443" t="s">
        <v>4670</v>
      </c>
      <c r="F8443" t="s">
        <v>89</v>
      </c>
      <c r="G8443" t="s">
        <v>89</v>
      </c>
      <c r="H8443" t="s">
        <v>93</v>
      </c>
    </row>
    <row r="8444" spans="1:8" x14ac:dyDescent="0.25">
      <c r="A8444" t="s">
        <v>315</v>
      </c>
      <c r="B8444" t="s">
        <v>7128</v>
      </c>
      <c r="C8444" t="s">
        <v>89</v>
      </c>
      <c r="D8444" t="s">
        <v>89</v>
      </c>
      <c r="E8444" t="s">
        <v>1231</v>
      </c>
      <c r="F8444" t="s">
        <v>89</v>
      </c>
      <c r="G8444" t="s">
        <v>89</v>
      </c>
      <c r="H8444" t="s">
        <v>93</v>
      </c>
    </row>
    <row r="8445" spans="1:8" x14ac:dyDescent="0.25">
      <c r="A8445" t="s">
        <v>315</v>
      </c>
      <c r="B8445" t="s">
        <v>7129</v>
      </c>
      <c r="C8445" t="s">
        <v>89</v>
      </c>
      <c r="D8445" t="s">
        <v>89</v>
      </c>
      <c r="E8445" t="s">
        <v>1231</v>
      </c>
      <c r="F8445" t="s">
        <v>89</v>
      </c>
      <c r="G8445" t="s">
        <v>89</v>
      </c>
      <c r="H8445" t="s">
        <v>93</v>
      </c>
    </row>
    <row r="8446" spans="1:8" x14ac:dyDescent="0.25">
      <c r="A8446" t="s">
        <v>315</v>
      </c>
      <c r="B8446" t="s">
        <v>1439</v>
      </c>
      <c r="C8446" t="s">
        <v>89</v>
      </c>
      <c r="D8446" t="s">
        <v>89</v>
      </c>
      <c r="E8446" t="s">
        <v>1231</v>
      </c>
      <c r="F8446" t="s">
        <v>89</v>
      </c>
      <c r="G8446" t="s">
        <v>89</v>
      </c>
      <c r="H8446" t="s">
        <v>93</v>
      </c>
    </row>
    <row r="8447" spans="1:8" x14ac:dyDescent="0.25">
      <c r="A8447" t="s">
        <v>315</v>
      </c>
      <c r="B8447" t="s">
        <v>3725</v>
      </c>
      <c r="C8447" t="s">
        <v>89</v>
      </c>
      <c r="D8447" t="s">
        <v>89</v>
      </c>
      <c r="E8447" t="s">
        <v>1504</v>
      </c>
      <c r="F8447" t="s">
        <v>89</v>
      </c>
      <c r="G8447" t="s">
        <v>89</v>
      </c>
      <c r="H8447" t="s">
        <v>93</v>
      </c>
    </row>
    <row r="8448" spans="1:8" x14ac:dyDescent="0.25">
      <c r="A8448" t="s">
        <v>315</v>
      </c>
      <c r="B8448" t="s">
        <v>3724</v>
      </c>
      <c r="C8448" t="s">
        <v>89</v>
      </c>
      <c r="D8448" t="s">
        <v>89</v>
      </c>
      <c r="E8448" t="s">
        <v>1504</v>
      </c>
      <c r="F8448" t="s">
        <v>89</v>
      </c>
      <c r="G8448" t="s">
        <v>89</v>
      </c>
      <c r="H8448" t="s">
        <v>93</v>
      </c>
    </row>
    <row r="8449" spans="1:8" x14ac:dyDescent="0.25">
      <c r="A8449" t="s">
        <v>315</v>
      </c>
      <c r="B8449" t="s">
        <v>1138</v>
      </c>
      <c r="C8449" t="s">
        <v>89</v>
      </c>
      <c r="D8449" t="s">
        <v>89</v>
      </c>
      <c r="E8449" t="s">
        <v>1139</v>
      </c>
      <c r="F8449" t="s">
        <v>89</v>
      </c>
      <c r="G8449" t="s">
        <v>89</v>
      </c>
      <c r="H8449" t="s">
        <v>93</v>
      </c>
    </row>
    <row r="8450" spans="1:8" x14ac:dyDescent="0.25">
      <c r="A8450" t="s">
        <v>316</v>
      </c>
      <c r="B8450" t="s">
        <v>6854</v>
      </c>
      <c r="C8450" t="s">
        <v>89</v>
      </c>
      <c r="D8450" t="s">
        <v>6855</v>
      </c>
      <c r="E8450" t="s">
        <v>4539</v>
      </c>
      <c r="F8450" t="s">
        <v>89</v>
      </c>
      <c r="G8450" t="s">
        <v>89</v>
      </c>
      <c r="H8450" t="s">
        <v>93</v>
      </c>
    </row>
    <row r="8451" spans="1:8" x14ac:dyDescent="0.25">
      <c r="A8451" t="s">
        <v>316</v>
      </c>
      <c r="B8451" t="s">
        <v>6856</v>
      </c>
      <c r="C8451" t="s">
        <v>89</v>
      </c>
      <c r="D8451" t="s">
        <v>6857</v>
      </c>
      <c r="E8451" t="s">
        <v>4548</v>
      </c>
      <c r="F8451" t="s">
        <v>89</v>
      </c>
      <c r="G8451" t="s">
        <v>89</v>
      </c>
      <c r="H8451" t="s">
        <v>93</v>
      </c>
    </row>
    <row r="8452" spans="1:8" x14ac:dyDescent="0.25">
      <c r="A8452" t="s">
        <v>316</v>
      </c>
      <c r="B8452" t="s">
        <v>6858</v>
      </c>
      <c r="C8452" t="s">
        <v>89</v>
      </c>
      <c r="D8452" t="s">
        <v>6859</v>
      </c>
      <c r="E8452" t="s">
        <v>4491</v>
      </c>
      <c r="F8452" t="s">
        <v>89</v>
      </c>
      <c r="G8452" t="s">
        <v>89</v>
      </c>
      <c r="H8452" t="s">
        <v>93</v>
      </c>
    </row>
    <row r="8453" spans="1:8" x14ac:dyDescent="0.25">
      <c r="A8453" t="s">
        <v>316</v>
      </c>
      <c r="B8453" t="s">
        <v>6860</v>
      </c>
      <c r="C8453" t="s">
        <v>89</v>
      </c>
      <c r="D8453" t="s">
        <v>6861</v>
      </c>
      <c r="E8453" t="s">
        <v>4394</v>
      </c>
      <c r="F8453" t="s">
        <v>89</v>
      </c>
      <c r="G8453" t="s">
        <v>89</v>
      </c>
      <c r="H8453" t="s">
        <v>93</v>
      </c>
    </row>
    <row r="8454" spans="1:8" x14ac:dyDescent="0.25">
      <c r="A8454" t="s">
        <v>316</v>
      </c>
      <c r="B8454" t="s">
        <v>6862</v>
      </c>
      <c r="C8454" t="s">
        <v>89</v>
      </c>
      <c r="D8454" t="s">
        <v>6863</v>
      </c>
      <c r="E8454" t="s">
        <v>4451</v>
      </c>
      <c r="F8454" t="s">
        <v>89</v>
      </c>
      <c r="G8454" t="s">
        <v>89</v>
      </c>
      <c r="H8454" t="s">
        <v>93</v>
      </c>
    </row>
    <row r="8455" spans="1:8" x14ac:dyDescent="0.25">
      <c r="A8455" t="s">
        <v>316</v>
      </c>
      <c r="B8455" t="s">
        <v>6864</v>
      </c>
      <c r="C8455" t="s">
        <v>89</v>
      </c>
      <c r="D8455" t="s">
        <v>6865</v>
      </c>
      <c r="E8455" t="s">
        <v>4548</v>
      </c>
      <c r="F8455" t="s">
        <v>89</v>
      </c>
      <c r="G8455" t="s">
        <v>89</v>
      </c>
      <c r="H8455" t="s">
        <v>93</v>
      </c>
    </row>
    <row r="8456" spans="1:8" x14ac:dyDescent="0.25">
      <c r="A8456" t="s">
        <v>316</v>
      </c>
      <c r="B8456" t="s">
        <v>6866</v>
      </c>
      <c r="C8456" t="s">
        <v>89</v>
      </c>
      <c r="D8456" t="s">
        <v>6867</v>
      </c>
      <c r="E8456" t="s">
        <v>4491</v>
      </c>
      <c r="F8456" t="s">
        <v>89</v>
      </c>
      <c r="G8456" t="s">
        <v>89</v>
      </c>
      <c r="H8456" t="s">
        <v>93</v>
      </c>
    </row>
    <row r="8457" spans="1:8" x14ac:dyDescent="0.25">
      <c r="A8457" t="s">
        <v>316</v>
      </c>
      <c r="B8457" t="s">
        <v>6868</v>
      </c>
      <c r="C8457" t="s">
        <v>89</v>
      </c>
      <c r="D8457" t="s">
        <v>6869</v>
      </c>
      <c r="E8457" t="s">
        <v>6870</v>
      </c>
      <c r="F8457" t="s">
        <v>89</v>
      </c>
      <c r="G8457" t="s">
        <v>89</v>
      </c>
      <c r="H8457" t="s">
        <v>93</v>
      </c>
    </row>
    <row r="8458" spans="1:8" x14ac:dyDescent="0.25">
      <c r="A8458" t="s">
        <v>316</v>
      </c>
      <c r="B8458" t="s">
        <v>6871</v>
      </c>
      <c r="C8458" t="s">
        <v>89</v>
      </c>
      <c r="D8458" t="s">
        <v>6872</v>
      </c>
      <c r="E8458" t="s">
        <v>4376</v>
      </c>
      <c r="F8458" t="s">
        <v>89</v>
      </c>
      <c r="G8458" t="s">
        <v>89</v>
      </c>
      <c r="H8458" t="s">
        <v>93</v>
      </c>
    </row>
    <row r="8459" spans="1:8" x14ac:dyDescent="0.25">
      <c r="A8459" t="s">
        <v>316</v>
      </c>
      <c r="B8459" t="s">
        <v>6873</v>
      </c>
      <c r="C8459" t="s">
        <v>89</v>
      </c>
      <c r="D8459" t="s">
        <v>6872</v>
      </c>
      <c r="E8459" t="s">
        <v>6874</v>
      </c>
      <c r="F8459" t="s">
        <v>89</v>
      </c>
      <c r="G8459" t="s">
        <v>89</v>
      </c>
      <c r="H8459" t="s">
        <v>93</v>
      </c>
    </row>
    <row r="8460" spans="1:8" x14ac:dyDescent="0.25">
      <c r="A8460" t="s">
        <v>316</v>
      </c>
      <c r="B8460" t="s">
        <v>6875</v>
      </c>
      <c r="C8460" t="s">
        <v>89</v>
      </c>
      <c r="D8460" t="s">
        <v>6872</v>
      </c>
      <c r="E8460" t="s">
        <v>4394</v>
      </c>
      <c r="F8460" t="s">
        <v>89</v>
      </c>
      <c r="G8460" t="s">
        <v>89</v>
      </c>
      <c r="H8460" t="s">
        <v>93</v>
      </c>
    </row>
    <row r="8461" spans="1:8" x14ac:dyDescent="0.25">
      <c r="A8461" t="s">
        <v>316</v>
      </c>
      <c r="B8461" t="s">
        <v>6876</v>
      </c>
      <c r="C8461" t="s">
        <v>89</v>
      </c>
      <c r="D8461" t="s">
        <v>6877</v>
      </c>
      <c r="E8461" t="s">
        <v>6878</v>
      </c>
      <c r="F8461" t="s">
        <v>89</v>
      </c>
      <c r="G8461" t="s">
        <v>89</v>
      </c>
      <c r="H8461" t="s">
        <v>93</v>
      </c>
    </row>
    <row r="8462" spans="1:8" x14ac:dyDescent="0.25">
      <c r="A8462" t="s">
        <v>316</v>
      </c>
      <c r="B8462" t="s">
        <v>6879</v>
      </c>
      <c r="C8462" t="s">
        <v>89</v>
      </c>
      <c r="D8462" t="s">
        <v>6880</v>
      </c>
      <c r="E8462" t="s">
        <v>4491</v>
      </c>
      <c r="F8462" t="s">
        <v>89</v>
      </c>
      <c r="G8462" t="s">
        <v>89</v>
      </c>
      <c r="H8462" t="s">
        <v>93</v>
      </c>
    </row>
    <row r="8463" spans="1:8" x14ac:dyDescent="0.25">
      <c r="A8463" t="s">
        <v>316</v>
      </c>
      <c r="B8463" t="s">
        <v>6881</v>
      </c>
      <c r="C8463" t="s">
        <v>89</v>
      </c>
      <c r="D8463" t="s">
        <v>6882</v>
      </c>
      <c r="E8463" t="s">
        <v>6878</v>
      </c>
      <c r="F8463" t="s">
        <v>89</v>
      </c>
      <c r="G8463" t="s">
        <v>89</v>
      </c>
      <c r="H8463" t="s">
        <v>93</v>
      </c>
    </row>
    <row r="8464" spans="1:8" x14ac:dyDescent="0.25">
      <c r="A8464" t="s">
        <v>316</v>
      </c>
      <c r="B8464" t="s">
        <v>6883</v>
      </c>
      <c r="C8464" t="s">
        <v>89</v>
      </c>
      <c r="D8464" t="s">
        <v>6884</v>
      </c>
      <c r="E8464" t="s">
        <v>4548</v>
      </c>
      <c r="F8464" t="s">
        <v>89</v>
      </c>
      <c r="G8464" t="s">
        <v>89</v>
      </c>
      <c r="H8464" t="s">
        <v>93</v>
      </c>
    </row>
    <row r="8465" spans="1:8" x14ac:dyDescent="0.25">
      <c r="A8465" t="s">
        <v>316</v>
      </c>
      <c r="B8465" t="s">
        <v>6885</v>
      </c>
      <c r="C8465" t="s">
        <v>89</v>
      </c>
      <c r="D8465" t="s">
        <v>89</v>
      </c>
      <c r="E8465" t="s">
        <v>4539</v>
      </c>
      <c r="F8465" t="s">
        <v>89</v>
      </c>
      <c r="G8465" t="s">
        <v>89</v>
      </c>
      <c r="H8465" t="s">
        <v>93</v>
      </c>
    </row>
    <row r="8466" spans="1:8" x14ac:dyDescent="0.25">
      <c r="A8466" t="s">
        <v>316</v>
      </c>
      <c r="B8466" t="s">
        <v>6886</v>
      </c>
      <c r="C8466" t="s">
        <v>89</v>
      </c>
      <c r="D8466" t="s">
        <v>6872</v>
      </c>
      <c r="E8466" t="s">
        <v>4428</v>
      </c>
      <c r="F8466" t="s">
        <v>89</v>
      </c>
      <c r="G8466" t="s">
        <v>89</v>
      </c>
      <c r="H8466" t="s">
        <v>93</v>
      </c>
    </row>
    <row r="8467" spans="1:8" x14ac:dyDescent="0.25">
      <c r="A8467" t="s">
        <v>316</v>
      </c>
      <c r="B8467" t="s">
        <v>6887</v>
      </c>
      <c r="C8467" t="s">
        <v>89</v>
      </c>
      <c r="D8467" t="s">
        <v>89</v>
      </c>
      <c r="E8467" t="s">
        <v>4405</v>
      </c>
      <c r="F8467" t="s">
        <v>89</v>
      </c>
      <c r="G8467" t="s">
        <v>89</v>
      </c>
      <c r="H8467" t="s">
        <v>93</v>
      </c>
    </row>
    <row r="8468" spans="1:8" x14ac:dyDescent="0.25">
      <c r="A8468" t="s">
        <v>316</v>
      </c>
      <c r="B8468" t="s">
        <v>6888</v>
      </c>
      <c r="C8468" t="s">
        <v>89</v>
      </c>
      <c r="D8468" t="s">
        <v>89</v>
      </c>
      <c r="E8468" t="s">
        <v>4589</v>
      </c>
      <c r="F8468" t="s">
        <v>89</v>
      </c>
      <c r="G8468" t="s">
        <v>89</v>
      </c>
      <c r="H8468" t="s">
        <v>93</v>
      </c>
    </row>
    <row r="8469" spans="1:8" x14ac:dyDescent="0.25">
      <c r="A8469" t="s">
        <v>316</v>
      </c>
      <c r="B8469" t="s">
        <v>6889</v>
      </c>
      <c r="C8469" t="s">
        <v>89</v>
      </c>
      <c r="D8469" t="s">
        <v>89</v>
      </c>
      <c r="E8469" t="s">
        <v>4491</v>
      </c>
      <c r="F8469" t="s">
        <v>89</v>
      </c>
      <c r="G8469" t="s">
        <v>89</v>
      </c>
      <c r="H8469" t="s">
        <v>93</v>
      </c>
    </row>
    <row r="8470" spans="1:8" x14ac:dyDescent="0.25">
      <c r="A8470" t="s">
        <v>316</v>
      </c>
      <c r="B8470" t="s">
        <v>6890</v>
      </c>
      <c r="C8470" t="s">
        <v>89</v>
      </c>
      <c r="D8470" t="s">
        <v>89</v>
      </c>
      <c r="E8470" t="s">
        <v>4592</v>
      </c>
      <c r="F8470" t="s">
        <v>89</v>
      </c>
      <c r="G8470" t="s">
        <v>89</v>
      </c>
      <c r="H8470" t="s">
        <v>93</v>
      </c>
    </row>
    <row r="8471" spans="1:8" x14ac:dyDescent="0.25">
      <c r="A8471" t="s">
        <v>316</v>
      </c>
      <c r="B8471" t="s">
        <v>6891</v>
      </c>
      <c r="C8471" t="s">
        <v>89</v>
      </c>
      <c r="D8471" t="s">
        <v>6872</v>
      </c>
      <c r="E8471" t="s">
        <v>4548</v>
      </c>
      <c r="F8471" t="s">
        <v>89</v>
      </c>
      <c r="G8471" t="s">
        <v>89</v>
      </c>
      <c r="H8471" t="s">
        <v>93</v>
      </c>
    </row>
    <row r="8472" spans="1:8" x14ac:dyDescent="0.25">
      <c r="A8472" t="s">
        <v>316</v>
      </c>
      <c r="B8472" t="s">
        <v>6892</v>
      </c>
      <c r="C8472" t="s">
        <v>89</v>
      </c>
      <c r="D8472" t="s">
        <v>89</v>
      </c>
      <c r="E8472" t="s">
        <v>4612</v>
      </c>
      <c r="F8472" t="s">
        <v>89</v>
      </c>
      <c r="G8472" t="s">
        <v>89</v>
      </c>
      <c r="H8472" t="s">
        <v>93</v>
      </c>
    </row>
    <row r="8473" spans="1:8" x14ac:dyDescent="0.25">
      <c r="A8473" t="s">
        <v>316</v>
      </c>
      <c r="B8473" t="s">
        <v>6893</v>
      </c>
      <c r="C8473" t="s">
        <v>89</v>
      </c>
      <c r="D8473" t="s">
        <v>6894</v>
      </c>
      <c r="E8473" t="s">
        <v>4612</v>
      </c>
      <c r="F8473" t="s">
        <v>89</v>
      </c>
      <c r="G8473" t="s">
        <v>89</v>
      </c>
      <c r="H8473" t="s">
        <v>93</v>
      </c>
    </row>
    <row r="8474" spans="1:8" x14ac:dyDescent="0.25">
      <c r="A8474" t="s">
        <v>316</v>
      </c>
      <c r="B8474" t="s">
        <v>6895</v>
      </c>
      <c r="C8474" t="s">
        <v>89</v>
      </c>
      <c r="D8474" t="s">
        <v>89</v>
      </c>
      <c r="E8474" t="s">
        <v>4448</v>
      </c>
      <c r="F8474" t="s">
        <v>89</v>
      </c>
      <c r="G8474" t="s">
        <v>89</v>
      </c>
      <c r="H8474" t="s">
        <v>93</v>
      </c>
    </row>
    <row r="8475" spans="1:8" x14ac:dyDescent="0.25">
      <c r="A8475" t="s">
        <v>316</v>
      </c>
      <c r="B8475" t="s">
        <v>7134</v>
      </c>
      <c r="C8475" t="s">
        <v>89</v>
      </c>
      <c r="D8475" t="s">
        <v>7135</v>
      </c>
      <c r="E8475" t="s">
        <v>4658</v>
      </c>
      <c r="F8475" t="s">
        <v>89</v>
      </c>
      <c r="G8475" t="s">
        <v>89</v>
      </c>
      <c r="H8475" t="s">
        <v>93</v>
      </c>
    </row>
    <row r="8476" spans="1:8" x14ac:dyDescent="0.25">
      <c r="A8476" t="s">
        <v>316</v>
      </c>
      <c r="B8476" t="s">
        <v>7136</v>
      </c>
      <c r="C8476" t="s">
        <v>89</v>
      </c>
      <c r="D8476" t="s">
        <v>7137</v>
      </c>
      <c r="E8476" t="s">
        <v>4557</v>
      </c>
      <c r="F8476" t="s">
        <v>89</v>
      </c>
      <c r="G8476" t="s">
        <v>89</v>
      </c>
      <c r="H8476" t="s">
        <v>93</v>
      </c>
    </row>
    <row r="8477" spans="1:8" x14ac:dyDescent="0.25">
      <c r="A8477" t="s">
        <v>316</v>
      </c>
      <c r="B8477" t="s">
        <v>6896</v>
      </c>
      <c r="C8477" t="s">
        <v>89</v>
      </c>
      <c r="D8477" t="s">
        <v>6897</v>
      </c>
      <c r="E8477" t="s">
        <v>4548</v>
      </c>
      <c r="F8477" t="s">
        <v>89</v>
      </c>
      <c r="G8477" t="s">
        <v>89</v>
      </c>
      <c r="H8477" t="s">
        <v>93</v>
      </c>
    </row>
    <row r="8478" spans="1:8" x14ac:dyDescent="0.25">
      <c r="A8478" t="s">
        <v>316</v>
      </c>
      <c r="B8478" t="s">
        <v>6898</v>
      </c>
      <c r="C8478" t="s">
        <v>89</v>
      </c>
      <c r="D8478" t="s">
        <v>6897</v>
      </c>
      <c r="E8478" t="s">
        <v>4373</v>
      </c>
      <c r="F8478" t="s">
        <v>89</v>
      </c>
      <c r="G8478" t="s">
        <v>89</v>
      </c>
      <c r="H8478" t="s">
        <v>93</v>
      </c>
    </row>
    <row r="8479" spans="1:8" x14ac:dyDescent="0.25">
      <c r="A8479" t="s">
        <v>316</v>
      </c>
      <c r="B8479" t="s">
        <v>6899</v>
      </c>
      <c r="C8479" t="s">
        <v>89</v>
      </c>
      <c r="D8479" t="s">
        <v>6897</v>
      </c>
      <c r="E8479" t="s">
        <v>4491</v>
      </c>
      <c r="F8479" t="s">
        <v>89</v>
      </c>
      <c r="G8479" t="s">
        <v>89</v>
      </c>
      <c r="H8479" t="s">
        <v>93</v>
      </c>
    </row>
    <row r="8480" spans="1:8" x14ac:dyDescent="0.25">
      <c r="A8480" t="s">
        <v>316</v>
      </c>
      <c r="B8480" t="s">
        <v>6900</v>
      </c>
      <c r="C8480" t="s">
        <v>89</v>
      </c>
      <c r="D8480" t="s">
        <v>6897</v>
      </c>
      <c r="E8480" t="s">
        <v>4394</v>
      </c>
      <c r="F8480" t="s">
        <v>89</v>
      </c>
      <c r="G8480" t="s">
        <v>89</v>
      </c>
      <c r="H8480" t="s">
        <v>93</v>
      </c>
    </row>
    <row r="8481" spans="1:8" x14ac:dyDescent="0.25">
      <c r="A8481" t="s">
        <v>316</v>
      </c>
      <c r="B8481" t="s">
        <v>6901</v>
      </c>
      <c r="C8481" t="s">
        <v>89</v>
      </c>
      <c r="D8481" t="s">
        <v>6897</v>
      </c>
      <c r="E8481" t="s">
        <v>4488</v>
      </c>
      <c r="F8481" t="s">
        <v>89</v>
      </c>
      <c r="G8481" t="s">
        <v>89</v>
      </c>
      <c r="H8481" t="s">
        <v>93</v>
      </c>
    </row>
    <row r="8482" spans="1:8" x14ac:dyDescent="0.25">
      <c r="A8482" t="s">
        <v>316</v>
      </c>
      <c r="B8482" t="s">
        <v>6902</v>
      </c>
      <c r="C8482" t="s">
        <v>89</v>
      </c>
      <c r="D8482" t="s">
        <v>6897</v>
      </c>
      <c r="E8482" t="s">
        <v>6874</v>
      </c>
      <c r="F8482" t="s">
        <v>89</v>
      </c>
      <c r="G8482" t="s">
        <v>89</v>
      </c>
      <c r="H8482" t="s">
        <v>93</v>
      </c>
    </row>
    <row r="8483" spans="1:8" x14ac:dyDescent="0.25">
      <c r="A8483" t="s">
        <v>316</v>
      </c>
      <c r="B8483" t="s">
        <v>6903</v>
      </c>
      <c r="C8483" t="s">
        <v>89</v>
      </c>
      <c r="D8483" t="s">
        <v>6904</v>
      </c>
      <c r="E8483" t="s">
        <v>4612</v>
      </c>
      <c r="F8483" t="s">
        <v>89</v>
      </c>
      <c r="G8483" t="s">
        <v>89</v>
      </c>
      <c r="H8483" t="s">
        <v>93</v>
      </c>
    </row>
    <row r="8484" spans="1:8" x14ac:dyDescent="0.25">
      <c r="A8484" t="s">
        <v>316</v>
      </c>
      <c r="B8484" t="s">
        <v>6905</v>
      </c>
      <c r="C8484" t="s">
        <v>89</v>
      </c>
      <c r="D8484" t="s">
        <v>6906</v>
      </c>
      <c r="E8484" t="s">
        <v>4473</v>
      </c>
      <c r="F8484" t="s">
        <v>89</v>
      </c>
      <c r="G8484" t="s">
        <v>89</v>
      </c>
      <c r="H8484" t="s">
        <v>93</v>
      </c>
    </row>
    <row r="8485" spans="1:8" x14ac:dyDescent="0.25">
      <c r="A8485" t="s">
        <v>316</v>
      </c>
      <c r="B8485" t="s">
        <v>6907</v>
      </c>
      <c r="C8485" t="s">
        <v>89</v>
      </c>
      <c r="D8485" t="s">
        <v>6908</v>
      </c>
      <c r="E8485" t="s">
        <v>4473</v>
      </c>
      <c r="F8485" t="s">
        <v>89</v>
      </c>
      <c r="G8485" t="s">
        <v>89</v>
      </c>
      <c r="H8485" t="s">
        <v>93</v>
      </c>
    </row>
    <row r="8486" spans="1:8" x14ac:dyDescent="0.25">
      <c r="A8486" t="s">
        <v>316</v>
      </c>
      <c r="B8486" t="s">
        <v>6909</v>
      </c>
      <c r="C8486" t="s">
        <v>89</v>
      </c>
      <c r="D8486" t="s">
        <v>6872</v>
      </c>
      <c r="E8486" t="s">
        <v>4513</v>
      </c>
      <c r="F8486" t="s">
        <v>89</v>
      </c>
      <c r="G8486" t="s">
        <v>89</v>
      </c>
      <c r="H8486" t="s">
        <v>93</v>
      </c>
    </row>
    <row r="8487" spans="1:8" x14ac:dyDescent="0.25">
      <c r="A8487" t="s">
        <v>316</v>
      </c>
      <c r="B8487" t="s">
        <v>6910</v>
      </c>
      <c r="C8487" t="s">
        <v>89</v>
      </c>
      <c r="D8487" t="s">
        <v>6911</v>
      </c>
      <c r="E8487" t="s">
        <v>4473</v>
      </c>
      <c r="F8487" t="s">
        <v>89</v>
      </c>
      <c r="G8487" t="s">
        <v>89</v>
      </c>
      <c r="H8487" t="s">
        <v>93</v>
      </c>
    </row>
    <row r="8488" spans="1:8" x14ac:dyDescent="0.25">
      <c r="A8488" t="s">
        <v>316</v>
      </c>
      <c r="B8488" t="s">
        <v>6912</v>
      </c>
      <c r="C8488" t="s">
        <v>89</v>
      </c>
      <c r="D8488" t="s">
        <v>6913</v>
      </c>
      <c r="E8488" t="s">
        <v>4539</v>
      </c>
      <c r="F8488" t="s">
        <v>89</v>
      </c>
      <c r="G8488" t="s">
        <v>89</v>
      </c>
      <c r="H8488" t="s">
        <v>93</v>
      </c>
    </row>
    <row r="8489" spans="1:8" x14ac:dyDescent="0.25">
      <c r="A8489" t="s">
        <v>316</v>
      </c>
      <c r="B8489" t="s">
        <v>6914</v>
      </c>
      <c r="C8489" t="s">
        <v>89</v>
      </c>
      <c r="D8489" t="s">
        <v>6904</v>
      </c>
      <c r="E8489" t="s">
        <v>4479</v>
      </c>
      <c r="F8489" t="s">
        <v>89</v>
      </c>
      <c r="G8489" t="s">
        <v>89</v>
      </c>
      <c r="H8489" t="s">
        <v>93</v>
      </c>
    </row>
    <row r="8490" spans="1:8" x14ac:dyDescent="0.25">
      <c r="A8490" t="s">
        <v>316</v>
      </c>
      <c r="B8490" t="s">
        <v>6915</v>
      </c>
      <c r="C8490" t="s">
        <v>89</v>
      </c>
      <c r="D8490" t="s">
        <v>6916</v>
      </c>
      <c r="E8490" t="s">
        <v>4373</v>
      </c>
      <c r="F8490" t="s">
        <v>89</v>
      </c>
      <c r="G8490" t="s">
        <v>89</v>
      </c>
      <c r="H8490" t="s">
        <v>93</v>
      </c>
    </row>
    <row r="8491" spans="1:8" x14ac:dyDescent="0.25">
      <c r="A8491" t="s">
        <v>316</v>
      </c>
      <c r="B8491" t="s">
        <v>6917</v>
      </c>
      <c r="C8491" t="s">
        <v>89</v>
      </c>
      <c r="D8491" t="s">
        <v>6918</v>
      </c>
      <c r="E8491" t="s">
        <v>4473</v>
      </c>
      <c r="F8491" t="s">
        <v>89</v>
      </c>
      <c r="G8491" t="s">
        <v>89</v>
      </c>
      <c r="H8491" t="s">
        <v>93</v>
      </c>
    </row>
    <row r="8492" spans="1:8" x14ac:dyDescent="0.25">
      <c r="A8492" t="s">
        <v>316</v>
      </c>
      <c r="B8492" t="s">
        <v>6919</v>
      </c>
      <c r="C8492" t="s">
        <v>89</v>
      </c>
      <c r="D8492" t="s">
        <v>6872</v>
      </c>
      <c r="E8492" t="s">
        <v>4438</v>
      </c>
      <c r="F8492" t="s">
        <v>89</v>
      </c>
      <c r="G8492" t="s">
        <v>89</v>
      </c>
      <c r="H8492" t="s">
        <v>93</v>
      </c>
    </row>
    <row r="8493" spans="1:8" x14ac:dyDescent="0.25">
      <c r="A8493" t="s">
        <v>316</v>
      </c>
      <c r="B8493" t="s">
        <v>6920</v>
      </c>
      <c r="C8493" t="s">
        <v>89</v>
      </c>
      <c r="D8493" t="s">
        <v>89</v>
      </c>
      <c r="E8493" t="s">
        <v>6921</v>
      </c>
      <c r="F8493" t="s">
        <v>89</v>
      </c>
      <c r="G8493" t="s">
        <v>89</v>
      </c>
      <c r="H8493" t="s">
        <v>93</v>
      </c>
    </row>
    <row r="8494" spans="1:8" x14ac:dyDescent="0.25">
      <c r="A8494" t="s">
        <v>316</v>
      </c>
      <c r="B8494" t="s">
        <v>6922</v>
      </c>
      <c r="C8494" t="s">
        <v>89</v>
      </c>
      <c r="D8494" t="s">
        <v>6923</v>
      </c>
      <c r="E8494" t="s">
        <v>4394</v>
      </c>
      <c r="F8494" t="s">
        <v>89</v>
      </c>
      <c r="G8494" t="s">
        <v>89</v>
      </c>
      <c r="H8494" t="s">
        <v>93</v>
      </c>
    </row>
    <row r="8495" spans="1:8" x14ac:dyDescent="0.25">
      <c r="A8495" t="s">
        <v>316</v>
      </c>
      <c r="B8495" t="s">
        <v>6924</v>
      </c>
      <c r="C8495" t="s">
        <v>89</v>
      </c>
      <c r="D8495" t="s">
        <v>6925</v>
      </c>
      <c r="E8495" t="s">
        <v>4394</v>
      </c>
      <c r="F8495" t="s">
        <v>89</v>
      </c>
      <c r="G8495" t="s">
        <v>89</v>
      </c>
      <c r="H8495" t="s">
        <v>93</v>
      </c>
    </row>
    <row r="8496" spans="1:8" x14ac:dyDescent="0.25">
      <c r="A8496" t="s">
        <v>316</v>
      </c>
      <c r="B8496" t="s">
        <v>6926</v>
      </c>
      <c r="C8496" t="s">
        <v>89</v>
      </c>
      <c r="D8496" t="s">
        <v>6872</v>
      </c>
      <c r="E8496" t="s">
        <v>4431</v>
      </c>
      <c r="F8496" t="s">
        <v>89</v>
      </c>
      <c r="G8496" t="s">
        <v>89</v>
      </c>
      <c r="H8496" t="s">
        <v>93</v>
      </c>
    </row>
    <row r="8497" spans="1:8" x14ac:dyDescent="0.25">
      <c r="A8497" t="s">
        <v>316</v>
      </c>
      <c r="B8497" t="s">
        <v>6927</v>
      </c>
      <c r="C8497" t="s">
        <v>89</v>
      </c>
      <c r="D8497" t="s">
        <v>6872</v>
      </c>
      <c r="E8497" t="s">
        <v>6928</v>
      </c>
      <c r="F8497" t="s">
        <v>89</v>
      </c>
      <c r="G8497" t="s">
        <v>89</v>
      </c>
      <c r="H8497" t="s">
        <v>93</v>
      </c>
    </row>
    <row r="8498" spans="1:8" x14ac:dyDescent="0.25">
      <c r="A8498" t="s">
        <v>316</v>
      </c>
      <c r="B8498" t="s">
        <v>6929</v>
      </c>
      <c r="C8498" t="s">
        <v>89</v>
      </c>
      <c r="D8498" t="s">
        <v>6872</v>
      </c>
      <c r="E8498" t="s">
        <v>6930</v>
      </c>
      <c r="F8498" t="s">
        <v>89</v>
      </c>
      <c r="G8498" t="s">
        <v>89</v>
      </c>
      <c r="H8498" t="s">
        <v>93</v>
      </c>
    </row>
    <row r="8499" spans="1:8" x14ac:dyDescent="0.25">
      <c r="A8499" t="s">
        <v>316</v>
      </c>
      <c r="B8499" t="s">
        <v>6931</v>
      </c>
      <c r="C8499" t="s">
        <v>89</v>
      </c>
      <c r="D8499" t="s">
        <v>6872</v>
      </c>
      <c r="E8499" t="s">
        <v>6932</v>
      </c>
      <c r="F8499" t="s">
        <v>89</v>
      </c>
      <c r="G8499" t="s">
        <v>89</v>
      </c>
      <c r="H8499" t="s">
        <v>93</v>
      </c>
    </row>
    <row r="8500" spans="1:8" x14ac:dyDescent="0.25">
      <c r="A8500" t="s">
        <v>316</v>
      </c>
      <c r="B8500" t="s">
        <v>6933</v>
      </c>
      <c r="C8500" t="s">
        <v>89</v>
      </c>
      <c r="D8500" t="s">
        <v>6934</v>
      </c>
      <c r="E8500" t="s">
        <v>4412</v>
      </c>
      <c r="F8500" t="s">
        <v>89</v>
      </c>
      <c r="G8500" t="s">
        <v>89</v>
      </c>
      <c r="H8500" t="s">
        <v>93</v>
      </c>
    </row>
    <row r="8501" spans="1:8" x14ac:dyDescent="0.25">
      <c r="A8501" t="s">
        <v>316</v>
      </c>
      <c r="B8501" t="s">
        <v>6935</v>
      </c>
      <c r="C8501" t="s">
        <v>89</v>
      </c>
      <c r="D8501" t="s">
        <v>6872</v>
      </c>
      <c r="E8501" t="s">
        <v>4431</v>
      </c>
      <c r="F8501" t="s">
        <v>89</v>
      </c>
      <c r="G8501" t="s">
        <v>89</v>
      </c>
      <c r="H8501" t="s">
        <v>93</v>
      </c>
    </row>
    <row r="8502" spans="1:8" x14ac:dyDescent="0.25">
      <c r="A8502" t="s">
        <v>316</v>
      </c>
      <c r="B8502" t="s">
        <v>6936</v>
      </c>
      <c r="C8502" t="s">
        <v>89</v>
      </c>
      <c r="D8502" t="s">
        <v>6937</v>
      </c>
      <c r="E8502" t="s">
        <v>6874</v>
      </c>
      <c r="F8502" t="s">
        <v>89</v>
      </c>
      <c r="G8502" t="s">
        <v>89</v>
      </c>
      <c r="H8502" t="s">
        <v>93</v>
      </c>
    </row>
    <row r="8503" spans="1:8" x14ac:dyDescent="0.25">
      <c r="A8503" t="s">
        <v>316</v>
      </c>
      <c r="B8503" t="s">
        <v>6938</v>
      </c>
      <c r="C8503" t="s">
        <v>89</v>
      </c>
      <c r="D8503" t="s">
        <v>6939</v>
      </c>
      <c r="E8503" t="s">
        <v>6874</v>
      </c>
      <c r="F8503" t="s">
        <v>89</v>
      </c>
      <c r="G8503" t="s">
        <v>89</v>
      </c>
      <c r="H8503" t="s">
        <v>93</v>
      </c>
    </row>
    <row r="8504" spans="1:8" x14ac:dyDescent="0.25">
      <c r="A8504" t="s">
        <v>316</v>
      </c>
      <c r="B8504" t="s">
        <v>6940</v>
      </c>
      <c r="C8504" t="s">
        <v>89</v>
      </c>
      <c r="D8504" t="s">
        <v>6941</v>
      </c>
      <c r="E8504" t="s">
        <v>6874</v>
      </c>
      <c r="F8504" t="s">
        <v>89</v>
      </c>
      <c r="G8504" t="s">
        <v>89</v>
      </c>
      <c r="H8504" t="s">
        <v>93</v>
      </c>
    </row>
    <row r="8505" spans="1:8" x14ac:dyDescent="0.25">
      <c r="A8505" t="s">
        <v>316</v>
      </c>
      <c r="B8505" t="s">
        <v>6942</v>
      </c>
      <c r="C8505" t="s">
        <v>89</v>
      </c>
      <c r="D8505" t="s">
        <v>6943</v>
      </c>
      <c r="E8505" t="s">
        <v>6874</v>
      </c>
      <c r="F8505" t="s">
        <v>89</v>
      </c>
      <c r="G8505" t="s">
        <v>89</v>
      </c>
      <c r="H8505" t="s">
        <v>93</v>
      </c>
    </row>
    <row r="8506" spans="1:8" x14ac:dyDescent="0.25">
      <c r="A8506" t="s">
        <v>316</v>
      </c>
      <c r="B8506" t="s">
        <v>2342</v>
      </c>
      <c r="C8506" t="s">
        <v>89</v>
      </c>
      <c r="D8506" t="s">
        <v>6944</v>
      </c>
      <c r="E8506" t="s">
        <v>6945</v>
      </c>
      <c r="F8506" t="s">
        <v>89</v>
      </c>
      <c r="G8506" t="s">
        <v>89</v>
      </c>
      <c r="H8506" t="s">
        <v>93</v>
      </c>
    </row>
    <row r="8507" spans="1:8" x14ac:dyDescent="0.25">
      <c r="A8507" t="s">
        <v>316</v>
      </c>
      <c r="B8507" t="s">
        <v>6946</v>
      </c>
      <c r="C8507" t="s">
        <v>89</v>
      </c>
      <c r="D8507" t="s">
        <v>6947</v>
      </c>
      <c r="E8507" t="s">
        <v>6945</v>
      </c>
      <c r="F8507" t="s">
        <v>89</v>
      </c>
      <c r="G8507" t="s">
        <v>89</v>
      </c>
      <c r="H8507" t="s">
        <v>93</v>
      </c>
    </row>
    <row r="8508" spans="1:8" x14ac:dyDescent="0.25">
      <c r="A8508" t="s">
        <v>316</v>
      </c>
      <c r="B8508" t="s">
        <v>6948</v>
      </c>
      <c r="C8508" t="s">
        <v>89</v>
      </c>
      <c r="D8508" t="s">
        <v>6949</v>
      </c>
      <c r="E8508" t="s">
        <v>6945</v>
      </c>
      <c r="F8508" t="s">
        <v>89</v>
      </c>
      <c r="G8508" t="s">
        <v>89</v>
      </c>
      <c r="H8508" t="s">
        <v>93</v>
      </c>
    </row>
    <row r="8509" spans="1:8" x14ac:dyDescent="0.25">
      <c r="A8509" t="s">
        <v>316</v>
      </c>
      <c r="B8509" t="s">
        <v>6950</v>
      </c>
      <c r="C8509" t="s">
        <v>89</v>
      </c>
      <c r="D8509" t="s">
        <v>6951</v>
      </c>
      <c r="E8509" t="s">
        <v>6945</v>
      </c>
      <c r="F8509" t="s">
        <v>89</v>
      </c>
      <c r="G8509" t="s">
        <v>89</v>
      </c>
      <c r="H8509" t="s">
        <v>93</v>
      </c>
    </row>
    <row r="8510" spans="1:8" x14ac:dyDescent="0.25">
      <c r="A8510" t="s">
        <v>316</v>
      </c>
      <c r="B8510" t="s">
        <v>6952</v>
      </c>
      <c r="C8510" t="s">
        <v>89</v>
      </c>
      <c r="D8510" t="s">
        <v>6953</v>
      </c>
      <c r="E8510" t="s">
        <v>6945</v>
      </c>
      <c r="F8510" t="s">
        <v>89</v>
      </c>
      <c r="G8510" t="s">
        <v>89</v>
      </c>
      <c r="H8510" t="s">
        <v>93</v>
      </c>
    </row>
    <row r="8511" spans="1:8" x14ac:dyDescent="0.25">
      <c r="A8511" t="s">
        <v>316</v>
      </c>
      <c r="B8511" t="s">
        <v>6954</v>
      </c>
      <c r="C8511" t="s">
        <v>89</v>
      </c>
      <c r="D8511" t="s">
        <v>6955</v>
      </c>
      <c r="E8511" t="s">
        <v>6956</v>
      </c>
      <c r="F8511" t="s">
        <v>89</v>
      </c>
      <c r="G8511" t="s">
        <v>89</v>
      </c>
      <c r="H8511" t="s">
        <v>93</v>
      </c>
    </row>
    <row r="8512" spans="1:8" x14ac:dyDescent="0.25">
      <c r="A8512" t="s">
        <v>316</v>
      </c>
      <c r="B8512" t="s">
        <v>6957</v>
      </c>
      <c r="C8512" t="s">
        <v>89</v>
      </c>
      <c r="D8512" t="s">
        <v>6958</v>
      </c>
      <c r="E8512" t="s">
        <v>6956</v>
      </c>
      <c r="F8512" t="s">
        <v>89</v>
      </c>
      <c r="G8512" t="s">
        <v>89</v>
      </c>
      <c r="H8512" t="s">
        <v>93</v>
      </c>
    </row>
    <row r="8513" spans="1:8" x14ac:dyDescent="0.25">
      <c r="A8513" t="s">
        <v>316</v>
      </c>
      <c r="B8513" t="s">
        <v>6959</v>
      </c>
      <c r="C8513" t="s">
        <v>89</v>
      </c>
      <c r="D8513" t="s">
        <v>6960</v>
      </c>
      <c r="E8513" t="s">
        <v>6956</v>
      </c>
      <c r="F8513" t="s">
        <v>89</v>
      </c>
      <c r="G8513" t="s">
        <v>89</v>
      </c>
      <c r="H8513" t="s">
        <v>93</v>
      </c>
    </row>
    <row r="8514" spans="1:8" x14ac:dyDescent="0.25">
      <c r="A8514" t="s">
        <v>316</v>
      </c>
      <c r="B8514" t="s">
        <v>6961</v>
      </c>
      <c r="C8514" t="s">
        <v>89</v>
      </c>
      <c r="D8514" t="s">
        <v>6962</v>
      </c>
      <c r="E8514" t="s">
        <v>6956</v>
      </c>
      <c r="F8514" t="s">
        <v>89</v>
      </c>
      <c r="G8514" t="s">
        <v>89</v>
      </c>
      <c r="H8514" t="s">
        <v>93</v>
      </c>
    </row>
    <row r="8515" spans="1:8" x14ac:dyDescent="0.25">
      <c r="A8515" t="s">
        <v>316</v>
      </c>
      <c r="B8515" t="s">
        <v>3120</v>
      </c>
      <c r="C8515" t="s">
        <v>89</v>
      </c>
      <c r="D8515" t="s">
        <v>6963</v>
      </c>
      <c r="E8515" t="s">
        <v>6956</v>
      </c>
      <c r="F8515" t="s">
        <v>89</v>
      </c>
      <c r="G8515" t="s">
        <v>89</v>
      </c>
      <c r="H8515" t="s">
        <v>93</v>
      </c>
    </row>
    <row r="8516" spans="1:8" x14ac:dyDescent="0.25">
      <c r="A8516" t="s">
        <v>316</v>
      </c>
      <c r="B8516" t="s">
        <v>6964</v>
      </c>
      <c r="C8516" t="s">
        <v>89</v>
      </c>
      <c r="D8516" t="s">
        <v>6965</v>
      </c>
      <c r="E8516" t="s">
        <v>6956</v>
      </c>
      <c r="F8516" t="s">
        <v>89</v>
      </c>
      <c r="G8516" t="s">
        <v>89</v>
      </c>
      <c r="H8516" t="s">
        <v>93</v>
      </c>
    </row>
    <row r="8517" spans="1:8" x14ac:dyDescent="0.25">
      <c r="A8517" t="s">
        <v>316</v>
      </c>
      <c r="B8517" t="s">
        <v>6966</v>
      </c>
      <c r="C8517" t="s">
        <v>89</v>
      </c>
      <c r="D8517" t="s">
        <v>6967</v>
      </c>
      <c r="E8517" t="s">
        <v>6956</v>
      </c>
      <c r="F8517" t="s">
        <v>89</v>
      </c>
      <c r="G8517" t="s">
        <v>89</v>
      </c>
      <c r="H8517" t="s">
        <v>93</v>
      </c>
    </row>
    <row r="8518" spans="1:8" x14ac:dyDescent="0.25">
      <c r="A8518" t="s">
        <v>316</v>
      </c>
      <c r="B8518" t="s">
        <v>6968</v>
      </c>
      <c r="C8518" t="s">
        <v>89</v>
      </c>
      <c r="D8518" t="s">
        <v>6969</v>
      </c>
      <c r="E8518" t="s">
        <v>6956</v>
      </c>
      <c r="F8518" t="s">
        <v>89</v>
      </c>
      <c r="G8518" t="s">
        <v>89</v>
      </c>
      <c r="H8518" t="s">
        <v>93</v>
      </c>
    </row>
    <row r="8519" spans="1:8" x14ac:dyDescent="0.25">
      <c r="A8519" t="s">
        <v>316</v>
      </c>
      <c r="B8519" t="s">
        <v>6970</v>
      </c>
      <c r="C8519" t="s">
        <v>89</v>
      </c>
      <c r="D8519" t="s">
        <v>6971</v>
      </c>
      <c r="E8519" t="s">
        <v>6972</v>
      </c>
      <c r="F8519" t="s">
        <v>89</v>
      </c>
      <c r="G8519" t="s">
        <v>89</v>
      </c>
      <c r="H8519" t="s">
        <v>93</v>
      </c>
    </row>
    <row r="8520" spans="1:8" x14ac:dyDescent="0.25">
      <c r="A8520" t="s">
        <v>316</v>
      </c>
      <c r="B8520" t="s">
        <v>6973</v>
      </c>
      <c r="C8520" t="s">
        <v>89</v>
      </c>
      <c r="D8520" t="s">
        <v>6974</v>
      </c>
      <c r="E8520" t="s">
        <v>6972</v>
      </c>
      <c r="F8520" t="s">
        <v>89</v>
      </c>
      <c r="G8520" t="s">
        <v>89</v>
      </c>
      <c r="H8520" t="s">
        <v>93</v>
      </c>
    </row>
    <row r="8521" spans="1:8" x14ac:dyDescent="0.25">
      <c r="A8521" t="s">
        <v>316</v>
      </c>
      <c r="B8521" t="s">
        <v>6975</v>
      </c>
      <c r="C8521" t="s">
        <v>89</v>
      </c>
      <c r="D8521" t="s">
        <v>6976</v>
      </c>
      <c r="E8521" t="s">
        <v>6972</v>
      </c>
      <c r="F8521" t="s">
        <v>89</v>
      </c>
      <c r="G8521" t="s">
        <v>89</v>
      </c>
      <c r="H8521" t="s">
        <v>93</v>
      </c>
    </row>
    <row r="8522" spans="1:8" x14ac:dyDescent="0.25">
      <c r="A8522" t="s">
        <v>316</v>
      </c>
      <c r="B8522" t="s">
        <v>6977</v>
      </c>
      <c r="C8522" t="s">
        <v>89</v>
      </c>
      <c r="D8522" t="s">
        <v>6978</v>
      </c>
      <c r="E8522" t="s">
        <v>6972</v>
      </c>
      <c r="F8522" t="s">
        <v>89</v>
      </c>
      <c r="G8522" t="s">
        <v>89</v>
      </c>
      <c r="H8522" t="s">
        <v>93</v>
      </c>
    </row>
    <row r="8523" spans="1:8" x14ac:dyDescent="0.25">
      <c r="A8523" t="s">
        <v>316</v>
      </c>
      <c r="B8523" t="s">
        <v>6979</v>
      </c>
      <c r="C8523" t="s">
        <v>89</v>
      </c>
      <c r="D8523" t="s">
        <v>6980</v>
      </c>
      <c r="E8523" t="s">
        <v>6972</v>
      </c>
      <c r="F8523" t="s">
        <v>89</v>
      </c>
      <c r="G8523" t="s">
        <v>89</v>
      </c>
      <c r="H8523" t="s">
        <v>93</v>
      </c>
    </row>
    <row r="8524" spans="1:8" x14ac:dyDescent="0.25">
      <c r="A8524" t="s">
        <v>316</v>
      </c>
      <c r="B8524" t="s">
        <v>6981</v>
      </c>
      <c r="C8524" t="s">
        <v>89</v>
      </c>
      <c r="D8524" t="s">
        <v>6982</v>
      </c>
      <c r="E8524" t="s">
        <v>6972</v>
      </c>
      <c r="F8524" t="s">
        <v>89</v>
      </c>
      <c r="G8524" t="s">
        <v>89</v>
      </c>
      <c r="H8524" t="s">
        <v>93</v>
      </c>
    </row>
    <row r="8525" spans="1:8" x14ac:dyDescent="0.25">
      <c r="A8525" t="s">
        <v>316</v>
      </c>
      <c r="B8525" t="s">
        <v>6983</v>
      </c>
      <c r="C8525" t="s">
        <v>89</v>
      </c>
      <c r="D8525" t="s">
        <v>6984</v>
      </c>
      <c r="E8525" t="s">
        <v>6985</v>
      </c>
      <c r="F8525" t="s">
        <v>89</v>
      </c>
      <c r="G8525" t="s">
        <v>89</v>
      </c>
      <c r="H8525" t="s">
        <v>93</v>
      </c>
    </row>
    <row r="8526" spans="1:8" x14ac:dyDescent="0.25">
      <c r="A8526" t="s">
        <v>316</v>
      </c>
      <c r="B8526" t="s">
        <v>6986</v>
      </c>
      <c r="C8526" t="s">
        <v>89</v>
      </c>
      <c r="D8526" t="s">
        <v>6937</v>
      </c>
      <c r="E8526" t="s">
        <v>6985</v>
      </c>
      <c r="F8526" t="s">
        <v>89</v>
      </c>
      <c r="G8526" t="s">
        <v>89</v>
      </c>
      <c r="H8526" t="s">
        <v>93</v>
      </c>
    </row>
    <row r="8527" spans="1:8" x14ac:dyDescent="0.25">
      <c r="A8527" t="s">
        <v>316</v>
      </c>
      <c r="B8527" t="s">
        <v>6987</v>
      </c>
      <c r="C8527" t="s">
        <v>89</v>
      </c>
      <c r="D8527" t="s">
        <v>6939</v>
      </c>
      <c r="E8527" t="s">
        <v>6985</v>
      </c>
      <c r="F8527" t="s">
        <v>89</v>
      </c>
      <c r="G8527" t="s">
        <v>89</v>
      </c>
      <c r="H8527" t="s">
        <v>93</v>
      </c>
    </row>
    <row r="8528" spans="1:8" x14ac:dyDescent="0.25">
      <c r="A8528" t="s">
        <v>316</v>
      </c>
      <c r="B8528" t="s">
        <v>6988</v>
      </c>
      <c r="C8528" t="s">
        <v>89</v>
      </c>
      <c r="D8528" t="s">
        <v>6941</v>
      </c>
      <c r="E8528" t="s">
        <v>6985</v>
      </c>
      <c r="F8528" t="s">
        <v>89</v>
      </c>
      <c r="G8528" t="s">
        <v>89</v>
      </c>
      <c r="H8528" t="s">
        <v>93</v>
      </c>
    </row>
    <row r="8529" spans="1:8" x14ac:dyDescent="0.25">
      <c r="A8529" t="s">
        <v>316</v>
      </c>
      <c r="B8529" t="s">
        <v>6989</v>
      </c>
      <c r="C8529" t="s">
        <v>89</v>
      </c>
      <c r="D8529" t="s">
        <v>6943</v>
      </c>
      <c r="E8529" t="s">
        <v>6985</v>
      </c>
      <c r="F8529" t="s">
        <v>89</v>
      </c>
      <c r="G8529" t="s">
        <v>89</v>
      </c>
      <c r="H8529" t="s">
        <v>93</v>
      </c>
    </row>
    <row r="8530" spans="1:8" x14ac:dyDescent="0.25">
      <c r="A8530" t="s">
        <v>316</v>
      </c>
      <c r="B8530" t="s">
        <v>5972</v>
      </c>
      <c r="C8530" t="s">
        <v>89</v>
      </c>
      <c r="D8530" t="s">
        <v>6944</v>
      </c>
      <c r="E8530" t="s">
        <v>6990</v>
      </c>
      <c r="F8530" t="s">
        <v>89</v>
      </c>
      <c r="G8530" t="s">
        <v>89</v>
      </c>
      <c r="H8530" t="s">
        <v>93</v>
      </c>
    </row>
    <row r="8531" spans="1:8" x14ac:dyDescent="0.25">
      <c r="A8531" t="s">
        <v>316</v>
      </c>
      <c r="B8531" t="s">
        <v>6991</v>
      </c>
      <c r="C8531" t="s">
        <v>89</v>
      </c>
      <c r="D8531" t="s">
        <v>6947</v>
      </c>
      <c r="E8531" t="s">
        <v>6990</v>
      </c>
      <c r="F8531" t="s">
        <v>89</v>
      </c>
      <c r="G8531" t="s">
        <v>89</v>
      </c>
      <c r="H8531" t="s">
        <v>93</v>
      </c>
    </row>
    <row r="8532" spans="1:8" x14ac:dyDescent="0.25">
      <c r="A8532" t="s">
        <v>316</v>
      </c>
      <c r="B8532" t="s">
        <v>6992</v>
      </c>
      <c r="C8532" t="s">
        <v>89</v>
      </c>
      <c r="D8532" t="s">
        <v>6949</v>
      </c>
      <c r="E8532" t="s">
        <v>6990</v>
      </c>
      <c r="F8532" t="s">
        <v>89</v>
      </c>
      <c r="G8532" t="s">
        <v>89</v>
      </c>
      <c r="H8532" t="s">
        <v>93</v>
      </c>
    </row>
    <row r="8533" spans="1:8" x14ac:dyDescent="0.25">
      <c r="A8533" t="s">
        <v>316</v>
      </c>
      <c r="B8533" t="s">
        <v>6993</v>
      </c>
      <c r="C8533" t="s">
        <v>89</v>
      </c>
      <c r="D8533" t="s">
        <v>6951</v>
      </c>
      <c r="E8533" t="s">
        <v>6990</v>
      </c>
      <c r="F8533" t="s">
        <v>89</v>
      </c>
      <c r="G8533" t="s">
        <v>89</v>
      </c>
      <c r="H8533" t="s">
        <v>93</v>
      </c>
    </row>
    <row r="8534" spans="1:8" x14ac:dyDescent="0.25">
      <c r="A8534" t="s">
        <v>316</v>
      </c>
      <c r="B8534" t="s">
        <v>6994</v>
      </c>
      <c r="C8534" t="s">
        <v>89</v>
      </c>
      <c r="D8534" t="s">
        <v>6953</v>
      </c>
      <c r="E8534" t="s">
        <v>6990</v>
      </c>
      <c r="F8534" t="s">
        <v>89</v>
      </c>
      <c r="G8534" t="s">
        <v>89</v>
      </c>
      <c r="H8534" t="s">
        <v>93</v>
      </c>
    </row>
    <row r="8535" spans="1:8" x14ac:dyDescent="0.25">
      <c r="A8535" t="s">
        <v>316</v>
      </c>
      <c r="B8535" t="s">
        <v>6995</v>
      </c>
      <c r="C8535" t="s">
        <v>89</v>
      </c>
      <c r="D8535" t="s">
        <v>6955</v>
      </c>
      <c r="E8535" t="s">
        <v>6996</v>
      </c>
      <c r="F8535" t="s">
        <v>89</v>
      </c>
      <c r="G8535" t="s">
        <v>89</v>
      </c>
      <c r="H8535" t="s">
        <v>93</v>
      </c>
    </row>
    <row r="8536" spans="1:8" x14ac:dyDescent="0.25">
      <c r="A8536" t="s">
        <v>316</v>
      </c>
      <c r="B8536" t="s">
        <v>6997</v>
      </c>
      <c r="C8536" t="s">
        <v>89</v>
      </c>
      <c r="D8536" t="s">
        <v>6958</v>
      </c>
      <c r="E8536" t="s">
        <v>6996</v>
      </c>
      <c r="F8536" t="s">
        <v>89</v>
      </c>
      <c r="G8536" t="s">
        <v>89</v>
      </c>
      <c r="H8536" t="s">
        <v>93</v>
      </c>
    </row>
    <row r="8537" spans="1:8" x14ac:dyDescent="0.25">
      <c r="A8537" t="s">
        <v>316</v>
      </c>
      <c r="B8537" t="s">
        <v>6998</v>
      </c>
      <c r="C8537" t="s">
        <v>89</v>
      </c>
      <c r="D8537" t="s">
        <v>6960</v>
      </c>
      <c r="E8537" t="s">
        <v>6996</v>
      </c>
      <c r="F8537" t="s">
        <v>89</v>
      </c>
      <c r="G8537" t="s">
        <v>89</v>
      </c>
      <c r="H8537" t="s">
        <v>93</v>
      </c>
    </row>
    <row r="8538" spans="1:8" x14ac:dyDescent="0.25">
      <c r="A8538" t="s">
        <v>316</v>
      </c>
      <c r="B8538" t="s">
        <v>6999</v>
      </c>
      <c r="C8538" t="s">
        <v>89</v>
      </c>
      <c r="D8538" t="s">
        <v>6962</v>
      </c>
      <c r="E8538" t="s">
        <v>6996</v>
      </c>
      <c r="F8538" t="s">
        <v>89</v>
      </c>
      <c r="G8538" t="s">
        <v>89</v>
      </c>
      <c r="H8538" t="s">
        <v>93</v>
      </c>
    </row>
    <row r="8539" spans="1:8" x14ac:dyDescent="0.25">
      <c r="A8539" t="s">
        <v>316</v>
      </c>
      <c r="B8539" t="s">
        <v>3122</v>
      </c>
      <c r="C8539" t="s">
        <v>89</v>
      </c>
      <c r="D8539" t="s">
        <v>6963</v>
      </c>
      <c r="E8539" t="s">
        <v>6996</v>
      </c>
      <c r="F8539" t="s">
        <v>89</v>
      </c>
      <c r="G8539" t="s">
        <v>89</v>
      </c>
      <c r="H8539" t="s">
        <v>93</v>
      </c>
    </row>
    <row r="8540" spans="1:8" x14ac:dyDescent="0.25">
      <c r="A8540" t="s">
        <v>316</v>
      </c>
      <c r="B8540" t="s">
        <v>7000</v>
      </c>
      <c r="C8540" t="s">
        <v>89</v>
      </c>
      <c r="D8540" t="s">
        <v>6965</v>
      </c>
      <c r="E8540" t="s">
        <v>6996</v>
      </c>
      <c r="F8540" t="s">
        <v>89</v>
      </c>
      <c r="G8540" t="s">
        <v>89</v>
      </c>
      <c r="H8540" t="s">
        <v>93</v>
      </c>
    </row>
    <row r="8541" spans="1:8" x14ac:dyDescent="0.25">
      <c r="A8541" t="s">
        <v>316</v>
      </c>
      <c r="B8541" t="s">
        <v>7001</v>
      </c>
      <c r="C8541" t="s">
        <v>89</v>
      </c>
      <c r="D8541" t="s">
        <v>6967</v>
      </c>
      <c r="E8541" t="s">
        <v>6996</v>
      </c>
      <c r="F8541" t="s">
        <v>89</v>
      </c>
      <c r="G8541" t="s">
        <v>89</v>
      </c>
      <c r="H8541" t="s">
        <v>93</v>
      </c>
    </row>
    <row r="8542" spans="1:8" x14ac:dyDescent="0.25">
      <c r="A8542" t="s">
        <v>316</v>
      </c>
      <c r="B8542" t="s">
        <v>5974</v>
      </c>
      <c r="C8542" t="s">
        <v>89</v>
      </c>
      <c r="D8542" t="s">
        <v>6969</v>
      </c>
      <c r="E8542" t="s">
        <v>6996</v>
      </c>
      <c r="F8542" t="s">
        <v>89</v>
      </c>
      <c r="G8542" t="s">
        <v>89</v>
      </c>
      <c r="H8542" t="s">
        <v>93</v>
      </c>
    </row>
    <row r="8543" spans="1:8" x14ac:dyDescent="0.25">
      <c r="A8543" t="s">
        <v>316</v>
      </c>
      <c r="B8543" t="s">
        <v>7002</v>
      </c>
      <c r="C8543" t="s">
        <v>89</v>
      </c>
      <c r="D8543" t="s">
        <v>6971</v>
      </c>
      <c r="E8543" t="s">
        <v>7003</v>
      </c>
      <c r="F8543" t="s">
        <v>89</v>
      </c>
      <c r="G8543" t="s">
        <v>89</v>
      </c>
      <c r="H8543" t="s">
        <v>93</v>
      </c>
    </row>
    <row r="8544" spans="1:8" x14ac:dyDescent="0.25">
      <c r="A8544" t="s">
        <v>316</v>
      </c>
      <c r="B8544" t="s">
        <v>7004</v>
      </c>
      <c r="C8544" t="s">
        <v>89</v>
      </c>
      <c r="D8544" t="s">
        <v>7005</v>
      </c>
      <c r="E8544" t="s">
        <v>7003</v>
      </c>
      <c r="F8544" t="s">
        <v>89</v>
      </c>
      <c r="G8544" t="s">
        <v>89</v>
      </c>
      <c r="H8544" t="s">
        <v>93</v>
      </c>
    </row>
    <row r="8545" spans="1:8" x14ac:dyDescent="0.25">
      <c r="A8545" t="s">
        <v>316</v>
      </c>
      <c r="B8545" t="s">
        <v>7006</v>
      </c>
      <c r="C8545" t="s">
        <v>89</v>
      </c>
      <c r="D8545" t="s">
        <v>6976</v>
      </c>
      <c r="E8545" t="s">
        <v>7003</v>
      </c>
      <c r="F8545" t="s">
        <v>89</v>
      </c>
      <c r="G8545" t="s">
        <v>89</v>
      </c>
      <c r="H8545" t="s">
        <v>93</v>
      </c>
    </row>
    <row r="8546" spans="1:8" x14ac:dyDescent="0.25">
      <c r="A8546" t="s">
        <v>316</v>
      </c>
      <c r="B8546" t="s">
        <v>7007</v>
      </c>
      <c r="C8546" t="s">
        <v>89</v>
      </c>
      <c r="D8546" t="s">
        <v>6978</v>
      </c>
      <c r="E8546" t="s">
        <v>7003</v>
      </c>
      <c r="F8546" t="s">
        <v>89</v>
      </c>
      <c r="G8546" t="s">
        <v>89</v>
      </c>
      <c r="H8546" t="s">
        <v>93</v>
      </c>
    </row>
    <row r="8547" spans="1:8" x14ac:dyDescent="0.25">
      <c r="A8547" t="s">
        <v>316</v>
      </c>
      <c r="B8547" t="s">
        <v>7008</v>
      </c>
      <c r="C8547" t="s">
        <v>89</v>
      </c>
      <c r="D8547" t="s">
        <v>6980</v>
      </c>
      <c r="E8547" t="s">
        <v>7003</v>
      </c>
      <c r="F8547" t="s">
        <v>89</v>
      </c>
      <c r="G8547" t="s">
        <v>89</v>
      </c>
      <c r="H8547" t="s">
        <v>93</v>
      </c>
    </row>
    <row r="8548" spans="1:8" x14ac:dyDescent="0.25">
      <c r="A8548" t="s">
        <v>316</v>
      </c>
      <c r="B8548" t="s">
        <v>7009</v>
      </c>
      <c r="C8548" t="s">
        <v>89</v>
      </c>
      <c r="D8548" t="s">
        <v>6982</v>
      </c>
      <c r="E8548" t="s">
        <v>7003</v>
      </c>
      <c r="F8548" t="s">
        <v>89</v>
      </c>
      <c r="G8548" t="s">
        <v>89</v>
      </c>
      <c r="H8548" t="s">
        <v>93</v>
      </c>
    </row>
    <row r="8549" spans="1:8" x14ac:dyDescent="0.25">
      <c r="A8549" t="s">
        <v>316</v>
      </c>
      <c r="B8549" t="s">
        <v>7010</v>
      </c>
      <c r="C8549" t="s">
        <v>89</v>
      </c>
      <c r="D8549" t="s">
        <v>6984</v>
      </c>
      <c r="E8549" t="s">
        <v>4373</v>
      </c>
      <c r="F8549" t="s">
        <v>89</v>
      </c>
      <c r="G8549" t="s">
        <v>89</v>
      </c>
      <c r="H8549" t="s">
        <v>93</v>
      </c>
    </row>
    <row r="8550" spans="1:8" x14ac:dyDescent="0.25">
      <c r="A8550" t="s">
        <v>316</v>
      </c>
      <c r="B8550" t="s">
        <v>7011</v>
      </c>
      <c r="C8550" t="s">
        <v>89</v>
      </c>
      <c r="D8550" t="s">
        <v>6937</v>
      </c>
      <c r="E8550" t="s">
        <v>4373</v>
      </c>
      <c r="F8550" t="s">
        <v>89</v>
      </c>
      <c r="G8550" t="s">
        <v>89</v>
      </c>
      <c r="H8550" t="s">
        <v>93</v>
      </c>
    </row>
    <row r="8551" spans="1:8" x14ac:dyDescent="0.25">
      <c r="A8551" t="s">
        <v>316</v>
      </c>
      <c r="B8551" t="s">
        <v>7012</v>
      </c>
      <c r="C8551" t="s">
        <v>89</v>
      </c>
      <c r="D8551" t="s">
        <v>6939</v>
      </c>
      <c r="E8551" t="s">
        <v>4373</v>
      </c>
      <c r="F8551" t="s">
        <v>89</v>
      </c>
      <c r="G8551" t="s">
        <v>89</v>
      </c>
      <c r="H8551" t="s">
        <v>93</v>
      </c>
    </row>
    <row r="8552" spans="1:8" x14ac:dyDescent="0.25">
      <c r="A8552" t="s">
        <v>316</v>
      </c>
      <c r="B8552" t="s">
        <v>7013</v>
      </c>
      <c r="C8552" t="s">
        <v>89</v>
      </c>
      <c r="D8552" t="s">
        <v>6941</v>
      </c>
      <c r="E8552" t="s">
        <v>4373</v>
      </c>
      <c r="F8552" t="s">
        <v>89</v>
      </c>
      <c r="G8552" t="s">
        <v>89</v>
      </c>
      <c r="H8552" t="s">
        <v>93</v>
      </c>
    </row>
    <row r="8553" spans="1:8" x14ac:dyDescent="0.25">
      <c r="A8553" t="s">
        <v>316</v>
      </c>
      <c r="B8553" t="s">
        <v>7014</v>
      </c>
      <c r="C8553" t="s">
        <v>89</v>
      </c>
      <c r="D8553" t="s">
        <v>6943</v>
      </c>
      <c r="E8553" t="s">
        <v>4373</v>
      </c>
      <c r="F8553" t="s">
        <v>89</v>
      </c>
      <c r="G8553" t="s">
        <v>89</v>
      </c>
      <c r="H8553" t="s">
        <v>93</v>
      </c>
    </row>
    <row r="8554" spans="1:8" x14ac:dyDescent="0.25">
      <c r="A8554" t="s">
        <v>316</v>
      </c>
      <c r="B8554" t="s">
        <v>2310</v>
      </c>
      <c r="C8554" t="s">
        <v>89</v>
      </c>
      <c r="D8554" t="s">
        <v>6944</v>
      </c>
      <c r="E8554" t="s">
        <v>4491</v>
      </c>
      <c r="F8554" t="s">
        <v>89</v>
      </c>
      <c r="G8554" t="s">
        <v>89</v>
      </c>
      <c r="H8554" t="s">
        <v>93</v>
      </c>
    </row>
    <row r="8555" spans="1:8" x14ac:dyDescent="0.25">
      <c r="A8555" t="s">
        <v>316</v>
      </c>
      <c r="B8555" t="s">
        <v>7015</v>
      </c>
      <c r="C8555" t="s">
        <v>89</v>
      </c>
      <c r="D8555" t="s">
        <v>6947</v>
      </c>
      <c r="E8555" t="s">
        <v>4491</v>
      </c>
      <c r="F8555" t="s">
        <v>89</v>
      </c>
      <c r="G8555" t="s">
        <v>89</v>
      </c>
      <c r="H8555" t="s">
        <v>93</v>
      </c>
    </row>
    <row r="8556" spans="1:8" x14ac:dyDescent="0.25">
      <c r="A8556" t="s">
        <v>316</v>
      </c>
      <c r="B8556" t="s">
        <v>7016</v>
      </c>
      <c r="C8556" t="s">
        <v>89</v>
      </c>
      <c r="D8556" t="s">
        <v>6949</v>
      </c>
      <c r="E8556" t="s">
        <v>4491</v>
      </c>
      <c r="F8556" t="s">
        <v>89</v>
      </c>
      <c r="G8556" t="s">
        <v>89</v>
      </c>
      <c r="H8556" t="s">
        <v>93</v>
      </c>
    </row>
    <row r="8557" spans="1:8" x14ac:dyDescent="0.25">
      <c r="A8557" t="s">
        <v>316</v>
      </c>
      <c r="B8557" t="s">
        <v>7017</v>
      </c>
      <c r="C8557" t="s">
        <v>89</v>
      </c>
      <c r="D8557" t="s">
        <v>6951</v>
      </c>
      <c r="E8557" t="s">
        <v>4491</v>
      </c>
      <c r="F8557" t="s">
        <v>89</v>
      </c>
      <c r="G8557" t="s">
        <v>89</v>
      </c>
      <c r="H8557" t="s">
        <v>93</v>
      </c>
    </row>
    <row r="8558" spans="1:8" x14ac:dyDescent="0.25">
      <c r="A8558" t="s">
        <v>316</v>
      </c>
      <c r="B8558" t="s">
        <v>7018</v>
      </c>
      <c r="C8558" t="s">
        <v>89</v>
      </c>
      <c r="D8558" t="s">
        <v>6953</v>
      </c>
      <c r="E8558" t="s">
        <v>4491</v>
      </c>
      <c r="F8558" t="s">
        <v>89</v>
      </c>
      <c r="G8558" t="s">
        <v>89</v>
      </c>
      <c r="H8558" t="s">
        <v>93</v>
      </c>
    </row>
    <row r="8559" spans="1:8" x14ac:dyDescent="0.25">
      <c r="A8559" t="s">
        <v>316</v>
      </c>
      <c r="B8559" t="s">
        <v>7019</v>
      </c>
      <c r="C8559" t="s">
        <v>89</v>
      </c>
      <c r="D8559" t="s">
        <v>6955</v>
      </c>
      <c r="E8559" t="s">
        <v>4605</v>
      </c>
      <c r="F8559" t="s">
        <v>89</v>
      </c>
      <c r="G8559" t="s">
        <v>89</v>
      </c>
      <c r="H8559" t="s">
        <v>93</v>
      </c>
    </row>
    <row r="8560" spans="1:8" x14ac:dyDescent="0.25">
      <c r="A8560" t="s">
        <v>316</v>
      </c>
      <c r="B8560" t="s">
        <v>7020</v>
      </c>
      <c r="C8560" t="s">
        <v>89</v>
      </c>
      <c r="D8560" t="s">
        <v>6958</v>
      </c>
      <c r="E8560" t="s">
        <v>4605</v>
      </c>
      <c r="F8560" t="s">
        <v>89</v>
      </c>
      <c r="G8560" t="s">
        <v>89</v>
      </c>
      <c r="H8560" t="s">
        <v>93</v>
      </c>
    </row>
    <row r="8561" spans="1:8" x14ac:dyDescent="0.25">
      <c r="A8561" t="s">
        <v>316</v>
      </c>
      <c r="B8561" t="s">
        <v>7021</v>
      </c>
      <c r="C8561" t="s">
        <v>89</v>
      </c>
      <c r="D8561" t="s">
        <v>6960</v>
      </c>
      <c r="E8561" t="s">
        <v>4605</v>
      </c>
      <c r="F8561" t="s">
        <v>89</v>
      </c>
      <c r="G8561" t="s">
        <v>89</v>
      </c>
      <c r="H8561" t="s">
        <v>93</v>
      </c>
    </row>
    <row r="8562" spans="1:8" x14ac:dyDescent="0.25">
      <c r="A8562" t="s">
        <v>316</v>
      </c>
      <c r="B8562" t="s">
        <v>7022</v>
      </c>
      <c r="C8562" t="s">
        <v>89</v>
      </c>
      <c r="D8562" t="s">
        <v>6962</v>
      </c>
      <c r="E8562" t="s">
        <v>4605</v>
      </c>
      <c r="F8562" t="s">
        <v>89</v>
      </c>
      <c r="G8562" t="s">
        <v>89</v>
      </c>
      <c r="H8562" t="s">
        <v>93</v>
      </c>
    </row>
    <row r="8563" spans="1:8" x14ac:dyDescent="0.25">
      <c r="A8563" t="s">
        <v>316</v>
      </c>
      <c r="B8563" t="s">
        <v>7023</v>
      </c>
      <c r="C8563" t="s">
        <v>89</v>
      </c>
      <c r="D8563" t="s">
        <v>6963</v>
      </c>
      <c r="E8563" t="s">
        <v>4605</v>
      </c>
      <c r="F8563" t="s">
        <v>89</v>
      </c>
      <c r="G8563" t="s">
        <v>89</v>
      </c>
      <c r="H8563" t="s">
        <v>93</v>
      </c>
    </row>
    <row r="8564" spans="1:8" x14ac:dyDescent="0.25">
      <c r="A8564" t="s">
        <v>316</v>
      </c>
      <c r="B8564" t="s">
        <v>7024</v>
      </c>
      <c r="C8564" t="s">
        <v>89</v>
      </c>
      <c r="D8564" t="s">
        <v>6965</v>
      </c>
      <c r="E8564" t="s">
        <v>4605</v>
      </c>
      <c r="F8564" t="s">
        <v>89</v>
      </c>
      <c r="G8564" t="s">
        <v>89</v>
      </c>
      <c r="H8564" t="s">
        <v>93</v>
      </c>
    </row>
    <row r="8565" spans="1:8" x14ac:dyDescent="0.25">
      <c r="A8565" t="s">
        <v>316</v>
      </c>
      <c r="B8565" t="s">
        <v>7025</v>
      </c>
      <c r="C8565" t="s">
        <v>89</v>
      </c>
      <c r="D8565" t="s">
        <v>6967</v>
      </c>
      <c r="E8565" t="s">
        <v>4605</v>
      </c>
      <c r="F8565" t="s">
        <v>89</v>
      </c>
      <c r="G8565" t="s">
        <v>89</v>
      </c>
      <c r="H8565" t="s">
        <v>93</v>
      </c>
    </row>
    <row r="8566" spans="1:8" x14ac:dyDescent="0.25">
      <c r="A8566" t="s">
        <v>316</v>
      </c>
      <c r="B8566" t="s">
        <v>7026</v>
      </c>
      <c r="C8566" t="s">
        <v>89</v>
      </c>
      <c r="D8566" t="s">
        <v>6969</v>
      </c>
      <c r="E8566" t="s">
        <v>4605</v>
      </c>
      <c r="F8566" t="s">
        <v>89</v>
      </c>
      <c r="G8566" t="s">
        <v>89</v>
      </c>
      <c r="H8566" t="s">
        <v>93</v>
      </c>
    </row>
    <row r="8567" spans="1:8" x14ac:dyDescent="0.25">
      <c r="A8567" t="s">
        <v>316</v>
      </c>
      <c r="B8567" t="s">
        <v>7027</v>
      </c>
      <c r="C8567" t="s">
        <v>89</v>
      </c>
      <c r="D8567" t="s">
        <v>6971</v>
      </c>
      <c r="E8567" t="s">
        <v>7028</v>
      </c>
      <c r="F8567" t="s">
        <v>89</v>
      </c>
      <c r="G8567" t="s">
        <v>89</v>
      </c>
      <c r="H8567" t="s">
        <v>93</v>
      </c>
    </row>
    <row r="8568" spans="1:8" x14ac:dyDescent="0.25">
      <c r="A8568" t="s">
        <v>316</v>
      </c>
      <c r="B8568" t="s">
        <v>7029</v>
      </c>
      <c r="C8568" t="s">
        <v>89</v>
      </c>
      <c r="D8568" t="s">
        <v>7005</v>
      </c>
      <c r="E8568" t="s">
        <v>7028</v>
      </c>
      <c r="F8568" t="s">
        <v>89</v>
      </c>
      <c r="G8568" t="s">
        <v>89</v>
      </c>
      <c r="H8568" t="s">
        <v>93</v>
      </c>
    </row>
    <row r="8569" spans="1:8" x14ac:dyDescent="0.25">
      <c r="A8569" t="s">
        <v>316</v>
      </c>
      <c r="B8569" t="s">
        <v>7030</v>
      </c>
      <c r="C8569" t="s">
        <v>89</v>
      </c>
      <c r="D8569" t="s">
        <v>6976</v>
      </c>
      <c r="E8569" t="s">
        <v>7028</v>
      </c>
      <c r="F8569" t="s">
        <v>89</v>
      </c>
      <c r="G8569" t="s">
        <v>89</v>
      </c>
      <c r="H8569" t="s">
        <v>93</v>
      </c>
    </row>
    <row r="8570" spans="1:8" x14ac:dyDescent="0.25">
      <c r="A8570" t="s">
        <v>316</v>
      </c>
      <c r="B8570" t="s">
        <v>7031</v>
      </c>
      <c r="C8570" t="s">
        <v>89</v>
      </c>
      <c r="D8570" t="s">
        <v>6980</v>
      </c>
      <c r="E8570" t="s">
        <v>7028</v>
      </c>
      <c r="F8570" t="s">
        <v>89</v>
      </c>
      <c r="G8570" t="s">
        <v>89</v>
      </c>
      <c r="H8570" t="s">
        <v>93</v>
      </c>
    </row>
    <row r="8571" spans="1:8" x14ac:dyDescent="0.25">
      <c r="A8571" t="s">
        <v>316</v>
      </c>
      <c r="B8571" t="s">
        <v>7032</v>
      </c>
      <c r="C8571" t="s">
        <v>89</v>
      </c>
      <c r="D8571" t="s">
        <v>6982</v>
      </c>
      <c r="E8571" t="s">
        <v>7028</v>
      </c>
      <c r="F8571" t="s">
        <v>89</v>
      </c>
      <c r="G8571" t="s">
        <v>89</v>
      </c>
      <c r="H8571" t="s">
        <v>93</v>
      </c>
    </row>
    <row r="8572" spans="1:8" x14ac:dyDescent="0.25">
      <c r="A8572" t="s">
        <v>316</v>
      </c>
      <c r="B8572" t="s">
        <v>7033</v>
      </c>
      <c r="C8572" t="s">
        <v>89</v>
      </c>
      <c r="D8572" t="s">
        <v>7034</v>
      </c>
      <c r="E8572" t="s">
        <v>4620</v>
      </c>
      <c r="F8572" t="s">
        <v>89</v>
      </c>
      <c r="G8572" t="s">
        <v>89</v>
      </c>
      <c r="H8572" t="s">
        <v>93</v>
      </c>
    </row>
    <row r="8573" spans="1:8" x14ac:dyDescent="0.25">
      <c r="A8573" t="s">
        <v>316</v>
      </c>
      <c r="B8573" t="s">
        <v>7035</v>
      </c>
      <c r="C8573" t="s">
        <v>89</v>
      </c>
      <c r="D8573" t="s">
        <v>7036</v>
      </c>
      <c r="E8573" t="s">
        <v>4627</v>
      </c>
      <c r="F8573" t="s">
        <v>89</v>
      </c>
      <c r="G8573" t="s">
        <v>89</v>
      </c>
      <c r="H8573" t="s">
        <v>93</v>
      </c>
    </row>
    <row r="8574" spans="1:8" x14ac:dyDescent="0.25">
      <c r="A8574" t="s">
        <v>316</v>
      </c>
      <c r="B8574" t="s">
        <v>7037</v>
      </c>
      <c r="C8574" t="s">
        <v>89</v>
      </c>
      <c r="D8574" t="s">
        <v>7038</v>
      </c>
      <c r="E8574" t="s">
        <v>4513</v>
      </c>
      <c r="F8574" t="s">
        <v>89</v>
      </c>
      <c r="G8574" t="s">
        <v>89</v>
      </c>
      <c r="H8574" t="s">
        <v>93</v>
      </c>
    </row>
    <row r="8575" spans="1:8" x14ac:dyDescent="0.25">
      <c r="A8575" t="s">
        <v>316</v>
      </c>
      <c r="B8575" t="s">
        <v>7039</v>
      </c>
      <c r="C8575" t="s">
        <v>89</v>
      </c>
      <c r="D8575" t="s">
        <v>7040</v>
      </c>
      <c r="E8575" t="s">
        <v>4615</v>
      </c>
      <c r="F8575" t="s">
        <v>89</v>
      </c>
      <c r="G8575" t="s">
        <v>89</v>
      </c>
      <c r="H8575" t="s">
        <v>93</v>
      </c>
    </row>
    <row r="8576" spans="1:8" x14ac:dyDescent="0.25">
      <c r="A8576" t="s">
        <v>316</v>
      </c>
      <c r="B8576" t="s">
        <v>7041</v>
      </c>
      <c r="C8576" t="s">
        <v>89</v>
      </c>
      <c r="D8576" t="s">
        <v>7042</v>
      </c>
      <c r="E8576" t="s">
        <v>4620</v>
      </c>
      <c r="F8576" t="s">
        <v>89</v>
      </c>
      <c r="G8576" t="s">
        <v>89</v>
      </c>
      <c r="H8576" t="s">
        <v>93</v>
      </c>
    </row>
    <row r="8577" spans="1:8" x14ac:dyDescent="0.25">
      <c r="A8577" t="s">
        <v>316</v>
      </c>
      <c r="B8577" t="s">
        <v>7043</v>
      </c>
      <c r="C8577" t="s">
        <v>89</v>
      </c>
      <c r="D8577" t="s">
        <v>7044</v>
      </c>
      <c r="E8577" t="s">
        <v>4627</v>
      </c>
      <c r="F8577" t="s">
        <v>89</v>
      </c>
      <c r="G8577" t="s">
        <v>89</v>
      </c>
      <c r="H8577" t="s">
        <v>93</v>
      </c>
    </row>
    <row r="8578" spans="1:8" x14ac:dyDescent="0.25">
      <c r="A8578" t="s">
        <v>316</v>
      </c>
      <c r="B8578" t="s">
        <v>7045</v>
      </c>
      <c r="C8578" t="s">
        <v>89</v>
      </c>
      <c r="D8578" t="s">
        <v>7046</v>
      </c>
      <c r="E8578" t="s">
        <v>4627</v>
      </c>
      <c r="F8578" t="s">
        <v>89</v>
      </c>
      <c r="G8578" t="s">
        <v>89</v>
      </c>
      <c r="H8578" t="s">
        <v>93</v>
      </c>
    </row>
    <row r="8579" spans="1:8" x14ac:dyDescent="0.25">
      <c r="A8579" t="s">
        <v>316</v>
      </c>
      <c r="B8579" t="s">
        <v>7047</v>
      </c>
      <c r="C8579" t="s">
        <v>89</v>
      </c>
      <c r="D8579" t="s">
        <v>7040</v>
      </c>
      <c r="E8579" t="s">
        <v>4627</v>
      </c>
      <c r="F8579" t="s">
        <v>89</v>
      </c>
      <c r="G8579" t="s">
        <v>89</v>
      </c>
      <c r="H8579" t="s">
        <v>93</v>
      </c>
    </row>
    <row r="8580" spans="1:8" x14ac:dyDescent="0.25">
      <c r="A8580" t="s">
        <v>316</v>
      </c>
      <c r="B8580" t="s">
        <v>7048</v>
      </c>
      <c r="C8580" t="s">
        <v>89</v>
      </c>
      <c r="D8580" t="s">
        <v>7042</v>
      </c>
      <c r="E8580" t="s">
        <v>4513</v>
      </c>
      <c r="F8580" t="s">
        <v>89</v>
      </c>
      <c r="G8580" t="s">
        <v>89</v>
      </c>
      <c r="H8580" t="s">
        <v>93</v>
      </c>
    </row>
    <row r="8581" spans="1:8" x14ac:dyDescent="0.25">
      <c r="A8581" t="s">
        <v>316</v>
      </c>
      <c r="B8581" t="s">
        <v>7049</v>
      </c>
      <c r="C8581" t="s">
        <v>89</v>
      </c>
      <c r="D8581" t="s">
        <v>7044</v>
      </c>
      <c r="E8581" t="s">
        <v>4560</v>
      </c>
      <c r="F8581" t="s">
        <v>89</v>
      </c>
      <c r="G8581" t="s">
        <v>89</v>
      </c>
      <c r="H8581" t="s">
        <v>93</v>
      </c>
    </row>
    <row r="8582" spans="1:8" x14ac:dyDescent="0.25">
      <c r="A8582" t="s">
        <v>316</v>
      </c>
      <c r="B8582" t="s">
        <v>7050</v>
      </c>
      <c r="C8582" t="s">
        <v>89</v>
      </c>
      <c r="D8582" t="s">
        <v>7046</v>
      </c>
      <c r="E8582" t="s">
        <v>4560</v>
      </c>
      <c r="F8582" t="s">
        <v>89</v>
      </c>
      <c r="G8582" t="s">
        <v>89</v>
      </c>
      <c r="H8582" t="s">
        <v>93</v>
      </c>
    </row>
    <row r="8583" spans="1:8" x14ac:dyDescent="0.25">
      <c r="A8583" t="s">
        <v>316</v>
      </c>
      <c r="B8583" t="s">
        <v>7051</v>
      </c>
      <c r="C8583" t="s">
        <v>89</v>
      </c>
      <c r="D8583" t="s">
        <v>7052</v>
      </c>
      <c r="E8583" t="s">
        <v>4615</v>
      </c>
      <c r="F8583" t="s">
        <v>89</v>
      </c>
      <c r="G8583" t="s">
        <v>89</v>
      </c>
      <c r="H8583" t="s">
        <v>93</v>
      </c>
    </row>
    <row r="8584" spans="1:8" x14ac:dyDescent="0.25">
      <c r="A8584" t="s">
        <v>316</v>
      </c>
      <c r="B8584" t="s">
        <v>7053</v>
      </c>
      <c r="C8584" t="s">
        <v>89</v>
      </c>
      <c r="D8584" t="s">
        <v>7054</v>
      </c>
      <c r="E8584" t="s">
        <v>4615</v>
      </c>
      <c r="F8584" t="s">
        <v>89</v>
      </c>
      <c r="G8584" t="s">
        <v>89</v>
      </c>
      <c r="H8584" t="s">
        <v>93</v>
      </c>
    </row>
    <row r="8585" spans="1:8" x14ac:dyDescent="0.25">
      <c r="A8585" t="s">
        <v>316</v>
      </c>
      <c r="B8585" t="s">
        <v>7055</v>
      </c>
      <c r="C8585" t="s">
        <v>89</v>
      </c>
      <c r="D8585" t="s">
        <v>7056</v>
      </c>
      <c r="E8585" t="s">
        <v>4620</v>
      </c>
      <c r="F8585" t="s">
        <v>89</v>
      </c>
      <c r="G8585" t="s">
        <v>89</v>
      </c>
      <c r="H8585" t="s">
        <v>93</v>
      </c>
    </row>
    <row r="8586" spans="1:8" x14ac:dyDescent="0.25">
      <c r="A8586" t="s">
        <v>316</v>
      </c>
      <c r="B8586" t="s">
        <v>1344</v>
      </c>
      <c r="C8586" t="s">
        <v>89</v>
      </c>
      <c r="D8586" t="s">
        <v>7057</v>
      </c>
      <c r="E8586" t="s">
        <v>4620</v>
      </c>
      <c r="F8586" t="s">
        <v>89</v>
      </c>
      <c r="G8586" t="s">
        <v>89</v>
      </c>
      <c r="H8586" t="s">
        <v>93</v>
      </c>
    </row>
    <row r="8587" spans="1:8" x14ac:dyDescent="0.25">
      <c r="A8587" t="s">
        <v>316</v>
      </c>
      <c r="B8587" t="s">
        <v>7058</v>
      </c>
      <c r="C8587" t="s">
        <v>89</v>
      </c>
      <c r="D8587" t="s">
        <v>7059</v>
      </c>
      <c r="E8587" t="s">
        <v>4615</v>
      </c>
      <c r="F8587" t="s">
        <v>89</v>
      </c>
      <c r="G8587" t="s">
        <v>89</v>
      </c>
      <c r="H8587" t="s">
        <v>93</v>
      </c>
    </row>
    <row r="8588" spans="1:8" x14ac:dyDescent="0.25">
      <c r="A8588" t="s">
        <v>316</v>
      </c>
      <c r="B8588" t="s">
        <v>7060</v>
      </c>
      <c r="C8588" t="s">
        <v>89</v>
      </c>
      <c r="D8588" t="s">
        <v>7061</v>
      </c>
      <c r="E8588" t="s">
        <v>4620</v>
      </c>
      <c r="F8588" t="s">
        <v>89</v>
      </c>
      <c r="G8588" t="s">
        <v>89</v>
      </c>
      <c r="H8588" t="s">
        <v>93</v>
      </c>
    </row>
    <row r="8589" spans="1:8" x14ac:dyDescent="0.25">
      <c r="A8589" t="s">
        <v>316</v>
      </c>
      <c r="B8589" t="s">
        <v>7062</v>
      </c>
      <c r="C8589" t="s">
        <v>89</v>
      </c>
      <c r="D8589" t="s">
        <v>7063</v>
      </c>
      <c r="E8589" t="s">
        <v>4627</v>
      </c>
      <c r="F8589" t="s">
        <v>89</v>
      </c>
      <c r="G8589" t="s">
        <v>89</v>
      </c>
      <c r="H8589" t="s">
        <v>93</v>
      </c>
    </row>
    <row r="8590" spans="1:8" x14ac:dyDescent="0.25">
      <c r="A8590" t="s">
        <v>316</v>
      </c>
      <c r="B8590" t="s">
        <v>7064</v>
      </c>
      <c r="C8590" t="s">
        <v>89</v>
      </c>
      <c r="D8590" t="s">
        <v>7065</v>
      </c>
      <c r="E8590" t="s">
        <v>4627</v>
      </c>
      <c r="F8590" t="s">
        <v>89</v>
      </c>
      <c r="G8590" t="s">
        <v>89</v>
      </c>
      <c r="H8590" t="s">
        <v>93</v>
      </c>
    </row>
    <row r="8591" spans="1:8" x14ac:dyDescent="0.25">
      <c r="A8591" t="s">
        <v>316</v>
      </c>
      <c r="B8591" t="s">
        <v>7066</v>
      </c>
      <c r="C8591" t="s">
        <v>89</v>
      </c>
      <c r="D8591" t="s">
        <v>7067</v>
      </c>
      <c r="E8591" t="s">
        <v>4627</v>
      </c>
      <c r="F8591" t="s">
        <v>89</v>
      </c>
      <c r="G8591" t="s">
        <v>89</v>
      </c>
      <c r="H8591" t="s">
        <v>93</v>
      </c>
    </row>
    <row r="8592" spans="1:8" x14ac:dyDescent="0.25">
      <c r="A8592" t="s">
        <v>316</v>
      </c>
      <c r="B8592" t="s">
        <v>7068</v>
      </c>
      <c r="C8592" t="s">
        <v>89</v>
      </c>
      <c r="D8592" t="s">
        <v>7069</v>
      </c>
      <c r="E8592" t="s">
        <v>4670</v>
      </c>
      <c r="F8592" t="s">
        <v>89</v>
      </c>
      <c r="G8592" t="s">
        <v>89</v>
      </c>
      <c r="H8592" t="s">
        <v>93</v>
      </c>
    </row>
    <row r="8593" spans="1:8" x14ac:dyDescent="0.25">
      <c r="A8593" t="s">
        <v>316</v>
      </c>
      <c r="B8593" t="s">
        <v>7070</v>
      </c>
      <c r="C8593" t="s">
        <v>89</v>
      </c>
      <c r="D8593" t="s">
        <v>7071</v>
      </c>
      <c r="E8593" t="s">
        <v>4670</v>
      </c>
      <c r="F8593" t="s">
        <v>89</v>
      </c>
      <c r="G8593" t="s">
        <v>89</v>
      </c>
      <c r="H8593" t="s">
        <v>93</v>
      </c>
    </row>
    <row r="8594" spans="1:8" x14ac:dyDescent="0.25">
      <c r="A8594" t="s">
        <v>316</v>
      </c>
      <c r="B8594" t="s">
        <v>7072</v>
      </c>
      <c r="C8594" t="s">
        <v>89</v>
      </c>
      <c r="D8594" t="s">
        <v>7073</v>
      </c>
      <c r="E8594" t="s">
        <v>4670</v>
      </c>
      <c r="F8594" t="s">
        <v>89</v>
      </c>
      <c r="G8594" t="s">
        <v>89</v>
      </c>
      <c r="H8594" t="s">
        <v>93</v>
      </c>
    </row>
    <row r="8595" spans="1:8" x14ac:dyDescent="0.25">
      <c r="A8595" t="s">
        <v>316</v>
      </c>
      <c r="B8595" t="s">
        <v>7074</v>
      </c>
      <c r="C8595" t="s">
        <v>89</v>
      </c>
      <c r="D8595" t="s">
        <v>7075</v>
      </c>
      <c r="E8595" t="s">
        <v>4675</v>
      </c>
      <c r="F8595" t="s">
        <v>89</v>
      </c>
      <c r="G8595" t="s">
        <v>89</v>
      </c>
      <c r="H8595" t="s">
        <v>93</v>
      </c>
    </row>
    <row r="8596" spans="1:8" x14ac:dyDescent="0.25">
      <c r="A8596" t="s">
        <v>316</v>
      </c>
      <c r="B8596" t="s">
        <v>7076</v>
      </c>
      <c r="C8596" t="s">
        <v>89</v>
      </c>
      <c r="D8596" t="s">
        <v>7077</v>
      </c>
      <c r="E8596" t="s">
        <v>4675</v>
      </c>
      <c r="F8596" t="s">
        <v>89</v>
      </c>
      <c r="G8596" t="s">
        <v>89</v>
      </c>
      <c r="H8596" t="s">
        <v>93</v>
      </c>
    </row>
    <row r="8597" spans="1:8" x14ac:dyDescent="0.25">
      <c r="A8597" t="s">
        <v>316</v>
      </c>
      <c r="B8597" t="s">
        <v>7078</v>
      </c>
      <c r="C8597" t="s">
        <v>89</v>
      </c>
      <c r="D8597" t="s">
        <v>7079</v>
      </c>
      <c r="E8597" t="s">
        <v>4675</v>
      </c>
      <c r="F8597" t="s">
        <v>89</v>
      </c>
      <c r="G8597" t="s">
        <v>89</v>
      </c>
      <c r="H8597" t="s">
        <v>93</v>
      </c>
    </row>
    <row r="8598" spans="1:8" x14ac:dyDescent="0.25">
      <c r="A8598" t="s">
        <v>316</v>
      </c>
      <c r="B8598" t="s">
        <v>7080</v>
      </c>
      <c r="C8598" t="s">
        <v>89</v>
      </c>
      <c r="D8598" t="s">
        <v>7081</v>
      </c>
      <c r="E8598" t="s">
        <v>4612</v>
      </c>
      <c r="F8598" t="s">
        <v>89</v>
      </c>
      <c r="G8598" t="s">
        <v>89</v>
      </c>
      <c r="H8598" t="s">
        <v>93</v>
      </c>
    </row>
    <row r="8599" spans="1:8" x14ac:dyDescent="0.25">
      <c r="A8599" t="s">
        <v>316</v>
      </c>
      <c r="B8599" t="s">
        <v>7082</v>
      </c>
      <c r="C8599" t="s">
        <v>89</v>
      </c>
      <c r="D8599" t="s">
        <v>7083</v>
      </c>
      <c r="E8599" t="s">
        <v>4612</v>
      </c>
      <c r="F8599" t="s">
        <v>89</v>
      </c>
      <c r="G8599" t="s">
        <v>89</v>
      </c>
      <c r="H8599" t="s">
        <v>93</v>
      </c>
    </row>
    <row r="8600" spans="1:8" x14ac:dyDescent="0.25">
      <c r="A8600" t="s">
        <v>316</v>
      </c>
      <c r="B8600" t="s">
        <v>7084</v>
      </c>
      <c r="C8600" t="s">
        <v>89</v>
      </c>
      <c r="D8600" t="s">
        <v>7085</v>
      </c>
      <c r="E8600" t="s">
        <v>4612</v>
      </c>
      <c r="F8600" t="s">
        <v>89</v>
      </c>
      <c r="G8600" t="s">
        <v>89</v>
      </c>
      <c r="H8600" t="s">
        <v>93</v>
      </c>
    </row>
    <row r="8601" spans="1:8" x14ac:dyDescent="0.25">
      <c r="A8601" t="s">
        <v>316</v>
      </c>
      <c r="B8601" t="s">
        <v>7086</v>
      </c>
      <c r="C8601" t="s">
        <v>89</v>
      </c>
      <c r="D8601" t="s">
        <v>7087</v>
      </c>
      <c r="E8601" t="s">
        <v>4473</v>
      </c>
      <c r="F8601" t="s">
        <v>89</v>
      </c>
      <c r="G8601" t="s">
        <v>89</v>
      </c>
      <c r="H8601" t="s">
        <v>93</v>
      </c>
    </row>
    <row r="8602" spans="1:8" x14ac:dyDescent="0.25">
      <c r="A8602" t="s">
        <v>316</v>
      </c>
      <c r="B8602" t="s">
        <v>7088</v>
      </c>
      <c r="C8602" t="s">
        <v>89</v>
      </c>
      <c r="D8602" t="s">
        <v>7089</v>
      </c>
      <c r="E8602" t="s">
        <v>4473</v>
      </c>
      <c r="F8602" t="s">
        <v>89</v>
      </c>
      <c r="G8602" t="s">
        <v>89</v>
      </c>
      <c r="H8602" t="s">
        <v>93</v>
      </c>
    </row>
    <row r="8603" spans="1:8" x14ac:dyDescent="0.25">
      <c r="A8603" t="s">
        <v>316</v>
      </c>
      <c r="B8603" t="s">
        <v>7090</v>
      </c>
      <c r="C8603" t="s">
        <v>89</v>
      </c>
      <c r="D8603" t="s">
        <v>7091</v>
      </c>
      <c r="E8603" t="s">
        <v>4473</v>
      </c>
      <c r="F8603" t="s">
        <v>89</v>
      </c>
      <c r="G8603" t="s">
        <v>89</v>
      </c>
      <c r="H8603" t="s">
        <v>93</v>
      </c>
    </row>
    <row r="8604" spans="1:8" x14ac:dyDescent="0.25">
      <c r="A8604" t="s">
        <v>316</v>
      </c>
      <c r="B8604" t="s">
        <v>7092</v>
      </c>
      <c r="C8604" t="s">
        <v>89</v>
      </c>
      <c r="D8604" t="s">
        <v>7093</v>
      </c>
      <c r="E8604" t="s">
        <v>4473</v>
      </c>
      <c r="F8604" t="s">
        <v>89</v>
      </c>
      <c r="G8604" t="s">
        <v>89</v>
      </c>
      <c r="H8604" t="s">
        <v>93</v>
      </c>
    </row>
    <row r="8605" spans="1:8" x14ac:dyDescent="0.25">
      <c r="A8605" t="s">
        <v>316</v>
      </c>
      <c r="B8605" t="s">
        <v>7094</v>
      </c>
      <c r="C8605" t="s">
        <v>89</v>
      </c>
      <c r="D8605" t="s">
        <v>7095</v>
      </c>
      <c r="E8605" t="s">
        <v>4448</v>
      </c>
      <c r="F8605" t="s">
        <v>89</v>
      </c>
      <c r="G8605" t="s">
        <v>89</v>
      </c>
      <c r="H8605" t="s">
        <v>93</v>
      </c>
    </row>
    <row r="8606" spans="1:8" x14ac:dyDescent="0.25">
      <c r="A8606" t="s">
        <v>316</v>
      </c>
      <c r="B8606" t="s">
        <v>7096</v>
      </c>
      <c r="C8606" t="s">
        <v>89</v>
      </c>
      <c r="D8606" t="s">
        <v>7097</v>
      </c>
      <c r="E8606" t="s">
        <v>4438</v>
      </c>
      <c r="F8606" t="s">
        <v>89</v>
      </c>
      <c r="G8606" t="s">
        <v>89</v>
      </c>
      <c r="H8606" t="s">
        <v>93</v>
      </c>
    </row>
    <row r="8607" spans="1:8" x14ac:dyDescent="0.25">
      <c r="A8607" t="s">
        <v>316</v>
      </c>
      <c r="B8607" t="s">
        <v>7098</v>
      </c>
      <c r="C8607" t="s">
        <v>89</v>
      </c>
      <c r="D8607" t="s">
        <v>7099</v>
      </c>
      <c r="E8607" t="s">
        <v>4438</v>
      </c>
      <c r="F8607" t="s">
        <v>89</v>
      </c>
      <c r="G8607" t="s">
        <v>89</v>
      </c>
      <c r="H8607" t="s">
        <v>93</v>
      </c>
    </row>
    <row r="8608" spans="1:8" x14ac:dyDescent="0.25">
      <c r="A8608" t="s">
        <v>316</v>
      </c>
      <c r="B8608" t="s">
        <v>7100</v>
      </c>
      <c r="C8608" t="s">
        <v>89</v>
      </c>
      <c r="D8608" t="s">
        <v>7101</v>
      </c>
      <c r="E8608" t="s">
        <v>4438</v>
      </c>
      <c r="F8608" t="s">
        <v>89</v>
      </c>
      <c r="G8608" t="s">
        <v>89</v>
      </c>
      <c r="H8608" t="s">
        <v>93</v>
      </c>
    </row>
    <row r="8609" spans="1:8" x14ac:dyDescent="0.25">
      <c r="A8609" t="s">
        <v>316</v>
      </c>
      <c r="B8609" t="s">
        <v>7102</v>
      </c>
      <c r="C8609" t="s">
        <v>89</v>
      </c>
      <c r="D8609" t="s">
        <v>7103</v>
      </c>
      <c r="E8609" t="s">
        <v>4557</v>
      </c>
      <c r="F8609" t="s">
        <v>89</v>
      </c>
      <c r="G8609" t="s">
        <v>89</v>
      </c>
      <c r="H8609" t="s">
        <v>93</v>
      </c>
    </row>
    <row r="8610" spans="1:8" x14ac:dyDescent="0.25">
      <c r="A8610" t="s">
        <v>316</v>
      </c>
      <c r="B8610" t="s">
        <v>7104</v>
      </c>
      <c r="C8610" t="s">
        <v>89</v>
      </c>
      <c r="D8610" t="s">
        <v>7105</v>
      </c>
      <c r="E8610" t="s">
        <v>4539</v>
      </c>
      <c r="F8610" t="s">
        <v>89</v>
      </c>
      <c r="G8610" t="s">
        <v>89</v>
      </c>
      <c r="H8610" t="s">
        <v>93</v>
      </c>
    </row>
    <row r="8611" spans="1:8" x14ac:dyDescent="0.25">
      <c r="A8611" t="s">
        <v>316</v>
      </c>
      <c r="B8611" t="s">
        <v>7106</v>
      </c>
      <c r="C8611" t="s">
        <v>89</v>
      </c>
      <c r="D8611" t="s">
        <v>7107</v>
      </c>
      <c r="E8611" t="s">
        <v>4539</v>
      </c>
      <c r="F8611" t="s">
        <v>89</v>
      </c>
      <c r="G8611" t="s">
        <v>89</v>
      </c>
      <c r="H8611" t="s">
        <v>93</v>
      </c>
    </row>
    <row r="8612" spans="1:8" x14ac:dyDescent="0.25">
      <c r="A8612" t="s">
        <v>316</v>
      </c>
      <c r="B8612" t="s">
        <v>7108</v>
      </c>
      <c r="C8612" t="s">
        <v>89</v>
      </c>
      <c r="D8612" t="s">
        <v>7109</v>
      </c>
      <c r="E8612" t="s">
        <v>4473</v>
      </c>
      <c r="F8612" t="s">
        <v>89</v>
      </c>
      <c r="G8612" t="s">
        <v>89</v>
      </c>
      <c r="H8612" t="s">
        <v>93</v>
      </c>
    </row>
    <row r="8613" spans="1:8" x14ac:dyDescent="0.25">
      <c r="A8613" t="s">
        <v>316</v>
      </c>
      <c r="B8613" t="s">
        <v>7110</v>
      </c>
      <c r="C8613" t="s">
        <v>89</v>
      </c>
      <c r="D8613" t="s">
        <v>89</v>
      </c>
      <c r="E8613" t="s">
        <v>4667</v>
      </c>
      <c r="F8613" t="s">
        <v>89</v>
      </c>
      <c r="G8613" t="s">
        <v>89</v>
      </c>
      <c r="H8613" t="s">
        <v>93</v>
      </c>
    </row>
    <row r="8614" spans="1:8" x14ac:dyDescent="0.25">
      <c r="A8614" t="s">
        <v>316</v>
      </c>
      <c r="B8614" t="s">
        <v>7111</v>
      </c>
      <c r="C8614" t="s">
        <v>89</v>
      </c>
      <c r="D8614" t="s">
        <v>89</v>
      </c>
      <c r="E8614" t="s">
        <v>4667</v>
      </c>
      <c r="F8614" t="s">
        <v>89</v>
      </c>
      <c r="G8614" t="s">
        <v>89</v>
      </c>
      <c r="H8614" t="s">
        <v>93</v>
      </c>
    </row>
    <row r="8615" spans="1:8" x14ac:dyDescent="0.25">
      <c r="A8615" t="s">
        <v>316</v>
      </c>
      <c r="B8615" t="s">
        <v>7112</v>
      </c>
      <c r="C8615" t="s">
        <v>89</v>
      </c>
      <c r="D8615" t="s">
        <v>89</v>
      </c>
      <c r="E8615" t="s">
        <v>4661</v>
      </c>
      <c r="F8615" t="s">
        <v>89</v>
      </c>
      <c r="G8615" t="s">
        <v>89</v>
      </c>
      <c r="H8615" t="s">
        <v>93</v>
      </c>
    </row>
    <row r="8616" spans="1:8" x14ac:dyDescent="0.25">
      <c r="A8616" t="s">
        <v>316</v>
      </c>
      <c r="B8616" t="s">
        <v>7113</v>
      </c>
      <c r="C8616" t="s">
        <v>89</v>
      </c>
      <c r="D8616" t="s">
        <v>89</v>
      </c>
      <c r="E8616" t="s">
        <v>4675</v>
      </c>
      <c r="F8616" t="s">
        <v>89</v>
      </c>
      <c r="G8616" t="s">
        <v>89</v>
      </c>
      <c r="H8616" t="s">
        <v>93</v>
      </c>
    </row>
    <row r="8617" spans="1:8" x14ac:dyDescent="0.25">
      <c r="A8617" t="s">
        <v>316</v>
      </c>
      <c r="B8617" t="s">
        <v>7114</v>
      </c>
      <c r="C8617" t="s">
        <v>89</v>
      </c>
      <c r="D8617" t="s">
        <v>89</v>
      </c>
      <c r="E8617" t="s">
        <v>4661</v>
      </c>
      <c r="F8617" t="s">
        <v>89</v>
      </c>
      <c r="G8617" t="s">
        <v>89</v>
      </c>
      <c r="H8617" t="s">
        <v>93</v>
      </c>
    </row>
    <row r="8618" spans="1:8" x14ac:dyDescent="0.25">
      <c r="A8618" t="s">
        <v>316</v>
      </c>
      <c r="B8618" t="s">
        <v>7115</v>
      </c>
      <c r="C8618" t="s">
        <v>89</v>
      </c>
      <c r="D8618" t="s">
        <v>7116</v>
      </c>
      <c r="E8618" t="s">
        <v>4654</v>
      </c>
      <c r="F8618" t="s">
        <v>89</v>
      </c>
      <c r="G8618" t="s">
        <v>89</v>
      </c>
      <c r="H8618" t="s">
        <v>93</v>
      </c>
    </row>
    <row r="8619" spans="1:8" x14ac:dyDescent="0.25">
      <c r="A8619" t="s">
        <v>316</v>
      </c>
      <c r="B8619" t="s">
        <v>4686</v>
      </c>
      <c r="C8619" t="s">
        <v>89</v>
      </c>
      <c r="D8619" t="s">
        <v>7117</v>
      </c>
      <c r="E8619" t="s">
        <v>4658</v>
      </c>
      <c r="F8619" t="s">
        <v>89</v>
      </c>
      <c r="G8619" t="s">
        <v>89</v>
      </c>
      <c r="H8619" t="s">
        <v>93</v>
      </c>
    </row>
    <row r="8620" spans="1:8" x14ac:dyDescent="0.25">
      <c r="A8620" t="s">
        <v>316</v>
      </c>
      <c r="B8620" t="s">
        <v>7118</v>
      </c>
      <c r="C8620" t="s">
        <v>89</v>
      </c>
      <c r="D8620" t="s">
        <v>7119</v>
      </c>
      <c r="E8620" t="s">
        <v>4675</v>
      </c>
      <c r="F8620" t="s">
        <v>89</v>
      </c>
      <c r="G8620" t="s">
        <v>89</v>
      </c>
      <c r="H8620" t="s">
        <v>93</v>
      </c>
    </row>
    <row r="8621" spans="1:8" x14ac:dyDescent="0.25">
      <c r="A8621" t="s">
        <v>316</v>
      </c>
      <c r="B8621" t="s">
        <v>7120</v>
      </c>
      <c r="C8621" t="s">
        <v>89</v>
      </c>
      <c r="D8621" t="s">
        <v>89</v>
      </c>
      <c r="E8621" t="s">
        <v>4665</v>
      </c>
      <c r="F8621" t="s">
        <v>89</v>
      </c>
      <c r="G8621" t="s">
        <v>89</v>
      </c>
      <c r="H8621" t="s">
        <v>93</v>
      </c>
    </row>
    <row r="8622" spans="1:8" x14ac:dyDescent="0.25">
      <c r="A8622" t="s">
        <v>316</v>
      </c>
      <c r="B8622" t="s">
        <v>7121</v>
      </c>
      <c r="C8622" t="s">
        <v>89</v>
      </c>
      <c r="D8622" t="s">
        <v>89</v>
      </c>
      <c r="E8622" t="s">
        <v>4665</v>
      </c>
      <c r="F8622" t="s">
        <v>89</v>
      </c>
      <c r="G8622" t="s">
        <v>89</v>
      </c>
      <c r="H8622" t="s">
        <v>93</v>
      </c>
    </row>
    <row r="8623" spans="1:8" x14ac:dyDescent="0.25">
      <c r="A8623" t="s">
        <v>316</v>
      </c>
      <c r="B8623" t="s">
        <v>7122</v>
      </c>
      <c r="C8623" t="s">
        <v>89</v>
      </c>
      <c r="D8623" t="s">
        <v>89</v>
      </c>
      <c r="E8623" t="s">
        <v>4665</v>
      </c>
      <c r="F8623" t="s">
        <v>89</v>
      </c>
      <c r="G8623" t="s">
        <v>89</v>
      </c>
      <c r="H8623" t="s">
        <v>93</v>
      </c>
    </row>
    <row r="8624" spans="1:8" x14ac:dyDescent="0.25">
      <c r="A8624" t="s">
        <v>316</v>
      </c>
      <c r="B8624" t="s">
        <v>1284</v>
      </c>
      <c r="C8624" t="s">
        <v>89</v>
      </c>
      <c r="D8624" t="s">
        <v>89</v>
      </c>
      <c r="E8624" t="s">
        <v>4667</v>
      </c>
      <c r="F8624" t="s">
        <v>89</v>
      </c>
      <c r="G8624" t="s">
        <v>89</v>
      </c>
      <c r="H8624" t="s">
        <v>93</v>
      </c>
    </row>
    <row r="8625" spans="1:8" x14ac:dyDescent="0.25">
      <c r="A8625" t="s">
        <v>316</v>
      </c>
      <c r="B8625" t="s">
        <v>1122</v>
      </c>
      <c r="C8625" t="s">
        <v>89</v>
      </c>
      <c r="D8625" t="s">
        <v>89</v>
      </c>
      <c r="E8625" t="s">
        <v>4667</v>
      </c>
      <c r="F8625" t="s">
        <v>89</v>
      </c>
      <c r="G8625" t="s">
        <v>89</v>
      </c>
      <c r="H8625" t="s">
        <v>93</v>
      </c>
    </row>
    <row r="8626" spans="1:8" x14ac:dyDescent="0.25">
      <c r="A8626" t="s">
        <v>316</v>
      </c>
      <c r="B8626" t="s">
        <v>1331</v>
      </c>
      <c r="C8626" t="s">
        <v>89</v>
      </c>
      <c r="D8626" t="s">
        <v>89</v>
      </c>
      <c r="E8626" t="s">
        <v>4667</v>
      </c>
      <c r="F8626" t="s">
        <v>89</v>
      </c>
      <c r="G8626" t="s">
        <v>89</v>
      </c>
      <c r="H8626" t="s">
        <v>93</v>
      </c>
    </row>
    <row r="8627" spans="1:8" x14ac:dyDescent="0.25">
      <c r="A8627" t="s">
        <v>316</v>
      </c>
      <c r="B8627" t="s">
        <v>1124</v>
      </c>
      <c r="C8627" t="s">
        <v>89</v>
      </c>
      <c r="D8627" t="s">
        <v>89</v>
      </c>
      <c r="E8627" t="s">
        <v>4667</v>
      </c>
      <c r="F8627" t="s">
        <v>89</v>
      </c>
      <c r="G8627" t="s">
        <v>89</v>
      </c>
      <c r="H8627" t="s">
        <v>93</v>
      </c>
    </row>
    <row r="8628" spans="1:8" x14ac:dyDescent="0.25">
      <c r="A8628" t="s">
        <v>316</v>
      </c>
      <c r="B8628" t="s">
        <v>1125</v>
      </c>
      <c r="C8628" t="s">
        <v>89</v>
      </c>
      <c r="D8628" t="s">
        <v>89</v>
      </c>
      <c r="E8628" t="s">
        <v>4667</v>
      </c>
      <c r="F8628" t="s">
        <v>89</v>
      </c>
      <c r="G8628" t="s">
        <v>89</v>
      </c>
      <c r="H8628" t="s">
        <v>93</v>
      </c>
    </row>
    <row r="8629" spans="1:8" x14ac:dyDescent="0.25">
      <c r="A8629" t="s">
        <v>316</v>
      </c>
      <c r="B8629" t="s">
        <v>3060</v>
      </c>
      <c r="C8629" t="s">
        <v>89</v>
      </c>
      <c r="D8629" t="s">
        <v>89</v>
      </c>
      <c r="E8629" t="s">
        <v>4667</v>
      </c>
      <c r="F8629" t="s">
        <v>89</v>
      </c>
      <c r="G8629" t="s">
        <v>89</v>
      </c>
      <c r="H8629" t="s">
        <v>93</v>
      </c>
    </row>
    <row r="8630" spans="1:8" x14ac:dyDescent="0.25">
      <c r="A8630" t="s">
        <v>316</v>
      </c>
      <c r="B8630" t="s">
        <v>3059</v>
      </c>
      <c r="C8630" t="s">
        <v>89</v>
      </c>
      <c r="D8630" t="s">
        <v>89</v>
      </c>
      <c r="E8630" t="s">
        <v>4667</v>
      </c>
      <c r="F8630" t="s">
        <v>89</v>
      </c>
      <c r="G8630" t="s">
        <v>89</v>
      </c>
      <c r="H8630" t="s">
        <v>93</v>
      </c>
    </row>
    <row r="8631" spans="1:8" x14ac:dyDescent="0.25">
      <c r="A8631" t="s">
        <v>316</v>
      </c>
      <c r="B8631" t="s">
        <v>7123</v>
      </c>
      <c r="C8631" t="s">
        <v>89</v>
      </c>
      <c r="D8631" t="s">
        <v>89</v>
      </c>
      <c r="E8631" t="s">
        <v>4667</v>
      </c>
      <c r="F8631" t="s">
        <v>89</v>
      </c>
      <c r="G8631" t="s">
        <v>89</v>
      </c>
      <c r="H8631" t="s">
        <v>93</v>
      </c>
    </row>
    <row r="8632" spans="1:8" x14ac:dyDescent="0.25">
      <c r="A8632" t="s">
        <v>316</v>
      </c>
      <c r="B8632" t="s">
        <v>3058</v>
      </c>
      <c r="C8632" t="s">
        <v>89</v>
      </c>
      <c r="D8632" t="s">
        <v>89</v>
      </c>
      <c r="E8632" t="s">
        <v>4667</v>
      </c>
      <c r="F8632" t="s">
        <v>89</v>
      </c>
      <c r="G8632" t="s">
        <v>89</v>
      </c>
      <c r="H8632" t="s">
        <v>93</v>
      </c>
    </row>
    <row r="8633" spans="1:8" x14ac:dyDescent="0.25">
      <c r="A8633" t="s">
        <v>316</v>
      </c>
      <c r="B8633" t="s">
        <v>3063</v>
      </c>
      <c r="C8633" t="s">
        <v>89</v>
      </c>
      <c r="D8633" t="s">
        <v>89</v>
      </c>
      <c r="E8633" t="s">
        <v>4667</v>
      </c>
      <c r="F8633" t="s">
        <v>89</v>
      </c>
      <c r="G8633" t="s">
        <v>89</v>
      </c>
      <c r="H8633" t="s">
        <v>93</v>
      </c>
    </row>
    <row r="8634" spans="1:8" x14ac:dyDescent="0.25">
      <c r="A8634" t="s">
        <v>316</v>
      </c>
      <c r="B8634" t="s">
        <v>4700</v>
      </c>
      <c r="C8634" t="s">
        <v>89</v>
      </c>
      <c r="D8634" t="s">
        <v>89</v>
      </c>
      <c r="E8634" t="s">
        <v>4667</v>
      </c>
      <c r="F8634" t="s">
        <v>89</v>
      </c>
      <c r="G8634" t="s">
        <v>89</v>
      </c>
      <c r="H8634" t="s">
        <v>93</v>
      </c>
    </row>
    <row r="8635" spans="1:8" x14ac:dyDescent="0.25">
      <c r="A8635" t="s">
        <v>316</v>
      </c>
      <c r="B8635" t="s">
        <v>7124</v>
      </c>
      <c r="C8635" t="s">
        <v>89</v>
      </c>
      <c r="D8635" t="s">
        <v>89</v>
      </c>
      <c r="E8635" t="s">
        <v>4665</v>
      </c>
      <c r="F8635" t="s">
        <v>89</v>
      </c>
      <c r="G8635" t="s">
        <v>89</v>
      </c>
      <c r="H8635" t="s">
        <v>93</v>
      </c>
    </row>
    <row r="8636" spans="1:8" x14ac:dyDescent="0.25">
      <c r="A8636" t="s">
        <v>316</v>
      </c>
      <c r="B8636" t="s">
        <v>7125</v>
      </c>
      <c r="C8636" t="s">
        <v>89</v>
      </c>
      <c r="D8636" t="s">
        <v>89</v>
      </c>
      <c r="E8636" t="s">
        <v>4702</v>
      </c>
      <c r="F8636" t="s">
        <v>89</v>
      </c>
      <c r="G8636" t="s">
        <v>89</v>
      </c>
      <c r="H8636" t="s">
        <v>93</v>
      </c>
    </row>
    <row r="8637" spans="1:8" x14ac:dyDescent="0.25">
      <c r="A8637" t="s">
        <v>316</v>
      </c>
      <c r="B8637" t="s">
        <v>7126</v>
      </c>
      <c r="C8637" t="s">
        <v>89</v>
      </c>
      <c r="D8637" t="s">
        <v>89</v>
      </c>
      <c r="E8637" t="s">
        <v>4712</v>
      </c>
      <c r="F8637" t="s">
        <v>89</v>
      </c>
      <c r="G8637" t="s">
        <v>89</v>
      </c>
      <c r="H8637" t="s">
        <v>93</v>
      </c>
    </row>
    <row r="8638" spans="1:8" x14ac:dyDescent="0.25">
      <c r="A8638" t="s">
        <v>316</v>
      </c>
      <c r="B8638" t="s">
        <v>1268</v>
      </c>
      <c r="C8638" t="s">
        <v>89</v>
      </c>
      <c r="D8638" t="s">
        <v>89</v>
      </c>
      <c r="E8638" t="s">
        <v>4670</v>
      </c>
      <c r="F8638" t="s">
        <v>89</v>
      </c>
      <c r="G8638" t="s">
        <v>89</v>
      </c>
      <c r="H8638" t="s">
        <v>93</v>
      </c>
    </row>
    <row r="8639" spans="1:8" x14ac:dyDescent="0.25">
      <c r="A8639" t="s">
        <v>316</v>
      </c>
      <c r="B8639" t="s">
        <v>1336</v>
      </c>
      <c r="C8639" t="s">
        <v>89</v>
      </c>
      <c r="D8639" t="s">
        <v>89</v>
      </c>
      <c r="E8639" t="s">
        <v>4670</v>
      </c>
      <c r="F8639" t="s">
        <v>89</v>
      </c>
      <c r="G8639" t="s">
        <v>89</v>
      </c>
      <c r="H8639" t="s">
        <v>93</v>
      </c>
    </row>
    <row r="8640" spans="1:8" x14ac:dyDescent="0.25">
      <c r="A8640" t="s">
        <v>316</v>
      </c>
      <c r="B8640" t="s">
        <v>3068</v>
      </c>
      <c r="C8640" t="s">
        <v>89</v>
      </c>
      <c r="D8640" t="s">
        <v>89</v>
      </c>
      <c r="E8640" t="s">
        <v>4670</v>
      </c>
      <c r="F8640" t="s">
        <v>89</v>
      </c>
      <c r="G8640" t="s">
        <v>89</v>
      </c>
      <c r="H8640" t="s">
        <v>93</v>
      </c>
    </row>
    <row r="8641" spans="1:8" x14ac:dyDescent="0.25">
      <c r="A8641" t="s">
        <v>316</v>
      </c>
      <c r="B8641" t="s">
        <v>1269</v>
      </c>
      <c r="C8641" t="s">
        <v>89</v>
      </c>
      <c r="D8641" t="s">
        <v>89</v>
      </c>
      <c r="E8641" t="s">
        <v>4670</v>
      </c>
      <c r="F8641" t="s">
        <v>89</v>
      </c>
      <c r="G8641" t="s">
        <v>89</v>
      </c>
      <c r="H8641" t="s">
        <v>93</v>
      </c>
    </row>
    <row r="8642" spans="1:8" x14ac:dyDescent="0.25">
      <c r="A8642" t="s">
        <v>316</v>
      </c>
      <c r="B8642" t="s">
        <v>1270</v>
      </c>
      <c r="C8642" t="s">
        <v>89</v>
      </c>
      <c r="D8642" t="s">
        <v>89</v>
      </c>
      <c r="E8642" t="s">
        <v>4670</v>
      </c>
      <c r="F8642" t="s">
        <v>89</v>
      </c>
      <c r="G8642" t="s">
        <v>89</v>
      </c>
      <c r="H8642" t="s">
        <v>93</v>
      </c>
    </row>
    <row r="8643" spans="1:8" x14ac:dyDescent="0.25">
      <c r="A8643" t="s">
        <v>316</v>
      </c>
      <c r="B8643" t="s">
        <v>4713</v>
      </c>
      <c r="C8643" t="s">
        <v>89</v>
      </c>
      <c r="D8643" t="s">
        <v>89</v>
      </c>
      <c r="E8643" t="s">
        <v>4670</v>
      </c>
      <c r="F8643" t="s">
        <v>89</v>
      </c>
      <c r="G8643" t="s">
        <v>89</v>
      </c>
      <c r="H8643" t="s">
        <v>93</v>
      </c>
    </row>
    <row r="8644" spans="1:8" x14ac:dyDescent="0.25">
      <c r="A8644" t="s">
        <v>316</v>
      </c>
      <c r="B8644" t="s">
        <v>3073</v>
      </c>
      <c r="C8644" t="s">
        <v>89</v>
      </c>
      <c r="D8644" t="s">
        <v>89</v>
      </c>
      <c r="E8644" t="s">
        <v>4670</v>
      </c>
      <c r="F8644" t="s">
        <v>89</v>
      </c>
      <c r="G8644" t="s">
        <v>89</v>
      </c>
      <c r="H8644" t="s">
        <v>93</v>
      </c>
    </row>
    <row r="8645" spans="1:8" x14ac:dyDescent="0.25">
      <c r="A8645" t="s">
        <v>316</v>
      </c>
      <c r="B8645" t="s">
        <v>7127</v>
      </c>
      <c r="C8645" t="s">
        <v>89</v>
      </c>
      <c r="D8645" t="s">
        <v>89</v>
      </c>
      <c r="E8645" t="s">
        <v>4670</v>
      </c>
      <c r="F8645" t="s">
        <v>89</v>
      </c>
      <c r="G8645" t="s">
        <v>89</v>
      </c>
      <c r="H8645" t="s">
        <v>93</v>
      </c>
    </row>
    <row r="8646" spans="1:8" x14ac:dyDescent="0.25">
      <c r="A8646" t="s">
        <v>316</v>
      </c>
      <c r="B8646" t="s">
        <v>7128</v>
      </c>
      <c r="C8646" t="s">
        <v>89</v>
      </c>
      <c r="D8646" t="s">
        <v>89</v>
      </c>
      <c r="E8646" t="s">
        <v>1231</v>
      </c>
      <c r="F8646" t="s">
        <v>89</v>
      </c>
      <c r="G8646" t="s">
        <v>89</v>
      </c>
      <c r="H8646" t="s">
        <v>93</v>
      </c>
    </row>
    <row r="8647" spans="1:8" x14ac:dyDescent="0.25">
      <c r="A8647" t="s">
        <v>316</v>
      </c>
      <c r="B8647" t="s">
        <v>7129</v>
      </c>
      <c r="C8647" t="s">
        <v>89</v>
      </c>
      <c r="D8647" t="s">
        <v>89</v>
      </c>
      <c r="E8647" t="s">
        <v>1231</v>
      </c>
      <c r="F8647" t="s">
        <v>89</v>
      </c>
      <c r="G8647" t="s">
        <v>89</v>
      </c>
      <c r="H8647" t="s">
        <v>93</v>
      </c>
    </row>
    <row r="8648" spans="1:8" x14ac:dyDescent="0.25">
      <c r="A8648" t="s">
        <v>316</v>
      </c>
      <c r="B8648" t="s">
        <v>1439</v>
      </c>
      <c r="C8648" t="s">
        <v>89</v>
      </c>
      <c r="D8648" t="s">
        <v>89</v>
      </c>
      <c r="E8648" t="s">
        <v>1231</v>
      </c>
      <c r="F8648" t="s">
        <v>89</v>
      </c>
      <c r="G8648" t="s">
        <v>89</v>
      </c>
      <c r="H8648" t="s">
        <v>93</v>
      </c>
    </row>
    <row r="8649" spans="1:8" x14ac:dyDescent="0.25">
      <c r="A8649" t="s">
        <v>316</v>
      </c>
      <c r="B8649" t="s">
        <v>3725</v>
      </c>
      <c r="C8649" t="s">
        <v>89</v>
      </c>
      <c r="D8649" t="s">
        <v>89</v>
      </c>
      <c r="E8649" t="s">
        <v>1504</v>
      </c>
      <c r="F8649" t="s">
        <v>89</v>
      </c>
      <c r="G8649" t="s">
        <v>89</v>
      </c>
      <c r="H8649" t="s">
        <v>93</v>
      </c>
    </row>
    <row r="8650" spans="1:8" x14ac:dyDescent="0.25">
      <c r="A8650" t="s">
        <v>316</v>
      </c>
      <c r="B8650" t="s">
        <v>3724</v>
      </c>
      <c r="C8650" t="s">
        <v>89</v>
      </c>
      <c r="D8650" t="s">
        <v>89</v>
      </c>
      <c r="E8650" t="s">
        <v>1504</v>
      </c>
      <c r="F8650" t="s">
        <v>89</v>
      </c>
      <c r="G8650" t="s">
        <v>89</v>
      </c>
      <c r="H8650" t="s">
        <v>93</v>
      </c>
    </row>
    <row r="8651" spans="1:8" x14ac:dyDescent="0.25">
      <c r="A8651" t="s">
        <v>316</v>
      </c>
      <c r="B8651" t="s">
        <v>1138</v>
      </c>
      <c r="C8651" t="s">
        <v>89</v>
      </c>
      <c r="D8651" t="s">
        <v>89</v>
      </c>
      <c r="E8651" t="s">
        <v>1139</v>
      </c>
      <c r="F8651" t="s">
        <v>89</v>
      </c>
      <c r="G8651" t="s">
        <v>89</v>
      </c>
      <c r="H8651" t="s">
        <v>93</v>
      </c>
    </row>
    <row r="8652" spans="1:8" x14ac:dyDescent="0.25">
      <c r="A8652" t="s">
        <v>317</v>
      </c>
      <c r="B8652" t="s">
        <v>6854</v>
      </c>
      <c r="C8652" t="s">
        <v>89</v>
      </c>
      <c r="D8652" t="s">
        <v>6855</v>
      </c>
      <c r="E8652" t="s">
        <v>4539</v>
      </c>
      <c r="F8652" t="s">
        <v>89</v>
      </c>
      <c r="G8652" t="s">
        <v>89</v>
      </c>
      <c r="H8652" t="s">
        <v>93</v>
      </c>
    </row>
    <row r="8653" spans="1:8" x14ac:dyDescent="0.25">
      <c r="A8653" t="s">
        <v>317</v>
      </c>
      <c r="B8653" t="s">
        <v>6864</v>
      </c>
      <c r="C8653" t="s">
        <v>89</v>
      </c>
      <c r="D8653" t="s">
        <v>6865</v>
      </c>
      <c r="E8653" t="s">
        <v>4476</v>
      </c>
      <c r="F8653" t="s">
        <v>89</v>
      </c>
      <c r="G8653" t="s">
        <v>89</v>
      </c>
      <c r="H8653" t="s">
        <v>93</v>
      </c>
    </row>
    <row r="8654" spans="1:8" x14ac:dyDescent="0.25">
      <c r="A8654" t="s">
        <v>317</v>
      </c>
      <c r="B8654" t="s">
        <v>6866</v>
      </c>
      <c r="C8654" t="s">
        <v>89</v>
      </c>
      <c r="D8654" t="s">
        <v>6867</v>
      </c>
      <c r="E8654" t="s">
        <v>4405</v>
      </c>
      <c r="F8654" t="s">
        <v>89</v>
      </c>
      <c r="G8654" t="s">
        <v>89</v>
      </c>
      <c r="H8654" t="s">
        <v>93</v>
      </c>
    </row>
    <row r="8655" spans="1:8" x14ac:dyDescent="0.25">
      <c r="A8655" t="s">
        <v>317</v>
      </c>
      <c r="B8655" t="s">
        <v>6868</v>
      </c>
      <c r="C8655" t="s">
        <v>89</v>
      </c>
      <c r="D8655" t="s">
        <v>6869</v>
      </c>
      <c r="E8655" t="s">
        <v>4608</v>
      </c>
      <c r="F8655" t="s">
        <v>89</v>
      </c>
      <c r="G8655" t="s">
        <v>89</v>
      </c>
      <c r="H8655" t="s">
        <v>93</v>
      </c>
    </row>
    <row r="8656" spans="1:8" x14ac:dyDescent="0.25">
      <c r="A8656" t="s">
        <v>317</v>
      </c>
      <c r="B8656" t="s">
        <v>6856</v>
      </c>
      <c r="C8656" t="s">
        <v>89</v>
      </c>
      <c r="D8656" t="s">
        <v>6857</v>
      </c>
      <c r="E8656" t="s">
        <v>4476</v>
      </c>
      <c r="F8656" t="s">
        <v>89</v>
      </c>
      <c r="G8656" t="s">
        <v>89</v>
      </c>
      <c r="H8656" t="s">
        <v>93</v>
      </c>
    </row>
    <row r="8657" spans="1:8" x14ac:dyDescent="0.25">
      <c r="A8657" t="s">
        <v>317</v>
      </c>
      <c r="B8657" t="s">
        <v>6858</v>
      </c>
      <c r="C8657" t="s">
        <v>89</v>
      </c>
      <c r="D8657" t="s">
        <v>6859</v>
      </c>
      <c r="E8657" t="s">
        <v>4405</v>
      </c>
      <c r="F8657" t="s">
        <v>89</v>
      </c>
      <c r="G8657" t="s">
        <v>89</v>
      </c>
      <c r="H8657" t="s">
        <v>93</v>
      </c>
    </row>
    <row r="8658" spans="1:8" x14ac:dyDescent="0.25">
      <c r="A8658" t="s">
        <v>317</v>
      </c>
      <c r="B8658" t="s">
        <v>6860</v>
      </c>
      <c r="C8658" t="s">
        <v>89</v>
      </c>
      <c r="D8658" t="s">
        <v>6861</v>
      </c>
      <c r="E8658" t="s">
        <v>6878</v>
      </c>
      <c r="F8658" t="s">
        <v>89</v>
      </c>
      <c r="G8658" t="s">
        <v>89</v>
      </c>
      <c r="H8658" t="s">
        <v>93</v>
      </c>
    </row>
    <row r="8659" spans="1:8" x14ac:dyDescent="0.25">
      <c r="A8659" t="s">
        <v>317</v>
      </c>
      <c r="B8659" t="s">
        <v>6862</v>
      </c>
      <c r="C8659" t="s">
        <v>89</v>
      </c>
      <c r="D8659" t="s">
        <v>6863</v>
      </c>
      <c r="E8659" t="s">
        <v>4530</v>
      </c>
      <c r="F8659" t="s">
        <v>89</v>
      </c>
      <c r="G8659" t="s">
        <v>89</v>
      </c>
      <c r="H8659" t="s">
        <v>93</v>
      </c>
    </row>
    <row r="8660" spans="1:8" x14ac:dyDescent="0.25">
      <c r="A8660" t="s">
        <v>317</v>
      </c>
      <c r="B8660" t="s">
        <v>6936</v>
      </c>
      <c r="C8660" t="s">
        <v>89</v>
      </c>
      <c r="D8660" t="s">
        <v>6937</v>
      </c>
      <c r="E8660" t="s">
        <v>6932</v>
      </c>
      <c r="F8660" t="s">
        <v>89</v>
      </c>
      <c r="G8660" t="s">
        <v>89</v>
      </c>
      <c r="H8660" t="s">
        <v>93</v>
      </c>
    </row>
    <row r="8661" spans="1:8" x14ac:dyDescent="0.25">
      <c r="A8661" t="s">
        <v>317</v>
      </c>
      <c r="B8661" t="s">
        <v>6938</v>
      </c>
      <c r="C8661" t="s">
        <v>89</v>
      </c>
      <c r="D8661" t="s">
        <v>6939</v>
      </c>
      <c r="E8661" t="s">
        <v>6932</v>
      </c>
      <c r="F8661" t="s">
        <v>89</v>
      </c>
      <c r="G8661" t="s">
        <v>89</v>
      </c>
      <c r="H8661" t="s">
        <v>93</v>
      </c>
    </row>
    <row r="8662" spans="1:8" x14ac:dyDescent="0.25">
      <c r="A8662" t="s">
        <v>317</v>
      </c>
      <c r="B8662" t="s">
        <v>6940</v>
      </c>
      <c r="C8662" t="s">
        <v>89</v>
      </c>
      <c r="D8662" t="s">
        <v>6941</v>
      </c>
      <c r="E8662" t="s">
        <v>6932</v>
      </c>
      <c r="F8662" t="s">
        <v>89</v>
      </c>
      <c r="G8662" t="s">
        <v>89</v>
      </c>
      <c r="H8662" t="s">
        <v>93</v>
      </c>
    </row>
    <row r="8663" spans="1:8" x14ac:dyDescent="0.25">
      <c r="A8663" t="s">
        <v>317</v>
      </c>
      <c r="B8663" t="s">
        <v>6942</v>
      </c>
      <c r="C8663" t="s">
        <v>89</v>
      </c>
      <c r="D8663" t="s">
        <v>6943</v>
      </c>
      <c r="E8663" t="s">
        <v>6932</v>
      </c>
      <c r="F8663" t="s">
        <v>89</v>
      </c>
      <c r="G8663" t="s">
        <v>89</v>
      </c>
      <c r="H8663" t="s">
        <v>93</v>
      </c>
    </row>
    <row r="8664" spans="1:8" x14ac:dyDescent="0.25">
      <c r="A8664" t="s">
        <v>317</v>
      </c>
      <c r="B8664" t="s">
        <v>2342</v>
      </c>
      <c r="C8664" t="s">
        <v>89</v>
      </c>
      <c r="D8664" t="s">
        <v>6944</v>
      </c>
      <c r="E8664" t="s">
        <v>7155</v>
      </c>
      <c r="F8664" t="s">
        <v>89</v>
      </c>
      <c r="G8664" t="s">
        <v>89</v>
      </c>
      <c r="H8664" t="s">
        <v>93</v>
      </c>
    </row>
    <row r="8665" spans="1:8" x14ac:dyDescent="0.25">
      <c r="A8665" t="s">
        <v>317</v>
      </c>
      <c r="B8665" t="s">
        <v>6946</v>
      </c>
      <c r="C8665" t="s">
        <v>89</v>
      </c>
      <c r="D8665" t="s">
        <v>6947</v>
      </c>
      <c r="E8665" t="s">
        <v>7155</v>
      </c>
      <c r="F8665" t="s">
        <v>89</v>
      </c>
      <c r="G8665" t="s">
        <v>89</v>
      </c>
      <c r="H8665" t="s">
        <v>93</v>
      </c>
    </row>
    <row r="8666" spans="1:8" x14ac:dyDescent="0.25">
      <c r="A8666" t="s">
        <v>317</v>
      </c>
      <c r="B8666" t="s">
        <v>6948</v>
      </c>
      <c r="C8666" t="s">
        <v>89</v>
      </c>
      <c r="D8666" t="s">
        <v>6949</v>
      </c>
      <c r="E8666" t="s">
        <v>7155</v>
      </c>
      <c r="F8666" t="s">
        <v>89</v>
      </c>
      <c r="G8666" t="s">
        <v>89</v>
      </c>
      <c r="H8666" t="s">
        <v>93</v>
      </c>
    </row>
    <row r="8667" spans="1:8" x14ac:dyDescent="0.25">
      <c r="A8667" t="s">
        <v>317</v>
      </c>
      <c r="B8667" t="s">
        <v>6950</v>
      </c>
      <c r="C8667" t="s">
        <v>89</v>
      </c>
      <c r="D8667" t="s">
        <v>6951</v>
      </c>
      <c r="E8667" t="s">
        <v>7155</v>
      </c>
      <c r="F8667" t="s">
        <v>89</v>
      </c>
      <c r="G8667" t="s">
        <v>89</v>
      </c>
      <c r="H8667" t="s">
        <v>93</v>
      </c>
    </row>
    <row r="8668" spans="1:8" x14ac:dyDescent="0.25">
      <c r="A8668" t="s">
        <v>317</v>
      </c>
      <c r="B8668" t="s">
        <v>6952</v>
      </c>
      <c r="C8668" t="s">
        <v>89</v>
      </c>
      <c r="D8668" t="s">
        <v>6953</v>
      </c>
      <c r="E8668" t="s">
        <v>7155</v>
      </c>
      <c r="F8668" t="s">
        <v>89</v>
      </c>
      <c r="G8668" t="s">
        <v>89</v>
      </c>
      <c r="H8668" t="s">
        <v>93</v>
      </c>
    </row>
    <row r="8669" spans="1:8" x14ac:dyDescent="0.25">
      <c r="A8669" t="s">
        <v>317</v>
      </c>
      <c r="B8669" t="s">
        <v>6954</v>
      </c>
      <c r="C8669" t="s">
        <v>89</v>
      </c>
      <c r="D8669" t="s">
        <v>6955</v>
      </c>
      <c r="E8669" t="s">
        <v>7156</v>
      </c>
      <c r="F8669" t="s">
        <v>89</v>
      </c>
      <c r="G8669" t="s">
        <v>89</v>
      </c>
      <c r="H8669" t="s">
        <v>93</v>
      </c>
    </row>
    <row r="8670" spans="1:8" x14ac:dyDescent="0.25">
      <c r="A8670" t="s">
        <v>317</v>
      </c>
      <c r="B8670" t="s">
        <v>6957</v>
      </c>
      <c r="C8670" t="s">
        <v>89</v>
      </c>
      <c r="D8670" t="s">
        <v>6958</v>
      </c>
      <c r="E8670" t="s">
        <v>7156</v>
      </c>
      <c r="F8670" t="s">
        <v>89</v>
      </c>
      <c r="G8670" t="s">
        <v>89</v>
      </c>
      <c r="H8670" t="s">
        <v>93</v>
      </c>
    </row>
    <row r="8671" spans="1:8" x14ac:dyDescent="0.25">
      <c r="A8671" t="s">
        <v>317</v>
      </c>
      <c r="B8671" t="s">
        <v>6959</v>
      </c>
      <c r="C8671" t="s">
        <v>89</v>
      </c>
      <c r="D8671" t="s">
        <v>6960</v>
      </c>
      <c r="E8671" t="s">
        <v>7156</v>
      </c>
      <c r="F8671" t="s">
        <v>89</v>
      </c>
      <c r="G8671" t="s">
        <v>89</v>
      </c>
      <c r="H8671" t="s">
        <v>93</v>
      </c>
    </row>
    <row r="8672" spans="1:8" x14ac:dyDescent="0.25">
      <c r="A8672" t="s">
        <v>317</v>
      </c>
      <c r="B8672" t="s">
        <v>6961</v>
      </c>
      <c r="C8672" t="s">
        <v>89</v>
      </c>
      <c r="D8672" t="s">
        <v>6962</v>
      </c>
      <c r="E8672" t="s">
        <v>7156</v>
      </c>
      <c r="F8672" t="s">
        <v>89</v>
      </c>
      <c r="G8672" t="s">
        <v>89</v>
      </c>
      <c r="H8672" t="s">
        <v>93</v>
      </c>
    </row>
    <row r="8673" spans="1:8" x14ac:dyDescent="0.25">
      <c r="A8673" t="s">
        <v>317</v>
      </c>
      <c r="B8673" t="s">
        <v>3120</v>
      </c>
      <c r="C8673" t="s">
        <v>89</v>
      </c>
      <c r="D8673" t="s">
        <v>6963</v>
      </c>
      <c r="E8673" t="s">
        <v>7156</v>
      </c>
      <c r="F8673" t="s">
        <v>89</v>
      </c>
      <c r="G8673" t="s">
        <v>89</v>
      </c>
      <c r="H8673" t="s">
        <v>93</v>
      </c>
    </row>
    <row r="8674" spans="1:8" x14ac:dyDescent="0.25">
      <c r="A8674" t="s">
        <v>317</v>
      </c>
      <c r="B8674" t="s">
        <v>6964</v>
      </c>
      <c r="C8674" t="s">
        <v>89</v>
      </c>
      <c r="D8674" t="s">
        <v>6965</v>
      </c>
      <c r="E8674" t="s">
        <v>7156</v>
      </c>
      <c r="F8674" t="s">
        <v>89</v>
      </c>
      <c r="G8674" t="s">
        <v>89</v>
      </c>
      <c r="H8674" t="s">
        <v>93</v>
      </c>
    </row>
    <row r="8675" spans="1:8" x14ac:dyDescent="0.25">
      <c r="A8675" t="s">
        <v>317</v>
      </c>
      <c r="B8675" t="s">
        <v>6966</v>
      </c>
      <c r="C8675" t="s">
        <v>89</v>
      </c>
      <c r="D8675" t="s">
        <v>6967</v>
      </c>
      <c r="E8675" t="s">
        <v>7156</v>
      </c>
      <c r="F8675" t="s">
        <v>89</v>
      </c>
      <c r="G8675" t="s">
        <v>89</v>
      </c>
      <c r="H8675" t="s">
        <v>93</v>
      </c>
    </row>
    <row r="8676" spans="1:8" x14ac:dyDescent="0.25">
      <c r="A8676" t="s">
        <v>317</v>
      </c>
      <c r="B8676" t="s">
        <v>6968</v>
      </c>
      <c r="C8676" t="s">
        <v>89</v>
      </c>
      <c r="D8676" t="s">
        <v>6969</v>
      </c>
      <c r="E8676" t="s">
        <v>7156</v>
      </c>
      <c r="F8676" t="s">
        <v>89</v>
      </c>
      <c r="G8676" t="s">
        <v>89</v>
      </c>
      <c r="H8676" t="s">
        <v>93</v>
      </c>
    </row>
    <row r="8677" spans="1:8" x14ac:dyDescent="0.25">
      <c r="A8677" t="s">
        <v>317</v>
      </c>
      <c r="B8677" t="s">
        <v>6970</v>
      </c>
      <c r="C8677" t="s">
        <v>89</v>
      </c>
      <c r="D8677" t="s">
        <v>6971</v>
      </c>
      <c r="E8677" t="s">
        <v>7157</v>
      </c>
      <c r="F8677" t="s">
        <v>89</v>
      </c>
      <c r="G8677" t="s">
        <v>89</v>
      </c>
      <c r="H8677" t="s">
        <v>93</v>
      </c>
    </row>
    <row r="8678" spans="1:8" x14ac:dyDescent="0.25">
      <c r="A8678" t="s">
        <v>317</v>
      </c>
      <c r="B8678" t="s">
        <v>6973</v>
      </c>
      <c r="C8678" t="s">
        <v>89</v>
      </c>
      <c r="D8678" t="s">
        <v>6974</v>
      </c>
      <c r="E8678" t="s">
        <v>7157</v>
      </c>
      <c r="F8678" t="s">
        <v>89</v>
      </c>
      <c r="G8678" t="s">
        <v>89</v>
      </c>
      <c r="H8678" t="s">
        <v>93</v>
      </c>
    </row>
    <row r="8679" spans="1:8" x14ac:dyDescent="0.25">
      <c r="A8679" t="s">
        <v>317</v>
      </c>
      <c r="B8679" t="s">
        <v>6975</v>
      </c>
      <c r="C8679" t="s">
        <v>89</v>
      </c>
      <c r="D8679" t="s">
        <v>6976</v>
      </c>
      <c r="E8679" t="s">
        <v>7157</v>
      </c>
      <c r="F8679" t="s">
        <v>89</v>
      </c>
      <c r="G8679" t="s">
        <v>89</v>
      </c>
      <c r="H8679" t="s">
        <v>93</v>
      </c>
    </row>
    <row r="8680" spans="1:8" x14ac:dyDescent="0.25">
      <c r="A8680" t="s">
        <v>317</v>
      </c>
      <c r="B8680" t="s">
        <v>6977</v>
      </c>
      <c r="C8680" t="s">
        <v>89</v>
      </c>
      <c r="D8680" t="s">
        <v>6978</v>
      </c>
      <c r="E8680" t="s">
        <v>7157</v>
      </c>
      <c r="F8680" t="s">
        <v>89</v>
      </c>
      <c r="G8680" t="s">
        <v>89</v>
      </c>
      <c r="H8680" t="s">
        <v>93</v>
      </c>
    </row>
    <row r="8681" spans="1:8" x14ac:dyDescent="0.25">
      <c r="A8681" t="s">
        <v>317</v>
      </c>
      <c r="B8681" t="s">
        <v>6979</v>
      </c>
      <c r="C8681" t="s">
        <v>89</v>
      </c>
      <c r="D8681" t="s">
        <v>6980</v>
      </c>
      <c r="E8681" t="s">
        <v>7157</v>
      </c>
      <c r="F8681" t="s">
        <v>89</v>
      </c>
      <c r="G8681" t="s">
        <v>89</v>
      </c>
      <c r="H8681" t="s">
        <v>93</v>
      </c>
    </row>
    <row r="8682" spans="1:8" x14ac:dyDescent="0.25">
      <c r="A8682" t="s">
        <v>317</v>
      </c>
      <c r="B8682" t="s">
        <v>6981</v>
      </c>
      <c r="C8682" t="s">
        <v>89</v>
      </c>
      <c r="D8682" t="s">
        <v>6982</v>
      </c>
      <c r="E8682" t="s">
        <v>7157</v>
      </c>
      <c r="F8682" t="s">
        <v>89</v>
      </c>
      <c r="G8682" t="s">
        <v>89</v>
      </c>
      <c r="H8682" t="s">
        <v>93</v>
      </c>
    </row>
    <row r="8683" spans="1:8" x14ac:dyDescent="0.25">
      <c r="A8683" t="s">
        <v>317</v>
      </c>
      <c r="B8683" t="s">
        <v>6871</v>
      </c>
      <c r="C8683" t="s">
        <v>89</v>
      </c>
      <c r="D8683" t="s">
        <v>6872</v>
      </c>
      <c r="E8683" t="s">
        <v>4376</v>
      </c>
      <c r="F8683" t="s">
        <v>89</v>
      </c>
      <c r="G8683" t="s">
        <v>89</v>
      </c>
      <c r="H8683" t="s">
        <v>93</v>
      </c>
    </row>
    <row r="8684" spans="1:8" x14ac:dyDescent="0.25">
      <c r="A8684" t="s">
        <v>317</v>
      </c>
      <c r="B8684" t="s">
        <v>6873</v>
      </c>
      <c r="C8684" t="s">
        <v>89</v>
      </c>
      <c r="D8684" t="s">
        <v>6872</v>
      </c>
      <c r="E8684" t="s">
        <v>6932</v>
      </c>
      <c r="F8684" t="s">
        <v>89</v>
      </c>
      <c r="G8684" t="s">
        <v>89</v>
      </c>
      <c r="H8684" t="s">
        <v>93</v>
      </c>
    </row>
    <row r="8685" spans="1:8" x14ac:dyDescent="0.25">
      <c r="A8685" t="s">
        <v>317</v>
      </c>
      <c r="B8685" t="s">
        <v>6875</v>
      </c>
      <c r="C8685" t="s">
        <v>89</v>
      </c>
      <c r="D8685" t="s">
        <v>6872</v>
      </c>
      <c r="E8685" t="s">
        <v>6878</v>
      </c>
      <c r="F8685" t="s">
        <v>89</v>
      </c>
      <c r="G8685" t="s">
        <v>89</v>
      </c>
      <c r="H8685" t="s">
        <v>93</v>
      </c>
    </row>
    <row r="8686" spans="1:8" x14ac:dyDescent="0.25">
      <c r="A8686" t="s">
        <v>317</v>
      </c>
      <c r="B8686" t="s">
        <v>6876</v>
      </c>
      <c r="C8686" t="s">
        <v>89</v>
      </c>
      <c r="D8686" t="s">
        <v>6877</v>
      </c>
      <c r="E8686" t="s">
        <v>6921</v>
      </c>
      <c r="F8686" t="s">
        <v>89</v>
      </c>
      <c r="G8686" t="s">
        <v>89</v>
      </c>
      <c r="H8686" t="s">
        <v>93</v>
      </c>
    </row>
    <row r="8687" spans="1:8" x14ac:dyDescent="0.25">
      <c r="A8687" t="s">
        <v>317</v>
      </c>
      <c r="B8687" t="s">
        <v>6879</v>
      </c>
      <c r="C8687" t="s">
        <v>89</v>
      </c>
      <c r="D8687" t="s">
        <v>6880</v>
      </c>
      <c r="E8687" t="s">
        <v>4405</v>
      </c>
      <c r="F8687" t="s">
        <v>89</v>
      </c>
      <c r="G8687" t="s">
        <v>89</v>
      </c>
      <c r="H8687" t="s">
        <v>93</v>
      </c>
    </row>
    <row r="8688" spans="1:8" x14ac:dyDescent="0.25">
      <c r="A8688" t="s">
        <v>317</v>
      </c>
      <c r="B8688" t="s">
        <v>6881</v>
      </c>
      <c r="C8688" t="s">
        <v>89</v>
      </c>
      <c r="D8688" t="s">
        <v>6882</v>
      </c>
      <c r="E8688" t="s">
        <v>4488</v>
      </c>
      <c r="F8688" t="s">
        <v>89</v>
      </c>
      <c r="G8688" t="s">
        <v>89</v>
      </c>
      <c r="H8688" t="s">
        <v>93</v>
      </c>
    </row>
    <row r="8689" spans="1:8" x14ac:dyDescent="0.25">
      <c r="A8689" t="s">
        <v>317</v>
      </c>
      <c r="B8689" t="s">
        <v>6883</v>
      </c>
      <c r="C8689" t="s">
        <v>89</v>
      </c>
      <c r="D8689" t="s">
        <v>6884</v>
      </c>
      <c r="E8689" t="s">
        <v>4476</v>
      </c>
      <c r="F8689" t="s">
        <v>89</v>
      </c>
      <c r="G8689" t="s">
        <v>89</v>
      </c>
      <c r="H8689" t="s">
        <v>93</v>
      </c>
    </row>
    <row r="8690" spans="1:8" x14ac:dyDescent="0.25">
      <c r="A8690" t="s">
        <v>317</v>
      </c>
      <c r="B8690" t="s">
        <v>6885</v>
      </c>
      <c r="C8690" t="s">
        <v>89</v>
      </c>
      <c r="D8690" t="s">
        <v>89</v>
      </c>
      <c r="E8690" t="s">
        <v>4539</v>
      </c>
      <c r="F8690" t="s">
        <v>89</v>
      </c>
      <c r="G8690" t="s">
        <v>89</v>
      </c>
      <c r="H8690" t="s">
        <v>93</v>
      </c>
    </row>
    <row r="8691" spans="1:8" x14ac:dyDescent="0.25">
      <c r="A8691" t="s">
        <v>317</v>
      </c>
      <c r="B8691" t="s">
        <v>6886</v>
      </c>
      <c r="C8691" t="s">
        <v>89</v>
      </c>
      <c r="D8691" t="s">
        <v>6872</v>
      </c>
      <c r="E8691" t="s">
        <v>4405</v>
      </c>
      <c r="F8691" t="s">
        <v>89</v>
      </c>
      <c r="G8691" t="s">
        <v>89</v>
      </c>
      <c r="H8691" t="s">
        <v>93</v>
      </c>
    </row>
    <row r="8692" spans="1:8" x14ac:dyDescent="0.25">
      <c r="A8692" t="s">
        <v>317</v>
      </c>
      <c r="B8692" t="s">
        <v>6887</v>
      </c>
      <c r="C8692" t="s">
        <v>89</v>
      </c>
      <c r="D8692" t="s">
        <v>89</v>
      </c>
      <c r="E8692" t="s">
        <v>7158</v>
      </c>
      <c r="F8692" t="s">
        <v>89</v>
      </c>
      <c r="G8692" t="s">
        <v>89</v>
      </c>
      <c r="H8692" t="s">
        <v>93</v>
      </c>
    </row>
    <row r="8693" spans="1:8" x14ac:dyDescent="0.25">
      <c r="A8693" t="s">
        <v>317</v>
      </c>
      <c r="B8693" t="s">
        <v>6888</v>
      </c>
      <c r="C8693" t="s">
        <v>89</v>
      </c>
      <c r="D8693" t="s">
        <v>89</v>
      </c>
      <c r="E8693" t="s">
        <v>7130</v>
      </c>
      <c r="F8693" t="s">
        <v>89</v>
      </c>
      <c r="G8693" t="s">
        <v>89</v>
      </c>
      <c r="H8693" t="s">
        <v>93</v>
      </c>
    </row>
    <row r="8694" spans="1:8" x14ac:dyDescent="0.25">
      <c r="A8694" t="s">
        <v>317</v>
      </c>
      <c r="B8694" t="s">
        <v>6889</v>
      </c>
      <c r="C8694" t="s">
        <v>89</v>
      </c>
      <c r="D8694" t="s">
        <v>89</v>
      </c>
      <c r="E8694" t="s">
        <v>4405</v>
      </c>
      <c r="F8694" t="s">
        <v>89</v>
      </c>
      <c r="G8694" t="s">
        <v>89</v>
      </c>
      <c r="H8694" t="s">
        <v>93</v>
      </c>
    </row>
    <row r="8695" spans="1:8" x14ac:dyDescent="0.25">
      <c r="A8695" t="s">
        <v>317</v>
      </c>
      <c r="B8695" t="s">
        <v>6890</v>
      </c>
      <c r="C8695" t="s">
        <v>89</v>
      </c>
      <c r="D8695" t="s">
        <v>89</v>
      </c>
      <c r="E8695" t="s">
        <v>7159</v>
      </c>
      <c r="F8695" t="s">
        <v>89</v>
      </c>
      <c r="G8695" t="s">
        <v>89</v>
      </c>
      <c r="H8695" t="s">
        <v>93</v>
      </c>
    </row>
    <row r="8696" spans="1:8" x14ac:dyDescent="0.25">
      <c r="A8696" t="s">
        <v>317</v>
      </c>
      <c r="B8696" t="s">
        <v>6891</v>
      </c>
      <c r="C8696" t="s">
        <v>89</v>
      </c>
      <c r="D8696" t="s">
        <v>6872</v>
      </c>
      <c r="E8696" t="s">
        <v>4479</v>
      </c>
      <c r="F8696" t="s">
        <v>89</v>
      </c>
      <c r="G8696" t="s">
        <v>89</v>
      </c>
      <c r="H8696" t="s">
        <v>93</v>
      </c>
    </row>
    <row r="8697" spans="1:8" x14ac:dyDescent="0.25">
      <c r="A8697" t="s">
        <v>317</v>
      </c>
      <c r="B8697" t="s">
        <v>6892</v>
      </c>
      <c r="C8697" t="s">
        <v>89</v>
      </c>
      <c r="D8697" t="s">
        <v>89</v>
      </c>
      <c r="E8697" t="s">
        <v>4612</v>
      </c>
      <c r="F8697" t="s">
        <v>89</v>
      </c>
      <c r="G8697" t="s">
        <v>89</v>
      </c>
      <c r="H8697" t="s">
        <v>93</v>
      </c>
    </row>
    <row r="8698" spans="1:8" x14ac:dyDescent="0.25">
      <c r="A8698" t="s">
        <v>317</v>
      </c>
      <c r="B8698" t="s">
        <v>6893</v>
      </c>
      <c r="C8698" t="s">
        <v>89</v>
      </c>
      <c r="D8698" t="s">
        <v>6894</v>
      </c>
      <c r="E8698" t="s">
        <v>4612</v>
      </c>
      <c r="F8698" t="s">
        <v>89</v>
      </c>
      <c r="G8698" t="s">
        <v>89</v>
      </c>
      <c r="H8698" t="s">
        <v>93</v>
      </c>
    </row>
    <row r="8699" spans="1:8" x14ac:dyDescent="0.25">
      <c r="A8699" t="s">
        <v>317</v>
      </c>
      <c r="B8699" t="s">
        <v>6895</v>
      </c>
      <c r="C8699" t="s">
        <v>89</v>
      </c>
      <c r="D8699" t="s">
        <v>89</v>
      </c>
      <c r="E8699" t="s">
        <v>4448</v>
      </c>
      <c r="F8699" t="s">
        <v>89</v>
      </c>
      <c r="G8699" t="s">
        <v>89</v>
      </c>
      <c r="H8699" t="s">
        <v>93</v>
      </c>
    </row>
    <row r="8700" spans="1:8" x14ac:dyDescent="0.25">
      <c r="A8700" t="s">
        <v>317</v>
      </c>
      <c r="B8700" t="s">
        <v>7134</v>
      </c>
      <c r="C8700" t="s">
        <v>89</v>
      </c>
      <c r="D8700" t="s">
        <v>7135</v>
      </c>
      <c r="E8700" t="s">
        <v>4658</v>
      </c>
      <c r="F8700" t="s">
        <v>89</v>
      </c>
      <c r="G8700" t="s">
        <v>89</v>
      </c>
      <c r="H8700" t="s">
        <v>93</v>
      </c>
    </row>
    <row r="8701" spans="1:8" x14ac:dyDescent="0.25">
      <c r="A8701" t="s">
        <v>317</v>
      </c>
      <c r="B8701" t="s">
        <v>7136</v>
      </c>
      <c r="C8701" t="s">
        <v>89</v>
      </c>
      <c r="D8701" t="s">
        <v>7137</v>
      </c>
      <c r="E8701" t="s">
        <v>4557</v>
      </c>
      <c r="F8701" t="s">
        <v>89</v>
      </c>
      <c r="G8701" t="s">
        <v>89</v>
      </c>
      <c r="H8701" t="s">
        <v>93</v>
      </c>
    </row>
    <row r="8702" spans="1:8" x14ac:dyDescent="0.25">
      <c r="A8702" t="s">
        <v>317</v>
      </c>
      <c r="B8702" t="s">
        <v>6983</v>
      </c>
      <c r="C8702" t="s">
        <v>89</v>
      </c>
      <c r="D8702" t="s">
        <v>6984</v>
      </c>
      <c r="E8702" t="s">
        <v>7160</v>
      </c>
      <c r="F8702" t="s">
        <v>89</v>
      </c>
      <c r="G8702" t="s">
        <v>89</v>
      </c>
      <c r="H8702" t="s">
        <v>93</v>
      </c>
    </row>
    <row r="8703" spans="1:8" x14ac:dyDescent="0.25">
      <c r="A8703" t="s">
        <v>317</v>
      </c>
      <c r="B8703" t="s">
        <v>6986</v>
      </c>
      <c r="C8703" t="s">
        <v>89</v>
      </c>
      <c r="D8703" t="s">
        <v>6937</v>
      </c>
      <c r="E8703" t="s">
        <v>7160</v>
      </c>
      <c r="F8703" t="s">
        <v>89</v>
      </c>
      <c r="G8703" t="s">
        <v>89</v>
      </c>
      <c r="H8703" t="s">
        <v>93</v>
      </c>
    </row>
    <row r="8704" spans="1:8" x14ac:dyDescent="0.25">
      <c r="A8704" t="s">
        <v>317</v>
      </c>
      <c r="B8704" t="s">
        <v>6987</v>
      </c>
      <c r="C8704" t="s">
        <v>89</v>
      </c>
      <c r="D8704" t="s">
        <v>6939</v>
      </c>
      <c r="E8704" t="s">
        <v>7160</v>
      </c>
      <c r="F8704" t="s">
        <v>89</v>
      </c>
      <c r="G8704" t="s">
        <v>89</v>
      </c>
      <c r="H8704" t="s">
        <v>93</v>
      </c>
    </row>
    <row r="8705" spans="1:8" x14ac:dyDescent="0.25">
      <c r="A8705" t="s">
        <v>317</v>
      </c>
      <c r="B8705" t="s">
        <v>6988</v>
      </c>
      <c r="C8705" t="s">
        <v>89</v>
      </c>
      <c r="D8705" t="s">
        <v>6941</v>
      </c>
      <c r="E8705" t="s">
        <v>7160</v>
      </c>
      <c r="F8705" t="s">
        <v>89</v>
      </c>
      <c r="G8705" t="s">
        <v>89</v>
      </c>
      <c r="H8705" t="s">
        <v>93</v>
      </c>
    </row>
    <row r="8706" spans="1:8" x14ac:dyDescent="0.25">
      <c r="A8706" t="s">
        <v>317</v>
      </c>
      <c r="B8706" t="s">
        <v>6989</v>
      </c>
      <c r="C8706" t="s">
        <v>89</v>
      </c>
      <c r="D8706" t="s">
        <v>6943</v>
      </c>
      <c r="E8706" t="s">
        <v>7160</v>
      </c>
      <c r="F8706" t="s">
        <v>89</v>
      </c>
      <c r="G8706" t="s">
        <v>89</v>
      </c>
      <c r="H8706" t="s">
        <v>93</v>
      </c>
    </row>
    <row r="8707" spans="1:8" x14ac:dyDescent="0.25">
      <c r="A8707" t="s">
        <v>317</v>
      </c>
      <c r="B8707" t="s">
        <v>5972</v>
      </c>
      <c r="C8707" t="s">
        <v>89</v>
      </c>
      <c r="D8707" t="s">
        <v>6944</v>
      </c>
      <c r="E8707" t="s">
        <v>4412</v>
      </c>
      <c r="F8707" t="s">
        <v>89</v>
      </c>
      <c r="G8707" t="s">
        <v>89</v>
      </c>
      <c r="H8707" t="s">
        <v>93</v>
      </c>
    </row>
    <row r="8708" spans="1:8" x14ac:dyDescent="0.25">
      <c r="A8708" t="s">
        <v>317</v>
      </c>
      <c r="B8708" t="s">
        <v>6991</v>
      </c>
      <c r="C8708" t="s">
        <v>89</v>
      </c>
      <c r="D8708" t="s">
        <v>6947</v>
      </c>
      <c r="E8708" t="s">
        <v>4412</v>
      </c>
      <c r="F8708" t="s">
        <v>89</v>
      </c>
      <c r="G8708" t="s">
        <v>89</v>
      </c>
      <c r="H8708" t="s">
        <v>93</v>
      </c>
    </row>
    <row r="8709" spans="1:8" x14ac:dyDescent="0.25">
      <c r="A8709" t="s">
        <v>317</v>
      </c>
      <c r="B8709" t="s">
        <v>6992</v>
      </c>
      <c r="C8709" t="s">
        <v>89</v>
      </c>
      <c r="D8709" t="s">
        <v>6949</v>
      </c>
      <c r="E8709" t="s">
        <v>4412</v>
      </c>
      <c r="F8709" t="s">
        <v>89</v>
      </c>
      <c r="G8709" t="s">
        <v>89</v>
      </c>
      <c r="H8709" t="s">
        <v>93</v>
      </c>
    </row>
    <row r="8710" spans="1:8" x14ac:dyDescent="0.25">
      <c r="A8710" t="s">
        <v>317</v>
      </c>
      <c r="B8710" t="s">
        <v>6993</v>
      </c>
      <c r="C8710" t="s">
        <v>89</v>
      </c>
      <c r="D8710" t="s">
        <v>6951</v>
      </c>
      <c r="E8710" t="s">
        <v>4412</v>
      </c>
      <c r="F8710" t="s">
        <v>89</v>
      </c>
      <c r="G8710" t="s">
        <v>89</v>
      </c>
      <c r="H8710" t="s">
        <v>93</v>
      </c>
    </row>
    <row r="8711" spans="1:8" x14ac:dyDescent="0.25">
      <c r="A8711" t="s">
        <v>317</v>
      </c>
      <c r="B8711" t="s">
        <v>6994</v>
      </c>
      <c r="C8711" t="s">
        <v>89</v>
      </c>
      <c r="D8711" t="s">
        <v>6953</v>
      </c>
      <c r="E8711" t="s">
        <v>4412</v>
      </c>
      <c r="F8711" t="s">
        <v>89</v>
      </c>
      <c r="G8711" t="s">
        <v>89</v>
      </c>
      <c r="H8711" t="s">
        <v>93</v>
      </c>
    </row>
    <row r="8712" spans="1:8" x14ac:dyDescent="0.25">
      <c r="A8712" t="s">
        <v>317</v>
      </c>
      <c r="B8712" t="s">
        <v>6995</v>
      </c>
      <c r="C8712" t="s">
        <v>89</v>
      </c>
      <c r="D8712" t="s">
        <v>6955</v>
      </c>
      <c r="E8712" t="s">
        <v>7161</v>
      </c>
      <c r="F8712" t="s">
        <v>89</v>
      </c>
      <c r="G8712" t="s">
        <v>89</v>
      </c>
      <c r="H8712" t="s">
        <v>93</v>
      </c>
    </row>
    <row r="8713" spans="1:8" x14ac:dyDescent="0.25">
      <c r="A8713" t="s">
        <v>317</v>
      </c>
      <c r="B8713" t="s">
        <v>6997</v>
      </c>
      <c r="C8713" t="s">
        <v>89</v>
      </c>
      <c r="D8713" t="s">
        <v>6958</v>
      </c>
      <c r="E8713" t="s">
        <v>7161</v>
      </c>
      <c r="F8713" t="s">
        <v>89</v>
      </c>
      <c r="G8713" t="s">
        <v>89</v>
      </c>
      <c r="H8713" t="s">
        <v>93</v>
      </c>
    </row>
    <row r="8714" spans="1:8" x14ac:dyDescent="0.25">
      <c r="A8714" t="s">
        <v>317</v>
      </c>
      <c r="B8714" t="s">
        <v>6998</v>
      </c>
      <c r="C8714" t="s">
        <v>89</v>
      </c>
      <c r="D8714" t="s">
        <v>6960</v>
      </c>
      <c r="E8714" t="s">
        <v>7161</v>
      </c>
      <c r="F8714" t="s">
        <v>89</v>
      </c>
      <c r="G8714" t="s">
        <v>89</v>
      </c>
      <c r="H8714" t="s">
        <v>93</v>
      </c>
    </row>
    <row r="8715" spans="1:8" x14ac:dyDescent="0.25">
      <c r="A8715" t="s">
        <v>317</v>
      </c>
      <c r="B8715" t="s">
        <v>6999</v>
      </c>
      <c r="C8715" t="s">
        <v>89</v>
      </c>
      <c r="D8715" t="s">
        <v>6962</v>
      </c>
      <c r="E8715" t="s">
        <v>7161</v>
      </c>
      <c r="F8715" t="s">
        <v>89</v>
      </c>
      <c r="G8715" t="s">
        <v>89</v>
      </c>
      <c r="H8715" t="s">
        <v>93</v>
      </c>
    </row>
    <row r="8716" spans="1:8" x14ac:dyDescent="0.25">
      <c r="A8716" t="s">
        <v>317</v>
      </c>
      <c r="B8716" t="s">
        <v>3122</v>
      </c>
      <c r="C8716" t="s">
        <v>89</v>
      </c>
      <c r="D8716" t="s">
        <v>6963</v>
      </c>
      <c r="E8716" t="s">
        <v>7161</v>
      </c>
      <c r="F8716" t="s">
        <v>89</v>
      </c>
      <c r="G8716" t="s">
        <v>89</v>
      </c>
      <c r="H8716" t="s">
        <v>93</v>
      </c>
    </row>
    <row r="8717" spans="1:8" x14ac:dyDescent="0.25">
      <c r="A8717" t="s">
        <v>317</v>
      </c>
      <c r="B8717" t="s">
        <v>7000</v>
      </c>
      <c r="C8717" t="s">
        <v>89</v>
      </c>
      <c r="D8717" t="s">
        <v>6965</v>
      </c>
      <c r="E8717" t="s">
        <v>7161</v>
      </c>
      <c r="F8717" t="s">
        <v>89</v>
      </c>
      <c r="G8717" t="s">
        <v>89</v>
      </c>
      <c r="H8717" t="s">
        <v>93</v>
      </c>
    </row>
    <row r="8718" spans="1:8" x14ac:dyDescent="0.25">
      <c r="A8718" t="s">
        <v>317</v>
      </c>
      <c r="B8718" t="s">
        <v>7001</v>
      </c>
      <c r="C8718" t="s">
        <v>89</v>
      </c>
      <c r="D8718" t="s">
        <v>6967</v>
      </c>
      <c r="E8718" t="s">
        <v>7161</v>
      </c>
      <c r="F8718" t="s">
        <v>89</v>
      </c>
      <c r="G8718" t="s">
        <v>89</v>
      </c>
      <c r="H8718" t="s">
        <v>93</v>
      </c>
    </row>
    <row r="8719" spans="1:8" x14ac:dyDescent="0.25">
      <c r="A8719" t="s">
        <v>317</v>
      </c>
      <c r="B8719" t="s">
        <v>5974</v>
      </c>
      <c r="C8719" t="s">
        <v>89</v>
      </c>
      <c r="D8719" t="s">
        <v>6969</v>
      </c>
      <c r="E8719" t="s">
        <v>7161</v>
      </c>
      <c r="F8719" t="s">
        <v>89</v>
      </c>
      <c r="G8719" t="s">
        <v>89</v>
      </c>
      <c r="H8719" t="s">
        <v>93</v>
      </c>
    </row>
    <row r="8720" spans="1:8" x14ac:dyDescent="0.25">
      <c r="A8720" t="s">
        <v>317</v>
      </c>
      <c r="B8720" t="s">
        <v>7002</v>
      </c>
      <c r="C8720" t="s">
        <v>89</v>
      </c>
      <c r="D8720" t="s">
        <v>6971</v>
      </c>
      <c r="E8720" t="s">
        <v>7145</v>
      </c>
      <c r="F8720" t="s">
        <v>89</v>
      </c>
      <c r="G8720" t="s">
        <v>89</v>
      </c>
      <c r="H8720" t="s">
        <v>93</v>
      </c>
    </row>
    <row r="8721" spans="1:8" x14ac:dyDescent="0.25">
      <c r="A8721" t="s">
        <v>317</v>
      </c>
      <c r="B8721" t="s">
        <v>7004</v>
      </c>
      <c r="C8721" t="s">
        <v>89</v>
      </c>
      <c r="D8721" t="s">
        <v>7005</v>
      </c>
      <c r="E8721" t="s">
        <v>7145</v>
      </c>
      <c r="F8721" t="s">
        <v>89</v>
      </c>
      <c r="G8721" t="s">
        <v>89</v>
      </c>
      <c r="H8721" t="s">
        <v>93</v>
      </c>
    </row>
    <row r="8722" spans="1:8" x14ac:dyDescent="0.25">
      <c r="A8722" t="s">
        <v>317</v>
      </c>
      <c r="B8722" t="s">
        <v>7006</v>
      </c>
      <c r="C8722" t="s">
        <v>89</v>
      </c>
      <c r="D8722" t="s">
        <v>6976</v>
      </c>
      <c r="E8722" t="s">
        <v>7145</v>
      </c>
      <c r="F8722" t="s">
        <v>89</v>
      </c>
      <c r="G8722" t="s">
        <v>89</v>
      </c>
      <c r="H8722" t="s">
        <v>93</v>
      </c>
    </row>
    <row r="8723" spans="1:8" x14ac:dyDescent="0.25">
      <c r="A8723" t="s">
        <v>317</v>
      </c>
      <c r="B8723" t="s">
        <v>7007</v>
      </c>
      <c r="C8723" t="s">
        <v>89</v>
      </c>
      <c r="D8723" t="s">
        <v>6978</v>
      </c>
      <c r="E8723" t="s">
        <v>7145</v>
      </c>
      <c r="F8723" t="s">
        <v>89</v>
      </c>
      <c r="G8723" t="s">
        <v>89</v>
      </c>
      <c r="H8723" t="s">
        <v>93</v>
      </c>
    </row>
    <row r="8724" spans="1:8" x14ac:dyDescent="0.25">
      <c r="A8724" t="s">
        <v>317</v>
      </c>
      <c r="B8724" t="s">
        <v>7008</v>
      </c>
      <c r="C8724" t="s">
        <v>89</v>
      </c>
      <c r="D8724" t="s">
        <v>6980</v>
      </c>
      <c r="E8724" t="s">
        <v>7145</v>
      </c>
      <c r="F8724" t="s">
        <v>89</v>
      </c>
      <c r="G8724" t="s">
        <v>89</v>
      </c>
      <c r="H8724" t="s">
        <v>93</v>
      </c>
    </row>
    <row r="8725" spans="1:8" x14ac:dyDescent="0.25">
      <c r="A8725" t="s">
        <v>317</v>
      </c>
      <c r="B8725" t="s">
        <v>7009</v>
      </c>
      <c r="C8725" t="s">
        <v>89</v>
      </c>
      <c r="D8725" t="s">
        <v>6982</v>
      </c>
      <c r="E8725" t="s">
        <v>7145</v>
      </c>
      <c r="F8725" t="s">
        <v>89</v>
      </c>
      <c r="G8725" t="s">
        <v>89</v>
      </c>
      <c r="H8725" t="s">
        <v>93</v>
      </c>
    </row>
    <row r="8726" spans="1:8" x14ac:dyDescent="0.25">
      <c r="A8726" t="s">
        <v>317</v>
      </c>
      <c r="B8726" t="s">
        <v>7010</v>
      </c>
      <c r="C8726" t="s">
        <v>89</v>
      </c>
      <c r="D8726" t="s">
        <v>6984</v>
      </c>
      <c r="E8726" t="s">
        <v>4425</v>
      </c>
      <c r="F8726" t="s">
        <v>89</v>
      </c>
      <c r="G8726" t="s">
        <v>89</v>
      </c>
      <c r="H8726" t="s">
        <v>93</v>
      </c>
    </row>
    <row r="8727" spans="1:8" x14ac:dyDescent="0.25">
      <c r="A8727" t="s">
        <v>317</v>
      </c>
      <c r="B8727" t="s">
        <v>7011</v>
      </c>
      <c r="C8727" t="s">
        <v>89</v>
      </c>
      <c r="D8727" t="s">
        <v>6937</v>
      </c>
      <c r="E8727" t="s">
        <v>4425</v>
      </c>
      <c r="F8727" t="s">
        <v>89</v>
      </c>
      <c r="G8727" t="s">
        <v>89</v>
      </c>
      <c r="H8727" t="s">
        <v>93</v>
      </c>
    </row>
    <row r="8728" spans="1:8" x14ac:dyDescent="0.25">
      <c r="A8728" t="s">
        <v>317</v>
      </c>
      <c r="B8728" t="s">
        <v>7012</v>
      </c>
      <c r="C8728" t="s">
        <v>89</v>
      </c>
      <c r="D8728" t="s">
        <v>6939</v>
      </c>
      <c r="E8728" t="s">
        <v>4425</v>
      </c>
      <c r="F8728" t="s">
        <v>89</v>
      </c>
      <c r="G8728" t="s">
        <v>89</v>
      </c>
      <c r="H8728" t="s">
        <v>93</v>
      </c>
    </row>
    <row r="8729" spans="1:8" x14ac:dyDescent="0.25">
      <c r="A8729" t="s">
        <v>317</v>
      </c>
      <c r="B8729" t="s">
        <v>7013</v>
      </c>
      <c r="C8729" t="s">
        <v>89</v>
      </c>
      <c r="D8729" t="s">
        <v>6941</v>
      </c>
      <c r="E8729" t="s">
        <v>4425</v>
      </c>
      <c r="F8729" t="s">
        <v>89</v>
      </c>
      <c r="G8729" t="s">
        <v>89</v>
      </c>
      <c r="H8729" t="s">
        <v>93</v>
      </c>
    </row>
    <row r="8730" spans="1:8" x14ac:dyDescent="0.25">
      <c r="A8730" t="s">
        <v>317</v>
      </c>
      <c r="B8730" t="s">
        <v>7014</v>
      </c>
      <c r="C8730" t="s">
        <v>89</v>
      </c>
      <c r="D8730" t="s">
        <v>6943</v>
      </c>
      <c r="E8730" t="s">
        <v>4425</v>
      </c>
      <c r="F8730" t="s">
        <v>89</v>
      </c>
      <c r="G8730" t="s">
        <v>89</v>
      </c>
      <c r="H8730" t="s">
        <v>93</v>
      </c>
    </row>
    <row r="8731" spans="1:8" x14ac:dyDescent="0.25">
      <c r="A8731" t="s">
        <v>317</v>
      </c>
      <c r="B8731" t="s">
        <v>2310</v>
      </c>
      <c r="C8731" t="s">
        <v>89</v>
      </c>
      <c r="D8731" t="s">
        <v>6944</v>
      </c>
      <c r="E8731" t="s">
        <v>4428</v>
      </c>
      <c r="F8731" t="s">
        <v>89</v>
      </c>
      <c r="G8731" t="s">
        <v>89</v>
      </c>
      <c r="H8731" t="s">
        <v>93</v>
      </c>
    </row>
    <row r="8732" spans="1:8" x14ac:dyDescent="0.25">
      <c r="A8732" t="s">
        <v>317</v>
      </c>
      <c r="B8732" t="s">
        <v>7015</v>
      </c>
      <c r="C8732" t="s">
        <v>89</v>
      </c>
      <c r="D8732" t="s">
        <v>6947</v>
      </c>
      <c r="E8732" t="s">
        <v>4428</v>
      </c>
      <c r="F8732" t="s">
        <v>89</v>
      </c>
      <c r="G8732" t="s">
        <v>89</v>
      </c>
      <c r="H8732" t="s">
        <v>93</v>
      </c>
    </row>
    <row r="8733" spans="1:8" x14ac:dyDescent="0.25">
      <c r="A8733" t="s">
        <v>317</v>
      </c>
      <c r="B8733" t="s">
        <v>7016</v>
      </c>
      <c r="C8733" t="s">
        <v>89</v>
      </c>
      <c r="D8733" t="s">
        <v>6949</v>
      </c>
      <c r="E8733" t="s">
        <v>4428</v>
      </c>
      <c r="F8733" t="s">
        <v>89</v>
      </c>
      <c r="G8733" t="s">
        <v>89</v>
      </c>
      <c r="H8733" t="s">
        <v>93</v>
      </c>
    </row>
    <row r="8734" spans="1:8" x14ac:dyDescent="0.25">
      <c r="A8734" t="s">
        <v>317</v>
      </c>
      <c r="B8734" t="s">
        <v>7017</v>
      </c>
      <c r="C8734" t="s">
        <v>89</v>
      </c>
      <c r="D8734" t="s">
        <v>6951</v>
      </c>
      <c r="E8734" t="s">
        <v>4428</v>
      </c>
      <c r="F8734" t="s">
        <v>89</v>
      </c>
      <c r="G8734" t="s">
        <v>89</v>
      </c>
      <c r="H8734" t="s">
        <v>93</v>
      </c>
    </row>
    <row r="8735" spans="1:8" x14ac:dyDescent="0.25">
      <c r="A8735" t="s">
        <v>317</v>
      </c>
      <c r="B8735" t="s">
        <v>7018</v>
      </c>
      <c r="C8735" t="s">
        <v>89</v>
      </c>
      <c r="D8735" t="s">
        <v>6953</v>
      </c>
      <c r="E8735" t="s">
        <v>4428</v>
      </c>
      <c r="F8735" t="s">
        <v>89</v>
      </c>
      <c r="G8735" t="s">
        <v>89</v>
      </c>
      <c r="H8735" t="s">
        <v>93</v>
      </c>
    </row>
    <row r="8736" spans="1:8" x14ac:dyDescent="0.25">
      <c r="A8736" t="s">
        <v>317</v>
      </c>
      <c r="B8736" t="s">
        <v>7019</v>
      </c>
      <c r="C8736" t="s">
        <v>89</v>
      </c>
      <c r="D8736" t="s">
        <v>6955</v>
      </c>
      <c r="E8736" t="s">
        <v>4405</v>
      </c>
      <c r="F8736" t="s">
        <v>89</v>
      </c>
      <c r="G8736" t="s">
        <v>89</v>
      </c>
      <c r="H8736" t="s">
        <v>93</v>
      </c>
    </row>
    <row r="8737" spans="1:8" x14ac:dyDescent="0.25">
      <c r="A8737" t="s">
        <v>317</v>
      </c>
      <c r="B8737" t="s">
        <v>7020</v>
      </c>
      <c r="C8737" t="s">
        <v>89</v>
      </c>
      <c r="D8737" t="s">
        <v>6958</v>
      </c>
      <c r="E8737" t="s">
        <v>4405</v>
      </c>
      <c r="F8737" t="s">
        <v>89</v>
      </c>
      <c r="G8737" t="s">
        <v>89</v>
      </c>
      <c r="H8737" t="s">
        <v>93</v>
      </c>
    </row>
    <row r="8738" spans="1:8" x14ac:dyDescent="0.25">
      <c r="A8738" t="s">
        <v>317</v>
      </c>
      <c r="B8738" t="s">
        <v>7021</v>
      </c>
      <c r="C8738" t="s">
        <v>89</v>
      </c>
      <c r="D8738" t="s">
        <v>6960</v>
      </c>
      <c r="E8738" t="s">
        <v>4405</v>
      </c>
      <c r="F8738" t="s">
        <v>89</v>
      </c>
      <c r="G8738" t="s">
        <v>89</v>
      </c>
      <c r="H8738" t="s">
        <v>93</v>
      </c>
    </row>
    <row r="8739" spans="1:8" x14ac:dyDescent="0.25">
      <c r="A8739" t="s">
        <v>317</v>
      </c>
      <c r="B8739" t="s">
        <v>7022</v>
      </c>
      <c r="C8739" t="s">
        <v>89</v>
      </c>
      <c r="D8739" t="s">
        <v>6962</v>
      </c>
      <c r="E8739" t="s">
        <v>4405</v>
      </c>
      <c r="F8739" t="s">
        <v>89</v>
      </c>
      <c r="G8739" t="s">
        <v>89</v>
      </c>
      <c r="H8739" t="s">
        <v>93</v>
      </c>
    </row>
    <row r="8740" spans="1:8" x14ac:dyDescent="0.25">
      <c r="A8740" t="s">
        <v>317</v>
      </c>
      <c r="B8740" t="s">
        <v>7023</v>
      </c>
      <c r="C8740" t="s">
        <v>89</v>
      </c>
      <c r="D8740" t="s">
        <v>6963</v>
      </c>
      <c r="E8740" t="s">
        <v>4405</v>
      </c>
      <c r="F8740" t="s">
        <v>89</v>
      </c>
      <c r="G8740" t="s">
        <v>89</v>
      </c>
      <c r="H8740" t="s">
        <v>93</v>
      </c>
    </row>
    <row r="8741" spans="1:8" x14ac:dyDescent="0.25">
      <c r="A8741" t="s">
        <v>317</v>
      </c>
      <c r="B8741" t="s">
        <v>7024</v>
      </c>
      <c r="C8741" t="s">
        <v>89</v>
      </c>
      <c r="D8741" t="s">
        <v>6965</v>
      </c>
      <c r="E8741" t="s">
        <v>4405</v>
      </c>
      <c r="F8741" t="s">
        <v>89</v>
      </c>
      <c r="G8741" t="s">
        <v>89</v>
      </c>
      <c r="H8741" t="s">
        <v>93</v>
      </c>
    </row>
    <row r="8742" spans="1:8" x14ac:dyDescent="0.25">
      <c r="A8742" t="s">
        <v>317</v>
      </c>
      <c r="B8742" t="s">
        <v>7025</v>
      </c>
      <c r="C8742" t="s">
        <v>89</v>
      </c>
      <c r="D8742" t="s">
        <v>6967</v>
      </c>
      <c r="E8742" t="s">
        <v>4405</v>
      </c>
      <c r="F8742" t="s">
        <v>89</v>
      </c>
      <c r="G8742" t="s">
        <v>89</v>
      </c>
      <c r="H8742" t="s">
        <v>93</v>
      </c>
    </row>
    <row r="8743" spans="1:8" x14ac:dyDescent="0.25">
      <c r="A8743" t="s">
        <v>317</v>
      </c>
      <c r="B8743" t="s">
        <v>7026</v>
      </c>
      <c r="C8743" t="s">
        <v>89</v>
      </c>
      <c r="D8743" t="s">
        <v>6969</v>
      </c>
      <c r="E8743" t="s">
        <v>4405</v>
      </c>
      <c r="F8743" t="s">
        <v>89</v>
      </c>
      <c r="G8743" t="s">
        <v>89</v>
      </c>
      <c r="H8743" t="s">
        <v>93</v>
      </c>
    </row>
    <row r="8744" spans="1:8" x14ac:dyDescent="0.25">
      <c r="A8744" t="s">
        <v>317</v>
      </c>
      <c r="B8744" t="s">
        <v>7027</v>
      </c>
      <c r="C8744" t="s">
        <v>89</v>
      </c>
      <c r="D8744" t="s">
        <v>6971</v>
      </c>
      <c r="E8744" t="s">
        <v>7158</v>
      </c>
      <c r="F8744" t="s">
        <v>89</v>
      </c>
      <c r="G8744" t="s">
        <v>89</v>
      </c>
      <c r="H8744" t="s">
        <v>93</v>
      </c>
    </row>
    <row r="8745" spans="1:8" x14ac:dyDescent="0.25">
      <c r="A8745" t="s">
        <v>317</v>
      </c>
      <c r="B8745" t="s">
        <v>7029</v>
      </c>
      <c r="C8745" t="s">
        <v>89</v>
      </c>
      <c r="D8745" t="s">
        <v>7005</v>
      </c>
      <c r="E8745" t="s">
        <v>7158</v>
      </c>
      <c r="F8745" t="s">
        <v>89</v>
      </c>
      <c r="G8745" t="s">
        <v>89</v>
      </c>
      <c r="H8745" t="s">
        <v>93</v>
      </c>
    </row>
    <row r="8746" spans="1:8" x14ac:dyDescent="0.25">
      <c r="A8746" t="s">
        <v>317</v>
      </c>
      <c r="B8746" t="s">
        <v>7030</v>
      </c>
      <c r="C8746" t="s">
        <v>89</v>
      </c>
      <c r="D8746" t="s">
        <v>6976</v>
      </c>
      <c r="E8746" t="s">
        <v>7158</v>
      </c>
      <c r="F8746" t="s">
        <v>89</v>
      </c>
      <c r="G8746" t="s">
        <v>89</v>
      </c>
      <c r="H8746" t="s">
        <v>93</v>
      </c>
    </row>
    <row r="8747" spans="1:8" x14ac:dyDescent="0.25">
      <c r="A8747" t="s">
        <v>317</v>
      </c>
      <c r="B8747" t="s">
        <v>7031</v>
      </c>
      <c r="C8747" t="s">
        <v>89</v>
      </c>
      <c r="D8747" t="s">
        <v>6980</v>
      </c>
      <c r="E8747" t="s">
        <v>7158</v>
      </c>
      <c r="F8747" t="s">
        <v>89</v>
      </c>
      <c r="G8747" t="s">
        <v>89</v>
      </c>
      <c r="H8747" t="s">
        <v>93</v>
      </c>
    </row>
    <row r="8748" spans="1:8" x14ac:dyDescent="0.25">
      <c r="A8748" t="s">
        <v>317</v>
      </c>
      <c r="B8748" t="s">
        <v>7032</v>
      </c>
      <c r="C8748" t="s">
        <v>89</v>
      </c>
      <c r="D8748" t="s">
        <v>6982</v>
      </c>
      <c r="E8748" t="s">
        <v>7158</v>
      </c>
      <c r="F8748" t="s">
        <v>89</v>
      </c>
      <c r="G8748" t="s">
        <v>89</v>
      </c>
      <c r="H8748" t="s">
        <v>93</v>
      </c>
    </row>
    <row r="8749" spans="1:8" x14ac:dyDescent="0.25">
      <c r="A8749" t="s">
        <v>317</v>
      </c>
      <c r="B8749" t="s">
        <v>6896</v>
      </c>
      <c r="C8749" t="s">
        <v>89</v>
      </c>
      <c r="D8749" t="s">
        <v>6897</v>
      </c>
      <c r="E8749" t="s">
        <v>4548</v>
      </c>
      <c r="F8749" t="s">
        <v>89</v>
      </c>
      <c r="G8749" t="s">
        <v>89</v>
      </c>
      <c r="H8749" t="s">
        <v>93</v>
      </c>
    </row>
    <row r="8750" spans="1:8" x14ac:dyDescent="0.25">
      <c r="A8750" t="s">
        <v>317</v>
      </c>
      <c r="B8750" t="s">
        <v>6898</v>
      </c>
      <c r="C8750" t="s">
        <v>89</v>
      </c>
      <c r="D8750" t="s">
        <v>6897</v>
      </c>
      <c r="E8750" t="s">
        <v>4373</v>
      </c>
      <c r="F8750" t="s">
        <v>89</v>
      </c>
      <c r="G8750" t="s">
        <v>89</v>
      </c>
      <c r="H8750" t="s">
        <v>93</v>
      </c>
    </row>
    <row r="8751" spans="1:8" x14ac:dyDescent="0.25">
      <c r="A8751" t="s">
        <v>317</v>
      </c>
      <c r="B8751" t="s">
        <v>6899</v>
      </c>
      <c r="C8751" t="s">
        <v>89</v>
      </c>
      <c r="D8751" t="s">
        <v>6897</v>
      </c>
      <c r="E8751" t="s">
        <v>4491</v>
      </c>
      <c r="F8751" t="s">
        <v>89</v>
      </c>
      <c r="G8751" t="s">
        <v>89</v>
      </c>
      <c r="H8751" t="s">
        <v>93</v>
      </c>
    </row>
    <row r="8752" spans="1:8" x14ac:dyDescent="0.25">
      <c r="A8752" t="s">
        <v>317</v>
      </c>
      <c r="B8752" t="s">
        <v>6900</v>
      </c>
      <c r="C8752" t="s">
        <v>89</v>
      </c>
      <c r="D8752" t="s">
        <v>6897</v>
      </c>
      <c r="E8752" t="s">
        <v>4394</v>
      </c>
      <c r="F8752" t="s">
        <v>89</v>
      </c>
      <c r="G8752" t="s">
        <v>89</v>
      </c>
      <c r="H8752" t="s">
        <v>93</v>
      </c>
    </row>
    <row r="8753" spans="1:8" x14ac:dyDescent="0.25">
      <c r="A8753" t="s">
        <v>317</v>
      </c>
      <c r="B8753" t="s">
        <v>6901</v>
      </c>
      <c r="C8753" t="s">
        <v>89</v>
      </c>
      <c r="D8753" t="s">
        <v>6897</v>
      </c>
      <c r="E8753" t="s">
        <v>4488</v>
      </c>
      <c r="F8753" t="s">
        <v>89</v>
      </c>
      <c r="G8753" t="s">
        <v>89</v>
      </c>
      <c r="H8753" t="s">
        <v>93</v>
      </c>
    </row>
    <row r="8754" spans="1:8" x14ac:dyDescent="0.25">
      <c r="A8754" t="s">
        <v>317</v>
      </c>
      <c r="B8754" t="s">
        <v>6902</v>
      </c>
      <c r="C8754" t="s">
        <v>89</v>
      </c>
      <c r="D8754" t="s">
        <v>6897</v>
      </c>
      <c r="E8754" t="s">
        <v>6874</v>
      </c>
      <c r="F8754" t="s">
        <v>89</v>
      </c>
      <c r="G8754" t="s">
        <v>89</v>
      </c>
      <c r="H8754" t="s">
        <v>93</v>
      </c>
    </row>
    <row r="8755" spans="1:8" x14ac:dyDescent="0.25">
      <c r="A8755" t="s">
        <v>317</v>
      </c>
      <c r="B8755" t="s">
        <v>7162</v>
      </c>
      <c r="C8755" t="s">
        <v>89</v>
      </c>
      <c r="D8755" t="s">
        <v>7163</v>
      </c>
      <c r="E8755" t="s">
        <v>4557</v>
      </c>
      <c r="F8755" t="s">
        <v>89</v>
      </c>
      <c r="G8755" t="s">
        <v>89</v>
      </c>
      <c r="H8755" t="s">
        <v>93</v>
      </c>
    </row>
    <row r="8756" spans="1:8" x14ac:dyDescent="0.25">
      <c r="A8756" t="s">
        <v>317</v>
      </c>
      <c r="B8756" t="s">
        <v>7164</v>
      </c>
      <c r="C8756" t="s">
        <v>89</v>
      </c>
      <c r="D8756" t="s">
        <v>7165</v>
      </c>
      <c r="E8756" t="s">
        <v>4670</v>
      </c>
      <c r="F8756" t="s">
        <v>89</v>
      </c>
      <c r="G8756" t="s">
        <v>89</v>
      </c>
      <c r="H8756" t="s">
        <v>93</v>
      </c>
    </row>
    <row r="8757" spans="1:8" x14ac:dyDescent="0.25">
      <c r="A8757" t="s">
        <v>317</v>
      </c>
      <c r="B8757" t="s">
        <v>7166</v>
      </c>
      <c r="C8757" t="s">
        <v>89</v>
      </c>
      <c r="D8757" t="s">
        <v>7167</v>
      </c>
      <c r="E8757" t="s">
        <v>4612</v>
      </c>
      <c r="F8757" t="s">
        <v>89</v>
      </c>
      <c r="G8757" t="s">
        <v>89</v>
      </c>
      <c r="H8757" t="s">
        <v>93</v>
      </c>
    </row>
    <row r="8758" spans="1:8" x14ac:dyDescent="0.25">
      <c r="A8758" t="s">
        <v>317</v>
      </c>
      <c r="B8758" t="s">
        <v>7168</v>
      </c>
      <c r="C8758" t="s">
        <v>89</v>
      </c>
      <c r="D8758" t="s">
        <v>6911</v>
      </c>
      <c r="E8758" t="s">
        <v>4473</v>
      </c>
      <c r="F8758" t="s">
        <v>89</v>
      </c>
      <c r="G8758" t="s">
        <v>89</v>
      </c>
      <c r="H8758" t="s">
        <v>93</v>
      </c>
    </row>
    <row r="8759" spans="1:8" x14ac:dyDescent="0.25">
      <c r="A8759" t="s">
        <v>317</v>
      </c>
      <c r="B8759" t="s">
        <v>7169</v>
      </c>
      <c r="C8759" t="s">
        <v>89</v>
      </c>
      <c r="D8759" t="s">
        <v>6911</v>
      </c>
      <c r="E8759" t="s">
        <v>4448</v>
      </c>
      <c r="F8759" t="s">
        <v>89</v>
      </c>
      <c r="G8759" t="s">
        <v>89</v>
      </c>
      <c r="H8759" t="s">
        <v>93</v>
      </c>
    </row>
    <row r="8760" spans="1:8" x14ac:dyDescent="0.25">
      <c r="A8760" t="s">
        <v>317</v>
      </c>
      <c r="B8760" t="s">
        <v>7170</v>
      </c>
      <c r="C8760" t="s">
        <v>89</v>
      </c>
      <c r="D8760" t="s">
        <v>6911</v>
      </c>
      <c r="E8760" t="s">
        <v>4557</v>
      </c>
      <c r="F8760" t="s">
        <v>89</v>
      </c>
      <c r="G8760" t="s">
        <v>89</v>
      </c>
      <c r="H8760" t="s">
        <v>93</v>
      </c>
    </row>
    <row r="8761" spans="1:8" x14ac:dyDescent="0.25">
      <c r="A8761" t="s">
        <v>317</v>
      </c>
      <c r="B8761" t="s">
        <v>7171</v>
      </c>
      <c r="C8761" t="s">
        <v>89</v>
      </c>
      <c r="D8761" t="s">
        <v>7172</v>
      </c>
      <c r="E8761" t="s">
        <v>4438</v>
      </c>
      <c r="F8761" t="s">
        <v>89</v>
      </c>
      <c r="G8761" t="s">
        <v>89</v>
      </c>
      <c r="H8761" t="s">
        <v>93</v>
      </c>
    </row>
    <row r="8762" spans="1:8" x14ac:dyDescent="0.25">
      <c r="A8762" t="s">
        <v>317</v>
      </c>
      <c r="B8762" t="s">
        <v>7173</v>
      </c>
      <c r="C8762" t="s">
        <v>89</v>
      </c>
      <c r="D8762" t="s">
        <v>7165</v>
      </c>
      <c r="E8762" t="s">
        <v>4473</v>
      </c>
      <c r="F8762" t="s">
        <v>89</v>
      </c>
      <c r="G8762" t="s">
        <v>89</v>
      </c>
      <c r="H8762" t="s">
        <v>93</v>
      </c>
    </row>
    <row r="8763" spans="1:8" x14ac:dyDescent="0.25">
      <c r="A8763" t="s">
        <v>317</v>
      </c>
      <c r="B8763" t="s">
        <v>7033</v>
      </c>
      <c r="C8763" t="s">
        <v>89</v>
      </c>
      <c r="D8763" t="s">
        <v>7034</v>
      </c>
      <c r="E8763" t="s">
        <v>4557</v>
      </c>
      <c r="F8763" t="s">
        <v>89</v>
      </c>
      <c r="G8763" t="s">
        <v>89</v>
      </c>
      <c r="H8763" t="s">
        <v>93</v>
      </c>
    </row>
    <row r="8764" spans="1:8" x14ac:dyDescent="0.25">
      <c r="A8764" t="s">
        <v>317</v>
      </c>
      <c r="B8764" t="s">
        <v>7035</v>
      </c>
      <c r="C8764" t="s">
        <v>89</v>
      </c>
      <c r="D8764" t="s">
        <v>7036</v>
      </c>
      <c r="E8764" t="s">
        <v>4513</v>
      </c>
      <c r="F8764" t="s">
        <v>89</v>
      </c>
      <c r="G8764" t="s">
        <v>89</v>
      </c>
      <c r="H8764" t="s">
        <v>93</v>
      </c>
    </row>
    <row r="8765" spans="1:8" x14ac:dyDescent="0.25">
      <c r="A8765" t="s">
        <v>317</v>
      </c>
      <c r="B8765" t="s">
        <v>7037</v>
      </c>
      <c r="C8765" t="s">
        <v>89</v>
      </c>
      <c r="D8765" t="s">
        <v>7038</v>
      </c>
      <c r="E8765" t="s">
        <v>4539</v>
      </c>
      <c r="F8765" t="s">
        <v>89</v>
      </c>
      <c r="G8765" t="s">
        <v>89</v>
      </c>
      <c r="H8765" t="s">
        <v>93</v>
      </c>
    </row>
    <row r="8766" spans="1:8" x14ac:dyDescent="0.25">
      <c r="A8766" t="s">
        <v>317</v>
      </c>
      <c r="B8766" t="s">
        <v>7039</v>
      </c>
      <c r="C8766" t="s">
        <v>89</v>
      </c>
      <c r="D8766" t="s">
        <v>7040</v>
      </c>
      <c r="E8766" t="s">
        <v>4620</v>
      </c>
      <c r="F8766" t="s">
        <v>89</v>
      </c>
      <c r="G8766" t="s">
        <v>89</v>
      </c>
      <c r="H8766" t="s">
        <v>93</v>
      </c>
    </row>
    <row r="8767" spans="1:8" x14ac:dyDescent="0.25">
      <c r="A8767" t="s">
        <v>317</v>
      </c>
      <c r="B8767" t="s">
        <v>7041</v>
      </c>
      <c r="C8767" t="s">
        <v>89</v>
      </c>
      <c r="D8767" t="s">
        <v>7042</v>
      </c>
      <c r="E8767" t="s">
        <v>4557</v>
      </c>
      <c r="F8767" t="s">
        <v>89</v>
      </c>
      <c r="G8767" t="s">
        <v>89</v>
      </c>
      <c r="H8767" t="s">
        <v>93</v>
      </c>
    </row>
    <row r="8768" spans="1:8" x14ac:dyDescent="0.25">
      <c r="A8768" t="s">
        <v>317</v>
      </c>
      <c r="B8768" t="s">
        <v>7043</v>
      </c>
      <c r="C8768" t="s">
        <v>89</v>
      </c>
      <c r="D8768" t="s">
        <v>7044</v>
      </c>
      <c r="E8768" t="s">
        <v>4513</v>
      </c>
      <c r="F8768" t="s">
        <v>89</v>
      </c>
      <c r="G8768" t="s">
        <v>89</v>
      </c>
      <c r="H8768" t="s">
        <v>93</v>
      </c>
    </row>
    <row r="8769" spans="1:8" x14ac:dyDescent="0.25">
      <c r="A8769" t="s">
        <v>317</v>
      </c>
      <c r="B8769" t="s">
        <v>7045</v>
      </c>
      <c r="C8769" t="s">
        <v>89</v>
      </c>
      <c r="D8769" t="s">
        <v>7046</v>
      </c>
      <c r="E8769" t="s">
        <v>4513</v>
      </c>
      <c r="F8769" t="s">
        <v>89</v>
      </c>
      <c r="G8769" t="s">
        <v>89</v>
      </c>
      <c r="H8769" t="s">
        <v>93</v>
      </c>
    </row>
    <row r="8770" spans="1:8" x14ac:dyDescent="0.25">
      <c r="A8770" t="s">
        <v>317</v>
      </c>
      <c r="B8770" t="s">
        <v>7047</v>
      </c>
      <c r="C8770" t="s">
        <v>89</v>
      </c>
      <c r="D8770" t="s">
        <v>7040</v>
      </c>
      <c r="E8770" t="s">
        <v>4513</v>
      </c>
      <c r="F8770" t="s">
        <v>89</v>
      </c>
      <c r="G8770" t="s">
        <v>89</v>
      </c>
      <c r="H8770" t="s">
        <v>93</v>
      </c>
    </row>
    <row r="8771" spans="1:8" x14ac:dyDescent="0.25">
      <c r="A8771" t="s">
        <v>317</v>
      </c>
      <c r="B8771" t="s">
        <v>7048</v>
      </c>
      <c r="C8771" t="s">
        <v>89</v>
      </c>
      <c r="D8771" t="s">
        <v>7042</v>
      </c>
      <c r="E8771" t="s">
        <v>4539</v>
      </c>
      <c r="F8771" t="s">
        <v>89</v>
      </c>
      <c r="G8771" t="s">
        <v>89</v>
      </c>
      <c r="H8771" t="s">
        <v>93</v>
      </c>
    </row>
    <row r="8772" spans="1:8" x14ac:dyDescent="0.25">
      <c r="A8772" t="s">
        <v>317</v>
      </c>
      <c r="B8772" t="s">
        <v>7049</v>
      </c>
      <c r="C8772" t="s">
        <v>89</v>
      </c>
      <c r="D8772" t="s">
        <v>7044</v>
      </c>
      <c r="E8772" t="s">
        <v>4527</v>
      </c>
      <c r="F8772" t="s">
        <v>89</v>
      </c>
      <c r="G8772" t="s">
        <v>89</v>
      </c>
      <c r="H8772" t="s">
        <v>93</v>
      </c>
    </row>
    <row r="8773" spans="1:8" x14ac:dyDescent="0.25">
      <c r="A8773" t="s">
        <v>317</v>
      </c>
      <c r="B8773" t="s">
        <v>7050</v>
      </c>
      <c r="C8773" t="s">
        <v>89</v>
      </c>
      <c r="D8773" t="s">
        <v>7046</v>
      </c>
      <c r="E8773" t="s">
        <v>4527</v>
      </c>
      <c r="F8773" t="s">
        <v>89</v>
      </c>
      <c r="G8773" t="s">
        <v>89</v>
      </c>
      <c r="H8773" t="s">
        <v>93</v>
      </c>
    </row>
    <row r="8774" spans="1:8" x14ac:dyDescent="0.25">
      <c r="A8774" t="s">
        <v>317</v>
      </c>
      <c r="B8774" t="s">
        <v>6903</v>
      </c>
      <c r="C8774" t="s">
        <v>89</v>
      </c>
      <c r="D8774" t="s">
        <v>6904</v>
      </c>
      <c r="E8774" t="s">
        <v>4617</v>
      </c>
      <c r="F8774" t="s">
        <v>89</v>
      </c>
      <c r="G8774" t="s">
        <v>89</v>
      </c>
      <c r="H8774" t="s">
        <v>93</v>
      </c>
    </row>
    <row r="8775" spans="1:8" x14ac:dyDescent="0.25">
      <c r="A8775" t="s">
        <v>317</v>
      </c>
      <c r="B8775" t="s">
        <v>6905</v>
      </c>
      <c r="C8775" t="s">
        <v>89</v>
      </c>
      <c r="D8775" t="s">
        <v>6906</v>
      </c>
      <c r="E8775" t="s">
        <v>4451</v>
      </c>
      <c r="F8775" t="s">
        <v>89</v>
      </c>
      <c r="G8775" t="s">
        <v>89</v>
      </c>
      <c r="H8775" t="s">
        <v>93</v>
      </c>
    </row>
    <row r="8776" spans="1:8" x14ac:dyDescent="0.25">
      <c r="A8776" t="s">
        <v>317</v>
      </c>
      <c r="B8776" t="s">
        <v>6907</v>
      </c>
      <c r="C8776" t="s">
        <v>89</v>
      </c>
      <c r="D8776" t="s">
        <v>6908</v>
      </c>
      <c r="E8776" t="s">
        <v>4451</v>
      </c>
      <c r="F8776" t="s">
        <v>89</v>
      </c>
      <c r="G8776" t="s">
        <v>89</v>
      </c>
      <c r="H8776" t="s">
        <v>93</v>
      </c>
    </row>
    <row r="8777" spans="1:8" x14ac:dyDescent="0.25">
      <c r="A8777" t="s">
        <v>317</v>
      </c>
      <c r="B8777" t="s">
        <v>6909</v>
      </c>
      <c r="C8777" t="s">
        <v>89</v>
      </c>
      <c r="D8777" t="s">
        <v>6872</v>
      </c>
      <c r="E8777" t="s">
        <v>4473</v>
      </c>
      <c r="F8777" t="s">
        <v>89</v>
      </c>
      <c r="G8777" t="s">
        <v>89</v>
      </c>
      <c r="H8777" t="s">
        <v>93</v>
      </c>
    </row>
    <row r="8778" spans="1:8" x14ac:dyDescent="0.25">
      <c r="A8778" t="s">
        <v>317</v>
      </c>
      <c r="B8778" t="s">
        <v>6910</v>
      </c>
      <c r="C8778" t="s">
        <v>89</v>
      </c>
      <c r="D8778" t="s">
        <v>6911</v>
      </c>
      <c r="E8778" t="s">
        <v>4548</v>
      </c>
      <c r="F8778" t="s">
        <v>89</v>
      </c>
      <c r="G8778" t="s">
        <v>89</v>
      </c>
      <c r="H8778" t="s">
        <v>93</v>
      </c>
    </row>
    <row r="8779" spans="1:8" x14ac:dyDescent="0.25">
      <c r="A8779" t="s">
        <v>317</v>
      </c>
      <c r="B8779" t="s">
        <v>6912</v>
      </c>
      <c r="C8779" t="s">
        <v>89</v>
      </c>
      <c r="D8779" t="s">
        <v>6913</v>
      </c>
      <c r="E8779" t="s">
        <v>4473</v>
      </c>
      <c r="F8779" t="s">
        <v>89</v>
      </c>
      <c r="G8779" t="s">
        <v>89</v>
      </c>
      <c r="H8779" t="s">
        <v>93</v>
      </c>
    </row>
    <row r="8780" spans="1:8" x14ac:dyDescent="0.25">
      <c r="A8780" t="s">
        <v>317</v>
      </c>
      <c r="B8780" t="s">
        <v>7051</v>
      </c>
      <c r="C8780" t="s">
        <v>89</v>
      </c>
      <c r="D8780" t="s">
        <v>7052</v>
      </c>
      <c r="E8780" t="s">
        <v>4620</v>
      </c>
      <c r="F8780" t="s">
        <v>89</v>
      </c>
      <c r="G8780" t="s">
        <v>89</v>
      </c>
      <c r="H8780" t="s">
        <v>93</v>
      </c>
    </row>
    <row r="8781" spans="1:8" x14ac:dyDescent="0.25">
      <c r="A8781" t="s">
        <v>317</v>
      </c>
      <c r="B8781" t="s">
        <v>7053</v>
      </c>
      <c r="C8781" t="s">
        <v>89</v>
      </c>
      <c r="D8781" t="s">
        <v>7054</v>
      </c>
      <c r="E8781" t="s">
        <v>4620</v>
      </c>
      <c r="F8781" t="s">
        <v>89</v>
      </c>
      <c r="G8781" t="s">
        <v>89</v>
      </c>
      <c r="H8781" t="s">
        <v>93</v>
      </c>
    </row>
    <row r="8782" spans="1:8" x14ac:dyDescent="0.25">
      <c r="A8782" t="s">
        <v>317</v>
      </c>
      <c r="B8782" t="s">
        <v>7055</v>
      </c>
      <c r="C8782" t="s">
        <v>89</v>
      </c>
      <c r="D8782" t="s">
        <v>7056</v>
      </c>
      <c r="E8782" t="s">
        <v>4557</v>
      </c>
      <c r="F8782" t="s">
        <v>89</v>
      </c>
      <c r="G8782" t="s">
        <v>89</v>
      </c>
      <c r="H8782" t="s">
        <v>93</v>
      </c>
    </row>
    <row r="8783" spans="1:8" x14ac:dyDescent="0.25">
      <c r="A8783" t="s">
        <v>317</v>
      </c>
      <c r="B8783" t="s">
        <v>1344</v>
      </c>
      <c r="C8783" t="s">
        <v>89</v>
      </c>
      <c r="D8783" t="s">
        <v>7057</v>
      </c>
      <c r="E8783" t="s">
        <v>4557</v>
      </c>
      <c r="F8783" t="s">
        <v>89</v>
      </c>
      <c r="G8783" t="s">
        <v>89</v>
      </c>
      <c r="H8783" t="s">
        <v>93</v>
      </c>
    </row>
    <row r="8784" spans="1:8" x14ac:dyDescent="0.25">
      <c r="A8784" t="s">
        <v>317</v>
      </c>
      <c r="B8784" t="s">
        <v>7058</v>
      </c>
      <c r="C8784" t="s">
        <v>89</v>
      </c>
      <c r="D8784" t="s">
        <v>7059</v>
      </c>
      <c r="E8784" t="s">
        <v>4620</v>
      </c>
      <c r="F8784" t="s">
        <v>89</v>
      </c>
      <c r="G8784" t="s">
        <v>89</v>
      </c>
      <c r="H8784" t="s">
        <v>93</v>
      </c>
    </row>
    <row r="8785" spans="1:8" x14ac:dyDescent="0.25">
      <c r="A8785" t="s">
        <v>317</v>
      </c>
      <c r="B8785" t="s">
        <v>7060</v>
      </c>
      <c r="C8785" t="s">
        <v>89</v>
      </c>
      <c r="D8785" t="s">
        <v>7061</v>
      </c>
      <c r="E8785" t="s">
        <v>4557</v>
      </c>
      <c r="F8785" t="s">
        <v>89</v>
      </c>
      <c r="G8785" t="s">
        <v>89</v>
      </c>
      <c r="H8785" t="s">
        <v>93</v>
      </c>
    </row>
    <row r="8786" spans="1:8" x14ac:dyDescent="0.25">
      <c r="A8786" t="s">
        <v>317</v>
      </c>
      <c r="B8786" t="s">
        <v>7062</v>
      </c>
      <c r="C8786" t="s">
        <v>89</v>
      </c>
      <c r="D8786" t="s">
        <v>7063</v>
      </c>
      <c r="E8786" t="s">
        <v>4513</v>
      </c>
      <c r="F8786" t="s">
        <v>89</v>
      </c>
      <c r="G8786" t="s">
        <v>89</v>
      </c>
      <c r="H8786" t="s">
        <v>93</v>
      </c>
    </row>
    <row r="8787" spans="1:8" x14ac:dyDescent="0.25">
      <c r="A8787" t="s">
        <v>317</v>
      </c>
      <c r="B8787" t="s">
        <v>7064</v>
      </c>
      <c r="C8787" t="s">
        <v>89</v>
      </c>
      <c r="D8787" t="s">
        <v>7065</v>
      </c>
      <c r="E8787" t="s">
        <v>4513</v>
      </c>
      <c r="F8787" t="s">
        <v>89</v>
      </c>
      <c r="G8787" t="s">
        <v>89</v>
      </c>
      <c r="H8787" t="s">
        <v>93</v>
      </c>
    </row>
    <row r="8788" spans="1:8" x14ac:dyDescent="0.25">
      <c r="A8788" t="s">
        <v>317</v>
      </c>
      <c r="B8788" t="s">
        <v>7066</v>
      </c>
      <c r="C8788" t="s">
        <v>89</v>
      </c>
      <c r="D8788" t="s">
        <v>7067</v>
      </c>
      <c r="E8788" t="s">
        <v>4513</v>
      </c>
      <c r="F8788" t="s">
        <v>89</v>
      </c>
      <c r="G8788" t="s">
        <v>89</v>
      </c>
      <c r="H8788" t="s">
        <v>93</v>
      </c>
    </row>
    <row r="8789" spans="1:8" x14ac:dyDescent="0.25">
      <c r="A8789" t="s">
        <v>317</v>
      </c>
      <c r="B8789" t="s">
        <v>6914</v>
      </c>
      <c r="C8789" t="s">
        <v>89</v>
      </c>
      <c r="D8789" t="s">
        <v>6904</v>
      </c>
      <c r="E8789" t="s">
        <v>4373</v>
      </c>
      <c r="F8789" t="s">
        <v>89</v>
      </c>
      <c r="G8789" t="s">
        <v>89</v>
      </c>
      <c r="H8789" t="s">
        <v>93</v>
      </c>
    </row>
    <row r="8790" spans="1:8" x14ac:dyDescent="0.25">
      <c r="A8790" t="s">
        <v>317</v>
      </c>
      <c r="B8790" t="s">
        <v>6915</v>
      </c>
      <c r="C8790" t="s">
        <v>89</v>
      </c>
      <c r="D8790" t="s">
        <v>6916</v>
      </c>
      <c r="E8790" t="s">
        <v>4491</v>
      </c>
      <c r="F8790" t="s">
        <v>89</v>
      </c>
      <c r="G8790" t="s">
        <v>89</v>
      </c>
      <c r="H8790" t="s">
        <v>93</v>
      </c>
    </row>
    <row r="8791" spans="1:8" x14ac:dyDescent="0.25">
      <c r="A8791" t="s">
        <v>317</v>
      </c>
      <c r="B8791" t="s">
        <v>6917</v>
      </c>
      <c r="C8791" t="s">
        <v>89</v>
      </c>
      <c r="D8791" t="s">
        <v>6918</v>
      </c>
      <c r="E8791" t="s">
        <v>4548</v>
      </c>
      <c r="F8791" t="s">
        <v>89</v>
      </c>
      <c r="G8791" t="s">
        <v>89</v>
      </c>
      <c r="H8791" t="s">
        <v>93</v>
      </c>
    </row>
    <row r="8792" spans="1:8" x14ac:dyDescent="0.25">
      <c r="A8792" t="s">
        <v>317</v>
      </c>
      <c r="B8792" t="s">
        <v>6919</v>
      </c>
      <c r="C8792" t="s">
        <v>89</v>
      </c>
      <c r="D8792" t="s">
        <v>6872</v>
      </c>
      <c r="E8792" t="s">
        <v>4399</v>
      </c>
      <c r="F8792" t="s">
        <v>89</v>
      </c>
      <c r="G8792" t="s">
        <v>89</v>
      </c>
      <c r="H8792" t="s">
        <v>93</v>
      </c>
    </row>
    <row r="8793" spans="1:8" x14ac:dyDescent="0.25">
      <c r="A8793" t="s">
        <v>317</v>
      </c>
      <c r="B8793" t="s">
        <v>6920</v>
      </c>
      <c r="C8793" t="s">
        <v>89</v>
      </c>
      <c r="D8793" t="s">
        <v>89</v>
      </c>
      <c r="E8793" t="s">
        <v>7174</v>
      </c>
      <c r="F8793" t="s">
        <v>89</v>
      </c>
      <c r="G8793" t="s">
        <v>89</v>
      </c>
      <c r="H8793" t="s">
        <v>93</v>
      </c>
    </row>
    <row r="8794" spans="1:8" x14ac:dyDescent="0.25">
      <c r="A8794" t="s">
        <v>317</v>
      </c>
      <c r="B8794" t="s">
        <v>6922</v>
      </c>
      <c r="C8794" t="s">
        <v>89</v>
      </c>
      <c r="D8794" t="s">
        <v>6923</v>
      </c>
      <c r="E8794" t="s">
        <v>4589</v>
      </c>
      <c r="F8794" t="s">
        <v>89</v>
      </c>
      <c r="G8794" t="s">
        <v>89</v>
      </c>
      <c r="H8794" t="s">
        <v>93</v>
      </c>
    </row>
    <row r="8795" spans="1:8" x14ac:dyDescent="0.25">
      <c r="A8795" t="s">
        <v>317</v>
      </c>
      <c r="B8795" t="s">
        <v>7068</v>
      </c>
      <c r="C8795" t="s">
        <v>89</v>
      </c>
      <c r="D8795" t="s">
        <v>7069</v>
      </c>
      <c r="E8795" t="s">
        <v>4670</v>
      </c>
      <c r="F8795" t="s">
        <v>89</v>
      </c>
      <c r="G8795" t="s">
        <v>89</v>
      </c>
      <c r="H8795" t="s">
        <v>93</v>
      </c>
    </row>
    <row r="8796" spans="1:8" x14ac:dyDescent="0.25">
      <c r="A8796" t="s">
        <v>317</v>
      </c>
      <c r="B8796" t="s">
        <v>7070</v>
      </c>
      <c r="C8796" t="s">
        <v>89</v>
      </c>
      <c r="D8796" t="s">
        <v>7071</v>
      </c>
      <c r="E8796" t="s">
        <v>4670</v>
      </c>
      <c r="F8796" t="s">
        <v>89</v>
      </c>
      <c r="G8796" t="s">
        <v>89</v>
      </c>
      <c r="H8796" t="s">
        <v>93</v>
      </c>
    </row>
    <row r="8797" spans="1:8" x14ac:dyDescent="0.25">
      <c r="A8797" t="s">
        <v>317</v>
      </c>
      <c r="B8797" t="s">
        <v>7072</v>
      </c>
      <c r="C8797" t="s">
        <v>89</v>
      </c>
      <c r="D8797" t="s">
        <v>7073</v>
      </c>
      <c r="E8797" t="s">
        <v>4670</v>
      </c>
      <c r="F8797" t="s">
        <v>89</v>
      </c>
      <c r="G8797" t="s">
        <v>89</v>
      </c>
      <c r="H8797" t="s">
        <v>93</v>
      </c>
    </row>
    <row r="8798" spans="1:8" x14ac:dyDescent="0.25">
      <c r="A8798" t="s">
        <v>317</v>
      </c>
      <c r="B8798" t="s">
        <v>7074</v>
      </c>
      <c r="C8798" t="s">
        <v>89</v>
      </c>
      <c r="D8798" t="s">
        <v>7075</v>
      </c>
      <c r="E8798" t="s">
        <v>4675</v>
      </c>
      <c r="F8798" t="s">
        <v>89</v>
      </c>
      <c r="G8798" t="s">
        <v>89</v>
      </c>
      <c r="H8798" t="s">
        <v>93</v>
      </c>
    </row>
    <row r="8799" spans="1:8" x14ac:dyDescent="0.25">
      <c r="A8799" t="s">
        <v>317</v>
      </c>
      <c r="B8799" t="s">
        <v>7076</v>
      </c>
      <c r="C8799" t="s">
        <v>89</v>
      </c>
      <c r="D8799" t="s">
        <v>7077</v>
      </c>
      <c r="E8799" t="s">
        <v>4675</v>
      </c>
      <c r="F8799" t="s">
        <v>89</v>
      </c>
      <c r="G8799" t="s">
        <v>89</v>
      </c>
      <c r="H8799" t="s">
        <v>93</v>
      </c>
    </row>
    <row r="8800" spans="1:8" x14ac:dyDescent="0.25">
      <c r="A8800" t="s">
        <v>317</v>
      </c>
      <c r="B8800" t="s">
        <v>7078</v>
      </c>
      <c r="C8800" t="s">
        <v>89</v>
      </c>
      <c r="D8800" t="s">
        <v>7079</v>
      </c>
      <c r="E8800" t="s">
        <v>4675</v>
      </c>
      <c r="F8800" t="s">
        <v>89</v>
      </c>
      <c r="G8800" t="s">
        <v>89</v>
      </c>
      <c r="H8800" t="s">
        <v>93</v>
      </c>
    </row>
    <row r="8801" spans="1:8" x14ac:dyDescent="0.25">
      <c r="A8801" t="s">
        <v>317</v>
      </c>
      <c r="B8801" t="s">
        <v>7080</v>
      </c>
      <c r="C8801" t="s">
        <v>89</v>
      </c>
      <c r="D8801" t="s">
        <v>7081</v>
      </c>
      <c r="E8801" t="s">
        <v>4612</v>
      </c>
      <c r="F8801" t="s">
        <v>89</v>
      </c>
      <c r="G8801" t="s">
        <v>89</v>
      </c>
      <c r="H8801" t="s">
        <v>93</v>
      </c>
    </row>
    <row r="8802" spans="1:8" x14ac:dyDescent="0.25">
      <c r="A8802" t="s">
        <v>317</v>
      </c>
      <c r="B8802" t="s">
        <v>7082</v>
      </c>
      <c r="C8802" t="s">
        <v>89</v>
      </c>
      <c r="D8802" t="s">
        <v>7083</v>
      </c>
      <c r="E8802" t="s">
        <v>4612</v>
      </c>
      <c r="F8802" t="s">
        <v>89</v>
      </c>
      <c r="G8802" t="s">
        <v>89</v>
      </c>
      <c r="H8802" t="s">
        <v>93</v>
      </c>
    </row>
    <row r="8803" spans="1:8" x14ac:dyDescent="0.25">
      <c r="A8803" t="s">
        <v>317</v>
      </c>
      <c r="B8803" t="s">
        <v>7084</v>
      </c>
      <c r="C8803" t="s">
        <v>89</v>
      </c>
      <c r="D8803" t="s">
        <v>7085</v>
      </c>
      <c r="E8803" t="s">
        <v>4612</v>
      </c>
      <c r="F8803" t="s">
        <v>89</v>
      </c>
      <c r="G8803" t="s">
        <v>89</v>
      </c>
      <c r="H8803" t="s">
        <v>93</v>
      </c>
    </row>
    <row r="8804" spans="1:8" x14ac:dyDescent="0.25">
      <c r="A8804" t="s">
        <v>317</v>
      </c>
      <c r="B8804" t="s">
        <v>7090</v>
      </c>
      <c r="C8804" t="s">
        <v>89</v>
      </c>
      <c r="D8804" t="s">
        <v>7091</v>
      </c>
      <c r="E8804" t="s">
        <v>4451</v>
      </c>
      <c r="F8804" t="s">
        <v>89</v>
      </c>
      <c r="G8804" t="s">
        <v>89</v>
      </c>
      <c r="H8804" t="s">
        <v>93</v>
      </c>
    </row>
    <row r="8805" spans="1:8" x14ac:dyDescent="0.25">
      <c r="A8805" t="s">
        <v>317</v>
      </c>
      <c r="B8805" t="s">
        <v>7092</v>
      </c>
      <c r="C8805" t="s">
        <v>89</v>
      </c>
      <c r="D8805" t="s">
        <v>7093</v>
      </c>
      <c r="E8805" t="s">
        <v>4451</v>
      </c>
      <c r="F8805" t="s">
        <v>89</v>
      </c>
      <c r="G8805" t="s">
        <v>89</v>
      </c>
      <c r="H8805" t="s">
        <v>93</v>
      </c>
    </row>
    <row r="8806" spans="1:8" x14ac:dyDescent="0.25">
      <c r="A8806" t="s">
        <v>317</v>
      </c>
      <c r="B8806" t="s">
        <v>7086</v>
      </c>
      <c r="C8806" t="s">
        <v>89</v>
      </c>
      <c r="D8806" t="s">
        <v>7087</v>
      </c>
      <c r="E8806" t="s">
        <v>4451</v>
      </c>
      <c r="F8806" t="s">
        <v>89</v>
      </c>
      <c r="G8806" t="s">
        <v>89</v>
      </c>
      <c r="H8806" t="s">
        <v>93</v>
      </c>
    </row>
    <row r="8807" spans="1:8" x14ac:dyDescent="0.25">
      <c r="A8807" t="s">
        <v>317</v>
      </c>
      <c r="B8807" t="s">
        <v>7088</v>
      </c>
      <c r="C8807" t="s">
        <v>89</v>
      </c>
      <c r="D8807" t="s">
        <v>7089</v>
      </c>
      <c r="E8807" t="s">
        <v>4451</v>
      </c>
      <c r="F8807" t="s">
        <v>89</v>
      </c>
      <c r="G8807" t="s">
        <v>89</v>
      </c>
      <c r="H8807" t="s">
        <v>93</v>
      </c>
    </row>
    <row r="8808" spans="1:8" x14ac:dyDescent="0.25">
      <c r="A8808" t="s">
        <v>317</v>
      </c>
      <c r="B8808" t="s">
        <v>7094</v>
      </c>
      <c r="C8808" t="s">
        <v>89</v>
      </c>
      <c r="D8808" t="s">
        <v>7095</v>
      </c>
      <c r="E8808" t="s">
        <v>4476</v>
      </c>
      <c r="F8808" t="s">
        <v>89</v>
      </c>
      <c r="G8808" t="s">
        <v>89</v>
      </c>
      <c r="H8808" t="s">
        <v>93</v>
      </c>
    </row>
    <row r="8809" spans="1:8" x14ac:dyDescent="0.25">
      <c r="A8809" t="s">
        <v>317</v>
      </c>
      <c r="B8809" t="s">
        <v>7096</v>
      </c>
      <c r="C8809" t="s">
        <v>89</v>
      </c>
      <c r="D8809" t="s">
        <v>7097</v>
      </c>
      <c r="E8809" t="s">
        <v>4417</v>
      </c>
      <c r="F8809" t="s">
        <v>89</v>
      </c>
      <c r="G8809" t="s">
        <v>89</v>
      </c>
      <c r="H8809" t="s">
        <v>93</v>
      </c>
    </row>
    <row r="8810" spans="1:8" x14ac:dyDescent="0.25">
      <c r="A8810" t="s">
        <v>317</v>
      </c>
      <c r="B8810" t="s">
        <v>7100</v>
      </c>
      <c r="C8810" t="s">
        <v>89</v>
      </c>
      <c r="D8810" t="s">
        <v>7101</v>
      </c>
      <c r="E8810" t="s">
        <v>4417</v>
      </c>
      <c r="F8810" t="s">
        <v>89</v>
      </c>
      <c r="G8810" t="s">
        <v>89</v>
      </c>
      <c r="H8810" t="s">
        <v>93</v>
      </c>
    </row>
    <row r="8811" spans="1:8" x14ac:dyDescent="0.25">
      <c r="A8811" t="s">
        <v>317</v>
      </c>
      <c r="B8811" t="s">
        <v>7098</v>
      </c>
      <c r="C8811" t="s">
        <v>89</v>
      </c>
      <c r="D8811" t="s">
        <v>7099</v>
      </c>
      <c r="E8811" t="s">
        <v>4417</v>
      </c>
      <c r="F8811" t="s">
        <v>89</v>
      </c>
      <c r="G8811" t="s">
        <v>89</v>
      </c>
      <c r="H8811" t="s">
        <v>93</v>
      </c>
    </row>
    <row r="8812" spans="1:8" x14ac:dyDescent="0.25">
      <c r="A8812" t="s">
        <v>317</v>
      </c>
      <c r="B8812" t="s">
        <v>6926</v>
      </c>
      <c r="C8812" t="s">
        <v>89</v>
      </c>
      <c r="D8812" t="s">
        <v>6872</v>
      </c>
      <c r="E8812" t="s">
        <v>7175</v>
      </c>
      <c r="F8812" t="s">
        <v>89</v>
      </c>
      <c r="G8812" t="s">
        <v>89</v>
      </c>
      <c r="H8812" t="s">
        <v>93</v>
      </c>
    </row>
    <row r="8813" spans="1:8" x14ac:dyDescent="0.25">
      <c r="A8813" t="s">
        <v>317</v>
      </c>
      <c r="B8813" t="s">
        <v>6927</v>
      </c>
      <c r="C8813" t="s">
        <v>89</v>
      </c>
      <c r="D8813" t="s">
        <v>6872</v>
      </c>
      <c r="E8813" t="s">
        <v>7176</v>
      </c>
      <c r="F8813" t="s">
        <v>89</v>
      </c>
      <c r="G8813" t="s">
        <v>89</v>
      </c>
      <c r="H8813" t="s">
        <v>93</v>
      </c>
    </row>
    <row r="8814" spans="1:8" x14ac:dyDescent="0.25">
      <c r="A8814" t="s">
        <v>317</v>
      </c>
      <c r="B8814" t="s">
        <v>6929</v>
      </c>
      <c r="C8814" t="s">
        <v>89</v>
      </c>
      <c r="D8814" t="s">
        <v>6872</v>
      </c>
      <c r="E8814" t="s">
        <v>7177</v>
      </c>
      <c r="F8814" t="s">
        <v>89</v>
      </c>
      <c r="G8814" t="s">
        <v>89</v>
      </c>
      <c r="H8814" t="s">
        <v>93</v>
      </c>
    </row>
    <row r="8815" spans="1:8" x14ac:dyDescent="0.25">
      <c r="A8815" t="s">
        <v>317</v>
      </c>
      <c r="B8815" t="s">
        <v>6931</v>
      </c>
      <c r="C8815" t="s">
        <v>89</v>
      </c>
      <c r="D8815" t="s">
        <v>6872</v>
      </c>
      <c r="E8815" t="s">
        <v>6928</v>
      </c>
      <c r="F8815" t="s">
        <v>89</v>
      </c>
      <c r="G8815" t="s">
        <v>89</v>
      </c>
      <c r="H8815" t="s">
        <v>93</v>
      </c>
    </row>
    <row r="8816" spans="1:8" x14ac:dyDescent="0.25">
      <c r="A8816" t="s">
        <v>317</v>
      </c>
      <c r="B8816" t="s">
        <v>6933</v>
      </c>
      <c r="C8816" t="s">
        <v>89</v>
      </c>
      <c r="D8816" t="s">
        <v>6934</v>
      </c>
      <c r="E8816" t="s">
        <v>7151</v>
      </c>
      <c r="F8816" t="s">
        <v>89</v>
      </c>
      <c r="G8816" t="s">
        <v>89</v>
      </c>
      <c r="H8816" t="s">
        <v>93</v>
      </c>
    </row>
    <row r="8817" spans="1:8" x14ac:dyDescent="0.25">
      <c r="A8817" t="s">
        <v>317</v>
      </c>
      <c r="B8817" t="s">
        <v>6935</v>
      </c>
      <c r="C8817" t="s">
        <v>89</v>
      </c>
      <c r="D8817" t="s">
        <v>6872</v>
      </c>
      <c r="E8817" t="s">
        <v>7178</v>
      </c>
      <c r="F8817" t="s">
        <v>89</v>
      </c>
      <c r="G8817" t="s">
        <v>89</v>
      </c>
      <c r="H8817" t="s">
        <v>93</v>
      </c>
    </row>
    <row r="8818" spans="1:8" x14ac:dyDescent="0.25">
      <c r="A8818" t="s">
        <v>317</v>
      </c>
      <c r="B8818" t="s">
        <v>7102</v>
      </c>
      <c r="C8818" t="s">
        <v>89</v>
      </c>
      <c r="D8818" t="s">
        <v>7103</v>
      </c>
      <c r="E8818" t="s">
        <v>4560</v>
      </c>
      <c r="F8818" t="s">
        <v>89</v>
      </c>
      <c r="G8818" t="s">
        <v>89</v>
      </c>
      <c r="H8818" t="s">
        <v>93</v>
      </c>
    </row>
    <row r="8819" spans="1:8" x14ac:dyDescent="0.25">
      <c r="A8819" t="s">
        <v>317</v>
      </c>
      <c r="B8819" t="s">
        <v>7104</v>
      </c>
      <c r="C8819" t="s">
        <v>89</v>
      </c>
      <c r="D8819" t="s">
        <v>7105</v>
      </c>
      <c r="E8819" t="s">
        <v>4473</v>
      </c>
      <c r="F8819" t="s">
        <v>89</v>
      </c>
      <c r="G8819" t="s">
        <v>89</v>
      </c>
      <c r="H8819" t="s">
        <v>93</v>
      </c>
    </row>
    <row r="8820" spans="1:8" x14ac:dyDescent="0.25">
      <c r="A8820" t="s">
        <v>317</v>
      </c>
      <c r="B8820" t="s">
        <v>7106</v>
      </c>
      <c r="C8820" t="s">
        <v>89</v>
      </c>
      <c r="D8820" t="s">
        <v>7107</v>
      </c>
      <c r="E8820" t="s">
        <v>4473</v>
      </c>
      <c r="F8820" t="s">
        <v>89</v>
      </c>
      <c r="G8820" t="s">
        <v>89</v>
      </c>
      <c r="H8820" t="s">
        <v>93</v>
      </c>
    </row>
    <row r="8821" spans="1:8" x14ac:dyDescent="0.25">
      <c r="A8821" t="s">
        <v>317</v>
      </c>
      <c r="B8821" t="s">
        <v>7108</v>
      </c>
      <c r="C8821" t="s">
        <v>89</v>
      </c>
      <c r="D8821" t="s">
        <v>7109</v>
      </c>
      <c r="E8821" t="s">
        <v>4451</v>
      </c>
      <c r="F8821" t="s">
        <v>89</v>
      </c>
      <c r="G8821" t="s">
        <v>89</v>
      </c>
      <c r="H8821" t="s">
        <v>93</v>
      </c>
    </row>
    <row r="8822" spans="1:8" x14ac:dyDescent="0.25">
      <c r="A8822" t="s">
        <v>317</v>
      </c>
      <c r="B8822" t="s">
        <v>7110</v>
      </c>
      <c r="C8822" t="s">
        <v>89</v>
      </c>
      <c r="D8822" t="s">
        <v>89</v>
      </c>
      <c r="E8822" t="s">
        <v>4667</v>
      </c>
      <c r="F8822" t="s">
        <v>89</v>
      </c>
      <c r="G8822" t="s">
        <v>89</v>
      </c>
      <c r="H8822" t="s">
        <v>93</v>
      </c>
    </row>
    <row r="8823" spans="1:8" x14ac:dyDescent="0.25">
      <c r="A8823" t="s">
        <v>317</v>
      </c>
      <c r="B8823" t="s">
        <v>7111</v>
      </c>
      <c r="C8823" t="s">
        <v>89</v>
      </c>
      <c r="D8823" t="s">
        <v>89</v>
      </c>
      <c r="E8823" t="s">
        <v>4667</v>
      </c>
      <c r="F8823" t="s">
        <v>89</v>
      </c>
      <c r="G8823" t="s">
        <v>89</v>
      </c>
      <c r="H8823" t="s">
        <v>93</v>
      </c>
    </row>
    <row r="8824" spans="1:8" x14ac:dyDescent="0.25">
      <c r="A8824" t="s">
        <v>317</v>
      </c>
      <c r="B8824" t="s">
        <v>7112</v>
      </c>
      <c r="C8824" t="s">
        <v>89</v>
      </c>
      <c r="D8824" t="s">
        <v>89</v>
      </c>
      <c r="E8824" t="s">
        <v>4661</v>
      </c>
      <c r="F8824" t="s">
        <v>89</v>
      </c>
      <c r="G8824" t="s">
        <v>89</v>
      </c>
      <c r="H8824" t="s">
        <v>93</v>
      </c>
    </row>
    <row r="8825" spans="1:8" x14ac:dyDescent="0.25">
      <c r="A8825" t="s">
        <v>317</v>
      </c>
      <c r="B8825" t="s">
        <v>7113</v>
      </c>
      <c r="C8825" t="s">
        <v>89</v>
      </c>
      <c r="D8825" t="s">
        <v>89</v>
      </c>
      <c r="E8825" t="s">
        <v>4675</v>
      </c>
      <c r="F8825" t="s">
        <v>89</v>
      </c>
      <c r="G8825" t="s">
        <v>89</v>
      </c>
      <c r="H8825" t="s">
        <v>93</v>
      </c>
    </row>
    <row r="8826" spans="1:8" x14ac:dyDescent="0.25">
      <c r="A8826" t="s">
        <v>317</v>
      </c>
      <c r="B8826" t="s">
        <v>7114</v>
      </c>
      <c r="C8826" t="s">
        <v>89</v>
      </c>
      <c r="D8826" t="s">
        <v>89</v>
      </c>
      <c r="E8826" t="s">
        <v>4661</v>
      </c>
      <c r="F8826" t="s">
        <v>89</v>
      </c>
      <c r="G8826" t="s">
        <v>89</v>
      </c>
      <c r="H8826" t="s">
        <v>93</v>
      </c>
    </row>
    <row r="8827" spans="1:8" x14ac:dyDescent="0.25">
      <c r="A8827" t="s">
        <v>317</v>
      </c>
      <c r="B8827" t="s">
        <v>7115</v>
      </c>
      <c r="C8827" t="s">
        <v>89</v>
      </c>
      <c r="D8827" t="s">
        <v>7116</v>
      </c>
      <c r="E8827" t="s">
        <v>4654</v>
      </c>
      <c r="F8827" t="s">
        <v>89</v>
      </c>
      <c r="G8827" t="s">
        <v>89</v>
      </c>
      <c r="H8827" t="s">
        <v>93</v>
      </c>
    </row>
    <row r="8828" spans="1:8" x14ac:dyDescent="0.25">
      <c r="A8828" t="s">
        <v>317</v>
      </c>
      <c r="B8828" t="s">
        <v>4686</v>
      </c>
      <c r="C8828" t="s">
        <v>89</v>
      </c>
      <c r="D8828" t="s">
        <v>7117</v>
      </c>
      <c r="E8828" t="s">
        <v>4658</v>
      </c>
      <c r="F8828" t="s">
        <v>89</v>
      </c>
      <c r="G8828" t="s">
        <v>89</v>
      </c>
      <c r="H8828" t="s">
        <v>93</v>
      </c>
    </row>
    <row r="8829" spans="1:8" x14ac:dyDescent="0.25">
      <c r="A8829" t="s">
        <v>317</v>
      </c>
      <c r="B8829" t="s">
        <v>7118</v>
      </c>
      <c r="C8829" t="s">
        <v>89</v>
      </c>
      <c r="D8829" t="s">
        <v>7119</v>
      </c>
      <c r="E8829" t="s">
        <v>4675</v>
      </c>
      <c r="F8829" t="s">
        <v>89</v>
      </c>
      <c r="G8829" t="s">
        <v>89</v>
      </c>
      <c r="H8829" t="s">
        <v>93</v>
      </c>
    </row>
    <row r="8830" spans="1:8" x14ac:dyDescent="0.25">
      <c r="A8830" t="s">
        <v>317</v>
      </c>
      <c r="B8830" t="s">
        <v>7120</v>
      </c>
      <c r="C8830" t="s">
        <v>89</v>
      </c>
      <c r="D8830" t="s">
        <v>89</v>
      </c>
      <c r="E8830" t="s">
        <v>4665</v>
      </c>
      <c r="F8830" t="s">
        <v>89</v>
      </c>
      <c r="G8830" t="s">
        <v>89</v>
      </c>
      <c r="H8830" t="s">
        <v>93</v>
      </c>
    </row>
    <row r="8831" spans="1:8" x14ac:dyDescent="0.25">
      <c r="A8831" t="s">
        <v>317</v>
      </c>
      <c r="B8831" t="s">
        <v>7121</v>
      </c>
      <c r="C8831" t="s">
        <v>89</v>
      </c>
      <c r="D8831" t="s">
        <v>89</v>
      </c>
      <c r="E8831" t="s">
        <v>4665</v>
      </c>
      <c r="F8831" t="s">
        <v>89</v>
      </c>
      <c r="G8831" t="s">
        <v>89</v>
      </c>
      <c r="H8831" t="s">
        <v>93</v>
      </c>
    </row>
    <row r="8832" spans="1:8" x14ac:dyDescent="0.25">
      <c r="A8832" t="s">
        <v>317</v>
      </c>
      <c r="B8832" t="s">
        <v>7122</v>
      </c>
      <c r="C8832" t="s">
        <v>89</v>
      </c>
      <c r="D8832" t="s">
        <v>89</v>
      </c>
      <c r="E8832" t="s">
        <v>4665</v>
      </c>
      <c r="F8832" t="s">
        <v>89</v>
      </c>
      <c r="G8832" t="s">
        <v>89</v>
      </c>
      <c r="H8832" t="s">
        <v>93</v>
      </c>
    </row>
    <row r="8833" spans="1:8" x14ac:dyDescent="0.25">
      <c r="A8833" t="s">
        <v>317</v>
      </c>
      <c r="B8833" t="s">
        <v>3445</v>
      </c>
      <c r="C8833" t="s">
        <v>89</v>
      </c>
      <c r="D8833" t="s">
        <v>89</v>
      </c>
      <c r="E8833" t="s">
        <v>4656</v>
      </c>
      <c r="F8833" t="s">
        <v>89</v>
      </c>
      <c r="G8833" t="s">
        <v>89</v>
      </c>
      <c r="H8833" t="s">
        <v>93</v>
      </c>
    </row>
    <row r="8834" spans="1:8" x14ac:dyDescent="0.25">
      <c r="A8834" t="s">
        <v>317</v>
      </c>
      <c r="B8834" t="s">
        <v>3446</v>
      </c>
      <c r="C8834" t="s">
        <v>89</v>
      </c>
      <c r="D8834" t="s">
        <v>89</v>
      </c>
      <c r="E8834" t="s">
        <v>4656</v>
      </c>
      <c r="F8834" t="s">
        <v>89</v>
      </c>
      <c r="G8834" t="s">
        <v>89</v>
      </c>
      <c r="H8834" t="s">
        <v>93</v>
      </c>
    </row>
    <row r="8835" spans="1:8" x14ac:dyDescent="0.25">
      <c r="A8835" t="s">
        <v>317</v>
      </c>
      <c r="B8835" t="s">
        <v>1284</v>
      </c>
      <c r="C8835" t="s">
        <v>89</v>
      </c>
      <c r="D8835" t="s">
        <v>89</v>
      </c>
      <c r="E8835" t="s">
        <v>4667</v>
      </c>
      <c r="F8835" t="s">
        <v>89</v>
      </c>
      <c r="G8835" t="s">
        <v>89</v>
      </c>
      <c r="H8835" t="s">
        <v>93</v>
      </c>
    </row>
    <row r="8836" spans="1:8" x14ac:dyDescent="0.25">
      <c r="A8836" t="s">
        <v>317</v>
      </c>
      <c r="B8836" t="s">
        <v>1122</v>
      </c>
      <c r="C8836" t="s">
        <v>89</v>
      </c>
      <c r="D8836" t="s">
        <v>89</v>
      </c>
      <c r="E8836" t="s">
        <v>4667</v>
      </c>
      <c r="F8836" t="s">
        <v>89</v>
      </c>
      <c r="G8836" t="s">
        <v>89</v>
      </c>
      <c r="H8836" t="s">
        <v>93</v>
      </c>
    </row>
    <row r="8837" spans="1:8" x14ac:dyDescent="0.25">
      <c r="A8837" t="s">
        <v>317</v>
      </c>
      <c r="B8837" t="s">
        <v>1331</v>
      </c>
      <c r="C8837" t="s">
        <v>89</v>
      </c>
      <c r="D8837" t="s">
        <v>89</v>
      </c>
      <c r="E8837" t="s">
        <v>4667</v>
      </c>
      <c r="F8837" t="s">
        <v>89</v>
      </c>
      <c r="G8837" t="s">
        <v>89</v>
      </c>
      <c r="H8837" t="s">
        <v>93</v>
      </c>
    </row>
    <row r="8838" spans="1:8" x14ac:dyDescent="0.25">
      <c r="A8838" t="s">
        <v>317</v>
      </c>
      <c r="B8838" t="s">
        <v>1124</v>
      </c>
      <c r="C8838" t="s">
        <v>89</v>
      </c>
      <c r="D8838" t="s">
        <v>89</v>
      </c>
      <c r="E8838" t="s">
        <v>4667</v>
      </c>
      <c r="F8838" t="s">
        <v>89</v>
      </c>
      <c r="G8838" t="s">
        <v>89</v>
      </c>
      <c r="H8838" t="s">
        <v>93</v>
      </c>
    </row>
    <row r="8839" spans="1:8" x14ac:dyDescent="0.25">
      <c r="A8839" t="s">
        <v>317</v>
      </c>
      <c r="B8839" t="s">
        <v>1125</v>
      </c>
      <c r="C8839" t="s">
        <v>89</v>
      </c>
      <c r="D8839" t="s">
        <v>89</v>
      </c>
      <c r="E8839" t="s">
        <v>4667</v>
      </c>
      <c r="F8839" t="s">
        <v>89</v>
      </c>
      <c r="G8839" t="s">
        <v>89</v>
      </c>
      <c r="H8839" t="s">
        <v>93</v>
      </c>
    </row>
    <row r="8840" spans="1:8" x14ac:dyDescent="0.25">
      <c r="A8840" t="s">
        <v>317</v>
      </c>
      <c r="B8840" t="s">
        <v>3060</v>
      </c>
      <c r="C8840" t="s">
        <v>89</v>
      </c>
      <c r="D8840" t="s">
        <v>89</v>
      </c>
      <c r="E8840" t="s">
        <v>4667</v>
      </c>
      <c r="F8840" t="s">
        <v>89</v>
      </c>
      <c r="G8840" t="s">
        <v>89</v>
      </c>
      <c r="H8840" t="s">
        <v>93</v>
      </c>
    </row>
    <row r="8841" spans="1:8" x14ac:dyDescent="0.25">
      <c r="A8841" t="s">
        <v>317</v>
      </c>
      <c r="B8841" t="s">
        <v>3059</v>
      </c>
      <c r="C8841" t="s">
        <v>89</v>
      </c>
      <c r="D8841" t="s">
        <v>89</v>
      </c>
      <c r="E8841" t="s">
        <v>4667</v>
      </c>
      <c r="F8841" t="s">
        <v>89</v>
      </c>
      <c r="G8841" t="s">
        <v>89</v>
      </c>
      <c r="H8841" t="s">
        <v>93</v>
      </c>
    </row>
    <row r="8842" spans="1:8" x14ac:dyDescent="0.25">
      <c r="A8842" t="s">
        <v>317</v>
      </c>
      <c r="B8842" t="s">
        <v>7123</v>
      </c>
      <c r="C8842" t="s">
        <v>89</v>
      </c>
      <c r="D8842" t="s">
        <v>89</v>
      </c>
      <c r="E8842" t="s">
        <v>4667</v>
      </c>
      <c r="F8842" t="s">
        <v>89</v>
      </c>
      <c r="G8842" t="s">
        <v>89</v>
      </c>
      <c r="H8842" t="s">
        <v>93</v>
      </c>
    </row>
    <row r="8843" spans="1:8" x14ac:dyDescent="0.25">
      <c r="A8843" t="s">
        <v>317</v>
      </c>
      <c r="B8843" t="s">
        <v>3058</v>
      </c>
      <c r="C8843" t="s">
        <v>89</v>
      </c>
      <c r="D8843" t="s">
        <v>89</v>
      </c>
      <c r="E8843" t="s">
        <v>4667</v>
      </c>
      <c r="F8843" t="s">
        <v>89</v>
      </c>
      <c r="G8843" t="s">
        <v>89</v>
      </c>
      <c r="H8843" t="s">
        <v>93</v>
      </c>
    </row>
    <row r="8844" spans="1:8" x14ac:dyDescent="0.25">
      <c r="A8844" t="s">
        <v>317</v>
      </c>
      <c r="B8844" t="s">
        <v>3063</v>
      </c>
      <c r="C8844" t="s">
        <v>89</v>
      </c>
      <c r="D8844" t="s">
        <v>89</v>
      </c>
      <c r="E8844" t="s">
        <v>4667</v>
      </c>
      <c r="F8844" t="s">
        <v>89</v>
      </c>
      <c r="G8844" t="s">
        <v>89</v>
      </c>
      <c r="H8844" t="s">
        <v>93</v>
      </c>
    </row>
    <row r="8845" spans="1:8" x14ac:dyDescent="0.25">
      <c r="A8845" t="s">
        <v>317</v>
      </c>
      <c r="B8845" t="s">
        <v>4700</v>
      </c>
      <c r="C8845" t="s">
        <v>89</v>
      </c>
      <c r="D8845" t="s">
        <v>89</v>
      </c>
      <c r="E8845" t="s">
        <v>4667</v>
      </c>
      <c r="F8845" t="s">
        <v>89</v>
      </c>
      <c r="G8845" t="s">
        <v>89</v>
      </c>
      <c r="H8845" t="s">
        <v>93</v>
      </c>
    </row>
    <row r="8846" spans="1:8" x14ac:dyDescent="0.25">
      <c r="A8846" t="s">
        <v>317</v>
      </c>
      <c r="B8846" t="s">
        <v>7124</v>
      </c>
      <c r="C8846" t="s">
        <v>89</v>
      </c>
      <c r="D8846" t="s">
        <v>89</v>
      </c>
      <c r="E8846" t="s">
        <v>4665</v>
      </c>
      <c r="F8846" t="s">
        <v>89</v>
      </c>
      <c r="G8846" t="s">
        <v>89</v>
      </c>
      <c r="H8846" t="s">
        <v>93</v>
      </c>
    </row>
    <row r="8847" spans="1:8" x14ac:dyDescent="0.25">
      <c r="A8847" t="s">
        <v>317</v>
      </c>
      <c r="B8847" t="s">
        <v>7125</v>
      </c>
      <c r="C8847" t="s">
        <v>89</v>
      </c>
      <c r="D8847" t="s">
        <v>89</v>
      </c>
      <c r="E8847" t="s">
        <v>4702</v>
      </c>
      <c r="F8847" t="s">
        <v>89</v>
      </c>
      <c r="G8847" t="s">
        <v>89</v>
      </c>
      <c r="H8847" t="s">
        <v>93</v>
      </c>
    </row>
    <row r="8848" spans="1:8" x14ac:dyDescent="0.25">
      <c r="A8848" t="s">
        <v>317</v>
      </c>
      <c r="B8848" t="s">
        <v>7126</v>
      </c>
      <c r="C8848" t="s">
        <v>89</v>
      </c>
      <c r="D8848" t="s">
        <v>89</v>
      </c>
      <c r="E8848" t="s">
        <v>4712</v>
      </c>
      <c r="F8848" t="s">
        <v>89</v>
      </c>
      <c r="G8848" t="s">
        <v>89</v>
      </c>
      <c r="H8848" t="s">
        <v>93</v>
      </c>
    </row>
    <row r="8849" spans="1:8" x14ac:dyDescent="0.25">
      <c r="A8849" t="s">
        <v>317</v>
      </c>
      <c r="B8849" t="s">
        <v>1268</v>
      </c>
      <c r="C8849" t="s">
        <v>89</v>
      </c>
      <c r="D8849" t="s">
        <v>89</v>
      </c>
      <c r="E8849" t="s">
        <v>4670</v>
      </c>
      <c r="F8849" t="s">
        <v>89</v>
      </c>
      <c r="G8849" t="s">
        <v>89</v>
      </c>
      <c r="H8849" t="s">
        <v>93</v>
      </c>
    </row>
    <row r="8850" spans="1:8" x14ac:dyDescent="0.25">
      <c r="A8850" t="s">
        <v>317</v>
      </c>
      <c r="B8850" t="s">
        <v>1336</v>
      </c>
      <c r="C8850" t="s">
        <v>89</v>
      </c>
      <c r="D8850" t="s">
        <v>89</v>
      </c>
      <c r="E8850" t="s">
        <v>4670</v>
      </c>
      <c r="F8850" t="s">
        <v>89</v>
      </c>
      <c r="G8850" t="s">
        <v>89</v>
      </c>
      <c r="H8850" t="s">
        <v>93</v>
      </c>
    </row>
    <row r="8851" spans="1:8" x14ac:dyDescent="0.25">
      <c r="A8851" t="s">
        <v>317</v>
      </c>
      <c r="B8851" t="s">
        <v>3068</v>
      </c>
      <c r="C8851" t="s">
        <v>89</v>
      </c>
      <c r="D8851" t="s">
        <v>89</v>
      </c>
      <c r="E8851" t="s">
        <v>4670</v>
      </c>
      <c r="F8851" t="s">
        <v>89</v>
      </c>
      <c r="G8851" t="s">
        <v>89</v>
      </c>
      <c r="H8851" t="s">
        <v>93</v>
      </c>
    </row>
    <row r="8852" spans="1:8" x14ac:dyDescent="0.25">
      <c r="A8852" t="s">
        <v>317</v>
      </c>
      <c r="B8852" t="s">
        <v>1269</v>
      </c>
      <c r="C8852" t="s">
        <v>89</v>
      </c>
      <c r="D8852" t="s">
        <v>89</v>
      </c>
      <c r="E8852" t="s">
        <v>4670</v>
      </c>
      <c r="F8852" t="s">
        <v>89</v>
      </c>
      <c r="G8852" t="s">
        <v>89</v>
      </c>
      <c r="H8852" t="s">
        <v>93</v>
      </c>
    </row>
    <row r="8853" spans="1:8" x14ac:dyDescent="0.25">
      <c r="A8853" t="s">
        <v>317</v>
      </c>
      <c r="B8853" t="s">
        <v>1270</v>
      </c>
      <c r="C8853" t="s">
        <v>89</v>
      </c>
      <c r="D8853" t="s">
        <v>89</v>
      </c>
      <c r="E8853" t="s">
        <v>4670</v>
      </c>
      <c r="F8853" t="s">
        <v>89</v>
      </c>
      <c r="G8853" t="s">
        <v>89</v>
      </c>
      <c r="H8853" t="s">
        <v>93</v>
      </c>
    </row>
    <row r="8854" spans="1:8" x14ac:dyDescent="0.25">
      <c r="A8854" t="s">
        <v>317</v>
      </c>
      <c r="B8854" t="s">
        <v>4713</v>
      </c>
      <c r="C8854" t="s">
        <v>89</v>
      </c>
      <c r="D8854" t="s">
        <v>89</v>
      </c>
      <c r="E8854" t="s">
        <v>4670</v>
      </c>
      <c r="F8854" t="s">
        <v>89</v>
      </c>
      <c r="G8854" t="s">
        <v>89</v>
      </c>
      <c r="H8854" t="s">
        <v>93</v>
      </c>
    </row>
    <row r="8855" spans="1:8" x14ac:dyDescent="0.25">
      <c r="A8855" t="s">
        <v>317</v>
      </c>
      <c r="B8855" t="s">
        <v>3073</v>
      </c>
      <c r="C8855" t="s">
        <v>89</v>
      </c>
      <c r="D8855" t="s">
        <v>89</v>
      </c>
      <c r="E8855" t="s">
        <v>4670</v>
      </c>
      <c r="F8855" t="s">
        <v>89</v>
      </c>
      <c r="G8855" t="s">
        <v>89</v>
      </c>
      <c r="H8855" t="s">
        <v>93</v>
      </c>
    </row>
    <row r="8856" spans="1:8" x14ac:dyDescent="0.25">
      <c r="A8856" t="s">
        <v>317</v>
      </c>
      <c r="B8856" t="s">
        <v>7127</v>
      </c>
      <c r="C8856" t="s">
        <v>89</v>
      </c>
      <c r="D8856" t="s">
        <v>89</v>
      </c>
      <c r="E8856" t="s">
        <v>4670</v>
      </c>
      <c r="F8856" t="s">
        <v>89</v>
      </c>
      <c r="G8856" t="s">
        <v>89</v>
      </c>
      <c r="H8856" t="s">
        <v>93</v>
      </c>
    </row>
    <row r="8857" spans="1:8" x14ac:dyDescent="0.25">
      <c r="A8857" t="s">
        <v>317</v>
      </c>
      <c r="B8857" t="s">
        <v>7128</v>
      </c>
      <c r="C8857" t="s">
        <v>89</v>
      </c>
      <c r="D8857" t="s">
        <v>89</v>
      </c>
      <c r="E8857" t="s">
        <v>1231</v>
      </c>
      <c r="F8857" t="s">
        <v>89</v>
      </c>
      <c r="G8857" t="s">
        <v>89</v>
      </c>
      <c r="H8857" t="s">
        <v>93</v>
      </c>
    </row>
    <row r="8858" spans="1:8" x14ac:dyDescent="0.25">
      <c r="A8858" t="s">
        <v>317</v>
      </c>
      <c r="B8858" t="s">
        <v>7129</v>
      </c>
      <c r="C8858" t="s">
        <v>89</v>
      </c>
      <c r="D8858" t="s">
        <v>89</v>
      </c>
      <c r="E8858" t="s">
        <v>1231</v>
      </c>
      <c r="F8858" t="s">
        <v>89</v>
      </c>
      <c r="G8858" t="s">
        <v>89</v>
      </c>
      <c r="H8858" t="s">
        <v>93</v>
      </c>
    </row>
    <row r="8859" spans="1:8" x14ac:dyDescent="0.25">
      <c r="A8859" t="s">
        <v>317</v>
      </c>
      <c r="B8859" t="s">
        <v>1439</v>
      </c>
      <c r="C8859" t="s">
        <v>89</v>
      </c>
      <c r="D8859" t="s">
        <v>89</v>
      </c>
      <c r="E8859" t="s">
        <v>1231</v>
      </c>
      <c r="F8859" t="s">
        <v>89</v>
      </c>
      <c r="G8859" t="s">
        <v>89</v>
      </c>
      <c r="H8859" t="s">
        <v>93</v>
      </c>
    </row>
    <row r="8860" spans="1:8" x14ac:dyDescent="0.25">
      <c r="A8860" t="s">
        <v>317</v>
      </c>
      <c r="B8860" t="s">
        <v>3725</v>
      </c>
      <c r="C8860" t="s">
        <v>89</v>
      </c>
      <c r="D8860" t="s">
        <v>89</v>
      </c>
      <c r="E8860" t="s">
        <v>1504</v>
      </c>
      <c r="F8860" t="s">
        <v>89</v>
      </c>
      <c r="G8860" t="s">
        <v>89</v>
      </c>
      <c r="H8860" t="s">
        <v>93</v>
      </c>
    </row>
    <row r="8861" spans="1:8" x14ac:dyDescent="0.25">
      <c r="A8861" t="s">
        <v>317</v>
      </c>
      <c r="B8861" t="s">
        <v>3724</v>
      </c>
      <c r="C8861" t="s">
        <v>89</v>
      </c>
      <c r="D8861" t="s">
        <v>89</v>
      </c>
      <c r="E8861" t="s">
        <v>1504</v>
      </c>
      <c r="F8861" t="s">
        <v>89</v>
      </c>
      <c r="G8861" t="s">
        <v>89</v>
      </c>
      <c r="H8861" t="s">
        <v>93</v>
      </c>
    </row>
    <row r="8862" spans="1:8" x14ac:dyDescent="0.25">
      <c r="A8862" t="s">
        <v>317</v>
      </c>
      <c r="B8862" t="s">
        <v>1138</v>
      </c>
      <c r="C8862" t="s">
        <v>89</v>
      </c>
      <c r="D8862" t="s">
        <v>89</v>
      </c>
      <c r="E8862" t="s">
        <v>1139</v>
      </c>
      <c r="F8862" t="s">
        <v>89</v>
      </c>
      <c r="G8862" t="s">
        <v>89</v>
      </c>
      <c r="H8862" t="s">
        <v>93</v>
      </c>
    </row>
    <row r="8863" spans="1:8" x14ac:dyDescent="0.25">
      <c r="A8863" t="s">
        <v>318</v>
      </c>
      <c r="B8863" t="s">
        <v>6854</v>
      </c>
      <c r="C8863" t="s">
        <v>89</v>
      </c>
      <c r="D8863" t="s">
        <v>6855</v>
      </c>
      <c r="E8863" t="s">
        <v>4539</v>
      </c>
      <c r="F8863" t="s">
        <v>89</v>
      </c>
      <c r="G8863" t="s">
        <v>89</v>
      </c>
      <c r="H8863" t="s">
        <v>93</v>
      </c>
    </row>
    <row r="8864" spans="1:8" x14ac:dyDescent="0.25">
      <c r="A8864" t="s">
        <v>318</v>
      </c>
      <c r="B8864" t="s">
        <v>6856</v>
      </c>
      <c r="C8864" t="s">
        <v>89</v>
      </c>
      <c r="D8864" t="s">
        <v>6857</v>
      </c>
      <c r="E8864" t="s">
        <v>4548</v>
      </c>
      <c r="F8864" t="s">
        <v>89</v>
      </c>
      <c r="G8864" t="s">
        <v>89</v>
      </c>
      <c r="H8864" t="s">
        <v>93</v>
      </c>
    </row>
    <row r="8865" spans="1:8" x14ac:dyDescent="0.25">
      <c r="A8865" t="s">
        <v>318</v>
      </c>
      <c r="B8865" t="s">
        <v>6858</v>
      </c>
      <c r="C8865" t="s">
        <v>89</v>
      </c>
      <c r="D8865" t="s">
        <v>6859</v>
      </c>
      <c r="E8865" t="s">
        <v>4491</v>
      </c>
      <c r="F8865" t="s">
        <v>89</v>
      </c>
      <c r="G8865" t="s">
        <v>89</v>
      </c>
      <c r="H8865" t="s">
        <v>93</v>
      </c>
    </row>
    <row r="8866" spans="1:8" x14ac:dyDescent="0.25">
      <c r="A8866" t="s">
        <v>318</v>
      </c>
      <c r="B8866" t="s">
        <v>6860</v>
      </c>
      <c r="C8866" t="s">
        <v>89</v>
      </c>
      <c r="D8866" t="s">
        <v>6861</v>
      </c>
      <c r="E8866" t="s">
        <v>4394</v>
      </c>
      <c r="F8866" t="s">
        <v>89</v>
      </c>
      <c r="G8866" t="s">
        <v>89</v>
      </c>
      <c r="H8866" t="s">
        <v>93</v>
      </c>
    </row>
    <row r="8867" spans="1:8" x14ac:dyDescent="0.25">
      <c r="A8867" t="s">
        <v>318</v>
      </c>
      <c r="B8867" t="s">
        <v>6862</v>
      </c>
      <c r="C8867" t="s">
        <v>89</v>
      </c>
      <c r="D8867" t="s">
        <v>6863</v>
      </c>
      <c r="E8867" t="s">
        <v>4451</v>
      </c>
      <c r="F8867" t="s">
        <v>89</v>
      </c>
      <c r="G8867" t="s">
        <v>89</v>
      </c>
      <c r="H8867" t="s">
        <v>93</v>
      </c>
    </row>
    <row r="8868" spans="1:8" x14ac:dyDescent="0.25">
      <c r="A8868" t="s">
        <v>318</v>
      </c>
      <c r="B8868" t="s">
        <v>6864</v>
      </c>
      <c r="C8868" t="s">
        <v>89</v>
      </c>
      <c r="D8868" t="s">
        <v>6865</v>
      </c>
      <c r="E8868" t="s">
        <v>4548</v>
      </c>
      <c r="F8868" t="s">
        <v>89</v>
      </c>
      <c r="G8868" t="s">
        <v>89</v>
      </c>
      <c r="H8868" t="s">
        <v>93</v>
      </c>
    </row>
    <row r="8869" spans="1:8" x14ac:dyDescent="0.25">
      <c r="A8869" t="s">
        <v>318</v>
      </c>
      <c r="B8869" t="s">
        <v>6866</v>
      </c>
      <c r="C8869" t="s">
        <v>89</v>
      </c>
      <c r="D8869" t="s">
        <v>6867</v>
      </c>
      <c r="E8869" t="s">
        <v>4491</v>
      </c>
      <c r="F8869" t="s">
        <v>89</v>
      </c>
      <c r="G8869" t="s">
        <v>89</v>
      </c>
      <c r="H8869" t="s">
        <v>93</v>
      </c>
    </row>
    <row r="8870" spans="1:8" x14ac:dyDescent="0.25">
      <c r="A8870" t="s">
        <v>318</v>
      </c>
      <c r="B8870" t="s">
        <v>6868</v>
      </c>
      <c r="C8870" t="s">
        <v>89</v>
      </c>
      <c r="D8870" t="s">
        <v>6869</v>
      </c>
      <c r="E8870" t="s">
        <v>6870</v>
      </c>
      <c r="F8870" t="s">
        <v>89</v>
      </c>
      <c r="G8870" t="s">
        <v>89</v>
      </c>
      <c r="H8870" t="s">
        <v>93</v>
      </c>
    </row>
    <row r="8871" spans="1:8" x14ac:dyDescent="0.25">
      <c r="A8871" t="s">
        <v>318</v>
      </c>
      <c r="B8871" t="s">
        <v>6871</v>
      </c>
      <c r="C8871" t="s">
        <v>89</v>
      </c>
      <c r="D8871" t="s">
        <v>6872</v>
      </c>
      <c r="E8871" t="s">
        <v>4376</v>
      </c>
      <c r="F8871" t="s">
        <v>89</v>
      </c>
      <c r="G8871" t="s">
        <v>89</v>
      </c>
      <c r="H8871" t="s">
        <v>93</v>
      </c>
    </row>
    <row r="8872" spans="1:8" x14ac:dyDescent="0.25">
      <c r="A8872" t="s">
        <v>318</v>
      </c>
      <c r="B8872" t="s">
        <v>6873</v>
      </c>
      <c r="C8872" t="s">
        <v>89</v>
      </c>
      <c r="D8872" t="s">
        <v>6872</v>
      </c>
      <c r="E8872" t="s">
        <v>6874</v>
      </c>
      <c r="F8872" t="s">
        <v>89</v>
      </c>
      <c r="G8872" t="s">
        <v>89</v>
      </c>
      <c r="H8872" t="s">
        <v>93</v>
      </c>
    </row>
    <row r="8873" spans="1:8" x14ac:dyDescent="0.25">
      <c r="A8873" t="s">
        <v>318</v>
      </c>
      <c r="B8873" t="s">
        <v>6875</v>
      </c>
      <c r="C8873" t="s">
        <v>89</v>
      </c>
      <c r="D8873" t="s">
        <v>6872</v>
      </c>
      <c r="E8873" t="s">
        <v>4394</v>
      </c>
      <c r="F8873" t="s">
        <v>89</v>
      </c>
      <c r="G8873" t="s">
        <v>89</v>
      </c>
      <c r="H8873" t="s">
        <v>93</v>
      </c>
    </row>
    <row r="8874" spans="1:8" x14ac:dyDescent="0.25">
      <c r="A8874" t="s">
        <v>318</v>
      </c>
      <c r="B8874" t="s">
        <v>6876</v>
      </c>
      <c r="C8874" t="s">
        <v>89</v>
      </c>
      <c r="D8874" t="s">
        <v>6877</v>
      </c>
      <c r="E8874" t="s">
        <v>6878</v>
      </c>
      <c r="F8874" t="s">
        <v>89</v>
      </c>
      <c r="G8874" t="s">
        <v>89</v>
      </c>
      <c r="H8874" t="s">
        <v>93</v>
      </c>
    </row>
    <row r="8875" spans="1:8" x14ac:dyDescent="0.25">
      <c r="A8875" t="s">
        <v>318</v>
      </c>
      <c r="B8875" t="s">
        <v>6879</v>
      </c>
      <c r="C8875" t="s">
        <v>89</v>
      </c>
      <c r="D8875" t="s">
        <v>6880</v>
      </c>
      <c r="E8875" t="s">
        <v>4491</v>
      </c>
      <c r="F8875" t="s">
        <v>89</v>
      </c>
      <c r="G8875" t="s">
        <v>89</v>
      </c>
      <c r="H8875" t="s">
        <v>93</v>
      </c>
    </row>
    <row r="8876" spans="1:8" x14ac:dyDescent="0.25">
      <c r="A8876" t="s">
        <v>318</v>
      </c>
      <c r="B8876" t="s">
        <v>6881</v>
      </c>
      <c r="C8876" t="s">
        <v>89</v>
      </c>
      <c r="D8876" t="s">
        <v>6882</v>
      </c>
      <c r="E8876" t="s">
        <v>6878</v>
      </c>
      <c r="F8876" t="s">
        <v>89</v>
      </c>
      <c r="G8876" t="s">
        <v>89</v>
      </c>
      <c r="H8876" t="s">
        <v>93</v>
      </c>
    </row>
    <row r="8877" spans="1:8" x14ac:dyDescent="0.25">
      <c r="A8877" t="s">
        <v>318</v>
      </c>
      <c r="B8877" t="s">
        <v>6883</v>
      </c>
      <c r="C8877" t="s">
        <v>89</v>
      </c>
      <c r="D8877" t="s">
        <v>6884</v>
      </c>
      <c r="E8877" t="s">
        <v>4548</v>
      </c>
      <c r="F8877" t="s">
        <v>89</v>
      </c>
      <c r="G8877" t="s">
        <v>89</v>
      </c>
      <c r="H8877" t="s">
        <v>93</v>
      </c>
    </row>
    <row r="8878" spans="1:8" x14ac:dyDescent="0.25">
      <c r="A8878" t="s">
        <v>318</v>
      </c>
      <c r="B8878" t="s">
        <v>6885</v>
      </c>
      <c r="C8878" t="s">
        <v>89</v>
      </c>
      <c r="D8878" t="s">
        <v>89</v>
      </c>
      <c r="E8878" t="s">
        <v>4539</v>
      </c>
      <c r="F8878" t="s">
        <v>89</v>
      </c>
      <c r="G8878" t="s">
        <v>89</v>
      </c>
      <c r="H8878" t="s">
        <v>93</v>
      </c>
    </row>
    <row r="8879" spans="1:8" x14ac:dyDescent="0.25">
      <c r="A8879" t="s">
        <v>318</v>
      </c>
      <c r="B8879" t="s">
        <v>6886</v>
      </c>
      <c r="C8879" t="s">
        <v>89</v>
      </c>
      <c r="D8879" t="s">
        <v>6872</v>
      </c>
      <c r="E8879" t="s">
        <v>4428</v>
      </c>
      <c r="F8879" t="s">
        <v>89</v>
      </c>
      <c r="G8879" t="s">
        <v>89</v>
      </c>
      <c r="H8879" t="s">
        <v>93</v>
      </c>
    </row>
    <row r="8880" spans="1:8" x14ac:dyDescent="0.25">
      <c r="A8880" t="s">
        <v>318</v>
      </c>
      <c r="B8880" t="s">
        <v>6887</v>
      </c>
      <c r="C8880" t="s">
        <v>89</v>
      </c>
      <c r="D8880" t="s">
        <v>89</v>
      </c>
      <c r="E8880" t="s">
        <v>4405</v>
      </c>
      <c r="F8880" t="s">
        <v>89</v>
      </c>
      <c r="G8880" t="s">
        <v>89</v>
      </c>
      <c r="H8880" t="s">
        <v>93</v>
      </c>
    </row>
    <row r="8881" spans="1:8" x14ac:dyDescent="0.25">
      <c r="A8881" t="s">
        <v>318</v>
      </c>
      <c r="B8881" t="s">
        <v>6888</v>
      </c>
      <c r="C8881" t="s">
        <v>89</v>
      </c>
      <c r="D8881" t="s">
        <v>89</v>
      </c>
      <c r="E8881" t="s">
        <v>4589</v>
      </c>
      <c r="F8881" t="s">
        <v>89</v>
      </c>
      <c r="G8881" t="s">
        <v>89</v>
      </c>
      <c r="H8881" t="s">
        <v>93</v>
      </c>
    </row>
    <row r="8882" spans="1:8" x14ac:dyDescent="0.25">
      <c r="A8882" t="s">
        <v>318</v>
      </c>
      <c r="B8882" t="s">
        <v>6889</v>
      </c>
      <c r="C8882" t="s">
        <v>89</v>
      </c>
      <c r="D8882" t="s">
        <v>89</v>
      </c>
      <c r="E8882" t="s">
        <v>4491</v>
      </c>
      <c r="F8882" t="s">
        <v>89</v>
      </c>
      <c r="G8882" t="s">
        <v>89</v>
      </c>
      <c r="H8882" t="s">
        <v>93</v>
      </c>
    </row>
    <row r="8883" spans="1:8" x14ac:dyDescent="0.25">
      <c r="A8883" t="s">
        <v>318</v>
      </c>
      <c r="B8883" t="s">
        <v>6890</v>
      </c>
      <c r="C8883" t="s">
        <v>89</v>
      </c>
      <c r="D8883" t="s">
        <v>89</v>
      </c>
      <c r="E8883" t="s">
        <v>4592</v>
      </c>
      <c r="F8883" t="s">
        <v>89</v>
      </c>
      <c r="G8883" t="s">
        <v>89</v>
      </c>
      <c r="H8883" t="s">
        <v>93</v>
      </c>
    </row>
    <row r="8884" spans="1:8" x14ac:dyDescent="0.25">
      <c r="A8884" t="s">
        <v>318</v>
      </c>
      <c r="B8884" t="s">
        <v>6891</v>
      </c>
      <c r="C8884" t="s">
        <v>89</v>
      </c>
      <c r="D8884" t="s">
        <v>6872</v>
      </c>
      <c r="E8884" t="s">
        <v>4548</v>
      </c>
      <c r="F8884" t="s">
        <v>89</v>
      </c>
      <c r="G8884" t="s">
        <v>89</v>
      </c>
      <c r="H8884" t="s">
        <v>93</v>
      </c>
    </row>
    <row r="8885" spans="1:8" x14ac:dyDescent="0.25">
      <c r="A8885" t="s">
        <v>318</v>
      </c>
      <c r="B8885" t="s">
        <v>6892</v>
      </c>
      <c r="C8885" t="s">
        <v>89</v>
      </c>
      <c r="D8885" t="s">
        <v>89</v>
      </c>
      <c r="E8885" t="s">
        <v>4612</v>
      </c>
      <c r="F8885" t="s">
        <v>89</v>
      </c>
      <c r="G8885" t="s">
        <v>89</v>
      </c>
      <c r="H8885" t="s">
        <v>93</v>
      </c>
    </row>
    <row r="8886" spans="1:8" x14ac:dyDescent="0.25">
      <c r="A8886" t="s">
        <v>318</v>
      </c>
      <c r="B8886" t="s">
        <v>6893</v>
      </c>
      <c r="C8886" t="s">
        <v>89</v>
      </c>
      <c r="D8886" t="s">
        <v>6894</v>
      </c>
      <c r="E8886" t="s">
        <v>4612</v>
      </c>
      <c r="F8886" t="s">
        <v>89</v>
      </c>
      <c r="G8886" t="s">
        <v>89</v>
      </c>
      <c r="H8886" t="s">
        <v>93</v>
      </c>
    </row>
    <row r="8887" spans="1:8" x14ac:dyDescent="0.25">
      <c r="A8887" t="s">
        <v>318</v>
      </c>
      <c r="B8887" t="s">
        <v>6895</v>
      </c>
      <c r="C8887" t="s">
        <v>89</v>
      </c>
      <c r="D8887" t="s">
        <v>89</v>
      </c>
      <c r="E8887" t="s">
        <v>4448</v>
      </c>
      <c r="F8887" t="s">
        <v>89</v>
      </c>
      <c r="G8887" t="s">
        <v>89</v>
      </c>
      <c r="H8887" t="s">
        <v>93</v>
      </c>
    </row>
    <row r="8888" spans="1:8" x14ac:dyDescent="0.25">
      <c r="A8888" t="s">
        <v>318</v>
      </c>
      <c r="B8888" t="s">
        <v>7134</v>
      </c>
      <c r="C8888" t="s">
        <v>89</v>
      </c>
      <c r="D8888" t="s">
        <v>7135</v>
      </c>
      <c r="E8888" t="s">
        <v>4658</v>
      </c>
      <c r="F8888" t="s">
        <v>89</v>
      </c>
      <c r="G8888" t="s">
        <v>89</v>
      </c>
      <c r="H8888" t="s">
        <v>93</v>
      </c>
    </row>
    <row r="8889" spans="1:8" x14ac:dyDescent="0.25">
      <c r="A8889" t="s">
        <v>318</v>
      </c>
      <c r="B8889" t="s">
        <v>7136</v>
      </c>
      <c r="C8889" t="s">
        <v>89</v>
      </c>
      <c r="D8889" t="s">
        <v>7137</v>
      </c>
      <c r="E8889" t="s">
        <v>4557</v>
      </c>
      <c r="F8889" t="s">
        <v>89</v>
      </c>
      <c r="G8889" t="s">
        <v>89</v>
      </c>
      <c r="H8889" t="s">
        <v>93</v>
      </c>
    </row>
    <row r="8890" spans="1:8" x14ac:dyDescent="0.25">
      <c r="A8890" t="s">
        <v>318</v>
      </c>
      <c r="B8890" t="s">
        <v>6896</v>
      </c>
      <c r="C8890" t="s">
        <v>89</v>
      </c>
      <c r="D8890" t="s">
        <v>6897</v>
      </c>
      <c r="E8890" t="s">
        <v>4548</v>
      </c>
      <c r="F8890" t="s">
        <v>89</v>
      </c>
      <c r="G8890" t="s">
        <v>89</v>
      </c>
      <c r="H8890" t="s">
        <v>93</v>
      </c>
    </row>
    <row r="8891" spans="1:8" x14ac:dyDescent="0.25">
      <c r="A8891" t="s">
        <v>318</v>
      </c>
      <c r="B8891" t="s">
        <v>6898</v>
      </c>
      <c r="C8891" t="s">
        <v>89</v>
      </c>
      <c r="D8891" t="s">
        <v>6897</v>
      </c>
      <c r="E8891" t="s">
        <v>4373</v>
      </c>
      <c r="F8891" t="s">
        <v>89</v>
      </c>
      <c r="G8891" t="s">
        <v>89</v>
      </c>
      <c r="H8891" t="s">
        <v>93</v>
      </c>
    </row>
    <row r="8892" spans="1:8" x14ac:dyDescent="0.25">
      <c r="A8892" t="s">
        <v>318</v>
      </c>
      <c r="B8892" t="s">
        <v>6899</v>
      </c>
      <c r="C8892" t="s">
        <v>89</v>
      </c>
      <c r="D8892" t="s">
        <v>6897</v>
      </c>
      <c r="E8892" t="s">
        <v>4491</v>
      </c>
      <c r="F8892" t="s">
        <v>89</v>
      </c>
      <c r="G8892" t="s">
        <v>89</v>
      </c>
      <c r="H8892" t="s">
        <v>93</v>
      </c>
    </row>
    <row r="8893" spans="1:8" x14ac:dyDescent="0.25">
      <c r="A8893" t="s">
        <v>318</v>
      </c>
      <c r="B8893" t="s">
        <v>6900</v>
      </c>
      <c r="C8893" t="s">
        <v>89</v>
      </c>
      <c r="D8893" t="s">
        <v>6897</v>
      </c>
      <c r="E8893" t="s">
        <v>4394</v>
      </c>
      <c r="F8893" t="s">
        <v>89</v>
      </c>
      <c r="G8893" t="s">
        <v>89</v>
      </c>
      <c r="H8893" t="s">
        <v>93</v>
      </c>
    </row>
    <row r="8894" spans="1:8" x14ac:dyDescent="0.25">
      <c r="A8894" t="s">
        <v>318</v>
      </c>
      <c r="B8894" t="s">
        <v>6901</v>
      </c>
      <c r="C8894" t="s">
        <v>89</v>
      </c>
      <c r="D8894" t="s">
        <v>6897</v>
      </c>
      <c r="E8894" t="s">
        <v>4488</v>
      </c>
      <c r="F8894" t="s">
        <v>89</v>
      </c>
      <c r="G8894" t="s">
        <v>89</v>
      </c>
      <c r="H8894" t="s">
        <v>93</v>
      </c>
    </row>
    <row r="8895" spans="1:8" x14ac:dyDescent="0.25">
      <c r="A8895" t="s">
        <v>318</v>
      </c>
      <c r="B8895" t="s">
        <v>6902</v>
      </c>
      <c r="C8895" t="s">
        <v>89</v>
      </c>
      <c r="D8895" t="s">
        <v>6897</v>
      </c>
      <c r="E8895" t="s">
        <v>6874</v>
      </c>
      <c r="F8895" t="s">
        <v>89</v>
      </c>
      <c r="G8895" t="s">
        <v>89</v>
      </c>
      <c r="H8895" t="s">
        <v>93</v>
      </c>
    </row>
    <row r="8896" spans="1:8" x14ac:dyDescent="0.25">
      <c r="A8896" t="s">
        <v>318</v>
      </c>
      <c r="B8896" t="s">
        <v>6903</v>
      </c>
      <c r="C8896" t="s">
        <v>89</v>
      </c>
      <c r="D8896" t="s">
        <v>6904</v>
      </c>
      <c r="E8896" t="s">
        <v>4612</v>
      </c>
      <c r="F8896" t="s">
        <v>89</v>
      </c>
      <c r="G8896" t="s">
        <v>89</v>
      </c>
      <c r="H8896" t="s">
        <v>93</v>
      </c>
    </row>
    <row r="8897" spans="1:8" x14ac:dyDescent="0.25">
      <c r="A8897" t="s">
        <v>318</v>
      </c>
      <c r="B8897" t="s">
        <v>6905</v>
      </c>
      <c r="C8897" t="s">
        <v>89</v>
      </c>
      <c r="D8897" t="s">
        <v>6906</v>
      </c>
      <c r="E8897" t="s">
        <v>4473</v>
      </c>
      <c r="F8897" t="s">
        <v>89</v>
      </c>
      <c r="G8897" t="s">
        <v>89</v>
      </c>
      <c r="H8897" t="s">
        <v>93</v>
      </c>
    </row>
    <row r="8898" spans="1:8" x14ac:dyDescent="0.25">
      <c r="A8898" t="s">
        <v>318</v>
      </c>
      <c r="B8898" t="s">
        <v>6907</v>
      </c>
      <c r="C8898" t="s">
        <v>89</v>
      </c>
      <c r="D8898" t="s">
        <v>6908</v>
      </c>
      <c r="E8898" t="s">
        <v>4473</v>
      </c>
      <c r="F8898" t="s">
        <v>89</v>
      </c>
      <c r="G8898" t="s">
        <v>89</v>
      </c>
      <c r="H8898" t="s">
        <v>93</v>
      </c>
    </row>
    <row r="8899" spans="1:8" x14ac:dyDescent="0.25">
      <c r="A8899" t="s">
        <v>318</v>
      </c>
      <c r="B8899" t="s">
        <v>6909</v>
      </c>
      <c r="C8899" t="s">
        <v>89</v>
      </c>
      <c r="D8899" t="s">
        <v>6872</v>
      </c>
      <c r="E8899" t="s">
        <v>4513</v>
      </c>
      <c r="F8899" t="s">
        <v>89</v>
      </c>
      <c r="G8899" t="s">
        <v>89</v>
      </c>
      <c r="H8899" t="s">
        <v>93</v>
      </c>
    </row>
    <row r="8900" spans="1:8" x14ac:dyDescent="0.25">
      <c r="A8900" t="s">
        <v>318</v>
      </c>
      <c r="B8900" t="s">
        <v>6910</v>
      </c>
      <c r="C8900" t="s">
        <v>89</v>
      </c>
      <c r="D8900" t="s">
        <v>6911</v>
      </c>
      <c r="E8900" t="s">
        <v>4473</v>
      </c>
      <c r="F8900" t="s">
        <v>89</v>
      </c>
      <c r="G8900" t="s">
        <v>89</v>
      </c>
      <c r="H8900" t="s">
        <v>93</v>
      </c>
    </row>
    <row r="8901" spans="1:8" x14ac:dyDescent="0.25">
      <c r="A8901" t="s">
        <v>318</v>
      </c>
      <c r="B8901" t="s">
        <v>6912</v>
      </c>
      <c r="C8901" t="s">
        <v>89</v>
      </c>
      <c r="D8901" t="s">
        <v>6913</v>
      </c>
      <c r="E8901" t="s">
        <v>4539</v>
      </c>
      <c r="F8901" t="s">
        <v>89</v>
      </c>
      <c r="G8901" t="s">
        <v>89</v>
      </c>
      <c r="H8901" t="s">
        <v>93</v>
      </c>
    </row>
    <row r="8902" spans="1:8" x14ac:dyDescent="0.25">
      <c r="A8902" t="s">
        <v>318</v>
      </c>
      <c r="B8902" t="s">
        <v>6914</v>
      </c>
      <c r="C8902" t="s">
        <v>89</v>
      </c>
      <c r="D8902" t="s">
        <v>6904</v>
      </c>
      <c r="E8902" t="s">
        <v>4479</v>
      </c>
      <c r="F8902" t="s">
        <v>89</v>
      </c>
      <c r="G8902" t="s">
        <v>89</v>
      </c>
      <c r="H8902" t="s">
        <v>93</v>
      </c>
    </row>
    <row r="8903" spans="1:8" x14ac:dyDescent="0.25">
      <c r="A8903" t="s">
        <v>318</v>
      </c>
      <c r="B8903" t="s">
        <v>6915</v>
      </c>
      <c r="C8903" t="s">
        <v>89</v>
      </c>
      <c r="D8903" t="s">
        <v>6916</v>
      </c>
      <c r="E8903" t="s">
        <v>4373</v>
      </c>
      <c r="F8903" t="s">
        <v>89</v>
      </c>
      <c r="G8903" t="s">
        <v>89</v>
      </c>
      <c r="H8903" t="s">
        <v>93</v>
      </c>
    </row>
    <row r="8904" spans="1:8" x14ac:dyDescent="0.25">
      <c r="A8904" t="s">
        <v>318</v>
      </c>
      <c r="B8904" t="s">
        <v>6917</v>
      </c>
      <c r="C8904" t="s">
        <v>89</v>
      </c>
      <c r="D8904" t="s">
        <v>6918</v>
      </c>
      <c r="E8904" t="s">
        <v>4473</v>
      </c>
      <c r="F8904" t="s">
        <v>89</v>
      </c>
      <c r="G8904" t="s">
        <v>89</v>
      </c>
      <c r="H8904" t="s">
        <v>93</v>
      </c>
    </row>
    <row r="8905" spans="1:8" x14ac:dyDescent="0.25">
      <c r="A8905" t="s">
        <v>318</v>
      </c>
      <c r="B8905" t="s">
        <v>6919</v>
      </c>
      <c r="C8905" t="s">
        <v>89</v>
      </c>
      <c r="D8905" t="s">
        <v>6872</v>
      </c>
      <c r="E8905" t="s">
        <v>4438</v>
      </c>
      <c r="F8905" t="s">
        <v>89</v>
      </c>
      <c r="G8905" t="s">
        <v>89</v>
      </c>
      <c r="H8905" t="s">
        <v>93</v>
      </c>
    </row>
    <row r="8906" spans="1:8" x14ac:dyDescent="0.25">
      <c r="A8906" t="s">
        <v>318</v>
      </c>
      <c r="B8906" t="s">
        <v>6920</v>
      </c>
      <c r="C8906" t="s">
        <v>89</v>
      </c>
      <c r="D8906" t="s">
        <v>89</v>
      </c>
      <c r="E8906" t="s">
        <v>6921</v>
      </c>
      <c r="F8906" t="s">
        <v>89</v>
      </c>
      <c r="G8906" t="s">
        <v>89</v>
      </c>
      <c r="H8906" t="s">
        <v>93</v>
      </c>
    </row>
    <row r="8907" spans="1:8" x14ac:dyDescent="0.25">
      <c r="A8907" t="s">
        <v>318</v>
      </c>
      <c r="B8907" t="s">
        <v>6922</v>
      </c>
      <c r="C8907" t="s">
        <v>89</v>
      </c>
      <c r="D8907" t="s">
        <v>6923</v>
      </c>
      <c r="E8907" t="s">
        <v>4394</v>
      </c>
      <c r="F8907" t="s">
        <v>89</v>
      </c>
      <c r="G8907" t="s">
        <v>89</v>
      </c>
      <c r="H8907" t="s">
        <v>93</v>
      </c>
    </row>
    <row r="8908" spans="1:8" x14ac:dyDescent="0.25">
      <c r="A8908" t="s">
        <v>318</v>
      </c>
      <c r="B8908" t="s">
        <v>6924</v>
      </c>
      <c r="C8908" t="s">
        <v>89</v>
      </c>
      <c r="D8908" t="s">
        <v>6925</v>
      </c>
      <c r="E8908" t="s">
        <v>4394</v>
      </c>
      <c r="F8908" t="s">
        <v>89</v>
      </c>
      <c r="G8908" t="s">
        <v>89</v>
      </c>
      <c r="H8908" t="s">
        <v>93</v>
      </c>
    </row>
    <row r="8909" spans="1:8" x14ac:dyDescent="0.25">
      <c r="A8909" t="s">
        <v>318</v>
      </c>
      <c r="B8909" t="s">
        <v>6926</v>
      </c>
      <c r="C8909" t="s">
        <v>89</v>
      </c>
      <c r="D8909" t="s">
        <v>6872</v>
      </c>
      <c r="E8909" t="s">
        <v>4431</v>
      </c>
      <c r="F8909" t="s">
        <v>89</v>
      </c>
      <c r="G8909" t="s">
        <v>89</v>
      </c>
      <c r="H8909" t="s">
        <v>93</v>
      </c>
    </row>
    <row r="8910" spans="1:8" x14ac:dyDescent="0.25">
      <c r="A8910" t="s">
        <v>318</v>
      </c>
      <c r="B8910" t="s">
        <v>6927</v>
      </c>
      <c r="C8910" t="s">
        <v>89</v>
      </c>
      <c r="D8910" t="s">
        <v>6872</v>
      </c>
      <c r="E8910" t="s">
        <v>6928</v>
      </c>
      <c r="F8910" t="s">
        <v>89</v>
      </c>
      <c r="G8910" t="s">
        <v>89</v>
      </c>
      <c r="H8910" t="s">
        <v>93</v>
      </c>
    </row>
    <row r="8911" spans="1:8" x14ac:dyDescent="0.25">
      <c r="A8911" t="s">
        <v>318</v>
      </c>
      <c r="B8911" t="s">
        <v>6929</v>
      </c>
      <c r="C8911" t="s">
        <v>89</v>
      </c>
      <c r="D8911" t="s">
        <v>6872</v>
      </c>
      <c r="E8911" t="s">
        <v>6930</v>
      </c>
      <c r="F8911" t="s">
        <v>89</v>
      </c>
      <c r="G8911" t="s">
        <v>89</v>
      </c>
      <c r="H8911" t="s">
        <v>93</v>
      </c>
    </row>
    <row r="8912" spans="1:8" x14ac:dyDescent="0.25">
      <c r="A8912" t="s">
        <v>318</v>
      </c>
      <c r="B8912" t="s">
        <v>6931</v>
      </c>
      <c r="C8912" t="s">
        <v>89</v>
      </c>
      <c r="D8912" t="s">
        <v>6872</v>
      </c>
      <c r="E8912" t="s">
        <v>6932</v>
      </c>
      <c r="F8912" t="s">
        <v>89</v>
      </c>
      <c r="G8912" t="s">
        <v>89</v>
      </c>
      <c r="H8912" t="s">
        <v>93</v>
      </c>
    </row>
    <row r="8913" spans="1:8" x14ac:dyDescent="0.25">
      <c r="A8913" t="s">
        <v>318</v>
      </c>
      <c r="B8913" t="s">
        <v>6933</v>
      </c>
      <c r="C8913" t="s">
        <v>89</v>
      </c>
      <c r="D8913" t="s">
        <v>6934</v>
      </c>
      <c r="E8913" t="s">
        <v>4412</v>
      </c>
      <c r="F8913" t="s">
        <v>89</v>
      </c>
      <c r="G8913" t="s">
        <v>89</v>
      </c>
      <c r="H8913" t="s">
        <v>93</v>
      </c>
    </row>
    <row r="8914" spans="1:8" x14ac:dyDescent="0.25">
      <c r="A8914" t="s">
        <v>318</v>
      </c>
      <c r="B8914" t="s">
        <v>6935</v>
      </c>
      <c r="C8914" t="s">
        <v>89</v>
      </c>
      <c r="D8914" t="s">
        <v>6872</v>
      </c>
      <c r="E8914" t="s">
        <v>4431</v>
      </c>
      <c r="F8914" t="s">
        <v>89</v>
      </c>
      <c r="G8914" t="s">
        <v>89</v>
      </c>
      <c r="H8914" t="s">
        <v>93</v>
      </c>
    </row>
    <row r="8915" spans="1:8" x14ac:dyDescent="0.25">
      <c r="A8915" t="s">
        <v>318</v>
      </c>
      <c r="B8915" t="s">
        <v>6936</v>
      </c>
      <c r="C8915" t="s">
        <v>89</v>
      </c>
      <c r="D8915" t="s">
        <v>6937</v>
      </c>
      <c r="E8915" t="s">
        <v>6874</v>
      </c>
      <c r="F8915" t="s">
        <v>89</v>
      </c>
      <c r="G8915" t="s">
        <v>89</v>
      </c>
      <c r="H8915" t="s">
        <v>93</v>
      </c>
    </row>
    <row r="8916" spans="1:8" x14ac:dyDescent="0.25">
      <c r="A8916" t="s">
        <v>318</v>
      </c>
      <c r="B8916" t="s">
        <v>6938</v>
      </c>
      <c r="C8916" t="s">
        <v>89</v>
      </c>
      <c r="D8916" t="s">
        <v>6939</v>
      </c>
      <c r="E8916" t="s">
        <v>6874</v>
      </c>
      <c r="F8916" t="s">
        <v>89</v>
      </c>
      <c r="G8916" t="s">
        <v>89</v>
      </c>
      <c r="H8916" t="s">
        <v>93</v>
      </c>
    </row>
    <row r="8917" spans="1:8" x14ac:dyDescent="0.25">
      <c r="A8917" t="s">
        <v>318</v>
      </c>
      <c r="B8917" t="s">
        <v>6940</v>
      </c>
      <c r="C8917" t="s">
        <v>89</v>
      </c>
      <c r="D8917" t="s">
        <v>6941</v>
      </c>
      <c r="E8917" t="s">
        <v>6874</v>
      </c>
      <c r="F8917" t="s">
        <v>89</v>
      </c>
      <c r="G8917" t="s">
        <v>89</v>
      </c>
      <c r="H8917" t="s">
        <v>93</v>
      </c>
    </row>
    <row r="8918" spans="1:8" x14ac:dyDescent="0.25">
      <c r="A8918" t="s">
        <v>318</v>
      </c>
      <c r="B8918" t="s">
        <v>6942</v>
      </c>
      <c r="C8918" t="s">
        <v>89</v>
      </c>
      <c r="D8918" t="s">
        <v>6943</v>
      </c>
      <c r="E8918" t="s">
        <v>6874</v>
      </c>
      <c r="F8918" t="s">
        <v>89</v>
      </c>
      <c r="G8918" t="s">
        <v>89</v>
      </c>
      <c r="H8918" t="s">
        <v>93</v>
      </c>
    </row>
    <row r="8919" spans="1:8" x14ac:dyDescent="0.25">
      <c r="A8919" t="s">
        <v>318</v>
      </c>
      <c r="B8919" t="s">
        <v>2342</v>
      </c>
      <c r="C8919" t="s">
        <v>89</v>
      </c>
      <c r="D8919" t="s">
        <v>6944</v>
      </c>
      <c r="E8919" t="s">
        <v>6945</v>
      </c>
      <c r="F8919" t="s">
        <v>89</v>
      </c>
      <c r="G8919" t="s">
        <v>89</v>
      </c>
      <c r="H8919" t="s">
        <v>93</v>
      </c>
    </row>
    <row r="8920" spans="1:8" x14ac:dyDescent="0.25">
      <c r="A8920" t="s">
        <v>318</v>
      </c>
      <c r="B8920" t="s">
        <v>6946</v>
      </c>
      <c r="C8920" t="s">
        <v>89</v>
      </c>
      <c r="D8920" t="s">
        <v>6947</v>
      </c>
      <c r="E8920" t="s">
        <v>6945</v>
      </c>
      <c r="F8920" t="s">
        <v>89</v>
      </c>
      <c r="G8920" t="s">
        <v>89</v>
      </c>
      <c r="H8920" t="s">
        <v>93</v>
      </c>
    </row>
    <row r="8921" spans="1:8" x14ac:dyDescent="0.25">
      <c r="A8921" t="s">
        <v>318</v>
      </c>
      <c r="B8921" t="s">
        <v>6948</v>
      </c>
      <c r="C8921" t="s">
        <v>89</v>
      </c>
      <c r="D8921" t="s">
        <v>6949</v>
      </c>
      <c r="E8921" t="s">
        <v>6945</v>
      </c>
      <c r="F8921" t="s">
        <v>89</v>
      </c>
      <c r="G8921" t="s">
        <v>89</v>
      </c>
      <c r="H8921" t="s">
        <v>93</v>
      </c>
    </row>
    <row r="8922" spans="1:8" x14ac:dyDescent="0.25">
      <c r="A8922" t="s">
        <v>318</v>
      </c>
      <c r="B8922" t="s">
        <v>6950</v>
      </c>
      <c r="C8922" t="s">
        <v>89</v>
      </c>
      <c r="D8922" t="s">
        <v>6951</v>
      </c>
      <c r="E8922" t="s">
        <v>6945</v>
      </c>
      <c r="F8922" t="s">
        <v>89</v>
      </c>
      <c r="G8922" t="s">
        <v>89</v>
      </c>
      <c r="H8922" t="s">
        <v>93</v>
      </c>
    </row>
    <row r="8923" spans="1:8" x14ac:dyDescent="0.25">
      <c r="A8923" t="s">
        <v>318</v>
      </c>
      <c r="B8923" t="s">
        <v>6952</v>
      </c>
      <c r="C8923" t="s">
        <v>89</v>
      </c>
      <c r="D8923" t="s">
        <v>6953</v>
      </c>
      <c r="E8923" t="s">
        <v>6945</v>
      </c>
      <c r="F8923" t="s">
        <v>89</v>
      </c>
      <c r="G8923" t="s">
        <v>89</v>
      </c>
      <c r="H8923" t="s">
        <v>93</v>
      </c>
    </row>
    <row r="8924" spans="1:8" x14ac:dyDescent="0.25">
      <c r="A8924" t="s">
        <v>318</v>
      </c>
      <c r="B8924" t="s">
        <v>6954</v>
      </c>
      <c r="C8924" t="s">
        <v>89</v>
      </c>
      <c r="D8924" t="s">
        <v>6955</v>
      </c>
      <c r="E8924" t="s">
        <v>6956</v>
      </c>
      <c r="F8924" t="s">
        <v>89</v>
      </c>
      <c r="G8924" t="s">
        <v>89</v>
      </c>
      <c r="H8924" t="s">
        <v>93</v>
      </c>
    </row>
    <row r="8925" spans="1:8" x14ac:dyDescent="0.25">
      <c r="A8925" t="s">
        <v>318</v>
      </c>
      <c r="B8925" t="s">
        <v>6957</v>
      </c>
      <c r="C8925" t="s">
        <v>89</v>
      </c>
      <c r="D8925" t="s">
        <v>6958</v>
      </c>
      <c r="E8925" t="s">
        <v>6956</v>
      </c>
      <c r="F8925" t="s">
        <v>89</v>
      </c>
      <c r="G8925" t="s">
        <v>89</v>
      </c>
      <c r="H8925" t="s">
        <v>93</v>
      </c>
    </row>
    <row r="8926" spans="1:8" x14ac:dyDescent="0.25">
      <c r="A8926" t="s">
        <v>318</v>
      </c>
      <c r="B8926" t="s">
        <v>6959</v>
      </c>
      <c r="C8926" t="s">
        <v>89</v>
      </c>
      <c r="D8926" t="s">
        <v>6960</v>
      </c>
      <c r="E8926" t="s">
        <v>6956</v>
      </c>
      <c r="F8926" t="s">
        <v>89</v>
      </c>
      <c r="G8926" t="s">
        <v>89</v>
      </c>
      <c r="H8926" t="s">
        <v>93</v>
      </c>
    </row>
    <row r="8927" spans="1:8" x14ac:dyDescent="0.25">
      <c r="A8927" t="s">
        <v>318</v>
      </c>
      <c r="B8927" t="s">
        <v>6961</v>
      </c>
      <c r="C8927" t="s">
        <v>89</v>
      </c>
      <c r="D8927" t="s">
        <v>6962</v>
      </c>
      <c r="E8927" t="s">
        <v>6956</v>
      </c>
      <c r="F8927" t="s">
        <v>89</v>
      </c>
      <c r="G8927" t="s">
        <v>89</v>
      </c>
      <c r="H8927" t="s">
        <v>93</v>
      </c>
    </row>
    <row r="8928" spans="1:8" x14ac:dyDescent="0.25">
      <c r="A8928" t="s">
        <v>318</v>
      </c>
      <c r="B8928" t="s">
        <v>3120</v>
      </c>
      <c r="C8928" t="s">
        <v>89</v>
      </c>
      <c r="D8928" t="s">
        <v>6963</v>
      </c>
      <c r="E8928" t="s">
        <v>6956</v>
      </c>
      <c r="F8928" t="s">
        <v>89</v>
      </c>
      <c r="G8928" t="s">
        <v>89</v>
      </c>
      <c r="H8928" t="s">
        <v>93</v>
      </c>
    </row>
    <row r="8929" spans="1:8" x14ac:dyDescent="0.25">
      <c r="A8929" t="s">
        <v>318</v>
      </c>
      <c r="B8929" t="s">
        <v>6964</v>
      </c>
      <c r="C8929" t="s">
        <v>89</v>
      </c>
      <c r="D8929" t="s">
        <v>6965</v>
      </c>
      <c r="E8929" t="s">
        <v>6956</v>
      </c>
      <c r="F8929" t="s">
        <v>89</v>
      </c>
      <c r="G8929" t="s">
        <v>89</v>
      </c>
      <c r="H8929" t="s">
        <v>93</v>
      </c>
    </row>
    <row r="8930" spans="1:8" x14ac:dyDescent="0.25">
      <c r="A8930" t="s">
        <v>318</v>
      </c>
      <c r="B8930" t="s">
        <v>6966</v>
      </c>
      <c r="C8930" t="s">
        <v>89</v>
      </c>
      <c r="D8930" t="s">
        <v>6967</v>
      </c>
      <c r="E8930" t="s">
        <v>6956</v>
      </c>
      <c r="F8930" t="s">
        <v>89</v>
      </c>
      <c r="G8930" t="s">
        <v>89</v>
      </c>
      <c r="H8930" t="s">
        <v>93</v>
      </c>
    </row>
    <row r="8931" spans="1:8" x14ac:dyDescent="0.25">
      <c r="A8931" t="s">
        <v>318</v>
      </c>
      <c r="B8931" t="s">
        <v>6968</v>
      </c>
      <c r="C8931" t="s">
        <v>89</v>
      </c>
      <c r="D8931" t="s">
        <v>6969</v>
      </c>
      <c r="E8931" t="s">
        <v>6956</v>
      </c>
      <c r="F8931" t="s">
        <v>89</v>
      </c>
      <c r="G8931" t="s">
        <v>89</v>
      </c>
      <c r="H8931" t="s">
        <v>93</v>
      </c>
    </row>
    <row r="8932" spans="1:8" x14ac:dyDescent="0.25">
      <c r="A8932" t="s">
        <v>318</v>
      </c>
      <c r="B8932" t="s">
        <v>6970</v>
      </c>
      <c r="C8932" t="s">
        <v>89</v>
      </c>
      <c r="D8932" t="s">
        <v>6971</v>
      </c>
      <c r="E8932" t="s">
        <v>6972</v>
      </c>
      <c r="F8932" t="s">
        <v>89</v>
      </c>
      <c r="G8932" t="s">
        <v>89</v>
      </c>
      <c r="H8932" t="s">
        <v>93</v>
      </c>
    </row>
    <row r="8933" spans="1:8" x14ac:dyDescent="0.25">
      <c r="A8933" t="s">
        <v>318</v>
      </c>
      <c r="B8933" t="s">
        <v>6973</v>
      </c>
      <c r="C8933" t="s">
        <v>89</v>
      </c>
      <c r="D8933" t="s">
        <v>6974</v>
      </c>
      <c r="E8933" t="s">
        <v>6972</v>
      </c>
      <c r="F8933" t="s">
        <v>89</v>
      </c>
      <c r="G8933" t="s">
        <v>89</v>
      </c>
      <c r="H8933" t="s">
        <v>93</v>
      </c>
    </row>
    <row r="8934" spans="1:8" x14ac:dyDescent="0.25">
      <c r="A8934" t="s">
        <v>318</v>
      </c>
      <c r="B8934" t="s">
        <v>6975</v>
      </c>
      <c r="C8934" t="s">
        <v>89</v>
      </c>
      <c r="D8934" t="s">
        <v>6976</v>
      </c>
      <c r="E8934" t="s">
        <v>6972</v>
      </c>
      <c r="F8934" t="s">
        <v>89</v>
      </c>
      <c r="G8934" t="s">
        <v>89</v>
      </c>
      <c r="H8934" t="s">
        <v>93</v>
      </c>
    </row>
    <row r="8935" spans="1:8" x14ac:dyDescent="0.25">
      <c r="A8935" t="s">
        <v>318</v>
      </c>
      <c r="B8935" t="s">
        <v>6977</v>
      </c>
      <c r="C8935" t="s">
        <v>89</v>
      </c>
      <c r="D8935" t="s">
        <v>6978</v>
      </c>
      <c r="E8935" t="s">
        <v>6972</v>
      </c>
      <c r="F8935" t="s">
        <v>89</v>
      </c>
      <c r="G8935" t="s">
        <v>89</v>
      </c>
      <c r="H8935" t="s">
        <v>93</v>
      </c>
    </row>
    <row r="8936" spans="1:8" x14ac:dyDescent="0.25">
      <c r="A8936" t="s">
        <v>318</v>
      </c>
      <c r="B8936" t="s">
        <v>6979</v>
      </c>
      <c r="C8936" t="s">
        <v>89</v>
      </c>
      <c r="D8936" t="s">
        <v>6980</v>
      </c>
      <c r="E8936" t="s">
        <v>6972</v>
      </c>
      <c r="F8936" t="s">
        <v>89</v>
      </c>
      <c r="G8936" t="s">
        <v>89</v>
      </c>
      <c r="H8936" t="s">
        <v>93</v>
      </c>
    </row>
    <row r="8937" spans="1:8" x14ac:dyDescent="0.25">
      <c r="A8937" t="s">
        <v>318</v>
      </c>
      <c r="B8937" t="s">
        <v>6981</v>
      </c>
      <c r="C8937" t="s">
        <v>89</v>
      </c>
      <c r="D8937" t="s">
        <v>6982</v>
      </c>
      <c r="E8937" t="s">
        <v>6972</v>
      </c>
      <c r="F8937" t="s">
        <v>89</v>
      </c>
      <c r="G8937" t="s">
        <v>89</v>
      </c>
      <c r="H8937" t="s">
        <v>93</v>
      </c>
    </row>
    <row r="8938" spans="1:8" x14ac:dyDescent="0.25">
      <c r="A8938" t="s">
        <v>318</v>
      </c>
      <c r="B8938" t="s">
        <v>6983</v>
      </c>
      <c r="C8938" t="s">
        <v>89</v>
      </c>
      <c r="D8938" t="s">
        <v>6984</v>
      </c>
      <c r="E8938" t="s">
        <v>6985</v>
      </c>
      <c r="F8938" t="s">
        <v>89</v>
      </c>
      <c r="G8938" t="s">
        <v>89</v>
      </c>
      <c r="H8938" t="s">
        <v>93</v>
      </c>
    </row>
    <row r="8939" spans="1:8" x14ac:dyDescent="0.25">
      <c r="A8939" t="s">
        <v>318</v>
      </c>
      <c r="B8939" t="s">
        <v>6986</v>
      </c>
      <c r="C8939" t="s">
        <v>89</v>
      </c>
      <c r="D8939" t="s">
        <v>6937</v>
      </c>
      <c r="E8939" t="s">
        <v>6985</v>
      </c>
      <c r="F8939" t="s">
        <v>89</v>
      </c>
      <c r="G8939" t="s">
        <v>89</v>
      </c>
      <c r="H8939" t="s">
        <v>93</v>
      </c>
    </row>
    <row r="8940" spans="1:8" x14ac:dyDescent="0.25">
      <c r="A8940" t="s">
        <v>318</v>
      </c>
      <c r="B8940" t="s">
        <v>6987</v>
      </c>
      <c r="C8940" t="s">
        <v>89</v>
      </c>
      <c r="D8940" t="s">
        <v>6939</v>
      </c>
      <c r="E8940" t="s">
        <v>6985</v>
      </c>
      <c r="F8940" t="s">
        <v>89</v>
      </c>
      <c r="G8940" t="s">
        <v>89</v>
      </c>
      <c r="H8940" t="s">
        <v>93</v>
      </c>
    </row>
    <row r="8941" spans="1:8" x14ac:dyDescent="0.25">
      <c r="A8941" t="s">
        <v>318</v>
      </c>
      <c r="B8941" t="s">
        <v>6988</v>
      </c>
      <c r="C8941" t="s">
        <v>89</v>
      </c>
      <c r="D8941" t="s">
        <v>6941</v>
      </c>
      <c r="E8941" t="s">
        <v>6985</v>
      </c>
      <c r="F8941" t="s">
        <v>89</v>
      </c>
      <c r="G8941" t="s">
        <v>89</v>
      </c>
      <c r="H8941" t="s">
        <v>93</v>
      </c>
    </row>
    <row r="8942" spans="1:8" x14ac:dyDescent="0.25">
      <c r="A8942" t="s">
        <v>318</v>
      </c>
      <c r="B8942" t="s">
        <v>6989</v>
      </c>
      <c r="C8942" t="s">
        <v>89</v>
      </c>
      <c r="D8942" t="s">
        <v>6943</v>
      </c>
      <c r="E8942" t="s">
        <v>6985</v>
      </c>
      <c r="F8942" t="s">
        <v>89</v>
      </c>
      <c r="G8942" t="s">
        <v>89</v>
      </c>
      <c r="H8942" t="s">
        <v>93</v>
      </c>
    </row>
    <row r="8943" spans="1:8" x14ac:dyDescent="0.25">
      <c r="A8943" t="s">
        <v>318</v>
      </c>
      <c r="B8943" t="s">
        <v>5972</v>
      </c>
      <c r="C8943" t="s">
        <v>89</v>
      </c>
      <c r="D8943" t="s">
        <v>6944</v>
      </c>
      <c r="E8943" t="s">
        <v>6990</v>
      </c>
      <c r="F8943" t="s">
        <v>89</v>
      </c>
      <c r="G8943" t="s">
        <v>89</v>
      </c>
      <c r="H8943" t="s">
        <v>93</v>
      </c>
    </row>
    <row r="8944" spans="1:8" x14ac:dyDescent="0.25">
      <c r="A8944" t="s">
        <v>318</v>
      </c>
      <c r="B8944" t="s">
        <v>6991</v>
      </c>
      <c r="C8944" t="s">
        <v>89</v>
      </c>
      <c r="D8944" t="s">
        <v>6947</v>
      </c>
      <c r="E8944" t="s">
        <v>6990</v>
      </c>
      <c r="F8944" t="s">
        <v>89</v>
      </c>
      <c r="G8944" t="s">
        <v>89</v>
      </c>
      <c r="H8944" t="s">
        <v>93</v>
      </c>
    </row>
    <row r="8945" spans="1:8" x14ac:dyDescent="0.25">
      <c r="A8945" t="s">
        <v>318</v>
      </c>
      <c r="B8945" t="s">
        <v>6992</v>
      </c>
      <c r="C8945" t="s">
        <v>89</v>
      </c>
      <c r="D8945" t="s">
        <v>6949</v>
      </c>
      <c r="E8945" t="s">
        <v>6990</v>
      </c>
      <c r="F8945" t="s">
        <v>89</v>
      </c>
      <c r="G8945" t="s">
        <v>89</v>
      </c>
      <c r="H8945" t="s">
        <v>93</v>
      </c>
    </row>
    <row r="8946" spans="1:8" x14ac:dyDescent="0.25">
      <c r="A8946" t="s">
        <v>318</v>
      </c>
      <c r="B8946" t="s">
        <v>6993</v>
      </c>
      <c r="C8946" t="s">
        <v>89</v>
      </c>
      <c r="D8946" t="s">
        <v>6951</v>
      </c>
      <c r="E8946" t="s">
        <v>6990</v>
      </c>
      <c r="F8946" t="s">
        <v>89</v>
      </c>
      <c r="G8946" t="s">
        <v>89</v>
      </c>
      <c r="H8946" t="s">
        <v>93</v>
      </c>
    </row>
    <row r="8947" spans="1:8" x14ac:dyDescent="0.25">
      <c r="A8947" t="s">
        <v>318</v>
      </c>
      <c r="B8947" t="s">
        <v>6994</v>
      </c>
      <c r="C8947" t="s">
        <v>89</v>
      </c>
      <c r="D8947" t="s">
        <v>6953</v>
      </c>
      <c r="E8947" t="s">
        <v>6990</v>
      </c>
      <c r="F8947" t="s">
        <v>89</v>
      </c>
      <c r="G8947" t="s">
        <v>89</v>
      </c>
      <c r="H8947" t="s">
        <v>93</v>
      </c>
    </row>
    <row r="8948" spans="1:8" x14ac:dyDescent="0.25">
      <c r="A8948" t="s">
        <v>318</v>
      </c>
      <c r="B8948" t="s">
        <v>6995</v>
      </c>
      <c r="C8948" t="s">
        <v>89</v>
      </c>
      <c r="D8948" t="s">
        <v>6955</v>
      </c>
      <c r="E8948" t="s">
        <v>6996</v>
      </c>
      <c r="F8948" t="s">
        <v>89</v>
      </c>
      <c r="G8948" t="s">
        <v>89</v>
      </c>
      <c r="H8948" t="s">
        <v>93</v>
      </c>
    </row>
    <row r="8949" spans="1:8" x14ac:dyDescent="0.25">
      <c r="A8949" t="s">
        <v>318</v>
      </c>
      <c r="B8949" t="s">
        <v>6997</v>
      </c>
      <c r="C8949" t="s">
        <v>89</v>
      </c>
      <c r="D8949" t="s">
        <v>6958</v>
      </c>
      <c r="E8949" t="s">
        <v>6996</v>
      </c>
      <c r="F8949" t="s">
        <v>89</v>
      </c>
      <c r="G8949" t="s">
        <v>89</v>
      </c>
      <c r="H8949" t="s">
        <v>93</v>
      </c>
    </row>
    <row r="8950" spans="1:8" x14ac:dyDescent="0.25">
      <c r="A8950" t="s">
        <v>318</v>
      </c>
      <c r="B8950" t="s">
        <v>6998</v>
      </c>
      <c r="C8950" t="s">
        <v>89</v>
      </c>
      <c r="D8950" t="s">
        <v>6960</v>
      </c>
      <c r="E8950" t="s">
        <v>6996</v>
      </c>
      <c r="F8950" t="s">
        <v>89</v>
      </c>
      <c r="G8950" t="s">
        <v>89</v>
      </c>
      <c r="H8950" t="s">
        <v>93</v>
      </c>
    </row>
    <row r="8951" spans="1:8" x14ac:dyDescent="0.25">
      <c r="A8951" t="s">
        <v>318</v>
      </c>
      <c r="B8951" t="s">
        <v>6999</v>
      </c>
      <c r="C8951" t="s">
        <v>89</v>
      </c>
      <c r="D8951" t="s">
        <v>6962</v>
      </c>
      <c r="E8951" t="s">
        <v>6996</v>
      </c>
      <c r="F8951" t="s">
        <v>89</v>
      </c>
      <c r="G8951" t="s">
        <v>89</v>
      </c>
      <c r="H8951" t="s">
        <v>93</v>
      </c>
    </row>
    <row r="8952" spans="1:8" x14ac:dyDescent="0.25">
      <c r="A8952" t="s">
        <v>318</v>
      </c>
      <c r="B8952" t="s">
        <v>3122</v>
      </c>
      <c r="C8952" t="s">
        <v>89</v>
      </c>
      <c r="D8952" t="s">
        <v>6963</v>
      </c>
      <c r="E8952" t="s">
        <v>6996</v>
      </c>
      <c r="F8952" t="s">
        <v>89</v>
      </c>
      <c r="G8952" t="s">
        <v>89</v>
      </c>
      <c r="H8952" t="s">
        <v>93</v>
      </c>
    </row>
    <row r="8953" spans="1:8" x14ac:dyDescent="0.25">
      <c r="A8953" t="s">
        <v>318</v>
      </c>
      <c r="B8953" t="s">
        <v>7000</v>
      </c>
      <c r="C8953" t="s">
        <v>89</v>
      </c>
      <c r="D8953" t="s">
        <v>6965</v>
      </c>
      <c r="E8953" t="s">
        <v>6996</v>
      </c>
      <c r="F8953" t="s">
        <v>89</v>
      </c>
      <c r="G8953" t="s">
        <v>89</v>
      </c>
      <c r="H8953" t="s">
        <v>93</v>
      </c>
    </row>
    <row r="8954" spans="1:8" x14ac:dyDescent="0.25">
      <c r="A8954" t="s">
        <v>318</v>
      </c>
      <c r="B8954" t="s">
        <v>7001</v>
      </c>
      <c r="C8954" t="s">
        <v>89</v>
      </c>
      <c r="D8954" t="s">
        <v>6967</v>
      </c>
      <c r="E8954" t="s">
        <v>6996</v>
      </c>
      <c r="F8954" t="s">
        <v>89</v>
      </c>
      <c r="G8954" t="s">
        <v>89</v>
      </c>
      <c r="H8954" t="s">
        <v>93</v>
      </c>
    </row>
    <row r="8955" spans="1:8" x14ac:dyDescent="0.25">
      <c r="A8955" t="s">
        <v>318</v>
      </c>
      <c r="B8955" t="s">
        <v>5974</v>
      </c>
      <c r="C8955" t="s">
        <v>89</v>
      </c>
      <c r="D8955" t="s">
        <v>6969</v>
      </c>
      <c r="E8955" t="s">
        <v>6996</v>
      </c>
      <c r="F8955" t="s">
        <v>89</v>
      </c>
      <c r="G8955" t="s">
        <v>89</v>
      </c>
      <c r="H8955" t="s">
        <v>93</v>
      </c>
    </row>
    <row r="8956" spans="1:8" x14ac:dyDescent="0.25">
      <c r="A8956" t="s">
        <v>318</v>
      </c>
      <c r="B8956" t="s">
        <v>7002</v>
      </c>
      <c r="C8956" t="s">
        <v>89</v>
      </c>
      <c r="D8956" t="s">
        <v>6971</v>
      </c>
      <c r="E8956" t="s">
        <v>7003</v>
      </c>
      <c r="F8956" t="s">
        <v>89</v>
      </c>
      <c r="G8956" t="s">
        <v>89</v>
      </c>
      <c r="H8956" t="s">
        <v>93</v>
      </c>
    </row>
    <row r="8957" spans="1:8" x14ac:dyDescent="0.25">
      <c r="A8957" t="s">
        <v>318</v>
      </c>
      <c r="B8957" t="s">
        <v>7004</v>
      </c>
      <c r="C8957" t="s">
        <v>89</v>
      </c>
      <c r="D8957" t="s">
        <v>7005</v>
      </c>
      <c r="E8957" t="s">
        <v>7003</v>
      </c>
      <c r="F8957" t="s">
        <v>89</v>
      </c>
      <c r="G8957" t="s">
        <v>89</v>
      </c>
      <c r="H8957" t="s">
        <v>93</v>
      </c>
    </row>
    <row r="8958" spans="1:8" x14ac:dyDescent="0.25">
      <c r="A8958" t="s">
        <v>318</v>
      </c>
      <c r="B8958" t="s">
        <v>7006</v>
      </c>
      <c r="C8958" t="s">
        <v>89</v>
      </c>
      <c r="D8958" t="s">
        <v>6976</v>
      </c>
      <c r="E8958" t="s">
        <v>7003</v>
      </c>
      <c r="F8958" t="s">
        <v>89</v>
      </c>
      <c r="G8958" t="s">
        <v>89</v>
      </c>
      <c r="H8958" t="s">
        <v>93</v>
      </c>
    </row>
    <row r="8959" spans="1:8" x14ac:dyDescent="0.25">
      <c r="A8959" t="s">
        <v>318</v>
      </c>
      <c r="B8959" t="s">
        <v>7007</v>
      </c>
      <c r="C8959" t="s">
        <v>89</v>
      </c>
      <c r="D8959" t="s">
        <v>6978</v>
      </c>
      <c r="E8959" t="s">
        <v>7003</v>
      </c>
      <c r="F8959" t="s">
        <v>89</v>
      </c>
      <c r="G8959" t="s">
        <v>89</v>
      </c>
      <c r="H8959" t="s">
        <v>93</v>
      </c>
    </row>
    <row r="8960" spans="1:8" x14ac:dyDescent="0.25">
      <c r="A8960" t="s">
        <v>318</v>
      </c>
      <c r="B8960" t="s">
        <v>7008</v>
      </c>
      <c r="C8960" t="s">
        <v>89</v>
      </c>
      <c r="D8960" t="s">
        <v>6980</v>
      </c>
      <c r="E8960" t="s">
        <v>7003</v>
      </c>
      <c r="F8960" t="s">
        <v>89</v>
      </c>
      <c r="G8960" t="s">
        <v>89</v>
      </c>
      <c r="H8960" t="s">
        <v>93</v>
      </c>
    </row>
    <row r="8961" spans="1:8" x14ac:dyDescent="0.25">
      <c r="A8961" t="s">
        <v>318</v>
      </c>
      <c r="B8961" t="s">
        <v>7009</v>
      </c>
      <c r="C8961" t="s">
        <v>89</v>
      </c>
      <c r="D8961" t="s">
        <v>6982</v>
      </c>
      <c r="E8961" t="s">
        <v>7003</v>
      </c>
      <c r="F8961" t="s">
        <v>89</v>
      </c>
      <c r="G8961" t="s">
        <v>89</v>
      </c>
      <c r="H8961" t="s">
        <v>93</v>
      </c>
    </row>
    <row r="8962" spans="1:8" x14ac:dyDescent="0.25">
      <c r="A8962" t="s">
        <v>318</v>
      </c>
      <c r="B8962" t="s">
        <v>7010</v>
      </c>
      <c r="C8962" t="s">
        <v>89</v>
      </c>
      <c r="D8962" t="s">
        <v>6984</v>
      </c>
      <c r="E8962" t="s">
        <v>4373</v>
      </c>
      <c r="F8962" t="s">
        <v>89</v>
      </c>
      <c r="G8962" t="s">
        <v>89</v>
      </c>
      <c r="H8962" t="s">
        <v>93</v>
      </c>
    </row>
    <row r="8963" spans="1:8" x14ac:dyDescent="0.25">
      <c r="A8963" t="s">
        <v>318</v>
      </c>
      <c r="B8963" t="s">
        <v>7011</v>
      </c>
      <c r="C8963" t="s">
        <v>89</v>
      </c>
      <c r="D8963" t="s">
        <v>6937</v>
      </c>
      <c r="E8963" t="s">
        <v>4373</v>
      </c>
      <c r="F8963" t="s">
        <v>89</v>
      </c>
      <c r="G8963" t="s">
        <v>89</v>
      </c>
      <c r="H8963" t="s">
        <v>93</v>
      </c>
    </row>
    <row r="8964" spans="1:8" x14ac:dyDescent="0.25">
      <c r="A8964" t="s">
        <v>318</v>
      </c>
      <c r="B8964" t="s">
        <v>7012</v>
      </c>
      <c r="C8964" t="s">
        <v>89</v>
      </c>
      <c r="D8964" t="s">
        <v>6939</v>
      </c>
      <c r="E8964" t="s">
        <v>4373</v>
      </c>
      <c r="F8964" t="s">
        <v>89</v>
      </c>
      <c r="G8964" t="s">
        <v>89</v>
      </c>
      <c r="H8964" t="s">
        <v>93</v>
      </c>
    </row>
    <row r="8965" spans="1:8" x14ac:dyDescent="0.25">
      <c r="A8965" t="s">
        <v>318</v>
      </c>
      <c r="B8965" t="s">
        <v>7013</v>
      </c>
      <c r="C8965" t="s">
        <v>89</v>
      </c>
      <c r="D8965" t="s">
        <v>6941</v>
      </c>
      <c r="E8965" t="s">
        <v>4373</v>
      </c>
      <c r="F8965" t="s">
        <v>89</v>
      </c>
      <c r="G8965" t="s">
        <v>89</v>
      </c>
      <c r="H8965" t="s">
        <v>93</v>
      </c>
    </row>
    <row r="8966" spans="1:8" x14ac:dyDescent="0.25">
      <c r="A8966" t="s">
        <v>318</v>
      </c>
      <c r="B8966" t="s">
        <v>7014</v>
      </c>
      <c r="C8966" t="s">
        <v>89</v>
      </c>
      <c r="D8966" t="s">
        <v>6943</v>
      </c>
      <c r="E8966" t="s">
        <v>4373</v>
      </c>
      <c r="F8966" t="s">
        <v>89</v>
      </c>
      <c r="G8966" t="s">
        <v>89</v>
      </c>
      <c r="H8966" t="s">
        <v>93</v>
      </c>
    </row>
    <row r="8967" spans="1:8" x14ac:dyDescent="0.25">
      <c r="A8967" t="s">
        <v>318</v>
      </c>
      <c r="B8967" t="s">
        <v>2310</v>
      </c>
      <c r="C8967" t="s">
        <v>89</v>
      </c>
      <c r="D8967" t="s">
        <v>6944</v>
      </c>
      <c r="E8967" t="s">
        <v>4491</v>
      </c>
      <c r="F8967" t="s">
        <v>89</v>
      </c>
      <c r="G8967" t="s">
        <v>89</v>
      </c>
      <c r="H8967" t="s">
        <v>93</v>
      </c>
    </row>
    <row r="8968" spans="1:8" x14ac:dyDescent="0.25">
      <c r="A8968" t="s">
        <v>318</v>
      </c>
      <c r="B8968" t="s">
        <v>7015</v>
      </c>
      <c r="C8968" t="s">
        <v>89</v>
      </c>
      <c r="D8968" t="s">
        <v>6947</v>
      </c>
      <c r="E8968" t="s">
        <v>4491</v>
      </c>
      <c r="F8968" t="s">
        <v>89</v>
      </c>
      <c r="G8968" t="s">
        <v>89</v>
      </c>
      <c r="H8968" t="s">
        <v>93</v>
      </c>
    </row>
    <row r="8969" spans="1:8" x14ac:dyDescent="0.25">
      <c r="A8969" t="s">
        <v>318</v>
      </c>
      <c r="B8969" t="s">
        <v>7016</v>
      </c>
      <c r="C8969" t="s">
        <v>89</v>
      </c>
      <c r="D8969" t="s">
        <v>6949</v>
      </c>
      <c r="E8969" t="s">
        <v>4491</v>
      </c>
      <c r="F8969" t="s">
        <v>89</v>
      </c>
      <c r="G8969" t="s">
        <v>89</v>
      </c>
      <c r="H8969" t="s">
        <v>93</v>
      </c>
    </row>
    <row r="8970" spans="1:8" x14ac:dyDescent="0.25">
      <c r="A8970" t="s">
        <v>318</v>
      </c>
      <c r="B8970" t="s">
        <v>7017</v>
      </c>
      <c r="C8970" t="s">
        <v>89</v>
      </c>
      <c r="D8970" t="s">
        <v>6951</v>
      </c>
      <c r="E8970" t="s">
        <v>4491</v>
      </c>
      <c r="F8970" t="s">
        <v>89</v>
      </c>
      <c r="G8970" t="s">
        <v>89</v>
      </c>
      <c r="H8970" t="s">
        <v>93</v>
      </c>
    </row>
    <row r="8971" spans="1:8" x14ac:dyDescent="0.25">
      <c r="A8971" t="s">
        <v>318</v>
      </c>
      <c r="B8971" t="s">
        <v>7018</v>
      </c>
      <c r="C8971" t="s">
        <v>89</v>
      </c>
      <c r="D8971" t="s">
        <v>6953</v>
      </c>
      <c r="E8971" t="s">
        <v>4491</v>
      </c>
      <c r="F8971" t="s">
        <v>89</v>
      </c>
      <c r="G8971" t="s">
        <v>89</v>
      </c>
      <c r="H8971" t="s">
        <v>93</v>
      </c>
    </row>
    <row r="8972" spans="1:8" x14ac:dyDescent="0.25">
      <c r="A8972" t="s">
        <v>318</v>
      </c>
      <c r="B8972" t="s">
        <v>7019</v>
      </c>
      <c r="C8972" t="s">
        <v>89</v>
      </c>
      <c r="D8972" t="s">
        <v>6955</v>
      </c>
      <c r="E8972" t="s">
        <v>4605</v>
      </c>
      <c r="F8972" t="s">
        <v>89</v>
      </c>
      <c r="G8972" t="s">
        <v>89</v>
      </c>
      <c r="H8972" t="s">
        <v>93</v>
      </c>
    </row>
    <row r="8973" spans="1:8" x14ac:dyDescent="0.25">
      <c r="A8973" t="s">
        <v>318</v>
      </c>
      <c r="B8973" t="s">
        <v>7020</v>
      </c>
      <c r="C8973" t="s">
        <v>89</v>
      </c>
      <c r="D8973" t="s">
        <v>6958</v>
      </c>
      <c r="E8973" t="s">
        <v>4605</v>
      </c>
      <c r="F8973" t="s">
        <v>89</v>
      </c>
      <c r="G8973" t="s">
        <v>89</v>
      </c>
      <c r="H8973" t="s">
        <v>93</v>
      </c>
    </row>
    <row r="8974" spans="1:8" x14ac:dyDescent="0.25">
      <c r="A8974" t="s">
        <v>318</v>
      </c>
      <c r="B8974" t="s">
        <v>7021</v>
      </c>
      <c r="C8974" t="s">
        <v>89</v>
      </c>
      <c r="D8974" t="s">
        <v>6960</v>
      </c>
      <c r="E8974" t="s">
        <v>4605</v>
      </c>
      <c r="F8974" t="s">
        <v>89</v>
      </c>
      <c r="G8974" t="s">
        <v>89</v>
      </c>
      <c r="H8974" t="s">
        <v>93</v>
      </c>
    </row>
    <row r="8975" spans="1:8" x14ac:dyDescent="0.25">
      <c r="A8975" t="s">
        <v>318</v>
      </c>
      <c r="B8975" t="s">
        <v>7022</v>
      </c>
      <c r="C8975" t="s">
        <v>89</v>
      </c>
      <c r="D8975" t="s">
        <v>6962</v>
      </c>
      <c r="E8975" t="s">
        <v>4605</v>
      </c>
      <c r="F8975" t="s">
        <v>89</v>
      </c>
      <c r="G8975" t="s">
        <v>89</v>
      </c>
      <c r="H8975" t="s">
        <v>93</v>
      </c>
    </row>
    <row r="8976" spans="1:8" x14ac:dyDescent="0.25">
      <c r="A8976" t="s">
        <v>318</v>
      </c>
      <c r="B8976" t="s">
        <v>7023</v>
      </c>
      <c r="C8976" t="s">
        <v>89</v>
      </c>
      <c r="D8976" t="s">
        <v>6963</v>
      </c>
      <c r="E8976" t="s">
        <v>4605</v>
      </c>
      <c r="F8976" t="s">
        <v>89</v>
      </c>
      <c r="G8976" t="s">
        <v>89</v>
      </c>
      <c r="H8976" t="s">
        <v>93</v>
      </c>
    </row>
    <row r="8977" spans="1:8" x14ac:dyDescent="0.25">
      <c r="A8977" t="s">
        <v>318</v>
      </c>
      <c r="B8977" t="s">
        <v>7024</v>
      </c>
      <c r="C8977" t="s">
        <v>89</v>
      </c>
      <c r="D8977" t="s">
        <v>6965</v>
      </c>
      <c r="E8977" t="s">
        <v>4605</v>
      </c>
      <c r="F8977" t="s">
        <v>89</v>
      </c>
      <c r="G8977" t="s">
        <v>89</v>
      </c>
      <c r="H8977" t="s">
        <v>93</v>
      </c>
    </row>
    <row r="8978" spans="1:8" x14ac:dyDescent="0.25">
      <c r="A8978" t="s">
        <v>318</v>
      </c>
      <c r="B8978" t="s">
        <v>7025</v>
      </c>
      <c r="C8978" t="s">
        <v>89</v>
      </c>
      <c r="D8978" t="s">
        <v>6967</v>
      </c>
      <c r="E8978" t="s">
        <v>4605</v>
      </c>
      <c r="F8978" t="s">
        <v>89</v>
      </c>
      <c r="G8978" t="s">
        <v>89</v>
      </c>
      <c r="H8978" t="s">
        <v>93</v>
      </c>
    </row>
    <row r="8979" spans="1:8" x14ac:dyDescent="0.25">
      <c r="A8979" t="s">
        <v>318</v>
      </c>
      <c r="B8979" t="s">
        <v>7026</v>
      </c>
      <c r="C8979" t="s">
        <v>89</v>
      </c>
      <c r="D8979" t="s">
        <v>6969</v>
      </c>
      <c r="E8979" t="s">
        <v>4605</v>
      </c>
      <c r="F8979" t="s">
        <v>89</v>
      </c>
      <c r="G8979" t="s">
        <v>89</v>
      </c>
      <c r="H8979" t="s">
        <v>93</v>
      </c>
    </row>
    <row r="8980" spans="1:8" x14ac:dyDescent="0.25">
      <c r="A8980" t="s">
        <v>318</v>
      </c>
      <c r="B8980" t="s">
        <v>7027</v>
      </c>
      <c r="C8980" t="s">
        <v>89</v>
      </c>
      <c r="D8980" t="s">
        <v>6971</v>
      </c>
      <c r="E8980" t="s">
        <v>7028</v>
      </c>
      <c r="F8980" t="s">
        <v>89</v>
      </c>
      <c r="G8980" t="s">
        <v>89</v>
      </c>
      <c r="H8980" t="s">
        <v>93</v>
      </c>
    </row>
    <row r="8981" spans="1:8" x14ac:dyDescent="0.25">
      <c r="A8981" t="s">
        <v>318</v>
      </c>
      <c r="B8981" t="s">
        <v>7029</v>
      </c>
      <c r="C8981" t="s">
        <v>89</v>
      </c>
      <c r="D8981" t="s">
        <v>7005</v>
      </c>
      <c r="E8981" t="s">
        <v>7028</v>
      </c>
      <c r="F8981" t="s">
        <v>89</v>
      </c>
      <c r="G8981" t="s">
        <v>89</v>
      </c>
      <c r="H8981" t="s">
        <v>93</v>
      </c>
    </row>
    <row r="8982" spans="1:8" x14ac:dyDescent="0.25">
      <c r="A8982" t="s">
        <v>318</v>
      </c>
      <c r="B8982" t="s">
        <v>7030</v>
      </c>
      <c r="C8982" t="s">
        <v>89</v>
      </c>
      <c r="D8982" t="s">
        <v>6976</v>
      </c>
      <c r="E8982" t="s">
        <v>7028</v>
      </c>
      <c r="F8982" t="s">
        <v>89</v>
      </c>
      <c r="G8982" t="s">
        <v>89</v>
      </c>
      <c r="H8982" t="s">
        <v>93</v>
      </c>
    </row>
    <row r="8983" spans="1:8" x14ac:dyDescent="0.25">
      <c r="A8983" t="s">
        <v>318</v>
      </c>
      <c r="B8983" t="s">
        <v>7031</v>
      </c>
      <c r="C8983" t="s">
        <v>89</v>
      </c>
      <c r="D8983" t="s">
        <v>6980</v>
      </c>
      <c r="E8983" t="s">
        <v>7028</v>
      </c>
      <c r="F8983" t="s">
        <v>89</v>
      </c>
      <c r="G8983" t="s">
        <v>89</v>
      </c>
      <c r="H8983" t="s">
        <v>93</v>
      </c>
    </row>
    <row r="8984" spans="1:8" x14ac:dyDescent="0.25">
      <c r="A8984" t="s">
        <v>318</v>
      </c>
      <c r="B8984" t="s">
        <v>7032</v>
      </c>
      <c r="C8984" t="s">
        <v>89</v>
      </c>
      <c r="D8984" t="s">
        <v>6982</v>
      </c>
      <c r="E8984" t="s">
        <v>7028</v>
      </c>
      <c r="F8984" t="s">
        <v>89</v>
      </c>
      <c r="G8984" t="s">
        <v>89</v>
      </c>
      <c r="H8984" t="s">
        <v>93</v>
      </c>
    </row>
    <row r="8985" spans="1:8" x14ac:dyDescent="0.25">
      <c r="A8985" t="s">
        <v>318</v>
      </c>
      <c r="B8985" t="s">
        <v>7033</v>
      </c>
      <c r="C8985" t="s">
        <v>89</v>
      </c>
      <c r="D8985" t="s">
        <v>7034</v>
      </c>
      <c r="E8985" t="s">
        <v>4620</v>
      </c>
      <c r="F8985" t="s">
        <v>89</v>
      </c>
      <c r="G8985" t="s">
        <v>89</v>
      </c>
      <c r="H8985" t="s">
        <v>93</v>
      </c>
    </row>
    <row r="8986" spans="1:8" x14ac:dyDescent="0.25">
      <c r="A8986" t="s">
        <v>318</v>
      </c>
      <c r="B8986" t="s">
        <v>7035</v>
      </c>
      <c r="C8986" t="s">
        <v>89</v>
      </c>
      <c r="D8986" t="s">
        <v>7036</v>
      </c>
      <c r="E8986" t="s">
        <v>4627</v>
      </c>
      <c r="F8986" t="s">
        <v>89</v>
      </c>
      <c r="G8986" t="s">
        <v>89</v>
      </c>
      <c r="H8986" t="s">
        <v>93</v>
      </c>
    </row>
    <row r="8987" spans="1:8" x14ac:dyDescent="0.25">
      <c r="A8987" t="s">
        <v>318</v>
      </c>
      <c r="B8987" t="s">
        <v>7037</v>
      </c>
      <c r="C8987" t="s">
        <v>89</v>
      </c>
      <c r="D8987" t="s">
        <v>7038</v>
      </c>
      <c r="E8987" t="s">
        <v>4513</v>
      </c>
      <c r="F8987" t="s">
        <v>89</v>
      </c>
      <c r="G8987" t="s">
        <v>89</v>
      </c>
      <c r="H8987" t="s">
        <v>93</v>
      </c>
    </row>
    <row r="8988" spans="1:8" x14ac:dyDescent="0.25">
      <c r="A8988" t="s">
        <v>318</v>
      </c>
      <c r="B8988" t="s">
        <v>7039</v>
      </c>
      <c r="C8988" t="s">
        <v>89</v>
      </c>
      <c r="D8988" t="s">
        <v>7040</v>
      </c>
      <c r="E8988" t="s">
        <v>4615</v>
      </c>
      <c r="F8988" t="s">
        <v>89</v>
      </c>
      <c r="G8988" t="s">
        <v>89</v>
      </c>
      <c r="H8988" t="s">
        <v>93</v>
      </c>
    </row>
    <row r="8989" spans="1:8" x14ac:dyDescent="0.25">
      <c r="A8989" t="s">
        <v>318</v>
      </c>
      <c r="B8989" t="s">
        <v>7041</v>
      </c>
      <c r="C8989" t="s">
        <v>89</v>
      </c>
      <c r="D8989" t="s">
        <v>7042</v>
      </c>
      <c r="E8989" t="s">
        <v>4620</v>
      </c>
      <c r="F8989" t="s">
        <v>89</v>
      </c>
      <c r="G8989" t="s">
        <v>89</v>
      </c>
      <c r="H8989" t="s">
        <v>93</v>
      </c>
    </row>
    <row r="8990" spans="1:8" x14ac:dyDescent="0.25">
      <c r="A8990" t="s">
        <v>318</v>
      </c>
      <c r="B8990" t="s">
        <v>7043</v>
      </c>
      <c r="C8990" t="s">
        <v>89</v>
      </c>
      <c r="D8990" t="s">
        <v>7044</v>
      </c>
      <c r="E8990" t="s">
        <v>4627</v>
      </c>
      <c r="F8990" t="s">
        <v>89</v>
      </c>
      <c r="G8990" t="s">
        <v>89</v>
      </c>
      <c r="H8990" t="s">
        <v>93</v>
      </c>
    </row>
    <row r="8991" spans="1:8" x14ac:dyDescent="0.25">
      <c r="A8991" t="s">
        <v>318</v>
      </c>
      <c r="B8991" t="s">
        <v>7045</v>
      </c>
      <c r="C8991" t="s">
        <v>89</v>
      </c>
      <c r="D8991" t="s">
        <v>7046</v>
      </c>
      <c r="E8991" t="s">
        <v>4627</v>
      </c>
      <c r="F8991" t="s">
        <v>89</v>
      </c>
      <c r="G8991" t="s">
        <v>89</v>
      </c>
      <c r="H8991" t="s">
        <v>93</v>
      </c>
    </row>
    <row r="8992" spans="1:8" x14ac:dyDescent="0.25">
      <c r="A8992" t="s">
        <v>318</v>
      </c>
      <c r="B8992" t="s">
        <v>7047</v>
      </c>
      <c r="C8992" t="s">
        <v>89</v>
      </c>
      <c r="D8992" t="s">
        <v>7040</v>
      </c>
      <c r="E8992" t="s">
        <v>4627</v>
      </c>
      <c r="F8992" t="s">
        <v>89</v>
      </c>
      <c r="G8992" t="s">
        <v>89</v>
      </c>
      <c r="H8992" t="s">
        <v>93</v>
      </c>
    </row>
    <row r="8993" spans="1:8" x14ac:dyDescent="0.25">
      <c r="A8993" t="s">
        <v>318</v>
      </c>
      <c r="B8993" t="s">
        <v>7048</v>
      </c>
      <c r="C8993" t="s">
        <v>89</v>
      </c>
      <c r="D8993" t="s">
        <v>7042</v>
      </c>
      <c r="E8993" t="s">
        <v>4513</v>
      </c>
      <c r="F8993" t="s">
        <v>89</v>
      </c>
      <c r="G8993" t="s">
        <v>89</v>
      </c>
      <c r="H8993" t="s">
        <v>93</v>
      </c>
    </row>
    <row r="8994" spans="1:8" x14ac:dyDescent="0.25">
      <c r="A8994" t="s">
        <v>318</v>
      </c>
      <c r="B8994" t="s">
        <v>7049</v>
      </c>
      <c r="C8994" t="s">
        <v>89</v>
      </c>
      <c r="D8994" t="s">
        <v>7044</v>
      </c>
      <c r="E8994" t="s">
        <v>4560</v>
      </c>
      <c r="F8994" t="s">
        <v>89</v>
      </c>
      <c r="G8994" t="s">
        <v>89</v>
      </c>
      <c r="H8994" t="s">
        <v>93</v>
      </c>
    </row>
    <row r="8995" spans="1:8" x14ac:dyDescent="0.25">
      <c r="A8995" t="s">
        <v>318</v>
      </c>
      <c r="B8995" t="s">
        <v>7050</v>
      </c>
      <c r="C8995" t="s">
        <v>89</v>
      </c>
      <c r="D8995" t="s">
        <v>7046</v>
      </c>
      <c r="E8995" t="s">
        <v>4560</v>
      </c>
      <c r="F8995" t="s">
        <v>89</v>
      </c>
      <c r="G8995" t="s">
        <v>89</v>
      </c>
      <c r="H8995" t="s">
        <v>93</v>
      </c>
    </row>
    <row r="8996" spans="1:8" x14ac:dyDescent="0.25">
      <c r="A8996" t="s">
        <v>318</v>
      </c>
      <c r="B8996" t="s">
        <v>7051</v>
      </c>
      <c r="C8996" t="s">
        <v>89</v>
      </c>
      <c r="D8996" t="s">
        <v>7052</v>
      </c>
      <c r="E8996" t="s">
        <v>4615</v>
      </c>
      <c r="F8996" t="s">
        <v>89</v>
      </c>
      <c r="G8996" t="s">
        <v>89</v>
      </c>
      <c r="H8996" t="s">
        <v>93</v>
      </c>
    </row>
    <row r="8997" spans="1:8" x14ac:dyDescent="0.25">
      <c r="A8997" t="s">
        <v>318</v>
      </c>
      <c r="B8997" t="s">
        <v>7053</v>
      </c>
      <c r="C8997" t="s">
        <v>89</v>
      </c>
      <c r="D8997" t="s">
        <v>7054</v>
      </c>
      <c r="E8997" t="s">
        <v>4615</v>
      </c>
      <c r="F8997" t="s">
        <v>89</v>
      </c>
      <c r="G8997" t="s">
        <v>89</v>
      </c>
      <c r="H8997" t="s">
        <v>93</v>
      </c>
    </row>
    <row r="8998" spans="1:8" x14ac:dyDescent="0.25">
      <c r="A8998" t="s">
        <v>318</v>
      </c>
      <c r="B8998" t="s">
        <v>7055</v>
      </c>
      <c r="C8998" t="s">
        <v>89</v>
      </c>
      <c r="D8998" t="s">
        <v>7056</v>
      </c>
      <c r="E8998" t="s">
        <v>4620</v>
      </c>
      <c r="F8998" t="s">
        <v>89</v>
      </c>
      <c r="G8998" t="s">
        <v>89</v>
      </c>
      <c r="H8998" t="s">
        <v>93</v>
      </c>
    </row>
    <row r="8999" spans="1:8" x14ac:dyDescent="0.25">
      <c r="A8999" t="s">
        <v>318</v>
      </c>
      <c r="B8999" t="s">
        <v>1344</v>
      </c>
      <c r="C8999" t="s">
        <v>89</v>
      </c>
      <c r="D8999" t="s">
        <v>7057</v>
      </c>
      <c r="E8999" t="s">
        <v>4620</v>
      </c>
      <c r="F8999" t="s">
        <v>89</v>
      </c>
      <c r="G8999" t="s">
        <v>89</v>
      </c>
      <c r="H8999" t="s">
        <v>93</v>
      </c>
    </row>
    <row r="9000" spans="1:8" x14ac:dyDescent="0.25">
      <c r="A9000" t="s">
        <v>318</v>
      </c>
      <c r="B9000" t="s">
        <v>7058</v>
      </c>
      <c r="C9000" t="s">
        <v>89</v>
      </c>
      <c r="D9000" t="s">
        <v>7059</v>
      </c>
      <c r="E9000" t="s">
        <v>4615</v>
      </c>
      <c r="F9000" t="s">
        <v>89</v>
      </c>
      <c r="G9000" t="s">
        <v>89</v>
      </c>
      <c r="H9000" t="s">
        <v>93</v>
      </c>
    </row>
    <row r="9001" spans="1:8" x14ac:dyDescent="0.25">
      <c r="A9001" t="s">
        <v>318</v>
      </c>
      <c r="B9001" t="s">
        <v>7060</v>
      </c>
      <c r="C9001" t="s">
        <v>89</v>
      </c>
      <c r="D9001" t="s">
        <v>7061</v>
      </c>
      <c r="E9001" t="s">
        <v>4620</v>
      </c>
      <c r="F9001" t="s">
        <v>89</v>
      </c>
      <c r="G9001" t="s">
        <v>89</v>
      </c>
      <c r="H9001" t="s">
        <v>93</v>
      </c>
    </row>
    <row r="9002" spans="1:8" x14ac:dyDescent="0.25">
      <c r="A9002" t="s">
        <v>318</v>
      </c>
      <c r="B9002" t="s">
        <v>7062</v>
      </c>
      <c r="C9002" t="s">
        <v>89</v>
      </c>
      <c r="D9002" t="s">
        <v>7063</v>
      </c>
      <c r="E9002" t="s">
        <v>4627</v>
      </c>
      <c r="F9002" t="s">
        <v>89</v>
      </c>
      <c r="G9002" t="s">
        <v>89</v>
      </c>
      <c r="H9002" t="s">
        <v>93</v>
      </c>
    </row>
    <row r="9003" spans="1:8" x14ac:dyDescent="0.25">
      <c r="A9003" t="s">
        <v>318</v>
      </c>
      <c r="B9003" t="s">
        <v>7064</v>
      </c>
      <c r="C9003" t="s">
        <v>89</v>
      </c>
      <c r="D9003" t="s">
        <v>7065</v>
      </c>
      <c r="E9003" t="s">
        <v>4627</v>
      </c>
      <c r="F9003" t="s">
        <v>89</v>
      </c>
      <c r="G9003" t="s">
        <v>89</v>
      </c>
      <c r="H9003" t="s">
        <v>93</v>
      </c>
    </row>
    <row r="9004" spans="1:8" x14ac:dyDescent="0.25">
      <c r="A9004" t="s">
        <v>318</v>
      </c>
      <c r="B9004" t="s">
        <v>7066</v>
      </c>
      <c r="C9004" t="s">
        <v>89</v>
      </c>
      <c r="D9004" t="s">
        <v>7067</v>
      </c>
      <c r="E9004" t="s">
        <v>4627</v>
      </c>
      <c r="F9004" t="s">
        <v>89</v>
      </c>
      <c r="G9004" t="s">
        <v>89</v>
      </c>
      <c r="H9004" t="s">
        <v>93</v>
      </c>
    </row>
    <row r="9005" spans="1:8" x14ac:dyDescent="0.25">
      <c r="A9005" t="s">
        <v>318</v>
      </c>
      <c r="B9005" t="s">
        <v>7068</v>
      </c>
      <c r="C9005" t="s">
        <v>89</v>
      </c>
      <c r="D9005" t="s">
        <v>7069</v>
      </c>
      <c r="E9005" t="s">
        <v>4670</v>
      </c>
      <c r="F9005" t="s">
        <v>89</v>
      </c>
      <c r="G9005" t="s">
        <v>89</v>
      </c>
      <c r="H9005" t="s">
        <v>93</v>
      </c>
    </row>
    <row r="9006" spans="1:8" x14ac:dyDescent="0.25">
      <c r="A9006" t="s">
        <v>318</v>
      </c>
      <c r="B9006" t="s">
        <v>7070</v>
      </c>
      <c r="C9006" t="s">
        <v>89</v>
      </c>
      <c r="D9006" t="s">
        <v>7071</v>
      </c>
      <c r="E9006" t="s">
        <v>4670</v>
      </c>
      <c r="F9006" t="s">
        <v>89</v>
      </c>
      <c r="G9006" t="s">
        <v>89</v>
      </c>
      <c r="H9006" t="s">
        <v>93</v>
      </c>
    </row>
    <row r="9007" spans="1:8" x14ac:dyDescent="0.25">
      <c r="A9007" t="s">
        <v>318</v>
      </c>
      <c r="B9007" t="s">
        <v>7072</v>
      </c>
      <c r="C9007" t="s">
        <v>89</v>
      </c>
      <c r="D9007" t="s">
        <v>7073</v>
      </c>
      <c r="E9007" t="s">
        <v>4670</v>
      </c>
      <c r="F9007" t="s">
        <v>89</v>
      </c>
      <c r="G9007" t="s">
        <v>89</v>
      </c>
      <c r="H9007" t="s">
        <v>93</v>
      </c>
    </row>
    <row r="9008" spans="1:8" x14ac:dyDescent="0.25">
      <c r="A9008" t="s">
        <v>318</v>
      </c>
      <c r="B9008" t="s">
        <v>7074</v>
      </c>
      <c r="C9008" t="s">
        <v>89</v>
      </c>
      <c r="D9008" t="s">
        <v>7075</v>
      </c>
      <c r="E9008" t="s">
        <v>4675</v>
      </c>
      <c r="F9008" t="s">
        <v>89</v>
      </c>
      <c r="G9008" t="s">
        <v>89</v>
      </c>
      <c r="H9008" t="s">
        <v>93</v>
      </c>
    </row>
    <row r="9009" spans="1:8" x14ac:dyDescent="0.25">
      <c r="A9009" t="s">
        <v>318</v>
      </c>
      <c r="B9009" t="s">
        <v>7076</v>
      </c>
      <c r="C9009" t="s">
        <v>89</v>
      </c>
      <c r="D9009" t="s">
        <v>7077</v>
      </c>
      <c r="E9009" t="s">
        <v>4675</v>
      </c>
      <c r="F9009" t="s">
        <v>89</v>
      </c>
      <c r="G9009" t="s">
        <v>89</v>
      </c>
      <c r="H9009" t="s">
        <v>93</v>
      </c>
    </row>
    <row r="9010" spans="1:8" x14ac:dyDescent="0.25">
      <c r="A9010" t="s">
        <v>318</v>
      </c>
      <c r="B9010" t="s">
        <v>7078</v>
      </c>
      <c r="C9010" t="s">
        <v>89</v>
      </c>
      <c r="D9010" t="s">
        <v>7079</v>
      </c>
      <c r="E9010" t="s">
        <v>4675</v>
      </c>
      <c r="F9010" t="s">
        <v>89</v>
      </c>
      <c r="G9010" t="s">
        <v>89</v>
      </c>
      <c r="H9010" t="s">
        <v>93</v>
      </c>
    </row>
    <row r="9011" spans="1:8" x14ac:dyDescent="0.25">
      <c r="A9011" t="s">
        <v>318</v>
      </c>
      <c r="B9011" t="s">
        <v>7080</v>
      </c>
      <c r="C9011" t="s">
        <v>89</v>
      </c>
      <c r="D9011" t="s">
        <v>7081</v>
      </c>
      <c r="E9011" t="s">
        <v>4612</v>
      </c>
      <c r="F9011" t="s">
        <v>89</v>
      </c>
      <c r="G9011" t="s">
        <v>89</v>
      </c>
      <c r="H9011" t="s">
        <v>93</v>
      </c>
    </row>
    <row r="9012" spans="1:8" x14ac:dyDescent="0.25">
      <c r="A9012" t="s">
        <v>318</v>
      </c>
      <c r="B9012" t="s">
        <v>7082</v>
      </c>
      <c r="C9012" t="s">
        <v>89</v>
      </c>
      <c r="D9012" t="s">
        <v>7083</v>
      </c>
      <c r="E9012" t="s">
        <v>4612</v>
      </c>
      <c r="F9012" t="s">
        <v>89</v>
      </c>
      <c r="G9012" t="s">
        <v>89</v>
      </c>
      <c r="H9012" t="s">
        <v>93</v>
      </c>
    </row>
    <row r="9013" spans="1:8" x14ac:dyDescent="0.25">
      <c r="A9013" t="s">
        <v>318</v>
      </c>
      <c r="B9013" t="s">
        <v>7084</v>
      </c>
      <c r="C9013" t="s">
        <v>89</v>
      </c>
      <c r="D9013" t="s">
        <v>7085</v>
      </c>
      <c r="E9013" t="s">
        <v>4612</v>
      </c>
      <c r="F9013" t="s">
        <v>89</v>
      </c>
      <c r="G9013" t="s">
        <v>89</v>
      </c>
      <c r="H9013" t="s">
        <v>93</v>
      </c>
    </row>
    <row r="9014" spans="1:8" x14ac:dyDescent="0.25">
      <c r="A9014" t="s">
        <v>318</v>
      </c>
      <c r="B9014" t="s">
        <v>7086</v>
      </c>
      <c r="C9014" t="s">
        <v>89</v>
      </c>
      <c r="D9014" t="s">
        <v>7087</v>
      </c>
      <c r="E9014" t="s">
        <v>4473</v>
      </c>
      <c r="F9014" t="s">
        <v>89</v>
      </c>
      <c r="G9014" t="s">
        <v>89</v>
      </c>
      <c r="H9014" t="s">
        <v>93</v>
      </c>
    </row>
    <row r="9015" spans="1:8" x14ac:dyDescent="0.25">
      <c r="A9015" t="s">
        <v>318</v>
      </c>
      <c r="B9015" t="s">
        <v>7088</v>
      </c>
      <c r="C9015" t="s">
        <v>89</v>
      </c>
      <c r="D9015" t="s">
        <v>7089</v>
      </c>
      <c r="E9015" t="s">
        <v>4473</v>
      </c>
      <c r="F9015" t="s">
        <v>89</v>
      </c>
      <c r="G9015" t="s">
        <v>89</v>
      </c>
      <c r="H9015" t="s">
        <v>93</v>
      </c>
    </row>
    <row r="9016" spans="1:8" x14ac:dyDescent="0.25">
      <c r="A9016" t="s">
        <v>318</v>
      </c>
      <c r="B9016" t="s">
        <v>7090</v>
      </c>
      <c r="C9016" t="s">
        <v>89</v>
      </c>
      <c r="D9016" t="s">
        <v>7091</v>
      </c>
      <c r="E9016" t="s">
        <v>4473</v>
      </c>
      <c r="F9016" t="s">
        <v>89</v>
      </c>
      <c r="G9016" t="s">
        <v>89</v>
      </c>
      <c r="H9016" t="s">
        <v>93</v>
      </c>
    </row>
    <row r="9017" spans="1:8" x14ac:dyDescent="0.25">
      <c r="A9017" t="s">
        <v>318</v>
      </c>
      <c r="B9017" t="s">
        <v>7092</v>
      </c>
      <c r="C9017" t="s">
        <v>89</v>
      </c>
      <c r="D9017" t="s">
        <v>7093</v>
      </c>
      <c r="E9017" t="s">
        <v>4473</v>
      </c>
      <c r="F9017" t="s">
        <v>89</v>
      </c>
      <c r="G9017" t="s">
        <v>89</v>
      </c>
      <c r="H9017" t="s">
        <v>93</v>
      </c>
    </row>
    <row r="9018" spans="1:8" x14ac:dyDescent="0.25">
      <c r="A9018" t="s">
        <v>318</v>
      </c>
      <c r="B9018" t="s">
        <v>7094</v>
      </c>
      <c r="C9018" t="s">
        <v>89</v>
      </c>
      <c r="D9018" t="s">
        <v>7095</v>
      </c>
      <c r="E9018" t="s">
        <v>4448</v>
      </c>
      <c r="F9018" t="s">
        <v>89</v>
      </c>
      <c r="G9018" t="s">
        <v>89</v>
      </c>
      <c r="H9018" t="s">
        <v>93</v>
      </c>
    </row>
    <row r="9019" spans="1:8" x14ac:dyDescent="0.25">
      <c r="A9019" t="s">
        <v>318</v>
      </c>
      <c r="B9019" t="s">
        <v>7096</v>
      </c>
      <c r="C9019" t="s">
        <v>89</v>
      </c>
      <c r="D9019" t="s">
        <v>7097</v>
      </c>
      <c r="E9019" t="s">
        <v>4438</v>
      </c>
      <c r="F9019" t="s">
        <v>89</v>
      </c>
      <c r="G9019" t="s">
        <v>89</v>
      </c>
      <c r="H9019" t="s">
        <v>93</v>
      </c>
    </row>
    <row r="9020" spans="1:8" x14ac:dyDescent="0.25">
      <c r="A9020" t="s">
        <v>318</v>
      </c>
      <c r="B9020" t="s">
        <v>7098</v>
      </c>
      <c r="C9020" t="s">
        <v>89</v>
      </c>
      <c r="D9020" t="s">
        <v>7099</v>
      </c>
      <c r="E9020" t="s">
        <v>4438</v>
      </c>
      <c r="F9020" t="s">
        <v>89</v>
      </c>
      <c r="G9020" t="s">
        <v>89</v>
      </c>
      <c r="H9020" t="s">
        <v>93</v>
      </c>
    </row>
    <row r="9021" spans="1:8" x14ac:dyDescent="0.25">
      <c r="A9021" t="s">
        <v>318</v>
      </c>
      <c r="B9021" t="s">
        <v>7100</v>
      </c>
      <c r="C9021" t="s">
        <v>89</v>
      </c>
      <c r="D9021" t="s">
        <v>7101</v>
      </c>
      <c r="E9021" t="s">
        <v>4438</v>
      </c>
      <c r="F9021" t="s">
        <v>89</v>
      </c>
      <c r="G9021" t="s">
        <v>89</v>
      </c>
      <c r="H9021" t="s">
        <v>93</v>
      </c>
    </row>
    <row r="9022" spans="1:8" x14ac:dyDescent="0.25">
      <c r="A9022" t="s">
        <v>318</v>
      </c>
      <c r="B9022" t="s">
        <v>7102</v>
      </c>
      <c r="C9022" t="s">
        <v>89</v>
      </c>
      <c r="D9022" t="s">
        <v>7103</v>
      </c>
      <c r="E9022" t="s">
        <v>4557</v>
      </c>
      <c r="F9022" t="s">
        <v>89</v>
      </c>
      <c r="G9022" t="s">
        <v>89</v>
      </c>
      <c r="H9022" t="s">
        <v>93</v>
      </c>
    </row>
    <row r="9023" spans="1:8" x14ac:dyDescent="0.25">
      <c r="A9023" t="s">
        <v>318</v>
      </c>
      <c r="B9023" t="s">
        <v>7104</v>
      </c>
      <c r="C9023" t="s">
        <v>89</v>
      </c>
      <c r="D9023" t="s">
        <v>7105</v>
      </c>
      <c r="E9023" t="s">
        <v>4539</v>
      </c>
      <c r="F9023" t="s">
        <v>89</v>
      </c>
      <c r="G9023" t="s">
        <v>89</v>
      </c>
      <c r="H9023" t="s">
        <v>93</v>
      </c>
    </row>
    <row r="9024" spans="1:8" x14ac:dyDescent="0.25">
      <c r="A9024" t="s">
        <v>318</v>
      </c>
      <c r="B9024" t="s">
        <v>7106</v>
      </c>
      <c r="C9024" t="s">
        <v>89</v>
      </c>
      <c r="D9024" t="s">
        <v>7107</v>
      </c>
      <c r="E9024" t="s">
        <v>4539</v>
      </c>
      <c r="F9024" t="s">
        <v>89</v>
      </c>
      <c r="G9024" t="s">
        <v>89</v>
      </c>
      <c r="H9024" t="s">
        <v>93</v>
      </c>
    </row>
    <row r="9025" spans="1:8" x14ac:dyDescent="0.25">
      <c r="A9025" t="s">
        <v>318</v>
      </c>
      <c r="B9025" t="s">
        <v>7108</v>
      </c>
      <c r="C9025" t="s">
        <v>89</v>
      </c>
      <c r="D9025" t="s">
        <v>7109</v>
      </c>
      <c r="E9025" t="s">
        <v>4473</v>
      </c>
      <c r="F9025" t="s">
        <v>89</v>
      </c>
      <c r="G9025" t="s">
        <v>89</v>
      </c>
      <c r="H9025" t="s">
        <v>93</v>
      </c>
    </row>
    <row r="9026" spans="1:8" x14ac:dyDescent="0.25">
      <c r="A9026" t="s">
        <v>318</v>
      </c>
      <c r="B9026" t="s">
        <v>7110</v>
      </c>
      <c r="C9026" t="s">
        <v>89</v>
      </c>
      <c r="D9026" t="s">
        <v>89</v>
      </c>
      <c r="E9026" t="s">
        <v>4667</v>
      </c>
      <c r="F9026" t="s">
        <v>89</v>
      </c>
      <c r="G9026" t="s">
        <v>89</v>
      </c>
      <c r="H9026" t="s">
        <v>93</v>
      </c>
    </row>
    <row r="9027" spans="1:8" x14ac:dyDescent="0.25">
      <c r="A9027" t="s">
        <v>318</v>
      </c>
      <c r="B9027" t="s">
        <v>7111</v>
      </c>
      <c r="C9027" t="s">
        <v>89</v>
      </c>
      <c r="D9027" t="s">
        <v>89</v>
      </c>
      <c r="E9027" t="s">
        <v>4667</v>
      </c>
      <c r="F9027" t="s">
        <v>89</v>
      </c>
      <c r="G9027" t="s">
        <v>89</v>
      </c>
      <c r="H9027" t="s">
        <v>93</v>
      </c>
    </row>
    <row r="9028" spans="1:8" x14ac:dyDescent="0.25">
      <c r="A9028" t="s">
        <v>318</v>
      </c>
      <c r="B9028" t="s">
        <v>7112</v>
      </c>
      <c r="C9028" t="s">
        <v>89</v>
      </c>
      <c r="D9028" t="s">
        <v>89</v>
      </c>
      <c r="E9028" t="s">
        <v>4661</v>
      </c>
      <c r="F9028" t="s">
        <v>89</v>
      </c>
      <c r="G9028" t="s">
        <v>89</v>
      </c>
      <c r="H9028" t="s">
        <v>93</v>
      </c>
    </row>
    <row r="9029" spans="1:8" x14ac:dyDescent="0.25">
      <c r="A9029" t="s">
        <v>318</v>
      </c>
      <c r="B9029" t="s">
        <v>7113</v>
      </c>
      <c r="C9029" t="s">
        <v>89</v>
      </c>
      <c r="D9029" t="s">
        <v>89</v>
      </c>
      <c r="E9029" t="s">
        <v>4675</v>
      </c>
      <c r="F9029" t="s">
        <v>89</v>
      </c>
      <c r="G9029" t="s">
        <v>89</v>
      </c>
      <c r="H9029" t="s">
        <v>93</v>
      </c>
    </row>
    <row r="9030" spans="1:8" x14ac:dyDescent="0.25">
      <c r="A9030" t="s">
        <v>318</v>
      </c>
      <c r="B9030" t="s">
        <v>7114</v>
      </c>
      <c r="C9030" t="s">
        <v>89</v>
      </c>
      <c r="D9030" t="s">
        <v>89</v>
      </c>
      <c r="E9030" t="s">
        <v>4661</v>
      </c>
      <c r="F9030" t="s">
        <v>89</v>
      </c>
      <c r="G9030" t="s">
        <v>89</v>
      </c>
      <c r="H9030" t="s">
        <v>93</v>
      </c>
    </row>
    <row r="9031" spans="1:8" x14ac:dyDescent="0.25">
      <c r="A9031" t="s">
        <v>318</v>
      </c>
      <c r="B9031" t="s">
        <v>7115</v>
      </c>
      <c r="C9031" t="s">
        <v>89</v>
      </c>
      <c r="D9031" t="s">
        <v>7116</v>
      </c>
      <c r="E9031" t="s">
        <v>4654</v>
      </c>
      <c r="F9031" t="s">
        <v>89</v>
      </c>
      <c r="G9031" t="s">
        <v>89</v>
      </c>
      <c r="H9031" t="s">
        <v>93</v>
      </c>
    </row>
    <row r="9032" spans="1:8" x14ac:dyDescent="0.25">
      <c r="A9032" t="s">
        <v>318</v>
      </c>
      <c r="B9032" t="s">
        <v>4686</v>
      </c>
      <c r="C9032" t="s">
        <v>89</v>
      </c>
      <c r="D9032" t="s">
        <v>7117</v>
      </c>
      <c r="E9032" t="s">
        <v>4658</v>
      </c>
      <c r="F9032" t="s">
        <v>89</v>
      </c>
      <c r="G9032" t="s">
        <v>89</v>
      </c>
      <c r="H9032" t="s">
        <v>93</v>
      </c>
    </row>
    <row r="9033" spans="1:8" x14ac:dyDescent="0.25">
      <c r="A9033" t="s">
        <v>318</v>
      </c>
      <c r="B9033" t="s">
        <v>7120</v>
      </c>
      <c r="C9033" t="s">
        <v>89</v>
      </c>
      <c r="D9033" t="s">
        <v>89</v>
      </c>
      <c r="E9033" t="s">
        <v>4665</v>
      </c>
      <c r="F9033" t="s">
        <v>89</v>
      </c>
      <c r="G9033" t="s">
        <v>89</v>
      </c>
      <c r="H9033" t="s">
        <v>93</v>
      </c>
    </row>
    <row r="9034" spans="1:8" x14ac:dyDescent="0.25">
      <c r="A9034" t="s">
        <v>318</v>
      </c>
      <c r="B9034" t="s">
        <v>7121</v>
      </c>
      <c r="C9034" t="s">
        <v>89</v>
      </c>
      <c r="D9034" t="s">
        <v>89</v>
      </c>
      <c r="E9034" t="s">
        <v>4665</v>
      </c>
      <c r="F9034" t="s">
        <v>89</v>
      </c>
      <c r="G9034" t="s">
        <v>89</v>
      </c>
      <c r="H9034" t="s">
        <v>93</v>
      </c>
    </row>
    <row r="9035" spans="1:8" x14ac:dyDescent="0.25">
      <c r="A9035" t="s">
        <v>318</v>
      </c>
      <c r="B9035" t="s">
        <v>7122</v>
      </c>
      <c r="C9035" t="s">
        <v>89</v>
      </c>
      <c r="D9035" t="s">
        <v>89</v>
      </c>
      <c r="E9035" t="s">
        <v>4665</v>
      </c>
      <c r="F9035" t="s">
        <v>89</v>
      </c>
      <c r="G9035" t="s">
        <v>89</v>
      </c>
      <c r="H9035" t="s">
        <v>93</v>
      </c>
    </row>
    <row r="9036" spans="1:8" x14ac:dyDescent="0.25">
      <c r="A9036" t="s">
        <v>318</v>
      </c>
      <c r="B9036" t="s">
        <v>1284</v>
      </c>
      <c r="C9036" t="s">
        <v>89</v>
      </c>
      <c r="D9036" t="s">
        <v>89</v>
      </c>
      <c r="E9036" t="s">
        <v>4667</v>
      </c>
      <c r="F9036" t="s">
        <v>89</v>
      </c>
      <c r="G9036" t="s">
        <v>89</v>
      </c>
      <c r="H9036" t="s">
        <v>93</v>
      </c>
    </row>
    <row r="9037" spans="1:8" x14ac:dyDescent="0.25">
      <c r="A9037" t="s">
        <v>318</v>
      </c>
      <c r="B9037" t="s">
        <v>1122</v>
      </c>
      <c r="C9037" t="s">
        <v>89</v>
      </c>
      <c r="D9037" t="s">
        <v>89</v>
      </c>
      <c r="E9037" t="s">
        <v>4667</v>
      </c>
      <c r="F9037" t="s">
        <v>89</v>
      </c>
      <c r="G9037" t="s">
        <v>89</v>
      </c>
      <c r="H9037" t="s">
        <v>93</v>
      </c>
    </row>
    <row r="9038" spans="1:8" x14ac:dyDescent="0.25">
      <c r="A9038" t="s">
        <v>318</v>
      </c>
      <c r="B9038" t="s">
        <v>1331</v>
      </c>
      <c r="C9038" t="s">
        <v>89</v>
      </c>
      <c r="D9038" t="s">
        <v>89</v>
      </c>
      <c r="E9038" t="s">
        <v>4667</v>
      </c>
      <c r="F9038" t="s">
        <v>89</v>
      </c>
      <c r="G9038" t="s">
        <v>89</v>
      </c>
      <c r="H9038" t="s">
        <v>93</v>
      </c>
    </row>
    <row r="9039" spans="1:8" x14ac:dyDescent="0.25">
      <c r="A9039" t="s">
        <v>318</v>
      </c>
      <c r="B9039" t="s">
        <v>1124</v>
      </c>
      <c r="C9039" t="s">
        <v>89</v>
      </c>
      <c r="D9039" t="s">
        <v>89</v>
      </c>
      <c r="E9039" t="s">
        <v>4667</v>
      </c>
      <c r="F9039" t="s">
        <v>89</v>
      </c>
      <c r="G9039" t="s">
        <v>89</v>
      </c>
      <c r="H9039" t="s">
        <v>93</v>
      </c>
    </row>
    <row r="9040" spans="1:8" x14ac:dyDescent="0.25">
      <c r="A9040" t="s">
        <v>318</v>
      </c>
      <c r="B9040" t="s">
        <v>1125</v>
      </c>
      <c r="C9040" t="s">
        <v>89</v>
      </c>
      <c r="D9040" t="s">
        <v>89</v>
      </c>
      <c r="E9040" t="s">
        <v>4667</v>
      </c>
      <c r="F9040" t="s">
        <v>89</v>
      </c>
      <c r="G9040" t="s">
        <v>89</v>
      </c>
      <c r="H9040" t="s">
        <v>93</v>
      </c>
    </row>
    <row r="9041" spans="1:8" x14ac:dyDescent="0.25">
      <c r="A9041" t="s">
        <v>318</v>
      </c>
      <c r="B9041" t="s">
        <v>3060</v>
      </c>
      <c r="C9041" t="s">
        <v>89</v>
      </c>
      <c r="D9041" t="s">
        <v>89</v>
      </c>
      <c r="E9041" t="s">
        <v>4667</v>
      </c>
      <c r="F9041" t="s">
        <v>89</v>
      </c>
      <c r="G9041" t="s">
        <v>89</v>
      </c>
      <c r="H9041" t="s">
        <v>93</v>
      </c>
    </row>
    <row r="9042" spans="1:8" x14ac:dyDescent="0.25">
      <c r="A9042" t="s">
        <v>318</v>
      </c>
      <c r="B9042" t="s">
        <v>3059</v>
      </c>
      <c r="C9042" t="s">
        <v>89</v>
      </c>
      <c r="D9042" t="s">
        <v>89</v>
      </c>
      <c r="E9042" t="s">
        <v>4667</v>
      </c>
      <c r="F9042" t="s">
        <v>89</v>
      </c>
      <c r="G9042" t="s">
        <v>89</v>
      </c>
      <c r="H9042" t="s">
        <v>93</v>
      </c>
    </row>
    <row r="9043" spans="1:8" x14ac:dyDescent="0.25">
      <c r="A9043" t="s">
        <v>318</v>
      </c>
      <c r="B9043" t="s">
        <v>7123</v>
      </c>
      <c r="C9043" t="s">
        <v>89</v>
      </c>
      <c r="D9043" t="s">
        <v>89</v>
      </c>
      <c r="E9043" t="s">
        <v>4667</v>
      </c>
      <c r="F9043" t="s">
        <v>89</v>
      </c>
      <c r="G9043" t="s">
        <v>89</v>
      </c>
      <c r="H9043" t="s">
        <v>93</v>
      </c>
    </row>
    <row r="9044" spans="1:8" x14ac:dyDescent="0.25">
      <c r="A9044" t="s">
        <v>318</v>
      </c>
      <c r="B9044" t="s">
        <v>3058</v>
      </c>
      <c r="C9044" t="s">
        <v>89</v>
      </c>
      <c r="D9044" t="s">
        <v>89</v>
      </c>
      <c r="E9044" t="s">
        <v>4667</v>
      </c>
      <c r="F9044" t="s">
        <v>89</v>
      </c>
      <c r="G9044" t="s">
        <v>89</v>
      </c>
      <c r="H9044" t="s">
        <v>93</v>
      </c>
    </row>
    <row r="9045" spans="1:8" x14ac:dyDescent="0.25">
      <c r="A9045" t="s">
        <v>318</v>
      </c>
      <c r="B9045" t="s">
        <v>3063</v>
      </c>
      <c r="C9045" t="s">
        <v>89</v>
      </c>
      <c r="D9045" t="s">
        <v>89</v>
      </c>
      <c r="E9045" t="s">
        <v>4667</v>
      </c>
      <c r="F9045" t="s">
        <v>89</v>
      </c>
      <c r="G9045" t="s">
        <v>89</v>
      </c>
      <c r="H9045" t="s">
        <v>93</v>
      </c>
    </row>
    <row r="9046" spans="1:8" x14ac:dyDescent="0.25">
      <c r="A9046" t="s">
        <v>318</v>
      </c>
      <c r="B9046" t="s">
        <v>4700</v>
      </c>
      <c r="C9046" t="s">
        <v>89</v>
      </c>
      <c r="D9046" t="s">
        <v>89</v>
      </c>
      <c r="E9046" t="s">
        <v>4667</v>
      </c>
      <c r="F9046" t="s">
        <v>89</v>
      </c>
      <c r="G9046" t="s">
        <v>89</v>
      </c>
      <c r="H9046" t="s">
        <v>93</v>
      </c>
    </row>
    <row r="9047" spans="1:8" x14ac:dyDescent="0.25">
      <c r="A9047" t="s">
        <v>318</v>
      </c>
      <c r="B9047" t="s">
        <v>7124</v>
      </c>
      <c r="C9047" t="s">
        <v>89</v>
      </c>
      <c r="D9047" t="s">
        <v>89</v>
      </c>
      <c r="E9047" t="s">
        <v>4665</v>
      </c>
      <c r="F9047" t="s">
        <v>89</v>
      </c>
      <c r="G9047" t="s">
        <v>89</v>
      </c>
      <c r="H9047" t="s">
        <v>93</v>
      </c>
    </row>
    <row r="9048" spans="1:8" x14ac:dyDescent="0.25">
      <c r="A9048" t="s">
        <v>318</v>
      </c>
      <c r="B9048" t="s">
        <v>7125</v>
      </c>
      <c r="C9048" t="s">
        <v>89</v>
      </c>
      <c r="D9048" t="s">
        <v>89</v>
      </c>
      <c r="E9048" t="s">
        <v>4702</v>
      </c>
      <c r="F9048" t="s">
        <v>89</v>
      </c>
      <c r="G9048" t="s">
        <v>89</v>
      </c>
      <c r="H9048" t="s">
        <v>93</v>
      </c>
    </row>
    <row r="9049" spans="1:8" x14ac:dyDescent="0.25">
      <c r="A9049" t="s">
        <v>318</v>
      </c>
      <c r="B9049" t="s">
        <v>7126</v>
      </c>
      <c r="C9049" t="s">
        <v>89</v>
      </c>
      <c r="D9049" t="s">
        <v>89</v>
      </c>
      <c r="E9049" t="s">
        <v>4712</v>
      </c>
      <c r="F9049" t="s">
        <v>89</v>
      </c>
      <c r="G9049" t="s">
        <v>89</v>
      </c>
      <c r="H9049" t="s">
        <v>93</v>
      </c>
    </row>
    <row r="9050" spans="1:8" x14ac:dyDescent="0.25">
      <c r="A9050" t="s">
        <v>318</v>
      </c>
      <c r="B9050" t="s">
        <v>1268</v>
      </c>
      <c r="C9050" t="s">
        <v>89</v>
      </c>
      <c r="D9050" t="s">
        <v>89</v>
      </c>
      <c r="E9050" t="s">
        <v>4670</v>
      </c>
      <c r="F9050" t="s">
        <v>89</v>
      </c>
      <c r="G9050" t="s">
        <v>89</v>
      </c>
      <c r="H9050" t="s">
        <v>93</v>
      </c>
    </row>
    <row r="9051" spans="1:8" x14ac:dyDescent="0.25">
      <c r="A9051" t="s">
        <v>318</v>
      </c>
      <c r="B9051" t="s">
        <v>1336</v>
      </c>
      <c r="C9051" t="s">
        <v>89</v>
      </c>
      <c r="D9051" t="s">
        <v>89</v>
      </c>
      <c r="E9051" t="s">
        <v>4670</v>
      </c>
      <c r="F9051" t="s">
        <v>89</v>
      </c>
      <c r="G9051" t="s">
        <v>89</v>
      </c>
      <c r="H9051" t="s">
        <v>93</v>
      </c>
    </row>
    <row r="9052" spans="1:8" x14ac:dyDescent="0.25">
      <c r="A9052" t="s">
        <v>318</v>
      </c>
      <c r="B9052" t="s">
        <v>3068</v>
      </c>
      <c r="C9052" t="s">
        <v>89</v>
      </c>
      <c r="D9052" t="s">
        <v>89</v>
      </c>
      <c r="E9052" t="s">
        <v>4670</v>
      </c>
      <c r="F9052" t="s">
        <v>89</v>
      </c>
      <c r="G9052" t="s">
        <v>89</v>
      </c>
      <c r="H9052" t="s">
        <v>93</v>
      </c>
    </row>
    <row r="9053" spans="1:8" x14ac:dyDescent="0.25">
      <c r="A9053" t="s">
        <v>318</v>
      </c>
      <c r="B9053" t="s">
        <v>1269</v>
      </c>
      <c r="C9053" t="s">
        <v>89</v>
      </c>
      <c r="D9053" t="s">
        <v>89</v>
      </c>
      <c r="E9053" t="s">
        <v>4670</v>
      </c>
      <c r="F9053" t="s">
        <v>89</v>
      </c>
      <c r="G9053" t="s">
        <v>89</v>
      </c>
      <c r="H9053" t="s">
        <v>93</v>
      </c>
    </row>
    <row r="9054" spans="1:8" x14ac:dyDescent="0.25">
      <c r="A9054" t="s">
        <v>318</v>
      </c>
      <c r="B9054" t="s">
        <v>1270</v>
      </c>
      <c r="C9054" t="s">
        <v>89</v>
      </c>
      <c r="D9054" t="s">
        <v>89</v>
      </c>
      <c r="E9054" t="s">
        <v>4670</v>
      </c>
      <c r="F9054" t="s">
        <v>89</v>
      </c>
      <c r="G9054" t="s">
        <v>89</v>
      </c>
      <c r="H9054" t="s">
        <v>93</v>
      </c>
    </row>
    <row r="9055" spans="1:8" x14ac:dyDescent="0.25">
      <c r="A9055" t="s">
        <v>318</v>
      </c>
      <c r="B9055" t="s">
        <v>4713</v>
      </c>
      <c r="C9055" t="s">
        <v>89</v>
      </c>
      <c r="D9055" t="s">
        <v>89</v>
      </c>
      <c r="E9055" t="s">
        <v>4670</v>
      </c>
      <c r="F9055" t="s">
        <v>89</v>
      </c>
      <c r="G9055" t="s">
        <v>89</v>
      </c>
      <c r="H9055" t="s">
        <v>93</v>
      </c>
    </row>
    <row r="9056" spans="1:8" x14ac:dyDescent="0.25">
      <c r="A9056" t="s">
        <v>318</v>
      </c>
      <c r="B9056" t="s">
        <v>3073</v>
      </c>
      <c r="C9056" t="s">
        <v>89</v>
      </c>
      <c r="D9056" t="s">
        <v>89</v>
      </c>
      <c r="E9056" t="s">
        <v>4670</v>
      </c>
      <c r="F9056" t="s">
        <v>89</v>
      </c>
      <c r="G9056" t="s">
        <v>89</v>
      </c>
      <c r="H9056" t="s">
        <v>93</v>
      </c>
    </row>
    <row r="9057" spans="1:8" x14ac:dyDescent="0.25">
      <c r="A9057" t="s">
        <v>318</v>
      </c>
      <c r="B9057" t="s">
        <v>7127</v>
      </c>
      <c r="C9057" t="s">
        <v>89</v>
      </c>
      <c r="D9057" t="s">
        <v>89</v>
      </c>
      <c r="E9057" t="s">
        <v>4670</v>
      </c>
      <c r="F9057" t="s">
        <v>89</v>
      </c>
      <c r="G9057" t="s">
        <v>89</v>
      </c>
      <c r="H9057" t="s">
        <v>93</v>
      </c>
    </row>
    <row r="9058" spans="1:8" x14ac:dyDescent="0.25">
      <c r="A9058" t="s">
        <v>318</v>
      </c>
      <c r="B9058" t="s">
        <v>7128</v>
      </c>
      <c r="C9058" t="s">
        <v>89</v>
      </c>
      <c r="D9058" t="s">
        <v>89</v>
      </c>
      <c r="E9058" t="s">
        <v>1231</v>
      </c>
      <c r="F9058" t="s">
        <v>89</v>
      </c>
      <c r="G9058" t="s">
        <v>89</v>
      </c>
      <c r="H9058" t="s">
        <v>93</v>
      </c>
    </row>
    <row r="9059" spans="1:8" x14ac:dyDescent="0.25">
      <c r="A9059" t="s">
        <v>318</v>
      </c>
      <c r="B9059" t="s">
        <v>7129</v>
      </c>
      <c r="C9059" t="s">
        <v>89</v>
      </c>
      <c r="D9059" t="s">
        <v>89</v>
      </c>
      <c r="E9059" t="s">
        <v>1231</v>
      </c>
      <c r="F9059" t="s">
        <v>89</v>
      </c>
      <c r="G9059" t="s">
        <v>89</v>
      </c>
      <c r="H9059" t="s">
        <v>93</v>
      </c>
    </row>
    <row r="9060" spans="1:8" x14ac:dyDescent="0.25">
      <c r="A9060" t="s">
        <v>318</v>
      </c>
      <c r="B9060" t="s">
        <v>1439</v>
      </c>
      <c r="C9060" t="s">
        <v>89</v>
      </c>
      <c r="D9060" t="s">
        <v>89</v>
      </c>
      <c r="E9060" t="s">
        <v>1231</v>
      </c>
      <c r="F9060" t="s">
        <v>89</v>
      </c>
      <c r="G9060" t="s">
        <v>89</v>
      </c>
      <c r="H9060" t="s">
        <v>93</v>
      </c>
    </row>
    <row r="9061" spans="1:8" x14ac:dyDescent="0.25">
      <c r="A9061" t="s">
        <v>318</v>
      </c>
      <c r="B9061" t="s">
        <v>3725</v>
      </c>
      <c r="C9061" t="s">
        <v>89</v>
      </c>
      <c r="D9061" t="s">
        <v>89</v>
      </c>
      <c r="E9061" t="s">
        <v>1504</v>
      </c>
      <c r="F9061" t="s">
        <v>89</v>
      </c>
      <c r="G9061" t="s">
        <v>89</v>
      </c>
      <c r="H9061" t="s">
        <v>93</v>
      </c>
    </row>
    <row r="9062" spans="1:8" x14ac:dyDescent="0.25">
      <c r="A9062" t="s">
        <v>318</v>
      </c>
      <c r="B9062" t="s">
        <v>3724</v>
      </c>
      <c r="C9062" t="s">
        <v>89</v>
      </c>
      <c r="D9062" t="s">
        <v>89</v>
      </c>
      <c r="E9062" t="s">
        <v>1504</v>
      </c>
      <c r="F9062" t="s">
        <v>89</v>
      </c>
      <c r="G9062" t="s">
        <v>89</v>
      </c>
      <c r="H9062" t="s">
        <v>93</v>
      </c>
    </row>
    <row r="9063" spans="1:8" x14ac:dyDescent="0.25">
      <c r="A9063" t="s">
        <v>318</v>
      </c>
      <c r="B9063" t="s">
        <v>1138</v>
      </c>
      <c r="C9063" t="s">
        <v>89</v>
      </c>
      <c r="D9063" t="s">
        <v>89</v>
      </c>
      <c r="E9063" t="s">
        <v>1139</v>
      </c>
      <c r="F9063" t="s">
        <v>89</v>
      </c>
      <c r="G9063" t="s">
        <v>89</v>
      </c>
      <c r="H9063" t="s">
        <v>93</v>
      </c>
    </row>
    <row r="9064" spans="1:8" x14ac:dyDescent="0.25">
      <c r="A9064" t="s">
        <v>319</v>
      </c>
      <c r="B9064" t="s">
        <v>6854</v>
      </c>
      <c r="C9064" t="s">
        <v>89</v>
      </c>
      <c r="D9064" t="s">
        <v>6855</v>
      </c>
      <c r="E9064" t="s">
        <v>4539</v>
      </c>
      <c r="F9064" t="s">
        <v>89</v>
      </c>
      <c r="G9064" t="s">
        <v>89</v>
      </c>
      <c r="H9064" t="s">
        <v>93</v>
      </c>
    </row>
    <row r="9065" spans="1:8" x14ac:dyDescent="0.25">
      <c r="A9065" t="s">
        <v>319</v>
      </c>
      <c r="B9065" t="s">
        <v>6856</v>
      </c>
      <c r="C9065" t="s">
        <v>89</v>
      </c>
      <c r="D9065" t="s">
        <v>6857</v>
      </c>
      <c r="E9065" t="s">
        <v>4548</v>
      </c>
      <c r="F9065" t="s">
        <v>89</v>
      </c>
      <c r="G9065" t="s">
        <v>89</v>
      </c>
      <c r="H9065" t="s">
        <v>93</v>
      </c>
    </row>
    <row r="9066" spans="1:8" x14ac:dyDescent="0.25">
      <c r="A9066" t="s">
        <v>319</v>
      </c>
      <c r="B9066" t="s">
        <v>6858</v>
      </c>
      <c r="C9066" t="s">
        <v>89</v>
      </c>
      <c r="D9066" t="s">
        <v>6859</v>
      </c>
      <c r="E9066" t="s">
        <v>4491</v>
      </c>
      <c r="F9066" t="s">
        <v>89</v>
      </c>
      <c r="G9066" t="s">
        <v>89</v>
      </c>
      <c r="H9066" t="s">
        <v>93</v>
      </c>
    </row>
    <row r="9067" spans="1:8" x14ac:dyDescent="0.25">
      <c r="A9067" t="s">
        <v>319</v>
      </c>
      <c r="B9067" t="s">
        <v>6860</v>
      </c>
      <c r="C9067" t="s">
        <v>89</v>
      </c>
      <c r="D9067" t="s">
        <v>6861</v>
      </c>
      <c r="E9067" t="s">
        <v>4394</v>
      </c>
      <c r="F9067" t="s">
        <v>89</v>
      </c>
      <c r="G9067" t="s">
        <v>89</v>
      </c>
      <c r="H9067" t="s">
        <v>93</v>
      </c>
    </row>
    <row r="9068" spans="1:8" x14ac:dyDescent="0.25">
      <c r="A9068" t="s">
        <v>319</v>
      </c>
      <c r="B9068" t="s">
        <v>6862</v>
      </c>
      <c r="C9068" t="s">
        <v>89</v>
      </c>
      <c r="D9068" t="s">
        <v>6863</v>
      </c>
      <c r="E9068" t="s">
        <v>4451</v>
      </c>
      <c r="F9068" t="s">
        <v>89</v>
      </c>
      <c r="G9068" t="s">
        <v>89</v>
      </c>
      <c r="H9068" t="s">
        <v>93</v>
      </c>
    </row>
    <row r="9069" spans="1:8" x14ac:dyDescent="0.25">
      <c r="A9069" t="s">
        <v>319</v>
      </c>
      <c r="B9069" t="s">
        <v>6864</v>
      </c>
      <c r="C9069" t="s">
        <v>89</v>
      </c>
      <c r="D9069" t="s">
        <v>6865</v>
      </c>
      <c r="E9069" t="s">
        <v>4548</v>
      </c>
      <c r="F9069" t="s">
        <v>89</v>
      </c>
      <c r="G9069" t="s">
        <v>89</v>
      </c>
      <c r="H9069" t="s">
        <v>93</v>
      </c>
    </row>
    <row r="9070" spans="1:8" x14ac:dyDescent="0.25">
      <c r="A9070" t="s">
        <v>319</v>
      </c>
      <c r="B9070" t="s">
        <v>6866</v>
      </c>
      <c r="C9070" t="s">
        <v>89</v>
      </c>
      <c r="D9070" t="s">
        <v>6867</v>
      </c>
      <c r="E9070" t="s">
        <v>4491</v>
      </c>
      <c r="F9070" t="s">
        <v>89</v>
      </c>
      <c r="G9070" t="s">
        <v>89</v>
      </c>
      <c r="H9070" t="s">
        <v>93</v>
      </c>
    </row>
    <row r="9071" spans="1:8" x14ac:dyDescent="0.25">
      <c r="A9071" t="s">
        <v>319</v>
      </c>
      <c r="B9071" t="s">
        <v>6868</v>
      </c>
      <c r="C9071" t="s">
        <v>89</v>
      </c>
      <c r="D9071" t="s">
        <v>6869</v>
      </c>
      <c r="E9071" t="s">
        <v>6870</v>
      </c>
      <c r="F9071" t="s">
        <v>89</v>
      </c>
      <c r="G9071" t="s">
        <v>89</v>
      </c>
      <c r="H9071" t="s">
        <v>93</v>
      </c>
    </row>
    <row r="9072" spans="1:8" x14ac:dyDescent="0.25">
      <c r="A9072" t="s">
        <v>319</v>
      </c>
      <c r="B9072" t="s">
        <v>6871</v>
      </c>
      <c r="C9072" t="s">
        <v>89</v>
      </c>
      <c r="D9072" t="s">
        <v>6872</v>
      </c>
      <c r="E9072" t="s">
        <v>4376</v>
      </c>
      <c r="F9072" t="s">
        <v>89</v>
      </c>
      <c r="G9072" t="s">
        <v>89</v>
      </c>
      <c r="H9072" t="s">
        <v>93</v>
      </c>
    </row>
    <row r="9073" spans="1:8" x14ac:dyDescent="0.25">
      <c r="A9073" t="s">
        <v>319</v>
      </c>
      <c r="B9073" t="s">
        <v>6873</v>
      </c>
      <c r="C9073" t="s">
        <v>89</v>
      </c>
      <c r="D9073" t="s">
        <v>6872</v>
      </c>
      <c r="E9073" t="s">
        <v>6874</v>
      </c>
      <c r="F9073" t="s">
        <v>89</v>
      </c>
      <c r="G9073" t="s">
        <v>89</v>
      </c>
      <c r="H9073" t="s">
        <v>93</v>
      </c>
    </row>
    <row r="9074" spans="1:8" x14ac:dyDescent="0.25">
      <c r="A9074" t="s">
        <v>319</v>
      </c>
      <c r="B9074" t="s">
        <v>6875</v>
      </c>
      <c r="C9074" t="s">
        <v>89</v>
      </c>
      <c r="D9074" t="s">
        <v>6872</v>
      </c>
      <c r="E9074" t="s">
        <v>4394</v>
      </c>
      <c r="F9074" t="s">
        <v>89</v>
      </c>
      <c r="G9074" t="s">
        <v>89</v>
      </c>
      <c r="H9074" t="s">
        <v>93</v>
      </c>
    </row>
    <row r="9075" spans="1:8" x14ac:dyDescent="0.25">
      <c r="A9075" t="s">
        <v>319</v>
      </c>
      <c r="B9075" t="s">
        <v>6876</v>
      </c>
      <c r="C9075" t="s">
        <v>89</v>
      </c>
      <c r="D9075" t="s">
        <v>6877</v>
      </c>
      <c r="E9075" t="s">
        <v>6878</v>
      </c>
      <c r="F9075" t="s">
        <v>89</v>
      </c>
      <c r="G9075" t="s">
        <v>89</v>
      </c>
      <c r="H9075" t="s">
        <v>93</v>
      </c>
    </row>
    <row r="9076" spans="1:8" x14ac:dyDescent="0.25">
      <c r="A9076" t="s">
        <v>319</v>
      </c>
      <c r="B9076" t="s">
        <v>6879</v>
      </c>
      <c r="C9076" t="s">
        <v>89</v>
      </c>
      <c r="D9076" t="s">
        <v>6880</v>
      </c>
      <c r="E9076" t="s">
        <v>4491</v>
      </c>
      <c r="F9076" t="s">
        <v>89</v>
      </c>
      <c r="G9076" t="s">
        <v>89</v>
      </c>
      <c r="H9076" t="s">
        <v>93</v>
      </c>
    </row>
    <row r="9077" spans="1:8" x14ac:dyDescent="0.25">
      <c r="A9077" t="s">
        <v>319</v>
      </c>
      <c r="B9077" t="s">
        <v>6881</v>
      </c>
      <c r="C9077" t="s">
        <v>89</v>
      </c>
      <c r="D9077" t="s">
        <v>6882</v>
      </c>
      <c r="E9077" t="s">
        <v>6878</v>
      </c>
      <c r="F9077" t="s">
        <v>89</v>
      </c>
      <c r="G9077" t="s">
        <v>89</v>
      </c>
      <c r="H9077" t="s">
        <v>93</v>
      </c>
    </row>
    <row r="9078" spans="1:8" x14ac:dyDescent="0.25">
      <c r="A9078" t="s">
        <v>319</v>
      </c>
      <c r="B9078" t="s">
        <v>6883</v>
      </c>
      <c r="C9078" t="s">
        <v>89</v>
      </c>
      <c r="D9078" t="s">
        <v>6884</v>
      </c>
      <c r="E9078" t="s">
        <v>4548</v>
      </c>
      <c r="F9078" t="s">
        <v>89</v>
      </c>
      <c r="G9078" t="s">
        <v>89</v>
      </c>
      <c r="H9078" t="s">
        <v>93</v>
      </c>
    </row>
    <row r="9079" spans="1:8" x14ac:dyDescent="0.25">
      <c r="A9079" t="s">
        <v>319</v>
      </c>
      <c r="B9079" t="s">
        <v>6885</v>
      </c>
      <c r="C9079" t="s">
        <v>89</v>
      </c>
      <c r="D9079" t="s">
        <v>89</v>
      </c>
      <c r="E9079" t="s">
        <v>4539</v>
      </c>
      <c r="F9079" t="s">
        <v>89</v>
      </c>
      <c r="G9079" t="s">
        <v>89</v>
      </c>
      <c r="H9079" t="s">
        <v>93</v>
      </c>
    </row>
    <row r="9080" spans="1:8" x14ac:dyDescent="0.25">
      <c r="A9080" t="s">
        <v>319</v>
      </c>
      <c r="B9080" t="s">
        <v>6886</v>
      </c>
      <c r="C9080" t="s">
        <v>89</v>
      </c>
      <c r="D9080" t="s">
        <v>6872</v>
      </c>
      <c r="E9080" t="s">
        <v>4428</v>
      </c>
      <c r="F9080" t="s">
        <v>89</v>
      </c>
      <c r="G9080" t="s">
        <v>89</v>
      </c>
      <c r="H9080" t="s">
        <v>93</v>
      </c>
    </row>
    <row r="9081" spans="1:8" x14ac:dyDescent="0.25">
      <c r="A9081" t="s">
        <v>319</v>
      </c>
      <c r="B9081" t="s">
        <v>6887</v>
      </c>
      <c r="C9081" t="s">
        <v>89</v>
      </c>
      <c r="D9081" t="s">
        <v>89</v>
      </c>
      <c r="E9081" t="s">
        <v>4405</v>
      </c>
      <c r="F9081" t="s">
        <v>89</v>
      </c>
      <c r="G9081" t="s">
        <v>89</v>
      </c>
      <c r="H9081" t="s">
        <v>93</v>
      </c>
    </row>
    <row r="9082" spans="1:8" x14ac:dyDescent="0.25">
      <c r="A9082" t="s">
        <v>319</v>
      </c>
      <c r="B9082" t="s">
        <v>6888</v>
      </c>
      <c r="C9082" t="s">
        <v>89</v>
      </c>
      <c r="D9082" t="s">
        <v>89</v>
      </c>
      <c r="E9082" t="s">
        <v>4589</v>
      </c>
      <c r="F9082" t="s">
        <v>89</v>
      </c>
      <c r="G9082" t="s">
        <v>89</v>
      </c>
      <c r="H9082" t="s">
        <v>93</v>
      </c>
    </row>
    <row r="9083" spans="1:8" x14ac:dyDescent="0.25">
      <c r="A9083" t="s">
        <v>319</v>
      </c>
      <c r="B9083" t="s">
        <v>6889</v>
      </c>
      <c r="C9083" t="s">
        <v>89</v>
      </c>
      <c r="D9083" t="s">
        <v>89</v>
      </c>
      <c r="E9083" t="s">
        <v>4491</v>
      </c>
      <c r="F9083" t="s">
        <v>89</v>
      </c>
      <c r="G9083" t="s">
        <v>89</v>
      </c>
      <c r="H9083" t="s">
        <v>93</v>
      </c>
    </row>
    <row r="9084" spans="1:8" x14ac:dyDescent="0.25">
      <c r="A9084" t="s">
        <v>319</v>
      </c>
      <c r="B9084" t="s">
        <v>6890</v>
      </c>
      <c r="C9084" t="s">
        <v>89</v>
      </c>
      <c r="D9084" t="s">
        <v>89</v>
      </c>
      <c r="E9084" t="s">
        <v>4592</v>
      </c>
      <c r="F9084" t="s">
        <v>89</v>
      </c>
      <c r="G9084" t="s">
        <v>89</v>
      </c>
      <c r="H9084" t="s">
        <v>93</v>
      </c>
    </row>
    <row r="9085" spans="1:8" x14ac:dyDescent="0.25">
      <c r="A9085" t="s">
        <v>319</v>
      </c>
      <c r="B9085" t="s">
        <v>6891</v>
      </c>
      <c r="C9085" t="s">
        <v>89</v>
      </c>
      <c r="D9085" t="s">
        <v>6872</v>
      </c>
      <c r="E9085" t="s">
        <v>4548</v>
      </c>
      <c r="F9085" t="s">
        <v>89</v>
      </c>
      <c r="G9085" t="s">
        <v>89</v>
      </c>
      <c r="H9085" t="s">
        <v>93</v>
      </c>
    </row>
    <row r="9086" spans="1:8" x14ac:dyDescent="0.25">
      <c r="A9086" t="s">
        <v>319</v>
      </c>
      <c r="B9086" t="s">
        <v>6892</v>
      </c>
      <c r="C9086" t="s">
        <v>89</v>
      </c>
      <c r="D9086" t="s">
        <v>89</v>
      </c>
      <c r="E9086" t="s">
        <v>4612</v>
      </c>
      <c r="F9086" t="s">
        <v>89</v>
      </c>
      <c r="G9086" t="s">
        <v>89</v>
      </c>
      <c r="H9086" t="s">
        <v>93</v>
      </c>
    </row>
    <row r="9087" spans="1:8" x14ac:dyDescent="0.25">
      <c r="A9087" t="s">
        <v>319</v>
      </c>
      <c r="B9087" t="s">
        <v>6893</v>
      </c>
      <c r="C9087" t="s">
        <v>89</v>
      </c>
      <c r="D9087" t="s">
        <v>6894</v>
      </c>
      <c r="E9087" t="s">
        <v>4612</v>
      </c>
      <c r="F9087" t="s">
        <v>89</v>
      </c>
      <c r="G9087" t="s">
        <v>89</v>
      </c>
      <c r="H9087" t="s">
        <v>93</v>
      </c>
    </row>
    <row r="9088" spans="1:8" x14ac:dyDescent="0.25">
      <c r="A9088" t="s">
        <v>319</v>
      </c>
      <c r="B9088" t="s">
        <v>6895</v>
      </c>
      <c r="C9088" t="s">
        <v>89</v>
      </c>
      <c r="D9088" t="s">
        <v>89</v>
      </c>
      <c r="E9088" t="s">
        <v>4448</v>
      </c>
      <c r="F9088" t="s">
        <v>89</v>
      </c>
      <c r="G9088" t="s">
        <v>89</v>
      </c>
      <c r="H9088" t="s">
        <v>93</v>
      </c>
    </row>
    <row r="9089" spans="1:8" x14ac:dyDescent="0.25">
      <c r="A9089" t="s">
        <v>319</v>
      </c>
      <c r="B9089" t="s">
        <v>7134</v>
      </c>
      <c r="C9089" t="s">
        <v>89</v>
      </c>
      <c r="D9089" t="s">
        <v>7135</v>
      </c>
      <c r="E9089" t="s">
        <v>4658</v>
      </c>
      <c r="F9089" t="s">
        <v>89</v>
      </c>
      <c r="G9089" t="s">
        <v>89</v>
      </c>
      <c r="H9089" t="s">
        <v>93</v>
      </c>
    </row>
    <row r="9090" spans="1:8" x14ac:dyDescent="0.25">
      <c r="A9090" t="s">
        <v>319</v>
      </c>
      <c r="B9090" t="s">
        <v>7136</v>
      </c>
      <c r="C9090" t="s">
        <v>89</v>
      </c>
      <c r="D9090" t="s">
        <v>7137</v>
      </c>
      <c r="E9090" t="s">
        <v>4557</v>
      </c>
      <c r="F9090" t="s">
        <v>89</v>
      </c>
      <c r="G9090" t="s">
        <v>89</v>
      </c>
      <c r="H9090" t="s">
        <v>93</v>
      </c>
    </row>
    <row r="9091" spans="1:8" x14ac:dyDescent="0.25">
      <c r="A9091" t="s">
        <v>319</v>
      </c>
      <c r="B9091" t="s">
        <v>6896</v>
      </c>
      <c r="C9091" t="s">
        <v>89</v>
      </c>
      <c r="D9091" t="s">
        <v>6897</v>
      </c>
      <c r="E9091" t="s">
        <v>4548</v>
      </c>
      <c r="F9091" t="s">
        <v>89</v>
      </c>
      <c r="G9091" t="s">
        <v>89</v>
      </c>
      <c r="H9091" t="s">
        <v>93</v>
      </c>
    </row>
    <row r="9092" spans="1:8" x14ac:dyDescent="0.25">
      <c r="A9092" t="s">
        <v>319</v>
      </c>
      <c r="B9092" t="s">
        <v>6898</v>
      </c>
      <c r="C9092" t="s">
        <v>89</v>
      </c>
      <c r="D9092" t="s">
        <v>6897</v>
      </c>
      <c r="E9092" t="s">
        <v>4373</v>
      </c>
      <c r="F9092" t="s">
        <v>89</v>
      </c>
      <c r="G9092" t="s">
        <v>89</v>
      </c>
      <c r="H9092" t="s">
        <v>93</v>
      </c>
    </row>
    <row r="9093" spans="1:8" x14ac:dyDescent="0.25">
      <c r="A9093" t="s">
        <v>319</v>
      </c>
      <c r="B9093" t="s">
        <v>6899</v>
      </c>
      <c r="C9093" t="s">
        <v>89</v>
      </c>
      <c r="D9093" t="s">
        <v>6897</v>
      </c>
      <c r="E9093" t="s">
        <v>4491</v>
      </c>
      <c r="F9093" t="s">
        <v>89</v>
      </c>
      <c r="G9093" t="s">
        <v>89</v>
      </c>
      <c r="H9093" t="s">
        <v>93</v>
      </c>
    </row>
    <row r="9094" spans="1:8" x14ac:dyDescent="0.25">
      <c r="A9094" t="s">
        <v>319</v>
      </c>
      <c r="B9094" t="s">
        <v>6900</v>
      </c>
      <c r="C9094" t="s">
        <v>89</v>
      </c>
      <c r="D9094" t="s">
        <v>6897</v>
      </c>
      <c r="E9094" t="s">
        <v>4394</v>
      </c>
      <c r="F9094" t="s">
        <v>89</v>
      </c>
      <c r="G9094" t="s">
        <v>89</v>
      </c>
      <c r="H9094" t="s">
        <v>93</v>
      </c>
    </row>
    <row r="9095" spans="1:8" x14ac:dyDescent="0.25">
      <c r="A9095" t="s">
        <v>319</v>
      </c>
      <c r="B9095" t="s">
        <v>6901</v>
      </c>
      <c r="C9095" t="s">
        <v>89</v>
      </c>
      <c r="D9095" t="s">
        <v>6897</v>
      </c>
      <c r="E9095" t="s">
        <v>4488</v>
      </c>
      <c r="F9095" t="s">
        <v>89</v>
      </c>
      <c r="G9095" t="s">
        <v>89</v>
      </c>
      <c r="H9095" t="s">
        <v>93</v>
      </c>
    </row>
    <row r="9096" spans="1:8" x14ac:dyDescent="0.25">
      <c r="A9096" t="s">
        <v>319</v>
      </c>
      <c r="B9096" t="s">
        <v>6902</v>
      </c>
      <c r="C9096" t="s">
        <v>89</v>
      </c>
      <c r="D9096" t="s">
        <v>6897</v>
      </c>
      <c r="E9096" t="s">
        <v>6874</v>
      </c>
      <c r="F9096" t="s">
        <v>89</v>
      </c>
      <c r="G9096" t="s">
        <v>89</v>
      </c>
      <c r="H9096" t="s">
        <v>93</v>
      </c>
    </row>
    <row r="9097" spans="1:8" x14ac:dyDescent="0.25">
      <c r="A9097" t="s">
        <v>319</v>
      </c>
      <c r="B9097" t="s">
        <v>6903</v>
      </c>
      <c r="C9097" t="s">
        <v>89</v>
      </c>
      <c r="D9097" t="s">
        <v>6904</v>
      </c>
      <c r="E9097" t="s">
        <v>4612</v>
      </c>
      <c r="F9097" t="s">
        <v>89</v>
      </c>
      <c r="G9097" t="s">
        <v>89</v>
      </c>
      <c r="H9097" t="s">
        <v>93</v>
      </c>
    </row>
    <row r="9098" spans="1:8" x14ac:dyDescent="0.25">
      <c r="A9098" t="s">
        <v>319</v>
      </c>
      <c r="B9098" t="s">
        <v>6905</v>
      </c>
      <c r="C9098" t="s">
        <v>89</v>
      </c>
      <c r="D9098" t="s">
        <v>6906</v>
      </c>
      <c r="E9098" t="s">
        <v>4473</v>
      </c>
      <c r="F9098" t="s">
        <v>89</v>
      </c>
      <c r="G9098" t="s">
        <v>89</v>
      </c>
      <c r="H9098" t="s">
        <v>93</v>
      </c>
    </row>
    <row r="9099" spans="1:8" x14ac:dyDescent="0.25">
      <c r="A9099" t="s">
        <v>319</v>
      </c>
      <c r="B9099" t="s">
        <v>6907</v>
      </c>
      <c r="C9099" t="s">
        <v>89</v>
      </c>
      <c r="D9099" t="s">
        <v>6908</v>
      </c>
      <c r="E9099" t="s">
        <v>4473</v>
      </c>
      <c r="F9099" t="s">
        <v>89</v>
      </c>
      <c r="G9099" t="s">
        <v>89</v>
      </c>
      <c r="H9099" t="s">
        <v>93</v>
      </c>
    </row>
    <row r="9100" spans="1:8" x14ac:dyDescent="0.25">
      <c r="A9100" t="s">
        <v>319</v>
      </c>
      <c r="B9100" t="s">
        <v>6909</v>
      </c>
      <c r="C9100" t="s">
        <v>89</v>
      </c>
      <c r="D9100" t="s">
        <v>6872</v>
      </c>
      <c r="E9100" t="s">
        <v>4513</v>
      </c>
      <c r="F9100" t="s">
        <v>89</v>
      </c>
      <c r="G9100" t="s">
        <v>89</v>
      </c>
      <c r="H9100" t="s">
        <v>93</v>
      </c>
    </row>
    <row r="9101" spans="1:8" x14ac:dyDescent="0.25">
      <c r="A9101" t="s">
        <v>319</v>
      </c>
      <c r="B9101" t="s">
        <v>6910</v>
      </c>
      <c r="C9101" t="s">
        <v>89</v>
      </c>
      <c r="D9101" t="s">
        <v>6911</v>
      </c>
      <c r="E9101" t="s">
        <v>4473</v>
      </c>
      <c r="F9101" t="s">
        <v>89</v>
      </c>
      <c r="G9101" t="s">
        <v>89</v>
      </c>
      <c r="H9101" t="s">
        <v>93</v>
      </c>
    </row>
    <row r="9102" spans="1:8" x14ac:dyDescent="0.25">
      <c r="A9102" t="s">
        <v>319</v>
      </c>
      <c r="B9102" t="s">
        <v>6912</v>
      </c>
      <c r="C9102" t="s">
        <v>89</v>
      </c>
      <c r="D9102" t="s">
        <v>6913</v>
      </c>
      <c r="E9102" t="s">
        <v>4539</v>
      </c>
      <c r="F9102" t="s">
        <v>89</v>
      </c>
      <c r="G9102" t="s">
        <v>89</v>
      </c>
      <c r="H9102" t="s">
        <v>93</v>
      </c>
    </row>
    <row r="9103" spans="1:8" x14ac:dyDescent="0.25">
      <c r="A9103" t="s">
        <v>319</v>
      </c>
      <c r="B9103" t="s">
        <v>6914</v>
      </c>
      <c r="C9103" t="s">
        <v>89</v>
      </c>
      <c r="D9103" t="s">
        <v>6904</v>
      </c>
      <c r="E9103" t="s">
        <v>4479</v>
      </c>
      <c r="F9103" t="s">
        <v>89</v>
      </c>
      <c r="G9103" t="s">
        <v>89</v>
      </c>
      <c r="H9103" t="s">
        <v>93</v>
      </c>
    </row>
    <row r="9104" spans="1:8" x14ac:dyDescent="0.25">
      <c r="A9104" t="s">
        <v>319</v>
      </c>
      <c r="B9104" t="s">
        <v>6915</v>
      </c>
      <c r="C9104" t="s">
        <v>89</v>
      </c>
      <c r="D9104" t="s">
        <v>6916</v>
      </c>
      <c r="E9104" t="s">
        <v>4373</v>
      </c>
      <c r="F9104" t="s">
        <v>89</v>
      </c>
      <c r="G9104" t="s">
        <v>89</v>
      </c>
      <c r="H9104" t="s">
        <v>93</v>
      </c>
    </row>
    <row r="9105" spans="1:8" x14ac:dyDescent="0.25">
      <c r="A9105" t="s">
        <v>319</v>
      </c>
      <c r="B9105" t="s">
        <v>6917</v>
      </c>
      <c r="C9105" t="s">
        <v>89</v>
      </c>
      <c r="D9105" t="s">
        <v>6918</v>
      </c>
      <c r="E9105" t="s">
        <v>4473</v>
      </c>
      <c r="F9105" t="s">
        <v>89</v>
      </c>
      <c r="G9105" t="s">
        <v>89</v>
      </c>
      <c r="H9105" t="s">
        <v>93</v>
      </c>
    </row>
    <row r="9106" spans="1:8" x14ac:dyDescent="0.25">
      <c r="A9106" t="s">
        <v>319</v>
      </c>
      <c r="B9106" t="s">
        <v>6919</v>
      </c>
      <c r="C9106" t="s">
        <v>89</v>
      </c>
      <c r="D9106" t="s">
        <v>6872</v>
      </c>
      <c r="E9106" t="s">
        <v>4438</v>
      </c>
      <c r="F9106" t="s">
        <v>89</v>
      </c>
      <c r="G9106" t="s">
        <v>89</v>
      </c>
      <c r="H9106" t="s">
        <v>93</v>
      </c>
    </row>
    <row r="9107" spans="1:8" x14ac:dyDescent="0.25">
      <c r="A9107" t="s">
        <v>319</v>
      </c>
      <c r="B9107" t="s">
        <v>6920</v>
      </c>
      <c r="C9107" t="s">
        <v>89</v>
      </c>
      <c r="D9107" t="s">
        <v>89</v>
      </c>
      <c r="E9107" t="s">
        <v>6921</v>
      </c>
      <c r="F9107" t="s">
        <v>89</v>
      </c>
      <c r="G9107" t="s">
        <v>89</v>
      </c>
      <c r="H9107" t="s">
        <v>93</v>
      </c>
    </row>
    <row r="9108" spans="1:8" x14ac:dyDescent="0.25">
      <c r="A9108" t="s">
        <v>319</v>
      </c>
      <c r="B9108" t="s">
        <v>6922</v>
      </c>
      <c r="C9108" t="s">
        <v>89</v>
      </c>
      <c r="D9108" t="s">
        <v>6923</v>
      </c>
      <c r="E9108" t="s">
        <v>4394</v>
      </c>
      <c r="F9108" t="s">
        <v>89</v>
      </c>
      <c r="G9108" t="s">
        <v>89</v>
      </c>
      <c r="H9108" t="s">
        <v>93</v>
      </c>
    </row>
    <row r="9109" spans="1:8" x14ac:dyDescent="0.25">
      <c r="A9109" t="s">
        <v>319</v>
      </c>
      <c r="B9109" t="s">
        <v>6924</v>
      </c>
      <c r="C9109" t="s">
        <v>89</v>
      </c>
      <c r="D9109" t="s">
        <v>6925</v>
      </c>
      <c r="E9109" t="s">
        <v>4394</v>
      </c>
      <c r="F9109" t="s">
        <v>89</v>
      </c>
      <c r="G9109" t="s">
        <v>89</v>
      </c>
      <c r="H9109" t="s">
        <v>93</v>
      </c>
    </row>
    <row r="9110" spans="1:8" x14ac:dyDescent="0.25">
      <c r="A9110" t="s">
        <v>319</v>
      </c>
      <c r="B9110" t="s">
        <v>6926</v>
      </c>
      <c r="C9110" t="s">
        <v>89</v>
      </c>
      <c r="D9110" t="s">
        <v>6872</v>
      </c>
      <c r="E9110" t="s">
        <v>4431</v>
      </c>
      <c r="F9110" t="s">
        <v>89</v>
      </c>
      <c r="G9110" t="s">
        <v>89</v>
      </c>
      <c r="H9110" t="s">
        <v>93</v>
      </c>
    </row>
    <row r="9111" spans="1:8" x14ac:dyDescent="0.25">
      <c r="A9111" t="s">
        <v>319</v>
      </c>
      <c r="B9111" t="s">
        <v>6927</v>
      </c>
      <c r="C9111" t="s">
        <v>89</v>
      </c>
      <c r="D9111" t="s">
        <v>6872</v>
      </c>
      <c r="E9111" t="s">
        <v>6928</v>
      </c>
      <c r="F9111" t="s">
        <v>89</v>
      </c>
      <c r="G9111" t="s">
        <v>89</v>
      </c>
      <c r="H9111" t="s">
        <v>93</v>
      </c>
    </row>
    <row r="9112" spans="1:8" x14ac:dyDescent="0.25">
      <c r="A9112" t="s">
        <v>319</v>
      </c>
      <c r="B9112" t="s">
        <v>6929</v>
      </c>
      <c r="C9112" t="s">
        <v>89</v>
      </c>
      <c r="D9112" t="s">
        <v>6872</v>
      </c>
      <c r="E9112" t="s">
        <v>6930</v>
      </c>
      <c r="F9112" t="s">
        <v>89</v>
      </c>
      <c r="G9112" t="s">
        <v>89</v>
      </c>
      <c r="H9112" t="s">
        <v>93</v>
      </c>
    </row>
    <row r="9113" spans="1:8" x14ac:dyDescent="0.25">
      <c r="A9113" t="s">
        <v>319</v>
      </c>
      <c r="B9113" t="s">
        <v>6931</v>
      </c>
      <c r="C9113" t="s">
        <v>89</v>
      </c>
      <c r="D9113" t="s">
        <v>6872</v>
      </c>
      <c r="E9113" t="s">
        <v>6932</v>
      </c>
      <c r="F9113" t="s">
        <v>89</v>
      </c>
      <c r="G9113" t="s">
        <v>89</v>
      </c>
      <c r="H9113" t="s">
        <v>93</v>
      </c>
    </row>
    <row r="9114" spans="1:8" x14ac:dyDescent="0.25">
      <c r="A9114" t="s">
        <v>319</v>
      </c>
      <c r="B9114" t="s">
        <v>6933</v>
      </c>
      <c r="C9114" t="s">
        <v>89</v>
      </c>
      <c r="D9114" t="s">
        <v>6934</v>
      </c>
      <c r="E9114" t="s">
        <v>4412</v>
      </c>
      <c r="F9114" t="s">
        <v>89</v>
      </c>
      <c r="G9114" t="s">
        <v>89</v>
      </c>
      <c r="H9114" t="s">
        <v>93</v>
      </c>
    </row>
    <row r="9115" spans="1:8" x14ac:dyDescent="0.25">
      <c r="A9115" t="s">
        <v>319</v>
      </c>
      <c r="B9115" t="s">
        <v>6935</v>
      </c>
      <c r="C9115" t="s">
        <v>89</v>
      </c>
      <c r="D9115" t="s">
        <v>6872</v>
      </c>
      <c r="E9115" t="s">
        <v>4431</v>
      </c>
      <c r="F9115" t="s">
        <v>89</v>
      </c>
      <c r="G9115" t="s">
        <v>89</v>
      </c>
      <c r="H9115" t="s">
        <v>93</v>
      </c>
    </row>
    <row r="9116" spans="1:8" x14ac:dyDescent="0.25">
      <c r="A9116" t="s">
        <v>319</v>
      </c>
      <c r="B9116" t="s">
        <v>6936</v>
      </c>
      <c r="C9116" t="s">
        <v>89</v>
      </c>
      <c r="D9116" t="s">
        <v>6937</v>
      </c>
      <c r="E9116" t="s">
        <v>6874</v>
      </c>
      <c r="F9116" t="s">
        <v>89</v>
      </c>
      <c r="G9116" t="s">
        <v>89</v>
      </c>
      <c r="H9116" t="s">
        <v>93</v>
      </c>
    </row>
    <row r="9117" spans="1:8" x14ac:dyDescent="0.25">
      <c r="A9117" t="s">
        <v>319</v>
      </c>
      <c r="B9117" t="s">
        <v>6938</v>
      </c>
      <c r="C9117" t="s">
        <v>89</v>
      </c>
      <c r="D9117" t="s">
        <v>6939</v>
      </c>
      <c r="E9117" t="s">
        <v>6874</v>
      </c>
      <c r="F9117" t="s">
        <v>89</v>
      </c>
      <c r="G9117" t="s">
        <v>89</v>
      </c>
      <c r="H9117" t="s">
        <v>93</v>
      </c>
    </row>
    <row r="9118" spans="1:8" x14ac:dyDescent="0.25">
      <c r="A9118" t="s">
        <v>319</v>
      </c>
      <c r="B9118" t="s">
        <v>6940</v>
      </c>
      <c r="C9118" t="s">
        <v>89</v>
      </c>
      <c r="D9118" t="s">
        <v>6941</v>
      </c>
      <c r="E9118" t="s">
        <v>6874</v>
      </c>
      <c r="F9118" t="s">
        <v>89</v>
      </c>
      <c r="G9118" t="s">
        <v>89</v>
      </c>
      <c r="H9118" t="s">
        <v>93</v>
      </c>
    </row>
    <row r="9119" spans="1:8" x14ac:dyDescent="0.25">
      <c r="A9119" t="s">
        <v>319</v>
      </c>
      <c r="B9119" t="s">
        <v>6942</v>
      </c>
      <c r="C9119" t="s">
        <v>89</v>
      </c>
      <c r="D9119" t="s">
        <v>6943</v>
      </c>
      <c r="E9119" t="s">
        <v>6874</v>
      </c>
      <c r="F9119" t="s">
        <v>89</v>
      </c>
      <c r="G9119" t="s">
        <v>89</v>
      </c>
      <c r="H9119" t="s">
        <v>93</v>
      </c>
    </row>
    <row r="9120" spans="1:8" x14ac:dyDescent="0.25">
      <c r="A9120" t="s">
        <v>319</v>
      </c>
      <c r="B9120" t="s">
        <v>2342</v>
      </c>
      <c r="C9120" t="s">
        <v>89</v>
      </c>
      <c r="D9120" t="s">
        <v>6944</v>
      </c>
      <c r="E9120" t="s">
        <v>6945</v>
      </c>
      <c r="F9120" t="s">
        <v>89</v>
      </c>
      <c r="G9120" t="s">
        <v>89</v>
      </c>
      <c r="H9120" t="s">
        <v>93</v>
      </c>
    </row>
    <row r="9121" spans="1:8" x14ac:dyDescent="0.25">
      <c r="A9121" t="s">
        <v>319</v>
      </c>
      <c r="B9121" t="s">
        <v>6946</v>
      </c>
      <c r="C9121" t="s">
        <v>89</v>
      </c>
      <c r="D9121" t="s">
        <v>6947</v>
      </c>
      <c r="E9121" t="s">
        <v>6945</v>
      </c>
      <c r="F9121" t="s">
        <v>89</v>
      </c>
      <c r="G9121" t="s">
        <v>89</v>
      </c>
      <c r="H9121" t="s">
        <v>93</v>
      </c>
    </row>
    <row r="9122" spans="1:8" x14ac:dyDescent="0.25">
      <c r="A9122" t="s">
        <v>319</v>
      </c>
      <c r="B9122" t="s">
        <v>6948</v>
      </c>
      <c r="C9122" t="s">
        <v>89</v>
      </c>
      <c r="D9122" t="s">
        <v>6949</v>
      </c>
      <c r="E9122" t="s">
        <v>6945</v>
      </c>
      <c r="F9122" t="s">
        <v>89</v>
      </c>
      <c r="G9122" t="s">
        <v>89</v>
      </c>
      <c r="H9122" t="s">
        <v>93</v>
      </c>
    </row>
    <row r="9123" spans="1:8" x14ac:dyDescent="0.25">
      <c r="A9123" t="s">
        <v>319</v>
      </c>
      <c r="B9123" t="s">
        <v>6950</v>
      </c>
      <c r="C9123" t="s">
        <v>89</v>
      </c>
      <c r="D9123" t="s">
        <v>6951</v>
      </c>
      <c r="E9123" t="s">
        <v>6945</v>
      </c>
      <c r="F9123" t="s">
        <v>89</v>
      </c>
      <c r="G9123" t="s">
        <v>89</v>
      </c>
      <c r="H9123" t="s">
        <v>93</v>
      </c>
    </row>
    <row r="9124" spans="1:8" x14ac:dyDescent="0.25">
      <c r="A9124" t="s">
        <v>319</v>
      </c>
      <c r="B9124" t="s">
        <v>6952</v>
      </c>
      <c r="C9124" t="s">
        <v>89</v>
      </c>
      <c r="D9124" t="s">
        <v>6953</v>
      </c>
      <c r="E9124" t="s">
        <v>6945</v>
      </c>
      <c r="F9124" t="s">
        <v>89</v>
      </c>
      <c r="G9124" t="s">
        <v>89</v>
      </c>
      <c r="H9124" t="s">
        <v>93</v>
      </c>
    </row>
    <row r="9125" spans="1:8" x14ac:dyDescent="0.25">
      <c r="A9125" t="s">
        <v>319</v>
      </c>
      <c r="B9125" t="s">
        <v>6954</v>
      </c>
      <c r="C9125" t="s">
        <v>89</v>
      </c>
      <c r="D9125" t="s">
        <v>6955</v>
      </c>
      <c r="E9125" t="s">
        <v>6956</v>
      </c>
      <c r="F9125" t="s">
        <v>89</v>
      </c>
      <c r="G9125" t="s">
        <v>89</v>
      </c>
      <c r="H9125" t="s">
        <v>93</v>
      </c>
    </row>
    <row r="9126" spans="1:8" x14ac:dyDescent="0.25">
      <c r="A9126" t="s">
        <v>319</v>
      </c>
      <c r="B9126" t="s">
        <v>6957</v>
      </c>
      <c r="C9126" t="s">
        <v>89</v>
      </c>
      <c r="D9126" t="s">
        <v>6958</v>
      </c>
      <c r="E9126" t="s">
        <v>6956</v>
      </c>
      <c r="F9126" t="s">
        <v>89</v>
      </c>
      <c r="G9126" t="s">
        <v>89</v>
      </c>
      <c r="H9126" t="s">
        <v>93</v>
      </c>
    </row>
    <row r="9127" spans="1:8" x14ac:dyDescent="0.25">
      <c r="A9127" t="s">
        <v>319</v>
      </c>
      <c r="B9127" t="s">
        <v>6959</v>
      </c>
      <c r="C9127" t="s">
        <v>89</v>
      </c>
      <c r="D9127" t="s">
        <v>6960</v>
      </c>
      <c r="E9127" t="s">
        <v>6956</v>
      </c>
      <c r="F9127" t="s">
        <v>89</v>
      </c>
      <c r="G9127" t="s">
        <v>89</v>
      </c>
      <c r="H9127" t="s">
        <v>93</v>
      </c>
    </row>
    <row r="9128" spans="1:8" x14ac:dyDescent="0.25">
      <c r="A9128" t="s">
        <v>319</v>
      </c>
      <c r="B9128" t="s">
        <v>6961</v>
      </c>
      <c r="C9128" t="s">
        <v>89</v>
      </c>
      <c r="D9128" t="s">
        <v>6962</v>
      </c>
      <c r="E9128" t="s">
        <v>6956</v>
      </c>
      <c r="F9128" t="s">
        <v>89</v>
      </c>
      <c r="G9128" t="s">
        <v>89</v>
      </c>
      <c r="H9128" t="s">
        <v>93</v>
      </c>
    </row>
    <row r="9129" spans="1:8" x14ac:dyDescent="0.25">
      <c r="A9129" t="s">
        <v>319</v>
      </c>
      <c r="B9129" t="s">
        <v>3120</v>
      </c>
      <c r="C9129" t="s">
        <v>89</v>
      </c>
      <c r="D9129" t="s">
        <v>6963</v>
      </c>
      <c r="E9129" t="s">
        <v>6956</v>
      </c>
      <c r="F9129" t="s">
        <v>89</v>
      </c>
      <c r="G9129" t="s">
        <v>89</v>
      </c>
      <c r="H9129" t="s">
        <v>93</v>
      </c>
    </row>
    <row r="9130" spans="1:8" x14ac:dyDescent="0.25">
      <c r="A9130" t="s">
        <v>319</v>
      </c>
      <c r="B9130" t="s">
        <v>6964</v>
      </c>
      <c r="C9130" t="s">
        <v>89</v>
      </c>
      <c r="D9130" t="s">
        <v>6965</v>
      </c>
      <c r="E9130" t="s">
        <v>6956</v>
      </c>
      <c r="F9130" t="s">
        <v>89</v>
      </c>
      <c r="G9130" t="s">
        <v>89</v>
      </c>
      <c r="H9130" t="s">
        <v>93</v>
      </c>
    </row>
    <row r="9131" spans="1:8" x14ac:dyDescent="0.25">
      <c r="A9131" t="s">
        <v>319</v>
      </c>
      <c r="B9131" t="s">
        <v>6966</v>
      </c>
      <c r="C9131" t="s">
        <v>89</v>
      </c>
      <c r="D9131" t="s">
        <v>6967</v>
      </c>
      <c r="E9131" t="s">
        <v>6956</v>
      </c>
      <c r="F9131" t="s">
        <v>89</v>
      </c>
      <c r="G9131" t="s">
        <v>89</v>
      </c>
      <c r="H9131" t="s">
        <v>93</v>
      </c>
    </row>
    <row r="9132" spans="1:8" x14ac:dyDescent="0.25">
      <c r="A9132" t="s">
        <v>319</v>
      </c>
      <c r="B9132" t="s">
        <v>6968</v>
      </c>
      <c r="C9132" t="s">
        <v>89</v>
      </c>
      <c r="D9132" t="s">
        <v>6969</v>
      </c>
      <c r="E9132" t="s">
        <v>6956</v>
      </c>
      <c r="F9132" t="s">
        <v>89</v>
      </c>
      <c r="G9132" t="s">
        <v>89</v>
      </c>
      <c r="H9132" t="s">
        <v>93</v>
      </c>
    </row>
    <row r="9133" spans="1:8" x14ac:dyDescent="0.25">
      <c r="A9133" t="s">
        <v>319</v>
      </c>
      <c r="B9133" t="s">
        <v>6970</v>
      </c>
      <c r="C9133" t="s">
        <v>89</v>
      </c>
      <c r="D9133" t="s">
        <v>6971</v>
      </c>
      <c r="E9133" t="s">
        <v>6972</v>
      </c>
      <c r="F9133" t="s">
        <v>89</v>
      </c>
      <c r="G9133" t="s">
        <v>89</v>
      </c>
      <c r="H9133" t="s">
        <v>93</v>
      </c>
    </row>
    <row r="9134" spans="1:8" x14ac:dyDescent="0.25">
      <c r="A9134" t="s">
        <v>319</v>
      </c>
      <c r="B9134" t="s">
        <v>6973</v>
      </c>
      <c r="C9134" t="s">
        <v>89</v>
      </c>
      <c r="D9134" t="s">
        <v>6974</v>
      </c>
      <c r="E9134" t="s">
        <v>6972</v>
      </c>
      <c r="F9134" t="s">
        <v>89</v>
      </c>
      <c r="G9134" t="s">
        <v>89</v>
      </c>
      <c r="H9134" t="s">
        <v>93</v>
      </c>
    </row>
    <row r="9135" spans="1:8" x14ac:dyDescent="0.25">
      <c r="A9135" t="s">
        <v>319</v>
      </c>
      <c r="B9135" t="s">
        <v>6975</v>
      </c>
      <c r="C9135" t="s">
        <v>89</v>
      </c>
      <c r="D9135" t="s">
        <v>6976</v>
      </c>
      <c r="E9135" t="s">
        <v>6972</v>
      </c>
      <c r="F9135" t="s">
        <v>89</v>
      </c>
      <c r="G9135" t="s">
        <v>89</v>
      </c>
      <c r="H9135" t="s">
        <v>93</v>
      </c>
    </row>
    <row r="9136" spans="1:8" x14ac:dyDescent="0.25">
      <c r="A9136" t="s">
        <v>319</v>
      </c>
      <c r="B9136" t="s">
        <v>6977</v>
      </c>
      <c r="C9136" t="s">
        <v>89</v>
      </c>
      <c r="D9136" t="s">
        <v>6978</v>
      </c>
      <c r="E9136" t="s">
        <v>6972</v>
      </c>
      <c r="F9136" t="s">
        <v>89</v>
      </c>
      <c r="G9136" t="s">
        <v>89</v>
      </c>
      <c r="H9136" t="s">
        <v>93</v>
      </c>
    </row>
    <row r="9137" spans="1:8" x14ac:dyDescent="0.25">
      <c r="A9137" t="s">
        <v>319</v>
      </c>
      <c r="B9137" t="s">
        <v>6979</v>
      </c>
      <c r="C9137" t="s">
        <v>89</v>
      </c>
      <c r="D9137" t="s">
        <v>6980</v>
      </c>
      <c r="E9137" t="s">
        <v>6972</v>
      </c>
      <c r="F9137" t="s">
        <v>89</v>
      </c>
      <c r="G9137" t="s">
        <v>89</v>
      </c>
      <c r="H9137" t="s">
        <v>93</v>
      </c>
    </row>
    <row r="9138" spans="1:8" x14ac:dyDescent="0.25">
      <c r="A9138" t="s">
        <v>319</v>
      </c>
      <c r="B9138" t="s">
        <v>6981</v>
      </c>
      <c r="C9138" t="s">
        <v>89</v>
      </c>
      <c r="D9138" t="s">
        <v>6982</v>
      </c>
      <c r="E9138" t="s">
        <v>6972</v>
      </c>
      <c r="F9138" t="s">
        <v>89</v>
      </c>
      <c r="G9138" t="s">
        <v>89</v>
      </c>
      <c r="H9138" t="s">
        <v>93</v>
      </c>
    </row>
    <row r="9139" spans="1:8" x14ac:dyDescent="0.25">
      <c r="A9139" t="s">
        <v>319</v>
      </c>
      <c r="B9139" t="s">
        <v>6983</v>
      </c>
      <c r="C9139" t="s">
        <v>89</v>
      </c>
      <c r="D9139" t="s">
        <v>6984</v>
      </c>
      <c r="E9139" t="s">
        <v>6985</v>
      </c>
      <c r="F9139" t="s">
        <v>89</v>
      </c>
      <c r="G9139" t="s">
        <v>89</v>
      </c>
      <c r="H9139" t="s">
        <v>93</v>
      </c>
    </row>
    <row r="9140" spans="1:8" x14ac:dyDescent="0.25">
      <c r="A9140" t="s">
        <v>319</v>
      </c>
      <c r="B9140" t="s">
        <v>6986</v>
      </c>
      <c r="C9140" t="s">
        <v>89</v>
      </c>
      <c r="D9140" t="s">
        <v>6937</v>
      </c>
      <c r="E9140" t="s">
        <v>6985</v>
      </c>
      <c r="F9140" t="s">
        <v>89</v>
      </c>
      <c r="G9140" t="s">
        <v>89</v>
      </c>
      <c r="H9140" t="s">
        <v>93</v>
      </c>
    </row>
    <row r="9141" spans="1:8" x14ac:dyDescent="0.25">
      <c r="A9141" t="s">
        <v>319</v>
      </c>
      <c r="B9141" t="s">
        <v>6987</v>
      </c>
      <c r="C9141" t="s">
        <v>89</v>
      </c>
      <c r="D9141" t="s">
        <v>6939</v>
      </c>
      <c r="E9141" t="s">
        <v>6985</v>
      </c>
      <c r="F9141" t="s">
        <v>89</v>
      </c>
      <c r="G9141" t="s">
        <v>89</v>
      </c>
      <c r="H9141" t="s">
        <v>93</v>
      </c>
    </row>
    <row r="9142" spans="1:8" x14ac:dyDescent="0.25">
      <c r="A9142" t="s">
        <v>319</v>
      </c>
      <c r="B9142" t="s">
        <v>6988</v>
      </c>
      <c r="C9142" t="s">
        <v>89</v>
      </c>
      <c r="D9142" t="s">
        <v>6941</v>
      </c>
      <c r="E9142" t="s">
        <v>6985</v>
      </c>
      <c r="F9142" t="s">
        <v>89</v>
      </c>
      <c r="G9142" t="s">
        <v>89</v>
      </c>
      <c r="H9142" t="s">
        <v>93</v>
      </c>
    </row>
    <row r="9143" spans="1:8" x14ac:dyDescent="0.25">
      <c r="A9143" t="s">
        <v>319</v>
      </c>
      <c r="B9143" t="s">
        <v>6989</v>
      </c>
      <c r="C9143" t="s">
        <v>89</v>
      </c>
      <c r="D9143" t="s">
        <v>6943</v>
      </c>
      <c r="E9143" t="s">
        <v>6985</v>
      </c>
      <c r="F9143" t="s">
        <v>89</v>
      </c>
      <c r="G9143" t="s">
        <v>89</v>
      </c>
      <c r="H9143" t="s">
        <v>93</v>
      </c>
    </row>
    <row r="9144" spans="1:8" x14ac:dyDescent="0.25">
      <c r="A9144" t="s">
        <v>319</v>
      </c>
      <c r="B9144" t="s">
        <v>5972</v>
      </c>
      <c r="C9144" t="s">
        <v>89</v>
      </c>
      <c r="D9144" t="s">
        <v>6944</v>
      </c>
      <c r="E9144" t="s">
        <v>6990</v>
      </c>
      <c r="F9144" t="s">
        <v>89</v>
      </c>
      <c r="G9144" t="s">
        <v>89</v>
      </c>
      <c r="H9144" t="s">
        <v>93</v>
      </c>
    </row>
    <row r="9145" spans="1:8" x14ac:dyDescent="0.25">
      <c r="A9145" t="s">
        <v>319</v>
      </c>
      <c r="B9145" t="s">
        <v>6991</v>
      </c>
      <c r="C9145" t="s">
        <v>89</v>
      </c>
      <c r="D9145" t="s">
        <v>6947</v>
      </c>
      <c r="E9145" t="s">
        <v>6990</v>
      </c>
      <c r="F9145" t="s">
        <v>89</v>
      </c>
      <c r="G9145" t="s">
        <v>89</v>
      </c>
      <c r="H9145" t="s">
        <v>93</v>
      </c>
    </row>
    <row r="9146" spans="1:8" x14ac:dyDescent="0.25">
      <c r="A9146" t="s">
        <v>319</v>
      </c>
      <c r="B9146" t="s">
        <v>6992</v>
      </c>
      <c r="C9146" t="s">
        <v>89</v>
      </c>
      <c r="D9146" t="s">
        <v>6949</v>
      </c>
      <c r="E9146" t="s">
        <v>6990</v>
      </c>
      <c r="F9146" t="s">
        <v>89</v>
      </c>
      <c r="G9146" t="s">
        <v>89</v>
      </c>
      <c r="H9146" t="s">
        <v>93</v>
      </c>
    </row>
    <row r="9147" spans="1:8" x14ac:dyDescent="0.25">
      <c r="A9147" t="s">
        <v>319</v>
      </c>
      <c r="B9147" t="s">
        <v>6993</v>
      </c>
      <c r="C9147" t="s">
        <v>89</v>
      </c>
      <c r="D9147" t="s">
        <v>6951</v>
      </c>
      <c r="E9147" t="s">
        <v>6990</v>
      </c>
      <c r="F9147" t="s">
        <v>89</v>
      </c>
      <c r="G9147" t="s">
        <v>89</v>
      </c>
      <c r="H9147" t="s">
        <v>93</v>
      </c>
    </row>
    <row r="9148" spans="1:8" x14ac:dyDescent="0.25">
      <c r="A9148" t="s">
        <v>319</v>
      </c>
      <c r="B9148" t="s">
        <v>6994</v>
      </c>
      <c r="C9148" t="s">
        <v>89</v>
      </c>
      <c r="D9148" t="s">
        <v>6953</v>
      </c>
      <c r="E9148" t="s">
        <v>6990</v>
      </c>
      <c r="F9148" t="s">
        <v>89</v>
      </c>
      <c r="G9148" t="s">
        <v>89</v>
      </c>
      <c r="H9148" t="s">
        <v>93</v>
      </c>
    </row>
    <row r="9149" spans="1:8" x14ac:dyDescent="0.25">
      <c r="A9149" t="s">
        <v>319</v>
      </c>
      <c r="B9149" t="s">
        <v>6995</v>
      </c>
      <c r="C9149" t="s">
        <v>89</v>
      </c>
      <c r="D9149" t="s">
        <v>6955</v>
      </c>
      <c r="E9149" t="s">
        <v>6996</v>
      </c>
      <c r="F9149" t="s">
        <v>89</v>
      </c>
      <c r="G9149" t="s">
        <v>89</v>
      </c>
      <c r="H9149" t="s">
        <v>93</v>
      </c>
    </row>
    <row r="9150" spans="1:8" x14ac:dyDescent="0.25">
      <c r="A9150" t="s">
        <v>319</v>
      </c>
      <c r="B9150" t="s">
        <v>6997</v>
      </c>
      <c r="C9150" t="s">
        <v>89</v>
      </c>
      <c r="D9150" t="s">
        <v>6958</v>
      </c>
      <c r="E9150" t="s">
        <v>6996</v>
      </c>
      <c r="F9150" t="s">
        <v>89</v>
      </c>
      <c r="G9150" t="s">
        <v>89</v>
      </c>
      <c r="H9150" t="s">
        <v>93</v>
      </c>
    </row>
    <row r="9151" spans="1:8" x14ac:dyDescent="0.25">
      <c r="A9151" t="s">
        <v>319</v>
      </c>
      <c r="B9151" t="s">
        <v>6998</v>
      </c>
      <c r="C9151" t="s">
        <v>89</v>
      </c>
      <c r="D9151" t="s">
        <v>6960</v>
      </c>
      <c r="E9151" t="s">
        <v>6996</v>
      </c>
      <c r="F9151" t="s">
        <v>89</v>
      </c>
      <c r="G9151" t="s">
        <v>89</v>
      </c>
      <c r="H9151" t="s">
        <v>93</v>
      </c>
    </row>
    <row r="9152" spans="1:8" x14ac:dyDescent="0.25">
      <c r="A9152" t="s">
        <v>319</v>
      </c>
      <c r="B9152" t="s">
        <v>6999</v>
      </c>
      <c r="C9152" t="s">
        <v>89</v>
      </c>
      <c r="D9152" t="s">
        <v>6962</v>
      </c>
      <c r="E9152" t="s">
        <v>6996</v>
      </c>
      <c r="F9152" t="s">
        <v>89</v>
      </c>
      <c r="G9152" t="s">
        <v>89</v>
      </c>
      <c r="H9152" t="s">
        <v>93</v>
      </c>
    </row>
    <row r="9153" spans="1:8" x14ac:dyDescent="0.25">
      <c r="A9153" t="s">
        <v>319</v>
      </c>
      <c r="B9153" t="s">
        <v>3122</v>
      </c>
      <c r="C9153" t="s">
        <v>89</v>
      </c>
      <c r="D9153" t="s">
        <v>6963</v>
      </c>
      <c r="E9153" t="s">
        <v>6996</v>
      </c>
      <c r="F9153" t="s">
        <v>89</v>
      </c>
      <c r="G9153" t="s">
        <v>89</v>
      </c>
      <c r="H9153" t="s">
        <v>93</v>
      </c>
    </row>
    <row r="9154" spans="1:8" x14ac:dyDescent="0.25">
      <c r="A9154" t="s">
        <v>319</v>
      </c>
      <c r="B9154" t="s">
        <v>7000</v>
      </c>
      <c r="C9154" t="s">
        <v>89</v>
      </c>
      <c r="D9154" t="s">
        <v>6965</v>
      </c>
      <c r="E9154" t="s">
        <v>6996</v>
      </c>
      <c r="F9154" t="s">
        <v>89</v>
      </c>
      <c r="G9154" t="s">
        <v>89</v>
      </c>
      <c r="H9154" t="s">
        <v>93</v>
      </c>
    </row>
    <row r="9155" spans="1:8" x14ac:dyDescent="0.25">
      <c r="A9155" t="s">
        <v>319</v>
      </c>
      <c r="B9155" t="s">
        <v>7001</v>
      </c>
      <c r="C9155" t="s">
        <v>89</v>
      </c>
      <c r="D9155" t="s">
        <v>6967</v>
      </c>
      <c r="E9155" t="s">
        <v>6996</v>
      </c>
      <c r="F9155" t="s">
        <v>89</v>
      </c>
      <c r="G9155" t="s">
        <v>89</v>
      </c>
      <c r="H9155" t="s">
        <v>93</v>
      </c>
    </row>
    <row r="9156" spans="1:8" x14ac:dyDescent="0.25">
      <c r="A9156" t="s">
        <v>319</v>
      </c>
      <c r="B9156" t="s">
        <v>5974</v>
      </c>
      <c r="C9156" t="s">
        <v>89</v>
      </c>
      <c r="D9156" t="s">
        <v>6969</v>
      </c>
      <c r="E9156" t="s">
        <v>6996</v>
      </c>
      <c r="F9156" t="s">
        <v>89</v>
      </c>
      <c r="G9156" t="s">
        <v>89</v>
      </c>
      <c r="H9156" t="s">
        <v>93</v>
      </c>
    </row>
    <row r="9157" spans="1:8" x14ac:dyDescent="0.25">
      <c r="A9157" t="s">
        <v>319</v>
      </c>
      <c r="B9157" t="s">
        <v>7002</v>
      </c>
      <c r="C9157" t="s">
        <v>89</v>
      </c>
      <c r="D9157" t="s">
        <v>6971</v>
      </c>
      <c r="E9157" t="s">
        <v>7003</v>
      </c>
      <c r="F9157" t="s">
        <v>89</v>
      </c>
      <c r="G9157" t="s">
        <v>89</v>
      </c>
      <c r="H9157" t="s">
        <v>93</v>
      </c>
    </row>
    <row r="9158" spans="1:8" x14ac:dyDescent="0.25">
      <c r="A9158" t="s">
        <v>319</v>
      </c>
      <c r="B9158" t="s">
        <v>7004</v>
      </c>
      <c r="C9158" t="s">
        <v>89</v>
      </c>
      <c r="D9158" t="s">
        <v>7005</v>
      </c>
      <c r="E9158" t="s">
        <v>7003</v>
      </c>
      <c r="F9158" t="s">
        <v>89</v>
      </c>
      <c r="G9158" t="s">
        <v>89</v>
      </c>
      <c r="H9158" t="s">
        <v>93</v>
      </c>
    </row>
    <row r="9159" spans="1:8" x14ac:dyDescent="0.25">
      <c r="A9159" t="s">
        <v>319</v>
      </c>
      <c r="B9159" t="s">
        <v>7006</v>
      </c>
      <c r="C9159" t="s">
        <v>89</v>
      </c>
      <c r="D9159" t="s">
        <v>6976</v>
      </c>
      <c r="E9159" t="s">
        <v>7003</v>
      </c>
      <c r="F9159" t="s">
        <v>89</v>
      </c>
      <c r="G9159" t="s">
        <v>89</v>
      </c>
      <c r="H9159" t="s">
        <v>93</v>
      </c>
    </row>
    <row r="9160" spans="1:8" x14ac:dyDescent="0.25">
      <c r="A9160" t="s">
        <v>319</v>
      </c>
      <c r="B9160" t="s">
        <v>7007</v>
      </c>
      <c r="C9160" t="s">
        <v>89</v>
      </c>
      <c r="D9160" t="s">
        <v>6978</v>
      </c>
      <c r="E9160" t="s">
        <v>7003</v>
      </c>
      <c r="F9160" t="s">
        <v>89</v>
      </c>
      <c r="G9160" t="s">
        <v>89</v>
      </c>
      <c r="H9160" t="s">
        <v>93</v>
      </c>
    </row>
    <row r="9161" spans="1:8" x14ac:dyDescent="0.25">
      <c r="A9161" t="s">
        <v>319</v>
      </c>
      <c r="B9161" t="s">
        <v>7008</v>
      </c>
      <c r="C9161" t="s">
        <v>89</v>
      </c>
      <c r="D9161" t="s">
        <v>6980</v>
      </c>
      <c r="E9161" t="s">
        <v>7003</v>
      </c>
      <c r="F9161" t="s">
        <v>89</v>
      </c>
      <c r="G9161" t="s">
        <v>89</v>
      </c>
      <c r="H9161" t="s">
        <v>93</v>
      </c>
    </row>
    <row r="9162" spans="1:8" x14ac:dyDescent="0.25">
      <c r="A9162" t="s">
        <v>319</v>
      </c>
      <c r="B9162" t="s">
        <v>7009</v>
      </c>
      <c r="C9162" t="s">
        <v>89</v>
      </c>
      <c r="D9162" t="s">
        <v>6982</v>
      </c>
      <c r="E9162" t="s">
        <v>7003</v>
      </c>
      <c r="F9162" t="s">
        <v>89</v>
      </c>
      <c r="G9162" t="s">
        <v>89</v>
      </c>
      <c r="H9162" t="s">
        <v>93</v>
      </c>
    </row>
    <row r="9163" spans="1:8" x14ac:dyDescent="0.25">
      <c r="A9163" t="s">
        <v>319</v>
      </c>
      <c r="B9163" t="s">
        <v>7010</v>
      </c>
      <c r="C9163" t="s">
        <v>89</v>
      </c>
      <c r="D9163" t="s">
        <v>6984</v>
      </c>
      <c r="E9163" t="s">
        <v>4373</v>
      </c>
      <c r="F9163" t="s">
        <v>89</v>
      </c>
      <c r="G9163" t="s">
        <v>89</v>
      </c>
      <c r="H9163" t="s">
        <v>93</v>
      </c>
    </row>
    <row r="9164" spans="1:8" x14ac:dyDescent="0.25">
      <c r="A9164" t="s">
        <v>319</v>
      </c>
      <c r="B9164" t="s">
        <v>7011</v>
      </c>
      <c r="C9164" t="s">
        <v>89</v>
      </c>
      <c r="D9164" t="s">
        <v>6937</v>
      </c>
      <c r="E9164" t="s">
        <v>4373</v>
      </c>
      <c r="F9164" t="s">
        <v>89</v>
      </c>
      <c r="G9164" t="s">
        <v>89</v>
      </c>
      <c r="H9164" t="s">
        <v>93</v>
      </c>
    </row>
    <row r="9165" spans="1:8" x14ac:dyDescent="0.25">
      <c r="A9165" t="s">
        <v>319</v>
      </c>
      <c r="B9165" t="s">
        <v>7012</v>
      </c>
      <c r="C9165" t="s">
        <v>89</v>
      </c>
      <c r="D9165" t="s">
        <v>6939</v>
      </c>
      <c r="E9165" t="s">
        <v>4373</v>
      </c>
      <c r="F9165" t="s">
        <v>89</v>
      </c>
      <c r="G9165" t="s">
        <v>89</v>
      </c>
      <c r="H9165" t="s">
        <v>93</v>
      </c>
    </row>
    <row r="9166" spans="1:8" x14ac:dyDescent="0.25">
      <c r="A9166" t="s">
        <v>319</v>
      </c>
      <c r="B9166" t="s">
        <v>7013</v>
      </c>
      <c r="C9166" t="s">
        <v>89</v>
      </c>
      <c r="D9166" t="s">
        <v>6941</v>
      </c>
      <c r="E9166" t="s">
        <v>4373</v>
      </c>
      <c r="F9166" t="s">
        <v>89</v>
      </c>
      <c r="G9166" t="s">
        <v>89</v>
      </c>
      <c r="H9166" t="s">
        <v>93</v>
      </c>
    </row>
    <row r="9167" spans="1:8" x14ac:dyDescent="0.25">
      <c r="A9167" t="s">
        <v>319</v>
      </c>
      <c r="B9167" t="s">
        <v>7014</v>
      </c>
      <c r="C9167" t="s">
        <v>89</v>
      </c>
      <c r="D9167" t="s">
        <v>6943</v>
      </c>
      <c r="E9167" t="s">
        <v>4373</v>
      </c>
      <c r="F9167" t="s">
        <v>89</v>
      </c>
      <c r="G9167" t="s">
        <v>89</v>
      </c>
      <c r="H9167" t="s">
        <v>93</v>
      </c>
    </row>
    <row r="9168" spans="1:8" x14ac:dyDescent="0.25">
      <c r="A9168" t="s">
        <v>319</v>
      </c>
      <c r="B9168" t="s">
        <v>2310</v>
      </c>
      <c r="C9168" t="s">
        <v>89</v>
      </c>
      <c r="D9168" t="s">
        <v>6944</v>
      </c>
      <c r="E9168" t="s">
        <v>4491</v>
      </c>
      <c r="F9168" t="s">
        <v>89</v>
      </c>
      <c r="G9168" t="s">
        <v>89</v>
      </c>
      <c r="H9168" t="s">
        <v>93</v>
      </c>
    </row>
    <row r="9169" spans="1:8" x14ac:dyDescent="0.25">
      <c r="A9169" t="s">
        <v>319</v>
      </c>
      <c r="B9169" t="s">
        <v>7015</v>
      </c>
      <c r="C9169" t="s">
        <v>89</v>
      </c>
      <c r="D9169" t="s">
        <v>6947</v>
      </c>
      <c r="E9169" t="s">
        <v>4491</v>
      </c>
      <c r="F9169" t="s">
        <v>89</v>
      </c>
      <c r="G9169" t="s">
        <v>89</v>
      </c>
      <c r="H9169" t="s">
        <v>93</v>
      </c>
    </row>
    <row r="9170" spans="1:8" x14ac:dyDescent="0.25">
      <c r="A9170" t="s">
        <v>319</v>
      </c>
      <c r="B9170" t="s">
        <v>7016</v>
      </c>
      <c r="C9170" t="s">
        <v>89</v>
      </c>
      <c r="D9170" t="s">
        <v>6949</v>
      </c>
      <c r="E9170" t="s">
        <v>4491</v>
      </c>
      <c r="F9170" t="s">
        <v>89</v>
      </c>
      <c r="G9170" t="s">
        <v>89</v>
      </c>
      <c r="H9170" t="s">
        <v>93</v>
      </c>
    </row>
    <row r="9171" spans="1:8" x14ac:dyDescent="0.25">
      <c r="A9171" t="s">
        <v>319</v>
      </c>
      <c r="B9171" t="s">
        <v>7017</v>
      </c>
      <c r="C9171" t="s">
        <v>89</v>
      </c>
      <c r="D9171" t="s">
        <v>6951</v>
      </c>
      <c r="E9171" t="s">
        <v>4491</v>
      </c>
      <c r="F9171" t="s">
        <v>89</v>
      </c>
      <c r="G9171" t="s">
        <v>89</v>
      </c>
      <c r="H9171" t="s">
        <v>93</v>
      </c>
    </row>
    <row r="9172" spans="1:8" x14ac:dyDescent="0.25">
      <c r="A9172" t="s">
        <v>319</v>
      </c>
      <c r="B9172" t="s">
        <v>7018</v>
      </c>
      <c r="C9172" t="s">
        <v>89</v>
      </c>
      <c r="D9172" t="s">
        <v>6953</v>
      </c>
      <c r="E9172" t="s">
        <v>4491</v>
      </c>
      <c r="F9172" t="s">
        <v>89</v>
      </c>
      <c r="G9172" t="s">
        <v>89</v>
      </c>
      <c r="H9172" t="s">
        <v>93</v>
      </c>
    </row>
    <row r="9173" spans="1:8" x14ac:dyDescent="0.25">
      <c r="A9173" t="s">
        <v>319</v>
      </c>
      <c r="B9173" t="s">
        <v>7019</v>
      </c>
      <c r="C9173" t="s">
        <v>89</v>
      </c>
      <c r="D9173" t="s">
        <v>6955</v>
      </c>
      <c r="E9173" t="s">
        <v>4605</v>
      </c>
      <c r="F9173" t="s">
        <v>89</v>
      </c>
      <c r="G9173" t="s">
        <v>89</v>
      </c>
      <c r="H9173" t="s">
        <v>93</v>
      </c>
    </row>
    <row r="9174" spans="1:8" x14ac:dyDescent="0.25">
      <c r="A9174" t="s">
        <v>319</v>
      </c>
      <c r="B9174" t="s">
        <v>7020</v>
      </c>
      <c r="C9174" t="s">
        <v>89</v>
      </c>
      <c r="D9174" t="s">
        <v>6958</v>
      </c>
      <c r="E9174" t="s">
        <v>4605</v>
      </c>
      <c r="F9174" t="s">
        <v>89</v>
      </c>
      <c r="G9174" t="s">
        <v>89</v>
      </c>
      <c r="H9174" t="s">
        <v>93</v>
      </c>
    </row>
    <row r="9175" spans="1:8" x14ac:dyDescent="0.25">
      <c r="A9175" t="s">
        <v>319</v>
      </c>
      <c r="B9175" t="s">
        <v>7021</v>
      </c>
      <c r="C9175" t="s">
        <v>89</v>
      </c>
      <c r="D9175" t="s">
        <v>6960</v>
      </c>
      <c r="E9175" t="s">
        <v>4605</v>
      </c>
      <c r="F9175" t="s">
        <v>89</v>
      </c>
      <c r="G9175" t="s">
        <v>89</v>
      </c>
      <c r="H9175" t="s">
        <v>93</v>
      </c>
    </row>
    <row r="9176" spans="1:8" x14ac:dyDescent="0.25">
      <c r="A9176" t="s">
        <v>319</v>
      </c>
      <c r="B9176" t="s">
        <v>7022</v>
      </c>
      <c r="C9176" t="s">
        <v>89</v>
      </c>
      <c r="D9176" t="s">
        <v>6962</v>
      </c>
      <c r="E9176" t="s">
        <v>4605</v>
      </c>
      <c r="F9176" t="s">
        <v>89</v>
      </c>
      <c r="G9176" t="s">
        <v>89</v>
      </c>
      <c r="H9176" t="s">
        <v>93</v>
      </c>
    </row>
    <row r="9177" spans="1:8" x14ac:dyDescent="0.25">
      <c r="A9177" t="s">
        <v>319</v>
      </c>
      <c r="B9177" t="s">
        <v>7023</v>
      </c>
      <c r="C9177" t="s">
        <v>89</v>
      </c>
      <c r="D9177" t="s">
        <v>6963</v>
      </c>
      <c r="E9177" t="s">
        <v>4605</v>
      </c>
      <c r="F9177" t="s">
        <v>89</v>
      </c>
      <c r="G9177" t="s">
        <v>89</v>
      </c>
      <c r="H9177" t="s">
        <v>93</v>
      </c>
    </row>
    <row r="9178" spans="1:8" x14ac:dyDescent="0.25">
      <c r="A9178" t="s">
        <v>319</v>
      </c>
      <c r="B9178" t="s">
        <v>7024</v>
      </c>
      <c r="C9178" t="s">
        <v>89</v>
      </c>
      <c r="D9178" t="s">
        <v>6965</v>
      </c>
      <c r="E9178" t="s">
        <v>4605</v>
      </c>
      <c r="F9178" t="s">
        <v>89</v>
      </c>
      <c r="G9178" t="s">
        <v>89</v>
      </c>
      <c r="H9178" t="s">
        <v>93</v>
      </c>
    </row>
    <row r="9179" spans="1:8" x14ac:dyDescent="0.25">
      <c r="A9179" t="s">
        <v>319</v>
      </c>
      <c r="B9179" t="s">
        <v>7025</v>
      </c>
      <c r="C9179" t="s">
        <v>89</v>
      </c>
      <c r="D9179" t="s">
        <v>6967</v>
      </c>
      <c r="E9179" t="s">
        <v>4605</v>
      </c>
      <c r="F9179" t="s">
        <v>89</v>
      </c>
      <c r="G9179" t="s">
        <v>89</v>
      </c>
      <c r="H9179" t="s">
        <v>93</v>
      </c>
    </row>
    <row r="9180" spans="1:8" x14ac:dyDescent="0.25">
      <c r="A9180" t="s">
        <v>319</v>
      </c>
      <c r="B9180" t="s">
        <v>7026</v>
      </c>
      <c r="C9180" t="s">
        <v>89</v>
      </c>
      <c r="D9180" t="s">
        <v>6969</v>
      </c>
      <c r="E9180" t="s">
        <v>4605</v>
      </c>
      <c r="F9180" t="s">
        <v>89</v>
      </c>
      <c r="G9180" t="s">
        <v>89</v>
      </c>
      <c r="H9180" t="s">
        <v>93</v>
      </c>
    </row>
    <row r="9181" spans="1:8" x14ac:dyDescent="0.25">
      <c r="A9181" t="s">
        <v>319</v>
      </c>
      <c r="B9181" t="s">
        <v>7027</v>
      </c>
      <c r="C9181" t="s">
        <v>89</v>
      </c>
      <c r="D9181" t="s">
        <v>6971</v>
      </c>
      <c r="E9181" t="s">
        <v>7028</v>
      </c>
      <c r="F9181" t="s">
        <v>89</v>
      </c>
      <c r="G9181" t="s">
        <v>89</v>
      </c>
      <c r="H9181" t="s">
        <v>93</v>
      </c>
    </row>
    <row r="9182" spans="1:8" x14ac:dyDescent="0.25">
      <c r="A9182" t="s">
        <v>319</v>
      </c>
      <c r="B9182" t="s">
        <v>7029</v>
      </c>
      <c r="C9182" t="s">
        <v>89</v>
      </c>
      <c r="D9182" t="s">
        <v>7005</v>
      </c>
      <c r="E9182" t="s">
        <v>7028</v>
      </c>
      <c r="F9182" t="s">
        <v>89</v>
      </c>
      <c r="G9182" t="s">
        <v>89</v>
      </c>
      <c r="H9182" t="s">
        <v>93</v>
      </c>
    </row>
    <row r="9183" spans="1:8" x14ac:dyDescent="0.25">
      <c r="A9183" t="s">
        <v>319</v>
      </c>
      <c r="B9183" t="s">
        <v>7030</v>
      </c>
      <c r="C9183" t="s">
        <v>89</v>
      </c>
      <c r="D9183" t="s">
        <v>6976</v>
      </c>
      <c r="E9183" t="s">
        <v>7028</v>
      </c>
      <c r="F9183" t="s">
        <v>89</v>
      </c>
      <c r="G9183" t="s">
        <v>89</v>
      </c>
      <c r="H9183" t="s">
        <v>93</v>
      </c>
    </row>
    <row r="9184" spans="1:8" x14ac:dyDescent="0.25">
      <c r="A9184" t="s">
        <v>319</v>
      </c>
      <c r="B9184" t="s">
        <v>7031</v>
      </c>
      <c r="C9184" t="s">
        <v>89</v>
      </c>
      <c r="D9184" t="s">
        <v>6980</v>
      </c>
      <c r="E9184" t="s">
        <v>7028</v>
      </c>
      <c r="F9184" t="s">
        <v>89</v>
      </c>
      <c r="G9184" t="s">
        <v>89</v>
      </c>
      <c r="H9184" t="s">
        <v>93</v>
      </c>
    </row>
    <row r="9185" spans="1:8" x14ac:dyDescent="0.25">
      <c r="A9185" t="s">
        <v>319</v>
      </c>
      <c r="B9185" t="s">
        <v>7032</v>
      </c>
      <c r="C9185" t="s">
        <v>89</v>
      </c>
      <c r="D9185" t="s">
        <v>6982</v>
      </c>
      <c r="E9185" t="s">
        <v>7028</v>
      </c>
      <c r="F9185" t="s">
        <v>89</v>
      </c>
      <c r="G9185" t="s">
        <v>89</v>
      </c>
      <c r="H9185" t="s">
        <v>93</v>
      </c>
    </row>
    <row r="9186" spans="1:8" x14ac:dyDescent="0.25">
      <c r="A9186" t="s">
        <v>319</v>
      </c>
      <c r="B9186" t="s">
        <v>7033</v>
      </c>
      <c r="C9186" t="s">
        <v>89</v>
      </c>
      <c r="D9186" t="s">
        <v>7034</v>
      </c>
      <c r="E9186" t="s">
        <v>4620</v>
      </c>
      <c r="F9186" t="s">
        <v>89</v>
      </c>
      <c r="G9186" t="s">
        <v>89</v>
      </c>
      <c r="H9186" t="s">
        <v>93</v>
      </c>
    </row>
    <row r="9187" spans="1:8" x14ac:dyDescent="0.25">
      <c r="A9187" t="s">
        <v>319</v>
      </c>
      <c r="B9187" t="s">
        <v>7035</v>
      </c>
      <c r="C9187" t="s">
        <v>89</v>
      </c>
      <c r="D9187" t="s">
        <v>7036</v>
      </c>
      <c r="E9187" t="s">
        <v>4627</v>
      </c>
      <c r="F9187" t="s">
        <v>89</v>
      </c>
      <c r="G9187" t="s">
        <v>89</v>
      </c>
      <c r="H9187" t="s">
        <v>93</v>
      </c>
    </row>
    <row r="9188" spans="1:8" x14ac:dyDescent="0.25">
      <c r="A9188" t="s">
        <v>319</v>
      </c>
      <c r="B9188" t="s">
        <v>7037</v>
      </c>
      <c r="C9188" t="s">
        <v>89</v>
      </c>
      <c r="D9188" t="s">
        <v>7038</v>
      </c>
      <c r="E9188" t="s">
        <v>4513</v>
      </c>
      <c r="F9188" t="s">
        <v>89</v>
      </c>
      <c r="G9188" t="s">
        <v>89</v>
      </c>
      <c r="H9188" t="s">
        <v>93</v>
      </c>
    </row>
    <row r="9189" spans="1:8" x14ac:dyDescent="0.25">
      <c r="A9189" t="s">
        <v>319</v>
      </c>
      <c r="B9189" t="s">
        <v>7039</v>
      </c>
      <c r="C9189" t="s">
        <v>89</v>
      </c>
      <c r="D9189" t="s">
        <v>7040</v>
      </c>
      <c r="E9189" t="s">
        <v>4615</v>
      </c>
      <c r="F9189" t="s">
        <v>89</v>
      </c>
      <c r="G9189" t="s">
        <v>89</v>
      </c>
      <c r="H9189" t="s">
        <v>93</v>
      </c>
    </row>
    <row r="9190" spans="1:8" x14ac:dyDescent="0.25">
      <c r="A9190" t="s">
        <v>319</v>
      </c>
      <c r="B9190" t="s">
        <v>7041</v>
      </c>
      <c r="C9190" t="s">
        <v>89</v>
      </c>
      <c r="D9190" t="s">
        <v>7042</v>
      </c>
      <c r="E9190" t="s">
        <v>4620</v>
      </c>
      <c r="F9190" t="s">
        <v>89</v>
      </c>
      <c r="G9190" t="s">
        <v>89</v>
      </c>
      <c r="H9190" t="s">
        <v>93</v>
      </c>
    </row>
    <row r="9191" spans="1:8" x14ac:dyDescent="0.25">
      <c r="A9191" t="s">
        <v>319</v>
      </c>
      <c r="B9191" t="s">
        <v>7043</v>
      </c>
      <c r="C9191" t="s">
        <v>89</v>
      </c>
      <c r="D9191" t="s">
        <v>7044</v>
      </c>
      <c r="E9191" t="s">
        <v>4627</v>
      </c>
      <c r="F9191" t="s">
        <v>89</v>
      </c>
      <c r="G9191" t="s">
        <v>89</v>
      </c>
      <c r="H9191" t="s">
        <v>93</v>
      </c>
    </row>
    <row r="9192" spans="1:8" x14ac:dyDescent="0.25">
      <c r="A9192" t="s">
        <v>319</v>
      </c>
      <c r="B9192" t="s">
        <v>7045</v>
      </c>
      <c r="C9192" t="s">
        <v>89</v>
      </c>
      <c r="D9192" t="s">
        <v>7046</v>
      </c>
      <c r="E9192" t="s">
        <v>4627</v>
      </c>
      <c r="F9192" t="s">
        <v>89</v>
      </c>
      <c r="G9192" t="s">
        <v>89</v>
      </c>
      <c r="H9192" t="s">
        <v>93</v>
      </c>
    </row>
    <row r="9193" spans="1:8" x14ac:dyDescent="0.25">
      <c r="A9193" t="s">
        <v>319</v>
      </c>
      <c r="B9193" t="s">
        <v>7047</v>
      </c>
      <c r="C9193" t="s">
        <v>89</v>
      </c>
      <c r="D9193" t="s">
        <v>7040</v>
      </c>
      <c r="E9193" t="s">
        <v>4627</v>
      </c>
      <c r="F9193" t="s">
        <v>89</v>
      </c>
      <c r="G9193" t="s">
        <v>89</v>
      </c>
      <c r="H9193" t="s">
        <v>93</v>
      </c>
    </row>
    <row r="9194" spans="1:8" x14ac:dyDescent="0.25">
      <c r="A9194" t="s">
        <v>319</v>
      </c>
      <c r="B9194" t="s">
        <v>7048</v>
      </c>
      <c r="C9194" t="s">
        <v>89</v>
      </c>
      <c r="D9194" t="s">
        <v>7042</v>
      </c>
      <c r="E9194" t="s">
        <v>4513</v>
      </c>
      <c r="F9194" t="s">
        <v>89</v>
      </c>
      <c r="G9194" t="s">
        <v>89</v>
      </c>
      <c r="H9194" t="s">
        <v>93</v>
      </c>
    </row>
    <row r="9195" spans="1:8" x14ac:dyDescent="0.25">
      <c r="A9195" t="s">
        <v>319</v>
      </c>
      <c r="B9195" t="s">
        <v>7049</v>
      </c>
      <c r="C9195" t="s">
        <v>89</v>
      </c>
      <c r="D9195" t="s">
        <v>7044</v>
      </c>
      <c r="E9195" t="s">
        <v>4560</v>
      </c>
      <c r="F9195" t="s">
        <v>89</v>
      </c>
      <c r="G9195" t="s">
        <v>89</v>
      </c>
      <c r="H9195" t="s">
        <v>93</v>
      </c>
    </row>
    <row r="9196" spans="1:8" x14ac:dyDescent="0.25">
      <c r="A9196" t="s">
        <v>319</v>
      </c>
      <c r="B9196" t="s">
        <v>7050</v>
      </c>
      <c r="C9196" t="s">
        <v>89</v>
      </c>
      <c r="D9196" t="s">
        <v>7046</v>
      </c>
      <c r="E9196" t="s">
        <v>4560</v>
      </c>
      <c r="F9196" t="s">
        <v>89</v>
      </c>
      <c r="G9196" t="s">
        <v>89</v>
      </c>
      <c r="H9196" t="s">
        <v>93</v>
      </c>
    </row>
    <row r="9197" spans="1:8" x14ac:dyDescent="0.25">
      <c r="A9197" t="s">
        <v>319</v>
      </c>
      <c r="B9197" t="s">
        <v>7051</v>
      </c>
      <c r="C9197" t="s">
        <v>89</v>
      </c>
      <c r="D9197" t="s">
        <v>7052</v>
      </c>
      <c r="E9197" t="s">
        <v>4615</v>
      </c>
      <c r="F9197" t="s">
        <v>89</v>
      </c>
      <c r="G9197" t="s">
        <v>89</v>
      </c>
      <c r="H9197" t="s">
        <v>93</v>
      </c>
    </row>
    <row r="9198" spans="1:8" x14ac:dyDescent="0.25">
      <c r="A9198" t="s">
        <v>319</v>
      </c>
      <c r="B9198" t="s">
        <v>7053</v>
      </c>
      <c r="C9198" t="s">
        <v>89</v>
      </c>
      <c r="D9198" t="s">
        <v>7054</v>
      </c>
      <c r="E9198" t="s">
        <v>4615</v>
      </c>
      <c r="F9198" t="s">
        <v>89</v>
      </c>
      <c r="G9198" t="s">
        <v>89</v>
      </c>
      <c r="H9198" t="s">
        <v>93</v>
      </c>
    </row>
    <row r="9199" spans="1:8" x14ac:dyDescent="0.25">
      <c r="A9199" t="s">
        <v>319</v>
      </c>
      <c r="B9199" t="s">
        <v>7055</v>
      </c>
      <c r="C9199" t="s">
        <v>89</v>
      </c>
      <c r="D9199" t="s">
        <v>7056</v>
      </c>
      <c r="E9199" t="s">
        <v>4620</v>
      </c>
      <c r="F9199" t="s">
        <v>89</v>
      </c>
      <c r="G9199" t="s">
        <v>89</v>
      </c>
      <c r="H9199" t="s">
        <v>93</v>
      </c>
    </row>
    <row r="9200" spans="1:8" x14ac:dyDescent="0.25">
      <c r="A9200" t="s">
        <v>319</v>
      </c>
      <c r="B9200" t="s">
        <v>1344</v>
      </c>
      <c r="C9200" t="s">
        <v>89</v>
      </c>
      <c r="D9200" t="s">
        <v>7057</v>
      </c>
      <c r="E9200" t="s">
        <v>4620</v>
      </c>
      <c r="F9200" t="s">
        <v>89</v>
      </c>
      <c r="G9200" t="s">
        <v>89</v>
      </c>
      <c r="H9200" t="s">
        <v>93</v>
      </c>
    </row>
    <row r="9201" spans="1:8" x14ac:dyDescent="0.25">
      <c r="A9201" t="s">
        <v>319</v>
      </c>
      <c r="B9201" t="s">
        <v>7058</v>
      </c>
      <c r="C9201" t="s">
        <v>89</v>
      </c>
      <c r="D9201" t="s">
        <v>7059</v>
      </c>
      <c r="E9201" t="s">
        <v>4615</v>
      </c>
      <c r="F9201" t="s">
        <v>89</v>
      </c>
      <c r="G9201" t="s">
        <v>89</v>
      </c>
      <c r="H9201" t="s">
        <v>93</v>
      </c>
    </row>
    <row r="9202" spans="1:8" x14ac:dyDescent="0.25">
      <c r="A9202" t="s">
        <v>319</v>
      </c>
      <c r="B9202" t="s">
        <v>7060</v>
      </c>
      <c r="C9202" t="s">
        <v>89</v>
      </c>
      <c r="D9202" t="s">
        <v>7061</v>
      </c>
      <c r="E9202" t="s">
        <v>4620</v>
      </c>
      <c r="F9202" t="s">
        <v>89</v>
      </c>
      <c r="G9202" t="s">
        <v>89</v>
      </c>
      <c r="H9202" t="s">
        <v>93</v>
      </c>
    </row>
    <row r="9203" spans="1:8" x14ac:dyDescent="0.25">
      <c r="A9203" t="s">
        <v>319</v>
      </c>
      <c r="B9203" t="s">
        <v>7062</v>
      </c>
      <c r="C9203" t="s">
        <v>89</v>
      </c>
      <c r="D9203" t="s">
        <v>7063</v>
      </c>
      <c r="E9203" t="s">
        <v>4627</v>
      </c>
      <c r="F9203" t="s">
        <v>89</v>
      </c>
      <c r="G9203" t="s">
        <v>89</v>
      </c>
      <c r="H9203" t="s">
        <v>93</v>
      </c>
    </row>
    <row r="9204" spans="1:8" x14ac:dyDescent="0.25">
      <c r="A9204" t="s">
        <v>319</v>
      </c>
      <c r="B9204" t="s">
        <v>7064</v>
      </c>
      <c r="C9204" t="s">
        <v>89</v>
      </c>
      <c r="D9204" t="s">
        <v>7065</v>
      </c>
      <c r="E9204" t="s">
        <v>4627</v>
      </c>
      <c r="F9204" t="s">
        <v>89</v>
      </c>
      <c r="G9204" t="s">
        <v>89</v>
      </c>
      <c r="H9204" t="s">
        <v>93</v>
      </c>
    </row>
    <row r="9205" spans="1:8" x14ac:dyDescent="0.25">
      <c r="A9205" t="s">
        <v>319</v>
      </c>
      <c r="B9205" t="s">
        <v>7066</v>
      </c>
      <c r="C9205" t="s">
        <v>89</v>
      </c>
      <c r="D9205" t="s">
        <v>7067</v>
      </c>
      <c r="E9205" t="s">
        <v>4627</v>
      </c>
      <c r="F9205" t="s">
        <v>89</v>
      </c>
      <c r="G9205" t="s">
        <v>89</v>
      </c>
      <c r="H9205" t="s">
        <v>93</v>
      </c>
    </row>
    <row r="9206" spans="1:8" x14ac:dyDescent="0.25">
      <c r="A9206" t="s">
        <v>319</v>
      </c>
      <c r="B9206" t="s">
        <v>7068</v>
      </c>
      <c r="C9206" t="s">
        <v>89</v>
      </c>
      <c r="D9206" t="s">
        <v>7069</v>
      </c>
      <c r="E9206" t="s">
        <v>4670</v>
      </c>
      <c r="F9206" t="s">
        <v>89</v>
      </c>
      <c r="G9206" t="s">
        <v>89</v>
      </c>
      <c r="H9206" t="s">
        <v>93</v>
      </c>
    </row>
    <row r="9207" spans="1:8" x14ac:dyDescent="0.25">
      <c r="A9207" t="s">
        <v>319</v>
      </c>
      <c r="B9207" t="s">
        <v>7070</v>
      </c>
      <c r="C9207" t="s">
        <v>89</v>
      </c>
      <c r="D9207" t="s">
        <v>7071</v>
      </c>
      <c r="E9207" t="s">
        <v>4670</v>
      </c>
      <c r="F9207" t="s">
        <v>89</v>
      </c>
      <c r="G9207" t="s">
        <v>89</v>
      </c>
      <c r="H9207" t="s">
        <v>93</v>
      </c>
    </row>
    <row r="9208" spans="1:8" x14ac:dyDescent="0.25">
      <c r="A9208" t="s">
        <v>319</v>
      </c>
      <c r="B9208" t="s">
        <v>7072</v>
      </c>
      <c r="C9208" t="s">
        <v>89</v>
      </c>
      <c r="D9208" t="s">
        <v>7073</v>
      </c>
      <c r="E9208" t="s">
        <v>4670</v>
      </c>
      <c r="F9208" t="s">
        <v>89</v>
      </c>
      <c r="G9208" t="s">
        <v>89</v>
      </c>
      <c r="H9208" t="s">
        <v>93</v>
      </c>
    </row>
    <row r="9209" spans="1:8" x14ac:dyDescent="0.25">
      <c r="A9209" t="s">
        <v>319</v>
      </c>
      <c r="B9209" t="s">
        <v>7074</v>
      </c>
      <c r="C9209" t="s">
        <v>89</v>
      </c>
      <c r="D9209" t="s">
        <v>7075</v>
      </c>
      <c r="E9209" t="s">
        <v>4675</v>
      </c>
      <c r="F9209" t="s">
        <v>89</v>
      </c>
      <c r="G9209" t="s">
        <v>89</v>
      </c>
      <c r="H9209" t="s">
        <v>93</v>
      </c>
    </row>
    <row r="9210" spans="1:8" x14ac:dyDescent="0.25">
      <c r="A9210" t="s">
        <v>319</v>
      </c>
      <c r="B9210" t="s">
        <v>7076</v>
      </c>
      <c r="C9210" t="s">
        <v>89</v>
      </c>
      <c r="D9210" t="s">
        <v>7077</v>
      </c>
      <c r="E9210" t="s">
        <v>4675</v>
      </c>
      <c r="F9210" t="s">
        <v>89</v>
      </c>
      <c r="G9210" t="s">
        <v>89</v>
      </c>
      <c r="H9210" t="s">
        <v>93</v>
      </c>
    </row>
    <row r="9211" spans="1:8" x14ac:dyDescent="0.25">
      <c r="A9211" t="s">
        <v>319</v>
      </c>
      <c r="B9211" t="s">
        <v>7078</v>
      </c>
      <c r="C9211" t="s">
        <v>89</v>
      </c>
      <c r="D9211" t="s">
        <v>7079</v>
      </c>
      <c r="E9211" t="s">
        <v>4675</v>
      </c>
      <c r="F9211" t="s">
        <v>89</v>
      </c>
      <c r="G9211" t="s">
        <v>89</v>
      </c>
      <c r="H9211" t="s">
        <v>93</v>
      </c>
    </row>
    <row r="9212" spans="1:8" x14ac:dyDescent="0.25">
      <c r="A9212" t="s">
        <v>319</v>
      </c>
      <c r="B9212" t="s">
        <v>7080</v>
      </c>
      <c r="C9212" t="s">
        <v>89</v>
      </c>
      <c r="D9212" t="s">
        <v>7081</v>
      </c>
      <c r="E9212" t="s">
        <v>4612</v>
      </c>
      <c r="F9212" t="s">
        <v>89</v>
      </c>
      <c r="G9212" t="s">
        <v>89</v>
      </c>
      <c r="H9212" t="s">
        <v>93</v>
      </c>
    </row>
    <row r="9213" spans="1:8" x14ac:dyDescent="0.25">
      <c r="A9213" t="s">
        <v>319</v>
      </c>
      <c r="B9213" t="s">
        <v>7082</v>
      </c>
      <c r="C9213" t="s">
        <v>89</v>
      </c>
      <c r="D9213" t="s">
        <v>7083</v>
      </c>
      <c r="E9213" t="s">
        <v>4612</v>
      </c>
      <c r="F9213" t="s">
        <v>89</v>
      </c>
      <c r="G9213" t="s">
        <v>89</v>
      </c>
      <c r="H9213" t="s">
        <v>93</v>
      </c>
    </row>
    <row r="9214" spans="1:8" x14ac:dyDescent="0.25">
      <c r="A9214" t="s">
        <v>319</v>
      </c>
      <c r="B9214" t="s">
        <v>7084</v>
      </c>
      <c r="C9214" t="s">
        <v>89</v>
      </c>
      <c r="D9214" t="s">
        <v>7085</v>
      </c>
      <c r="E9214" t="s">
        <v>4612</v>
      </c>
      <c r="F9214" t="s">
        <v>89</v>
      </c>
      <c r="G9214" t="s">
        <v>89</v>
      </c>
      <c r="H9214" t="s">
        <v>93</v>
      </c>
    </row>
    <row r="9215" spans="1:8" x14ac:dyDescent="0.25">
      <c r="A9215" t="s">
        <v>319</v>
      </c>
      <c r="B9215" t="s">
        <v>7086</v>
      </c>
      <c r="C9215" t="s">
        <v>89</v>
      </c>
      <c r="D9215" t="s">
        <v>7087</v>
      </c>
      <c r="E9215" t="s">
        <v>4473</v>
      </c>
      <c r="F9215" t="s">
        <v>89</v>
      </c>
      <c r="G9215" t="s">
        <v>89</v>
      </c>
      <c r="H9215" t="s">
        <v>93</v>
      </c>
    </row>
    <row r="9216" spans="1:8" x14ac:dyDescent="0.25">
      <c r="A9216" t="s">
        <v>319</v>
      </c>
      <c r="B9216" t="s">
        <v>7088</v>
      </c>
      <c r="C9216" t="s">
        <v>89</v>
      </c>
      <c r="D9216" t="s">
        <v>7089</v>
      </c>
      <c r="E9216" t="s">
        <v>4473</v>
      </c>
      <c r="F9216" t="s">
        <v>89</v>
      </c>
      <c r="G9216" t="s">
        <v>89</v>
      </c>
      <c r="H9216" t="s">
        <v>93</v>
      </c>
    </row>
    <row r="9217" spans="1:8" x14ac:dyDescent="0.25">
      <c r="A9217" t="s">
        <v>319</v>
      </c>
      <c r="B9217" t="s">
        <v>7090</v>
      </c>
      <c r="C9217" t="s">
        <v>89</v>
      </c>
      <c r="D9217" t="s">
        <v>7091</v>
      </c>
      <c r="E9217" t="s">
        <v>4473</v>
      </c>
      <c r="F9217" t="s">
        <v>89</v>
      </c>
      <c r="G9217" t="s">
        <v>89</v>
      </c>
      <c r="H9217" t="s">
        <v>93</v>
      </c>
    </row>
    <row r="9218" spans="1:8" x14ac:dyDescent="0.25">
      <c r="A9218" t="s">
        <v>319</v>
      </c>
      <c r="B9218" t="s">
        <v>7092</v>
      </c>
      <c r="C9218" t="s">
        <v>89</v>
      </c>
      <c r="D9218" t="s">
        <v>7093</v>
      </c>
      <c r="E9218" t="s">
        <v>4473</v>
      </c>
      <c r="F9218" t="s">
        <v>89</v>
      </c>
      <c r="G9218" t="s">
        <v>89</v>
      </c>
      <c r="H9218" t="s">
        <v>93</v>
      </c>
    </row>
    <row r="9219" spans="1:8" x14ac:dyDescent="0.25">
      <c r="A9219" t="s">
        <v>319</v>
      </c>
      <c r="B9219" t="s">
        <v>7094</v>
      </c>
      <c r="C9219" t="s">
        <v>89</v>
      </c>
      <c r="D9219" t="s">
        <v>7095</v>
      </c>
      <c r="E9219" t="s">
        <v>4448</v>
      </c>
      <c r="F9219" t="s">
        <v>89</v>
      </c>
      <c r="G9219" t="s">
        <v>89</v>
      </c>
      <c r="H9219" t="s">
        <v>93</v>
      </c>
    </row>
    <row r="9220" spans="1:8" x14ac:dyDescent="0.25">
      <c r="A9220" t="s">
        <v>319</v>
      </c>
      <c r="B9220" t="s">
        <v>7096</v>
      </c>
      <c r="C9220" t="s">
        <v>89</v>
      </c>
      <c r="D9220" t="s">
        <v>7097</v>
      </c>
      <c r="E9220" t="s">
        <v>4438</v>
      </c>
      <c r="F9220" t="s">
        <v>89</v>
      </c>
      <c r="G9220" t="s">
        <v>89</v>
      </c>
      <c r="H9220" t="s">
        <v>93</v>
      </c>
    </row>
    <row r="9221" spans="1:8" x14ac:dyDescent="0.25">
      <c r="A9221" t="s">
        <v>319</v>
      </c>
      <c r="B9221" t="s">
        <v>7098</v>
      </c>
      <c r="C9221" t="s">
        <v>89</v>
      </c>
      <c r="D9221" t="s">
        <v>7099</v>
      </c>
      <c r="E9221" t="s">
        <v>4438</v>
      </c>
      <c r="F9221" t="s">
        <v>89</v>
      </c>
      <c r="G9221" t="s">
        <v>89</v>
      </c>
      <c r="H9221" t="s">
        <v>93</v>
      </c>
    </row>
    <row r="9222" spans="1:8" x14ac:dyDescent="0.25">
      <c r="A9222" t="s">
        <v>319</v>
      </c>
      <c r="B9222" t="s">
        <v>7100</v>
      </c>
      <c r="C9222" t="s">
        <v>89</v>
      </c>
      <c r="D9222" t="s">
        <v>7101</v>
      </c>
      <c r="E9222" t="s">
        <v>4438</v>
      </c>
      <c r="F9222" t="s">
        <v>89</v>
      </c>
      <c r="G9222" t="s">
        <v>89</v>
      </c>
      <c r="H9222" t="s">
        <v>93</v>
      </c>
    </row>
    <row r="9223" spans="1:8" x14ac:dyDescent="0.25">
      <c r="A9223" t="s">
        <v>319</v>
      </c>
      <c r="B9223" t="s">
        <v>7102</v>
      </c>
      <c r="C9223" t="s">
        <v>89</v>
      </c>
      <c r="D9223" t="s">
        <v>7103</v>
      </c>
      <c r="E9223" t="s">
        <v>4557</v>
      </c>
      <c r="F9223" t="s">
        <v>89</v>
      </c>
      <c r="G9223" t="s">
        <v>89</v>
      </c>
      <c r="H9223" t="s">
        <v>93</v>
      </c>
    </row>
    <row r="9224" spans="1:8" x14ac:dyDescent="0.25">
      <c r="A9224" t="s">
        <v>319</v>
      </c>
      <c r="B9224" t="s">
        <v>7104</v>
      </c>
      <c r="C9224" t="s">
        <v>89</v>
      </c>
      <c r="D9224" t="s">
        <v>7105</v>
      </c>
      <c r="E9224" t="s">
        <v>4539</v>
      </c>
      <c r="F9224" t="s">
        <v>89</v>
      </c>
      <c r="G9224" t="s">
        <v>89</v>
      </c>
      <c r="H9224" t="s">
        <v>93</v>
      </c>
    </row>
    <row r="9225" spans="1:8" x14ac:dyDescent="0.25">
      <c r="A9225" t="s">
        <v>319</v>
      </c>
      <c r="B9225" t="s">
        <v>7106</v>
      </c>
      <c r="C9225" t="s">
        <v>89</v>
      </c>
      <c r="D9225" t="s">
        <v>7107</v>
      </c>
      <c r="E9225" t="s">
        <v>4539</v>
      </c>
      <c r="F9225" t="s">
        <v>89</v>
      </c>
      <c r="G9225" t="s">
        <v>89</v>
      </c>
      <c r="H9225" t="s">
        <v>93</v>
      </c>
    </row>
    <row r="9226" spans="1:8" x14ac:dyDescent="0.25">
      <c r="A9226" t="s">
        <v>319</v>
      </c>
      <c r="B9226" t="s">
        <v>7108</v>
      </c>
      <c r="C9226" t="s">
        <v>89</v>
      </c>
      <c r="D9226" t="s">
        <v>7109</v>
      </c>
      <c r="E9226" t="s">
        <v>4473</v>
      </c>
      <c r="F9226" t="s">
        <v>89</v>
      </c>
      <c r="G9226" t="s">
        <v>89</v>
      </c>
      <c r="H9226" t="s">
        <v>93</v>
      </c>
    </row>
    <row r="9227" spans="1:8" x14ac:dyDescent="0.25">
      <c r="A9227" t="s">
        <v>319</v>
      </c>
      <c r="B9227" t="s">
        <v>7110</v>
      </c>
      <c r="C9227" t="s">
        <v>89</v>
      </c>
      <c r="D9227" t="s">
        <v>89</v>
      </c>
      <c r="E9227" t="s">
        <v>4667</v>
      </c>
      <c r="F9227" t="s">
        <v>89</v>
      </c>
      <c r="G9227" t="s">
        <v>89</v>
      </c>
      <c r="H9227" t="s">
        <v>93</v>
      </c>
    </row>
    <row r="9228" spans="1:8" x14ac:dyDescent="0.25">
      <c r="A9228" t="s">
        <v>319</v>
      </c>
      <c r="B9228" t="s">
        <v>7111</v>
      </c>
      <c r="C9228" t="s">
        <v>89</v>
      </c>
      <c r="D9228" t="s">
        <v>89</v>
      </c>
      <c r="E9228" t="s">
        <v>4667</v>
      </c>
      <c r="F9228" t="s">
        <v>89</v>
      </c>
      <c r="G9228" t="s">
        <v>89</v>
      </c>
      <c r="H9228" t="s">
        <v>93</v>
      </c>
    </row>
    <row r="9229" spans="1:8" x14ac:dyDescent="0.25">
      <c r="A9229" t="s">
        <v>319</v>
      </c>
      <c r="B9229" t="s">
        <v>7112</v>
      </c>
      <c r="C9229" t="s">
        <v>89</v>
      </c>
      <c r="D9229" t="s">
        <v>89</v>
      </c>
      <c r="E9229" t="s">
        <v>4661</v>
      </c>
      <c r="F9229" t="s">
        <v>89</v>
      </c>
      <c r="G9229" t="s">
        <v>89</v>
      </c>
      <c r="H9229" t="s">
        <v>93</v>
      </c>
    </row>
    <row r="9230" spans="1:8" x14ac:dyDescent="0.25">
      <c r="A9230" t="s">
        <v>319</v>
      </c>
      <c r="B9230" t="s">
        <v>7113</v>
      </c>
      <c r="C9230" t="s">
        <v>89</v>
      </c>
      <c r="D9230" t="s">
        <v>89</v>
      </c>
      <c r="E9230" t="s">
        <v>4675</v>
      </c>
      <c r="F9230" t="s">
        <v>89</v>
      </c>
      <c r="G9230" t="s">
        <v>89</v>
      </c>
      <c r="H9230" t="s">
        <v>93</v>
      </c>
    </row>
    <row r="9231" spans="1:8" x14ac:dyDescent="0.25">
      <c r="A9231" t="s">
        <v>319</v>
      </c>
      <c r="B9231" t="s">
        <v>7114</v>
      </c>
      <c r="C9231" t="s">
        <v>89</v>
      </c>
      <c r="D9231" t="s">
        <v>89</v>
      </c>
      <c r="E9231" t="s">
        <v>4661</v>
      </c>
      <c r="F9231" t="s">
        <v>89</v>
      </c>
      <c r="G9231" t="s">
        <v>89</v>
      </c>
      <c r="H9231" t="s">
        <v>93</v>
      </c>
    </row>
    <row r="9232" spans="1:8" x14ac:dyDescent="0.25">
      <c r="A9232" t="s">
        <v>319</v>
      </c>
      <c r="B9232" t="s">
        <v>7115</v>
      </c>
      <c r="C9232" t="s">
        <v>89</v>
      </c>
      <c r="D9232" t="s">
        <v>7116</v>
      </c>
      <c r="E9232" t="s">
        <v>4654</v>
      </c>
      <c r="F9232" t="s">
        <v>89</v>
      </c>
      <c r="G9232" t="s">
        <v>89</v>
      </c>
      <c r="H9232" t="s">
        <v>93</v>
      </c>
    </row>
    <row r="9233" spans="1:8" x14ac:dyDescent="0.25">
      <c r="A9233" t="s">
        <v>319</v>
      </c>
      <c r="B9233" t="s">
        <v>4686</v>
      </c>
      <c r="C9233" t="s">
        <v>89</v>
      </c>
      <c r="D9233" t="s">
        <v>7117</v>
      </c>
      <c r="E9233" t="s">
        <v>4658</v>
      </c>
      <c r="F9233" t="s">
        <v>89</v>
      </c>
      <c r="G9233" t="s">
        <v>89</v>
      </c>
      <c r="H9233" t="s">
        <v>93</v>
      </c>
    </row>
    <row r="9234" spans="1:8" x14ac:dyDescent="0.25">
      <c r="A9234" t="s">
        <v>319</v>
      </c>
      <c r="B9234" t="s">
        <v>7118</v>
      </c>
      <c r="C9234" t="s">
        <v>89</v>
      </c>
      <c r="D9234" t="s">
        <v>7119</v>
      </c>
      <c r="E9234" t="s">
        <v>4675</v>
      </c>
      <c r="F9234" t="s">
        <v>89</v>
      </c>
      <c r="G9234" t="s">
        <v>89</v>
      </c>
      <c r="H9234" t="s">
        <v>93</v>
      </c>
    </row>
    <row r="9235" spans="1:8" x14ac:dyDescent="0.25">
      <c r="A9235" t="s">
        <v>319</v>
      </c>
      <c r="B9235" t="s">
        <v>7120</v>
      </c>
      <c r="C9235" t="s">
        <v>89</v>
      </c>
      <c r="D9235" t="s">
        <v>89</v>
      </c>
      <c r="E9235" t="s">
        <v>4665</v>
      </c>
      <c r="F9235" t="s">
        <v>89</v>
      </c>
      <c r="G9235" t="s">
        <v>89</v>
      </c>
      <c r="H9235" t="s">
        <v>93</v>
      </c>
    </row>
    <row r="9236" spans="1:8" x14ac:dyDescent="0.25">
      <c r="A9236" t="s">
        <v>319</v>
      </c>
      <c r="B9236" t="s">
        <v>7121</v>
      </c>
      <c r="C9236" t="s">
        <v>89</v>
      </c>
      <c r="D9236" t="s">
        <v>89</v>
      </c>
      <c r="E9236" t="s">
        <v>4665</v>
      </c>
      <c r="F9236" t="s">
        <v>89</v>
      </c>
      <c r="G9236" t="s">
        <v>89</v>
      </c>
      <c r="H9236" t="s">
        <v>93</v>
      </c>
    </row>
    <row r="9237" spans="1:8" x14ac:dyDescent="0.25">
      <c r="A9237" t="s">
        <v>319</v>
      </c>
      <c r="B9237" t="s">
        <v>7122</v>
      </c>
      <c r="C9237" t="s">
        <v>89</v>
      </c>
      <c r="D9237" t="s">
        <v>89</v>
      </c>
      <c r="E9237" t="s">
        <v>4665</v>
      </c>
      <c r="F9237" t="s">
        <v>89</v>
      </c>
      <c r="G9237" t="s">
        <v>89</v>
      </c>
      <c r="H9237" t="s">
        <v>93</v>
      </c>
    </row>
    <row r="9238" spans="1:8" x14ac:dyDescent="0.25">
      <c r="A9238" t="s">
        <v>319</v>
      </c>
      <c r="B9238" t="s">
        <v>1284</v>
      </c>
      <c r="C9238" t="s">
        <v>89</v>
      </c>
      <c r="D9238" t="s">
        <v>89</v>
      </c>
      <c r="E9238" t="s">
        <v>4667</v>
      </c>
      <c r="F9238" t="s">
        <v>89</v>
      </c>
      <c r="G9238" t="s">
        <v>89</v>
      </c>
      <c r="H9238" t="s">
        <v>93</v>
      </c>
    </row>
    <row r="9239" spans="1:8" x14ac:dyDescent="0.25">
      <c r="A9239" t="s">
        <v>319</v>
      </c>
      <c r="B9239" t="s">
        <v>1122</v>
      </c>
      <c r="C9239" t="s">
        <v>89</v>
      </c>
      <c r="D9239" t="s">
        <v>89</v>
      </c>
      <c r="E9239" t="s">
        <v>4667</v>
      </c>
      <c r="F9239" t="s">
        <v>89</v>
      </c>
      <c r="G9239" t="s">
        <v>89</v>
      </c>
      <c r="H9239" t="s">
        <v>93</v>
      </c>
    </row>
    <row r="9240" spans="1:8" x14ac:dyDescent="0.25">
      <c r="A9240" t="s">
        <v>319</v>
      </c>
      <c r="B9240" t="s">
        <v>1331</v>
      </c>
      <c r="C9240" t="s">
        <v>89</v>
      </c>
      <c r="D9240" t="s">
        <v>89</v>
      </c>
      <c r="E9240" t="s">
        <v>4667</v>
      </c>
      <c r="F9240" t="s">
        <v>89</v>
      </c>
      <c r="G9240" t="s">
        <v>89</v>
      </c>
      <c r="H9240" t="s">
        <v>93</v>
      </c>
    </row>
    <row r="9241" spans="1:8" x14ac:dyDescent="0.25">
      <c r="A9241" t="s">
        <v>319</v>
      </c>
      <c r="B9241" t="s">
        <v>1124</v>
      </c>
      <c r="C9241" t="s">
        <v>89</v>
      </c>
      <c r="D9241" t="s">
        <v>89</v>
      </c>
      <c r="E9241" t="s">
        <v>4667</v>
      </c>
      <c r="F9241" t="s">
        <v>89</v>
      </c>
      <c r="G9241" t="s">
        <v>89</v>
      </c>
      <c r="H9241" t="s">
        <v>93</v>
      </c>
    </row>
    <row r="9242" spans="1:8" x14ac:dyDescent="0.25">
      <c r="A9242" t="s">
        <v>319</v>
      </c>
      <c r="B9242" t="s">
        <v>1125</v>
      </c>
      <c r="C9242" t="s">
        <v>89</v>
      </c>
      <c r="D9242" t="s">
        <v>89</v>
      </c>
      <c r="E9242" t="s">
        <v>4667</v>
      </c>
      <c r="F9242" t="s">
        <v>89</v>
      </c>
      <c r="G9242" t="s">
        <v>89</v>
      </c>
      <c r="H9242" t="s">
        <v>93</v>
      </c>
    </row>
    <row r="9243" spans="1:8" x14ac:dyDescent="0.25">
      <c r="A9243" t="s">
        <v>319</v>
      </c>
      <c r="B9243" t="s">
        <v>3060</v>
      </c>
      <c r="C9243" t="s">
        <v>89</v>
      </c>
      <c r="D9243" t="s">
        <v>89</v>
      </c>
      <c r="E9243" t="s">
        <v>4667</v>
      </c>
      <c r="F9243" t="s">
        <v>89</v>
      </c>
      <c r="G9243" t="s">
        <v>89</v>
      </c>
      <c r="H9243" t="s">
        <v>93</v>
      </c>
    </row>
    <row r="9244" spans="1:8" x14ac:dyDescent="0.25">
      <c r="A9244" t="s">
        <v>319</v>
      </c>
      <c r="B9244" t="s">
        <v>3059</v>
      </c>
      <c r="C9244" t="s">
        <v>89</v>
      </c>
      <c r="D9244" t="s">
        <v>89</v>
      </c>
      <c r="E9244" t="s">
        <v>4667</v>
      </c>
      <c r="F9244" t="s">
        <v>89</v>
      </c>
      <c r="G9244" t="s">
        <v>89</v>
      </c>
      <c r="H9244" t="s">
        <v>93</v>
      </c>
    </row>
    <row r="9245" spans="1:8" x14ac:dyDescent="0.25">
      <c r="A9245" t="s">
        <v>319</v>
      </c>
      <c r="B9245" t="s">
        <v>7123</v>
      </c>
      <c r="C9245" t="s">
        <v>89</v>
      </c>
      <c r="D9245" t="s">
        <v>89</v>
      </c>
      <c r="E9245" t="s">
        <v>4667</v>
      </c>
      <c r="F9245" t="s">
        <v>89</v>
      </c>
      <c r="G9245" t="s">
        <v>89</v>
      </c>
      <c r="H9245" t="s">
        <v>93</v>
      </c>
    </row>
    <row r="9246" spans="1:8" x14ac:dyDescent="0.25">
      <c r="A9246" t="s">
        <v>319</v>
      </c>
      <c r="B9246" t="s">
        <v>3058</v>
      </c>
      <c r="C9246" t="s">
        <v>89</v>
      </c>
      <c r="D9246" t="s">
        <v>89</v>
      </c>
      <c r="E9246" t="s">
        <v>4667</v>
      </c>
      <c r="F9246" t="s">
        <v>89</v>
      </c>
      <c r="G9246" t="s">
        <v>89</v>
      </c>
      <c r="H9246" t="s">
        <v>93</v>
      </c>
    </row>
    <row r="9247" spans="1:8" x14ac:dyDescent="0.25">
      <c r="A9247" t="s">
        <v>319</v>
      </c>
      <c r="B9247" t="s">
        <v>3063</v>
      </c>
      <c r="C9247" t="s">
        <v>89</v>
      </c>
      <c r="D9247" t="s">
        <v>89</v>
      </c>
      <c r="E9247" t="s">
        <v>4667</v>
      </c>
      <c r="F9247" t="s">
        <v>89</v>
      </c>
      <c r="G9247" t="s">
        <v>89</v>
      </c>
      <c r="H9247" t="s">
        <v>93</v>
      </c>
    </row>
    <row r="9248" spans="1:8" x14ac:dyDescent="0.25">
      <c r="A9248" t="s">
        <v>319</v>
      </c>
      <c r="B9248" t="s">
        <v>4700</v>
      </c>
      <c r="C9248" t="s">
        <v>89</v>
      </c>
      <c r="D9248" t="s">
        <v>89</v>
      </c>
      <c r="E9248" t="s">
        <v>4667</v>
      </c>
      <c r="F9248" t="s">
        <v>89</v>
      </c>
      <c r="G9248" t="s">
        <v>89</v>
      </c>
      <c r="H9248" t="s">
        <v>93</v>
      </c>
    </row>
    <row r="9249" spans="1:8" x14ac:dyDescent="0.25">
      <c r="A9249" t="s">
        <v>319</v>
      </c>
      <c r="B9249" t="s">
        <v>7124</v>
      </c>
      <c r="C9249" t="s">
        <v>89</v>
      </c>
      <c r="D9249" t="s">
        <v>89</v>
      </c>
      <c r="E9249" t="s">
        <v>4665</v>
      </c>
      <c r="F9249" t="s">
        <v>89</v>
      </c>
      <c r="G9249" t="s">
        <v>89</v>
      </c>
      <c r="H9249" t="s">
        <v>93</v>
      </c>
    </row>
    <row r="9250" spans="1:8" x14ac:dyDescent="0.25">
      <c r="A9250" t="s">
        <v>319</v>
      </c>
      <c r="B9250" t="s">
        <v>7125</v>
      </c>
      <c r="C9250" t="s">
        <v>89</v>
      </c>
      <c r="D9250" t="s">
        <v>89</v>
      </c>
      <c r="E9250" t="s">
        <v>4702</v>
      </c>
      <c r="F9250" t="s">
        <v>89</v>
      </c>
      <c r="G9250" t="s">
        <v>89</v>
      </c>
      <c r="H9250" t="s">
        <v>93</v>
      </c>
    </row>
    <row r="9251" spans="1:8" x14ac:dyDescent="0.25">
      <c r="A9251" t="s">
        <v>319</v>
      </c>
      <c r="B9251" t="s">
        <v>7126</v>
      </c>
      <c r="C9251" t="s">
        <v>89</v>
      </c>
      <c r="D9251" t="s">
        <v>89</v>
      </c>
      <c r="E9251" t="s">
        <v>4712</v>
      </c>
      <c r="F9251" t="s">
        <v>89</v>
      </c>
      <c r="G9251" t="s">
        <v>89</v>
      </c>
      <c r="H9251" t="s">
        <v>93</v>
      </c>
    </row>
    <row r="9252" spans="1:8" x14ac:dyDescent="0.25">
      <c r="A9252" t="s">
        <v>319</v>
      </c>
      <c r="B9252" t="s">
        <v>1268</v>
      </c>
      <c r="C9252" t="s">
        <v>89</v>
      </c>
      <c r="D9252" t="s">
        <v>89</v>
      </c>
      <c r="E9252" t="s">
        <v>4670</v>
      </c>
      <c r="F9252" t="s">
        <v>89</v>
      </c>
      <c r="G9252" t="s">
        <v>89</v>
      </c>
      <c r="H9252" t="s">
        <v>93</v>
      </c>
    </row>
    <row r="9253" spans="1:8" x14ac:dyDescent="0.25">
      <c r="A9253" t="s">
        <v>319</v>
      </c>
      <c r="B9253" t="s">
        <v>1336</v>
      </c>
      <c r="C9253" t="s">
        <v>89</v>
      </c>
      <c r="D9253" t="s">
        <v>89</v>
      </c>
      <c r="E9253" t="s">
        <v>4670</v>
      </c>
      <c r="F9253" t="s">
        <v>89</v>
      </c>
      <c r="G9253" t="s">
        <v>89</v>
      </c>
      <c r="H9253" t="s">
        <v>93</v>
      </c>
    </row>
    <row r="9254" spans="1:8" x14ac:dyDescent="0.25">
      <c r="A9254" t="s">
        <v>319</v>
      </c>
      <c r="B9254" t="s">
        <v>3068</v>
      </c>
      <c r="C9254" t="s">
        <v>89</v>
      </c>
      <c r="D9254" t="s">
        <v>89</v>
      </c>
      <c r="E9254" t="s">
        <v>4670</v>
      </c>
      <c r="F9254" t="s">
        <v>89</v>
      </c>
      <c r="G9254" t="s">
        <v>89</v>
      </c>
      <c r="H9254" t="s">
        <v>93</v>
      </c>
    </row>
    <row r="9255" spans="1:8" x14ac:dyDescent="0.25">
      <c r="A9255" t="s">
        <v>319</v>
      </c>
      <c r="B9255" t="s">
        <v>1269</v>
      </c>
      <c r="C9255" t="s">
        <v>89</v>
      </c>
      <c r="D9255" t="s">
        <v>89</v>
      </c>
      <c r="E9255" t="s">
        <v>4670</v>
      </c>
      <c r="F9255" t="s">
        <v>89</v>
      </c>
      <c r="G9255" t="s">
        <v>89</v>
      </c>
      <c r="H9255" t="s">
        <v>93</v>
      </c>
    </row>
    <row r="9256" spans="1:8" x14ac:dyDescent="0.25">
      <c r="A9256" t="s">
        <v>319</v>
      </c>
      <c r="B9256" t="s">
        <v>1270</v>
      </c>
      <c r="C9256" t="s">
        <v>89</v>
      </c>
      <c r="D9256" t="s">
        <v>89</v>
      </c>
      <c r="E9256" t="s">
        <v>4670</v>
      </c>
      <c r="F9256" t="s">
        <v>89</v>
      </c>
      <c r="G9256" t="s">
        <v>89</v>
      </c>
      <c r="H9256" t="s">
        <v>93</v>
      </c>
    </row>
    <row r="9257" spans="1:8" x14ac:dyDescent="0.25">
      <c r="A9257" t="s">
        <v>319</v>
      </c>
      <c r="B9257" t="s">
        <v>4713</v>
      </c>
      <c r="C9257" t="s">
        <v>89</v>
      </c>
      <c r="D9257" t="s">
        <v>89</v>
      </c>
      <c r="E9257" t="s">
        <v>4670</v>
      </c>
      <c r="F9257" t="s">
        <v>89</v>
      </c>
      <c r="G9257" t="s">
        <v>89</v>
      </c>
      <c r="H9257" t="s">
        <v>93</v>
      </c>
    </row>
    <row r="9258" spans="1:8" x14ac:dyDescent="0.25">
      <c r="A9258" t="s">
        <v>319</v>
      </c>
      <c r="B9258" t="s">
        <v>3073</v>
      </c>
      <c r="C9258" t="s">
        <v>89</v>
      </c>
      <c r="D9258" t="s">
        <v>89</v>
      </c>
      <c r="E9258" t="s">
        <v>4670</v>
      </c>
      <c r="F9258" t="s">
        <v>89</v>
      </c>
      <c r="G9258" t="s">
        <v>89</v>
      </c>
      <c r="H9258" t="s">
        <v>93</v>
      </c>
    </row>
    <row r="9259" spans="1:8" x14ac:dyDescent="0.25">
      <c r="A9259" t="s">
        <v>319</v>
      </c>
      <c r="B9259" t="s">
        <v>7127</v>
      </c>
      <c r="C9259" t="s">
        <v>89</v>
      </c>
      <c r="D9259" t="s">
        <v>89</v>
      </c>
      <c r="E9259" t="s">
        <v>4670</v>
      </c>
      <c r="F9259" t="s">
        <v>89</v>
      </c>
      <c r="G9259" t="s">
        <v>89</v>
      </c>
      <c r="H9259" t="s">
        <v>93</v>
      </c>
    </row>
    <row r="9260" spans="1:8" x14ac:dyDescent="0.25">
      <c r="A9260" t="s">
        <v>319</v>
      </c>
      <c r="B9260" t="s">
        <v>7128</v>
      </c>
      <c r="C9260" t="s">
        <v>89</v>
      </c>
      <c r="D9260" t="s">
        <v>89</v>
      </c>
      <c r="E9260" t="s">
        <v>1231</v>
      </c>
      <c r="F9260" t="s">
        <v>89</v>
      </c>
      <c r="G9260" t="s">
        <v>89</v>
      </c>
      <c r="H9260" t="s">
        <v>93</v>
      </c>
    </row>
    <row r="9261" spans="1:8" x14ac:dyDescent="0.25">
      <c r="A9261" t="s">
        <v>319</v>
      </c>
      <c r="B9261" t="s">
        <v>7129</v>
      </c>
      <c r="C9261" t="s">
        <v>89</v>
      </c>
      <c r="D9261" t="s">
        <v>89</v>
      </c>
      <c r="E9261" t="s">
        <v>1231</v>
      </c>
      <c r="F9261" t="s">
        <v>89</v>
      </c>
      <c r="G9261" t="s">
        <v>89</v>
      </c>
      <c r="H9261" t="s">
        <v>93</v>
      </c>
    </row>
    <row r="9262" spans="1:8" x14ac:dyDescent="0.25">
      <c r="A9262" t="s">
        <v>319</v>
      </c>
      <c r="B9262" t="s">
        <v>1439</v>
      </c>
      <c r="C9262" t="s">
        <v>89</v>
      </c>
      <c r="D9262" t="s">
        <v>89</v>
      </c>
      <c r="E9262" t="s">
        <v>1231</v>
      </c>
      <c r="F9262" t="s">
        <v>89</v>
      </c>
      <c r="G9262" t="s">
        <v>89</v>
      </c>
      <c r="H9262" t="s">
        <v>93</v>
      </c>
    </row>
    <row r="9263" spans="1:8" x14ac:dyDescent="0.25">
      <c r="A9263" t="s">
        <v>319</v>
      </c>
      <c r="B9263" t="s">
        <v>3725</v>
      </c>
      <c r="C9263" t="s">
        <v>89</v>
      </c>
      <c r="D9263" t="s">
        <v>89</v>
      </c>
      <c r="E9263" t="s">
        <v>1504</v>
      </c>
      <c r="F9263" t="s">
        <v>89</v>
      </c>
      <c r="G9263" t="s">
        <v>89</v>
      </c>
      <c r="H9263" t="s">
        <v>93</v>
      </c>
    </row>
    <row r="9264" spans="1:8" x14ac:dyDescent="0.25">
      <c r="A9264" t="s">
        <v>319</v>
      </c>
      <c r="B9264" t="s">
        <v>3724</v>
      </c>
      <c r="C9264" t="s">
        <v>89</v>
      </c>
      <c r="D9264" t="s">
        <v>89</v>
      </c>
      <c r="E9264" t="s">
        <v>1504</v>
      </c>
      <c r="F9264" t="s">
        <v>89</v>
      </c>
      <c r="G9264" t="s">
        <v>89</v>
      </c>
      <c r="H9264" t="s">
        <v>93</v>
      </c>
    </row>
    <row r="9265" spans="1:8" x14ac:dyDescent="0.25">
      <c r="A9265" t="s">
        <v>319</v>
      </c>
      <c r="B9265" t="s">
        <v>1138</v>
      </c>
      <c r="C9265" t="s">
        <v>89</v>
      </c>
      <c r="D9265" t="s">
        <v>89</v>
      </c>
      <c r="E9265" t="s">
        <v>1139</v>
      </c>
      <c r="F9265" t="s">
        <v>89</v>
      </c>
      <c r="G9265" t="s">
        <v>89</v>
      </c>
      <c r="H9265" t="s">
        <v>93</v>
      </c>
    </row>
    <row r="9266" spans="1:8" x14ac:dyDescent="0.25">
      <c r="A9266" t="s">
        <v>321</v>
      </c>
      <c r="B9266" t="s">
        <v>2695</v>
      </c>
      <c r="C9266" t="s">
        <v>89</v>
      </c>
      <c r="D9266" t="s">
        <v>7179</v>
      </c>
      <c r="E9266" t="s">
        <v>1100</v>
      </c>
      <c r="F9266" t="s">
        <v>89</v>
      </c>
      <c r="G9266" t="s">
        <v>89</v>
      </c>
      <c r="H9266" t="s">
        <v>93</v>
      </c>
    </row>
    <row r="9267" spans="1:8" x14ac:dyDescent="0.25">
      <c r="A9267" t="s">
        <v>321</v>
      </c>
      <c r="B9267" t="s">
        <v>7180</v>
      </c>
      <c r="C9267" t="s">
        <v>89</v>
      </c>
      <c r="D9267" t="s">
        <v>7181</v>
      </c>
      <c r="E9267" t="s">
        <v>1238</v>
      </c>
      <c r="F9267" t="s">
        <v>89</v>
      </c>
      <c r="G9267" t="s">
        <v>89</v>
      </c>
      <c r="H9267" t="s">
        <v>93</v>
      </c>
    </row>
    <row r="9268" spans="1:8" x14ac:dyDescent="0.25">
      <c r="A9268" t="s">
        <v>321</v>
      </c>
      <c r="B9268" t="s">
        <v>4908</v>
      </c>
      <c r="C9268" t="s">
        <v>89</v>
      </c>
      <c r="D9268" t="s">
        <v>7182</v>
      </c>
      <c r="E9268" t="s">
        <v>1349</v>
      </c>
      <c r="F9268" t="s">
        <v>89</v>
      </c>
      <c r="G9268" t="s">
        <v>89</v>
      </c>
      <c r="H9268" t="s">
        <v>93</v>
      </c>
    </row>
    <row r="9269" spans="1:8" x14ac:dyDescent="0.25">
      <c r="A9269" t="s">
        <v>321</v>
      </c>
      <c r="B9269" t="s">
        <v>7183</v>
      </c>
      <c r="C9269" t="s">
        <v>89</v>
      </c>
      <c r="D9269" t="s">
        <v>7184</v>
      </c>
      <c r="E9269" t="s">
        <v>1859</v>
      </c>
      <c r="F9269" t="s">
        <v>89</v>
      </c>
      <c r="G9269" t="s">
        <v>89</v>
      </c>
      <c r="H9269" t="s">
        <v>93</v>
      </c>
    </row>
    <row r="9270" spans="1:8" x14ac:dyDescent="0.25">
      <c r="A9270" t="s">
        <v>321</v>
      </c>
      <c r="B9270" t="s">
        <v>7185</v>
      </c>
      <c r="C9270" t="s">
        <v>89</v>
      </c>
      <c r="D9270" t="s">
        <v>7186</v>
      </c>
      <c r="E9270" t="s">
        <v>7187</v>
      </c>
      <c r="F9270" t="s">
        <v>89</v>
      </c>
      <c r="G9270" t="s">
        <v>89</v>
      </c>
      <c r="H9270" t="s">
        <v>93</v>
      </c>
    </row>
    <row r="9271" spans="1:8" x14ac:dyDescent="0.25">
      <c r="A9271" t="s">
        <v>321</v>
      </c>
      <c r="B9271" t="s">
        <v>4908</v>
      </c>
      <c r="C9271" t="s">
        <v>89</v>
      </c>
      <c r="D9271" t="s">
        <v>7182</v>
      </c>
      <c r="E9271" t="s">
        <v>1349</v>
      </c>
      <c r="F9271" t="s">
        <v>89</v>
      </c>
      <c r="G9271" t="s">
        <v>89</v>
      </c>
      <c r="H9271" t="s">
        <v>93</v>
      </c>
    </row>
    <row r="9272" spans="1:8" x14ac:dyDescent="0.25">
      <c r="A9272" t="s">
        <v>321</v>
      </c>
      <c r="B9272" t="s">
        <v>7183</v>
      </c>
      <c r="C9272" t="s">
        <v>89</v>
      </c>
      <c r="D9272" t="s">
        <v>7184</v>
      </c>
      <c r="E9272" t="s">
        <v>1859</v>
      </c>
      <c r="F9272" t="s">
        <v>89</v>
      </c>
      <c r="G9272" t="s">
        <v>89</v>
      </c>
      <c r="H9272" t="s">
        <v>93</v>
      </c>
    </row>
    <row r="9273" spans="1:8" x14ac:dyDescent="0.25">
      <c r="A9273" t="s">
        <v>321</v>
      </c>
      <c r="B9273" t="s">
        <v>2695</v>
      </c>
      <c r="C9273" t="s">
        <v>89</v>
      </c>
      <c r="D9273" t="s">
        <v>7179</v>
      </c>
      <c r="E9273" t="s">
        <v>1100</v>
      </c>
      <c r="F9273" t="s">
        <v>89</v>
      </c>
      <c r="G9273" t="s">
        <v>89</v>
      </c>
      <c r="H9273" t="s">
        <v>93</v>
      </c>
    </row>
    <row r="9274" spans="1:8" x14ac:dyDescent="0.25">
      <c r="A9274" t="s">
        <v>321</v>
      </c>
      <c r="B9274" t="s">
        <v>7188</v>
      </c>
      <c r="C9274" t="s">
        <v>89</v>
      </c>
      <c r="D9274" t="s">
        <v>7179</v>
      </c>
      <c r="E9274" t="s">
        <v>1164</v>
      </c>
      <c r="F9274" t="s">
        <v>89</v>
      </c>
      <c r="G9274" t="s">
        <v>89</v>
      </c>
      <c r="H9274" t="s">
        <v>93</v>
      </c>
    </row>
    <row r="9275" spans="1:8" x14ac:dyDescent="0.25">
      <c r="A9275" t="s">
        <v>321</v>
      </c>
      <c r="B9275" t="s">
        <v>7180</v>
      </c>
      <c r="C9275" t="s">
        <v>89</v>
      </c>
      <c r="D9275" t="s">
        <v>7181</v>
      </c>
      <c r="E9275" t="s">
        <v>1238</v>
      </c>
      <c r="F9275" t="s">
        <v>89</v>
      </c>
      <c r="G9275" t="s">
        <v>89</v>
      </c>
      <c r="H9275" t="s">
        <v>93</v>
      </c>
    </row>
    <row r="9276" spans="1:8" x14ac:dyDescent="0.25">
      <c r="A9276" t="s">
        <v>321</v>
      </c>
      <c r="B9276" t="s">
        <v>7189</v>
      </c>
      <c r="C9276" t="s">
        <v>89</v>
      </c>
      <c r="D9276" t="s">
        <v>89</v>
      </c>
      <c r="E9276" t="s">
        <v>1218</v>
      </c>
      <c r="F9276" t="s">
        <v>89</v>
      </c>
      <c r="G9276" t="s">
        <v>89</v>
      </c>
      <c r="H9276" t="s">
        <v>93</v>
      </c>
    </row>
    <row r="9277" spans="1:8" x14ac:dyDescent="0.25">
      <c r="A9277" t="s">
        <v>321</v>
      </c>
      <c r="B9277" t="s">
        <v>1200</v>
      </c>
      <c r="C9277" t="s">
        <v>89</v>
      </c>
      <c r="D9277" t="s">
        <v>89</v>
      </c>
      <c r="E9277" t="s">
        <v>1131</v>
      </c>
      <c r="F9277" t="s">
        <v>89</v>
      </c>
      <c r="G9277" t="s">
        <v>89</v>
      </c>
      <c r="H9277" t="s">
        <v>93</v>
      </c>
    </row>
    <row r="9278" spans="1:8" x14ac:dyDescent="0.25">
      <c r="A9278" t="s">
        <v>321</v>
      </c>
      <c r="B9278" t="s">
        <v>1132</v>
      </c>
      <c r="C9278" t="s">
        <v>89</v>
      </c>
      <c r="D9278" t="s">
        <v>89</v>
      </c>
      <c r="E9278" t="s">
        <v>1133</v>
      </c>
      <c r="F9278" t="s">
        <v>89</v>
      </c>
      <c r="G9278" t="s">
        <v>89</v>
      </c>
      <c r="H9278" t="s">
        <v>93</v>
      </c>
    </row>
    <row r="9279" spans="1:8" x14ac:dyDescent="0.25">
      <c r="A9279" t="s">
        <v>321</v>
      </c>
      <c r="B9279" t="s">
        <v>1268</v>
      </c>
      <c r="C9279" t="s">
        <v>89</v>
      </c>
      <c r="D9279" t="s">
        <v>89</v>
      </c>
      <c r="E9279" t="s">
        <v>1233</v>
      </c>
      <c r="F9279" t="s">
        <v>89</v>
      </c>
      <c r="G9279" t="s">
        <v>89</v>
      </c>
      <c r="H9279" t="s">
        <v>93</v>
      </c>
    </row>
    <row r="9280" spans="1:8" x14ac:dyDescent="0.25">
      <c r="A9280" t="s">
        <v>321</v>
      </c>
      <c r="B9280" t="s">
        <v>1138</v>
      </c>
      <c r="C9280" t="s">
        <v>89</v>
      </c>
      <c r="D9280" t="s">
        <v>89</v>
      </c>
      <c r="E9280" t="s">
        <v>1139</v>
      </c>
      <c r="F9280" t="s">
        <v>89</v>
      </c>
      <c r="G9280" t="s">
        <v>89</v>
      </c>
      <c r="H9280" t="s">
        <v>93</v>
      </c>
    </row>
    <row r="9281" spans="1:8" x14ac:dyDescent="0.25">
      <c r="A9281" t="s">
        <v>322</v>
      </c>
      <c r="B9281" t="s">
        <v>7190</v>
      </c>
      <c r="C9281" t="s">
        <v>89</v>
      </c>
      <c r="D9281" t="s">
        <v>7191</v>
      </c>
      <c r="E9281" t="s">
        <v>1258</v>
      </c>
      <c r="F9281" t="s">
        <v>89</v>
      </c>
      <c r="G9281" t="s">
        <v>89</v>
      </c>
      <c r="H9281" t="s">
        <v>93</v>
      </c>
    </row>
    <row r="9282" spans="1:8" x14ac:dyDescent="0.25">
      <c r="A9282" t="s">
        <v>322</v>
      </c>
      <c r="B9282" t="s">
        <v>7192</v>
      </c>
      <c r="C9282" t="s">
        <v>89</v>
      </c>
      <c r="D9282" t="s">
        <v>7193</v>
      </c>
      <c r="E9282" t="s">
        <v>1160</v>
      </c>
      <c r="F9282" t="s">
        <v>89</v>
      </c>
      <c r="G9282" t="s">
        <v>89</v>
      </c>
      <c r="H9282" t="s">
        <v>93</v>
      </c>
    </row>
    <row r="9283" spans="1:8" x14ac:dyDescent="0.25">
      <c r="A9283" t="s">
        <v>322</v>
      </c>
      <c r="B9283" t="s">
        <v>7194</v>
      </c>
      <c r="C9283" t="s">
        <v>89</v>
      </c>
      <c r="D9283" t="s">
        <v>7195</v>
      </c>
      <c r="E9283" t="s">
        <v>1485</v>
      </c>
      <c r="F9283" t="s">
        <v>89</v>
      </c>
      <c r="G9283" t="s">
        <v>89</v>
      </c>
      <c r="H9283" t="s">
        <v>93</v>
      </c>
    </row>
    <row r="9284" spans="1:8" x14ac:dyDescent="0.25">
      <c r="A9284" t="s">
        <v>322</v>
      </c>
      <c r="B9284" t="s">
        <v>7196</v>
      </c>
      <c r="C9284" t="s">
        <v>89</v>
      </c>
      <c r="D9284" t="s">
        <v>7197</v>
      </c>
      <c r="E9284" t="s">
        <v>1102</v>
      </c>
      <c r="F9284" t="s">
        <v>89</v>
      </c>
      <c r="G9284" t="s">
        <v>89</v>
      </c>
      <c r="H9284" t="s">
        <v>93</v>
      </c>
    </row>
    <row r="9285" spans="1:8" x14ac:dyDescent="0.25">
      <c r="A9285" t="s">
        <v>322</v>
      </c>
      <c r="B9285" t="s">
        <v>7198</v>
      </c>
      <c r="C9285" t="s">
        <v>89</v>
      </c>
      <c r="D9285" t="s">
        <v>7199</v>
      </c>
      <c r="E9285" t="s">
        <v>1093</v>
      </c>
      <c r="F9285" t="s">
        <v>89</v>
      </c>
      <c r="G9285" t="s">
        <v>89</v>
      </c>
      <c r="H9285" t="s">
        <v>93</v>
      </c>
    </row>
    <row r="9286" spans="1:8" x14ac:dyDescent="0.25">
      <c r="A9286" t="s">
        <v>322</v>
      </c>
      <c r="B9286" t="s">
        <v>7200</v>
      </c>
      <c r="C9286" t="s">
        <v>89</v>
      </c>
      <c r="D9286" t="s">
        <v>7201</v>
      </c>
      <c r="E9286" t="s">
        <v>1265</v>
      </c>
      <c r="F9286" t="s">
        <v>89</v>
      </c>
      <c r="G9286" t="s">
        <v>89</v>
      </c>
      <c r="H9286" t="s">
        <v>93</v>
      </c>
    </row>
    <row r="9287" spans="1:8" x14ac:dyDescent="0.25">
      <c r="A9287" t="s">
        <v>322</v>
      </c>
      <c r="B9287" t="s">
        <v>7202</v>
      </c>
      <c r="C9287" t="s">
        <v>89</v>
      </c>
      <c r="D9287" t="s">
        <v>7203</v>
      </c>
      <c r="E9287" t="s">
        <v>1265</v>
      </c>
      <c r="F9287" t="s">
        <v>89</v>
      </c>
      <c r="G9287" t="s">
        <v>89</v>
      </c>
      <c r="H9287" t="s">
        <v>93</v>
      </c>
    </row>
    <row r="9288" spans="1:8" x14ac:dyDescent="0.25">
      <c r="A9288" t="s">
        <v>322</v>
      </c>
      <c r="B9288" t="s">
        <v>7204</v>
      </c>
      <c r="C9288" t="s">
        <v>89</v>
      </c>
      <c r="D9288" t="s">
        <v>7205</v>
      </c>
      <c r="E9288" t="s">
        <v>1355</v>
      </c>
      <c r="F9288" t="s">
        <v>89</v>
      </c>
      <c r="G9288" t="s">
        <v>89</v>
      </c>
      <c r="H9288" t="s">
        <v>93</v>
      </c>
    </row>
    <row r="9289" spans="1:8" x14ac:dyDescent="0.25">
      <c r="A9289" t="s">
        <v>322</v>
      </c>
      <c r="B9289" t="s">
        <v>7206</v>
      </c>
      <c r="C9289" t="s">
        <v>89</v>
      </c>
      <c r="D9289" t="s">
        <v>7207</v>
      </c>
      <c r="E9289" t="s">
        <v>1164</v>
      </c>
      <c r="F9289" t="s">
        <v>89</v>
      </c>
      <c r="G9289" t="s">
        <v>89</v>
      </c>
      <c r="H9289" t="s">
        <v>93</v>
      </c>
    </row>
    <row r="9290" spans="1:8" x14ac:dyDescent="0.25">
      <c r="A9290" t="s">
        <v>322</v>
      </c>
      <c r="B9290" t="s">
        <v>7208</v>
      </c>
      <c r="C9290" t="s">
        <v>89</v>
      </c>
      <c r="D9290" t="s">
        <v>7209</v>
      </c>
      <c r="E9290" t="s">
        <v>1142</v>
      </c>
      <c r="F9290" t="s">
        <v>89</v>
      </c>
      <c r="G9290" t="s">
        <v>89</v>
      </c>
      <c r="H9290" t="s">
        <v>93</v>
      </c>
    </row>
    <row r="9291" spans="1:8" x14ac:dyDescent="0.25">
      <c r="A9291" t="s">
        <v>322</v>
      </c>
      <c r="B9291" t="s">
        <v>7210</v>
      </c>
      <c r="C9291" t="s">
        <v>89</v>
      </c>
      <c r="D9291" t="s">
        <v>7209</v>
      </c>
      <c r="E9291" t="s">
        <v>1278</v>
      </c>
      <c r="F9291" t="s">
        <v>89</v>
      </c>
      <c r="G9291" t="s">
        <v>89</v>
      </c>
      <c r="H9291" t="s">
        <v>93</v>
      </c>
    </row>
    <row r="9292" spans="1:8" x14ac:dyDescent="0.25">
      <c r="A9292" t="s">
        <v>322</v>
      </c>
      <c r="B9292" t="s">
        <v>7211</v>
      </c>
      <c r="C9292" t="s">
        <v>89</v>
      </c>
      <c r="D9292" t="s">
        <v>7212</v>
      </c>
      <c r="E9292" t="s">
        <v>1194</v>
      </c>
      <c r="F9292" t="s">
        <v>89</v>
      </c>
      <c r="G9292" t="s">
        <v>89</v>
      </c>
      <c r="H9292" t="s">
        <v>93</v>
      </c>
    </row>
    <row r="9293" spans="1:8" x14ac:dyDescent="0.25">
      <c r="A9293" t="s">
        <v>322</v>
      </c>
      <c r="B9293" t="s">
        <v>7213</v>
      </c>
      <c r="C9293" t="s">
        <v>89</v>
      </c>
      <c r="D9293" t="s">
        <v>7214</v>
      </c>
      <c r="E9293" t="s">
        <v>1097</v>
      </c>
      <c r="F9293" t="s">
        <v>89</v>
      </c>
      <c r="G9293" t="s">
        <v>89</v>
      </c>
      <c r="H9293" t="s">
        <v>93</v>
      </c>
    </row>
    <row r="9294" spans="1:8" x14ac:dyDescent="0.25">
      <c r="A9294" t="s">
        <v>322</v>
      </c>
      <c r="B9294" t="s">
        <v>7215</v>
      </c>
      <c r="C9294" t="s">
        <v>89</v>
      </c>
      <c r="D9294" t="s">
        <v>7216</v>
      </c>
      <c r="E9294" t="s">
        <v>1485</v>
      </c>
      <c r="F9294" t="s">
        <v>89</v>
      </c>
      <c r="G9294" t="s">
        <v>89</v>
      </c>
      <c r="H9294" t="s">
        <v>93</v>
      </c>
    </row>
    <row r="9295" spans="1:8" x14ac:dyDescent="0.25">
      <c r="A9295" t="s">
        <v>322</v>
      </c>
      <c r="B9295" t="s">
        <v>7217</v>
      </c>
      <c r="C9295" t="s">
        <v>89</v>
      </c>
      <c r="D9295" t="s">
        <v>7218</v>
      </c>
      <c r="E9295" t="s">
        <v>1205</v>
      </c>
      <c r="F9295" t="s">
        <v>89</v>
      </c>
      <c r="G9295" t="s">
        <v>89</v>
      </c>
      <c r="H9295" t="s">
        <v>93</v>
      </c>
    </row>
    <row r="9296" spans="1:8" x14ac:dyDescent="0.25">
      <c r="A9296" t="s">
        <v>322</v>
      </c>
      <c r="B9296" t="s">
        <v>7219</v>
      </c>
      <c r="C9296" t="s">
        <v>89</v>
      </c>
      <c r="D9296" t="s">
        <v>7218</v>
      </c>
      <c r="E9296" t="s">
        <v>1153</v>
      </c>
      <c r="F9296" t="s">
        <v>89</v>
      </c>
      <c r="G9296" t="s">
        <v>89</v>
      </c>
      <c r="H9296" t="s">
        <v>93</v>
      </c>
    </row>
    <row r="9297" spans="1:8" x14ac:dyDescent="0.25">
      <c r="A9297" t="s">
        <v>322</v>
      </c>
      <c r="B9297" t="s">
        <v>7220</v>
      </c>
      <c r="C9297" t="s">
        <v>89</v>
      </c>
      <c r="D9297" t="s">
        <v>7221</v>
      </c>
      <c r="E9297" t="s">
        <v>1093</v>
      </c>
      <c r="F9297" t="s">
        <v>89</v>
      </c>
      <c r="G9297" t="s">
        <v>89</v>
      </c>
      <c r="H9297" t="s">
        <v>93</v>
      </c>
    </row>
    <row r="9298" spans="1:8" x14ac:dyDescent="0.25">
      <c r="A9298" t="s">
        <v>322</v>
      </c>
      <c r="B9298" t="s">
        <v>7222</v>
      </c>
      <c r="C9298" t="s">
        <v>89</v>
      </c>
      <c r="D9298" t="s">
        <v>7223</v>
      </c>
      <c r="E9298" t="s">
        <v>1164</v>
      </c>
      <c r="F9298" t="s">
        <v>89</v>
      </c>
      <c r="G9298" t="s">
        <v>89</v>
      </c>
      <c r="H9298" t="s">
        <v>93</v>
      </c>
    </row>
    <row r="9299" spans="1:8" x14ac:dyDescent="0.25">
      <c r="A9299" t="s">
        <v>322</v>
      </c>
      <c r="B9299" t="s">
        <v>7224</v>
      </c>
      <c r="C9299" t="s">
        <v>89</v>
      </c>
      <c r="D9299" t="s">
        <v>7225</v>
      </c>
      <c r="E9299" t="s">
        <v>1238</v>
      </c>
      <c r="F9299" t="s">
        <v>89</v>
      </c>
      <c r="G9299" t="s">
        <v>89</v>
      </c>
      <c r="H9299" t="s">
        <v>93</v>
      </c>
    </row>
    <row r="9300" spans="1:8" x14ac:dyDescent="0.25">
      <c r="A9300" t="s">
        <v>322</v>
      </c>
      <c r="B9300" t="s">
        <v>1197</v>
      </c>
      <c r="C9300" t="s">
        <v>89</v>
      </c>
      <c r="D9300" t="s">
        <v>89</v>
      </c>
      <c r="E9300" t="s">
        <v>1335</v>
      </c>
      <c r="F9300" t="s">
        <v>89</v>
      </c>
      <c r="G9300" t="s">
        <v>89</v>
      </c>
      <c r="H9300" t="s">
        <v>93</v>
      </c>
    </row>
    <row r="9301" spans="1:8" x14ac:dyDescent="0.25">
      <c r="A9301" t="s">
        <v>322</v>
      </c>
      <c r="B9301" t="s">
        <v>1198</v>
      </c>
      <c r="C9301" t="s">
        <v>89</v>
      </c>
      <c r="D9301" t="s">
        <v>89</v>
      </c>
      <c r="E9301" t="s">
        <v>1218</v>
      </c>
      <c r="F9301" t="s">
        <v>89</v>
      </c>
      <c r="G9301" t="s">
        <v>89</v>
      </c>
      <c r="H9301" t="s">
        <v>93</v>
      </c>
    </row>
    <row r="9302" spans="1:8" x14ac:dyDescent="0.25">
      <c r="A9302" t="s">
        <v>322</v>
      </c>
      <c r="B9302" t="s">
        <v>1334</v>
      </c>
      <c r="C9302" t="s">
        <v>89</v>
      </c>
      <c r="D9302" t="s">
        <v>89</v>
      </c>
      <c r="E9302" t="s">
        <v>1218</v>
      </c>
      <c r="F9302" t="s">
        <v>89</v>
      </c>
      <c r="G9302" t="s">
        <v>89</v>
      </c>
      <c r="H9302" t="s">
        <v>93</v>
      </c>
    </row>
    <row r="9303" spans="1:8" x14ac:dyDescent="0.25">
      <c r="A9303" t="s">
        <v>322</v>
      </c>
      <c r="B9303" t="s">
        <v>1726</v>
      </c>
      <c r="C9303" t="s">
        <v>89</v>
      </c>
      <c r="D9303" t="s">
        <v>89</v>
      </c>
      <c r="E9303" t="s">
        <v>1218</v>
      </c>
      <c r="F9303" t="s">
        <v>89</v>
      </c>
      <c r="G9303" t="s">
        <v>89</v>
      </c>
      <c r="H9303" t="s">
        <v>93</v>
      </c>
    </row>
    <row r="9304" spans="1:8" x14ac:dyDescent="0.25">
      <c r="A9304" t="s">
        <v>322</v>
      </c>
      <c r="B9304" t="s">
        <v>1727</v>
      </c>
      <c r="C9304" t="s">
        <v>89</v>
      </c>
      <c r="D9304" t="s">
        <v>89</v>
      </c>
      <c r="E9304" t="s">
        <v>1218</v>
      </c>
      <c r="F9304" t="s">
        <v>89</v>
      </c>
      <c r="G9304" t="s">
        <v>89</v>
      </c>
      <c r="H9304" t="s">
        <v>93</v>
      </c>
    </row>
    <row r="9305" spans="1:8" x14ac:dyDescent="0.25">
      <c r="A9305" t="s">
        <v>322</v>
      </c>
      <c r="B9305" t="s">
        <v>1437</v>
      </c>
      <c r="C9305" t="s">
        <v>89</v>
      </c>
      <c r="D9305" t="s">
        <v>89</v>
      </c>
      <c r="E9305" t="s">
        <v>1267</v>
      </c>
      <c r="F9305" t="s">
        <v>89</v>
      </c>
      <c r="G9305" t="s">
        <v>89</v>
      </c>
      <c r="H9305" t="s">
        <v>93</v>
      </c>
    </row>
    <row r="9306" spans="1:8" x14ac:dyDescent="0.25">
      <c r="A9306" t="s">
        <v>322</v>
      </c>
      <c r="B9306" t="s">
        <v>1201</v>
      </c>
      <c r="C9306" t="s">
        <v>89</v>
      </c>
      <c r="D9306" t="s">
        <v>89</v>
      </c>
      <c r="E9306" t="s">
        <v>1202</v>
      </c>
      <c r="F9306" t="s">
        <v>89</v>
      </c>
      <c r="G9306" t="s">
        <v>89</v>
      </c>
      <c r="H9306" t="s">
        <v>93</v>
      </c>
    </row>
    <row r="9307" spans="1:8" x14ac:dyDescent="0.25">
      <c r="A9307" t="s">
        <v>322</v>
      </c>
      <c r="B9307" t="s">
        <v>1132</v>
      </c>
      <c r="C9307" t="s">
        <v>89</v>
      </c>
      <c r="D9307" t="s">
        <v>89</v>
      </c>
      <c r="E9307" t="s">
        <v>1133</v>
      </c>
      <c r="F9307" t="s">
        <v>89</v>
      </c>
      <c r="G9307" t="s">
        <v>89</v>
      </c>
      <c r="H9307" t="s">
        <v>93</v>
      </c>
    </row>
    <row r="9308" spans="1:8" x14ac:dyDescent="0.25">
      <c r="A9308" t="s">
        <v>323</v>
      </c>
      <c r="B9308" t="s">
        <v>7226</v>
      </c>
      <c r="C9308" t="s">
        <v>89</v>
      </c>
      <c r="D9308" t="s">
        <v>5409</v>
      </c>
      <c r="E9308" t="s">
        <v>1093</v>
      </c>
      <c r="F9308" t="s">
        <v>89</v>
      </c>
      <c r="G9308" t="s">
        <v>89</v>
      </c>
      <c r="H9308" t="s">
        <v>93</v>
      </c>
    </row>
    <row r="9309" spans="1:8" x14ac:dyDescent="0.25">
      <c r="A9309" t="s">
        <v>323</v>
      </c>
      <c r="B9309" t="s">
        <v>2189</v>
      </c>
      <c r="C9309" t="s">
        <v>89</v>
      </c>
      <c r="D9309" t="s">
        <v>5391</v>
      </c>
      <c r="E9309" t="s">
        <v>1093</v>
      </c>
      <c r="F9309" t="s">
        <v>89</v>
      </c>
      <c r="G9309" t="s">
        <v>89</v>
      </c>
      <c r="H9309" t="s">
        <v>93</v>
      </c>
    </row>
    <row r="9310" spans="1:8" x14ac:dyDescent="0.25">
      <c r="A9310" t="s">
        <v>323</v>
      </c>
      <c r="B9310" t="s">
        <v>1151</v>
      </c>
      <c r="C9310" t="s">
        <v>89</v>
      </c>
      <c r="D9310" t="s">
        <v>7227</v>
      </c>
      <c r="E9310" t="s">
        <v>1097</v>
      </c>
      <c r="F9310" t="s">
        <v>89</v>
      </c>
      <c r="G9310" t="s">
        <v>89</v>
      </c>
      <c r="H9310" t="s">
        <v>93</v>
      </c>
    </row>
    <row r="9311" spans="1:8" x14ac:dyDescent="0.25">
      <c r="A9311" t="s">
        <v>323</v>
      </c>
      <c r="B9311" t="s">
        <v>4975</v>
      </c>
      <c r="C9311" t="s">
        <v>89</v>
      </c>
      <c r="D9311" t="s">
        <v>7228</v>
      </c>
      <c r="E9311" t="s">
        <v>1100</v>
      </c>
      <c r="F9311" t="s">
        <v>89</v>
      </c>
      <c r="G9311" t="s">
        <v>89</v>
      </c>
      <c r="H9311" t="s">
        <v>93</v>
      </c>
    </row>
    <row r="9312" spans="1:8" x14ac:dyDescent="0.25">
      <c r="A9312" t="s">
        <v>323</v>
      </c>
      <c r="B9312" t="s">
        <v>1140</v>
      </c>
      <c r="C9312" t="s">
        <v>89</v>
      </c>
      <c r="D9312" t="s">
        <v>7229</v>
      </c>
      <c r="E9312" t="s">
        <v>1100</v>
      </c>
      <c r="F9312" t="s">
        <v>89</v>
      </c>
      <c r="G9312" t="s">
        <v>89</v>
      </c>
      <c r="H9312" t="s">
        <v>93</v>
      </c>
    </row>
    <row r="9313" spans="1:8" x14ac:dyDescent="0.25">
      <c r="A9313" t="s">
        <v>323</v>
      </c>
      <c r="B9313" t="s">
        <v>4768</v>
      </c>
      <c r="C9313" t="s">
        <v>89</v>
      </c>
      <c r="D9313" t="s">
        <v>7230</v>
      </c>
      <c r="E9313" t="s">
        <v>1105</v>
      </c>
      <c r="F9313" t="s">
        <v>89</v>
      </c>
      <c r="G9313" t="s">
        <v>89</v>
      </c>
      <c r="H9313" t="s">
        <v>93</v>
      </c>
    </row>
    <row r="9314" spans="1:8" x14ac:dyDescent="0.25">
      <c r="A9314" t="s">
        <v>323</v>
      </c>
      <c r="B9314" t="s">
        <v>1143</v>
      </c>
      <c r="C9314" t="s">
        <v>89</v>
      </c>
      <c r="D9314" t="s">
        <v>7231</v>
      </c>
      <c r="E9314" t="s">
        <v>1105</v>
      </c>
      <c r="F9314" t="s">
        <v>89</v>
      </c>
      <c r="G9314" t="s">
        <v>89</v>
      </c>
      <c r="H9314" t="s">
        <v>93</v>
      </c>
    </row>
    <row r="9315" spans="1:8" x14ac:dyDescent="0.25">
      <c r="A9315" t="s">
        <v>323</v>
      </c>
      <c r="B9315" t="s">
        <v>7232</v>
      </c>
      <c r="C9315" t="s">
        <v>89</v>
      </c>
      <c r="D9315" t="s">
        <v>7233</v>
      </c>
      <c r="E9315" t="s">
        <v>1097</v>
      </c>
      <c r="F9315" t="s">
        <v>89</v>
      </c>
      <c r="G9315" t="s">
        <v>89</v>
      </c>
      <c r="H9315" t="s">
        <v>93</v>
      </c>
    </row>
    <row r="9316" spans="1:8" x14ac:dyDescent="0.25">
      <c r="A9316" t="s">
        <v>323</v>
      </c>
      <c r="B9316" t="s">
        <v>1714</v>
      </c>
      <c r="C9316" t="s">
        <v>89</v>
      </c>
      <c r="D9316" t="s">
        <v>7234</v>
      </c>
      <c r="E9316" t="s">
        <v>1100</v>
      </c>
      <c r="F9316" t="s">
        <v>89</v>
      </c>
      <c r="G9316" t="s">
        <v>89</v>
      </c>
      <c r="H9316" t="s">
        <v>93</v>
      </c>
    </row>
    <row r="9317" spans="1:8" x14ac:dyDescent="0.25">
      <c r="A9317" t="s">
        <v>323</v>
      </c>
      <c r="B9317" t="s">
        <v>4946</v>
      </c>
      <c r="C9317" t="s">
        <v>89</v>
      </c>
      <c r="D9317" t="s">
        <v>89</v>
      </c>
      <c r="E9317" t="s">
        <v>1100</v>
      </c>
      <c r="F9317" t="s">
        <v>89</v>
      </c>
      <c r="G9317" t="s">
        <v>89</v>
      </c>
      <c r="H9317" t="s">
        <v>93</v>
      </c>
    </row>
    <row r="9318" spans="1:8" x14ac:dyDescent="0.25">
      <c r="A9318" t="s">
        <v>323</v>
      </c>
      <c r="B9318" t="s">
        <v>1197</v>
      </c>
      <c r="C9318" t="s">
        <v>89</v>
      </c>
      <c r="D9318" t="s">
        <v>89</v>
      </c>
      <c r="E9318" t="s">
        <v>1135</v>
      </c>
      <c r="F9318" t="s">
        <v>89</v>
      </c>
      <c r="G9318" t="s">
        <v>89</v>
      </c>
      <c r="H9318" t="s">
        <v>93</v>
      </c>
    </row>
    <row r="9319" spans="1:8" x14ac:dyDescent="0.25">
      <c r="A9319" t="s">
        <v>323</v>
      </c>
      <c r="B9319" t="s">
        <v>1198</v>
      </c>
      <c r="C9319" t="s">
        <v>89</v>
      </c>
      <c r="D9319" t="s">
        <v>89</v>
      </c>
      <c r="E9319" t="s">
        <v>1129</v>
      </c>
      <c r="F9319" t="s">
        <v>89</v>
      </c>
      <c r="G9319" t="s">
        <v>89</v>
      </c>
      <c r="H9319" t="s">
        <v>93</v>
      </c>
    </row>
    <row r="9320" spans="1:8" x14ac:dyDescent="0.25">
      <c r="A9320" t="s">
        <v>323</v>
      </c>
      <c r="B9320" t="s">
        <v>1219</v>
      </c>
      <c r="C9320" t="s">
        <v>89</v>
      </c>
      <c r="D9320" t="s">
        <v>89</v>
      </c>
      <c r="E9320" t="s">
        <v>1131</v>
      </c>
      <c r="F9320" t="s">
        <v>89</v>
      </c>
      <c r="G9320" t="s">
        <v>89</v>
      </c>
      <c r="H9320" t="s">
        <v>93</v>
      </c>
    </row>
    <row r="9321" spans="1:8" x14ac:dyDescent="0.25">
      <c r="A9321" t="s">
        <v>323</v>
      </c>
      <c r="B9321" t="s">
        <v>2705</v>
      </c>
      <c r="C9321" t="s">
        <v>89</v>
      </c>
      <c r="D9321" t="s">
        <v>89</v>
      </c>
      <c r="E9321" t="s">
        <v>1202</v>
      </c>
      <c r="F9321" t="s">
        <v>89</v>
      </c>
      <c r="G9321" t="s">
        <v>89</v>
      </c>
      <c r="H9321" t="s">
        <v>93</v>
      </c>
    </row>
    <row r="9322" spans="1:8" x14ac:dyDescent="0.25">
      <c r="A9322" t="s">
        <v>323</v>
      </c>
      <c r="B9322" t="s">
        <v>2138</v>
      </c>
      <c r="C9322" t="s">
        <v>89</v>
      </c>
      <c r="D9322" t="s">
        <v>89</v>
      </c>
      <c r="E9322" t="s">
        <v>1221</v>
      </c>
      <c r="F9322" t="s">
        <v>89</v>
      </c>
      <c r="G9322" t="s">
        <v>89</v>
      </c>
      <c r="H9322" t="s">
        <v>93</v>
      </c>
    </row>
    <row r="9323" spans="1:8" x14ac:dyDescent="0.25">
      <c r="A9323" t="s">
        <v>323</v>
      </c>
      <c r="B9323" t="s">
        <v>1232</v>
      </c>
      <c r="C9323" t="s">
        <v>89</v>
      </c>
      <c r="D9323" t="s">
        <v>89</v>
      </c>
      <c r="E9323" t="s">
        <v>1335</v>
      </c>
      <c r="F9323" t="s">
        <v>89</v>
      </c>
      <c r="G9323" t="s">
        <v>89</v>
      </c>
      <c r="H9323" t="s">
        <v>93</v>
      </c>
    </row>
    <row r="9324" spans="1:8" x14ac:dyDescent="0.25">
      <c r="A9324" t="s">
        <v>323</v>
      </c>
      <c r="B9324" t="s">
        <v>1138</v>
      </c>
      <c r="C9324" t="s">
        <v>89</v>
      </c>
      <c r="D9324" t="s">
        <v>89</v>
      </c>
      <c r="E9324" t="s">
        <v>1139</v>
      </c>
      <c r="F9324" t="s">
        <v>89</v>
      </c>
      <c r="G9324" t="s">
        <v>89</v>
      </c>
      <c r="H9324" t="s">
        <v>93</v>
      </c>
    </row>
    <row r="9325" spans="1:8" x14ac:dyDescent="0.25">
      <c r="A9325" t="s">
        <v>325</v>
      </c>
      <c r="B9325" t="s">
        <v>1156</v>
      </c>
      <c r="C9325" t="s">
        <v>89</v>
      </c>
      <c r="D9325" t="s">
        <v>7235</v>
      </c>
      <c r="E9325" t="s">
        <v>1265</v>
      </c>
      <c r="F9325" t="s">
        <v>89</v>
      </c>
      <c r="G9325" t="s">
        <v>89</v>
      </c>
      <c r="H9325" t="s">
        <v>93</v>
      </c>
    </row>
    <row r="9326" spans="1:8" x14ac:dyDescent="0.25">
      <c r="A9326" t="s">
        <v>325</v>
      </c>
      <c r="B9326" t="s">
        <v>2785</v>
      </c>
      <c r="C9326" t="s">
        <v>89</v>
      </c>
      <c r="D9326" t="s">
        <v>7236</v>
      </c>
      <c r="E9326" t="s">
        <v>1105</v>
      </c>
      <c r="F9326" t="s">
        <v>89</v>
      </c>
      <c r="G9326" t="s">
        <v>89</v>
      </c>
      <c r="H9326" t="s">
        <v>93</v>
      </c>
    </row>
    <row r="9327" spans="1:8" x14ac:dyDescent="0.25">
      <c r="A9327" t="s">
        <v>325</v>
      </c>
      <c r="B9327" t="s">
        <v>1163</v>
      </c>
      <c r="C9327" t="s">
        <v>89</v>
      </c>
      <c r="D9327" t="s">
        <v>7237</v>
      </c>
      <c r="E9327" t="s">
        <v>1093</v>
      </c>
      <c r="F9327" t="s">
        <v>89</v>
      </c>
      <c r="G9327" t="s">
        <v>89</v>
      </c>
      <c r="H9327" t="s">
        <v>93</v>
      </c>
    </row>
    <row r="9328" spans="1:8" x14ac:dyDescent="0.25">
      <c r="A9328" t="s">
        <v>325</v>
      </c>
      <c r="B9328" t="s">
        <v>1144</v>
      </c>
      <c r="C9328" t="s">
        <v>89</v>
      </c>
      <c r="D9328" t="s">
        <v>7237</v>
      </c>
      <c r="E9328" t="s">
        <v>1105</v>
      </c>
      <c r="F9328" t="s">
        <v>89</v>
      </c>
      <c r="G9328" t="s">
        <v>89</v>
      </c>
      <c r="H9328" t="s">
        <v>93</v>
      </c>
    </row>
    <row r="9329" spans="1:8" x14ac:dyDescent="0.25">
      <c r="A9329" t="s">
        <v>325</v>
      </c>
      <c r="B9329" t="s">
        <v>1151</v>
      </c>
      <c r="C9329" t="s">
        <v>89</v>
      </c>
      <c r="D9329" t="s">
        <v>7235</v>
      </c>
      <c r="E9329" t="s">
        <v>1105</v>
      </c>
      <c r="F9329" t="s">
        <v>89</v>
      </c>
      <c r="G9329" t="s">
        <v>89</v>
      </c>
      <c r="H9329" t="s">
        <v>93</v>
      </c>
    </row>
    <row r="9330" spans="1:8" x14ac:dyDescent="0.25">
      <c r="A9330" t="s">
        <v>325</v>
      </c>
      <c r="B9330" t="s">
        <v>1143</v>
      </c>
      <c r="C9330" t="s">
        <v>89</v>
      </c>
      <c r="D9330" t="s">
        <v>7237</v>
      </c>
      <c r="E9330" t="s">
        <v>1278</v>
      </c>
      <c r="F9330" t="s">
        <v>89</v>
      </c>
      <c r="G9330" t="s">
        <v>89</v>
      </c>
      <c r="H9330" t="s">
        <v>93</v>
      </c>
    </row>
    <row r="9331" spans="1:8" x14ac:dyDescent="0.25">
      <c r="A9331" t="s">
        <v>325</v>
      </c>
      <c r="B9331" t="s">
        <v>7238</v>
      </c>
      <c r="C9331" t="s">
        <v>89</v>
      </c>
      <c r="D9331" t="s">
        <v>7239</v>
      </c>
      <c r="E9331" t="s">
        <v>1278</v>
      </c>
      <c r="F9331" t="s">
        <v>89</v>
      </c>
      <c r="G9331" t="s">
        <v>89</v>
      </c>
      <c r="H9331" t="s">
        <v>93</v>
      </c>
    </row>
    <row r="9332" spans="1:8" x14ac:dyDescent="0.25">
      <c r="A9332" t="s">
        <v>325</v>
      </c>
      <c r="B9332" t="s">
        <v>1140</v>
      </c>
      <c r="C9332" t="s">
        <v>89</v>
      </c>
      <c r="D9332" t="s">
        <v>7237</v>
      </c>
      <c r="E9332" t="s">
        <v>1100</v>
      </c>
      <c r="F9332" t="s">
        <v>89</v>
      </c>
      <c r="G9332" t="s">
        <v>89</v>
      </c>
      <c r="H9332" t="s">
        <v>93</v>
      </c>
    </row>
    <row r="9333" spans="1:8" x14ac:dyDescent="0.25">
      <c r="A9333" t="s">
        <v>325</v>
      </c>
      <c r="B9333" t="s">
        <v>2794</v>
      </c>
      <c r="C9333" t="s">
        <v>89</v>
      </c>
      <c r="D9333" t="s">
        <v>7240</v>
      </c>
      <c r="E9333" t="s">
        <v>1100</v>
      </c>
      <c r="F9333" t="s">
        <v>89</v>
      </c>
      <c r="G9333" t="s">
        <v>89</v>
      </c>
      <c r="H9333" t="s">
        <v>93</v>
      </c>
    </row>
    <row r="9334" spans="1:8" x14ac:dyDescent="0.25">
      <c r="A9334" t="s">
        <v>325</v>
      </c>
      <c r="B9334" t="s">
        <v>1197</v>
      </c>
      <c r="C9334" t="s">
        <v>89</v>
      </c>
      <c r="D9334" t="s">
        <v>89</v>
      </c>
      <c r="E9334" t="s">
        <v>1135</v>
      </c>
      <c r="F9334" t="s">
        <v>89</v>
      </c>
      <c r="G9334" t="s">
        <v>89</v>
      </c>
      <c r="H9334" t="s">
        <v>93</v>
      </c>
    </row>
    <row r="9335" spans="1:8" x14ac:dyDescent="0.25">
      <c r="A9335" t="s">
        <v>325</v>
      </c>
      <c r="B9335" t="s">
        <v>1198</v>
      </c>
      <c r="C9335" t="s">
        <v>89</v>
      </c>
      <c r="D9335" t="s">
        <v>89</v>
      </c>
      <c r="E9335" t="s">
        <v>1196</v>
      </c>
      <c r="F9335" t="s">
        <v>89</v>
      </c>
      <c r="G9335" t="s">
        <v>89</v>
      </c>
      <c r="H9335" t="s">
        <v>93</v>
      </c>
    </row>
    <row r="9336" spans="1:8" x14ac:dyDescent="0.25">
      <c r="A9336" t="s">
        <v>325</v>
      </c>
      <c r="B9336" t="s">
        <v>1334</v>
      </c>
      <c r="C9336" t="s">
        <v>89</v>
      </c>
      <c r="D9336" t="s">
        <v>89</v>
      </c>
      <c r="E9336" t="s">
        <v>1196</v>
      </c>
      <c r="F9336" t="s">
        <v>89</v>
      </c>
      <c r="G9336" t="s">
        <v>89</v>
      </c>
      <c r="H9336" t="s">
        <v>93</v>
      </c>
    </row>
    <row r="9337" spans="1:8" x14ac:dyDescent="0.25">
      <c r="A9337" t="s">
        <v>325</v>
      </c>
      <c r="B9337" t="s">
        <v>1726</v>
      </c>
      <c r="C9337" t="s">
        <v>89</v>
      </c>
      <c r="D9337" t="s">
        <v>89</v>
      </c>
      <c r="E9337" t="s">
        <v>1196</v>
      </c>
      <c r="F9337" t="s">
        <v>89</v>
      </c>
      <c r="G9337" t="s">
        <v>89</v>
      </c>
      <c r="H9337" t="s">
        <v>93</v>
      </c>
    </row>
    <row r="9338" spans="1:8" x14ac:dyDescent="0.25">
      <c r="A9338" t="s">
        <v>325</v>
      </c>
      <c r="B9338" t="s">
        <v>1727</v>
      </c>
      <c r="C9338" t="s">
        <v>89</v>
      </c>
      <c r="D9338" t="s">
        <v>89</v>
      </c>
      <c r="E9338" t="s">
        <v>1196</v>
      </c>
      <c r="F9338" t="s">
        <v>89</v>
      </c>
      <c r="G9338" t="s">
        <v>89</v>
      </c>
      <c r="H9338" t="s">
        <v>93</v>
      </c>
    </row>
    <row r="9339" spans="1:8" x14ac:dyDescent="0.25">
      <c r="A9339" t="s">
        <v>325</v>
      </c>
      <c r="B9339" t="s">
        <v>1729</v>
      </c>
      <c r="C9339" t="s">
        <v>89</v>
      </c>
      <c r="D9339" t="s">
        <v>89</v>
      </c>
      <c r="E9339" t="s">
        <v>1196</v>
      </c>
      <c r="F9339" t="s">
        <v>89</v>
      </c>
      <c r="G9339" t="s">
        <v>89</v>
      </c>
      <c r="H9339" t="s">
        <v>93</v>
      </c>
    </row>
    <row r="9340" spans="1:8" x14ac:dyDescent="0.25">
      <c r="A9340" t="s">
        <v>325</v>
      </c>
      <c r="B9340" t="s">
        <v>1437</v>
      </c>
      <c r="C9340" t="s">
        <v>89</v>
      </c>
      <c r="D9340" t="s">
        <v>89</v>
      </c>
      <c r="E9340" t="s">
        <v>1129</v>
      </c>
      <c r="F9340" t="s">
        <v>89</v>
      </c>
      <c r="G9340" t="s">
        <v>89</v>
      </c>
      <c r="H9340" t="s">
        <v>93</v>
      </c>
    </row>
    <row r="9341" spans="1:8" x14ac:dyDescent="0.25">
      <c r="A9341" t="s">
        <v>325</v>
      </c>
      <c r="B9341" t="s">
        <v>7241</v>
      </c>
      <c r="C9341" t="s">
        <v>89</v>
      </c>
      <c r="D9341" t="s">
        <v>89</v>
      </c>
      <c r="E9341" t="s">
        <v>1131</v>
      </c>
      <c r="F9341" t="s">
        <v>89</v>
      </c>
      <c r="G9341" t="s">
        <v>89</v>
      </c>
      <c r="H9341" t="s">
        <v>93</v>
      </c>
    </row>
    <row r="9342" spans="1:8" x14ac:dyDescent="0.25">
      <c r="A9342" t="s">
        <v>325</v>
      </c>
      <c r="B9342" t="s">
        <v>1232</v>
      </c>
      <c r="C9342" t="s">
        <v>89</v>
      </c>
      <c r="D9342" t="s">
        <v>89</v>
      </c>
      <c r="E9342" t="s">
        <v>1233</v>
      </c>
      <c r="F9342" t="s">
        <v>89</v>
      </c>
      <c r="G9342" t="s">
        <v>89</v>
      </c>
      <c r="H9342" t="s">
        <v>93</v>
      </c>
    </row>
    <row r="9343" spans="1:8" x14ac:dyDescent="0.25">
      <c r="A9343" t="s">
        <v>325</v>
      </c>
      <c r="B9343" t="s">
        <v>4817</v>
      </c>
      <c r="C9343" t="s">
        <v>89</v>
      </c>
      <c r="D9343" t="s">
        <v>89</v>
      </c>
      <c r="E9343" t="s">
        <v>1272</v>
      </c>
      <c r="F9343" t="s">
        <v>89</v>
      </c>
      <c r="G9343" t="s">
        <v>89</v>
      </c>
      <c r="H9343" t="s">
        <v>93</v>
      </c>
    </row>
    <row r="9344" spans="1:8" x14ac:dyDescent="0.25">
      <c r="A9344" t="s">
        <v>325</v>
      </c>
      <c r="B9344" t="s">
        <v>1138</v>
      </c>
      <c r="C9344" t="s">
        <v>89</v>
      </c>
      <c r="D9344" t="s">
        <v>89</v>
      </c>
      <c r="E9344" t="s">
        <v>1139</v>
      </c>
      <c r="F9344" t="s">
        <v>89</v>
      </c>
      <c r="G9344" t="s">
        <v>89</v>
      </c>
      <c r="H9344" t="s">
        <v>93</v>
      </c>
    </row>
    <row r="9345" spans="1:8" x14ac:dyDescent="0.25">
      <c r="A9345" t="s">
        <v>326</v>
      </c>
      <c r="B9345" t="s">
        <v>1140</v>
      </c>
      <c r="C9345" t="s">
        <v>89</v>
      </c>
      <c r="D9345" t="s">
        <v>7242</v>
      </c>
      <c r="E9345" t="s">
        <v>1105</v>
      </c>
      <c r="F9345" t="s">
        <v>89</v>
      </c>
      <c r="G9345" t="s">
        <v>89</v>
      </c>
      <c r="H9345" t="s">
        <v>93</v>
      </c>
    </row>
    <row r="9346" spans="1:8" x14ac:dyDescent="0.25">
      <c r="A9346" t="s">
        <v>326</v>
      </c>
      <c r="B9346" t="s">
        <v>1143</v>
      </c>
      <c r="C9346" t="s">
        <v>89</v>
      </c>
      <c r="D9346" t="s">
        <v>7243</v>
      </c>
      <c r="E9346" t="s">
        <v>1093</v>
      </c>
      <c r="F9346" t="s">
        <v>89</v>
      </c>
      <c r="G9346" t="s">
        <v>89</v>
      </c>
      <c r="H9346" t="s">
        <v>93</v>
      </c>
    </row>
    <row r="9347" spans="1:8" x14ac:dyDescent="0.25">
      <c r="A9347" t="s">
        <v>326</v>
      </c>
      <c r="B9347" t="s">
        <v>1143</v>
      </c>
      <c r="C9347" t="s">
        <v>89</v>
      </c>
      <c r="D9347" t="s">
        <v>7243</v>
      </c>
      <c r="E9347" t="s">
        <v>1093</v>
      </c>
      <c r="F9347" t="s">
        <v>89</v>
      </c>
      <c r="G9347" t="s">
        <v>89</v>
      </c>
      <c r="H9347" t="s">
        <v>93</v>
      </c>
    </row>
    <row r="9348" spans="1:8" x14ac:dyDescent="0.25">
      <c r="A9348" t="s">
        <v>326</v>
      </c>
      <c r="B9348" t="s">
        <v>1140</v>
      </c>
      <c r="C9348" t="s">
        <v>89</v>
      </c>
      <c r="D9348" t="s">
        <v>7242</v>
      </c>
      <c r="E9348" t="s">
        <v>1105</v>
      </c>
      <c r="F9348" t="s">
        <v>89</v>
      </c>
      <c r="G9348" t="s">
        <v>89</v>
      </c>
      <c r="H9348" t="s">
        <v>93</v>
      </c>
    </row>
    <row r="9349" spans="1:8" x14ac:dyDescent="0.25">
      <c r="A9349" t="s">
        <v>326</v>
      </c>
      <c r="B9349" t="s">
        <v>1122</v>
      </c>
      <c r="C9349" t="s">
        <v>89</v>
      </c>
      <c r="D9349" t="s">
        <v>89</v>
      </c>
      <c r="E9349" t="s">
        <v>1218</v>
      </c>
      <c r="F9349" t="s">
        <v>89</v>
      </c>
      <c r="G9349" t="s">
        <v>89</v>
      </c>
      <c r="H9349" t="s">
        <v>93</v>
      </c>
    </row>
    <row r="9350" spans="1:8" x14ac:dyDescent="0.25">
      <c r="A9350" t="s">
        <v>326</v>
      </c>
      <c r="B9350" t="s">
        <v>1331</v>
      </c>
      <c r="C9350" t="s">
        <v>89</v>
      </c>
      <c r="D9350" t="s">
        <v>89</v>
      </c>
      <c r="E9350" t="s">
        <v>1218</v>
      </c>
      <c r="F9350" t="s">
        <v>89</v>
      </c>
      <c r="G9350" t="s">
        <v>89</v>
      </c>
      <c r="H9350" t="s">
        <v>93</v>
      </c>
    </row>
    <row r="9351" spans="1:8" x14ac:dyDescent="0.25">
      <c r="A9351" t="s">
        <v>326</v>
      </c>
      <c r="B9351" t="s">
        <v>1332</v>
      </c>
      <c r="C9351" t="s">
        <v>89</v>
      </c>
      <c r="D9351" t="s">
        <v>89</v>
      </c>
      <c r="E9351" t="s">
        <v>1218</v>
      </c>
      <c r="F9351" t="s">
        <v>89</v>
      </c>
      <c r="G9351" t="s">
        <v>89</v>
      </c>
      <c r="H9351" t="s">
        <v>93</v>
      </c>
    </row>
    <row r="9352" spans="1:8" x14ac:dyDescent="0.25">
      <c r="A9352" t="s">
        <v>326</v>
      </c>
      <c r="B9352" t="s">
        <v>1124</v>
      </c>
      <c r="C9352" t="s">
        <v>89</v>
      </c>
      <c r="D9352" t="s">
        <v>89</v>
      </c>
      <c r="E9352" t="s">
        <v>1218</v>
      </c>
      <c r="F9352" t="s">
        <v>89</v>
      </c>
      <c r="G9352" t="s">
        <v>89</v>
      </c>
      <c r="H9352" t="s">
        <v>93</v>
      </c>
    </row>
    <row r="9353" spans="1:8" x14ac:dyDescent="0.25">
      <c r="A9353" t="s">
        <v>326</v>
      </c>
      <c r="B9353" t="s">
        <v>1125</v>
      </c>
      <c r="C9353" t="s">
        <v>89</v>
      </c>
      <c r="D9353" t="s">
        <v>89</v>
      </c>
      <c r="E9353" t="s">
        <v>1218</v>
      </c>
      <c r="F9353" t="s">
        <v>89</v>
      </c>
      <c r="G9353" t="s">
        <v>89</v>
      </c>
      <c r="H9353" t="s">
        <v>93</v>
      </c>
    </row>
    <row r="9354" spans="1:8" x14ac:dyDescent="0.25">
      <c r="A9354" t="s">
        <v>326</v>
      </c>
      <c r="B9354" t="s">
        <v>1198</v>
      </c>
      <c r="C9354" t="s">
        <v>89</v>
      </c>
      <c r="D9354" t="s">
        <v>89</v>
      </c>
      <c r="E9354" t="s">
        <v>1218</v>
      </c>
      <c r="F9354" t="s">
        <v>89</v>
      </c>
      <c r="G9354" t="s">
        <v>89</v>
      </c>
      <c r="H9354" t="s">
        <v>93</v>
      </c>
    </row>
    <row r="9355" spans="1:8" x14ac:dyDescent="0.25">
      <c r="A9355" t="s">
        <v>326</v>
      </c>
      <c r="B9355" t="s">
        <v>1726</v>
      </c>
      <c r="C9355" t="s">
        <v>89</v>
      </c>
      <c r="D9355" t="s">
        <v>89</v>
      </c>
      <c r="E9355" t="s">
        <v>1218</v>
      </c>
      <c r="F9355" t="s">
        <v>89</v>
      </c>
      <c r="G9355" t="s">
        <v>89</v>
      </c>
      <c r="H9355" t="s">
        <v>93</v>
      </c>
    </row>
    <row r="9356" spans="1:8" x14ac:dyDescent="0.25">
      <c r="A9356" t="s">
        <v>326</v>
      </c>
      <c r="B9356" t="s">
        <v>1437</v>
      </c>
      <c r="C9356" t="s">
        <v>89</v>
      </c>
      <c r="D9356" t="s">
        <v>89</v>
      </c>
      <c r="E9356" t="s">
        <v>1129</v>
      </c>
      <c r="F9356" t="s">
        <v>89</v>
      </c>
      <c r="G9356" t="s">
        <v>89</v>
      </c>
      <c r="H9356" t="s">
        <v>93</v>
      </c>
    </row>
    <row r="9357" spans="1:8" x14ac:dyDescent="0.25">
      <c r="A9357" t="s">
        <v>326</v>
      </c>
      <c r="B9357" t="s">
        <v>1200</v>
      </c>
      <c r="C9357" t="s">
        <v>89</v>
      </c>
      <c r="D9357" t="s">
        <v>89</v>
      </c>
      <c r="E9357" t="s">
        <v>1131</v>
      </c>
      <c r="F9357" t="s">
        <v>89</v>
      </c>
      <c r="G9357" t="s">
        <v>89</v>
      </c>
      <c r="H9357" t="s">
        <v>93</v>
      </c>
    </row>
    <row r="9358" spans="1:8" x14ac:dyDescent="0.25">
      <c r="A9358" t="s">
        <v>326</v>
      </c>
      <c r="B9358" t="s">
        <v>1201</v>
      </c>
      <c r="C9358" t="s">
        <v>89</v>
      </c>
      <c r="D9358" t="s">
        <v>89</v>
      </c>
      <c r="E9358" t="s">
        <v>1133</v>
      </c>
      <c r="F9358" t="s">
        <v>89</v>
      </c>
      <c r="G9358" t="s">
        <v>89</v>
      </c>
      <c r="H9358" t="s">
        <v>93</v>
      </c>
    </row>
    <row r="9359" spans="1:8" x14ac:dyDescent="0.25">
      <c r="A9359" t="s">
        <v>326</v>
      </c>
      <c r="B9359" t="s">
        <v>1128</v>
      </c>
      <c r="C9359" t="s">
        <v>89</v>
      </c>
      <c r="D9359" t="s">
        <v>89</v>
      </c>
      <c r="E9359" t="s">
        <v>1131</v>
      </c>
      <c r="F9359" t="s">
        <v>89</v>
      </c>
      <c r="G9359" t="s">
        <v>89</v>
      </c>
      <c r="H9359" t="s">
        <v>93</v>
      </c>
    </row>
    <row r="9360" spans="1:8" x14ac:dyDescent="0.25">
      <c r="A9360" t="s">
        <v>326</v>
      </c>
      <c r="B9360" t="s">
        <v>1130</v>
      </c>
      <c r="C9360" t="s">
        <v>89</v>
      </c>
      <c r="D9360" t="s">
        <v>89</v>
      </c>
      <c r="E9360" t="s">
        <v>1202</v>
      </c>
      <c r="F9360" t="s">
        <v>89</v>
      </c>
      <c r="G9360" t="s">
        <v>89</v>
      </c>
      <c r="H9360" t="s">
        <v>93</v>
      </c>
    </row>
    <row r="9361" spans="1:8" x14ac:dyDescent="0.25">
      <c r="A9361" t="s">
        <v>326</v>
      </c>
      <c r="B9361" t="s">
        <v>1132</v>
      </c>
      <c r="C9361" t="s">
        <v>89</v>
      </c>
      <c r="D9361" t="s">
        <v>89</v>
      </c>
      <c r="E9361" t="s">
        <v>1133</v>
      </c>
      <c r="F9361" t="s">
        <v>89</v>
      </c>
      <c r="G9361" t="s">
        <v>89</v>
      </c>
      <c r="H9361" t="s">
        <v>93</v>
      </c>
    </row>
    <row r="9362" spans="1:8" x14ac:dyDescent="0.25">
      <c r="A9362" t="s">
        <v>326</v>
      </c>
      <c r="B9362" t="s">
        <v>1268</v>
      </c>
      <c r="C9362" t="s">
        <v>89</v>
      </c>
      <c r="D9362" t="s">
        <v>89</v>
      </c>
      <c r="E9362" t="s">
        <v>1233</v>
      </c>
      <c r="F9362" t="s">
        <v>89</v>
      </c>
      <c r="G9362" t="s">
        <v>89</v>
      </c>
      <c r="H9362" t="s">
        <v>93</v>
      </c>
    </row>
    <row r="9363" spans="1:8" x14ac:dyDescent="0.25">
      <c r="A9363" t="s">
        <v>326</v>
      </c>
      <c r="B9363" t="s">
        <v>1337</v>
      </c>
      <c r="C9363" t="s">
        <v>89</v>
      </c>
      <c r="D9363" t="s">
        <v>89</v>
      </c>
      <c r="E9363" t="s">
        <v>1233</v>
      </c>
      <c r="F9363" t="s">
        <v>89</v>
      </c>
      <c r="G9363" t="s">
        <v>89</v>
      </c>
      <c r="H9363" t="s">
        <v>93</v>
      </c>
    </row>
    <row r="9364" spans="1:8" x14ac:dyDescent="0.25">
      <c r="A9364" t="s">
        <v>326</v>
      </c>
      <c r="B9364" t="s">
        <v>1232</v>
      </c>
      <c r="C9364" t="s">
        <v>89</v>
      </c>
      <c r="D9364" t="s">
        <v>89</v>
      </c>
      <c r="E9364" t="s">
        <v>1335</v>
      </c>
      <c r="F9364" t="s">
        <v>89</v>
      </c>
      <c r="G9364" t="s">
        <v>89</v>
      </c>
      <c r="H9364" t="s">
        <v>93</v>
      </c>
    </row>
    <row r="9365" spans="1:8" x14ac:dyDescent="0.25">
      <c r="A9365" t="s">
        <v>326</v>
      </c>
      <c r="B9365" t="s">
        <v>1730</v>
      </c>
      <c r="C9365" t="s">
        <v>89</v>
      </c>
      <c r="D9365" t="s">
        <v>89</v>
      </c>
      <c r="E9365" t="s">
        <v>1335</v>
      </c>
      <c r="F9365" t="s">
        <v>89</v>
      </c>
      <c r="G9365" t="s">
        <v>89</v>
      </c>
      <c r="H9365" t="s">
        <v>93</v>
      </c>
    </row>
    <row r="9366" spans="1:8" x14ac:dyDescent="0.25">
      <c r="A9366" t="s">
        <v>326</v>
      </c>
      <c r="B9366" t="s">
        <v>1271</v>
      </c>
      <c r="C9366" t="s">
        <v>89</v>
      </c>
      <c r="D9366" t="s">
        <v>89</v>
      </c>
      <c r="E9366" t="s">
        <v>1115</v>
      </c>
      <c r="F9366" t="s">
        <v>89</v>
      </c>
      <c r="G9366" t="s">
        <v>89</v>
      </c>
      <c r="H9366" t="s">
        <v>93</v>
      </c>
    </row>
    <row r="9367" spans="1:8" x14ac:dyDescent="0.25">
      <c r="A9367" t="s">
        <v>326</v>
      </c>
      <c r="B9367" t="s">
        <v>1236</v>
      </c>
      <c r="C9367" t="s">
        <v>89</v>
      </c>
      <c r="D9367" t="s">
        <v>89</v>
      </c>
      <c r="E9367" t="s">
        <v>1272</v>
      </c>
      <c r="F9367" t="s">
        <v>89</v>
      </c>
      <c r="G9367" t="s">
        <v>89</v>
      </c>
      <c r="H9367" t="s">
        <v>93</v>
      </c>
    </row>
    <row r="9368" spans="1:8" x14ac:dyDescent="0.25">
      <c r="A9368" t="s">
        <v>326</v>
      </c>
      <c r="B9368" t="s">
        <v>1138</v>
      </c>
      <c r="C9368" t="s">
        <v>89</v>
      </c>
      <c r="D9368" t="s">
        <v>89</v>
      </c>
      <c r="E9368" t="s">
        <v>1139</v>
      </c>
      <c r="F9368" t="s">
        <v>89</v>
      </c>
      <c r="G9368" t="s">
        <v>89</v>
      </c>
      <c r="H9368" t="s">
        <v>93</v>
      </c>
    </row>
    <row r="9369" spans="1:8" x14ac:dyDescent="0.25">
      <c r="A9369" t="s">
        <v>327</v>
      </c>
      <c r="B9369" t="s">
        <v>1140</v>
      </c>
      <c r="C9369" t="s">
        <v>89</v>
      </c>
      <c r="D9369" t="s">
        <v>7244</v>
      </c>
      <c r="E9369" t="s">
        <v>1100</v>
      </c>
      <c r="F9369" t="s">
        <v>89</v>
      </c>
      <c r="G9369" t="s">
        <v>89</v>
      </c>
      <c r="H9369" t="s">
        <v>93</v>
      </c>
    </row>
    <row r="9370" spans="1:8" x14ac:dyDescent="0.25">
      <c r="A9370" t="s">
        <v>327</v>
      </c>
      <c r="B9370" t="s">
        <v>1143</v>
      </c>
      <c r="C9370" t="s">
        <v>89</v>
      </c>
      <c r="D9370" t="s">
        <v>7244</v>
      </c>
      <c r="E9370" t="s">
        <v>1105</v>
      </c>
      <c r="F9370" t="s">
        <v>89</v>
      </c>
      <c r="G9370" t="s">
        <v>89</v>
      </c>
      <c r="H9370" t="s">
        <v>93</v>
      </c>
    </row>
    <row r="9371" spans="1:8" x14ac:dyDescent="0.25">
      <c r="A9371" t="s">
        <v>327</v>
      </c>
      <c r="B9371" t="s">
        <v>7245</v>
      </c>
      <c r="C9371" t="s">
        <v>89</v>
      </c>
      <c r="D9371" t="s">
        <v>7244</v>
      </c>
      <c r="E9371" t="s">
        <v>1205</v>
      </c>
      <c r="F9371" t="s">
        <v>89</v>
      </c>
      <c r="G9371" t="s">
        <v>89</v>
      </c>
      <c r="H9371" t="s">
        <v>93</v>
      </c>
    </row>
    <row r="9372" spans="1:8" x14ac:dyDescent="0.25">
      <c r="A9372" t="s">
        <v>327</v>
      </c>
      <c r="B9372" t="s">
        <v>4828</v>
      </c>
      <c r="C9372" t="s">
        <v>89</v>
      </c>
      <c r="D9372" t="s">
        <v>7244</v>
      </c>
      <c r="E9372" t="s">
        <v>1238</v>
      </c>
      <c r="F9372" t="s">
        <v>89</v>
      </c>
      <c r="G9372" t="s">
        <v>89</v>
      </c>
      <c r="H9372" t="s">
        <v>93</v>
      </c>
    </row>
    <row r="9373" spans="1:8" x14ac:dyDescent="0.25">
      <c r="A9373" t="s">
        <v>327</v>
      </c>
      <c r="B9373" t="s">
        <v>1151</v>
      </c>
      <c r="C9373" t="s">
        <v>89</v>
      </c>
      <c r="D9373" t="s">
        <v>7246</v>
      </c>
      <c r="E9373" t="s">
        <v>1097</v>
      </c>
      <c r="F9373" t="s">
        <v>89</v>
      </c>
      <c r="G9373" t="s">
        <v>89</v>
      </c>
      <c r="H9373" t="s">
        <v>93</v>
      </c>
    </row>
    <row r="9374" spans="1:8" x14ac:dyDescent="0.25">
      <c r="A9374" t="s">
        <v>327</v>
      </c>
      <c r="B9374" t="s">
        <v>2783</v>
      </c>
      <c r="C9374" t="s">
        <v>89</v>
      </c>
      <c r="D9374" t="s">
        <v>7247</v>
      </c>
      <c r="E9374" t="s">
        <v>1258</v>
      </c>
      <c r="F9374" t="s">
        <v>89</v>
      </c>
      <c r="G9374" t="s">
        <v>89</v>
      </c>
      <c r="H9374" t="s">
        <v>93</v>
      </c>
    </row>
    <row r="9375" spans="1:8" x14ac:dyDescent="0.25">
      <c r="A9375" t="s">
        <v>327</v>
      </c>
      <c r="B9375" t="s">
        <v>7248</v>
      </c>
      <c r="C9375" t="s">
        <v>89</v>
      </c>
      <c r="D9375" t="s">
        <v>7244</v>
      </c>
      <c r="E9375" t="s">
        <v>1097</v>
      </c>
      <c r="F9375" t="s">
        <v>89</v>
      </c>
      <c r="G9375" t="s">
        <v>89</v>
      </c>
      <c r="H9375" t="s">
        <v>93</v>
      </c>
    </row>
    <row r="9376" spans="1:8" x14ac:dyDescent="0.25">
      <c r="A9376" t="s">
        <v>327</v>
      </c>
      <c r="B9376" t="s">
        <v>7245</v>
      </c>
      <c r="C9376" t="s">
        <v>89</v>
      </c>
      <c r="D9376" t="s">
        <v>7244</v>
      </c>
      <c r="E9376" t="s">
        <v>1205</v>
      </c>
      <c r="F9376" t="s">
        <v>89</v>
      </c>
      <c r="G9376" t="s">
        <v>89</v>
      </c>
      <c r="H9376" t="s">
        <v>93</v>
      </c>
    </row>
    <row r="9377" spans="1:8" x14ac:dyDescent="0.25">
      <c r="A9377" t="s">
        <v>327</v>
      </c>
      <c r="B9377" t="s">
        <v>2773</v>
      </c>
      <c r="C9377" t="s">
        <v>89</v>
      </c>
      <c r="D9377" t="s">
        <v>7244</v>
      </c>
      <c r="E9377" t="s">
        <v>1105</v>
      </c>
      <c r="F9377" t="s">
        <v>89</v>
      </c>
      <c r="G9377" t="s">
        <v>89</v>
      </c>
      <c r="H9377" t="s">
        <v>93</v>
      </c>
    </row>
    <row r="9378" spans="1:8" x14ac:dyDescent="0.25">
      <c r="A9378" t="s">
        <v>327</v>
      </c>
      <c r="B9378" t="s">
        <v>1143</v>
      </c>
      <c r="C9378" t="s">
        <v>89</v>
      </c>
      <c r="D9378" t="s">
        <v>7244</v>
      </c>
      <c r="E9378" t="s">
        <v>1105</v>
      </c>
      <c r="F9378" t="s">
        <v>89</v>
      </c>
      <c r="G9378" t="s">
        <v>89</v>
      </c>
      <c r="H9378" t="s">
        <v>93</v>
      </c>
    </row>
    <row r="9379" spans="1:8" x14ac:dyDescent="0.25">
      <c r="A9379" t="s">
        <v>327</v>
      </c>
      <c r="B9379" t="s">
        <v>1140</v>
      </c>
      <c r="C9379" t="s">
        <v>89</v>
      </c>
      <c r="D9379" t="s">
        <v>7244</v>
      </c>
      <c r="E9379" t="s">
        <v>1100</v>
      </c>
      <c r="F9379" t="s">
        <v>89</v>
      </c>
      <c r="G9379" t="s">
        <v>89</v>
      </c>
      <c r="H9379" t="s">
        <v>93</v>
      </c>
    </row>
    <row r="9380" spans="1:8" x14ac:dyDescent="0.25">
      <c r="A9380" t="s">
        <v>327</v>
      </c>
      <c r="B9380" t="s">
        <v>1151</v>
      </c>
      <c r="C9380" t="s">
        <v>89</v>
      </c>
      <c r="D9380" t="s">
        <v>7246</v>
      </c>
      <c r="E9380" t="s">
        <v>1097</v>
      </c>
      <c r="F9380" t="s">
        <v>89</v>
      </c>
      <c r="G9380" t="s">
        <v>89</v>
      </c>
      <c r="H9380" t="s">
        <v>93</v>
      </c>
    </row>
    <row r="9381" spans="1:8" x14ac:dyDescent="0.25">
      <c r="A9381" t="s">
        <v>327</v>
      </c>
      <c r="B9381" t="s">
        <v>4828</v>
      </c>
      <c r="C9381" t="s">
        <v>89</v>
      </c>
      <c r="D9381" t="s">
        <v>7244</v>
      </c>
      <c r="E9381" t="s">
        <v>1238</v>
      </c>
      <c r="F9381" t="s">
        <v>89</v>
      </c>
      <c r="G9381" t="s">
        <v>89</v>
      </c>
      <c r="H9381" t="s">
        <v>93</v>
      </c>
    </row>
    <row r="9382" spans="1:8" x14ac:dyDescent="0.25">
      <c r="A9382" t="s">
        <v>327</v>
      </c>
      <c r="B9382" t="s">
        <v>1198</v>
      </c>
      <c r="C9382" t="s">
        <v>89</v>
      </c>
      <c r="D9382" t="s">
        <v>89</v>
      </c>
      <c r="E9382" t="s">
        <v>1218</v>
      </c>
      <c r="F9382" t="s">
        <v>89</v>
      </c>
      <c r="G9382" t="s">
        <v>89</v>
      </c>
      <c r="H9382" t="s">
        <v>93</v>
      </c>
    </row>
    <row r="9383" spans="1:8" x14ac:dyDescent="0.25">
      <c r="A9383" t="s">
        <v>327</v>
      </c>
      <c r="B9383" t="s">
        <v>1334</v>
      </c>
      <c r="C9383" t="s">
        <v>89</v>
      </c>
      <c r="D9383" t="s">
        <v>89</v>
      </c>
      <c r="E9383" t="s">
        <v>1218</v>
      </c>
      <c r="F9383" t="s">
        <v>89</v>
      </c>
      <c r="G9383" t="s">
        <v>89</v>
      </c>
      <c r="H9383" t="s">
        <v>93</v>
      </c>
    </row>
    <row r="9384" spans="1:8" x14ac:dyDescent="0.25">
      <c r="A9384" t="s">
        <v>327</v>
      </c>
      <c r="B9384" t="s">
        <v>1726</v>
      </c>
      <c r="C9384" t="s">
        <v>89</v>
      </c>
      <c r="D9384" t="s">
        <v>89</v>
      </c>
      <c r="E9384" t="s">
        <v>1218</v>
      </c>
      <c r="F9384" t="s">
        <v>89</v>
      </c>
      <c r="G9384" t="s">
        <v>89</v>
      </c>
      <c r="H9384" t="s">
        <v>93</v>
      </c>
    </row>
    <row r="9385" spans="1:8" x14ac:dyDescent="0.25">
      <c r="A9385" t="s">
        <v>327</v>
      </c>
      <c r="B9385" t="s">
        <v>1473</v>
      </c>
      <c r="C9385" t="s">
        <v>89</v>
      </c>
      <c r="D9385" t="s">
        <v>89</v>
      </c>
      <c r="E9385" t="s">
        <v>1218</v>
      </c>
      <c r="F9385" t="s">
        <v>89</v>
      </c>
      <c r="G9385" t="s">
        <v>89</v>
      </c>
      <c r="H9385" t="s">
        <v>93</v>
      </c>
    </row>
    <row r="9386" spans="1:8" x14ac:dyDescent="0.25">
      <c r="A9386" t="s">
        <v>327</v>
      </c>
      <c r="B9386" t="s">
        <v>1266</v>
      </c>
      <c r="C9386" t="s">
        <v>89</v>
      </c>
      <c r="D9386" t="s">
        <v>89</v>
      </c>
      <c r="E9386" t="s">
        <v>1131</v>
      </c>
      <c r="F9386" t="s">
        <v>89</v>
      </c>
      <c r="G9386" t="s">
        <v>89</v>
      </c>
      <c r="H9386" t="s">
        <v>93</v>
      </c>
    </row>
    <row r="9387" spans="1:8" x14ac:dyDescent="0.25">
      <c r="A9387" t="s">
        <v>327</v>
      </c>
      <c r="B9387" t="s">
        <v>7249</v>
      </c>
      <c r="C9387" t="s">
        <v>89</v>
      </c>
      <c r="D9387" t="s">
        <v>89</v>
      </c>
      <c r="E9387" t="s">
        <v>1131</v>
      </c>
      <c r="F9387" t="s">
        <v>89</v>
      </c>
      <c r="G9387" t="s">
        <v>89</v>
      </c>
      <c r="H9387" t="s">
        <v>93</v>
      </c>
    </row>
    <row r="9388" spans="1:8" x14ac:dyDescent="0.25">
      <c r="A9388" t="s">
        <v>327</v>
      </c>
      <c r="B9388" t="s">
        <v>1201</v>
      </c>
      <c r="C9388" t="s">
        <v>89</v>
      </c>
      <c r="D9388" t="s">
        <v>89</v>
      </c>
      <c r="E9388" t="s">
        <v>1202</v>
      </c>
      <c r="F9388" t="s">
        <v>89</v>
      </c>
      <c r="G9388" t="s">
        <v>89</v>
      </c>
      <c r="H9388" t="s">
        <v>93</v>
      </c>
    </row>
    <row r="9389" spans="1:8" x14ac:dyDescent="0.25">
      <c r="A9389" t="s">
        <v>327</v>
      </c>
      <c r="B9389" t="s">
        <v>1128</v>
      </c>
      <c r="C9389" t="s">
        <v>89</v>
      </c>
      <c r="D9389" t="s">
        <v>89</v>
      </c>
      <c r="E9389" t="s">
        <v>1202</v>
      </c>
      <c r="F9389" t="s">
        <v>89</v>
      </c>
      <c r="G9389" t="s">
        <v>89</v>
      </c>
      <c r="H9389" t="s">
        <v>93</v>
      </c>
    </row>
    <row r="9390" spans="1:8" x14ac:dyDescent="0.25">
      <c r="A9390" t="s">
        <v>327</v>
      </c>
      <c r="B9390" t="s">
        <v>1130</v>
      </c>
      <c r="C9390" t="s">
        <v>89</v>
      </c>
      <c r="D9390" t="s">
        <v>89</v>
      </c>
      <c r="E9390" t="s">
        <v>1133</v>
      </c>
      <c r="F9390" t="s">
        <v>89</v>
      </c>
      <c r="G9390" t="s">
        <v>89</v>
      </c>
      <c r="H9390" t="s">
        <v>93</v>
      </c>
    </row>
    <row r="9391" spans="1:8" x14ac:dyDescent="0.25">
      <c r="A9391" t="s">
        <v>327</v>
      </c>
      <c r="B9391" t="s">
        <v>1132</v>
      </c>
      <c r="C9391" t="s">
        <v>89</v>
      </c>
      <c r="D9391" t="s">
        <v>89</v>
      </c>
      <c r="E9391" t="s">
        <v>1133</v>
      </c>
      <c r="F9391" t="s">
        <v>89</v>
      </c>
      <c r="G9391" t="s">
        <v>89</v>
      </c>
      <c r="H9391" t="s">
        <v>93</v>
      </c>
    </row>
    <row r="9392" spans="1:8" x14ac:dyDescent="0.25">
      <c r="A9392" t="s">
        <v>327</v>
      </c>
      <c r="B9392" t="s">
        <v>1232</v>
      </c>
      <c r="C9392" t="s">
        <v>89</v>
      </c>
      <c r="D9392" t="s">
        <v>89</v>
      </c>
      <c r="E9392" t="s">
        <v>1335</v>
      </c>
      <c r="F9392" t="s">
        <v>89</v>
      </c>
      <c r="G9392" t="s">
        <v>89</v>
      </c>
      <c r="H9392" t="s">
        <v>93</v>
      </c>
    </row>
    <row r="9393" spans="1:8" x14ac:dyDescent="0.25">
      <c r="A9393" t="s">
        <v>327</v>
      </c>
      <c r="B9393" t="s">
        <v>1236</v>
      </c>
      <c r="C9393" t="s">
        <v>89</v>
      </c>
      <c r="D9393" t="s">
        <v>89</v>
      </c>
      <c r="E9393" t="s">
        <v>1272</v>
      </c>
      <c r="F9393" t="s">
        <v>89</v>
      </c>
      <c r="G9393" t="s">
        <v>89</v>
      </c>
      <c r="H9393" t="s">
        <v>93</v>
      </c>
    </row>
    <row r="9394" spans="1:8" x14ac:dyDescent="0.25">
      <c r="A9394" t="s">
        <v>327</v>
      </c>
      <c r="B9394" t="s">
        <v>2771</v>
      </c>
      <c r="C9394" t="s">
        <v>89</v>
      </c>
      <c r="D9394" t="s">
        <v>89</v>
      </c>
      <c r="E9394" t="s">
        <v>1272</v>
      </c>
      <c r="F9394" t="s">
        <v>89</v>
      </c>
      <c r="G9394" t="s">
        <v>89</v>
      </c>
      <c r="H9394" t="s">
        <v>93</v>
      </c>
    </row>
    <row r="9395" spans="1:8" x14ac:dyDescent="0.25">
      <c r="A9395" t="s">
        <v>327</v>
      </c>
      <c r="B9395" t="s">
        <v>1138</v>
      </c>
      <c r="C9395" t="s">
        <v>89</v>
      </c>
      <c r="D9395" t="s">
        <v>89</v>
      </c>
      <c r="E9395" t="s">
        <v>1139</v>
      </c>
      <c r="F9395" t="s">
        <v>89</v>
      </c>
      <c r="G9395" t="s">
        <v>89</v>
      </c>
      <c r="H9395" t="s">
        <v>93</v>
      </c>
    </row>
    <row r="9396" spans="1:8" x14ac:dyDescent="0.25">
      <c r="A9396" t="s">
        <v>329</v>
      </c>
      <c r="B9396" t="s">
        <v>1140</v>
      </c>
      <c r="C9396" t="s">
        <v>89</v>
      </c>
      <c r="D9396" t="s">
        <v>7250</v>
      </c>
      <c r="E9396" t="s">
        <v>1162</v>
      </c>
      <c r="F9396" t="s">
        <v>89</v>
      </c>
      <c r="G9396" t="s">
        <v>89</v>
      </c>
      <c r="H9396" t="s">
        <v>93</v>
      </c>
    </row>
    <row r="9397" spans="1:8" x14ac:dyDescent="0.25">
      <c r="A9397" t="s">
        <v>329</v>
      </c>
      <c r="B9397" t="s">
        <v>7251</v>
      </c>
      <c r="C9397" t="s">
        <v>89</v>
      </c>
      <c r="D9397" t="s">
        <v>7252</v>
      </c>
      <c r="E9397" t="s">
        <v>4530</v>
      </c>
      <c r="F9397" t="s">
        <v>89</v>
      </c>
      <c r="G9397" t="s">
        <v>89</v>
      </c>
      <c r="H9397" t="s">
        <v>93</v>
      </c>
    </row>
    <row r="9398" spans="1:8" x14ac:dyDescent="0.25">
      <c r="A9398" t="s">
        <v>329</v>
      </c>
      <c r="B9398" t="s">
        <v>7253</v>
      </c>
      <c r="C9398" t="s">
        <v>89</v>
      </c>
      <c r="D9398" t="s">
        <v>7254</v>
      </c>
      <c r="E9398" t="s">
        <v>4513</v>
      </c>
      <c r="F9398" t="s">
        <v>89</v>
      </c>
      <c r="G9398" t="s">
        <v>89</v>
      </c>
      <c r="H9398" t="s">
        <v>93</v>
      </c>
    </row>
    <row r="9399" spans="1:8" x14ac:dyDescent="0.25">
      <c r="A9399" t="s">
        <v>329</v>
      </c>
      <c r="B9399" t="s">
        <v>7255</v>
      </c>
      <c r="C9399" t="s">
        <v>89</v>
      </c>
      <c r="D9399" t="s">
        <v>7256</v>
      </c>
      <c r="E9399" t="s">
        <v>4560</v>
      </c>
      <c r="F9399" t="s">
        <v>89</v>
      </c>
      <c r="G9399" t="s">
        <v>89</v>
      </c>
      <c r="H9399" t="s">
        <v>93</v>
      </c>
    </row>
    <row r="9400" spans="1:8" x14ac:dyDescent="0.25">
      <c r="A9400" t="s">
        <v>329</v>
      </c>
      <c r="B9400" t="s">
        <v>1158</v>
      </c>
      <c r="C9400" t="s">
        <v>89</v>
      </c>
      <c r="D9400" t="s">
        <v>7257</v>
      </c>
      <c r="E9400" t="s">
        <v>4527</v>
      </c>
      <c r="F9400" t="s">
        <v>89</v>
      </c>
      <c r="G9400" t="s">
        <v>89</v>
      </c>
      <c r="H9400" t="s">
        <v>93</v>
      </c>
    </row>
    <row r="9401" spans="1:8" x14ac:dyDescent="0.25">
      <c r="A9401" t="s">
        <v>329</v>
      </c>
      <c r="B9401" t="s">
        <v>2403</v>
      </c>
      <c r="C9401" t="s">
        <v>89</v>
      </c>
      <c r="D9401" t="s">
        <v>7258</v>
      </c>
      <c r="E9401" t="s">
        <v>4557</v>
      </c>
      <c r="F9401" t="s">
        <v>89</v>
      </c>
      <c r="G9401" t="s">
        <v>89</v>
      </c>
      <c r="H9401" t="s">
        <v>93</v>
      </c>
    </row>
    <row r="9402" spans="1:8" x14ac:dyDescent="0.25">
      <c r="A9402" t="s">
        <v>329</v>
      </c>
      <c r="B9402" t="s">
        <v>2204</v>
      </c>
      <c r="C9402" t="s">
        <v>89</v>
      </c>
      <c r="D9402" t="s">
        <v>7259</v>
      </c>
      <c r="E9402" t="s">
        <v>4373</v>
      </c>
      <c r="F9402" t="s">
        <v>89</v>
      </c>
      <c r="G9402" t="s">
        <v>89</v>
      </c>
      <c r="H9402" t="s">
        <v>93</v>
      </c>
    </row>
    <row r="9403" spans="1:8" x14ac:dyDescent="0.25">
      <c r="A9403" t="s">
        <v>329</v>
      </c>
      <c r="B9403" t="s">
        <v>2406</v>
      </c>
      <c r="C9403" t="s">
        <v>89</v>
      </c>
      <c r="D9403" t="s">
        <v>7260</v>
      </c>
      <c r="E9403" t="s">
        <v>6878</v>
      </c>
      <c r="F9403" t="s">
        <v>89</v>
      </c>
      <c r="G9403" t="s">
        <v>89</v>
      </c>
      <c r="H9403" t="s">
        <v>93</v>
      </c>
    </row>
    <row r="9404" spans="1:8" x14ac:dyDescent="0.25">
      <c r="A9404" t="s">
        <v>329</v>
      </c>
      <c r="B9404" t="s">
        <v>2409</v>
      </c>
      <c r="C9404" t="s">
        <v>89</v>
      </c>
      <c r="D9404" t="s">
        <v>7261</v>
      </c>
      <c r="E9404" t="s">
        <v>4379</v>
      </c>
      <c r="F9404" t="s">
        <v>89</v>
      </c>
      <c r="G9404" t="s">
        <v>89</v>
      </c>
      <c r="H9404" t="s">
        <v>93</v>
      </c>
    </row>
    <row r="9405" spans="1:8" x14ac:dyDescent="0.25">
      <c r="A9405" t="s">
        <v>329</v>
      </c>
      <c r="B9405" t="s">
        <v>7262</v>
      </c>
      <c r="C9405" t="s">
        <v>89</v>
      </c>
      <c r="D9405" t="s">
        <v>7263</v>
      </c>
      <c r="E9405" t="s">
        <v>4620</v>
      </c>
      <c r="F9405" t="s">
        <v>89</v>
      </c>
      <c r="G9405" t="s">
        <v>89</v>
      </c>
      <c r="H9405" t="s">
        <v>93</v>
      </c>
    </row>
    <row r="9406" spans="1:8" x14ac:dyDescent="0.25">
      <c r="A9406" t="s">
        <v>329</v>
      </c>
      <c r="B9406" t="s">
        <v>7264</v>
      </c>
      <c r="C9406" t="s">
        <v>89</v>
      </c>
      <c r="D9406" t="s">
        <v>7265</v>
      </c>
      <c r="E9406" t="s">
        <v>4592</v>
      </c>
      <c r="F9406" t="s">
        <v>89</v>
      </c>
      <c r="G9406" t="s">
        <v>89</v>
      </c>
      <c r="H9406" t="s">
        <v>93</v>
      </c>
    </row>
    <row r="9407" spans="1:8" x14ac:dyDescent="0.25">
      <c r="A9407" t="s">
        <v>329</v>
      </c>
      <c r="B9407" t="s">
        <v>7266</v>
      </c>
      <c r="C9407" t="s">
        <v>89</v>
      </c>
      <c r="D9407" t="s">
        <v>7267</v>
      </c>
      <c r="E9407" t="s">
        <v>4405</v>
      </c>
      <c r="F9407" t="s">
        <v>89</v>
      </c>
      <c r="G9407" t="s">
        <v>89</v>
      </c>
      <c r="H9407" t="s">
        <v>93</v>
      </c>
    </row>
    <row r="9408" spans="1:8" x14ac:dyDescent="0.25">
      <c r="A9408" t="s">
        <v>329</v>
      </c>
      <c r="B9408" t="s">
        <v>7268</v>
      </c>
      <c r="C9408" t="s">
        <v>89</v>
      </c>
      <c r="D9408" t="s">
        <v>7269</v>
      </c>
      <c r="E9408" t="s">
        <v>4608</v>
      </c>
      <c r="F9408" t="s">
        <v>89</v>
      </c>
      <c r="G9408" t="s">
        <v>89</v>
      </c>
      <c r="H9408" t="s">
        <v>93</v>
      </c>
    </row>
    <row r="9409" spans="1:8" x14ac:dyDescent="0.25">
      <c r="A9409" t="s">
        <v>329</v>
      </c>
      <c r="B9409" t="s">
        <v>7270</v>
      </c>
      <c r="C9409" t="s">
        <v>89</v>
      </c>
      <c r="D9409" t="s">
        <v>7271</v>
      </c>
      <c r="E9409" t="s">
        <v>7272</v>
      </c>
      <c r="F9409" t="s">
        <v>89</v>
      </c>
      <c r="G9409" t="s">
        <v>89</v>
      </c>
      <c r="H9409" t="s">
        <v>93</v>
      </c>
    </row>
    <row r="9410" spans="1:8" x14ac:dyDescent="0.25">
      <c r="A9410" t="s">
        <v>329</v>
      </c>
      <c r="B9410" t="s">
        <v>7255</v>
      </c>
      <c r="C9410" t="s">
        <v>89</v>
      </c>
      <c r="D9410" t="s">
        <v>7256</v>
      </c>
      <c r="E9410" t="s">
        <v>4560</v>
      </c>
      <c r="F9410" t="s">
        <v>89</v>
      </c>
      <c r="G9410" t="s">
        <v>89</v>
      </c>
      <c r="H9410" t="s">
        <v>93</v>
      </c>
    </row>
    <row r="9411" spans="1:8" x14ac:dyDescent="0.25">
      <c r="A9411" t="s">
        <v>329</v>
      </c>
      <c r="B9411" t="s">
        <v>7251</v>
      </c>
      <c r="C9411" t="s">
        <v>89</v>
      </c>
      <c r="D9411" t="s">
        <v>7252</v>
      </c>
      <c r="E9411" t="s">
        <v>4530</v>
      </c>
      <c r="F9411" t="s">
        <v>89</v>
      </c>
      <c r="G9411" t="s">
        <v>89</v>
      </c>
      <c r="H9411" t="s">
        <v>93</v>
      </c>
    </row>
    <row r="9412" spans="1:8" x14ac:dyDescent="0.25">
      <c r="A9412" t="s">
        <v>329</v>
      </c>
      <c r="B9412" t="s">
        <v>7273</v>
      </c>
      <c r="C9412" t="s">
        <v>89</v>
      </c>
      <c r="D9412" t="s">
        <v>7274</v>
      </c>
      <c r="E9412" t="s">
        <v>7028</v>
      </c>
      <c r="F9412" t="s">
        <v>89</v>
      </c>
      <c r="G9412" t="s">
        <v>89</v>
      </c>
      <c r="H9412" t="s">
        <v>93</v>
      </c>
    </row>
    <row r="9413" spans="1:8" x14ac:dyDescent="0.25">
      <c r="A9413" t="s">
        <v>329</v>
      </c>
      <c r="B9413" t="s">
        <v>2172</v>
      </c>
      <c r="C9413" t="s">
        <v>89</v>
      </c>
      <c r="D9413" t="s">
        <v>7275</v>
      </c>
      <c r="E9413" t="s">
        <v>4557</v>
      </c>
      <c r="F9413" t="s">
        <v>89</v>
      </c>
      <c r="G9413" t="s">
        <v>89</v>
      </c>
      <c r="H9413" t="s">
        <v>93</v>
      </c>
    </row>
    <row r="9414" spans="1:8" x14ac:dyDescent="0.25">
      <c r="A9414" t="s">
        <v>329</v>
      </c>
      <c r="B9414" t="s">
        <v>1299</v>
      </c>
      <c r="C9414" t="s">
        <v>89</v>
      </c>
      <c r="D9414" t="s">
        <v>7276</v>
      </c>
      <c r="E9414" t="s">
        <v>4473</v>
      </c>
      <c r="F9414" t="s">
        <v>89</v>
      </c>
      <c r="G9414" t="s">
        <v>89</v>
      </c>
      <c r="H9414" t="s">
        <v>93</v>
      </c>
    </row>
    <row r="9415" spans="1:8" x14ac:dyDescent="0.25">
      <c r="A9415" t="s">
        <v>329</v>
      </c>
      <c r="B9415" t="s">
        <v>7253</v>
      </c>
      <c r="C9415" t="s">
        <v>89</v>
      </c>
      <c r="D9415" t="s">
        <v>7254</v>
      </c>
      <c r="E9415" t="s">
        <v>4513</v>
      </c>
      <c r="F9415" t="s">
        <v>89</v>
      </c>
      <c r="G9415" t="s">
        <v>89</v>
      </c>
      <c r="H9415" t="s">
        <v>93</v>
      </c>
    </row>
    <row r="9416" spans="1:8" x14ac:dyDescent="0.25">
      <c r="A9416" t="s">
        <v>329</v>
      </c>
      <c r="B9416" t="s">
        <v>7277</v>
      </c>
      <c r="C9416" t="s">
        <v>89</v>
      </c>
      <c r="D9416" t="s">
        <v>7278</v>
      </c>
      <c r="E9416" t="s">
        <v>4560</v>
      </c>
      <c r="F9416" t="s">
        <v>89</v>
      </c>
      <c r="G9416" t="s">
        <v>89</v>
      </c>
      <c r="H9416" t="s">
        <v>93</v>
      </c>
    </row>
    <row r="9417" spans="1:8" x14ac:dyDescent="0.25">
      <c r="A9417" t="s">
        <v>329</v>
      </c>
      <c r="B9417" t="s">
        <v>7279</v>
      </c>
      <c r="C9417" t="s">
        <v>89</v>
      </c>
      <c r="D9417" t="s">
        <v>7280</v>
      </c>
      <c r="E9417" t="s">
        <v>4451</v>
      </c>
      <c r="F9417" t="s">
        <v>89</v>
      </c>
      <c r="G9417" t="s">
        <v>89</v>
      </c>
      <c r="H9417" t="s">
        <v>93</v>
      </c>
    </row>
    <row r="9418" spans="1:8" x14ac:dyDescent="0.25">
      <c r="A9418" t="s">
        <v>329</v>
      </c>
      <c r="B9418" t="s">
        <v>2232</v>
      </c>
      <c r="C9418" t="s">
        <v>89</v>
      </c>
      <c r="D9418" t="s">
        <v>7281</v>
      </c>
      <c r="E9418" t="s">
        <v>4527</v>
      </c>
      <c r="F9418" t="s">
        <v>89</v>
      </c>
      <c r="G9418" t="s">
        <v>89</v>
      </c>
      <c r="H9418" t="s">
        <v>93</v>
      </c>
    </row>
    <row r="9419" spans="1:8" x14ac:dyDescent="0.25">
      <c r="A9419" t="s">
        <v>329</v>
      </c>
      <c r="B9419" t="s">
        <v>1158</v>
      </c>
      <c r="C9419" t="s">
        <v>89</v>
      </c>
      <c r="D9419" t="s">
        <v>7257</v>
      </c>
      <c r="E9419" t="s">
        <v>4527</v>
      </c>
      <c r="F9419" t="s">
        <v>89</v>
      </c>
      <c r="G9419" t="s">
        <v>89</v>
      </c>
      <c r="H9419" t="s">
        <v>93</v>
      </c>
    </row>
    <row r="9420" spans="1:8" x14ac:dyDescent="0.25">
      <c r="A9420" t="s">
        <v>329</v>
      </c>
      <c r="B9420" t="s">
        <v>1144</v>
      </c>
      <c r="C9420" t="s">
        <v>89</v>
      </c>
      <c r="D9420" t="s">
        <v>7282</v>
      </c>
      <c r="E9420" t="s">
        <v>4617</v>
      </c>
      <c r="F9420" t="s">
        <v>89</v>
      </c>
      <c r="G9420" t="s">
        <v>89</v>
      </c>
      <c r="H9420" t="s">
        <v>93</v>
      </c>
    </row>
    <row r="9421" spans="1:8" x14ac:dyDescent="0.25">
      <c r="A9421" t="s">
        <v>329</v>
      </c>
      <c r="B9421" t="s">
        <v>1239</v>
      </c>
      <c r="C9421" t="s">
        <v>89</v>
      </c>
      <c r="D9421" t="s">
        <v>7283</v>
      </c>
      <c r="E9421" t="s">
        <v>4513</v>
      </c>
      <c r="F9421" t="s">
        <v>89</v>
      </c>
      <c r="G9421" t="s">
        <v>89</v>
      </c>
      <c r="H9421" t="s">
        <v>93</v>
      </c>
    </row>
    <row r="9422" spans="1:8" x14ac:dyDescent="0.25">
      <c r="A9422" t="s">
        <v>329</v>
      </c>
      <c r="B9422" t="s">
        <v>1318</v>
      </c>
      <c r="C9422" t="s">
        <v>89</v>
      </c>
      <c r="D9422" t="s">
        <v>7281</v>
      </c>
      <c r="E9422" t="s">
        <v>4513</v>
      </c>
      <c r="F9422" t="s">
        <v>89</v>
      </c>
      <c r="G9422" t="s">
        <v>89</v>
      </c>
      <c r="H9422" t="s">
        <v>93</v>
      </c>
    </row>
    <row r="9423" spans="1:8" x14ac:dyDescent="0.25">
      <c r="A9423" t="s">
        <v>329</v>
      </c>
      <c r="B9423" t="s">
        <v>1140</v>
      </c>
      <c r="C9423" t="s">
        <v>89</v>
      </c>
      <c r="D9423" t="s">
        <v>7250</v>
      </c>
      <c r="E9423" t="s">
        <v>1162</v>
      </c>
      <c r="F9423" t="s">
        <v>89</v>
      </c>
      <c r="G9423" t="s">
        <v>89</v>
      </c>
      <c r="H9423" t="s">
        <v>93</v>
      </c>
    </row>
    <row r="9424" spans="1:8" x14ac:dyDescent="0.25">
      <c r="A9424" t="s">
        <v>329</v>
      </c>
      <c r="B9424" t="s">
        <v>7284</v>
      </c>
      <c r="C9424" t="s">
        <v>89</v>
      </c>
      <c r="D9424" t="s">
        <v>7285</v>
      </c>
      <c r="E9424" t="s">
        <v>1162</v>
      </c>
      <c r="F9424" t="s">
        <v>89</v>
      </c>
      <c r="G9424" t="s">
        <v>89</v>
      </c>
      <c r="H9424" t="s">
        <v>93</v>
      </c>
    </row>
    <row r="9425" spans="1:8" x14ac:dyDescent="0.25">
      <c r="A9425" t="s">
        <v>329</v>
      </c>
      <c r="B9425" t="s">
        <v>7286</v>
      </c>
      <c r="C9425" t="s">
        <v>89</v>
      </c>
      <c r="D9425" t="s">
        <v>7287</v>
      </c>
      <c r="E9425" t="s">
        <v>1162</v>
      </c>
      <c r="F9425" t="s">
        <v>89</v>
      </c>
      <c r="G9425" t="s">
        <v>89</v>
      </c>
      <c r="H9425" t="s">
        <v>93</v>
      </c>
    </row>
    <row r="9426" spans="1:8" x14ac:dyDescent="0.25">
      <c r="A9426" t="s">
        <v>329</v>
      </c>
      <c r="B9426" t="s">
        <v>1197</v>
      </c>
      <c r="C9426" t="s">
        <v>89</v>
      </c>
      <c r="D9426" t="s">
        <v>89</v>
      </c>
      <c r="E9426" t="s">
        <v>7288</v>
      </c>
      <c r="F9426" t="s">
        <v>89</v>
      </c>
      <c r="G9426" t="s">
        <v>89</v>
      </c>
      <c r="H9426" t="s">
        <v>93</v>
      </c>
    </row>
    <row r="9427" spans="1:8" x14ac:dyDescent="0.25">
      <c r="A9427" t="s">
        <v>329</v>
      </c>
      <c r="B9427" t="s">
        <v>1382</v>
      </c>
      <c r="C9427" t="s">
        <v>89</v>
      </c>
      <c r="D9427" t="s">
        <v>89</v>
      </c>
      <c r="E9427" t="s">
        <v>4668</v>
      </c>
      <c r="F9427" t="s">
        <v>89</v>
      </c>
      <c r="G9427" t="s">
        <v>89</v>
      </c>
      <c r="H9427" t="s">
        <v>93</v>
      </c>
    </row>
    <row r="9428" spans="1:8" x14ac:dyDescent="0.25">
      <c r="A9428" t="s">
        <v>329</v>
      </c>
      <c r="B9428" t="s">
        <v>4133</v>
      </c>
      <c r="C9428" t="s">
        <v>89</v>
      </c>
      <c r="D9428" t="s">
        <v>89</v>
      </c>
      <c r="E9428" t="s">
        <v>4656</v>
      </c>
      <c r="F9428" t="s">
        <v>89</v>
      </c>
      <c r="G9428" t="s">
        <v>89</v>
      </c>
      <c r="H9428" t="s">
        <v>93</v>
      </c>
    </row>
    <row r="9429" spans="1:8" x14ac:dyDescent="0.25">
      <c r="A9429" t="s">
        <v>329</v>
      </c>
      <c r="B9429" t="s">
        <v>4943</v>
      </c>
      <c r="C9429" t="s">
        <v>89</v>
      </c>
      <c r="D9429" t="s">
        <v>89</v>
      </c>
      <c r="E9429" t="s">
        <v>1272</v>
      </c>
      <c r="F9429" t="s">
        <v>89</v>
      </c>
      <c r="G9429" t="s">
        <v>89</v>
      </c>
      <c r="H9429" t="s">
        <v>93</v>
      </c>
    </row>
    <row r="9430" spans="1:8" x14ac:dyDescent="0.25">
      <c r="A9430" t="s">
        <v>329</v>
      </c>
      <c r="B9430" t="s">
        <v>4944</v>
      </c>
      <c r="C9430" t="s">
        <v>89</v>
      </c>
      <c r="D9430" t="s">
        <v>89</v>
      </c>
      <c r="E9430" t="s">
        <v>1162</v>
      </c>
      <c r="F9430" t="s">
        <v>89</v>
      </c>
      <c r="G9430" t="s">
        <v>89</v>
      </c>
      <c r="H9430" t="s">
        <v>93</v>
      </c>
    </row>
    <row r="9431" spans="1:8" x14ac:dyDescent="0.25">
      <c r="A9431" t="s">
        <v>329</v>
      </c>
      <c r="B9431" t="s">
        <v>1122</v>
      </c>
      <c r="C9431" t="s">
        <v>89</v>
      </c>
      <c r="D9431" t="s">
        <v>89</v>
      </c>
      <c r="E9431" t="s">
        <v>1196</v>
      </c>
      <c r="F9431" t="s">
        <v>89</v>
      </c>
      <c r="G9431" t="s">
        <v>89</v>
      </c>
      <c r="H9431" t="s">
        <v>93</v>
      </c>
    </row>
    <row r="9432" spans="1:8" x14ac:dyDescent="0.25">
      <c r="A9432" t="s">
        <v>329</v>
      </c>
      <c r="B9432" t="s">
        <v>1124</v>
      </c>
      <c r="C9432" t="s">
        <v>89</v>
      </c>
      <c r="D9432" t="s">
        <v>89</v>
      </c>
      <c r="E9432" t="s">
        <v>1196</v>
      </c>
      <c r="F9432" t="s">
        <v>89</v>
      </c>
      <c r="G9432" t="s">
        <v>89</v>
      </c>
      <c r="H9432" t="s">
        <v>93</v>
      </c>
    </row>
    <row r="9433" spans="1:8" x14ac:dyDescent="0.25">
      <c r="A9433" t="s">
        <v>329</v>
      </c>
      <c r="B9433" t="s">
        <v>1125</v>
      </c>
      <c r="C9433" t="s">
        <v>89</v>
      </c>
      <c r="D9433" t="s">
        <v>89</v>
      </c>
      <c r="E9433" t="s">
        <v>1196</v>
      </c>
      <c r="F9433" t="s">
        <v>89</v>
      </c>
      <c r="G9433" t="s">
        <v>89</v>
      </c>
      <c r="H9433" t="s">
        <v>93</v>
      </c>
    </row>
    <row r="9434" spans="1:8" x14ac:dyDescent="0.25">
      <c r="A9434" t="s">
        <v>329</v>
      </c>
      <c r="B9434" t="s">
        <v>1126</v>
      </c>
      <c r="C9434" t="s">
        <v>89</v>
      </c>
      <c r="D9434" t="s">
        <v>89</v>
      </c>
      <c r="E9434" t="s">
        <v>1196</v>
      </c>
      <c r="F9434" t="s">
        <v>89</v>
      </c>
      <c r="G9434" t="s">
        <v>89</v>
      </c>
      <c r="H9434" t="s">
        <v>93</v>
      </c>
    </row>
    <row r="9435" spans="1:8" x14ac:dyDescent="0.25">
      <c r="A9435" t="s">
        <v>329</v>
      </c>
      <c r="B9435" t="s">
        <v>1127</v>
      </c>
      <c r="C9435" t="s">
        <v>89</v>
      </c>
      <c r="D9435" t="s">
        <v>89</v>
      </c>
      <c r="E9435" t="s">
        <v>1196</v>
      </c>
      <c r="F9435" t="s">
        <v>89</v>
      </c>
      <c r="G9435" t="s">
        <v>89</v>
      </c>
      <c r="H9435" t="s">
        <v>93</v>
      </c>
    </row>
    <row r="9436" spans="1:8" x14ac:dyDescent="0.25">
      <c r="A9436" t="s">
        <v>329</v>
      </c>
      <c r="B9436" t="s">
        <v>1266</v>
      </c>
      <c r="C9436" t="s">
        <v>89</v>
      </c>
      <c r="D9436" t="s">
        <v>89</v>
      </c>
      <c r="E9436" t="s">
        <v>1196</v>
      </c>
      <c r="F9436" t="s">
        <v>89</v>
      </c>
      <c r="G9436" t="s">
        <v>89</v>
      </c>
      <c r="H9436" t="s">
        <v>93</v>
      </c>
    </row>
    <row r="9437" spans="1:8" x14ac:dyDescent="0.25">
      <c r="A9437" t="s">
        <v>329</v>
      </c>
      <c r="B9437" t="s">
        <v>1219</v>
      </c>
      <c r="C9437" t="s">
        <v>89</v>
      </c>
      <c r="D9437" t="s">
        <v>89</v>
      </c>
      <c r="E9437" t="s">
        <v>1131</v>
      </c>
      <c r="F9437" t="s">
        <v>89</v>
      </c>
      <c r="G9437" t="s">
        <v>89</v>
      </c>
      <c r="H9437" t="s">
        <v>93</v>
      </c>
    </row>
    <row r="9438" spans="1:8" x14ac:dyDescent="0.25">
      <c r="A9438" t="s">
        <v>329</v>
      </c>
      <c r="B9438" t="s">
        <v>1132</v>
      </c>
      <c r="C9438" t="s">
        <v>89</v>
      </c>
      <c r="D9438" t="s">
        <v>89</v>
      </c>
      <c r="E9438" t="s">
        <v>1133</v>
      </c>
      <c r="F9438" t="s">
        <v>89</v>
      </c>
      <c r="G9438" t="s">
        <v>89</v>
      </c>
      <c r="H9438" t="s">
        <v>93</v>
      </c>
    </row>
    <row r="9439" spans="1:8" x14ac:dyDescent="0.25">
      <c r="A9439" t="s">
        <v>329</v>
      </c>
      <c r="B9439" t="s">
        <v>1138</v>
      </c>
      <c r="C9439" t="s">
        <v>89</v>
      </c>
      <c r="D9439" t="s">
        <v>89</v>
      </c>
      <c r="E9439" t="s">
        <v>1139</v>
      </c>
      <c r="F9439" t="s">
        <v>89</v>
      </c>
      <c r="G9439" t="s">
        <v>89</v>
      </c>
      <c r="H9439" t="s">
        <v>93</v>
      </c>
    </row>
    <row r="9440" spans="1:8" x14ac:dyDescent="0.25">
      <c r="A9440" t="s">
        <v>330</v>
      </c>
      <c r="B9440" t="s">
        <v>7289</v>
      </c>
      <c r="C9440" t="s">
        <v>89</v>
      </c>
      <c r="D9440" t="s">
        <v>7290</v>
      </c>
      <c r="E9440" t="s">
        <v>1100</v>
      </c>
      <c r="F9440" t="s">
        <v>89</v>
      </c>
      <c r="G9440" t="s">
        <v>89</v>
      </c>
      <c r="H9440" t="s">
        <v>93</v>
      </c>
    </row>
    <row r="9441" spans="1:8" x14ac:dyDescent="0.25">
      <c r="A9441" t="s">
        <v>330</v>
      </c>
      <c r="B9441" t="s">
        <v>1192</v>
      </c>
      <c r="C9441" t="s">
        <v>89</v>
      </c>
      <c r="D9441" t="s">
        <v>7291</v>
      </c>
      <c r="E9441" t="s">
        <v>1371</v>
      </c>
      <c r="F9441" t="s">
        <v>89</v>
      </c>
      <c r="G9441" t="s">
        <v>89</v>
      </c>
      <c r="H9441" t="s">
        <v>93</v>
      </c>
    </row>
    <row r="9442" spans="1:8" x14ac:dyDescent="0.25">
      <c r="A9442" t="s">
        <v>330</v>
      </c>
      <c r="B9442" t="s">
        <v>1314</v>
      </c>
      <c r="C9442" t="s">
        <v>89</v>
      </c>
      <c r="D9442" t="s">
        <v>7292</v>
      </c>
      <c r="E9442" t="s">
        <v>1272</v>
      </c>
      <c r="F9442" t="s">
        <v>89</v>
      </c>
      <c r="G9442" t="s">
        <v>89</v>
      </c>
      <c r="H9442" t="s">
        <v>93</v>
      </c>
    </row>
    <row r="9443" spans="1:8" x14ac:dyDescent="0.25">
      <c r="A9443" t="s">
        <v>330</v>
      </c>
      <c r="B9443" t="s">
        <v>7293</v>
      </c>
      <c r="C9443" t="s">
        <v>89</v>
      </c>
      <c r="D9443" t="s">
        <v>7292</v>
      </c>
      <c r="E9443" t="s">
        <v>2665</v>
      </c>
      <c r="F9443" t="s">
        <v>89</v>
      </c>
      <c r="G9443" t="s">
        <v>89</v>
      </c>
      <c r="H9443" t="s">
        <v>93</v>
      </c>
    </row>
    <row r="9444" spans="1:8" x14ac:dyDescent="0.25">
      <c r="A9444" t="s">
        <v>330</v>
      </c>
      <c r="B9444" t="s">
        <v>5667</v>
      </c>
      <c r="C9444" t="s">
        <v>89</v>
      </c>
      <c r="D9444" t="s">
        <v>7292</v>
      </c>
      <c r="E9444" t="s">
        <v>2665</v>
      </c>
      <c r="F9444" t="s">
        <v>89</v>
      </c>
      <c r="G9444" t="s">
        <v>89</v>
      </c>
      <c r="H9444" t="s">
        <v>93</v>
      </c>
    </row>
    <row r="9445" spans="1:8" x14ac:dyDescent="0.25">
      <c r="A9445" t="s">
        <v>330</v>
      </c>
      <c r="B9445" t="s">
        <v>7294</v>
      </c>
      <c r="C9445" t="s">
        <v>89</v>
      </c>
      <c r="D9445" t="s">
        <v>7295</v>
      </c>
      <c r="E9445" t="s">
        <v>1194</v>
      </c>
      <c r="F9445" t="s">
        <v>89</v>
      </c>
      <c r="G9445" t="s">
        <v>89</v>
      </c>
      <c r="H9445" t="s">
        <v>93</v>
      </c>
    </row>
    <row r="9446" spans="1:8" x14ac:dyDescent="0.25">
      <c r="A9446" t="s">
        <v>330</v>
      </c>
      <c r="B9446" t="s">
        <v>5659</v>
      </c>
      <c r="C9446" t="s">
        <v>89</v>
      </c>
      <c r="D9446" t="s">
        <v>7296</v>
      </c>
      <c r="E9446" t="s">
        <v>1194</v>
      </c>
      <c r="F9446" t="s">
        <v>89</v>
      </c>
      <c r="G9446" t="s">
        <v>89</v>
      </c>
      <c r="H9446" t="s">
        <v>93</v>
      </c>
    </row>
    <row r="9447" spans="1:8" x14ac:dyDescent="0.25">
      <c r="A9447" t="s">
        <v>330</v>
      </c>
      <c r="B9447" t="s">
        <v>7297</v>
      </c>
      <c r="C9447" t="s">
        <v>89</v>
      </c>
      <c r="D9447" t="s">
        <v>7298</v>
      </c>
      <c r="E9447" t="s">
        <v>1097</v>
      </c>
      <c r="F9447" t="s">
        <v>89</v>
      </c>
      <c r="G9447" t="s">
        <v>89</v>
      </c>
      <c r="H9447" t="s">
        <v>93</v>
      </c>
    </row>
    <row r="9448" spans="1:8" x14ac:dyDescent="0.25">
      <c r="A9448" t="s">
        <v>330</v>
      </c>
      <c r="B9448" t="s">
        <v>4863</v>
      </c>
      <c r="C9448" t="s">
        <v>89</v>
      </c>
      <c r="D9448" t="s">
        <v>7299</v>
      </c>
      <c r="E9448" t="s">
        <v>1342</v>
      </c>
      <c r="F9448" t="s">
        <v>89</v>
      </c>
      <c r="G9448" t="s">
        <v>89</v>
      </c>
      <c r="H9448" t="s">
        <v>93</v>
      </c>
    </row>
    <row r="9449" spans="1:8" x14ac:dyDescent="0.25">
      <c r="A9449" t="s">
        <v>330</v>
      </c>
      <c r="B9449" t="s">
        <v>7289</v>
      </c>
      <c r="C9449" t="s">
        <v>89</v>
      </c>
      <c r="D9449" t="s">
        <v>7290</v>
      </c>
      <c r="E9449" t="s">
        <v>1100</v>
      </c>
      <c r="F9449" t="s">
        <v>89</v>
      </c>
      <c r="G9449" t="s">
        <v>89</v>
      </c>
      <c r="H9449" t="s">
        <v>93</v>
      </c>
    </row>
    <row r="9450" spans="1:8" x14ac:dyDescent="0.25">
      <c r="A9450" t="s">
        <v>330</v>
      </c>
      <c r="B9450" t="s">
        <v>7300</v>
      </c>
      <c r="C9450" t="s">
        <v>89</v>
      </c>
      <c r="D9450" t="s">
        <v>7301</v>
      </c>
      <c r="E9450" t="s">
        <v>1100</v>
      </c>
      <c r="F9450" t="s">
        <v>89</v>
      </c>
      <c r="G9450" t="s">
        <v>89</v>
      </c>
      <c r="H9450" t="s">
        <v>93</v>
      </c>
    </row>
    <row r="9451" spans="1:8" x14ac:dyDescent="0.25">
      <c r="A9451" t="s">
        <v>330</v>
      </c>
      <c r="B9451" t="s">
        <v>7302</v>
      </c>
      <c r="C9451" t="s">
        <v>89</v>
      </c>
      <c r="D9451" t="s">
        <v>7303</v>
      </c>
      <c r="E9451" t="s">
        <v>1352</v>
      </c>
      <c r="F9451" t="s">
        <v>89</v>
      </c>
      <c r="G9451" t="s">
        <v>89</v>
      </c>
      <c r="H9451" t="s">
        <v>93</v>
      </c>
    </row>
    <row r="9452" spans="1:8" x14ac:dyDescent="0.25">
      <c r="A9452" t="s">
        <v>330</v>
      </c>
      <c r="B9452" t="s">
        <v>7304</v>
      </c>
      <c r="C9452" t="s">
        <v>89</v>
      </c>
      <c r="D9452" t="s">
        <v>7305</v>
      </c>
      <c r="E9452" t="s">
        <v>1352</v>
      </c>
      <c r="F9452" t="s">
        <v>89</v>
      </c>
      <c r="G9452" t="s">
        <v>89</v>
      </c>
      <c r="H9452" t="s">
        <v>93</v>
      </c>
    </row>
    <row r="9453" spans="1:8" x14ac:dyDescent="0.25">
      <c r="A9453" t="s">
        <v>330</v>
      </c>
      <c r="B9453" t="s">
        <v>7306</v>
      </c>
      <c r="C9453" t="s">
        <v>89</v>
      </c>
      <c r="D9453" t="s">
        <v>7307</v>
      </c>
      <c r="E9453" t="s">
        <v>2277</v>
      </c>
      <c r="F9453" t="s">
        <v>89</v>
      </c>
      <c r="G9453" t="s">
        <v>89</v>
      </c>
      <c r="H9453" t="s">
        <v>93</v>
      </c>
    </row>
    <row r="9454" spans="1:8" x14ac:dyDescent="0.25">
      <c r="A9454" t="s">
        <v>330</v>
      </c>
      <c r="B9454" t="s">
        <v>5667</v>
      </c>
      <c r="C9454" t="s">
        <v>89</v>
      </c>
      <c r="D9454" t="s">
        <v>7292</v>
      </c>
      <c r="E9454" t="s">
        <v>2665</v>
      </c>
      <c r="F9454" t="s">
        <v>89</v>
      </c>
      <c r="G9454" t="s">
        <v>89</v>
      </c>
      <c r="H9454" t="s">
        <v>93</v>
      </c>
    </row>
    <row r="9455" spans="1:8" x14ac:dyDescent="0.25">
      <c r="A9455" t="s">
        <v>330</v>
      </c>
      <c r="B9455" t="s">
        <v>3280</v>
      </c>
      <c r="C9455" t="s">
        <v>89</v>
      </c>
      <c r="D9455" t="s">
        <v>7308</v>
      </c>
      <c r="E9455" t="s">
        <v>1346</v>
      </c>
      <c r="F9455" t="s">
        <v>89</v>
      </c>
      <c r="G9455" t="s">
        <v>89</v>
      </c>
      <c r="H9455" t="s">
        <v>93</v>
      </c>
    </row>
    <row r="9456" spans="1:8" x14ac:dyDescent="0.25">
      <c r="A9456" t="s">
        <v>330</v>
      </c>
      <c r="B9456" t="s">
        <v>1314</v>
      </c>
      <c r="C9456" t="s">
        <v>89</v>
      </c>
      <c r="D9456" t="s">
        <v>7292</v>
      </c>
      <c r="E9456" t="s">
        <v>1272</v>
      </c>
      <c r="F9456" t="s">
        <v>89</v>
      </c>
      <c r="G9456" t="s">
        <v>89</v>
      </c>
      <c r="H9456" t="s">
        <v>93</v>
      </c>
    </row>
    <row r="9457" spans="1:8" x14ac:dyDescent="0.25">
      <c r="A9457" t="s">
        <v>330</v>
      </c>
      <c r="B9457" t="s">
        <v>7293</v>
      </c>
      <c r="C9457" t="s">
        <v>89</v>
      </c>
      <c r="D9457" t="s">
        <v>7292</v>
      </c>
      <c r="E9457" t="s">
        <v>2665</v>
      </c>
      <c r="F9457" t="s">
        <v>89</v>
      </c>
      <c r="G9457" t="s">
        <v>89</v>
      </c>
      <c r="H9457" t="s">
        <v>93</v>
      </c>
    </row>
    <row r="9458" spans="1:8" x14ac:dyDescent="0.25">
      <c r="A9458" t="s">
        <v>330</v>
      </c>
      <c r="B9458" t="s">
        <v>1192</v>
      </c>
      <c r="C9458" t="s">
        <v>89</v>
      </c>
      <c r="D9458" t="s">
        <v>7291</v>
      </c>
      <c r="E9458" t="s">
        <v>1371</v>
      </c>
      <c r="F9458" t="s">
        <v>89</v>
      </c>
      <c r="G9458" t="s">
        <v>89</v>
      </c>
      <c r="H9458" t="s">
        <v>93</v>
      </c>
    </row>
    <row r="9459" spans="1:8" x14ac:dyDescent="0.25">
      <c r="A9459" t="s">
        <v>330</v>
      </c>
      <c r="B9459" t="s">
        <v>1198</v>
      </c>
      <c r="C9459" t="s">
        <v>89</v>
      </c>
      <c r="D9459" t="s">
        <v>89</v>
      </c>
      <c r="E9459" t="s">
        <v>1267</v>
      </c>
      <c r="F9459" t="s">
        <v>89</v>
      </c>
      <c r="G9459" t="s">
        <v>89</v>
      </c>
      <c r="H9459" t="s">
        <v>93</v>
      </c>
    </row>
    <row r="9460" spans="1:8" x14ac:dyDescent="0.25">
      <c r="A9460" t="s">
        <v>330</v>
      </c>
      <c r="B9460" t="s">
        <v>1726</v>
      </c>
      <c r="C9460" t="s">
        <v>89</v>
      </c>
      <c r="D9460" t="s">
        <v>89</v>
      </c>
      <c r="E9460" t="s">
        <v>1387</v>
      </c>
      <c r="F9460" t="s">
        <v>89</v>
      </c>
      <c r="G9460" t="s">
        <v>89</v>
      </c>
      <c r="H9460" t="s">
        <v>93</v>
      </c>
    </row>
    <row r="9461" spans="1:8" x14ac:dyDescent="0.25">
      <c r="A9461" t="s">
        <v>330</v>
      </c>
      <c r="B9461" t="s">
        <v>1266</v>
      </c>
      <c r="C9461" t="s">
        <v>89</v>
      </c>
      <c r="D9461" t="s">
        <v>89</v>
      </c>
      <c r="E9461" t="s">
        <v>1387</v>
      </c>
      <c r="F9461" t="s">
        <v>89</v>
      </c>
      <c r="G9461" t="s">
        <v>89</v>
      </c>
      <c r="H9461" t="s">
        <v>93</v>
      </c>
    </row>
    <row r="9462" spans="1:8" x14ac:dyDescent="0.25">
      <c r="A9462" t="s">
        <v>330</v>
      </c>
      <c r="B9462" t="s">
        <v>1200</v>
      </c>
      <c r="C9462" t="s">
        <v>89</v>
      </c>
      <c r="D9462" t="s">
        <v>89</v>
      </c>
      <c r="E9462" t="s">
        <v>2428</v>
      </c>
      <c r="F9462" t="s">
        <v>89</v>
      </c>
      <c r="G9462" t="s">
        <v>89</v>
      </c>
      <c r="H9462" t="s">
        <v>93</v>
      </c>
    </row>
    <row r="9463" spans="1:8" x14ac:dyDescent="0.25">
      <c r="A9463" t="s">
        <v>330</v>
      </c>
      <c r="B9463" t="s">
        <v>1130</v>
      </c>
      <c r="C9463" t="s">
        <v>89</v>
      </c>
      <c r="D9463" t="s">
        <v>89</v>
      </c>
      <c r="E9463" t="s">
        <v>1221</v>
      </c>
      <c r="F9463" t="s">
        <v>89</v>
      </c>
      <c r="G9463" t="s">
        <v>89</v>
      </c>
      <c r="H9463" t="s">
        <v>93</v>
      </c>
    </row>
    <row r="9464" spans="1:8" x14ac:dyDescent="0.25">
      <c r="A9464" t="s">
        <v>330</v>
      </c>
      <c r="B9464" t="s">
        <v>1132</v>
      </c>
      <c r="C9464" t="s">
        <v>89</v>
      </c>
      <c r="D9464" t="s">
        <v>89</v>
      </c>
      <c r="E9464" t="s">
        <v>1440</v>
      </c>
      <c r="F9464" t="s">
        <v>89</v>
      </c>
      <c r="G9464" t="s">
        <v>89</v>
      </c>
      <c r="H9464" t="s">
        <v>93</v>
      </c>
    </row>
    <row r="9465" spans="1:8" x14ac:dyDescent="0.25">
      <c r="A9465" t="s">
        <v>330</v>
      </c>
      <c r="B9465" t="s">
        <v>1232</v>
      </c>
      <c r="C9465" t="s">
        <v>89</v>
      </c>
      <c r="D9465" t="s">
        <v>89</v>
      </c>
      <c r="E9465" t="s">
        <v>1218</v>
      </c>
      <c r="F9465" t="s">
        <v>89</v>
      </c>
      <c r="G9465" t="s">
        <v>89</v>
      </c>
      <c r="H9465" t="s">
        <v>93</v>
      </c>
    </row>
    <row r="9466" spans="1:8" x14ac:dyDescent="0.25">
      <c r="A9466" t="s">
        <v>330</v>
      </c>
      <c r="B9466" t="s">
        <v>1236</v>
      </c>
      <c r="C9466" t="s">
        <v>89</v>
      </c>
      <c r="D9466" t="s">
        <v>89</v>
      </c>
      <c r="E9466" t="s">
        <v>7309</v>
      </c>
      <c r="F9466" t="s">
        <v>89</v>
      </c>
      <c r="G9466" t="s">
        <v>89</v>
      </c>
      <c r="H9466" t="s">
        <v>93</v>
      </c>
    </row>
    <row r="9467" spans="1:8" x14ac:dyDescent="0.25">
      <c r="A9467" t="s">
        <v>331</v>
      </c>
      <c r="B9467" t="s">
        <v>1294</v>
      </c>
      <c r="C9467" t="s">
        <v>89</v>
      </c>
      <c r="D9467" t="s">
        <v>7310</v>
      </c>
      <c r="E9467" t="s">
        <v>1238</v>
      </c>
      <c r="F9467" t="s">
        <v>89</v>
      </c>
      <c r="G9467" t="s">
        <v>89</v>
      </c>
      <c r="H9467" t="s">
        <v>93</v>
      </c>
    </row>
    <row r="9468" spans="1:8" x14ac:dyDescent="0.25">
      <c r="A9468" t="s">
        <v>331</v>
      </c>
      <c r="B9468" t="s">
        <v>7311</v>
      </c>
      <c r="C9468" t="s">
        <v>89</v>
      </c>
      <c r="D9468" t="s">
        <v>89</v>
      </c>
      <c r="E9468" t="s">
        <v>1202</v>
      </c>
      <c r="F9468" t="s">
        <v>89</v>
      </c>
      <c r="G9468" t="s">
        <v>89</v>
      </c>
      <c r="H9468" t="s">
        <v>93</v>
      </c>
    </row>
    <row r="9469" spans="1:8" x14ac:dyDescent="0.25">
      <c r="A9469" t="s">
        <v>331</v>
      </c>
      <c r="B9469" t="s">
        <v>7312</v>
      </c>
      <c r="C9469" t="s">
        <v>89</v>
      </c>
      <c r="D9469" t="s">
        <v>7313</v>
      </c>
      <c r="E9469" t="s">
        <v>1615</v>
      </c>
      <c r="F9469" t="s">
        <v>89</v>
      </c>
      <c r="G9469" t="s">
        <v>89</v>
      </c>
      <c r="H9469" t="s">
        <v>93</v>
      </c>
    </row>
    <row r="9470" spans="1:8" x14ac:dyDescent="0.25">
      <c r="A9470" t="s">
        <v>331</v>
      </c>
      <c r="B9470" t="s">
        <v>1312</v>
      </c>
      <c r="C9470" t="s">
        <v>89</v>
      </c>
      <c r="D9470" t="s">
        <v>7314</v>
      </c>
      <c r="E9470" t="s">
        <v>1258</v>
      </c>
      <c r="F9470" t="s">
        <v>89</v>
      </c>
      <c r="G9470" t="s">
        <v>89</v>
      </c>
      <c r="H9470" t="s">
        <v>93</v>
      </c>
    </row>
    <row r="9471" spans="1:8" x14ac:dyDescent="0.25">
      <c r="A9471" t="s">
        <v>331</v>
      </c>
      <c r="B9471" t="s">
        <v>7315</v>
      </c>
      <c r="C9471" t="s">
        <v>89</v>
      </c>
      <c r="D9471" t="s">
        <v>7310</v>
      </c>
      <c r="E9471" t="s">
        <v>1115</v>
      </c>
      <c r="F9471" t="s">
        <v>89</v>
      </c>
      <c r="G9471" t="s">
        <v>89</v>
      </c>
      <c r="H9471" t="s">
        <v>93</v>
      </c>
    </row>
    <row r="9472" spans="1:8" x14ac:dyDescent="0.25">
      <c r="A9472" t="s">
        <v>331</v>
      </c>
      <c r="B9472" t="s">
        <v>7316</v>
      </c>
      <c r="C9472" t="s">
        <v>89</v>
      </c>
      <c r="D9472" t="s">
        <v>7317</v>
      </c>
      <c r="E9472" t="s">
        <v>2277</v>
      </c>
      <c r="F9472" t="s">
        <v>89</v>
      </c>
      <c r="G9472" t="s">
        <v>89</v>
      </c>
      <c r="H9472" t="s">
        <v>93</v>
      </c>
    </row>
    <row r="9473" spans="1:8" x14ac:dyDescent="0.25">
      <c r="A9473" t="s">
        <v>331</v>
      </c>
      <c r="B9473" t="s">
        <v>7318</v>
      </c>
      <c r="C9473" t="s">
        <v>89</v>
      </c>
      <c r="D9473" t="s">
        <v>7319</v>
      </c>
      <c r="E9473" t="s">
        <v>7320</v>
      </c>
      <c r="F9473" t="s">
        <v>89</v>
      </c>
      <c r="G9473" t="s">
        <v>89</v>
      </c>
      <c r="H9473" t="s">
        <v>93</v>
      </c>
    </row>
    <row r="9474" spans="1:8" x14ac:dyDescent="0.25">
      <c r="A9474" t="s">
        <v>331</v>
      </c>
      <c r="B9474" t="s">
        <v>7321</v>
      </c>
      <c r="C9474" t="s">
        <v>89</v>
      </c>
      <c r="D9474" t="s">
        <v>7322</v>
      </c>
      <c r="E9474" t="s">
        <v>1102</v>
      </c>
      <c r="F9474" t="s">
        <v>89</v>
      </c>
      <c r="G9474" t="s">
        <v>89</v>
      </c>
      <c r="H9474" t="s">
        <v>93</v>
      </c>
    </row>
    <row r="9475" spans="1:8" x14ac:dyDescent="0.25">
      <c r="A9475" t="s">
        <v>331</v>
      </c>
      <c r="B9475" t="s">
        <v>7312</v>
      </c>
      <c r="C9475" t="s">
        <v>89</v>
      </c>
      <c r="D9475" t="s">
        <v>7313</v>
      </c>
      <c r="E9475" t="s">
        <v>1615</v>
      </c>
      <c r="F9475" t="s">
        <v>89</v>
      </c>
      <c r="G9475" t="s">
        <v>89</v>
      </c>
      <c r="H9475" t="s">
        <v>93</v>
      </c>
    </row>
    <row r="9476" spans="1:8" x14ac:dyDescent="0.25">
      <c r="A9476" t="s">
        <v>331</v>
      </c>
      <c r="B9476" t="s">
        <v>7323</v>
      </c>
      <c r="C9476" t="s">
        <v>89</v>
      </c>
      <c r="D9476" t="s">
        <v>7324</v>
      </c>
      <c r="E9476" t="s">
        <v>6462</v>
      </c>
      <c r="F9476" t="s">
        <v>89</v>
      </c>
      <c r="G9476" t="s">
        <v>89</v>
      </c>
      <c r="H9476" t="s">
        <v>93</v>
      </c>
    </row>
    <row r="9477" spans="1:8" x14ac:dyDescent="0.25">
      <c r="A9477" t="s">
        <v>331</v>
      </c>
      <c r="B9477" t="s">
        <v>7325</v>
      </c>
      <c r="C9477" t="s">
        <v>89</v>
      </c>
      <c r="D9477" t="s">
        <v>7326</v>
      </c>
      <c r="E9477" t="s">
        <v>1166</v>
      </c>
      <c r="F9477" t="s">
        <v>89</v>
      </c>
      <c r="G9477" t="s">
        <v>89</v>
      </c>
      <c r="H9477" t="s">
        <v>93</v>
      </c>
    </row>
    <row r="9478" spans="1:8" x14ac:dyDescent="0.25">
      <c r="A9478" t="s">
        <v>331</v>
      </c>
      <c r="B9478" t="s">
        <v>7327</v>
      </c>
      <c r="C9478" t="s">
        <v>89</v>
      </c>
      <c r="D9478" t="s">
        <v>7328</v>
      </c>
      <c r="E9478" t="s">
        <v>1102</v>
      </c>
      <c r="F9478" t="s">
        <v>89</v>
      </c>
      <c r="G9478" t="s">
        <v>89</v>
      </c>
      <c r="H9478" t="s">
        <v>93</v>
      </c>
    </row>
    <row r="9479" spans="1:8" x14ac:dyDescent="0.25">
      <c r="A9479" t="s">
        <v>331</v>
      </c>
      <c r="B9479" t="s">
        <v>7329</v>
      </c>
      <c r="C9479" t="s">
        <v>89</v>
      </c>
      <c r="D9479" t="s">
        <v>7330</v>
      </c>
      <c r="E9479" t="s">
        <v>1754</v>
      </c>
      <c r="F9479" t="s">
        <v>89</v>
      </c>
      <c r="G9479" t="s">
        <v>89</v>
      </c>
      <c r="H9479" t="s">
        <v>93</v>
      </c>
    </row>
    <row r="9480" spans="1:8" x14ac:dyDescent="0.25">
      <c r="A9480" t="s">
        <v>331</v>
      </c>
      <c r="B9480" t="s">
        <v>7331</v>
      </c>
      <c r="C9480" t="s">
        <v>89</v>
      </c>
      <c r="D9480" t="s">
        <v>7332</v>
      </c>
      <c r="E9480" t="s">
        <v>1859</v>
      </c>
      <c r="F9480" t="s">
        <v>89</v>
      </c>
      <c r="G9480" t="s">
        <v>89</v>
      </c>
      <c r="H9480" t="s">
        <v>93</v>
      </c>
    </row>
    <row r="9481" spans="1:8" x14ac:dyDescent="0.25">
      <c r="A9481" t="s">
        <v>331</v>
      </c>
      <c r="B9481" t="s">
        <v>7333</v>
      </c>
      <c r="C9481" t="s">
        <v>89</v>
      </c>
      <c r="D9481" t="s">
        <v>7334</v>
      </c>
      <c r="E9481" t="s">
        <v>6462</v>
      </c>
      <c r="F9481" t="s">
        <v>89</v>
      </c>
      <c r="G9481" t="s">
        <v>89</v>
      </c>
      <c r="H9481" t="s">
        <v>93</v>
      </c>
    </row>
    <row r="9482" spans="1:8" x14ac:dyDescent="0.25">
      <c r="A9482" t="s">
        <v>331</v>
      </c>
      <c r="B9482" t="s">
        <v>7335</v>
      </c>
      <c r="C9482" t="s">
        <v>89</v>
      </c>
      <c r="D9482" t="s">
        <v>7336</v>
      </c>
      <c r="E9482" t="s">
        <v>1153</v>
      </c>
      <c r="F9482" t="s">
        <v>89</v>
      </c>
      <c r="G9482" t="s">
        <v>89</v>
      </c>
      <c r="H9482" t="s">
        <v>93</v>
      </c>
    </row>
    <row r="9483" spans="1:8" x14ac:dyDescent="0.25">
      <c r="A9483" t="s">
        <v>331</v>
      </c>
      <c r="B9483" t="s">
        <v>7337</v>
      </c>
      <c r="C9483" t="s">
        <v>89</v>
      </c>
      <c r="D9483" t="s">
        <v>7338</v>
      </c>
      <c r="E9483" t="s">
        <v>1873</v>
      </c>
      <c r="F9483" t="s">
        <v>89</v>
      </c>
      <c r="G9483" t="s">
        <v>89</v>
      </c>
      <c r="H9483" t="s">
        <v>93</v>
      </c>
    </row>
    <row r="9484" spans="1:8" x14ac:dyDescent="0.25">
      <c r="A9484" t="s">
        <v>331</v>
      </c>
      <c r="B9484" t="s">
        <v>7339</v>
      </c>
      <c r="C9484" t="s">
        <v>89</v>
      </c>
      <c r="D9484" t="s">
        <v>7340</v>
      </c>
      <c r="E9484" t="s">
        <v>1582</v>
      </c>
      <c r="F9484" t="s">
        <v>89</v>
      </c>
      <c r="G9484" t="s">
        <v>89</v>
      </c>
      <c r="H9484" t="s">
        <v>93</v>
      </c>
    </row>
    <row r="9485" spans="1:8" x14ac:dyDescent="0.25">
      <c r="A9485" t="s">
        <v>331</v>
      </c>
      <c r="B9485" t="s">
        <v>7341</v>
      </c>
      <c r="C9485" t="s">
        <v>89</v>
      </c>
      <c r="D9485" t="s">
        <v>7342</v>
      </c>
      <c r="E9485" t="s">
        <v>1582</v>
      </c>
      <c r="F9485" t="s">
        <v>89</v>
      </c>
      <c r="G9485" t="s">
        <v>89</v>
      </c>
      <c r="H9485" t="s">
        <v>93</v>
      </c>
    </row>
    <row r="9486" spans="1:8" x14ac:dyDescent="0.25">
      <c r="A9486" t="s">
        <v>331</v>
      </c>
      <c r="B9486" t="s">
        <v>7343</v>
      </c>
      <c r="C9486" t="s">
        <v>89</v>
      </c>
      <c r="D9486" t="s">
        <v>7344</v>
      </c>
      <c r="E9486" t="s">
        <v>1582</v>
      </c>
      <c r="F9486" t="s">
        <v>89</v>
      </c>
      <c r="G9486" t="s">
        <v>89</v>
      </c>
      <c r="H9486" t="s">
        <v>93</v>
      </c>
    </row>
    <row r="9487" spans="1:8" x14ac:dyDescent="0.25">
      <c r="A9487" t="s">
        <v>331</v>
      </c>
      <c r="B9487" t="s">
        <v>7293</v>
      </c>
      <c r="C9487" t="s">
        <v>89</v>
      </c>
      <c r="D9487" t="s">
        <v>7314</v>
      </c>
      <c r="E9487" t="s">
        <v>1258</v>
      </c>
      <c r="F9487" t="s">
        <v>89</v>
      </c>
      <c r="G9487" t="s">
        <v>89</v>
      </c>
      <c r="H9487" t="s">
        <v>93</v>
      </c>
    </row>
    <row r="9488" spans="1:8" x14ac:dyDescent="0.25">
      <c r="A9488" t="s">
        <v>331</v>
      </c>
      <c r="B9488" t="s">
        <v>7345</v>
      </c>
      <c r="C9488" t="s">
        <v>89</v>
      </c>
      <c r="D9488" t="s">
        <v>7346</v>
      </c>
      <c r="E9488" t="s">
        <v>1105</v>
      </c>
      <c r="F9488" t="s">
        <v>89</v>
      </c>
      <c r="G9488" t="s">
        <v>89</v>
      </c>
      <c r="H9488" t="s">
        <v>93</v>
      </c>
    </row>
    <row r="9489" spans="1:8" x14ac:dyDescent="0.25">
      <c r="A9489" t="s">
        <v>331</v>
      </c>
      <c r="B9489" t="s">
        <v>7347</v>
      </c>
      <c r="C9489" t="s">
        <v>89</v>
      </c>
      <c r="D9489" t="s">
        <v>7346</v>
      </c>
      <c r="E9489" t="s">
        <v>1093</v>
      </c>
      <c r="F9489" t="s">
        <v>89</v>
      </c>
      <c r="G9489" t="s">
        <v>89</v>
      </c>
      <c r="H9489" t="s">
        <v>93</v>
      </c>
    </row>
    <row r="9490" spans="1:8" x14ac:dyDescent="0.25">
      <c r="A9490" t="s">
        <v>331</v>
      </c>
      <c r="B9490" t="s">
        <v>7348</v>
      </c>
      <c r="C9490" t="s">
        <v>89</v>
      </c>
      <c r="D9490" t="s">
        <v>7346</v>
      </c>
      <c r="E9490" t="s">
        <v>1105</v>
      </c>
      <c r="F9490" t="s">
        <v>89</v>
      </c>
      <c r="G9490" t="s">
        <v>89</v>
      </c>
      <c r="H9490" t="s">
        <v>93</v>
      </c>
    </row>
    <row r="9491" spans="1:8" x14ac:dyDescent="0.25">
      <c r="A9491" t="s">
        <v>331</v>
      </c>
      <c r="B9491" t="s">
        <v>7349</v>
      </c>
      <c r="C9491" t="s">
        <v>89</v>
      </c>
      <c r="D9491" t="s">
        <v>7350</v>
      </c>
      <c r="E9491" t="s">
        <v>1093</v>
      </c>
      <c r="F9491" t="s">
        <v>89</v>
      </c>
      <c r="G9491" t="s">
        <v>89</v>
      </c>
      <c r="H9491" t="s">
        <v>93</v>
      </c>
    </row>
    <row r="9492" spans="1:8" x14ac:dyDescent="0.25">
      <c r="A9492" t="s">
        <v>331</v>
      </c>
      <c r="B9492" t="s">
        <v>7351</v>
      </c>
      <c r="C9492" t="s">
        <v>89</v>
      </c>
      <c r="D9492" t="s">
        <v>7350</v>
      </c>
      <c r="E9492" t="s">
        <v>1093</v>
      </c>
      <c r="F9492" t="s">
        <v>89</v>
      </c>
      <c r="G9492" t="s">
        <v>89</v>
      </c>
      <c r="H9492" t="s">
        <v>93</v>
      </c>
    </row>
    <row r="9493" spans="1:8" x14ac:dyDescent="0.25">
      <c r="A9493" t="s">
        <v>331</v>
      </c>
      <c r="B9493" t="s">
        <v>7352</v>
      </c>
      <c r="C9493" t="s">
        <v>89</v>
      </c>
      <c r="D9493" t="s">
        <v>7353</v>
      </c>
      <c r="E9493" t="s">
        <v>1093</v>
      </c>
      <c r="F9493" t="s">
        <v>89</v>
      </c>
      <c r="G9493" t="s">
        <v>89</v>
      </c>
      <c r="H9493" t="s">
        <v>93</v>
      </c>
    </row>
    <row r="9494" spans="1:8" x14ac:dyDescent="0.25">
      <c r="A9494" t="s">
        <v>331</v>
      </c>
      <c r="B9494" t="s">
        <v>7354</v>
      </c>
      <c r="C9494" t="s">
        <v>89</v>
      </c>
      <c r="D9494" t="s">
        <v>7314</v>
      </c>
      <c r="E9494" t="s">
        <v>1258</v>
      </c>
      <c r="F9494" t="s">
        <v>89</v>
      </c>
      <c r="G9494" t="s">
        <v>89</v>
      </c>
      <c r="H9494" t="s">
        <v>93</v>
      </c>
    </row>
    <row r="9495" spans="1:8" x14ac:dyDescent="0.25">
      <c r="A9495" t="s">
        <v>331</v>
      </c>
      <c r="B9495" t="s">
        <v>7355</v>
      </c>
      <c r="C9495" t="s">
        <v>89</v>
      </c>
      <c r="D9495" t="s">
        <v>7314</v>
      </c>
      <c r="E9495" t="s">
        <v>1102</v>
      </c>
      <c r="F9495" t="s">
        <v>89</v>
      </c>
      <c r="G9495" t="s">
        <v>89</v>
      </c>
      <c r="H9495" t="s">
        <v>93</v>
      </c>
    </row>
    <row r="9496" spans="1:8" x14ac:dyDescent="0.25">
      <c r="A9496" t="s">
        <v>331</v>
      </c>
      <c r="B9496" t="s">
        <v>3237</v>
      </c>
      <c r="C9496" t="s">
        <v>89</v>
      </c>
      <c r="D9496" t="s">
        <v>7314</v>
      </c>
      <c r="E9496" t="s">
        <v>1093</v>
      </c>
      <c r="F9496" t="s">
        <v>89</v>
      </c>
      <c r="G9496" t="s">
        <v>89</v>
      </c>
      <c r="H9496" t="s">
        <v>93</v>
      </c>
    </row>
    <row r="9497" spans="1:8" x14ac:dyDescent="0.25">
      <c r="A9497" t="s">
        <v>331</v>
      </c>
      <c r="B9497" t="s">
        <v>3739</v>
      </c>
      <c r="C9497" t="s">
        <v>89</v>
      </c>
      <c r="D9497" t="s">
        <v>7314</v>
      </c>
      <c r="E9497" t="s">
        <v>1093</v>
      </c>
      <c r="F9497" t="s">
        <v>89</v>
      </c>
      <c r="G9497" t="s">
        <v>89</v>
      </c>
      <c r="H9497" t="s">
        <v>93</v>
      </c>
    </row>
    <row r="9498" spans="1:8" x14ac:dyDescent="0.25">
      <c r="A9498" t="s">
        <v>331</v>
      </c>
      <c r="B9498" t="s">
        <v>1256</v>
      </c>
      <c r="C9498" t="s">
        <v>89</v>
      </c>
      <c r="D9498" t="s">
        <v>7314</v>
      </c>
      <c r="E9498" t="s">
        <v>1258</v>
      </c>
      <c r="F9498" t="s">
        <v>89</v>
      </c>
      <c r="G9498" t="s">
        <v>89</v>
      </c>
      <c r="H9498" t="s">
        <v>93</v>
      </c>
    </row>
    <row r="9499" spans="1:8" x14ac:dyDescent="0.25">
      <c r="A9499" t="s">
        <v>331</v>
      </c>
      <c r="B9499" t="s">
        <v>3737</v>
      </c>
      <c r="C9499" t="s">
        <v>89</v>
      </c>
      <c r="D9499" t="s">
        <v>7314</v>
      </c>
      <c r="E9499" t="s">
        <v>1258</v>
      </c>
      <c r="F9499" t="s">
        <v>89</v>
      </c>
      <c r="G9499" t="s">
        <v>89</v>
      </c>
      <c r="H9499" t="s">
        <v>93</v>
      </c>
    </row>
    <row r="9500" spans="1:8" x14ac:dyDescent="0.25">
      <c r="A9500" t="s">
        <v>331</v>
      </c>
      <c r="B9500" t="s">
        <v>7356</v>
      </c>
      <c r="C9500" t="s">
        <v>89</v>
      </c>
      <c r="D9500" t="s">
        <v>7346</v>
      </c>
      <c r="E9500" t="s">
        <v>1105</v>
      </c>
      <c r="F9500" t="s">
        <v>89</v>
      </c>
      <c r="G9500" t="s">
        <v>89</v>
      </c>
      <c r="H9500" t="s">
        <v>93</v>
      </c>
    </row>
    <row r="9501" spans="1:8" x14ac:dyDescent="0.25">
      <c r="A9501" t="s">
        <v>331</v>
      </c>
      <c r="B9501" t="s">
        <v>7357</v>
      </c>
      <c r="C9501" t="s">
        <v>89</v>
      </c>
      <c r="D9501" t="s">
        <v>7358</v>
      </c>
      <c r="E9501" t="s">
        <v>1166</v>
      </c>
      <c r="F9501" t="s">
        <v>89</v>
      </c>
      <c r="G9501" t="s">
        <v>89</v>
      </c>
      <c r="H9501" t="s">
        <v>93</v>
      </c>
    </row>
    <row r="9502" spans="1:8" x14ac:dyDescent="0.25">
      <c r="A9502" t="s">
        <v>331</v>
      </c>
      <c r="B9502" t="s">
        <v>7359</v>
      </c>
      <c r="C9502" t="s">
        <v>89</v>
      </c>
      <c r="D9502" t="s">
        <v>7346</v>
      </c>
      <c r="E9502" t="s">
        <v>1093</v>
      </c>
      <c r="F9502" t="s">
        <v>89</v>
      </c>
      <c r="G9502" t="s">
        <v>89</v>
      </c>
      <c r="H9502" t="s">
        <v>93</v>
      </c>
    </row>
    <row r="9503" spans="1:8" x14ac:dyDescent="0.25">
      <c r="A9503" t="s">
        <v>331</v>
      </c>
      <c r="B9503" t="s">
        <v>3280</v>
      </c>
      <c r="C9503" t="s">
        <v>89</v>
      </c>
      <c r="D9503" t="s">
        <v>7350</v>
      </c>
      <c r="E9503" t="s">
        <v>1102</v>
      </c>
      <c r="F9503" t="s">
        <v>89</v>
      </c>
      <c r="G9503" t="s">
        <v>89</v>
      </c>
      <c r="H9503" t="s">
        <v>93</v>
      </c>
    </row>
    <row r="9504" spans="1:8" x14ac:dyDescent="0.25">
      <c r="A9504" t="s">
        <v>331</v>
      </c>
      <c r="B9504" t="s">
        <v>7360</v>
      </c>
      <c r="C9504" t="s">
        <v>89</v>
      </c>
      <c r="D9504" t="s">
        <v>7361</v>
      </c>
      <c r="E9504" t="s">
        <v>1166</v>
      </c>
      <c r="F9504" t="s">
        <v>89</v>
      </c>
      <c r="G9504" t="s">
        <v>89</v>
      </c>
      <c r="H9504" t="s">
        <v>93</v>
      </c>
    </row>
    <row r="9505" spans="1:8" x14ac:dyDescent="0.25">
      <c r="A9505" t="s">
        <v>331</v>
      </c>
      <c r="B9505" t="s">
        <v>1312</v>
      </c>
      <c r="C9505" t="s">
        <v>89</v>
      </c>
      <c r="D9505" t="s">
        <v>7314</v>
      </c>
      <c r="E9505" t="s">
        <v>1258</v>
      </c>
      <c r="F9505" t="s">
        <v>89</v>
      </c>
      <c r="G9505" t="s">
        <v>89</v>
      </c>
      <c r="H9505" t="s">
        <v>93</v>
      </c>
    </row>
    <row r="9506" spans="1:8" x14ac:dyDescent="0.25">
      <c r="A9506" t="s">
        <v>331</v>
      </c>
      <c r="B9506" t="s">
        <v>2210</v>
      </c>
      <c r="C9506" t="s">
        <v>89</v>
      </c>
      <c r="D9506" t="s">
        <v>7314</v>
      </c>
      <c r="E9506" t="s">
        <v>1258</v>
      </c>
      <c r="F9506" t="s">
        <v>89</v>
      </c>
      <c r="G9506" t="s">
        <v>89</v>
      </c>
      <c r="H9506" t="s">
        <v>93</v>
      </c>
    </row>
    <row r="9507" spans="1:8" x14ac:dyDescent="0.25">
      <c r="A9507" t="s">
        <v>331</v>
      </c>
      <c r="B9507" t="s">
        <v>7362</v>
      </c>
      <c r="C9507" t="s">
        <v>89</v>
      </c>
      <c r="D9507" t="s">
        <v>7314</v>
      </c>
      <c r="E9507" t="s">
        <v>1102</v>
      </c>
      <c r="F9507" t="s">
        <v>89</v>
      </c>
      <c r="G9507" t="s">
        <v>89</v>
      </c>
      <c r="H9507" t="s">
        <v>93</v>
      </c>
    </row>
    <row r="9508" spans="1:8" x14ac:dyDescent="0.25">
      <c r="A9508" t="s">
        <v>331</v>
      </c>
      <c r="B9508" t="s">
        <v>6001</v>
      </c>
      <c r="C9508" t="s">
        <v>89</v>
      </c>
      <c r="D9508" t="s">
        <v>7314</v>
      </c>
      <c r="E9508" t="s">
        <v>1258</v>
      </c>
      <c r="F9508" t="s">
        <v>89</v>
      </c>
      <c r="G9508" t="s">
        <v>89</v>
      </c>
      <c r="H9508" t="s">
        <v>93</v>
      </c>
    </row>
    <row r="9509" spans="1:8" x14ac:dyDescent="0.25">
      <c r="A9509" t="s">
        <v>331</v>
      </c>
      <c r="B9509" t="s">
        <v>1294</v>
      </c>
      <c r="C9509" t="s">
        <v>89</v>
      </c>
      <c r="D9509" t="s">
        <v>7310</v>
      </c>
      <c r="E9509" t="s">
        <v>1238</v>
      </c>
      <c r="F9509" t="s">
        <v>89</v>
      </c>
      <c r="G9509" t="s">
        <v>89</v>
      </c>
      <c r="H9509" t="s">
        <v>93</v>
      </c>
    </row>
    <row r="9510" spans="1:8" x14ac:dyDescent="0.25">
      <c r="A9510" t="s">
        <v>331</v>
      </c>
      <c r="B9510" t="s">
        <v>2242</v>
      </c>
      <c r="C9510" t="s">
        <v>89</v>
      </c>
      <c r="D9510" t="s">
        <v>7310</v>
      </c>
      <c r="E9510" t="s">
        <v>1238</v>
      </c>
      <c r="F9510" t="s">
        <v>89</v>
      </c>
      <c r="G9510" t="s">
        <v>89</v>
      </c>
      <c r="H9510" t="s">
        <v>93</v>
      </c>
    </row>
    <row r="9511" spans="1:8" x14ac:dyDescent="0.25">
      <c r="A9511" t="s">
        <v>331</v>
      </c>
      <c r="B9511" t="s">
        <v>3335</v>
      </c>
      <c r="C9511" t="s">
        <v>89</v>
      </c>
      <c r="D9511" t="s">
        <v>7310</v>
      </c>
      <c r="E9511" t="s">
        <v>1238</v>
      </c>
      <c r="F9511" t="s">
        <v>89</v>
      </c>
      <c r="G9511" t="s">
        <v>89</v>
      </c>
      <c r="H9511" t="s">
        <v>93</v>
      </c>
    </row>
    <row r="9512" spans="1:8" x14ac:dyDescent="0.25">
      <c r="A9512" t="s">
        <v>331</v>
      </c>
      <c r="B9512" t="s">
        <v>1184</v>
      </c>
      <c r="C9512" t="s">
        <v>89</v>
      </c>
      <c r="D9512" t="s">
        <v>7310</v>
      </c>
      <c r="E9512" t="s">
        <v>1238</v>
      </c>
      <c r="F9512" t="s">
        <v>89</v>
      </c>
      <c r="G9512" t="s">
        <v>89</v>
      </c>
      <c r="H9512" t="s">
        <v>93</v>
      </c>
    </row>
    <row r="9513" spans="1:8" x14ac:dyDescent="0.25">
      <c r="A9513" t="s">
        <v>331</v>
      </c>
      <c r="B9513" t="s">
        <v>7315</v>
      </c>
      <c r="C9513" t="s">
        <v>89</v>
      </c>
      <c r="D9513" t="s">
        <v>7310</v>
      </c>
      <c r="E9513" t="s">
        <v>1115</v>
      </c>
      <c r="F9513" t="s">
        <v>89</v>
      </c>
      <c r="G9513" t="s">
        <v>89</v>
      </c>
      <c r="H9513" t="s">
        <v>93</v>
      </c>
    </row>
    <row r="9514" spans="1:8" x14ac:dyDescent="0.25">
      <c r="A9514" t="s">
        <v>331</v>
      </c>
      <c r="B9514" t="s">
        <v>7363</v>
      </c>
      <c r="C9514" t="s">
        <v>89</v>
      </c>
      <c r="D9514" t="s">
        <v>7364</v>
      </c>
      <c r="E9514" t="s">
        <v>1105</v>
      </c>
      <c r="F9514" t="s">
        <v>89</v>
      </c>
      <c r="G9514" t="s">
        <v>89</v>
      </c>
      <c r="H9514" t="s">
        <v>93</v>
      </c>
    </row>
    <row r="9515" spans="1:8" x14ac:dyDescent="0.25">
      <c r="A9515" t="s">
        <v>331</v>
      </c>
      <c r="B9515" t="s">
        <v>1197</v>
      </c>
      <c r="C9515" t="s">
        <v>89</v>
      </c>
      <c r="D9515" t="s">
        <v>89</v>
      </c>
      <c r="E9515" t="s">
        <v>1135</v>
      </c>
      <c r="F9515" t="s">
        <v>89</v>
      </c>
      <c r="G9515" t="s">
        <v>89</v>
      </c>
      <c r="H9515" t="s">
        <v>93</v>
      </c>
    </row>
    <row r="9516" spans="1:8" x14ac:dyDescent="0.25">
      <c r="A9516" t="s">
        <v>331</v>
      </c>
      <c r="B9516" t="s">
        <v>7311</v>
      </c>
      <c r="C9516" t="s">
        <v>89</v>
      </c>
      <c r="D9516" t="s">
        <v>89</v>
      </c>
      <c r="E9516" t="s">
        <v>1202</v>
      </c>
      <c r="F9516" t="s">
        <v>89</v>
      </c>
      <c r="G9516" t="s">
        <v>89</v>
      </c>
      <c r="H9516" t="s">
        <v>93</v>
      </c>
    </row>
    <row r="9517" spans="1:8" x14ac:dyDescent="0.25">
      <c r="A9517" t="s">
        <v>331</v>
      </c>
      <c r="B9517" t="s">
        <v>2243</v>
      </c>
      <c r="C9517" t="s">
        <v>89</v>
      </c>
      <c r="D9517" t="s">
        <v>89</v>
      </c>
      <c r="E9517" t="s">
        <v>1105</v>
      </c>
      <c r="F9517" t="s">
        <v>89</v>
      </c>
      <c r="G9517" t="s">
        <v>89</v>
      </c>
      <c r="H9517" t="s">
        <v>93</v>
      </c>
    </row>
    <row r="9518" spans="1:8" x14ac:dyDescent="0.25">
      <c r="A9518" t="s">
        <v>331</v>
      </c>
      <c r="B9518" t="s">
        <v>7365</v>
      </c>
      <c r="C9518" t="s">
        <v>89</v>
      </c>
      <c r="D9518" t="s">
        <v>89</v>
      </c>
      <c r="E9518" t="s">
        <v>1135</v>
      </c>
      <c r="F9518" t="s">
        <v>89</v>
      </c>
      <c r="G9518" t="s">
        <v>89</v>
      </c>
      <c r="H9518" t="s">
        <v>93</v>
      </c>
    </row>
    <row r="9519" spans="1:8" x14ac:dyDescent="0.25">
      <c r="A9519" t="s">
        <v>331</v>
      </c>
      <c r="B9519" t="s">
        <v>2808</v>
      </c>
      <c r="C9519" t="s">
        <v>89</v>
      </c>
      <c r="D9519" t="s">
        <v>89</v>
      </c>
      <c r="E9519" t="s">
        <v>1100</v>
      </c>
      <c r="F9519" t="s">
        <v>89</v>
      </c>
      <c r="G9519" t="s">
        <v>89</v>
      </c>
      <c r="H9519" t="s">
        <v>93</v>
      </c>
    </row>
    <row r="9520" spans="1:8" x14ac:dyDescent="0.25">
      <c r="A9520" t="s">
        <v>331</v>
      </c>
      <c r="B9520" t="s">
        <v>2254</v>
      </c>
      <c r="C9520" t="s">
        <v>89</v>
      </c>
      <c r="D9520" t="s">
        <v>89</v>
      </c>
      <c r="E9520" t="s">
        <v>1115</v>
      </c>
      <c r="F9520" t="s">
        <v>89</v>
      </c>
      <c r="G9520" t="s">
        <v>89</v>
      </c>
      <c r="H9520" t="s">
        <v>93</v>
      </c>
    </row>
    <row r="9521" spans="1:8" x14ac:dyDescent="0.25">
      <c r="A9521" t="s">
        <v>331</v>
      </c>
      <c r="B9521" t="s">
        <v>3257</v>
      </c>
      <c r="C9521" t="s">
        <v>89</v>
      </c>
      <c r="D9521" t="s">
        <v>89</v>
      </c>
      <c r="E9521" t="s">
        <v>1100</v>
      </c>
      <c r="F9521" t="s">
        <v>89</v>
      </c>
      <c r="G9521" t="s">
        <v>89</v>
      </c>
      <c r="H9521" t="s">
        <v>93</v>
      </c>
    </row>
    <row r="9522" spans="1:8" x14ac:dyDescent="0.25">
      <c r="A9522" t="s">
        <v>331</v>
      </c>
      <c r="B9522" t="s">
        <v>1329</v>
      </c>
      <c r="C9522" t="s">
        <v>89</v>
      </c>
      <c r="D9522" t="s">
        <v>89</v>
      </c>
      <c r="E9522" t="s">
        <v>1100</v>
      </c>
      <c r="F9522" t="s">
        <v>89</v>
      </c>
      <c r="G9522" t="s">
        <v>89</v>
      </c>
      <c r="H9522" t="s">
        <v>93</v>
      </c>
    </row>
    <row r="9523" spans="1:8" x14ac:dyDescent="0.25">
      <c r="A9523" t="s">
        <v>331</v>
      </c>
      <c r="B9523" t="s">
        <v>3254</v>
      </c>
      <c r="C9523" t="s">
        <v>89</v>
      </c>
      <c r="D9523" t="s">
        <v>89</v>
      </c>
      <c r="E9523" t="s">
        <v>1100</v>
      </c>
      <c r="F9523" t="s">
        <v>89</v>
      </c>
      <c r="G9523" t="s">
        <v>89</v>
      </c>
      <c r="H9523" t="s">
        <v>93</v>
      </c>
    </row>
    <row r="9524" spans="1:8" x14ac:dyDescent="0.25">
      <c r="A9524" t="s">
        <v>331</v>
      </c>
      <c r="B9524" t="s">
        <v>2253</v>
      </c>
      <c r="C9524" t="s">
        <v>89</v>
      </c>
      <c r="D9524" t="s">
        <v>89</v>
      </c>
      <c r="E9524" t="s">
        <v>1113</v>
      </c>
      <c r="F9524" t="s">
        <v>89</v>
      </c>
      <c r="G9524" t="s">
        <v>89</v>
      </c>
      <c r="H9524" t="s">
        <v>93</v>
      </c>
    </row>
    <row r="9525" spans="1:8" x14ac:dyDescent="0.25">
      <c r="A9525" t="s">
        <v>331</v>
      </c>
      <c r="B9525" t="s">
        <v>7366</v>
      </c>
      <c r="C9525" t="s">
        <v>89</v>
      </c>
      <c r="D9525" t="s">
        <v>89</v>
      </c>
      <c r="E9525" t="s">
        <v>1100</v>
      </c>
      <c r="F9525" t="s">
        <v>89</v>
      </c>
      <c r="G9525" t="s">
        <v>89</v>
      </c>
      <c r="H9525" t="s">
        <v>93</v>
      </c>
    </row>
    <row r="9526" spans="1:8" x14ac:dyDescent="0.25">
      <c r="A9526" t="s">
        <v>331</v>
      </c>
      <c r="B9526" t="s">
        <v>1649</v>
      </c>
      <c r="C9526" t="s">
        <v>89</v>
      </c>
      <c r="D9526" t="s">
        <v>89</v>
      </c>
      <c r="E9526" t="s">
        <v>1129</v>
      </c>
      <c r="F9526" t="s">
        <v>89</v>
      </c>
      <c r="G9526" t="s">
        <v>89</v>
      </c>
      <c r="H9526" t="s">
        <v>93</v>
      </c>
    </row>
    <row r="9527" spans="1:8" x14ac:dyDescent="0.25">
      <c r="A9527" t="s">
        <v>331</v>
      </c>
      <c r="B9527" t="s">
        <v>1645</v>
      </c>
      <c r="C9527" t="s">
        <v>89</v>
      </c>
      <c r="D9527" t="s">
        <v>89</v>
      </c>
      <c r="E9527" t="s">
        <v>1129</v>
      </c>
      <c r="F9527" t="s">
        <v>89</v>
      </c>
      <c r="G9527" t="s">
        <v>89</v>
      </c>
      <c r="H9527" t="s">
        <v>93</v>
      </c>
    </row>
    <row r="9528" spans="1:8" x14ac:dyDescent="0.25">
      <c r="A9528" t="s">
        <v>331</v>
      </c>
      <c r="B9528" t="s">
        <v>7367</v>
      </c>
      <c r="C9528" t="s">
        <v>89</v>
      </c>
      <c r="D9528" t="s">
        <v>89</v>
      </c>
      <c r="E9528" t="s">
        <v>1129</v>
      </c>
      <c r="F9528" t="s">
        <v>89</v>
      </c>
      <c r="G9528" t="s">
        <v>89</v>
      </c>
      <c r="H9528" t="s">
        <v>93</v>
      </c>
    </row>
    <row r="9529" spans="1:8" x14ac:dyDescent="0.25">
      <c r="A9529" t="s">
        <v>331</v>
      </c>
      <c r="B9529" t="s">
        <v>7368</v>
      </c>
      <c r="C9529" t="s">
        <v>89</v>
      </c>
      <c r="D9529" t="s">
        <v>89</v>
      </c>
      <c r="E9529" t="s">
        <v>1202</v>
      </c>
      <c r="F9529" t="s">
        <v>89</v>
      </c>
      <c r="G9529" t="s">
        <v>89</v>
      </c>
      <c r="H9529" t="s">
        <v>93</v>
      </c>
    </row>
    <row r="9530" spans="1:8" x14ac:dyDescent="0.25">
      <c r="A9530" t="s">
        <v>331</v>
      </c>
      <c r="B9530" t="s">
        <v>3191</v>
      </c>
      <c r="C9530" t="s">
        <v>89</v>
      </c>
      <c r="D9530" t="s">
        <v>7369</v>
      </c>
      <c r="E9530" t="s">
        <v>1196</v>
      </c>
      <c r="F9530" t="s">
        <v>89</v>
      </c>
      <c r="G9530" t="s">
        <v>89</v>
      </c>
      <c r="H9530" t="s">
        <v>93</v>
      </c>
    </row>
    <row r="9531" spans="1:8" x14ac:dyDescent="0.25">
      <c r="A9531" t="s">
        <v>331</v>
      </c>
      <c r="B9531" t="s">
        <v>1122</v>
      </c>
      <c r="C9531" t="s">
        <v>89</v>
      </c>
      <c r="D9531" t="s">
        <v>89</v>
      </c>
      <c r="E9531" t="s">
        <v>1218</v>
      </c>
      <c r="F9531" t="s">
        <v>89</v>
      </c>
      <c r="G9531" t="s">
        <v>89</v>
      </c>
      <c r="H9531" t="s">
        <v>93</v>
      </c>
    </row>
    <row r="9532" spans="1:8" x14ac:dyDescent="0.25">
      <c r="A9532" t="s">
        <v>331</v>
      </c>
      <c r="B9532" t="s">
        <v>1331</v>
      </c>
      <c r="C9532" t="s">
        <v>89</v>
      </c>
      <c r="D9532" t="s">
        <v>89</v>
      </c>
      <c r="E9532" t="s">
        <v>1218</v>
      </c>
      <c r="F9532" t="s">
        <v>89</v>
      </c>
      <c r="G9532" t="s">
        <v>89</v>
      </c>
      <c r="H9532" t="s">
        <v>93</v>
      </c>
    </row>
    <row r="9533" spans="1:8" x14ac:dyDescent="0.25">
      <c r="A9533" t="s">
        <v>331</v>
      </c>
      <c r="B9533" t="s">
        <v>1124</v>
      </c>
      <c r="C9533" t="s">
        <v>89</v>
      </c>
      <c r="D9533" t="s">
        <v>89</v>
      </c>
      <c r="E9533" t="s">
        <v>1218</v>
      </c>
      <c r="F9533" t="s">
        <v>89</v>
      </c>
      <c r="G9533" t="s">
        <v>89</v>
      </c>
      <c r="H9533" t="s">
        <v>93</v>
      </c>
    </row>
    <row r="9534" spans="1:8" x14ac:dyDescent="0.25">
      <c r="A9534" t="s">
        <v>331</v>
      </c>
      <c r="B9534" t="s">
        <v>1125</v>
      </c>
      <c r="C9534" t="s">
        <v>89</v>
      </c>
      <c r="D9534" t="s">
        <v>89</v>
      </c>
      <c r="E9534" t="s">
        <v>1218</v>
      </c>
      <c r="F9534" t="s">
        <v>89</v>
      </c>
      <c r="G9534" t="s">
        <v>89</v>
      </c>
      <c r="H9534" t="s">
        <v>93</v>
      </c>
    </row>
    <row r="9535" spans="1:8" x14ac:dyDescent="0.25">
      <c r="A9535" t="s">
        <v>331</v>
      </c>
      <c r="B9535" t="s">
        <v>1126</v>
      </c>
      <c r="C9535" t="s">
        <v>89</v>
      </c>
      <c r="D9535" t="s">
        <v>89</v>
      </c>
      <c r="E9535" t="s">
        <v>1218</v>
      </c>
      <c r="F9535" t="s">
        <v>89</v>
      </c>
      <c r="G9535" t="s">
        <v>89</v>
      </c>
      <c r="H9535" t="s">
        <v>93</v>
      </c>
    </row>
    <row r="9536" spans="1:8" x14ac:dyDescent="0.25">
      <c r="A9536" t="s">
        <v>331</v>
      </c>
      <c r="B9536" t="s">
        <v>1127</v>
      </c>
      <c r="C9536" t="s">
        <v>89</v>
      </c>
      <c r="D9536" t="s">
        <v>89</v>
      </c>
      <c r="E9536" t="s">
        <v>1218</v>
      </c>
      <c r="F9536" t="s">
        <v>89</v>
      </c>
      <c r="G9536" t="s">
        <v>89</v>
      </c>
      <c r="H9536" t="s">
        <v>93</v>
      </c>
    </row>
    <row r="9537" spans="1:8" x14ac:dyDescent="0.25">
      <c r="A9537" t="s">
        <v>331</v>
      </c>
      <c r="B9537" t="s">
        <v>7370</v>
      </c>
      <c r="C9537" t="s">
        <v>89</v>
      </c>
      <c r="D9537" t="s">
        <v>89</v>
      </c>
      <c r="E9537" t="s">
        <v>1218</v>
      </c>
      <c r="F9537" t="s">
        <v>89</v>
      </c>
      <c r="G9537" t="s">
        <v>89</v>
      </c>
      <c r="H9537" t="s">
        <v>93</v>
      </c>
    </row>
    <row r="9538" spans="1:8" x14ac:dyDescent="0.25">
      <c r="A9538" t="s">
        <v>331</v>
      </c>
      <c r="B9538" t="s">
        <v>3535</v>
      </c>
      <c r="C9538" t="s">
        <v>89</v>
      </c>
      <c r="D9538" t="s">
        <v>89</v>
      </c>
      <c r="E9538" t="s">
        <v>1135</v>
      </c>
      <c r="F9538" t="s">
        <v>89</v>
      </c>
      <c r="G9538" t="s">
        <v>89</v>
      </c>
      <c r="H9538" t="s">
        <v>93</v>
      </c>
    </row>
    <row r="9539" spans="1:8" x14ac:dyDescent="0.25">
      <c r="A9539" t="s">
        <v>331</v>
      </c>
      <c r="B9539" t="s">
        <v>1266</v>
      </c>
      <c r="C9539" t="s">
        <v>89</v>
      </c>
      <c r="D9539" t="s">
        <v>89</v>
      </c>
      <c r="E9539" t="s">
        <v>1131</v>
      </c>
      <c r="F9539" t="s">
        <v>89</v>
      </c>
      <c r="G9539" t="s">
        <v>89</v>
      </c>
      <c r="H9539" t="s">
        <v>93</v>
      </c>
    </row>
    <row r="9540" spans="1:8" x14ac:dyDescent="0.25">
      <c r="A9540" t="s">
        <v>331</v>
      </c>
      <c r="B9540" t="s">
        <v>7371</v>
      </c>
      <c r="C9540" t="s">
        <v>89</v>
      </c>
      <c r="D9540" t="s">
        <v>89</v>
      </c>
      <c r="E9540" t="s">
        <v>1231</v>
      </c>
      <c r="F9540" t="s">
        <v>89</v>
      </c>
      <c r="G9540" t="s">
        <v>89</v>
      </c>
      <c r="H9540" t="s">
        <v>93</v>
      </c>
    </row>
    <row r="9541" spans="1:8" x14ac:dyDescent="0.25">
      <c r="A9541" t="s">
        <v>331</v>
      </c>
      <c r="B9541" t="s">
        <v>1130</v>
      </c>
      <c r="C9541" t="s">
        <v>89</v>
      </c>
      <c r="D9541" t="s">
        <v>89</v>
      </c>
      <c r="E9541" t="s">
        <v>1202</v>
      </c>
      <c r="F9541" t="s">
        <v>89</v>
      </c>
      <c r="G9541" t="s">
        <v>89</v>
      </c>
      <c r="H9541" t="s">
        <v>93</v>
      </c>
    </row>
    <row r="9542" spans="1:8" x14ac:dyDescent="0.25">
      <c r="A9542" t="s">
        <v>331</v>
      </c>
      <c r="B9542" t="s">
        <v>7372</v>
      </c>
      <c r="C9542" t="s">
        <v>89</v>
      </c>
      <c r="D9542" t="s">
        <v>89</v>
      </c>
      <c r="E9542" t="s">
        <v>1133</v>
      </c>
      <c r="F9542" t="s">
        <v>89</v>
      </c>
      <c r="G9542" t="s">
        <v>89</v>
      </c>
      <c r="H9542" t="s">
        <v>93</v>
      </c>
    </row>
    <row r="9543" spans="1:8" x14ac:dyDescent="0.25">
      <c r="A9543" t="s">
        <v>331</v>
      </c>
      <c r="B9543" t="s">
        <v>1268</v>
      </c>
      <c r="C9543" t="s">
        <v>89</v>
      </c>
      <c r="D9543" t="s">
        <v>89</v>
      </c>
      <c r="E9543" t="s">
        <v>1196</v>
      </c>
      <c r="F9543" t="s">
        <v>89</v>
      </c>
      <c r="G9543" t="s">
        <v>89</v>
      </c>
      <c r="H9543" t="s">
        <v>93</v>
      </c>
    </row>
    <row r="9544" spans="1:8" x14ac:dyDescent="0.25">
      <c r="A9544" t="s">
        <v>331</v>
      </c>
      <c r="B9544" t="s">
        <v>1336</v>
      </c>
      <c r="C9544" t="s">
        <v>89</v>
      </c>
      <c r="D9544" t="s">
        <v>89</v>
      </c>
      <c r="E9544" t="s">
        <v>1196</v>
      </c>
      <c r="F9544" t="s">
        <v>89</v>
      </c>
      <c r="G9544" t="s">
        <v>89</v>
      </c>
      <c r="H9544" t="s">
        <v>93</v>
      </c>
    </row>
    <row r="9545" spans="1:8" x14ac:dyDescent="0.25">
      <c r="A9545" t="s">
        <v>331</v>
      </c>
      <c r="B9545" t="s">
        <v>1269</v>
      </c>
      <c r="C9545" t="s">
        <v>89</v>
      </c>
      <c r="D9545" t="s">
        <v>89</v>
      </c>
      <c r="E9545" t="s">
        <v>1196</v>
      </c>
      <c r="F9545" t="s">
        <v>89</v>
      </c>
      <c r="G9545" t="s">
        <v>89</v>
      </c>
      <c r="H9545" t="s">
        <v>93</v>
      </c>
    </row>
    <row r="9546" spans="1:8" x14ac:dyDescent="0.25">
      <c r="A9546" t="s">
        <v>331</v>
      </c>
      <c r="B9546" t="s">
        <v>1270</v>
      </c>
      <c r="C9546" t="s">
        <v>89</v>
      </c>
      <c r="D9546" t="s">
        <v>89</v>
      </c>
      <c r="E9546" t="s">
        <v>1196</v>
      </c>
      <c r="F9546" t="s">
        <v>89</v>
      </c>
      <c r="G9546" t="s">
        <v>89</v>
      </c>
      <c r="H9546" t="s">
        <v>93</v>
      </c>
    </row>
    <row r="9547" spans="1:8" x14ac:dyDescent="0.25">
      <c r="A9547" t="s">
        <v>331</v>
      </c>
      <c r="B9547" t="s">
        <v>1530</v>
      </c>
      <c r="C9547" t="s">
        <v>89</v>
      </c>
      <c r="D9547" t="s">
        <v>89</v>
      </c>
      <c r="E9547" t="s">
        <v>1135</v>
      </c>
      <c r="F9547" t="s">
        <v>89</v>
      </c>
      <c r="G9547" t="s">
        <v>89</v>
      </c>
      <c r="H9547" t="s">
        <v>93</v>
      </c>
    </row>
    <row r="9548" spans="1:8" x14ac:dyDescent="0.25">
      <c r="A9548" t="s">
        <v>331</v>
      </c>
      <c r="B9548" t="s">
        <v>2788</v>
      </c>
      <c r="C9548" t="s">
        <v>89</v>
      </c>
      <c r="D9548" t="s">
        <v>89</v>
      </c>
      <c r="E9548" t="s">
        <v>1129</v>
      </c>
      <c r="F9548" t="s">
        <v>89</v>
      </c>
      <c r="G9548" t="s">
        <v>89</v>
      </c>
      <c r="H9548" t="s">
        <v>93</v>
      </c>
    </row>
    <row r="9549" spans="1:8" x14ac:dyDescent="0.25">
      <c r="A9549" t="s">
        <v>331</v>
      </c>
      <c r="B9549" t="s">
        <v>3262</v>
      </c>
      <c r="C9549" t="s">
        <v>89</v>
      </c>
      <c r="D9549" t="s">
        <v>89</v>
      </c>
      <c r="E9549" t="s">
        <v>1218</v>
      </c>
      <c r="F9549" t="s">
        <v>89</v>
      </c>
      <c r="G9549" t="s">
        <v>89</v>
      </c>
      <c r="H9549" t="s">
        <v>93</v>
      </c>
    </row>
    <row r="9550" spans="1:8" x14ac:dyDescent="0.25">
      <c r="A9550" t="s">
        <v>331</v>
      </c>
      <c r="B9550" t="s">
        <v>1271</v>
      </c>
      <c r="C9550" t="s">
        <v>89</v>
      </c>
      <c r="D9550" t="s">
        <v>89</v>
      </c>
      <c r="E9550" t="s">
        <v>1135</v>
      </c>
      <c r="F9550" t="s">
        <v>89</v>
      </c>
      <c r="G9550" t="s">
        <v>89</v>
      </c>
      <c r="H9550" t="s">
        <v>93</v>
      </c>
    </row>
    <row r="9551" spans="1:8" x14ac:dyDescent="0.25">
      <c r="A9551" t="s">
        <v>331</v>
      </c>
      <c r="B9551" t="s">
        <v>3697</v>
      </c>
      <c r="C9551" t="s">
        <v>89</v>
      </c>
      <c r="D9551" t="s">
        <v>7314</v>
      </c>
      <c r="E9551" t="s">
        <v>1754</v>
      </c>
      <c r="F9551" t="s">
        <v>89</v>
      </c>
      <c r="G9551" t="s">
        <v>89</v>
      </c>
      <c r="H9551" t="s">
        <v>93</v>
      </c>
    </row>
    <row r="9552" spans="1:8" x14ac:dyDescent="0.25">
      <c r="A9552" t="s">
        <v>331</v>
      </c>
      <c r="B9552" t="s">
        <v>2562</v>
      </c>
      <c r="C9552" t="s">
        <v>89</v>
      </c>
      <c r="D9552" t="s">
        <v>5478</v>
      </c>
      <c r="E9552" t="s">
        <v>1121</v>
      </c>
      <c r="F9552" t="s">
        <v>89</v>
      </c>
      <c r="G9552" t="s">
        <v>89</v>
      </c>
      <c r="H9552" t="s">
        <v>93</v>
      </c>
    </row>
    <row r="9553" spans="1:8" x14ac:dyDescent="0.25">
      <c r="A9553" t="s">
        <v>331</v>
      </c>
      <c r="B9553" t="s">
        <v>7373</v>
      </c>
      <c r="C9553" t="s">
        <v>89</v>
      </c>
      <c r="D9553" t="s">
        <v>7374</v>
      </c>
      <c r="E9553" t="s">
        <v>1569</v>
      </c>
      <c r="F9553" t="s">
        <v>89</v>
      </c>
      <c r="G9553" t="s">
        <v>89</v>
      </c>
      <c r="H9553" t="s">
        <v>93</v>
      </c>
    </row>
    <row r="9554" spans="1:8" x14ac:dyDescent="0.25">
      <c r="A9554" t="s">
        <v>331</v>
      </c>
      <c r="B9554" t="s">
        <v>7375</v>
      </c>
      <c r="C9554" t="s">
        <v>89</v>
      </c>
      <c r="D9554" t="s">
        <v>7374</v>
      </c>
      <c r="E9554" t="s">
        <v>1166</v>
      </c>
      <c r="F9554" t="s">
        <v>89</v>
      </c>
      <c r="G9554" t="s">
        <v>89</v>
      </c>
      <c r="H9554" t="s">
        <v>93</v>
      </c>
    </row>
    <row r="9555" spans="1:8" x14ac:dyDescent="0.25">
      <c r="A9555" t="s">
        <v>331</v>
      </c>
      <c r="B9555" t="s">
        <v>2560</v>
      </c>
      <c r="C9555" t="s">
        <v>89</v>
      </c>
      <c r="D9555" t="s">
        <v>5478</v>
      </c>
      <c r="E9555" t="s">
        <v>1873</v>
      </c>
      <c r="F9555" t="s">
        <v>89</v>
      </c>
      <c r="G9555" t="s">
        <v>89</v>
      </c>
      <c r="H9555" t="s">
        <v>93</v>
      </c>
    </row>
    <row r="9556" spans="1:8" x14ac:dyDescent="0.25">
      <c r="A9556" t="s">
        <v>331</v>
      </c>
      <c r="B9556" t="s">
        <v>7376</v>
      </c>
      <c r="C9556" t="s">
        <v>89</v>
      </c>
      <c r="D9556" t="s">
        <v>5478</v>
      </c>
      <c r="E9556" t="s">
        <v>1907</v>
      </c>
      <c r="F9556" t="s">
        <v>89</v>
      </c>
      <c r="G9556" t="s">
        <v>89</v>
      </c>
      <c r="H9556" t="s">
        <v>93</v>
      </c>
    </row>
    <row r="9557" spans="1:8" x14ac:dyDescent="0.25">
      <c r="A9557" t="s">
        <v>331</v>
      </c>
      <c r="B9557" t="s">
        <v>3704</v>
      </c>
      <c r="C9557" t="s">
        <v>89</v>
      </c>
      <c r="D9557" t="s">
        <v>5478</v>
      </c>
      <c r="E9557" t="s">
        <v>1907</v>
      </c>
      <c r="F9557" t="s">
        <v>89</v>
      </c>
      <c r="G9557" t="s">
        <v>89</v>
      </c>
      <c r="H9557" t="s">
        <v>93</v>
      </c>
    </row>
    <row r="9558" spans="1:8" x14ac:dyDescent="0.25">
      <c r="A9558" t="s">
        <v>331</v>
      </c>
      <c r="B9558" t="s">
        <v>7377</v>
      </c>
      <c r="C9558" t="s">
        <v>89</v>
      </c>
      <c r="D9558" t="s">
        <v>7346</v>
      </c>
      <c r="E9558" t="s">
        <v>1105</v>
      </c>
      <c r="F9558" t="s">
        <v>89</v>
      </c>
      <c r="G9558" t="s">
        <v>89</v>
      </c>
      <c r="H9558" t="s">
        <v>93</v>
      </c>
    </row>
    <row r="9559" spans="1:8" x14ac:dyDescent="0.25">
      <c r="A9559" t="s">
        <v>331</v>
      </c>
      <c r="B9559" t="s">
        <v>7378</v>
      </c>
      <c r="C9559" t="s">
        <v>89</v>
      </c>
      <c r="D9559" t="s">
        <v>7346</v>
      </c>
      <c r="E9559" t="s">
        <v>1258</v>
      </c>
      <c r="F9559" t="s">
        <v>89</v>
      </c>
      <c r="G9559" t="s">
        <v>89</v>
      </c>
      <c r="H9559" t="s">
        <v>93</v>
      </c>
    </row>
    <row r="9560" spans="1:8" x14ac:dyDescent="0.25">
      <c r="A9560" t="s">
        <v>331</v>
      </c>
      <c r="B9560" t="s">
        <v>7379</v>
      </c>
      <c r="C9560" t="s">
        <v>89</v>
      </c>
      <c r="D9560" t="s">
        <v>7346</v>
      </c>
      <c r="E9560" t="s">
        <v>1105</v>
      </c>
      <c r="F9560" t="s">
        <v>89</v>
      </c>
      <c r="G9560" t="s">
        <v>89</v>
      </c>
      <c r="H9560" t="s">
        <v>93</v>
      </c>
    </row>
    <row r="9561" spans="1:8" x14ac:dyDescent="0.25">
      <c r="A9561" t="s">
        <v>331</v>
      </c>
      <c r="B9561" t="s">
        <v>7380</v>
      </c>
      <c r="C9561" t="s">
        <v>89</v>
      </c>
      <c r="D9561" t="s">
        <v>7381</v>
      </c>
      <c r="E9561" t="s">
        <v>1907</v>
      </c>
      <c r="F9561" t="s">
        <v>89</v>
      </c>
      <c r="G9561" t="s">
        <v>89</v>
      </c>
      <c r="H9561" t="s">
        <v>93</v>
      </c>
    </row>
    <row r="9562" spans="1:8" x14ac:dyDescent="0.25">
      <c r="A9562" t="s">
        <v>331</v>
      </c>
      <c r="B9562" t="s">
        <v>7382</v>
      </c>
      <c r="C9562" t="s">
        <v>89</v>
      </c>
      <c r="D9562" t="s">
        <v>7374</v>
      </c>
      <c r="E9562" t="s">
        <v>1258</v>
      </c>
      <c r="F9562" t="s">
        <v>89</v>
      </c>
      <c r="G9562" t="s">
        <v>89</v>
      </c>
      <c r="H9562" t="s">
        <v>93</v>
      </c>
    </row>
    <row r="9563" spans="1:8" x14ac:dyDescent="0.25">
      <c r="A9563" t="s">
        <v>331</v>
      </c>
      <c r="B9563" t="s">
        <v>3698</v>
      </c>
      <c r="C9563" t="s">
        <v>89</v>
      </c>
      <c r="D9563" t="s">
        <v>7314</v>
      </c>
      <c r="E9563" t="s">
        <v>1754</v>
      </c>
      <c r="F9563" t="s">
        <v>89</v>
      </c>
      <c r="G9563" t="s">
        <v>89</v>
      </c>
      <c r="H9563" t="s">
        <v>93</v>
      </c>
    </row>
    <row r="9564" spans="1:8" x14ac:dyDescent="0.25">
      <c r="A9564" t="s">
        <v>331</v>
      </c>
      <c r="B9564" t="s">
        <v>7383</v>
      </c>
      <c r="C9564" t="s">
        <v>89</v>
      </c>
      <c r="D9564" t="s">
        <v>7314</v>
      </c>
      <c r="E9564" t="s">
        <v>1847</v>
      </c>
      <c r="F9564" t="s">
        <v>89</v>
      </c>
      <c r="G9564" t="s">
        <v>89</v>
      </c>
      <c r="H9564" t="s">
        <v>93</v>
      </c>
    </row>
    <row r="9565" spans="1:8" x14ac:dyDescent="0.25">
      <c r="A9565" t="s">
        <v>331</v>
      </c>
      <c r="B9565" t="s">
        <v>3731</v>
      </c>
      <c r="C9565" t="s">
        <v>89</v>
      </c>
      <c r="D9565" t="s">
        <v>7314</v>
      </c>
      <c r="E9565" t="s">
        <v>1121</v>
      </c>
      <c r="F9565" t="s">
        <v>89</v>
      </c>
      <c r="G9565" t="s">
        <v>89</v>
      </c>
      <c r="H9565" t="s">
        <v>93</v>
      </c>
    </row>
    <row r="9566" spans="1:8" x14ac:dyDescent="0.25">
      <c r="A9566" t="s">
        <v>331</v>
      </c>
      <c r="B9566" t="s">
        <v>3686</v>
      </c>
      <c r="C9566" t="s">
        <v>89</v>
      </c>
      <c r="D9566" t="s">
        <v>7314</v>
      </c>
      <c r="E9566" t="s">
        <v>1615</v>
      </c>
      <c r="F9566" t="s">
        <v>89</v>
      </c>
      <c r="G9566" t="s">
        <v>89</v>
      </c>
      <c r="H9566" t="s">
        <v>93</v>
      </c>
    </row>
    <row r="9567" spans="1:8" x14ac:dyDescent="0.25">
      <c r="A9567" t="s">
        <v>331</v>
      </c>
      <c r="B9567" t="s">
        <v>2564</v>
      </c>
      <c r="C9567" t="s">
        <v>89</v>
      </c>
      <c r="D9567" t="s">
        <v>7314</v>
      </c>
      <c r="E9567" t="s">
        <v>1543</v>
      </c>
      <c r="F9567" t="s">
        <v>89</v>
      </c>
      <c r="G9567" t="s">
        <v>89</v>
      </c>
      <c r="H9567" t="s">
        <v>93</v>
      </c>
    </row>
    <row r="9568" spans="1:8" x14ac:dyDescent="0.25">
      <c r="A9568" t="s">
        <v>331</v>
      </c>
      <c r="B9568" t="s">
        <v>2812</v>
      </c>
      <c r="C9568" t="s">
        <v>89</v>
      </c>
      <c r="D9568" t="s">
        <v>7314</v>
      </c>
      <c r="E9568" t="s">
        <v>1298</v>
      </c>
      <c r="F9568" t="s">
        <v>89</v>
      </c>
      <c r="G9568" t="s">
        <v>89</v>
      </c>
      <c r="H9568" t="s">
        <v>93</v>
      </c>
    </row>
    <row r="9569" spans="1:8" x14ac:dyDescent="0.25">
      <c r="A9569" t="s">
        <v>331</v>
      </c>
      <c r="B9569" t="s">
        <v>2813</v>
      </c>
      <c r="C9569" t="s">
        <v>89</v>
      </c>
      <c r="D9569" t="s">
        <v>89</v>
      </c>
      <c r="E9569" t="s">
        <v>1298</v>
      </c>
      <c r="F9569" t="s">
        <v>89</v>
      </c>
      <c r="G9569" t="s">
        <v>89</v>
      </c>
      <c r="H9569" t="s">
        <v>93</v>
      </c>
    </row>
    <row r="9570" spans="1:8" x14ac:dyDescent="0.25">
      <c r="A9570" t="s">
        <v>331</v>
      </c>
      <c r="B9570" t="s">
        <v>7384</v>
      </c>
      <c r="C9570" t="s">
        <v>89</v>
      </c>
      <c r="D9570" t="s">
        <v>89</v>
      </c>
      <c r="E9570" t="s">
        <v>1166</v>
      </c>
      <c r="F9570" t="s">
        <v>89</v>
      </c>
      <c r="G9570" t="s">
        <v>89</v>
      </c>
      <c r="H9570" t="s">
        <v>93</v>
      </c>
    </row>
    <row r="9571" spans="1:8" x14ac:dyDescent="0.25">
      <c r="A9571" t="s">
        <v>331</v>
      </c>
      <c r="B9571" t="s">
        <v>1138</v>
      </c>
      <c r="C9571" t="s">
        <v>89</v>
      </c>
      <c r="D9571" t="s">
        <v>89</v>
      </c>
      <c r="E9571" t="s">
        <v>1139</v>
      </c>
      <c r="F9571" t="s">
        <v>89</v>
      </c>
      <c r="G9571" t="s">
        <v>89</v>
      </c>
      <c r="H9571" t="s">
        <v>93</v>
      </c>
    </row>
    <row r="9572" spans="1:8" x14ac:dyDescent="0.25">
      <c r="A9572" t="s">
        <v>332</v>
      </c>
      <c r="B9572" t="s">
        <v>1325</v>
      </c>
      <c r="C9572" t="s">
        <v>89</v>
      </c>
      <c r="D9572" t="s">
        <v>7385</v>
      </c>
      <c r="E9572" t="s">
        <v>1180</v>
      </c>
      <c r="F9572" t="s">
        <v>89</v>
      </c>
      <c r="G9572" t="s">
        <v>89</v>
      </c>
      <c r="H9572" t="s">
        <v>93</v>
      </c>
    </row>
    <row r="9573" spans="1:8" x14ac:dyDescent="0.25">
      <c r="A9573" t="s">
        <v>332</v>
      </c>
      <c r="B9573" t="s">
        <v>3997</v>
      </c>
      <c r="C9573" t="s">
        <v>89</v>
      </c>
      <c r="D9573" t="s">
        <v>7386</v>
      </c>
      <c r="E9573" t="s">
        <v>1102</v>
      </c>
      <c r="F9573" t="s">
        <v>89</v>
      </c>
      <c r="G9573" t="s">
        <v>89</v>
      </c>
      <c r="H9573" t="s">
        <v>93</v>
      </c>
    </row>
    <row r="9574" spans="1:8" x14ac:dyDescent="0.25">
      <c r="A9574" t="s">
        <v>332</v>
      </c>
      <c r="B9574" t="s">
        <v>3482</v>
      </c>
      <c r="C9574" t="s">
        <v>89</v>
      </c>
      <c r="D9574" t="s">
        <v>7387</v>
      </c>
      <c r="E9574" t="s">
        <v>1742</v>
      </c>
      <c r="F9574" t="s">
        <v>89</v>
      </c>
      <c r="G9574" t="s">
        <v>89</v>
      </c>
      <c r="H9574" t="s">
        <v>93</v>
      </c>
    </row>
    <row r="9575" spans="1:8" x14ac:dyDescent="0.25">
      <c r="A9575" t="s">
        <v>332</v>
      </c>
      <c r="B9575" t="s">
        <v>7388</v>
      </c>
      <c r="C9575" t="s">
        <v>89</v>
      </c>
      <c r="D9575" t="s">
        <v>7389</v>
      </c>
      <c r="E9575" t="s">
        <v>2925</v>
      </c>
      <c r="F9575" t="s">
        <v>89</v>
      </c>
      <c r="G9575" t="s">
        <v>89</v>
      </c>
      <c r="H9575" t="s">
        <v>93</v>
      </c>
    </row>
    <row r="9576" spans="1:8" x14ac:dyDescent="0.25">
      <c r="A9576" t="s">
        <v>332</v>
      </c>
      <c r="B9576" t="s">
        <v>7390</v>
      </c>
      <c r="C9576" t="s">
        <v>89</v>
      </c>
      <c r="D9576" t="s">
        <v>7391</v>
      </c>
      <c r="E9576" t="s">
        <v>1742</v>
      </c>
      <c r="F9576" t="s">
        <v>89</v>
      </c>
      <c r="G9576" t="s">
        <v>89</v>
      </c>
      <c r="H9576" t="s">
        <v>93</v>
      </c>
    </row>
    <row r="9577" spans="1:8" x14ac:dyDescent="0.25">
      <c r="A9577" t="s">
        <v>332</v>
      </c>
      <c r="B9577" t="s">
        <v>7392</v>
      </c>
      <c r="C9577" t="s">
        <v>89</v>
      </c>
      <c r="D9577" t="s">
        <v>7393</v>
      </c>
      <c r="E9577" t="s">
        <v>7394</v>
      </c>
      <c r="F9577" t="s">
        <v>89</v>
      </c>
      <c r="G9577" t="s">
        <v>89</v>
      </c>
      <c r="H9577" t="s">
        <v>93</v>
      </c>
    </row>
    <row r="9578" spans="1:8" x14ac:dyDescent="0.25">
      <c r="A9578" t="s">
        <v>332</v>
      </c>
      <c r="B9578" t="s">
        <v>7395</v>
      </c>
      <c r="C9578" t="s">
        <v>89</v>
      </c>
      <c r="D9578" t="s">
        <v>7396</v>
      </c>
      <c r="E9578" t="s">
        <v>1102</v>
      </c>
      <c r="F9578" t="s">
        <v>89</v>
      </c>
      <c r="G9578" t="s">
        <v>89</v>
      </c>
      <c r="H9578" t="s">
        <v>93</v>
      </c>
    </row>
    <row r="9579" spans="1:8" x14ac:dyDescent="0.25">
      <c r="A9579" t="s">
        <v>332</v>
      </c>
      <c r="B9579" t="s">
        <v>7397</v>
      </c>
      <c r="C9579" t="s">
        <v>89</v>
      </c>
      <c r="D9579" t="s">
        <v>7398</v>
      </c>
      <c r="E9579" t="s">
        <v>1207</v>
      </c>
      <c r="F9579" t="s">
        <v>89</v>
      </c>
      <c r="G9579" t="s">
        <v>89</v>
      </c>
      <c r="H9579" t="s">
        <v>93</v>
      </c>
    </row>
    <row r="9580" spans="1:8" x14ac:dyDescent="0.25">
      <c r="A9580" t="s">
        <v>332</v>
      </c>
      <c r="B9580" t="s">
        <v>7399</v>
      </c>
      <c r="C9580" t="s">
        <v>89</v>
      </c>
      <c r="D9580" t="s">
        <v>7400</v>
      </c>
      <c r="E9580" t="s">
        <v>1395</v>
      </c>
      <c r="F9580" t="s">
        <v>89</v>
      </c>
      <c r="G9580" t="s">
        <v>89</v>
      </c>
      <c r="H9580" t="s">
        <v>93</v>
      </c>
    </row>
    <row r="9581" spans="1:8" x14ac:dyDescent="0.25">
      <c r="A9581" t="s">
        <v>332</v>
      </c>
      <c r="B9581" t="s">
        <v>7401</v>
      </c>
      <c r="C9581" t="s">
        <v>89</v>
      </c>
      <c r="D9581" t="s">
        <v>7402</v>
      </c>
      <c r="E9581" t="s">
        <v>1751</v>
      </c>
      <c r="F9581" t="s">
        <v>89</v>
      </c>
      <c r="G9581" t="s">
        <v>89</v>
      </c>
      <c r="H9581" t="s">
        <v>93</v>
      </c>
    </row>
    <row r="9582" spans="1:8" x14ac:dyDescent="0.25">
      <c r="A9582" t="s">
        <v>332</v>
      </c>
      <c r="B9582" t="s">
        <v>7403</v>
      </c>
      <c r="C9582" t="s">
        <v>89</v>
      </c>
      <c r="D9582" t="s">
        <v>7404</v>
      </c>
      <c r="E9582" t="s">
        <v>1207</v>
      </c>
      <c r="F9582" t="s">
        <v>89</v>
      </c>
      <c r="G9582" t="s">
        <v>89</v>
      </c>
      <c r="H9582" t="s">
        <v>93</v>
      </c>
    </row>
    <row r="9583" spans="1:8" x14ac:dyDescent="0.25">
      <c r="A9583" t="s">
        <v>332</v>
      </c>
      <c r="B9583" t="s">
        <v>7405</v>
      </c>
      <c r="C9583" t="s">
        <v>89</v>
      </c>
      <c r="D9583" t="s">
        <v>7406</v>
      </c>
      <c r="E9583" t="s">
        <v>1180</v>
      </c>
      <c r="F9583" t="s">
        <v>89</v>
      </c>
      <c r="G9583" t="s">
        <v>89</v>
      </c>
      <c r="H9583" t="s">
        <v>93</v>
      </c>
    </row>
    <row r="9584" spans="1:8" x14ac:dyDescent="0.25">
      <c r="A9584" t="s">
        <v>332</v>
      </c>
      <c r="B9584" t="s">
        <v>7407</v>
      </c>
      <c r="C9584" t="s">
        <v>89</v>
      </c>
      <c r="D9584" t="s">
        <v>7408</v>
      </c>
      <c r="E9584" t="s">
        <v>1751</v>
      </c>
      <c r="F9584" t="s">
        <v>89</v>
      </c>
      <c r="G9584" t="s">
        <v>89</v>
      </c>
      <c r="H9584" t="s">
        <v>93</v>
      </c>
    </row>
    <row r="9585" spans="1:8" x14ac:dyDescent="0.25">
      <c r="A9585" t="s">
        <v>332</v>
      </c>
      <c r="B9585" t="s">
        <v>7409</v>
      </c>
      <c r="C9585" t="s">
        <v>89</v>
      </c>
      <c r="D9585" t="s">
        <v>7410</v>
      </c>
      <c r="E9585" t="s">
        <v>1207</v>
      </c>
      <c r="F9585" t="s">
        <v>89</v>
      </c>
      <c r="G9585" t="s">
        <v>89</v>
      </c>
      <c r="H9585" t="s">
        <v>93</v>
      </c>
    </row>
    <row r="9586" spans="1:8" x14ac:dyDescent="0.25">
      <c r="A9586" t="s">
        <v>332</v>
      </c>
      <c r="B9586" t="s">
        <v>7411</v>
      </c>
      <c r="C9586" t="s">
        <v>89</v>
      </c>
      <c r="D9586" t="s">
        <v>7412</v>
      </c>
      <c r="E9586" t="s">
        <v>1207</v>
      </c>
      <c r="F9586" t="s">
        <v>89</v>
      </c>
      <c r="G9586" t="s">
        <v>89</v>
      </c>
      <c r="H9586" t="s">
        <v>93</v>
      </c>
    </row>
    <row r="9587" spans="1:8" x14ac:dyDescent="0.25">
      <c r="A9587" t="s">
        <v>332</v>
      </c>
      <c r="B9587" t="s">
        <v>7413</v>
      </c>
      <c r="C9587" t="s">
        <v>89</v>
      </c>
      <c r="D9587" t="s">
        <v>7414</v>
      </c>
      <c r="E9587" t="s">
        <v>1166</v>
      </c>
      <c r="F9587" t="s">
        <v>89</v>
      </c>
      <c r="G9587" t="s">
        <v>89</v>
      </c>
      <c r="H9587" t="s">
        <v>93</v>
      </c>
    </row>
    <row r="9588" spans="1:8" x14ac:dyDescent="0.25">
      <c r="A9588" t="s">
        <v>332</v>
      </c>
      <c r="B9588" t="s">
        <v>7415</v>
      </c>
      <c r="C9588" t="s">
        <v>89</v>
      </c>
      <c r="D9588" t="s">
        <v>7416</v>
      </c>
      <c r="E9588" t="s">
        <v>1742</v>
      </c>
      <c r="F9588" t="s">
        <v>89</v>
      </c>
      <c r="G9588" t="s">
        <v>89</v>
      </c>
      <c r="H9588" t="s">
        <v>93</v>
      </c>
    </row>
    <row r="9589" spans="1:8" x14ac:dyDescent="0.25">
      <c r="A9589" t="s">
        <v>332</v>
      </c>
      <c r="B9589" t="s">
        <v>7417</v>
      </c>
      <c r="C9589" t="s">
        <v>89</v>
      </c>
      <c r="D9589" t="s">
        <v>7418</v>
      </c>
      <c r="E9589" t="s">
        <v>1744</v>
      </c>
      <c r="F9589" t="s">
        <v>89</v>
      </c>
      <c r="G9589" t="s">
        <v>89</v>
      </c>
      <c r="H9589" t="s">
        <v>93</v>
      </c>
    </row>
    <row r="9590" spans="1:8" x14ac:dyDescent="0.25">
      <c r="A9590" t="s">
        <v>332</v>
      </c>
      <c r="B9590" t="s">
        <v>3997</v>
      </c>
      <c r="C9590" t="s">
        <v>89</v>
      </c>
      <c r="D9590" t="s">
        <v>7386</v>
      </c>
      <c r="E9590" t="s">
        <v>1102</v>
      </c>
      <c r="F9590" t="s">
        <v>89</v>
      </c>
      <c r="G9590" t="s">
        <v>89</v>
      </c>
      <c r="H9590" t="s">
        <v>93</v>
      </c>
    </row>
    <row r="9591" spans="1:8" x14ac:dyDescent="0.25">
      <c r="A9591" t="s">
        <v>332</v>
      </c>
      <c r="B9591" t="s">
        <v>1325</v>
      </c>
      <c r="C9591" t="s">
        <v>89</v>
      </c>
      <c r="D9591" t="s">
        <v>7385</v>
      </c>
      <c r="E9591" t="s">
        <v>1180</v>
      </c>
      <c r="F9591" t="s">
        <v>89</v>
      </c>
      <c r="G9591" t="s">
        <v>89</v>
      </c>
      <c r="H9591" t="s">
        <v>93</v>
      </c>
    </row>
    <row r="9592" spans="1:8" x14ac:dyDescent="0.25">
      <c r="A9592" t="s">
        <v>332</v>
      </c>
      <c r="B9592" t="s">
        <v>5195</v>
      </c>
      <c r="C9592" t="s">
        <v>89</v>
      </c>
      <c r="D9592" t="s">
        <v>7419</v>
      </c>
      <c r="E9592" t="s">
        <v>1180</v>
      </c>
      <c r="F9592" t="s">
        <v>89</v>
      </c>
      <c r="G9592" t="s">
        <v>89</v>
      </c>
      <c r="H9592" t="s">
        <v>93</v>
      </c>
    </row>
    <row r="9593" spans="1:8" x14ac:dyDescent="0.25">
      <c r="A9593" t="s">
        <v>332</v>
      </c>
      <c r="B9593" t="s">
        <v>3482</v>
      </c>
      <c r="C9593" t="s">
        <v>89</v>
      </c>
      <c r="D9593" t="s">
        <v>7387</v>
      </c>
      <c r="E9593" t="s">
        <v>1742</v>
      </c>
      <c r="F9593" t="s">
        <v>89</v>
      </c>
      <c r="G9593" t="s">
        <v>89</v>
      </c>
      <c r="H9593" t="s">
        <v>93</v>
      </c>
    </row>
    <row r="9594" spans="1:8" x14ac:dyDescent="0.25">
      <c r="A9594" t="s">
        <v>332</v>
      </c>
      <c r="B9594" t="s">
        <v>7388</v>
      </c>
      <c r="C9594" t="s">
        <v>89</v>
      </c>
      <c r="D9594" t="s">
        <v>7389</v>
      </c>
      <c r="E9594" t="s">
        <v>2925</v>
      </c>
      <c r="F9594" t="s">
        <v>89</v>
      </c>
      <c r="G9594" t="s">
        <v>89</v>
      </c>
      <c r="H9594" t="s">
        <v>93</v>
      </c>
    </row>
    <row r="9595" spans="1:8" x14ac:dyDescent="0.25">
      <c r="A9595" t="s">
        <v>332</v>
      </c>
      <c r="B9595" t="s">
        <v>2748</v>
      </c>
      <c r="C9595" t="s">
        <v>89</v>
      </c>
      <c r="D9595" t="s">
        <v>7420</v>
      </c>
      <c r="E9595" t="s">
        <v>1742</v>
      </c>
      <c r="F9595" t="s">
        <v>89</v>
      </c>
      <c r="G9595" t="s">
        <v>89</v>
      </c>
      <c r="H9595" t="s">
        <v>93</v>
      </c>
    </row>
    <row r="9596" spans="1:8" x14ac:dyDescent="0.25">
      <c r="A9596" t="s">
        <v>332</v>
      </c>
      <c r="B9596" t="s">
        <v>7421</v>
      </c>
      <c r="C9596" t="s">
        <v>89</v>
      </c>
      <c r="D9596" t="s">
        <v>7422</v>
      </c>
      <c r="E9596" t="s">
        <v>1180</v>
      </c>
      <c r="F9596" t="s">
        <v>89</v>
      </c>
      <c r="G9596" t="s">
        <v>89</v>
      </c>
      <c r="H9596" t="s">
        <v>93</v>
      </c>
    </row>
    <row r="9597" spans="1:8" x14ac:dyDescent="0.25">
      <c r="A9597" t="s">
        <v>332</v>
      </c>
      <c r="B9597" t="s">
        <v>7423</v>
      </c>
      <c r="C9597" t="s">
        <v>89</v>
      </c>
      <c r="D9597" t="s">
        <v>7424</v>
      </c>
      <c r="E9597" t="s">
        <v>1355</v>
      </c>
      <c r="F9597" t="s">
        <v>89</v>
      </c>
      <c r="G9597" t="s">
        <v>89</v>
      </c>
      <c r="H9597" t="s">
        <v>93</v>
      </c>
    </row>
    <row r="9598" spans="1:8" x14ac:dyDescent="0.25">
      <c r="A9598" t="s">
        <v>332</v>
      </c>
      <c r="B9598" t="s">
        <v>2751</v>
      </c>
      <c r="C9598" t="s">
        <v>89</v>
      </c>
      <c r="D9598" t="s">
        <v>7425</v>
      </c>
      <c r="E9598" t="s">
        <v>1355</v>
      </c>
      <c r="F9598" t="s">
        <v>89</v>
      </c>
      <c r="G9598" t="s">
        <v>89</v>
      </c>
      <c r="H9598" t="s">
        <v>93</v>
      </c>
    </row>
    <row r="9599" spans="1:8" x14ac:dyDescent="0.25">
      <c r="A9599" t="s">
        <v>332</v>
      </c>
      <c r="B9599" t="s">
        <v>7426</v>
      </c>
      <c r="C9599" t="s">
        <v>89</v>
      </c>
      <c r="D9599" t="s">
        <v>7427</v>
      </c>
      <c r="E9599" t="s">
        <v>1395</v>
      </c>
      <c r="F9599" t="s">
        <v>89</v>
      </c>
      <c r="G9599" t="s">
        <v>89</v>
      </c>
      <c r="H9599" t="s">
        <v>93</v>
      </c>
    </row>
    <row r="9600" spans="1:8" x14ac:dyDescent="0.25">
      <c r="A9600" t="s">
        <v>332</v>
      </c>
      <c r="B9600" t="s">
        <v>7428</v>
      </c>
      <c r="C9600" t="s">
        <v>89</v>
      </c>
      <c r="D9600" t="s">
        <v>7429</v>
      </c>
      <c r="E9600" t="s">
        <v>1160</v>
      </c>
      <c r="F9600" t="s">
        <v>89</v>
      </c>
      <c r="G9600" t="s">
        <v>89</v>
      </c>
      <c r="H9600" t="s">
        <v>93</v>
      </c>
    </row>
    <row r="9601" spans="1:8" x14ac:dyDescent="0.25">
      <c r="A9601" t="s">
        <v>332</v>
      </c>
      <c r="B9601" t="s">
        <v>7430</v>
      </c>
      <c r="C9601" t="s">
        <v>89</v>
      </c>
      <c r="D9601" t="s">
        <v>7431</v>
      </c>
      <c r="E9601" t="s">
        <v>1160</v>
      </c>
      <c r="F9601" t="s">
        <v>89</v>
      </c>
      <c r="G9601" t="s">
        <v>89</v>
      </c>
      <c r="H9601" t="s">
        <v>93</v>
      </c>
    </row>
    <row r="9602" spans="1:8" x14ac:dyDescent="0.25">
      <c r="A9602" t="s">
        <v>332</v>
      </c>
      <c r="B9602" t="s">
        <v>7390</v>
      </c>
      <c r="C9602" t="s">
        <v>89</v>
      </c>
      <c r="D9602" t="s">
        <v>7391</v>
      </c>
      <c r="E9602" t="s">
        <v>1742</v>
      </c>
      <c r="F9602" t="s">
        <v>89</v>
      </c>
      <c r="G9602" t="s">
        <v>89</v>
      </c>
      <c r="H9602" t="s">
        <v>93</v>
      </c>
    </row>
    <row r="9603" spans="1:8" x14ac:dyDescent="0.25">
      <c r="A9603" t="s">
        <v>332</v>
      </c>
      <c r="B9603" t="s">
        <v>5714</v>
      </c>
      <c r="C9603" t="s">
        <v>89</v>
      </c>
      <c r="D9603" t="s">
        <v>89</v>
      </c>
      <c r="E9603" t="s">
        <v>1105</v>
      </c>
      <c r="F9603" t="s">
        <v>89</v>
      </c>
      <c r="G9603" t="s">
        <v>89</v>
      </c>
      <c r="H9603" t="s">
        <v>93</v>
      </c>
    </row>
    <row r="9604" spans="1:8" x14ac:dyDescent="0.25">
      <c r="A9604" t="s">
        <v>332</v>
      </c>
      <c r="B9604" t="s">
        <v>1379</v>
      </c>
      <c r="C9604" t="s">
        <v>89</v>
      </c>
      <c r="D9604" t="s">
        <v>89</v>
      </c>
      <c r="E9604" t="s">
        <v>1105</v>
      </c>
      <c r="F9604" t="s">
        <v>89</v>
      </c>
      <c r="G9604" t="s">
        <v>89</v>
      </c>
      <c r="H9604" t="s">
        <v>93</v>
      </c>
    </row>
    <row r="9605" spans="1:8" x14ac:dyDescent="0.25">
      <c r="A9605" t="s">
        <v>332</v>
      </c>
      <c r="B9605" t="s">
        <v>4352</v>
      </c>
      <c r="C9605" t="s">
        <v>89</v>
      </c>
      <c r="D9605" t="s">
        <v>89</v>
      </c>
      <c r="E9605" t="s">
        <v>1105</v>
      </c>
      <c r="F9605" t="s">
        <v>89</v>
      </c>
      <c r="G9605" t="s">
        <v>89</v>
      </c>
      <c r="H9605" t="s">
        <v>93</v>
      </c>
    </row>
    <row r="9606" spans="1:8" x14ac:dyDescent="0.25">
      <c r="A9606" t="s">
        <v>332</v>
      </c>
      <c r="B9606" t="s">
        <v>7432</v>
      </c>
      <c r="C9606" t="s">
        <v>89</v>
      </c>
      <c r="D9606" t="s">
        <v>89</v>
      </c>
      <c r="E9606" t="s">
        <v>1105</v>
      </c>
      <c r="F9606" t="s">
        <v>89</v>
      </c>
      <c r="G9606" t="s">
        <v>89</v>
      </c>
      <c r="H9606" t="s">
        <v>93</v>
      </c>
    </row>
    <row r="9607" spans="1:8" x14ac:dyDescent="0.25">
      <c r="A9607" t="s">
        <v>332</v>
      </c>
      <c r="B9607" t="s">
        <v>2766</v>
      </c>
      <c r="C9607" t="s">
        <v>89</v>
      </c>
      <c r="D9607" t="s">
        <v>89</v>
      </c>
      <c r="E9607" t="s">
        <v>1105</v>
      </c>
      <c r="F9607" t="s">
        <v>89</v>
      </c>
      <c r="G9607" t="s">
        <v>89</v>
      </c>
      <c r="H9607" t="s">
        <v>93</v>
      </c>
    </row>
    <row r="9608" spans="1:8" x14ac:dyDescent="0.25">
      <c r="A9608" t="s">
        <v>332</v>
      </c>
      <c r="B9608" t="s">
        <v>7433</v>
      </c>
      <c r="C9608" t="s">
        <v>89</v>
      </c>
      <c r="D9608" t="s">
        <v>89</v>
      </c>
      <c r="E9608" t="s">
        <v>1093</v>
      </c>
      <c r="F9608" t="s">
        <v>89</v>
      </c>
      <c r="G9608" t="s">
        <v>89</v>
      </c>
      <c r="H9608" t="s">
        <v>93</v>
      </c>
    </row>
    <row r="9609" spans="1:8" x14ac:dyDescent="0.25">
      <c r="A9609" t="s">
        <v>332</v>
      </c>
      <c r="B9609" t="s">
        <v>7434</v>
      </c>
      <c r="C9609" t="s">
        <v>89</v>
      </c>
      <c r="D9609" t="s">
        <v>7435</v>
      </c>
      <c r="E9609" t="s">
        <v>1160</v>
      </c>
      <c r="F9609" t="s">
        <v>89</v>
      </c>
      <c r="G9609" t="s">
        <v>89</v>
      </c>
      <c r="H9609" t="s">
        <v>93</v>
      </c>
    </row>
    <row r="9610" spans="1:8" x14ac:dyDescent="0.25">
      <c r="A9610" t="s">
        <v>332</v>
      </c>
      <c r="B9610" t="s">
        <v>2537</v>
      </c>
      <c r="C9610" t="s">
        <v>89</v>
      </c>
      <c r="D9610" t="s">
        <v>7436</v>
      </c>
      <c r="E9610" t="s">
        <v>1355</v>
      </c>
      <c r="F9610" t="s">
        <v>89</v>
      </c>
      <c r="G9610" t="s">
        <v>89</v>
      </c>
      <c r="H9610" t="s">
        <v>93</v>
      </c>
    </row>
    <row r="9611" spans="1:8" x14ac:dyDescent="0.25">
      <c r="A9611" t="s">
        <v>332</v>
      </c>
      <c r="B9611" t="s">
        <v>7437</v>
      </c>
      <c r="C9611" t="s">
        <v>89</v>
      </c>
      <c r="D9611" t="s">
        <v>7438</v>
      </c>
      <c r="E9611" t="s">
        <v>1207</v>
      </c>
      <c r="F9611" t="s">
        <v>89</v>
      </c>
      <c r="G9611" t="s">
        <v>89</v>
      </c>
      <c r="H9611" t="s">
        <v>93</v>
      </c>
    </row>
    <row r="9612" spans="1:8" x14ac:dyDescent="0.25">
      <c r="A9612" t="s">
        <v>332</v>
      </c>
      <c r="B9612" t="s">
        <v>3200</v>
      </c>
      <c r="C9612" t="s">
        <v>89</v>
      </c>
      <c r="D9612" t="s">
        <v>7439</v>
      </c>
      <c r="E9612" t="s">
        <v>1349</v>
      </c>
      <c r="F9612" t="s">
        <v>89</v>
      </c>
      <c r="G9612" t="s">
        <v>89</v>
      </c>
      <c r="H9612" t="s">
        <v>93</v>
      </c>
    </row>
    <row r="9613" spans="1:8" x14ac:dyDescent="0.25">
      <c r="A9613" t="s">
        <v>332</v>
      </c>
      <c r="B9613" t="s">
        <v>2260</v>
      </c>
      <c r="C9613" t="s">
        <v>89</v>
      </c>
      <c r="D9613" t="s">
        <v>7440</v>
      </c>
      <c r="E9613" t="s">
        <v>1742</v>
      </c>
      <c r="F9613" t="s">
        <v>89</v>
      </c>
      <c r="G9613" t="s">
        <v>89</v>
      </c>
      <c r="H9613" t="s">
        <v>93</v>
      </c>
    </row>
    <row r="9614" spans="1:8" x14ac:dyDescent="0.25">
      <c r="A9614" t="s">
        <v>332</v>
      </c>
      <c r="B9614" t="s">
        <v>1122</v>
      </c>
      <c r="C9614" t="s">
        <v>89</v>
      </c>
      <c r="D9614" t="s">
        <v>89</v>
      </c>
      <c r="E9614" t="s">
        <v>1196</v>
      </c>
      <c r="F9614" t="s">
        <v>89</v>
      </c>
      <c r="G9614" t="s">
        <v>89</v>
      </c>
      <c r="H9614" t="s">
        <v>93</v>
      </c>
    </row>
    <row r="9615" spans="1:8" x14ac:dyDescent="0.25">
      <c r="A9615" t="s">
        <v>332</v>
      </c>
      <c r="B9615" t="s">
        <v>1125</v>
      </c>
      <c r="C9615" t="s">
        <v>89</v>
      </c>
      <c r="D9615" t="s">
        <v>89</v>
      </c>
      <c r="E9615" t="s">
        <v>1196</v>
      </c>
      <c r="F9615" t="s">
        <v>89</v>
      </c>
      <c r="G9615" t="s">
        <v>89</v>
      </c>
      <c r="H9615" t="s">
        <v>93</v>
      </c>
    </row>
    <row r="9616" spans="1:8" x14ac:dyDescent="0.25">
      <c r="A9616" t="s">
        <v>332</v>
      </c>
      <c r="B9616" t="s">
        <v>1127</v>
      </c>
      <c r="C9616" t="s">
        <v>89</v>
      </c>
      <c r="D9616" t="s">
        <v>89</v>
      </c>
      <c r="E9616" t="s">
        <v>1196</v>
      </c>
      <c r="F9616" t="s">
        <v>89</v>
      </c>
      <c r="G9616" t="s">
        <v>89</v>
      </c>
      <c r="H9616" t="s">
        <v>93</v>
      </c>
    </row>
    <row r="9617" spans="1:8" x14ac:dyDescent="0.25">
      <c r="A9617" t="s">
        <v>332</v>
      </c>
      <c r="B9617" t="s">
        <v>1200</v>
      </c>
      <c r="C9617" t="s">
        <v>89</v>
      </c>
      <c r="D9617" t="s">
        <v>89</v>
      </c>
      <c r="E9617" t="s">
        <v>1131</v>
      </c>
      <c r="F9617" t="s">
        <v>89</v>
      </c>
      <c r="G9617" t="s">
        <v>89</v>
      </c>
      <c r="H9617" t="s">
        <v>93</v>
      </c>
    </row>
    <row r="9618" spans="1:8" x14ac:dyDescent="0.25">
      <c r="A9618" t="s">
        <v>332</v>
      </c>
      <c r="B9618" t="s">
        <v>1130</v>
      </c>
      <c r="C9618" t="s">
        <v>89</v>
      </c>
      <c r="D9618" t="s">
        <v>89</v>
      </c>
      <c r="E9618" t="s">
        <v>1131</v>
      </c>
      <c r="F9618" t="s">
        <v>89</v>
      </c>
      <c r="G9618" t="s">
        <v>89</v>
      </c>
      <c r="H9618" t="s">
        <v>93</v>
      </c>
    </row>
    <row r="9619" spans="1:8" x14ac:dyDescent="0.25">
      <c r="A9619" t="s">
        <v>332</v>
      </c>
      <c r="B9619" t="s">
        <v>1132</v>
      </c>
      <c r="C9619" t="s">
        <v>89</v>
      </c>
      <c r="D9619" t="s">
        <v>89</v>
      </c>
      <c r="E9619" t="s">
        <v>1202</v>
      </c>
      <c r="F9619" t="s">
        <v>89</v>
      </c>
      <c r="G9619" t="s">
        <v>89</v>
      </c>
      <c r="H9619" t="s">
        <v>93</v>
      </c>
    </row>
    <row r="9620" spans="1:8" x14ac:dyDescent="0.25">
      <c r="A9620" t="s">
        <v>332</v>
      </c>
      <c r="B9620" t="s">
        <v>1138</v>
      </c>
      <c r="C9620" t="s">
        <v>89</v>
      </c>
      <c r="D9620" t="s">
        <v>89</v>
      </c>
      <c r="E9620" t="s">
        <v>1139</v>
      </c>
      <c r="F9620" t="s">
        <v>89</v>
      </c>
      <c r="G9620" t="s">
        <v>89</v>
      </c>
      <c r="H9620" t="s">
        <v>93</v>
      </c>
    </row>
    <row r="9621" spans="1:8" x14ac:dyDescent="0.25">
      <c r="A9621" t="s">
        <v>333</v>
      </c>
      <c r="B9621" t="s">
        <v>1428</v>
      </c>
      <c r="C9621" t="s">
        <v>89</v>
      </c>
      <c r="D9621" t="s">
        <v>7441</v>
      </c>
      <c r="E9621" t="s">
        <v>1272</v>
      </c>
      <c r="F9621" t="s">
        <v>89</v>
      </c>
      <c r="G9621" t="s">
        <v>89</v>
      </c>
      <c r="H9621" t="s">
        <v>93</v>
      </c>
    </row>
    <row r="9622" spans="1:8" x14ac:dyDescent="0.25">
      <c r="A9622" t="s">
        <v>333</v>
      </c>
      <c r="B9622" t="s">
        <v>1417</v>
      </c>
      <c r="C9622" t="s">
        <v>89</v>
      </c>
      <c r="D9622" t="s">
        <v>7442</v>
      </c>
      <c r="E9622" t="s">
        <v>1233</v>
      </c>
      <c r="F9622" t="s">
        <v>89</v>
      </c>
      <c r="G9622" t="s">
        <v>89</v>
      </c>
      <c r="H9622" t="s">
        <v>93</v>
      </c>
    </row>
    <row r="9623" spans="1:8" x14ac:dyDescent="0.25">
      <c r="A9623" t="s">
        <v>333</v>
      </c>
      <c r="B9623" t="s">
        <v>1520</v>
      </c>
      <c r="C9623" t="s">
        <v>89</v>
      </c>
      <c r="D9623" t="s">
        <v>7443</v>
      </c>
      <c r="E9623" t="s">
        <v>1272</v>
      </c>
      <c r="F9623" t="s">
        <v>89</v>
      </c>
      <c r="G9623" t="s">
        <v>89</v>
      </c>
      <c r="H9623" t="s">
        <v>93</v>
      </c>
    </row>
    <row r="9624" spans="1:8" x14ac:dyDescent="0.25">
      <c r="A9624" t="s">
        <v>333</v>
      </c>
      <c r="B9624" t="s">
        <v>6070</v>
      </c>
      <c r="C9624" t="s">
        <v>89</v>
      </c>
      <c r="D9624" t="s">
        <v>7444</v>
      </c>
      <c r="E9624" t="s">
        <v>1100</v>
      </c>
      <c r="F9624" t="s">
        <v>89</v>
      </c>
      <c r="G9624" t="s">
        <v>89</v>
      </c>
      <c r="H9624" t="s">
        <v>93</v>
      </c>
    </row>
    <row r="9625" spans="1:8" x14ac:dyDescent="0.25">
      <c r="A9625" t="s">
        <v>333</v>
      </c>
      <c r="B9625" t="s">
        <v>1421</v>
      </c>
      <c r="C9625" t="s">
        <v>89</v>
      </c>
      <c r="D9625" t="s">
        <v>7445</v>
      </c>
      <c r="E9625" t="s">
        <v>1265</v>
      </c>
      <c r="F9625" t="s">
        <v>89</v>
      </c>
      <c r="G9625" t="s">
        <v>89</v>
      </c>
      <c r="H9625" t="s">
        <v>93</v>
      </c>
    </row>
    <row r="9626" spans="1:8" x14ac:dyDescent="0.25">
      <c r="A9626" t="s">
        <v>333</v>
      </c>
      <c r="B9626" t="s">
        <v>1417</v>
      </c>
      <c r="C9626" t="s">
        <v>89</v>
      </c>
      <c r="D9626" t="s">
        <v>7442</v>
      </c>
      <c r="E9626" t="s">
        <v>1233</v>
      </c>
      <c r="F9626" t="s">
        <v>89</v>
      </c>
      <c r="G9626" t="s">
        <v>89</v>
      </c>
      <c r="H9626" t="s">
        <v>93</v>
      </c>
    </row>
    <row r="9627" spans="1:8" x14ac:dyDescent="0.25">
      <c r="A9627" t="s">
        <v>333</v>
      </c>
      <c r="B9627" t="s">
        <v>1428</v>
      </c>
      <c r="C9627" t="s">
        <v>89</v>
      </c>
      <c r="D9627" t="s">
        <v>7441</v>
      </c>
      <c r="E9627" t="s">
        <v>1272</v>
      </c>
      <c r="F9627" t="s">
        <v>89</v>
      </c>
      <c r="G9627" t="s">
        <v>89</v>
      </c>
      <c r="H9627" t="s">
        <v>93</v>
      </c>
    </row>
    <row r="9628" spans="1:8" x14ac:dyDescent="0.25">
      <c r="A9628" t="s">
        <v>333</v>
      </c>
      <c r="B9628" t="s">
        <v>1520</v>
      </c>
      <c r="C9628" t="s">
        <v>89</v>
      </c>
      <c r="D9628" t="s">
        <v>7443</v>
      </c>
      <c r="E9628" t="s">
        <v>1272</v>
      </c>
      <c r="F9628" t="s">
        <v>89</v>
      </c>
      <c r="G9628" t="s">
        <v>89</v>
      </c>
      <c r="H9628" t="s">
        <v>93</v>
      </c>
    </row>
    <row r="9629" spans="1:8" x14ac:dyDescent="0.25">
      <c r="A9629" t="s">
        <v>333</v>
      </c>
      <c r="B9629" t="s">
        <v>6070</v>
      </c>
      <c r="C9629" t="s">
        <v>89</v>
      </c>
      <c r="D9629" t="s">
        <v>7444</v>
      </c>
      <c r="E9629" t="s">
        <v>1100</v>
      </c>
      <c r="F9629" t="s">
        <v>89</v>
      </c>
      <c r="G9629" t="s">
        <v>89</v>
      </c>
      <c r="H9629" t="s">
        <v>93</v>
      </c>
    </row>
    <row r="9630" spans="1:8" x14ac:dyDescent="0.25">
      <c r="A9630" t="s">
        <v>333</v>
      </c>
      <c r="B9630" t="s">
        <v>1555</v>
      </c>
      <c r="C9630" t="s">
        <v>89</v>
      </c>
      <c r="D9630" t="s">
        <v>7446</v>
      </c>
      <c r="E9630" t="s">
        <v>1115</v>
      </c>
      <c r="F9630" t="s">
        <v>89</v>
      </c>
      <c r="G9630" t="s">
        <v>89</v>
      </c>
      <c r="H9630" t="s">
        <v>93</v>
      </c>
    </row>
    <row r="9631" spans="1:8" x14ac:dyDescent="0.25">
      <c r="A9631" t="s">
        <v>333</v>
      </c>
      <c r="B9631" t="s">
        <v>1421</v>
      </c>
      <c r="C9631" t="s">
        <v>89</v>
      </c>
      <c r="D9631" t="s">
        <v>7445</v>
      </c>
      <c r="E9631" t="s">
        <v>1265</v>
      </c>
      <c r="F9631" t="s">
        <v>89</v>
      </c>
      <c r="G9631" t="s">
        <v>89</v>
      </c>
      <c r="H9631" t="s">
        <v>93</v>
      </c>
    </row>
    <row r="9632" spans="1:8" x14ac:dyDescent="0.25">
      <c r="A9632" t="s">
        <v>333</v>
      </c>
      <c r="B9632" t="s">
        <v>1483</v>
      </c>
      <c r="C9632" t="s">
        <v>89</v>
      </c>
      <c r="D9632" t="s">
        <v>7447</v>
      </c>
      <c r="E9632" t="s">
        <v>1121</v>
      </c>
      <c r="F9632" t="s">
        <v>89</v>
      </c>
      <c r="G9632" t="s">
        <v>89</v>
      </c>
      <c r="H9632" t="s">
        <v>93</v>
      </c>
    </row>
    <row r="9633" spans="1:8" x14ac:dyDescent="0.25">
      <c r="A9633" t="s">
        <v>333</v>
      </c>
      <c r="B9633" t="s">
        <v>1434</v>
      </c>
      <c r="C9633" t="s">
        <v>89</v>
      </c>
      <c r="D9633" t="s">
        <v>7448</v>
      </c>
      <c r="E9633" t="s">
        <v>1569</v>
      </c>
      <c r="F9633" t="s">
        <v>89</v>
      </c>
      <c r="G9633" t="s">
        <v>89</v>
      </c>
      <c r="H9633" t="s">
        <v>93</v>
      </c>
    </row>
    <row r="9634" spans="1:8" x14ac:dyDescent="0.25">
      <c r="A9634" t="s">
        <v>333</v>
      </c>
      <c r="B9634" t="s">
        <v>6087</v>
      </c>
      <c r="C9634" t="s">
        <v>89</v>
      </c>
      <c r="D9634" t="s">
        <v>7449</v>
      </c>
      <c r="E9634" t="s">
        <v>1162</v>
      </c>
      <c r="F9634" t="s">
        <v>89</v>
      </c>
      <c r="G9634" t="s">
        <v>89</v>
      </c>
      <c r="H9634" t="s">
        <v>93</v>
      </c>
    </row>
    <row r="9635" spans="1:8" x14ac:dyDescent="0.25">
      <c r="A9635" t="s">
        <v>333</v>
      </c>
      <c r="B9635" t="s">
        <v>1122</v>
      </c>
      <c r="C9635" t="s">
        <v>89</v>
      </c>
      <c r="D9635" t="s">
        <v>89</v>
      </c>
      <c r="E9635" t="s">
        <v>1335</v>
      </c>
      <c r="F9635" t="s">
        <v>89</v>
      </c>
      <c r="G9635" t="s">
        <v>89</v>
      </c>
      <c r="H9635" t="s">
        <v>93</v>
      </c>
    </row>
    <row r="9636" spans="1:8" x14ac:dyDescent="0.25">
      <c r="A9636" t="s">
        <v>333</v>
      </c>
      <c r="B9636" t="s">
        <v>1332</v>
      </c>
      <c r="C9636" t="s">
        <v>89</v>
      </c>
      <c r="D9636" t="s">
        <v>89</v>
      </c>
      <c r="E9636" t="s">
        <v>1335</v>
      </c>
      <c r="F9636" t="s">
        <v>89</v>
      </c>
      <c r="G9636" t="s">
        <v>89</v>
      </c>
      <c r="H9636" t="s">
        <v>93</v>
      </c>
    </row>
    <row r="9637" spans="1:8" x14ac:dyDescent="0.25">
      <c r="A9637" t="s">
        <v>333</v>
      </c>
      <c r="B9637" t="s">
        <v>1124</v>
      </c>
      <c r="C9637" t="s">
        <v>89</v>
      </c>
      <c r="D9637" t="s">
        <v>89</v>
      </c>
      <c r="E9637" t="s">
        <v>1335</v>
      </c>
      <c r="F9637" t="s">
        <v>89</v>
      </c>
      <c r="G9637" t="s">
        <v>89</v>
      </c>
      <c r="H9637" t="s">
        <v>93</v>
      </c>
    </row>
    <row r="9638" spans="1:8" x14ac:dyDescent="0.25">
      <c r="A9638" t="s">
        <v>333</v>
      </c>
      <c r="B9638" t="s">
        <v>1125</v>
      </c>
      <c r="C9638" t="s">
        <v>89</v>
      </c>
      <c r="D9638" t="s">
        <v>89</v>
      </c>
      <c r="E9638" t="s">
        <v>1335</v>
      </c>
      <c r="F9638" t="s">
        <v>89</v>
      </c>
      <c r="G9638" t="s">
        <v>89</v>
      </c>
      <c r="H9638" t="s">
        <v>93</v>
      </c>
    </row>
    <row r="9639" spans="1:8" x14ac:dyDescent="0.25">
      <c r="A9639" t="s">
        <v>333</v>
      </c>
      <c r="B9639" t="s">
        <v>1126</v>
      </c>
      <c r="C9639" t="s">
        <v>89</v>
      </c>
      <c r="D9639" t="s">
        <v>89</v>
      </c>
      <c r="E9639" t="s">
        <v>1335</v>
      </c>
      <c r="F9639" t="s">
        <v>89</v>
      </c>
      <c r="G9639" t="s">
        <v>89</v>
      </c>
      <c r="H9639" t="s">
        <v>93</v>
      </c>
    </row>
    <row r="9640" spans="1:8" x14ac:dyDescent="0.25">
      <c r="A9640" t="s">
        <v>333</v>
      </c>
      <c r="B9640" t="s">
        <v>1127</v>
      </c>
      <c r="C9640" t="s">
        <v>89</v>
      </c>
      <c r="D9640" t="s">
        <v>89</v>
      </c>
      <c r="E9640" t="s">
        <v>1335</v>
      </c>
      <c r="F9640" t="s">
        <v>89</v>
      </c>
      <c r="G9640" t="s">
        <v>89</v>
      </c>
      <c r="H9640" t="s">
        <v>93</v>
      </c>
    </row>
    <row r="9641" spans="1:8" x14ac:dyDescent="0.25">
      <c r="A9641" t="s">
        <v>333</v>
      </c>
      <c r="B9641" t="s">
        <v>1266</v>
      </c>
      <c r="C9641" t="s">
        <v>89</v>
      </c>
      <c r="D9641" t="s">
        <v>89</v>
      </c>
      <c r="E9641" t="s">
        <v>1131</v>
      </c>
      <c r="F9641" t="s">
        <v>89</v>
      </c>
      <c r="G9641" t="s">
        <v>89</v>
      </c>
      <c r="H9641" t="s">
        <v>93</v>
      </c>
    </row>
    <row r="9642" spans="1:8" x14ac:dyDescent="0.25">
      <c r="A9642" t="s">
        <v>333</v>
      </c>
      <c r="B9642" t="s">
        <v>1200</v>
      </c>
      <c r="C9642" t="s">
        <v>89</v>
      </c>
      <c r="D9642" t="s">
        <v>89</v>
      </c>
      <c r="E9642" t="s">
        <v>1131</v>
      </c>
      <c r="F9642" t="s">
        <v>89</v>
      </c>
      <c r="G9642" t="s">
        <v>89</v>
      </c>
      <c r="H9642" t="s">
        <v>93</v>
      </c>
    </row>
    <row r="9643" spans="1:8" x14ac:dyDescent="0.25">
      <c r="A9643" t="s">
        <v>333</v>
      </c>
      <c r="B9643" t="s">
        <v>1128</v>
      </c>
      <c r="C9643" t="s">
        <v>89</v>
      </c>
      <c r="D9643" t="s">
        <v>89</v>
      </c>
      <c r="E9643" t="s">
        <v>1202</v>
      </c>
      <c r="F9643" t="s">
        <v>89</v>
      </c>
      <c r="G9643" t="s">
        <v>89</v>
      </c>
      <c r="H9643" t="s">
        <v>93</v>
      </c>
    </row>
    <row r="9644" spans="1:8" x14ac:dyDescent="0.25">
      <c r="A9644" t="s">
        <v>333</v>
      </c>
      <c r="B9644" t="s">
        <v>1130</v>
      </c>
      <c r="C9644" t="s">
        <v>89</v>
      </c>
      <c r="D9644" t="s">
        <v>89</v>
      </c>
      <c r="E9644" t="s">
        <v>1202</v>
      </c>
      <c r="F9644" t="s">
        <v>89</v>
      </c>
      <c r="G9644" t="s">
        <v>89</v>
      </c>
      <c r="H9644" t="s">
        <v>93</v>
      </c>
    </row>
    <row r="9645" spans="1:8" x14ac:dyDescent="0.25">
      <c r="A9645" t="s">
        <v>333</v>
      </c>
      <c r="B9645" t="s">
        <v>1132</v>
      </c>
      <c r="C9645" t="s">
        <v>89</v>
      </c>
      <c r="D9645" t="s">
        <v>89</v>
      </c>
      <c r="E9645" t="s">
        <v>1133</v>
      </c>
      <c r="F9645" t="s">
        <v>89</v>
      </c>
      <c r="G9645" t="s">
        <v>89</v>
      </c>
      <c r="H9645" t="s">
        <v>93</v>
      </c>
    </row>
    <row r="9646" spans="1:8" x14ac:dyDescent="0.25">
      <c r="A9646" t="s">
        <v>333</v>
      </c>
      <c r="B9646" t="s">
        <v>1268</v>
      </c>
      <c r="C9646" t="s">
        <v>89</v>
      </c>
      <c r="D9646" t="s">
        <v>89</v>
      </c>
      <c r="E9646" t="s">
        <v>1135</v>
      </c>
      <c r="F9646" t="s">
        <v>89</v>
      </c>
      <c r="G9646" t="s">
        <v>89</v>
      </c>
      <c r="H9646" t="s">
        <v>93</v>
      </c>
    </row>
    <row r="9647" spans="1:8" x14ac:dyDescent="0.25">
      <c r="A9647" t="s">
        <v>333</v>
      </c>
      <c r="B9647" t="s">
        <v>1337</v>
      </c>
      <c r="C9647" t="s">
        <v>89</v>
      </c>
      <c r="D9647" t="s">
        <v>89</v>
      </c>
      <c r="E9647" t="s">
        <v>1135</v>
      </c>
      <c r="F9647" t="s">
        <v>89</v>
      </c>
      <c r="G9647" t="s">
        <v>89</v>
      </c>
      <c r="H9647" t="s">
        <v>93</v>
      </c>
    </row>
    <row r="9648" spans="1:8" x14ac:dyDescent="0.25">
      <c r="A9648" t="s">
        <v>333</v>
      </c>
      <c r="B9648" t="s">
        <v>1269</v>
      </c>
      <c r="C9648" t="s">
        <v>89</v>
      </c>
      <c r="D9648" t="s">
        <v>89</v>
      </c>
      <c r="E9648" t="s">
        <v>1135</v>
      </c>
      <c r="F9648" t="s">
        <v>89</v>
      </c>
      <c r="G9648" t="s">
        <v>89</v>
      </c>
      <c r="H9648" t="s">
        <v>93</v>
      </c>
    </row>
    <row r="9649" spans="1:8" x14ac:dyDescent="0.25">
      <c r="A9649" t="s">
        <v>333</v>
      </c>
      <c r="B9649" t="s">
        <v>1270</v>
      </c>
      <c r="C9649" t="s">
        <v>89</v>
      </c>
      <c r="D9649" t="s">
        <v>89</v>
      </c>
      <c r="E9649" t="s">
        <v>1135</v>
      </c>
      <c r="F9649" t="s">
        <v>89</v>
      </c>
      <c r="G9649" t="s">
        <v>89</v>
      </c>
      <c r="H9649" t="s">
        <v>93</v>
      </c>
    </row>
    <row r="9650" spans="1:8" x14ac:dyDescent="0.25">
      <c r="A9650" t="s">
        <v>333</v>
      </c>
      <c r="B9650" t="s">
        <v>1232</v>
      </c>
      <c r="C9650" t="s">
        <v>89</v>
      </c>
      <c r="D9650" t="s">
        <v>89</v>
      </c>
      <c r="E9650" t="s">
        <v>1135</v>
      </c>
      <c r="F9650" t="s">
        <v>89</v>
      </c>
      <c r="G9650" t="s">
        <v>89</v>
      </c>
      <c r="H9650" t="s">
        <v>93</v>
      </c>
    </row>
    <row r="9651" spans="1:8" x14ac:dyDescent="0.25">
      <c r="A9651" t="s">
        <v>333</v>
      </c>
      <c r="B9651" t="s">
        <v>1138</v>
      </c>
      <c r="C9651" t="s">
        <v>89</v>
      </c>
      <c r="D9651" t="s">
        <v>89</v>
      </c>
      <c r="E9651" t="s">
        <v>1139</v>
      </c>
      <c r="F9651" t="s">
        <v>89</v>
      </c>
      <c r="G9651" t="s">
        <v>89</v>
      </c>
      <c r="H9651" t="s">
        <v>93</v>
      </c>
    </row>
    <row r="9652" spans="1:8" x14ac:dyDescent="0.25">
      <c r="A9652" t="s">
        <v>334</v>
      </c>
      <c r="B9652" t="s">
        <v>3230</v>
      </c>
      <c r="C9652" t="s">
        <v>89</v>
      </c>
      <c r="D9652" t="s">
        <v>7450</v>
      </c>
      <c r="E9652" t="s">
        <v>1142</v>
      </c>
      <c r="F9652" t="s">
        <v>89</v>
      </c>
      <c r="G9652" t="s">
        <v>89</v>
      </c>
      <c r="H9652" t="s">
        <v>93</v>
      </c>
    </row>
    <row r="9653" spans="1:8" x14ac:dyDescent="0.25">
      <c r="A9653" t="s">
        <v>334</v>
      </c>
      <c r="B9653" t="s">
        <v>5237</v>
      </c>
      <c r="C9653" t="s">
        <v>89</v>
      </c>
      <c r="D9653" t="s">
        <v>7450</v>
      </c>
      <c r="E9653" t="s">
        <v>1142</v>
      </c>
      <c r="F9653" t="s">
        <v>89</v>
      </c>
      <c r="G9653" t="s">
        <v>89</v>
      </c>
      <c r="H9653" t="s">
        <v>93</v>
      </c>
    </row>
    <row r="9654" spans="1:8" x14ac:dyDescent="0.25">
      <c r="A9654" t="s">
        <v>334</v>
      </c>
      <c r="B9654" t="s">
        <v>3251</v>
      </c>
      <c r="C9654" t="s">
        <v>89</v>
      </c>
      <c r="D9654" t="s">
        <v>7450</v>
      </c>
      <c r="E9654" t="s">
        <v>1142</v>
      </c>
      <c r="F9654" t="s">
        <v>89</v>
      </c>
      <c r="G9654" t="s">
        <v>89</v>
      </c>
      <c r="H9654" t="s">
        <v>93</v>
      </c>
    </row>
    <row r="9655" spans="1:8" x14ac:dyDescent="0.25">
      <c r="A9655" t="s">
        <v>334</v>
      </c>
      <c r="B9655" t="s">
        <v>2551</v>
      </c>
      <c r="C9655" t="s">
        <v>89</v>
      </c>
      <c r="D9655" t="s">
        <v>7451</v>
      </c>
      <c r="E9655" t="s">
        <v>1395</v>
      </c>
      <c r="F9655" t="s">
        <v>89</v>
      </c>
      <c r="G9655" t="s">
        <v>89</v>
      </c>
      <c r="H9655" t="s">
        <v>93</v>
      </c>
    </row>
    <row r="9656" spans="1:8" x14ac:dyDescent="0.25">
      <c r="A9656" t="s">
        <v>334</v>
      </c>
      <c r="B9656" t="s">
        <v>3728</v>
      </c>
      <c r="C9656" t="s">
        <v>89</v>
      </c>
      <c r="D9656" t="s">
        <v>7452</v>
      </c>
      <c r="E9656" t="s">
        <v>1947</v>
      </c>
      <c r="F9656" t="s">
        <v>89</v>
      </c>
      <c r="G9656" t="s">
        <v>89</v>
      </c>
      <c r="H9656" t="s">
        <v>93</v>
      </c>
    </row>
    <row r="9657" spans="1:8" x14ac:dyDescent="0.25">
      <c r="A9657" t="s">
        <v>334</v>
      </c>
      <c r="B9657" t="s">
        <v>1392</v>
      </c>
      <c r="C9657" t="s">
        <v>89</v>
      </c>
      <c r="D9657" t="s">
        <v>7453</v>
      </c>
      <c r="E9657" t="s">
        <v>1272</v>
      </c>
      <c r="F9657" t="s">
        <v>89</v>
      </c>
      <c r="G9657" t="s">
        <v>89</v>
      </c>
      <c r="H9657" t="s">
        <v>93</v>
      </c>
    </row>
    <row r="9658" spans="1:8" x14ac:dyDescent="0.25">
      <c r="A9658" t="s">
        <v>334</v>
      </c>
      <c r="B9658" t="s">
        <v>1405</v>
      </c>
      <c r="C9658" t="s">
        <v>89</v>
      </c>
      <c r="D9658" t="s">
        <v>7450</v>
      </c>
      <c r="E9658" t="s">
        <v>1142</v>
      </c>
      <c r="F9658" t="s">
        <v>89</v>
      </c>
      <c r="G9658" t="s">
        <v>89</v>
      </c>
      <c r="H9658" t="s">
        <v>93</v>
      </c>
    </row>
    <row r="9659" spans="1:8" x14ac:dyDescent="0.25">
      <c r="A9659" t="s">
        <v>334</v>
      </c>
      <c r="B9659" t="s">
        <v>7454</v>
      </c>
      <c r="C9659" t="s">
        <v>89</v>
      </c>
      <c r="D9659" t="s">
        <v>7450</v>
      </c>
      <c r="E9659" t="s">
        <v>1094</v>
      </c>
      <c r="F9659" t="s">
        <v>89</v>
      </c>
      <c r="G9659" t="s">
        <v>89</v>
      </c>
      <c r="H9659" t="s">
        <v>93</v>
      </c>
    </row>
    <row r="9660" spans="1:8" x14ac:dyDescent="0.25">
      <c r="A9660" t="s">
        <v>334</v>
      </c>
      <c r="B9660" t="s">
        <v>7455</v>
      </c>
      <c r="C9660" t="s">
        <v>89</v>
      </c>
      <c r="D9660" t="s">
        <v>7450</v>
      </c>
      <c r="E9660" t="s">
        <v>1094</v>
      </c>
      <c r="F9660" t="s">
        <v>89</v>
      </c>
      <c r="G9660" t="s">
        <v>89</v>
      </c>
      <c r="H9660" t="s">
        <v>93</v>
      </c>
    </row>
    <row r="9661" spans="1:8" x14ac:dyDescent="0.25">
      <c r="A9661" t="s">
        <v>334</v>
      </c>
      <c r="B9661" t="s">
        <v>7456</v>
      </c>
      <c r="C9661" t="s">
        <v>89</v>
      </c>
      <c r="D9661" t="s">
        <v>7450</v>
      </c>
      <c r="E9661" t="s">
        <v>1094</v>
      </c>
      <c r="F9661" t="s">
        <v>89</v>
      </c>
      <c r="G9661" t="s">
        <v>89</v>
      </c>
      <c r="H9661" t="s">
        <v>93</v>
      </c>
    </row>
    <row r="9662" spans="1:8" x14ac:dyDescent="0.25">
      <c r="A9662" t="s">
        <v>334</v>
      </c>
      <c r="B9662" t="s">
        <v>7457</v>
      </c>
      <c r="C9662" t="s">
        <v>89</v>
      </c>
      <c r="D9662" t="s">
        <v>7450</v>
      </c>
      <c r="E9662" t="s">
        <v>1094</v>
      </c>
      <c r="F9662" t="s">
        <v>89</v>
      </c>
      <c r="G9662" t="s">
        <v>89</v>
      </c>
      <c r="H9662" t="s">
        <v>93</v>
      </c>
    </row>
    <row r="9663" spans="1:8" x14ac:dyDescent="0.25">
      <c r="A9663" t="s">
        <v>334</v>
      </c>
      <c r="B9663" t="s">
        <v>6026</v>
      </c>
      <c r="C9663" t="s">
        <v>89</v>
      </c>
      <c r="D9663" t="s">
        <v>7458</v>
      </c>
      <c r="E9663" t="s">
        <v>1093</v>
      </c>
      <c r="F9663" t="s">
        <v>89</v>
      </c>
      <c r="G9663" t="s">
        <v>89</v>
      </c>
      <c r="H9663" t="s">
        <v>93</v>
      </c>
    </row>
    <row r="9664" spans="1:8" x14ac:dyDescent="0.25">
      <c r="A9664" t="s">
        <v>334</v>
      </c>
      <c r="B9664" t="s">
        <v>3230</v>
      </c>
      <c r="C9664" t="s">
        <v>89</v>
      </c>
      <c r="D9664" t="s">
        <v>7450</v>
      </c>
      <c r="E9664" t="s">
        <v>1142</v>
      </c>
      <c r="F9664" t="s">
        <v>89</v>
      </c>
      <c r="G9664" t="s">
        <v>89</v>
      </c>
      <c r="H9664" t="s">
        <v>93</v>
      </c>
    </row>
    <row r="9665" spans="1:8" x14ac:dyDescent="0.25">
      <c r="A9665" t="s">
        <v>334</v>
      </c>
      <c r="B9665" t="s">
        <v>3251</v>
      </c>
      <c r="C9665" t="s">
        <v>89</v>
      </c>
      <c r="D9665" t="s">
        <v>7450</v>
      </c>
      <c r="E9665" t="s">
        <v>1142</v>
      </c>
      <c r="F9665" t="s">
        <v>89</v>
      </c>
      <c r="G9665" t="s">
        <v>89</v>
      </c>
      <c r="H9665" t="s">
        <v>93</v>
      </c>
    </row>
    <row r="9666" spans="1:8" x14ac:dyDescent="0.25">
      <c r="A9666" t="s">
        <v>334</v>
      </c>
      <c r="B9666" t="s">
        <v>5237</v>
      </c>
      <c r="C9666" t="s">
        <v>89</v>
      </c>
      <c r="D9666" t="s">
        <v>7450</v>
      </c>
      <c r="E9666" t="s">
        <v>1142</v>
      </c>
      <c r="F9666" t="s">
        <v>89</v>
      </c>
      <c r="G9666" t="s">
        <v>89</v>
      </c>
      <c r="H9666" t="s">
        <v>93</v>
      </c>
    </row>
    <row r="9667" spans="1:8" x14ac:dyDescent="0.25">
      <c r="A9667" t="s">
        <v>334</v>
      </c>
      <c r="B9667" t="s">
        <v>2551</v>
      </c>
      <c r="C9667" t="s">
        <v>89</v>
      </c>
      <c r="D9667" t="s">
        <v>7451</v>
      </c>
      <c r="E9667" t="s">
        <v>1395</v>
      </c>
      <c r="F9667" t="s">
        <v>89</v>
      </c>
      <c r="G9667" t="s">
        <v>89</v>
      </c>
      <c r="H9667" t="s">
        <v>93</v>
      </c>
    </row>
    <row r="9668" spans="1:8" x14ac:dyDescent="0.25">
      <c r="A9668" t="s">
        <v>334</v>
      </c>
      <c r="B9668" t="s">
        <v>1403</v>
      </c>
      <c r="C9668" t="s">
        <v>89</v>
      </c>
      <c r="D9668" t="s">
        <v>7459</v>
      </c>
      <c r="E9668" t="s">
        <v>1395</v>
      </c>
      <c r="F9668" t="s">
        <v>89</v>
      </c>
      <c r="G9668" t="s">
        <v>89</v>
      </c>
      <c r="H9668" t="s">
        <v>93</v>
      </c>
    </row>
    <row r="9669" spans="1:8" x14ac:dyDescent="0.25">
      <c r="A9669" t="s">
        <v>334</v>
      </c>
      <c r="B9669" t="s">
        <v>1404</v>
      </c>
      <c r="C9669" t="s">
        <v>89</v>
      </c>
      <c r="D9669" t="s">
        <v>7459</v>
      </c>
      <c r="E9669" t="s">
        <v>1395</v>
      </c>
      <c r="F9669" t="s">
        <v>89</v>
      </c>
      <c r="G9669" t="s">
        <v>89</v>
      </c>
      <c r="H9669" t="s">
        <v>93</v>
      </c>
    </row>
    <row r="9670" spans="1:8" x14ac:dyDescent="0.25">
      <c r="A9670" t="s">
        <v>334</v>
      </c>
      <c r="B9670" t="s">
        <v>1314</v>
      </c>
      <c r="C9670" t="s">
        <v>89</v>
      </c>
      <c r="D9670" t="s">
        <v>7459</v>
      </c>
      <c r="E9670" t="s">
        <v>1395</v>
      </c>
      <c r="F9670" t="s">
        <v>89</v>
      </c>
      <c r="G9670" t="s">
        <v>89</v>
      </c>
      <c r="H9670" t="s">
        <v>93</v>
      </c>
    </row>
    <row r="9671" spans="1:8" x14ac:dyDescent="0.25">
      <c r="A9671" t="s">
        <v>334</v>
      </c>
      <c r="B9671" t="s">
        <v>1256</v>
      </c>
      <c r="C9671" t="s">
        <v>89</v>
      </c>
      <c r="D9671" t="s">
        <v>7459</v>
      </c>
      <c r="E9671" t="s">
        <v>1524</v>
      </c>
      <c r="F9671" t="s">
        <v>89</v>
      </c>
      <c r="G9671" t="s">
        <v>89</v>
      </c>
      <c r="H9671" t="s">
        <v>93</v>
      </c>
    </row>
    <row r="9672" spans="1:8" x14ac:dyDescent="0.25">
      <c r="A9672" t="s">
        <v>334</v>
      </c>
      <c r="B9672" t="s">
        <v>3728</v>
      </c>
      <c r="C9672" t="s">
        <v>89</v>
      </c>
      <c r="D9672" t="s">
        <v>7452</v>
      </c>
      <c r="E9672" t="s">
        <v>1947</v>
      </c>
      <c r="F9672" t="s">
        <v>89</v>
      </c>
      <c r="G9672" t="s">
        <v>89</v>
      </c>
      <c r="H9672" t="s">
        <v>93</v>
      </c>
    </row>
    <row r="9673" spans="1:8" x14ac:dyDescent="0.25">
      <c r="A9673" t="s">
        <v>334</v>
      </c>
      <c r="B9673" t="s">
        <v>1332</v>
      </c>
      <c r="C9673" t="s">
        <v>89</v>
      </c>
      <c r="D9673" t="s">
        <v>89</v>
      </c>
      <c r="E9673" t="s">
        <v>1218</v>
      </c>
      <c r="F9673" t="s">
        <v>89</v>
      </c>
      <c r="G9673" t="s">
        <v>89</v>
      </c>
      <c r="H9673" t="s">
        <v>93</v>
      </c>
    </row>
    <row r="9674" spans="1:8" x14ac:dyDescent="0.25">
      <c r="A9674" t="s">
        <v>334</v>
      </c>
      <c r="B9674" t="s">
        <v>1198</v>
      </c>
      <c r="C9674" t="s">
        <v>89</v>
      </c>
      <c r="D9674" t="s">
        <v>89</v>
      </c>
      <c r="E9674" t="s">
        <v>1218</v>
      </c>
      <c r="F9674" t="s">
        <v>89</v>
      </c>
      <c r="G9674" t="s">
        <v>89</v>
      </c>
      <c r="H9674" t="s">
        <v>93</v>
      </c>
    </row>
    <row r="9675" spans="1:8" x14ac:dyDescent="0.25">
      <c r="A9675" t="s">
        <v>334</v>
      </c>
      <c r="B9675" t="s">
        <v>1726</v>
      </c>
      <c r="C9675" t="s">
        <v>89</v>
      </c>
      <c r="D9675" t="s">
        <v>89</v>
      </c>
      <c r="E9675" t="s">
        <v>1218</v>
      </c>
      <c r="F9675" t="s">
        <v>89</v>
      </c>
      <c r="G9675" t="s">
        <v>89</v>
      </c>
      <c r="H9675" t="s">
        <v>93</v>
      </c>
    </row>
    <row r="9676" spans="1:8" x14ac:dyDescent="0.25">
      <c r="A9676" t="s">
        <v>334</v>
      </c>
      <c r="B9676" t="s">
        <v>1473</v>
      </c>
      <c r="C9676" t="s">
        <v>89</v>
      </c>
      <c r="D9676" t="s">
        <v>89</v>
      </c>
      <c r="E9676" t="s">
        <v>1218</v>
      </c>
      <c r="F9676" t="s">
        <v>89</v>
      </c>
      <c r="G9676" t="s">
        <v>89</v>
      </c>
      <c r="H9676" t="s">
        <v>93</v>
      </c>
    </row>
    <row r="9677" spans="1:8" x14ac:dyDescent="0.25">
      <c r="A9677" t="s">
        <v>334</v>
      </c>
      <c r="B9677" t="s">
        <v>1727</v>
      </c>
      <c r="C9677" t="s">
        <v>89</v>
      </c>
      <c r="D9677" t="s">
        <v>89</v>
      </c>
      <c r="E9677" t="s">
        <v>1218</v>
      </c>
      <c r="F9677" t="s">
        <v>89</v>
      </c>
      <c r="G9677" t="s">
        <v>89</v>
      </c>
      <c r="H9677" t="s">
        <v>93</v>
      </c>
    </row>
    <row r="9678" spans="1:8" x14ac:dyDescent="0.25">
      <c r="A9678" t="s">
        <v>334</v>
      </c>
      <c r="B9678" t="s">
        <v>1266</v>
      </c>
      <c r="C9678" t="s">
        <v>89</v>
      </c>
      <c r="D9678" t="s">
        <v>89</v>
      </c>
      <c r="E9678" t="s">
        <v>1131</v>
      </c>
      <c r="F9678" t="s">
        <v>89</v>
      </c>
      <c r="G9678" t="s">
        <v>89</v>
      </c>
      <c r="H9678" t="s">
        <v>93</v>
      </c>
    </row>
    <row r="9679" spans="1:8" x14ac:dyDescent="0.25">
      <c r="A9679" t="s">
        <v>334</v>
      </c>
      <c r="B9679" t="s">
        <v>1200</v>
      </c>
      <c r="C9679" t="s">
        <v>89</v>
      </c>
      <c r="D9679" t="s">
        <v>89</v>
      </c>
      <c r="E9679" t="s">
        <v>1131</v>
      </c>
      <c r="F9679" t="s">
        <v>89</v>
      </c>
      <c r="G9679" t="s">
        <v>89</v>
      </c>
      <c r="H9679" t="s">
        <v>93</v>
      </c>
    </row>
    <row r="9680" spans="1:8" x14ac:dyDescent="0.25">
      <c r="A9680" t="s">
        <v>334</v>
      </c>
      <c r="B9680" t="s">
        <v>1130</v>
      </c>
      <c r="C9680" t="s">
        <v>89</v>
      </c>
      <c r="D9680" t="s">
        <v>89</v>
      </c>
      <c r="E9680" t="s">
        <v>1133</v>
      </c>
      <c r="F9680" t="s">
        <v>89</v>
      </c>
      <c r="G9680" t="s">
        <v>89</v>
      </c>
      <c r="H9680" t="s">
        <v>93</v>
      </c>
    </row>
    <row r="9681" spans="1:8" x14ac:dyDescent="0.25">
      <c r="A9681" t="s">
        <v>334</v>
      </c>
      <c r="B9681" t="s">
        <v>1132</v>
      </c>
      <c r="C9681" t="s">
        <v>89</v>
      </c>
      <c r="D9681" t="s">
        <v>89</v>
      </c>
      <c r="E9681" t="s">
        <v>1221</v>
      </c>
      <c r="F9681" t="s">
        <v>89</v>
      </c>
      <c r="G9681" t="s">
        <v>89</v>
      </c>
      <c r="H9681" t="s">
        <v>93</v>
      </c>
    </row>
    <row r="9682" spans="1:8" x14ac:dyDescent="0.25">
      <c r="A9682" t="s">
        <v>334</v>
      </c>
      <c r="B9682" t="s">
        <v>1138</v>
      </c>
      <c r="C9682" t="s">
        <v>89</v>
      </c>
      <c r="D9682" t="s">
        <v>89</v>
      </c>
      <c r="E9682" t="s">
        <v>1139</v>
      </c>
      <c r="F9682" t="s">
        <v>89</v>
      </c>
      <c r="G9682" t="s">
        <v>89</v>
      </c>
      <c r="H9682" t="s">
        <v>93</v>
      </c>
    </row>
    <row r="9683" spans="1:8" x14ac:dyDescent="0.25">
      <c r="A9683" t="s">
        <v>335</v>
      </c>
      <c r="B9683" t="s">
        <v>1294</v>
      </c>
      <c r="C9683" t="s">
        <v>89</v>
      </c>
      <c r="D9683" t="s">
        <v>7450</v>
      </c>
      <c r="E9683" t="s">
        <v>1162</v>
      </c>
      <c r="F9683" t="s">
        <v>89</v>
      </c>
      <c r="G9683" t="s">
        <v>89</v>
      </c>
      <c r="H9683" t="s">
        <v>93</v>
      </c>
    </row>
    <row r="9684" spans="1:8" x14ac:dyDescent="0.25">
      <c r="A9684" t="s">
        <v>335</v>
      </c>
      <c r="B9684" t="s">
        <v>1149</v>
      </c>
      <c r="C9684" t="s">
        <v>89</v>
      </c>
      <c r="D9684" t="s">
        <v>7450</v>
      </c>
      <c r="E9684" t="s">
        <v>1162</v>
      </c>
      <c r="F9684" t="s">
        <v>89</v>
      </c>
      <c r="G9684" t="s">
        <v>89</v>
      </c>
      <c r="H9684" t="s">
        <v>93</v>
      </c>
    </row>
    <row r="9685" spans="1:8" x14ac:dyDescent="0.25">
      <c r="A9685" t="s">
        <v>335</v>
      </c>
      <c r="B9685" t="s">
        <v>7460</v>
      </c>
      <c r="C9685" t="s">
        <v>89</v>
      </c>
      <c r="D9685" t="s">
        <v>7450</v>
      </c>
      <c r="E9685" t="s">
        <v>1153</v>
      </c>
      <c r="F9685" t="s">
        <v>89</v>
      </c>
      <c r="G9685" t="s">
        <v>89</v>
      </c>
      <c r="H9685" t="s">
        <v>93</v>
      </c>
    </row>
    <row r="9686" spans="1:8" x14ac:dyDescent="0.25">
      <c r="A9686" t="s">
        <v>335</v>
      </c>
      <c r="B9686" t="s">
        <v>1181</v>
      </c>
      <c r="C9686" t="s">
        <v>89</v>
      </c>
      <c r="D9686" t="s">
        <v>7450</v>
      </c>
      <c r="E9686" t="s">
        <v>1162</v>
      </c>
      <c r="F9686" t="s">
        <v>89</v>
      </c>
      <c r="G9686" t="s">
        <v>89</v>
      </c>
      <c r="H9686" t="s">
        <v>93</v>
      </c>
    </row>
    <row r="9687" spans="1:8" x14ac:dyDescent="0.25">
      <c r="A9687" t="s">
        <v>335</v>
      </c>
      <c r="B9687" t="s">
        <v>1312</v>
      </c>
      <c r="C9687" t="s">
        <v>89</v>
      </c>
      <c r="D9687" t="s">
        <v>7461</v>
      </c>
      <c r="E9687" t="s">
        <v>1265</v>
      </c>
      <c r="F9687" t="s">
        <v>89</v>
      </c>
      <c r="G9687" t="s">
        <v>89</v>
      </c>
      <c r="H9687" t="s">
        <v>93</v>
      </c>
    </row>
    <row r="9688" spans="1:8" x14ac:dyDescent="0.25">
      <c r="A9688" t="s">
        <v>335</v>
      </c>
      <c r="B9688" t="s">
        <v>7462</v>
      </c>
      <c r="C9688" t="s">
        <v>89</v>
      </c>
      <c r="D9688" t="s">
        <v>7463</v>
      </c>
      <c r="E9688" t="s">
        <v>4119</v>
      </c>
      <c r="F9688" t="s">
        <v>89</v>
      </c>
      <c r="G9688" t="s">
        <v>89</v>
      </c>
      <c r="H9688" t="s">
        <v>93</v>
      </c>
    </row>
    <row r="9689" spans="1:8" x14ac:dyDescent="0.25">
      <c r="A9689" t="s">
        <v>335</v>
      </c>
      <c r="B9689" t="s">
        <v>2183</v>
      </c>
      <c r="C9689" t="s">
        <v>89</v>
      </c>
      <c r="D9689" t="s">
        <v>1399</v>
      </c>
      <c r="E9689" t="s">
        <v>1142</v>
      </c>
      <c r="F9689" t="s">
        <v>89</v>
      </c>
      <c r="G9689" t="s">
        <v>89</v>
      </c>
      <c r="H9689" t="s">
        <v>93</v>
      </c>
    </row>
    <row r="9690" spans="1:8" x14ac:dyDescent="0.25">
      <c r="A9690" t="s">
        <v>335</v>
      </c>
      <c r="B9690" t="s">
        <v>1312</v>
      </c>
      <c r="C9690" t="s">
        <v>89</v>
      </c>
      <c r="D9690" t="s">
        <v>7461</v>
      </c>
      <c r="E9690" t="s">
        <v>1265</v>
      </c>
      <c r="F9690" t="s">
        <v>89</v>
      </c>
      <c r="G9690" t="s">
        <v>89</v>
      </c>
      <c r="H9690" t="s">
        <v>93</v>
      </c>
    </row>
    <row r="9691" spans="1:8" x14ac:dyDescent="0.25">
      <c r="A9691" t="s">
        <v>335</v>
      </c>
      <c r="B9691" t="s">
        <v>2210</v>
      </c>
      <c r="C9691" t="s">
        <v>89</v>
      </c>
      <c r="D9691" t="s">
        <v>7461</v>
      </c>
      <c r="E9691" t="s">
        <v>1265</v>
      </c>
      <c r="F9691" t="s">
        <v>89</v>
      </c>
      <c r="G9691" t="s">
        <v>89</v>
      </c>
      <c r="H9691" t="s">
        <v>93</v>
      </c>
    </row>
    <row r="9692" spans="1:8" x14ac:dyDescent="0.25">
      <c r="A9692" t="s">
        <v>335</v>
      </c>
      <c r="B9692" t="s">
        <v>1403</v>
      </c>
      <c r="C9692" t="s">
        <v>89</v>
      </c>
      <c r="D9692" t="s">
        <v>7461</v>
      </c>
      <c r="E9692" t="s">
        <v>1265</v>
      </c>
      <c r="F9692" t="s">
        <v>89</v>
      </c>
      <c r="G9692" t="s">
        <v>89</v>
      </c>
      <c r="H9692" t="s">
        <v>93</v>
      </c>
    </row>
    <row r="9693" spans="1:8" x14ac:dyDescent="0.25">
      <c r="A9693" t="s">
        <v>335</v>
      </c>
      <c r="B9693" t="s">
        <v>1404</v>
      </c>
      <c r="C9693" t="s">
        <v>89</v>
      </c>
      <c r="D9693" t="s">
        <v>7461</v>
      </c>
      <c r="E9693" t="s">
        <v>1265</v>
      </c>
      <c r="F9693" t="s">
        <v>89</v>
      </c>
      <c r="G9693" t="s">
        <v>89</v>
      </c>
      <c r="H9693" t="s">
        <v>93</v>
      </c>
    </row>
    <row r="9694" spans="1:8" x14ac:dyDescent="0.25">
      <c r="A9694" t="s">
        <v>335</v>
      </c>
      <c r="B9694" t="s">
        <v>1314</v>
      </c>
      <c r="C9694" t="s">
        <v>89</v>
      </c>
      <c r="D9694" t="s">
        <v>7461</v>
      </c>
      <c r="E9694" t="s">
        <v>1265</v>
      </c>
      <c r="F9694" t="s">
        <v>89</v>
      </c>
      <c r="G9694" t="s">
        <v>89</v>
      </c>
      <c r="H9694" t="s">
        <v>93</v>
      </c>
    </row>
    <row r="9695" spans="1:8" x14ac:dyDescent="0.25">
      <c r="A9695" t="s">
        <v>335</v>
      </c>
      <c r="B9695" t="s">
        <v>3728</v>
      </c>
      <c r="C9695" t="s">
        <v>89</v>
      </c>
      <c r="D9695" t="s">
        <v>7464</v>
      </c>
      <c r="E9695" t="s">
        <v>1298</v>
      </c>
      <c r="F9695" t="s">
        <v>89</v>
      </c>
      <c r="G9695" t="s">
        <v>89</v>
      </c>
      <c r="H9695" t="s">
        <v>93</v>
      </c>
    </row>
    <row r="9696" spans="1:8" x14ac:dyDescent="0.25">
      <c r="A9696" t="s">
        <v>335</v>
      </c>
      <c r="B9696" t="s">
        <v>1149</v>
      </c>
      <c r="C9696" t="s">
        <v>89</v>
      </c>
      <c r="D9696" t="s">
        <v>7450</v>
      </c>
      <c r="E9696" t="s">
        <v>1162</v>
      </c>
      <c r="F9696" t="s">
        <v>89</v>
      </c>
      <c r="G9696" t="s">
        <v>89</v>
      </c>
      <c r="H9696" t="s">
        <v>93</v>
      </c>
    </row>
    <row r="9697" spans="1:8" x14ac:dyDescent="0.25">
      <c r="A9697" t="s">
        <v>335</v>
      </c>
      <c r="B9697" t="s">
        <v>1294</v>
      </c>
      <c r="C9697" t="s">
        <v>89</v>
      </c>
      <c r="D9697" t="s">
        <v>7450</v>
      </c>
      <c r="E9697" t="s">
        <v>1162</v>
      </c>
      <c r="F9697" t="s">
        <v>89</v>
      </c>
      <c r="G9697" t="s">
        <v>89</v>
      </c>
      <c r="H9697" t="s">
        <v>93</v>
      </c>
    </row>
    <row r="9698" spans="1:8" x14ac:dyDescent="0.25">
      <c r="A9698" t="s">
        <v>335</v>
      </c>
      <c r="B9698" t="s">
        <v>2242</v>
      </c>
      <c r="C9698" t="s">
        <v>89</v>
      </c>
      <c r="D9698" t="s">
        <v>7450</v>
      </c>
      <c r="E9698" t="s">
        <v>1162</v>
      </c>
      <c r="F9698" t="s">
        <v>89</v>
      </c>
      <c r="G9698" t="s">
        <v>89</v>
      </c>
      <c r="H9698" t="s">
        <v>93</v>
      </c>
    </row>
    <row r="9699" spans="1:8" x14ac:dyDescent="0.25">
      <c r="A9699" t="s">
        <v>335</v>
      </c>
      <c r="B9699" t="s">
        <v>1181</v>
      </c>
      <c r="C9699" t="s">
        <v>89</v>
      </c>
      <c r="D9699" t="s">
        <v>7450</v>
      </c>
      <c r="E9699" t="s">
        <v>1162</v>
      </c>
      <c r="F9699" t="s">
        <v>89</v>
      </c>
      <c r="G9699" t="s">
        <v>89</v>
      </c>
      <c r="H9699" t="s">
        <v>93</v>
      </c>
    </row>
    <row r="9700" spans="1:8" x14ac:dyDescent="0.25">
      <c r="A9700" t="s">
        <v>335</v>
      </c>
      <c r="B9700" t="s">
        <v>1184</v>
      </c>
      <c r="C9700" t="s">
        <v>89</v>
      </c>
      <c r="D9700" t="s">
        <v>7450</v>
      </c>
      <c r="E9700" t="s">
        <v>1162</v>
      </c>
      <c r="F9700" t="s">
        <v>89</v>
      </c>
      <c r="G9700" t="s">
        <v>89</v>
      </c>
      <c r="H9700" t="s">
        <v>93</v>
      </c>
    </row>
    <row r="9701" spans="1:8" x14ac:dyDescent="0.25">
      <c r="A9701" t="s">
        <v>335</v>
      </c>
      <c r="B9701" t="s">
        <v>7460</v>
      </c>
      <c r="C9701" t="s">
        <v>89</v>
      </c>
      <c r="D9701" t="s">
        <v>7450</v>
      </c>
      <c r="E9701" t="s">
        <v>1153</v>
      </c>
      <c r="F9701" t="s">
        <v>89</v>
      </c>
      <c r="G9701" t="s">
        <v>89</v>
      </c>
      <c r="H9701" t="s">
        <v>93</v>
      </c>
    </row>
    <row r="9702" spans="1:8" x14ac:dyDescent="0.25">
      <c r="A9702" t="s">
        <v>335</v>
      </c>
      <c r="B9702" t="s">
        <v>7465</v>
      </c>
      <c r="C9702" t="s">
        <v>89</v>
      </c>
      <c r="D9702" t="s">
        <v>7450</v>
      </c>
      <c r="E9702" t="s">
        <v>1153</v>
      </c>
      <c r="F9702" t="s">
        <v>89</v>
      </c>
      <c r="G9702" t="s">
        <v>89</v>
      </c>
      <c r="H9702" t="s">
        <v>93</v>
      </c>
    </row>
    <row r="9703" spans="1:8" x14ac:dyDescent="0.25">
      <c r="A9703" t="s">
        <v>335</v>
      </c>
      <c r="B9703" t="s">
        <v>7466</v>
      </c>
      <c r="C9703" t="s">
        <v>89</v>
      </c>
      <c r="D9703" t="s">
        <v>7450</v>
      </c>
      <c r="E9703" t="s">
        <v>1153</v>
      </c>
      <c r="F9703" t="s">
        <v>89</v>
      </c>
      <c r="G9703" t="s">
        <v>89</v>
      </c>
      <c r="H9703" t="s">
        <v>93</v>
      </c>
    </row>
    <row r="9704" spans="1:8" x14ac:dyDescent="0.25">
      <c r="A9704" t="s">
        <v>335</v>
      </c>
      <c r="B9704" t="s">
        <v>7467</v>
      </c>
      <c r="C9704" t="s">
        <v>89</v>
      </c>
      <c r="D9704" t="s">
        <v>7450</v>
      </c>
      <c r="E9704" t="s">
        <v>1153</v>
      </c>
      <c r="F9704" t="s">
        <v>89</v>
      </c>
      <c r="G9704" t="s">
        <v>89</v>
      </c>
      <c r="H9704" t="s">
        <v>93</v>
      </c>
    </row>
    <row r="9705" spans="1:8" x14ac:dyDescent="0.25">
      <c r="A9705" t="s">
        <v>335</v>
      </c>
      <c r="B9705" t="s">
        <v>7457</v>
      </c>
      <c r="C9705" t="s">
        <v>89</v>
      </c>
      <c r="D9705" t="s">
        <v>7450</v>
      </c>
      <c r="E9705" t="s">
        <v>1153</v>
      </c>
      <c r="F9705" t="s">
        <v>89</v>
      </c>
      <c r="G9705" t="s">
        <v>89</v>
      </c>
      <c r="H9705" t="s">
        <v>93</v>
      </c>
    </row>
    <row r="9706" spans="1:8" x14ac:dyDescent="0.25">
      <c r="A9706" t="s">
        <v>335</v>
      </c>
      <c r="B9706" t="s">
        <v>1122</v>
      </c>
      <c r="C9706" t="s">
        <v>89</v>
      </c>
      <c r="D9706" t="s">
        <v>89</v>
      </c>
      <c r="E9706" t="s">
        <v>1129</v>
      </c>
      <c r="F9706" t="s">
        <v>89</v>
      </c>
      <c r="G9706" t="s">
        <v>89</v>
      </c>
      <c r="H9706" t="s">
        <v>93</v>
      </c>
    </row>
    <row r="9707" spans="1:8" x14ac:dyDescent="0.25">
      <c r="A9707" t="s">
        <v>335</v>
      </c>
      <c r="B9707" t="s">
        <v>1124</v>
      </c>
      <c r="C9707" t="s">
        <v>89</v>
      </c>
      <c r="D9707" t="s">
        <v>89</v>
      </c>
      <c r="E9707" t="s">
        <v>1129</v>
      </c>
      <c r="F9707" t="s">
        <v>89</v>
      </c>
      <c r="G9707" t="s">
        <v>89</v>
      </c>
      <c r="H9707" t="s">
        <v>93</v>
      </c>
    </row>
    <row r="9708" spans="1:8" x14ac:dyDescent="0.25">
      <c r="A9708" t="s">
        <v>335</v>
      </c>
      <c r="B9708" t="s">
        <v>1125</v>
      </c>
      <c r="C9708" t="s">
        <v>89</v>
      </c>
      <c r="D9708" t="s">
        <v>89</v>
      </c>
      <c r="E9708" t="s">
        <v>1129</v>
      </c>
      <c r="F9708" t="s">
        <v>89</v>
      </c>
      <c r="G9708" t="s">
        <v>89</v>
      </c>
      <c r="H9708" t="s">
        <v>93</v>
      </c>
    </row>
    <row r="9709" spans="1:8" x14ac:dyDescent="0.25">
      <c r="A9709" t="s">
        <v>335</v>
      </c>
      <c r="B9709" t="s">
        <v>1266</v>
      </c>
      <c r="C9709" t="s">
        <v>89</v>
      </c>
      <c r="D9709" t="s">
        <v>89</v>
      </c>
      <c r="E9709" t="s">
        <v>1129</v>
      </c>
      <c r="F9709" t="s">
        <v>89</v>
      </c>
      <c r="G9709" t="s">
        <v>89</v>
      </c>
      <c r="H9709" t="s">
        <v>93</v>
      </c>
    </row>
    <row r="9710" spans="1:8" x14ac:dyDescent="0.25">
      <c r="A9710" t="s">
        <v>335</v>
      </c>
      <c r="B9710" t="s">
        <v>1201</v>
      </c>
      <c r="C9710" t="s">
        <v>89</v>
      </c>
      <c r="D9710" t="s">
        <v>89</v>
      </c>
      <c r="E9710" t="s">
        <v>1202</v>
      </c>
      <c r="F9710" t="s">
        <v>89</v>
      </c>
      <c r="G9710" t="s">
        <v>89</v>
      </c>
      <c r="H9710" t="s">
        <v>93</v>
      </c>
    </row>
    <row r="9711" spans="1:8" x14ac:dyDescent="0.25">
      <c r="A9711" t="s">
        <v>335</v>
      </c>
      <c r="B9711" t="s">
        <v>1130</v>
      </c>
      <c r="C9711" t="s">
        <v>89</v>
      </c>
      <c r="D9711" t="s">
        <v>89</v>
      </c>
      <c r="E9711" t="s">
        <v>1202</v>
      </c>
      <c r="F9711" t="s">
        <v>89</v>
      </c>
      <c r="G9711" t="s">
        <v>89</v>
      </c>
      <c r="H9711" t="s">
        <v>93</v>
      </c>
    </row>
    <row r="9712" spans="1:8" x14ac:dyDescent="0.25">
      <c r="A9712" t="s">
        <v>335</v>
      </c>
      <c r="B9712" t="s">
        <v>1132</v>
      </c>
      <c r="C9712" t="s">
        <v>89</v>
      </c>
      <c r="D9712" t="s">
        <v>89</v>
      </c>
      <c r="E9712" t="s">
        <v>1133</v>
      </c>
      <c r="F9712" t="s">
        <v>89</v>
      </c>
      <c r="G9712" t="s">
        <v>89</v>
      </c>
      <c r="H9712" t="s">
        <v>93</v>
      </c>
    </row>
    <row r="9713" spans="1:8" x14ac:dyDescent="0.25">
      <c r="A9713" t="s">
        <v>335</v>
      </c>
      <c r="B9713" t="s">
        <v>1268</v>
      </c>
      <c r="C9713" t="s">
        <v>89</v>
      </c>
      <c r="D9713" t="s">
        <v>89</v>
      </c>
      <c r="E9713" t="s">
        <v>1335</v>
      </c>
      <c r="F9713" t="s">
        <v>89</v>
      </c>
      <c r="G9713" t="s">
        <v>89</v>
      </c>
      <c r="H9713" t="s">
        <v>93</v>
      </c>
    </row>
    <row r="9714" spans="1:8" x14ac:dyDescent="0.25">
      <c r="A9714" t="s">
        <v>335</v>
      </c>
      <c r="B9714" t="s">
        <v>1269</v>
      </c>
      <c r="C9714" t="s">
        <v>89</v>
      </c>
      <c r="D9714" t="s">
        <v>89</v>
      </c>
      <c r="E9714" t="s">
        <v>1335</v>
      </c>
      <c r="F9714" t="s">
        <v>89</v>
      </c>
      <c r="G9714" t="s">
        <v>89</v>
      </c>
      <c r="H9714" t="s">
        <v>93</v>
      </c>
    </row>
    <row r="9715" spans="1:8" x14ac:dyDescent="0.25">
      <c r="A9715" t="s">
        <v>335</v>
      </c>
      <c r="B9715" t="s">
        <v>1270</v>
      </c>
      <c r="C9715" t="s">
        <v>89</v>
      </c>
      <c r="D9715" t="s">
        <v>89</v>
      </c>
      <c r="E9715" t="s">
        <v>1335</v>
      </c>
      <c r="F9715" t="s">
        <v>89</v>
      </c>
      <c r="G9715" t="s">
        <v>89</v>
      </c>
      <c r="H9715" t="s">
        <v>93</v>
      </c>
    </row>
    <row r="9716" spans="1:8" x14ac:dyDescent="0.25">
      <c r="A9716" t="s">
        <v>335</v>
      </c>
      <c r="B9716" t="s">
        <v>1138</v>
      </c>
      <c r="C9716" t="s">
        <v>89</v>
      </c>
      <c r="D9716" t="s">
        <v>89</v>
      </c>
      <c r="E9716" t="s">
        <v>1139</v>
      </c>
      <c r="F9716" t="s">
        <v>89</v>
      </c>
      <c r="G9716" t="s">
        <v>89</v>
      </c>
      <c r="H9716" t="s">
        <v>93</v>
      </c>
    </row>
    <row r="9717" spans="1:8" x14ac:dyDescent="0.25">
      <c r="A9717" t="s">
        <v>337</v>
      </c>
      <c r="B9717" t="s">
        <v>3230</v>
      </c>
      <c r="C9717" t="s">
        <v>89</v>
      </c>
      <c r="D9717" t="s">
        <v>7450</v>
      </c>
      <c r="E9717" t="s">
        <v>1142</v>
      </c>
      <c r="F9717" t="s">
        <v>89</v>
      </c>
      <c r="G9717" t="s">
        <v>89</v>
      </c>
      <c r="H9717" t="s">
        <v>93</v>
      </c>
    </row>
    <row r="9718" spans="1:8" x14ac:dyDescent="0.25">
      <c r="A9718" t="s">
        <v>337</v>
      </c>
      <c r="B9718" t="s">
        <v>1149</v>
      </c>
      <c r="C9718" t="s">
        <v>89</v>
      </c>
      <c r="D9718" t="s">
        <v>7450</v>
      </c>
      <c r="E9718" t="s">
        <v>1142</v>
      </c>
      <c r="F9718" t="s">
        <v>89</v>
      </c>
      <c r="G9718" t="s">
        <v>89</v>
      </c>
      <c r="H9718" t="s">
        <v>93</v>
      </c>
    </row>
    <row r="9719" spans="1:8" x14ac:dyDescent="0.25">
      <c r="A9719" t="s">
        <v>337</v>
      </c>
      <c r="B9719" t="s">
        <v>3251</v>
      </c>
      <c r="C9719" t="s">
        <v>89</v>
      </c>
      <c r="D9719" t="s">
        <v>7450</v>
      </c>
      <c r="E9719" t="s">
        <v>1142</v>
      </c>
      <c r="F9719" t="s">
        <v>89</v>
      </c>
      <c r="G9719" t="s">
        <v>89</v>
      </c>
      <c r="H9719" t="s">
        <v>93</v>
      </c>
    </row>
    <row r="9720" spans="1:8" x14ac:dyDescent="0.25">
      <c r="A9720" t="s">
        <v>337</v>
      </c>
      <c r="B9720" t="s">
        <v>7455</v>
      </c>
      <c r="C9720" t="s">
        <v>89</v>
      </c>
      <c r="D9720" t="s">
        <v>7450</v>
      </c>
      <c r="E9720" t="s">
        <v>1094</v>
      </c>
      <c r="F9720" t="s">
        <v>89</v>
      </c>
      <c r="G9720" t="s">
        <v>89</v>
      </c>
      <c r="H9720" t="s">
        <v>93</v>
      </c>
    </row>
    <row r="9721" spans="1:8" x14ac:dyDescent="0.25">
      <c r="A9721" t="s">
        <v>337</v>
      </c>
      <c r="B9721" t="s">
        <v>1392</v>
      </c>
      <c r="C9721" t="s">
        <v>89</v>
      </c>
      <c r="D9721" t="s">
        <v>7468</v>
      </c>
      <c r="E9721" t="s">
        <v>1272</v>
      </c>
      <c r="F9721" t="s">
        <v>89</v>
      </c>
      <c r="G9721" t="s">
        <v>89</v>
      </c>
      <c r="H9721" t="s">
        <v>93</v>
      </c>
    </row>
    <row r="9722" spans="1:8" x14ac:dyDescent="0.25">
      <c r="A9722" t="s">
        <v>337</v>
      </c>
      <c r="B9722" t="s">
        <v>7469</v>
      </c>
      <c r="C9722" t="s">
        <v>89</v>
      </c>
      <c r="D9722" t="s">
        <v>7470</v>
      </c>
      <c r="E9722" t="s">
        <v>1485</v>
      </c>
      <c r="F9722" t="s">
        <v>89</v>
      </c>
      <c r="G9722" t="s">
        <v>89</v>
      </c>
      <c r="H9722" t="s">
        <v>93</v>
      </c>
    </row>
    <row r="9723" spans="1:8" x14ac:dyDescent="0.25">
      <c r="A9723" t="s">
        <v>337</v>
      </c>
      <c r="B9723" t="s">
        <v>7471</v>
      </c>
      <c r="C9723" t="s">
        <v>89</v>
      </c>
      <c r="D9723" t="s">
        <v>7472</v>
      </c>
      <c r="E9723" t="s">
        <v>1742</v>
      </c>
      <c r="F9723" t="s">
        <v>89</v>
      </c>
      <c r="G9723" t="s">
        <v>89</v>
      </c>
      <c r="H9723" t="s">
        <v>93</v>
      </c>
    </row>
    <row r="9724" spans="1:8" x14ac:dyDescent="0.25">
      <c r="A9724" t="s">
        <v>337</v>
      </c>
      <c r="B9724" t="s">
        <v>7323</v>
      </c>
      <c r="C9724" t="s">
        <v>89</v>
      </c>
      <c r="D9724" t="s">
        <v>7473</v>
      </c>
      <c r="E9724" t="s">
        <v>1751</v>
      </c>
      <c r="F9724" t="s">
        <v>89</v>
      </c>
      <c r="G9724" t="s">
        <v>89</v>
      </c>
      <c r="H9724" t="s">
        <v>93</v>
      </c>
    </row>
    <row r="9725" spans="1:8" x14ac:dyDescent="0.25">
      <c r="A9725" t="s">
        <v>337</v>
      </c>
      <c r="B9725" t="s">
        <v>1494</v>
      </c>
      <c r="C9725" t="s">
        <v>89</v>
      </c>
      <c r="D9725" t="s">
        <v>7474</v>
      </c>
      <c r="E9725" t="s">
        <v>1093</v>
      </c>
      <c r="F9725" t="s">
        <v>89</v>
      </c>
      <c r="G9725" t="s">
        <v>89</v>
      </c>
      <c r="H9725" t="s">
        <v>93</v>
      </c>
    </row>
    <row r="9726" spans="1:8" x14ac:dyDescent="0.25">
      <c r="A9726" t="s">
        <v>337</v>
      </c>
      <c r="B9726" t="s">
        <v>7475</v>
      </c>
      <c r="C9726" t="s">
        <v>89</v>
      </c>
      <c r="D9726" t="s">
        <v>7476</v>
      </c>
      <c r="E9726" t="s">
        <v>1395</v>
      </c>
      <c r="F9726" t="s">
        <v>89</v>
      </c>
      <c r="G9726" t="s">
        <v>89</v>
      </c>
      <c r="H9726" t="s">
        <v>93</v>
      </c>
    </row>
    <row r="9727" spans="1:8" x14ac:dyDescent="0.25">
      <c r="A9727" t="s">
        <v>337</v>
      </c>
      <c r="B9727" t="s">
        <v>1392</v>
      </c>
      <c r="C9727" t="s">
        <v>89</v>
      </c>
      <c r="D9727" t="s">
        <v>7468</v>
      </c>
      <c r="E9727" t="s">
        <v>1272</v>
      </c>
      <c r="F9727" t="s">
        <v>89</v>
      </c>
      <c r="G9727" t="s">
        <v>89</v>
      </c>
      <c r="H9727" t="s">
        <v>93</v>
      </c>
    </row>
    <row r="9728" spans="1:8" x14ac:dyDescent="0.25">
      <c r="A9728" t="s">
        <v>337</v>
      </c>
      <c r="B9728" t="s">
        <v>3230</v>
      </c>
      <c r="C9728" t="s">
        <v>89</v>
      </c>
      <c r="D9728" t="s">
        <v>7450</v>
      </c>
      <c r="E9728" t="s">
        <v>1142</v>
      </c>
      <c r="F9728" t="s">
        <v>89</v>
      </c>
      <c r="G9728" t="s">
        <v>89</v>
      </c>
      <c r="H9728" t="s">
        <v>93</v>
      </c>
    </row>
    <row r="9729" spans="1:8" x14ac:dyDescent="0.25">
      <c r="A9729" t="s">
        <v>337</v>
      </c>
      <c r="B9729" t="s">
        <v>3251</v>
      </c>
      <c r="C9729" t="s">
        <v>89</v>
      </c>
      <c r="D9729" t="s">
        <v>7450</v>
      </c>
      <c r="E9729" t="s">
        <v>1142</v>
      </c>
      <c r="F9729" t="s">
        <v>89</v>
      </c>
      <c r="G9729" t="s">
        <v>89</v>
      </c>
      <c r="H9729" t="s">
        <v>93</v>
      </c>
    </row>
    <row r="9730" spans="1:8" x14ac:dyDescent="0.25">
      <c r="A9730" t="s">
        <v>337</v>
      </c>
      <c r="B9730" t="s">
        <v>7477</v>
      </c>
      <c r="C9730" t="s">
        <v>89</v>
      </c>
      <c r="D9730" t="s">
        <v>7450</v>
      </c>
      <c r="E9730" t="s">
        <v>1142</v>
      </c>
      <c r="F9730" t="s">
        <v>89</v>
      </c>
      <c r="G9730" t="s">
        <v>89</v>
      </c>
      <c r="H9730" t="s">
        <v>93</v>
      </c>
    </row>
    <row r="9731" spans="1:8" x14ac:dyDescent="0.25">
      <c r="A9731" t="s">
        <v>337</v>
      </c>
      <c r="B9731" t="s">
        <v>1149</v>
      </c>
      <c r="C9731" t="s">
        <v>89</v>
      </c>
      <c r="D9731" t="s">
        <v>7450</v>
      </c>
      <c r="E9731" t="s">
        <v>1142</v>
      </c>
      <c r="F9731" t="s">
        <v>89</v>
      </c>
      <c r="G9731" t="s">
        <v>89</v>
      </c>
      <c r="H9731" t="s">
        <v>93</v>
      </c>
    </row>
    <row r="9732" spans="1:8" x14ac:dyDescent="0.25">
      <c r="A9732" t="s">
        <v>337</v>
      </c>
      <c r="B9732" t="s">
        <v>7455</v>
      </c>
      <c r="C9732" t="s">
        <v>89</v>
      </c>
      <c r="D9732" t="s">
        <v>7450</v>
      </c>
      <c r="E9732" t="s">
        <v>1094</v>
      </c>
      <c r="F9732" t="s">
        <v>89</v>
      </c>
      <c r="G9732" t="s">
        <v>89</v>
      </c>
      <c r="H9732" t="s">
        <v>93</v>
      </c>
    </row>
    <row r="9733" spans="1:8" x14ac:dyDescent="0.25">
      <c r="A9733" t="s">
        <v>337</v>
      </c>
      <c r="B9733" t="s">
        <v>7456</v>
      </c>
      <c r="C9733" t="s">
        <v>89</v>
      </c>
      <c r="D9733" t="s">
        <v>7450</v>
      </c>
      <c r="E9733" t="s">
        <v>1094</v>
      </c>
      <c r="F9733" t="s">
        <v>89</v>
      </c>
      <c r="G9733" t="s">
        <v>89</v>
      </c>
      <c r="H9733" t="s">
        <v>93</v>
      </c>
    </row>
    <row r="9734" spans="1:8" x14ac:dyDescent="0.25">
      <c r="A9734" t="s">
        <v>337</v>
      </c>
      <c r="B9734" t="s">
        <v>7454</v>
      </c>
      <c r="C9734" t="s">
        <v>89</v>
      </c>
      <c r="D9734" t="s">
        <v>7450</v>
      </c>
      <c r="E9734" t="s">
        <v>1094</v>
      </c>
      <c r="F9734" t="s">
        <v>89</v>
      </c>
      <c r="G9734" t="s">
        <v>89</v>
      </c>
      <c r="H9734" t="s">
        <v>93</v>
      </c>
    </row>
    <row r="9735" spans="1:8" x14ac:dyDescent="0.25">
      <c r="A9735" t="s">
        <v>337</v>
      </c>
      <c r="B9735" t="s">
        <v>7457</v>
      </c>
      <c r="C9735" t="s">
        <v>89</v>
      </c>
      <c r="D9735" t="s">
        <v>7450</v>
      </c>
      <c r="E9735" t="s">
        <v>1094</v>
      </c>
      <c r="F9735" t="s">
        <v>89</v>
      </c>
      <c r="G9735" t="s">
        <v>89</v>
      </c>
      <c r="H9735" t="s">
        <v>93</v>
      </c>
    </row>
    <row r="9736" spans="1:8" x14ac:dyDescent="0.25">
      <c r="A9736" t="s">
        <v>337</v>
      </c>
      <c r="B9736" t="s">
        <v>7478</v>
      </c>
      <c r="C9736" t="s">
        <v>89</v>
      </c>
      <c r="D9736" t="s">
        <v>7479</v>
      </c>
      <c r="E9736" t="s">
        <v>1298</v>
      </c>
      <c r="F9736" t="s">
        <v>89</v>
      </c>
      <c r="G9736" t="s">
        <v>89</v>
      </c>
      <c r="H9736" t="s">
        <v>93</v>
      </c>
    </row>
    <row r="9737" spans="1:8" x14ac:dyDescent="0.25">
      <c r="A9737" t="s">
        <v>337</v>
      </c>
      <c r="B9737" t="s">
        <v>7480</v>
      </c>
      <c r="C9737" t="s">
        <v>89</v>
      </c>
      <c r="D9737" t="s">
        <v>7479</v>
      </c>
      <c r="E9737" t="s">
        <v>1298</v>
      </c>
      <c r="F9737" t="s">
        <v>89</v>
      </c>
      <c r="G9737" t="s">
        <v>89</v>
      </c>
      <c r="H9737" t="s">
        <v>93</v>
      </c>
    </row>
    <row r="9738" spans="1:8" x14ac:dyDescent="0.25">
      <c r="A9738" t="s">
        <v>337</v>
      </c>
      <c r="B9738" t="s">
        <v>7481</v>
      </c>
      <c r="C9738" t="s">
        <v>89</v>
      </c>
      <c r="D9738" t="s">
        <v>7479</v>
      </c>
      <c r="E9738" t="s">
        <v>1298</v>
      </c>
      <c r="F9738" t="s">
        <v>89</v>
      </c>
      <c r="G9738" t="s">
        <v>89</v>
      </c>
      <c r="H9738" t="s">
        <v>93</v>
      </c>
    </row>
    <row r="9739" spans="1:8" x14ac:dyDescent="0.25">
      <c r="A9739" t="s">
        <v>337</v>
      </c>
      <c r="B9739" t="s">
        <v>7482</v>
      </c>
      <c r="C9739" t="s">
        <v>89</v>
      </c>
      <c r="D9739" t="s">
        <v>7483</v>
      </c>
      <c r="E9739" t="s">
        <v>1298</v>
      </c>
      <c r="F9739" t="s">
        <v>89</v>
      </c>
      <c r="G9739" t="s">
        <v>89</v>
      </c>
      <c r="H9739" t="s">
        <v>93</v>
      </c>
    </row>
    <row r="9740" spans="1:8" x14ac:dyDescent="0.25">
      <c r="A9740" t="s">
        <v>337</v>
      </c>
      <c r="B9740" t="s">
        <v>2551</v>
      </c>
      <c r="C9740" t="s">
        <v>89</v>
      </c>
      <c r="D9740" t="s">
        <v>7459</v>
      </c>
      <c r="E9740" t="s">
        <v>1395</v>
      </c>
      <c r="F9740" t="s">
        <v>89</v>
      </c>
      <c r="G9740" t="s">
        <v>89</v>
      </c>
      <c r="H9740" t="s">
        <v>93</v>
      </c>
    </row>
    <row r="9741" spans="1:8" x14ac:dyDescent="0.25">
      <c r="A9741" t="s">
        <v>337</v>
      </c>
      <c r="B9741" t="s">
        <v>1403</v>
      </c>
      <c r="C9741" t="s">
        <v>89</v>
      </c>
      <c r="D9741" t="s">
        <v>7459</v>
      </c>
      <c r="E9741" t="s">
        <v>1395</v>
      </c>
      <c r="F9741" t="s">
        <v>89</v>
      </c>
      <c r="G9741" t="s">
        <v>89</v>
      </c>
      <c r="H9741" t="s">
        <v>93</v>
      </c>
    </row>
    <row r="9742" spans="1:8" x14ac:dyDescent="0.25">
      <c r="A9742" t="s">
        <v>337</v>
      </c>
      <c r="B9742" t="s">
        <v>1404</v>
      </c>
      <c r="C9742" t="s">
        <v>89</v>
      </c>
      <c r="D9742" t="s">
        <v>7459</v>
      </c>
      <c r="E9742" t="s">
        <v>1395</v>
      </c>
      <c r="F9742" t="s">
        <v>89</v>
      </c>
      <c r="G9742" t="s">
        <v>89</v>
      </c>
      <c r="H9742" t="s">
        <v>93</v>
      </c>
    </row>
    <row r="9743" spans="1:8" x14ac:dyDescent="0.25">
      <c r="A9743" t="s">
        <v>337</v>
      </c>
      <c r="B9743" t="s">
        <v>1314</v>
      </c>
      <c r="C9743" t="s">
        <v>89</v>
      </c>
      <c r="D9743" t="s">
        <v>7459</v>
      </c>
      <c r="E9743" t="s">
        <v>1395</v>
      </c>
      <c r="F9743" t="s">
        <v>89</v>
      </c>
      <c r="G9743" t="s">
        <v>89</v>
      </c>
      <c r="H9743" t="s">
        <v>93</v>
      </c>
    </row>
    <row r="9744" spans="1:8" x14ac:dyDescent="0.25">
      <c r="A9744" t="s">
        <v>337</v>
      </c>
      <c r="B9744" t="s">
        <v>1256</v>
      </c>
      <c r="C9744" t="s">
        <v>89</v>
      </c>
      <c r="D9744" t="s">
        <v>7459</v>
      </c>
      <c r="E9744" t="s">
        <v>1524</v>
      </c>
      <c r="F9744" t="s">
        <v>89</v>
      </c>
      <c r="G9744" t="s">
        <v>89</v>
      </c>
      <c r="H9744" t="s">
        <v>93</v>
      </c>
    </row>
    <row r="9745" spans="1:8" x14ac:dyDescent="0.25">
      <c r="A9745" t="s">
        <v>337</v>
      </c>
      <c r="B9745" t="s">
        <v>3728</v>
      </c>
      <c r="C9745" t="s">
        <v>89</v>
      </c>
      <c r="D9745" t="s">
        <v>7484</v>
      </c>
      <c r="E9745" t="s">
        <v>1543</v>
      </c>
      <c r="F9745" t="s">
        <v>89</v>
      </c>
      <c r="G9745" t="s">
        <v>89</v>
      </c>
      <c r="H9745" t="s">
        <v>93</v>
      </c>
    </row>
    <row r="9746" spans="1:8" x14ac:dyDescent="0.25">
      <c r="A9746" t="s">
        <v>337</v>
      </c>
      <c r="B9746" t="s">
        <v>3794</v>
      </c>
      <c r="C9746" t="s">
        <v>89</v>
      </c>
      <c r="D9746" t="s">
        <v>89</v>
      </c>
      <c r="E9746" t="s">
        <v>1131</v>
      </c>
      <c r="F9746" t="s">
        <v>89</v>
      </c>
      <c r="G9746" t="s">
        <v>89</v>
      </c>
      <c r="H9746" t="s">
        <v>93</v>
      </c>
    </row>
    <row r="9747" spans="1:8" x14ac:dyDescent="0.25">
      <c r="A9747" t="s">
        <v>337</v>
      </c>
      <c r="B9747" t="s">
        <v>3768</v>
      </c>
      <c r="C9747" t="s">
        <v>89</v>
      </c>
      <c r="D9747" t="s">
        <v>89</v>
      </c>
      <c r="E9747" t="s">
        <v>1131</v>
      </c>
      <c r="F9747" t="s">
        <v>89</v>
      </c>
      <c r="G9747" t="s">
        <v>89</v>
      </c>
      <c r="H9747" t="s">
        <v>93</v>
      </c>
    </row>
    <row r="9748" spans="1:8" x14ac:dyDescent="0.25">
      <c r="A9748" t="s">
        <v>337</v>
      </c>
      <c r="B9748" t="s">
        <v>1236</v>
      </c>
      <c r="C9748" t="s">
        <v>89</v>
      </c>
      <c r="D9748" t="s">
        <v>89</v>
      </c>
      <c r="E9748" t="s">
        <v>1113</v>
      </c>
      <c r="F9748" t="s">
        <v>89</v>
      </c>
      <c r="G9748" t="s">
        <v>89</v>
      </c>
      <c r="H9748" t="s">
        <v>93</v>
      </c>
    </row>
    <row r="9749" spans="1:8" x14ac:dyDescent="0.25">
      <c r="A9749" t="s">
        <v>337</v>
      </c>
      <c r="B9749" t="s">
        <v>1198</v>
      </c>
      <c r="C9749" t="s">
        <v>89</v>
      </c>
      <c r="D9749" t="s">
        <v>89</v>
      </c>
      <c r="E9749" t="s">
        <v>1218</v>
      </c>
      <c r="F9749" t="s">
        <v>89</v>
      </c>
      <c r="G9749" t="s">
        <v>89</v>
      </c>
      <c r="H9749" t="s">
        <v>93</v>
      </c>
    </row>
    <row r="9750" spans="1:8" x14ac:dyDescent="0.25">
      <c r="A9750" t="s">
        <v>337</v>
      </c>
      <c r="B9750" t="s">
        <v>1332</v>
      </c>
      <c r="C9750" t="s">
        <v>89</v>
      </c>
      <c r="D9750" t="s">
        <v>89</v>
      </c>
      <c r="E9750" t="s">
        <v>1218</v>
      </c>
      <c r="F9750" t="s">
        <v>89</v>
      </c>
      <c r="G9750" t="s">
        <v>89</v>
      </c>
      <c r="H9750" t="s">
        <v>93</v>
      </c>
    </row>
    <row r="9751" spans="1:8" x14ac:dyDescent="0.25">
      <c r="A9751" t="s">
        <v>337</v>
      </c>
      <c r="B9751" t="s">
        <v>1726</v>
      </c>
      <c r="C9751" t="s">
        <v>89</v>
      </c>
      <c r="D9751" t="s">
        <v>89</v>
      </c>
      <c r="E9751" t="s">
        <v>1218</v>
      </c>
      <c r="F9751" t="s">
        <v>89</v>
      </c>
      <c r="G9751" t="s">
        <v>89</v>
      </c>
      <c r="H9751" t="s">
        <v>93</v>
      </c>
    </row>
    <row r="9752" spans="1:8" x14ac:dyDescent="0.25">
      <c r="A9752" t="s">
        <v>337</v>
      </c>
      <c r="B9752" t="s">
        <v>1473</v>
      </c>
      <c r="C9752" t="s">
        <v>89</v>
      </c>
      <c r="D9752" t="s">
        <v>89</v>
      </c>
      <c r="E9752" t="s">
        <v>1218</v>
      </c>
      <c r="F9752" t="s">
        <v>89</v>
      </c>
      <c r="G9752" t="s">
        <v>89</v>
      </c>
      <c r="H9752" t="s">
        <v>93</v>
      </c>
    </row>
    <row r="9753" spans="1:8" x14ac:dyDescent="0.25">
      <c r="A9753" t="s">
        <v>337</v>
      </c>
      <c r="B9753" t="s">
        <v>1727</v>
      </c>
      <c r="C9753" t="s">
        <v>89</v>
      </c>
      <c r="D9753" t="s">
        <v>89</v>
      </c>
      <c r="E9753" t="s">
        <v>1218</v>
      </c>
      <c r="F9753" t="s">
        <v>89</v>
      </c>
      <c r="G9753" t="s">
        <v>89</v>
      </c>
      <c r="H9753" t="s">
        <v>93</v>
      </c>
    </row>
    <row r="9754" spans="1:8" x14ac:dyDescent="0.25">
      <c r="A9754" t="s">
        <v>337</v>
      </c>
      <c r="B9754" t="s">
        <v>1266</v>
      </c>
      <c r="C9754" t="s">
        <v>89</v>
      </c>
      <c r="D9754" t="s">
        <v>89</v>
      </c>
      <c r="E9754" t="s">
        <v>1131</v>
      </c>
      <c r="F9754" t="s">
        <v>89</v>
      </c>
      <c r="G9754" t="s">
        <v>89</v>
      </c>
      <c r="H9754" t="s">
        <v>93</v>
      </c>
    </row>
    <row r="9755" spans="1:8" x14ac:dyDescent="0.25">
      <c r="A9755" t="s">
        <v>337</v>
      </c>
      <c r="B9755" t="s">
        <v>1200</v>
      </c>
      <c r="C9755" t="s">
        <v>89</v>
      </c>
      <c r="D9755" t="s">
        <v>89</v>
      </c>
      <c r="E9755" t="s">
        <v>1131</v>
      </c>
      <c r="F9755" t="s">
        <v>89</v>
      </c>
      <c r="G9755" t="s">
        <v>89</v>
      </c>
      <c r="H9755" t="s">
        <v>93</v>
      </c>
    </row>
    <row r="9756" spans="1:8" x14ac:dyDescent="0.25">
      <c r="A9756" t="s">
        <v>337</v>
      </c>
      <c r="B9756" t="s">
        <v>1130</v>
      </c>
      <c r="C9756" t="s">
        <v>89</v>
      </c>
      <c r="D9756" t="s">
        <v>89</v>
      </c>
      <c r="E9756" t="s">
        <v>1133</v>
      </c>
      <c r="F9756" t="s">
        <v>89</v>
      </c>
      <c r="G9756" t="s">
        <v>89</v>
      </c>
      <c r="H9756" t="s">
        <v>93</v>
      </c>
    </row>
    <row r="9757" spans="1:8" x14ac:dyDescent="0.25">
      <c r="A9757" t="s">
        <v>337</v>
      </c>
      <c r="B9757" t="s">
        <v>1132</v>
      </c>
      <c r="C9757" t="s">
        <v>89</v>
      </c>
      <c r="D9757" t="s">
        <v>89</v>
      </c>
      <c r="E9757" t="s">
        <v>1221</v>
      </c>
      <c r="F9757" t="s">
        <v>89</v>
      </c>
      <c r="G9757" t="s">
        <v>89</v>
      </c>
      <c r="H9757" t="s">
        <v>93</v>
      </c>
    </row>
    <row r="9758" spans="1:8" x14ac:dyDescent="0.25">
      <c r="A9758" t="s">
        <v>337</v>
      </c>
      <c r="B9758" t="s">
        <v>1232</v>
      </c>
      <c r="C9758" t="s">
        <v>89</v>
      </c>
      <c r="D9758" t="s">
        <v>89</v>
      </c>
      <c r="E9758" t="s">
        <v>1135</v>
      </c>
      <c r="F9758" t="s">
        <v>89</v>
      </c>
      <c r="G9758" t="s">
        <v>89</v>
      </c>
      <c r="H9758" t="s">
        <v>93</v>
      </c>
    </row>
    <row r="9759" spans="1:8" x14ac:dyDescent="0.25">
      <c r="A9759" t="s">
        <v>337</v>
      </c>
      <c r="B9759" t="s">
        <v>1138</v>
      </c>
      <c r="C9759" t="s">
        <v>89</v>
      </c>
      <c r="D9759" t="s">
        <v>89</v>
      </c>
      <c r="E9759" t="s">
        <v>1139</v>
      </c>
      <c r="F9759" t="s">
        <v>89</v>
      </c>
      <c r="G9759" t="s">
        <v>89</v>
      </c>
      <c r="H9759" t="s">
        <v>93</v>
      </c>
    </row>
    <row r="9760" spans="1:8" x14ac:dyDescent="0.25">
      <c r="A9760" t="s">
        <v>338</v>
      </c>
      <c r="B9760" t="s">
        <v>3230</v>
      </c>
      <c r="C9760" t="s">
        <v>89</v>
      </c>
      <c r="D9760" t="s">
        <v>7450</v>
      </c>
      <c r="E9760" t="s">
        <v>1238</v>
      </c>
      <c r="F9760" t="s">
        <v>89</v>
      </c>
      <c r="G9760" t="s">
        <v>89</v>
      </c>
      <c r="H9760" t="s">
        <v>93</v>
      </c>
    </row>
    <row r="9761" spans="1:8" x14ac:dyDescent="0.25">
      <c r="A9761" t="s">
        <v>338</v>
      </c>
      <c r="B9761" t="s">
        <v>7455</v>
      </c>
      <c r="C9761" t="s">
        <v>89</v>
      </c>
      <c r="D9761" t="s">
        <v>7450</v>
      </c>
      <c r="E9761" t="s">
        <v>1093</v>
      </c>
      <c r="F9761" t="s">
        <v>89</v>
      </c>
      <c r="G9761" t="s">
        <v>89</v>
      </c>
      <c r="H9761" t="s">
        <v>93</v>
      </c>
    </row>
    <row r="9762" spans="1:8" x14ac:dyDescent="0.25">
      <c r="A9762" t="s">
        <v>338</v>
      </c>
      <c r="B9762" t="s">
        <v>3251</v>
      </c>
      <c r="C9762" t="s">
        <v>89</v>
      </c>
      <c r="D9762" t="s">
        <v>7450</v>
      </c>
      <c r="E9762" t="s">
        <v>1238</v>
      </c>
      <c r="F9762" t="s">
        <v>89</v>
      </c>
      <c r="G9762" t="s">
        <v>89</v>
      </c>
      <c r="H9762" t="s">
        <v>93</v>
      </c>
    </row>
    <row r="9763" spans="1:8" x14ac:dyDescent="0.25">
      <c r="A9763" t="s">
        <v>338</v>
      </c>
      <c r="B9763" t="s">
        <v>6026</v>
      </c>
      <c r="C9763" t="s">
        <v>89</v>
      </c>
      <c r="D9763" t="s">
        <v>7458</v>
      </c>
      <c r="E9763" t="s">
        <v>1093</v>
      </c>
      <c r="F9763" t="s">
        <v>89</v>
      </c>
      <c r="G9763" t="s">
        <v>89</v>
      </c>
      <c r="H9763" t="s">
        <v>93</v>
      </c>
    </row>
    <row r="9764" spans="1:8" x14ac:dyDescent="0.25">
      <c r="A9764" t="s">
        <v>338</v>
      </c>
      <c r="B9764" t="s">
        <v>1149</v>
      </c>
      <c r="C9764" t="s">
        <v>89</v>
      </c>
      <c r="D9764" t="s">
        <v>7450</v>
      </c>
      <c r="E9764" t="s">
        <v>1238</v>
      </c>
      <c r="F9764" t="s">
        <v>89</v>
      </c>
      <c r="G9764" t="s">
        <v>89</v>
      </c>
      <c r="H9764" t="s">
        <v>93</v>
      </c>
    </row>
    <row r="9765" spans="1:8" x14ac:dyDescent="0.25">
      <c r="A9765" t="s">
        <v>338</v>
      </c>
      <c r="B9765" t="s">
        <v>2177</v>
      </c>
      <c r="C9765" t="s">
        <v>89</v>
      </c>
      <c r="D9765" t="s">
        <v>2178</v>
      </c>
      <c r="E9765" t="s">
        <v>1395</v>
      </c>
      <c r="F9765" t="s">
        <v>89</v>
      </c>
      <c r="G9765" t="s">
        <v>89</v>
      </c>
      <c r="H9765" t="s">
        <v>93</v>
      </c>
    </row>
    <row r="9766" spans="1:8" x14ac:dyDescent="0.25">
      <c r="A9766" t="s">
        <v>338</v>
      </c>
      <c r="B9766" t="s">
        <v>7485</v>
      </c>
      <c r="C9766" t="s">
        <v>89</v>
      </c>
      <c r="D9766" t="s">
        <v>7486</v>
      </c>
      <c r="E9766" t="s">
        <v>4394</v>
      </c>
      <c r="F9766" t="s">
        <v>89</v>
      </c>
      <c r="G9766" t="s">
        <v>89</v>
      </c>
      <c r="H9766" t="s">
        <v>93</v>
      </c>
    </row>
    <row r="9767" spans="1:8" x14ac:dyDescent="0.25">
      <c r="A9767" t="s">
        <v>338</v>
      </c>
      <c r="B9767" t="s">
        <v>7487</v>
      </c>
      <c r="C9767" t="s">
        <v>89</v>
      </c>
      <c r="D9767" t="s">
        <v>7488</v>
      </c>
      <c r="E9767" t="s">
        <v>7130</v>
      </c>
      <c r="F9767" t="s">
        <v>89</v>
      </c>
      <c r="G9767" t="s">
        <v>89</v>
      </c>
      <c r="H9767" t="s">
        <v>93</v>
      </c>
    </row>
    <row r="9768" spans="1:8" x14ac:dyDescent="0.25">
      <c r="A9768" t="s">
        <v>338</v>
      </c>
      <c r="B9768" t="s">
        <v>7489</v>
      </c>
      <c r="C9768" t="s">
        <v>89</v>
      </c>
      <c r="D9768" t="s">
        <v>7490</v>
      </c>
      <c r="E9768" t="s">
        <v>4379</v>
      </c>
      <c r="F9768" t="s">
        <v>89</v>
      </c>
      <c r="G9768" t="s">
        <v>89</v>
      </c>
      <c r="H9768" t="s">
        <v>93</v>
      </c>
    </row>
    <row r="9769" spans="1:8" x14ac:dyDescent="0.25">
      <c r="A9769" t="s">
        <v>338</v>
      </c>
      <c r="B9769" t="s">
        <v>7491</v>
      </c>
      <c r="C9769" t="s">
        <v>89</v>
      </c>
      <c r="D9769" t="s">
        <v>7492</v>
      </c>
      <c r="E9769" t="s">
        <v>4491</v>
      </c>
      <c r="F9769" t="s">
        <v>89</v>
      </c>
      <c r="G9769" t="s">
        <v>89</v>
      </c>
      <c r="H9769" t="s">
        <v>93</v>
      </c>
    </row>
    <row r="9770" spans="1:8" x14ac:dyDescent="0.25">
      <c r="A9770" t="s">
        <v>338</v>
      </c>
      <c r="B9770" t="s">
        <v>1392</v>
      </c>
      <c r="C9770" t="s">
        <v>89</v>
      </c>
      <c r="D9770" t="s">
        <v>7493</v>
      </c>
      <c r="E9770" t="s">
        <v>1272</v>
      </c>
      <c r="F9770" t="s">
        <v>89</v>
      </c>
      <c r="G9770" t="s">
        <v>89</v>
      </c>
      <c r="H9770" t="s">
        <v>93</v>
      </c>
    </row>
    <row r="9771" spans="1:8" x14ac:dyDescent="0.25">
      <c r="A9771" t="s">
        <v>338</v>
      </c>
      <c r="B9771" t="s">
        <v>6026</v>
      </c>
      <c r="C9771" t="s">
        <v>89</v>
      </c>
      <c r="D9771" t="s">
        <v>7458</v>
      </c>
      <c r="E9771" t="s">
        <v>1093</v>
      </c>
      <c r="F9771" t="s">
        <v>89</v>
      </c>
      <c r="G9771" t="s">
        <v>89</v>
      </c>
      <c r="H9771" t="s">
        <v>93</v>
      </c>
    </row>
    <row r="9772" spans="1:8" x14ac:dyDescent="0.25">
      <c r="A9772" t="s">
        <v>338</v>
      </c>
      <c r="B9772" t="s">
        <v>3230</v>
      </c>
      <c r="C9772" t="s">
        <v>89</v>
      </c>
      <c r="D9772" t="s">
        <v>7450</v>
      </c>
      <c r="E9772" t="s">
        <v>1238</v>
      </c>
      <c r="F9772" t="s">
        <v>89</v>
      </c>
      <c r="G9772" t="s">
        <v>89</v>
      </c>
      <c r="H9772" t="s">
        <v>93</v>
      </c>
    </row>
    <row r="9773" spans="1:8" x14ac:dyDescent="0.25">
      <c r="A9773" t="s">
        <v>338</v>
      </c>
      <c r="B9773" t="s">
        <v>3251</v>
      </c>
      <c r="C9773" t="s">
        <v>89</v>
      </c>
      <c r="D9773" t="s">
        <v>7450</v>
      </c>
      <c r="E9773" t="s">
        <v>1238</v>
      </c>
      <c r="F9773" t="s">
        <v>89</v>
      </c>
      <c r="G9773" t="s">
        <v>89</v>
      </c>
      <c r="H9773" t="s">
        <v>93</v>
      </c>
    </row>
    <row r="9774" spans="1:8" x14ac:dyDescent="0.25">
      <c r="A9774" t="s">
        <v>338</v>
      </c>
      <c r="B9774" t="s">
        <v>7454</v>
      </c>
      <c r="C9774" t="s">
        <v>89</v>
      </c>
      <c r="D9774" t="s">
        <v>7450</v>
      </c>
      <c r="E9774" t="s">
        <v>1093</v>
      </c>
      <c r="F9774" t="s">
        <v>89</v>
      </c>
      <c r="G9774" t="s">
        <v>89</v>
      </c>
      <c r="H9774" t="s">
        <v>93</v>
      </c>
    </row>
    <row r="9775" spans="1:8" x14ac:dyDescent="0.25">
      <c r="A9775" t="s">
        <v>338</v>
      </c>
      <c r="B9775" t="s">
        <v>7457</v>
      </c>
      <c r="C9775" t="s">
        <v>89</v>
      </c>
      <c r="D9775" t="s">
        <v>7450</v>
      </c>
      <c r="E9775" t="s">
        <v>1093</v>
      </c>
      <c r="F9775" t="s">
        <v>89</v>
      </c>
      <c r="G9775" t="s">
        <v>89</v>
      </c>
      <c r="H9775" t="s">
        <v>93</v>
      </c>
    </row>
    <row r="9776" spans="1:8" x14ac:dyDescent="0.25">
      <c r="A9776" t="s">
        <v>338</v>
      </c>
      <c r="B9776" t="s">
        <v>7455</v>
      </c>
      <c r="C9776" t="s">
        <v>89</v>
      </c>
      <c r="D9776" t="s">
        <v>7450</v>
      </c>
      <c r="E9776" t="s">
        <v>1093</v>
      </c>
      <c r="F9776" t="s">
        <v>89</v>
      </c>
      <c r="G9776" t="s">
        <v>89</v>
      </c>
      <c r="H9776" t="s">
        <v>93</v>
      </c>
    </row>
    <row r="9777" spans="1:8" x14ac:dyDescent="0.25">
      <c r="A9777" t="s">
        <v>338</v>
      </c>
      <c r="B9777" t="s">
        <v>7456</v>
      </c>
      <c r="C9777" t="s">
        <v>89</v>
      </c>
      <c r="D9777" t="s">
        <v>7450</v>
      </c>
      <c r="E9777" t="s">
        <v>1093</v>
      </c>
      <c r="F9777" t="s">
        <v>89</v>
      </c>
      <c r="G9777" t="s">
        <v>89</v>
      </c>
      <c r="H9777" t="s">
        <v>93</v>
      </c>
    </row>
    <row r="9778" spans="1:8" x14ac:dyDescent="0.25">
      <c r="A9778" t="s">
        <v>338</v>
      </c>
      <c r="B9778" t="s">
        <v>1405</v>
      </c>
      <c r="C9778" t="s">
        <v>89</v>
      </c>
      <c r="D9778" t="s">
        <v>7450</v>
      </c>
      <c r="E9778" t="s">
        <v>1238</v>
      </c>
      <c r="F9778" t="s">
        <v>89</v>
      </c>
      <c r="G9778" t="s">
        <v>89</v>
      </c>
      <c r="H9778" t="s">
        <v>93</v>
      </c>
    </row>
    <row r="9779" spans="1:8" x14ac:dyDescent="0.25">
      <c r="A9779" t="s">
        <v>338</v>
      </c>
      <c r="B9779" t="s">
        <v>1149</v>
      </c>
      <c r="C9779" t="s">
        <v>89</v>
      </c>
      <c r="D9779" t="s">
        <v>7450</v>
      </c>
      <c r="E9779" t="s">
        <v>1238</v>
      </c>
      <c r="F9779" t="s">
        <v>89</v>
      </c>
      <c r="G9779" t="s">
        <v>89</v>
      </c>
      <c r="H9779" t="s">
        <v>93</v>
      </c>
    </row>
    <row r="9780" spans="1:8" x14ac:dyDescent="0.25">
      <c r="A9780" t="s">
        <v>338</v>
      </c>
      <c r="B9780" t="s">
        <v>2551</v>
      </c>
      <c r="C9780" t="s">
        <v>89</v>
      </c>
      <c r="D9780" t="s">
        <v>7494</v>
      </c>
      <c r="E9780" t="s">
        <v>1485</v>
      </c>
      <c r="F9780" t="s">
        <v>89</v>
      </c>
      <c r="G9780" t="s">
        <v>89</v>
      </c>
      <c r="H9780" t="s">
        <v>93</v>
      </c>
    </row>
    <row r="9781" spans="1:8" x14ac:dyDescent="0.25">
      <c r="A9781" t="s">
        <v>338</v>
      </c>
      <c r="B9781" t="s">
        <v>1403</v>
      </c>
      <c r="C9781" t="s">
        <v>89</v>
      </c>
      <c r="D9781" t="s">
        <v>7494</v>
      </c>
      <c r="E9781" t="s">
        <v>1485</v>
      </c>
      <c r="F9781" t="s">
        <v>89</v>
      </c>
      <c r="G9781" t="s">
        <v>89</v>
      </c>
      <c r="H9781" t="s">
        <v>93</v>
      </c>
    </row>
    <row r="9782" spans="1:8" x14ac:dyDescent="0.25">
      <c r="A9782" t="s">
        <v>338</v>
      </c>
      <c r="B9782" t="s">
        <v>1404</v>
      </c>
      <c r="C9782" t="s">
        <v>89</v>
      </c>
      <c r="D9782" t="s">
        <v>7494</v>
      </c>
      <c r="E9782" t="s">
        <v>1485</v>
      </c>
      <c r="F9782" t="s">
        <v>89</v>
      </c>
      <c r="G9782" t="s">
        <v>89</v>
      </c>
      <c r="H9782" t="s">
        <v>93</v>
      </c>
    </row>
    <row r="9783" spans="1:8" x14ac:dyDescent="0.25">
      <c r="A9783" t="s">
        <v>338</v>
      </c>
      <c r="B9783" t="s">
        <v>1314</v>
      </c>
      <c r="C9783" t="s">
        <v>89</v>
      </c>
      <c r="D9783" t="s">
        <v>7494</v>
      </c>
      <c r="E9783" t="s">
        <v>1485</v>
      </c>
      <c r="F9783" t="s">
        <v>89</v>
      </c>
      <c r="G9783" t="s">
        <v>89</v>
      </c>
      <c r="H9783" t="s">
        <v>93</v>
      </c>
    </row>
    <row r="9784" spans="1:8" x14ac:dyDescent="0.25">
      <c r="A9784" t="s">
        <v>338</v>
      </c>
      <c r="B9784" t="s">
        <v>1256</v>
      </c>
      <c r="C9784" t="s">
        <v>89</v>
      </c>
      <c r="D9784" t="s">
        <v>7494</v>
      </c>
      <c r="E9784" t="s">
        <v>1094</v>
      </c>
      <c r="F9784" t="s">
        <v>89</v>
      </c>
      <c r="G9784" t="s">
        <v>89</v>
      </c>
      <c r="H9784" t="s">
        <v>93</v>
      </c>
    </row>
    <row r="9785" spans="1:8" x14ac:dyDescent="0.25">
      <c r="A9785" t="s">
        <v>338</v>
      </c>
      <c r="B9785" t="s">
        <v>3728</v>
      </c>
      <c r="C9785" t="s">
        <v>89</v>
      </c>
      <c r="D9785" t="s">
        <v>7495</v>
      </c>
      <c r="E9785" t="s">
        <v>1543</v>
      </c>
      <c r="F9785" t="s">
        <v>89</v>
      </c>
      <c r="G9785" t="s">
        <v>89</v>
      </c>
      <c r="H9785" t="s">
        <v>93</v>
      </c>
    </row>
    <row r="9786" spans="1:8" x14ac:dyDescent="0.25">
      <c r="A9786" t="s">
        <v>338</v>
      </c>
      <c r="B9786" t="s">
        <v>1122</v>
      </c>
      <c r="C9786" t="s">
        <v>89</v>
      </c>
      <c r="D9786" t="s">
        <v>89</v>
      </c>
      <c r="E9786" t="s">
        <v>1218</v>
      </c>
      <c r="F9786" t="s">
        <v>89</v>
      </c>
      <c r="G9786" t="s">
        <v>89</v>
      </c>
      <c r="H9786" t="s">
        <v>93</v>
      </c>
    </row>
    <row r="9787" spans="1:8" x14ac:dyDescent="0.25">
      <c r="A9787" t="s">
        <v>338</v>
      </c>
      <c r="B9787" t="s">
        <v>1198</v>
      </c>
      <c r="C9787" t="s">
        <v>89</v>
      </c>
      <c r="D9787" t="s">
        <v>89</v>
      </c>
      <c r="E9787" t="s">
        <v>1218</v>
      </c>
      <c r="F9787" t="s">
        <v>89</v>
      </c>
      <c r="G9787" t="s">
        <v>89</v>
      </c>
      <c r="H9787" t="s">
        <v>93</v>
      </c>
    </row>
    <row r="9788" spans="1:8" x14ac:dyDescent="0.25">
      <c r="A9788" t="s">
        <v>338</v>
      </c>
      <c r="B9788" t="s">
        <v>1726</v>
      </c>
      <c r="C9788" t="s">
        <v>89</v>
      </c>
      <c r="D9788" t="s">
        <v>89</v>
      </c>
      <c r="E9788" t="s">
        <v>1218</v>
      </c>
      <c r="F9788" t="s">
        <v>89</v>
      </c>
      <c r="G9788" t="s">
        <v>89</v>
      </c>
      <c r="H9788" t="s">
        <v>93</v>
      </c>
    </row>
    <row r="9789" spans="1:8" x14ac:dyDescent="0.25">
      <c r="A9789" t="s">
        <v>338</v>
      </c>
      <c r="B9789" t="s">
        <v>1473</v>
      </c>
      <c r="C9789" t="s">
        <v>89</v>
      </c>
      <c r="D9789" t="s">
        <v>89</v>
      </c>
      <c r="E9789" t="s">
        <v>1218</v>
      </c>
      <c r="F9789" t="s">
        <v>89</v>
      </c>
      <c r="G9789" t="s">
        <v>89</v>
      </c>
      <c r="H9789" t="s">
        <v>93</v>
      </c>
    </row>
    <row r="9790" spans="1:8" x14ac:dyDescent="0.25">
      <c r="A9790" t="s">
        <v>338</v>
      </c>
      <c r="B9790" t="s">
        <v>1729</v>
      </c>
      <c r="C9790" t="s">
        <v>89</v>
      </c>
      <c r="D9790" t="s">
        <v>89</v>
      </c>
      <c r="E9790" t="s">
        <v>1218</v>
      </c>
      <c r="F9790" t="s">
        <v>89</v>
      </c>
      <c r="G9790" t="s">
        <v>89</v>
      </c>
      <c r="H9790" t="s">
        <v>93</v>
      </c>
    </row>
    <row r="9791" spans="1:8" x14ac:dyDescent="0.25">
      <c r="A9791" t="s">
        <v>338</v>
      </c>
      <c r="B9791" t="s">
        <v>1266</v>
      </c>
      <c r="C9791" t="s">
        <v>89</v>
      </c>
      <c r="D9791" t="s">
        <v>89</v>
      </c>
      <c r="E9791" t="s">
        <v>1131</v>
      </c>
      <c r="F9791" t="s">
        <v>89</v>
      </c>
      <c r="G9791" t="s">
        <v>89</v>
      </c>
      <c r="H9791" t="s">
        <v>93</v>
      </c>
    </row>
    <row r="9792" spans="1:8" x14ac:dyDescent="0.25">
      <c r="A9792" t="s">
        <v>338</v>
      </c>
      <c r="B9792" t="s">
        <v>1200</v>
      </c>
      <c r="C9792" t="s">
        <v>89</v>
      </c>
      <c r="D9792" t="s">
        <v>89</v>
      </c>
      <c r="E9792" t="s">
        <v>1131</v>
      </c>
      <c r="F9792" t="s">
        <v>89</v>
      </c>
      <c r="G9792" t="s">
        <v>89</v>
      </c>
      <c r="H9792" t="s">
        <v>93</v>
      </c>
    </row>
    <row r="9793" spans="1:8" x14ac:dyDescent="0.25">
      <c r="A9793" t="s">
        <v>338</v>
      </c>
      <c r="B9793" t="s">
        <v>1130</v>
      </c>
      <c r="C9793" t="s">
        <v>89</v>
      </c>
      <c r="D9793" t="s">
        <v>89</v>
      </c>
      <c r="E9793" t="s">
        <v>1286</v>
      </c>
      <c r="F9793" t="s">
        <v>89</v>
      </c>
      <c r="G9793" t="s">
        <v>89</v>
      </c>
      <c r="H9793" t="s">
        <v>93</v>
      </c>
    </row>
    <row r="9794" spans="1:8" x14ac:dyDescent="0.25">
      <c r="A9794" t="s">
        <v>338</v>
      </c>
      <c r="B9794" t="s">
        <v>4711</v>
      </c>
      <c r="C9794" t="s">
        <v>89</v>
      </c>
      <c r="D9794" t="s">
        <v>89</v>
      </c>
      <c r="E9794" t="s">
        <v>1133</v>
      </c>
      <c r="F9794" t="s">
        <v>89</v>
      </c>
      <c r="G9794" t="s">
        <v>89</v>
      </c>
      <c r="H9794" t="s">
        <v>93</v>
      </c>
    </row>
    <row r="9795" spans="1:8" x14ac:dyDescent="0.25">
      <c r="A9795" t="s">
        <v>338</v>
      </c>
      <c r="B9795" t="s">
        <v>1232</v>
      </c>
      <c r="C9795" t="s">
        <v>89</v>
      </c>
      <c r="D9795" t="s">
        <v>89</v>
      </c>
      <c r="E9795" t="s">
        <v>4670</v>
      </c>
      <c r="F9795" t="s">
        <v>89</v>
      </c>
      <c r="G9795" t="s">
        <v>89</v>
      </c>
      <c r="H9795" t="s">
        <v>93</v>
      </c>
    </row>
    <row r="9796" spans="1:8" x14ac:dyDescent="0.25">
      <c r="A9796" t="s">
        <v>338</v>
      </c>
      <c r="B9796" t="s">
        <v>7496</v>
      </c>
      <c r="C9796" t="s">
        <v>89</v>
      </c>
      <c r="D9796" t="s">
        <v>89</v>
      </c>
      <c r="E9796" t="s">
        <v>4670</v>
      </c>
      <c r="F9796" t="s">
        <v>89</v>
      </c>
      <c r="G9796" t="s">
        <v>89</v>
      </c>
      <c r="H9796" t="s">
        <v>93</v>
      </c>
    </row>
    <row r="9797" spans="1:8" x14ac:dyDescent="0.25">
      <c r="A9797" t="s">
        <v>338</v>
      </c>
      <c r="B9797" t="s">
        <v>1138</v>
      </c>
      <c r="C9797" t="s">
        <v>89</v>
      </c>
      <c r="D9797" t="s">
        <v>89</v>
      </c>
      <c r="E9797" t="s">
        <v>1139</v>
      </c>
      <c r="F9797" t="s">
        <v>89</v>
      </c>
      <c r="G9797" t="s">
        <v>89</v>
      </c>
      <c r="H9797" t="s">
        <v>93</v>
      </c>
    </row>
    <row r="9798" spans="1:8" x14ac:dyDescent="0.25">
      <c r="A9798" t="s">
        <v>339</v>
      </c>
      <c r="B9798" t="s">
        <v>7497</v>
      </c>
      <c r="C9798" t="s">
        <v>89</v>
      </c>
      <c r="D9798" t="s">
        <v>89</v>
      </c>
      <c r="E9798" t="s">
        <v>1218</v>
      </c>
      <c r="F9798" t="s">
        <v>89</v>
      </c>
      <c r="G9798" t="s">
        <v>89</v>
      </c>
      <c r="H9798" t="s">
        <v>93</v>
      </c>
    </row>
    <row r="9799" spans="1:8" x14ac:dyDescent="0.25">
      <c r="A9799" t="s">
        <v>339</v>
      </c>
      <c r="B9799" t="s">
        <v>7498</v>
      </c>
      <c r="C9799" t="s">
        <v>89</v>
      </c>
      <c r="D9799" t="s">
        <v>89</v>
      </c>
      <c r="E9799" t="s">
        <v>1135</v>
      </c>
      <c r="F9799" t="s">
        <v>89</v>
      </c>
      <c r="G9799" t="s">
        <v>89</v>
      </c>
      <c r="H9799" t="s">
        <v>93</v>
      </c>
    </row>
    <row r="9800" spans="1:8" x14ac:dyDescent="0.25">
      <c r="A9800" t="s">
        <v>339</v>
      </c>
      <c r="B9800" t="s">
        <v>7499</v>
      </c>
      <c r="C9800" t="s">
        <v>89</v>
      </c>
      <c r="D9800" t="s">
        <v>89</v>
      </c>
      <c r="E9800" t="s">
        <v>1196</v>
      </c>
      <c r="F9800" t="s">
        <v>89</v>
      </c>
      <c r="G9800" t="s">
        <v>89</v>
      </c>
      <c r="H9800" t="s">
        <v>93</v>
      </c>
    </row>
    <row r="9801" spans="1:8" x14ac:dyDescent="0.25">
      <c r="A9801" t="s">
        <v>339</v>
      </c>
      <c r="B9801" t="s">
        <v>7500</v>
      </c>
      <c r="C9801" t="s">
        <v>89</v>
      </c>
      <c r="D9801" t="s">
        <v>7501</v>
      </c>
      <c r="E9801" t="s">
        <v>1135</v>
      </c>
      <c r="F9801" t="s">
        <v>89</v>
      </c>
      <c r="G9801" t="s">
        <v>89</v>
      </c>
      <c r="H9801" t="s">
        <v>93</v>
      </c>
    </row>
    <row r="9802" spans="1:8" x14ac:dyDescent="0.25">
      <c r="A9802" t="s">
        <v>339</v>
      </c>
      <c r="B9802" t="s">
        <v>7502</v>
      </c>
      <c r="C9802" t="s">
        <v>89</v>
      </c>
      <c r="D9802" t="s">
        <v>89</v>
      </c>
      <c r="E9802" t="s">
        <v>1335</v>
      </c>
      <c r="F9802" t="s">
        <v>89</v>
      </c>
      <c r="G9802" t="s">
        <v>89</v>
      </c>
      <c r="H9802" t="s">
        <v>93</v>
      </c>
    </row>
    <row r="9803" spans="1:8" x14ac:dyDescent="0.25">
      <c r="A9803" t="s">
        <v>339</v>
      </c>
      <c r="B9803" t="s">
        <v>7503</v>
      </c>
      <c r="C9803" t="s">
        <v>89</v>
      </c>
      <c r="D9803" t="s">
        <v>7504</v>
      </c>
      <c r="E9803" t="s">
        <v>1377</v>
      </c>
      <c r="F9803" t="s">
        <v>89</v>
      </c>
      <c r="G9803" t="s">
        <v>89</v>
      </c>
      <c r="H9803" t="s">
        <v>93</v>
      </c>
    </row>
    <row r="9804" spans="1:8" x14ac:dyDescent="0.25">
      <c r="A9804" t="s">
        <v>339</v>
      </c>
      <c r="B9804" t="s">
        <v>7505</v>
      </c>
      <c r="C9804" t="s">
        <v>89</v>
      </c>
      <c r="D9804" t="s">
        <v>7506</v>
      </c>
      <c r="E9804" t="s">
        <v>5173</v>
      </c>
      <c r="F9804" t="s">
        <v>89</v>
      </c>
      <c r="G9804" t="s">
        <v>89</v>
      </c>
      <c r="H9804" t="s">
        <v>93</v>
      </c>
    </row>
    <row r="9805" spans="1:8" x14ac:dyDescent="0.25">
      <c r="A9805" t="s">
        <v>339</v>
      </c>
      <c r="B9805" t="s">
        <v>7507</v>
      </c>
      <c r="C9805" t="s">
        <v>89</v>
      </c>
      <c r="D9805" t="s">
        <v>7508</v>
      </c>
      <c r="E9805" t="s">
        <v>7509</v>
      </c>
      <c r="F9805" t="s">
        <v>89</v>
      </c>
      <c r="G9805" t="s">
        <v>89</v>
      </c>
      <c r="H9805" t="s">
        <v>93</v>
      </c>
    </row>
    <row r="9806" spans="1:8" x14ac:dyDescent="0.25">
      <c r="A9806" t="s">
        <v>339</v>
      </c>
      <c r="B9806" t="s">
        <v>7510</v>
      </c>
      <c r="C9806" t="s">
        <v>89</v>
      </c>
      <c r="D9806" t="s">
        <v>7511</v>
      </c>
      <c r="E9806" t="s">
        <v>1207</v>
      </c>
      <c r="F9806" t="s">
        <v>89</v>
      </c>
      <c r="G9806" t="s">
        <v>89</v>
      </c>
      <c r="H9806" t="s">
        <v>93</v>
      </c>
    </row>
    <row r="9807" spans="1:8" x14ac:dyDescent="0.25">
      <c r="A9807" t="s">
        <v>339</v>
      </c>
      <c r="B9807" t="s">
        <v>7512</v>
      </c>
      <c r="C9807" t="s">
        <v>89</v>
      </c>
      <c r="D9807" t="s">
        <v>7513</v>
      </c>
      <c r="E9807" t="s">
        <v>1094</v>
      </c>
      <c r="F9807" t="s">
        <v>89</v>
      </c>
      <c r="G9807" t="s">
        <v>89</v>
      </c>
      <c r="H9807" t="s">
        <v>93</v>
      </c>
    </row>
    <row r="9808" spans="1:8" x14ac:dyDescent="0.25">
      <c r="A9808" t="s">
        <v>339</v>
      </c>
      <c r="B9808" t="s">
        <v>1112</v>
      </c>
      <c r="C9808" t="s">
        <v>89</v>
      </c>
      <c r="D9808" t="s">
        <v>4145</v>
      </c>
      <c r="E9808" t="s">
        <v>1100</v>
      </c>
      <c r="F9808" t="s">
        <v>89</v>
      </c>
      <c r="G9808" t="s">
        <v>89</v>
      </c>
      <c r="H9808" t="s">
        <v>93</v>
      </c>
    </row>
    <row r="9809" spans="1:8" x14ac:dyDescent="0.25">
      <c r="A9809" t="s">
        <v>339</v>
      </c>
      <c r="B9809" t="s">
        <v>1114</v>
      </c>
      <c r="C9809" t="s">
        <v>89</v>
      </c>
      <c r="D9809" t="s">
        <v>4145</v>
      </c>
      <c r="E9809" t="s">
        <v>1162</v>
      </c>
      <c r="F9809" t="s">
        <v>89</v>
      </c>
      <c r="G9809" t="s">
        <v>89</v>
      </c>
      <c r="H9809" t="s">
        <v>93</v>
      </c>
    </row>
    <row r="9810" spans="1:8" x14ac:dyDescent="0.25">
      <c r="A9810" t="s">
        <v>339</v>
      </c>
      <c r="B9810" t="s">
        <v>1098</v>
      </c>
      <c r="C9810" t="s">
        <v>89</v>
      </c>
      <c r="D9810" t="s">
        <v>7514</v>
      </c>
      <c r="E9810" t="s">
        <v>1278</v>
      </c>
      <c r="F9810" t="s">
        <v>89</v>
      </c>
      <c r="G9810" t="s">
        <v>89</v>
      </c>
      <c r="H9810" t="s">
        <v>93</v>
      </c>
    </row>
    <row r="9811" spans="1:8" x14ac:dyDescent="0.25">
      <c r="A9811" t="s">
        <v>339</v>
      </c>
      <c r="B9811" t="s">
        <v>7515</v>
      </c>
      <c r="C9811" t="s">
        <v>89</v>
      </c>
      <c r="D9811" t="s">
        <v>89</v>
      </c>
      <c r="E9811" t="s">
        <v>1278</v>
      </c>
      <c r="F9811" t="s">
        <v>89</v>
      </c>
      <c r="G9811" t="s">
        <v>89</v>
      </c>
      <c r="H9811" t="s">
        <v>93</v>
      </c>
    </row>
    <row r="9812" spans="1:8" x14ac:dyDescent="0.25">
      <c r="A9812" t="s">
        <v>339</v>
      </c>
      <c r="B9812" t="s">
        <v>7516</v>
      </c>
      <c r="C9812" t="s">
        <v>89</v>
      </c>
      <c r="D9812" t="s">
        <v>89</v>
      </c>
      <c r="E9812" t="s">
        <v>1238</v>
      </c>
      <c r="F9812" t="s">
        <v>89</v>
      </c>
      <c r="G9812" t="s">
        <v>89</v>
      </c>
      <c r="H9812" t="s">
        <v>93</v>
      </c>
    </row>
    <row r="9813" spans="1:8" x14ac:dyDescent="0.25">
      <c r="A9813" t="s">
        <v>339</v>
      </c>
      <c r="B9813" t="s">
        <v>7517</v>
      </c>
      <c r="C9813" t="s">
        <v>89</v>
      </c>
      <c r="D9813" t="s">
        <v>89</v>
      </c>
      <c r="E9813" t="s">
        <v>1142</v>
      </c>
      <c r="F9813" t="s">
        <v>89</v>
      </c>
      <c r="G9813" t="s">
        <v>89</v>
      </c>
      <c r="H9813" t="s">
        <v>93</v>
      </c>
    </row>
    <row r="9814" spans="1:8" x14ac:dyDescent="0.25">
      <c r="A9814" t="s">
        <v>339</v>
      </c>
      <c r="B9814" t="s">
        <v>7518</v>
      </c>
      <c r="C9814" t="s">
        <v>89</v>
      </c>
      <c r="D9814" t="s">
        <v>89</v>
      </c>
      <c r="E9814" t="s">
        <v>1142</v>
      </c>
      <c r="F9814" t="s">
        <v>89</v>
      </c>
      <c r="G9814" t="s">
        <v>89</v>
      </c>
      <c r="H9814" t="s">
        <v>93</v>
      </c>
    </row>
    <row r="9815" spans="1:8" x14ac:dyDescent="0.25">
      <c r="A9815" t="s">
        <v>339</v>
      </c>
      <c r="B9815" t="s">
        <v>7519</v>
      </c>
      <c r="C9815" t="s">
        <v>89</v>
      </c>
      <c r="D9815" t="s">
        <v>89</v>
      </c>
      <c r="E9815" t="s">
        <v>1105</v>
      </c>
      <c r="F9815" t="s">
        <v>89</v>
      </c>
      <c r="G9815" t="s">
        <v>89</v>
      </c>
      <c r="H9815" t="s">
        <v>93</v>
      </c>
    </row>
    <row r="9816" spans="1:8" x14ac:dyDescent="0.25">
      <c r="A9816" t="s">
        <v>339</v>
      </c>
      <c r="B9816" t="s">
        <v>7520</v>
      </c>
      <c r="C9816" t="s">
        <v>89</v>
      </c>
      <c r="D9816" t="s">
        <v>7521</v>
      </c>
      <c r="E9816" t="s">
        <v>1097</v>
      </c>
      <c r="F9816" t="s">
        <v>89</v>
      </c>
      <c r="G9816" t="s">
        <v>89</v>
      </c>
      <c r="H9816" t="s">
        <v>93</v>
      </c>
    </row>
    <row r="9817" spans="1:8" x14ac:dyDescent="0.25">
      <c r="A9817" t="s">
        <v>339</v>
      </c>
      <c r="B9817" t="s">
        <v>2628</v>
      </c>
      <c r="C9817" t="s">
        <v>89</v>
      </c>
      <c r="D9817" t="s">
        <v>89</v>
      </c>
      <c r="E9817" t="s">
        <v>1113</v>
      </c>
      <c r="F9817" t="s">
        <v>89</v>
      </c>
      <c r="G9817" t="s">
        <v>89</v>
      </c>
      <c r="H9817" t="s">
        <v>93</v>
      </c>
    </row>
    <row r="9818" spans="1:8" x14ac:dyDescent="0.25">
      <c r="A9818" t="s">
        <v>339</v>
      </c>
      <c r="B9818" t="s">
        <v>7500</v>
      </c>
      <c r="C9818" t="s">
        <v>89</v>
      </c>
      <c r="D9818" t="s">
        <v>7501</v>
      </c>
      <c r="E9818" t="s">
        <v>1135</v>
      </c>
      <c r="F9818" t="s">
        <v>89</v>
      </c>
      <c r="G9818" t="s">
        <v>89</v>
      </c>
      <c r="H9818" t="s">
        <v>93</v>
      </c>
    </row>
    <row r="9819" spans="1:8" x14ac:dyDescent="0.25">
      <c r="A9819" t="s">
        <v>339</v>
      </c>
      <c r="B9819" t="s">
        <v>4684</v>
      </c>
      <c r="C9819" t="s">
        <v>89</v>
      </c>
      <c r="D9819" t="s">
        <v>89</v>
      </c>
      <c r="E9819" t="s">
        <v>1272</v>
      </c>
      <c r="F9819" t="s">
        <v>89</v>
      </c>
      <c r="G9819" t="s">
        <v>89</v>
      </c>
      <c r="H9819" t="s">
        <v>93</v>
      </c>
    </row>
    <row r="9820" spans="1:8" x14ac:dyDescent="0.25">
      <c r="A9820" t="s">
        <v>339</v>
      </c>
      <c r="B9820" t="s">
        <v>7502</v>
      </c>
      <c r="C9820" t="s">
        <v>89</v>
      </c>
      <c r="D9820" t="s">
        <v>89</v>
      </c>
      <c r="E9820" t="s">
        <v>1335</v>
      </c>
      <c r="F9820" t="s">
        <v>89</v>
      </c>
      <c r="G9820" t="s">
        <v>89</v>
      </c>
      <c r="H9820" t="s">
        <v>93</v>
      </c>
    </row>
    <row r="9821" spans="1:8" x14ac:dyDescent="0.25">
      <c r="A9821" t="s">
        <v>339</v>
      </c>
      <c r="B9821" t="s">
        <v>7522</v>
      </c>
      <c r="C9821" t="s">
        <v>89</v>
      </c>
      <c r="D9821" t="s">
        <v>89</v>
      </c>
      <c r="E9821" t="s">
        <v>1097</v>
      </c>
      <c r="F9821" t="s">
        <v>89</v>
      </c>
      <c r="G9821" t="s">
        <v>89</v>
      </c>
      <c r="H9821" t="s">
        <v>93</v>
      </c>
    </row>
    <row r="9822" spans="1:8" x14ac:dyDescent="0.25">
      <c r="A9822" t="s">
        <v>339</v>
      </c>
      <c r="B9822" t="s">
        <v>7523</v>
      </c>
      <c r="C9822" t="s">
        <v>89</v>
      </c>
      <c r="D9822" t="s">
        <v>89</v>
      </c>
      <c r="E9822" t="s">
        <v>1205</v>
      </c>
      <c r="F9822" t="s">
        <v>89</v>
      </c>
      <c r="G9822" t="s">
        <v>89</v>
      </c>
      <c r="H9822" t="s">
        <v>93</v>
      </c>
    </row>
    <row r="9823" spans="1:8" x14ac:dyDescent="0.25">
      <c r="A9823" t="s">
        <v>339</v>
      </c>
      <c r="B9823" t="s">
        <v>7524</v>
      </c>
      <c r="C9823" t="s">
        <v>89</v>
      </c>
      <c r="D9823" t="s">
        <v>89</v>
      </c>
      <c r="E9823" t="s">
        <v>1265</v>
      </c>
      <c r="F9823" t="s">
        <v>89</v>
      </c>
      <c r="G9823" t="s">
        <v>89</v>
      </c>
      <c r="H9823" t="s">
        <v>93</v>
      </c>
    </row>
    <row r="9824" spans="1:8" x14ac:dyDescent="0.25">
      <c r="A9824" t="s">
        <v>339</v>
      </c>
      <c r="B9824" t="s">
        <v>1197</v>
      </c>
      <c r="C9824" t="s">
        <v>89</v>
      </c>
      <c r="D9824" t="s">
        <v>89</v>
      </c>
      <c r="E9824" t="s">
        <v>1278</v>
      </c>
      <c r="F9824" t="s">
        <v>89</v>
      </c>
      <c r="G9824" t="s">
        <v>89</v>
      </c>
      <c r="H9824" t="s">
        <v>93</v>
      </c>
    </row>
    <row r="9825" spans="1:8" x14ac:dyDescent="0.25">
      <c r="A9825" t="s">
        <v>339</v>
      </c>
      <c r="B9825" t="s">
        <v>7498</v>
      </c>
      <c r="C9825" t="s">
        <v>89</v>
      </c>
      <c r="D9825" t="s">
        <v>89</v>
      </c>
      <c r="E9825" t="s">
        <v>1135</v>
      </c>
      <c r="F9825" t="s">
        <v>89</v>
      </c>
      <c r="G9825" t="s">
        <v>89</v>
      </c>
      <c r="H9825" t="s">
        <v>93</v>
      </c>
    </row>
    <row r="9826" spans="1:8" x14ac:dyDescent="0.25">
      <c r="A9826" t="s">
        <v>339</v>
      </c>
      <c r="B9826" t="s">
        <v>7499</v>
      </c>
      <c r="C9826" t="s">
        <v>89</v>
      </c>
      <c r="D9826" t="s">
        <v>89</v>
      </c>
      <c r="E9826" t="s">
        <v>1196</v>
      </c>
      <c r="F9826" t="s">
        <v>89</v>
      </c>
      <c r="G9826" t="s">
        <v>89</v>
      </c>
      <c r="H9826" t="s">
        <v>93</v>
      </c>
    </row>
    <row r="9827" spans="1:8" x14ac:dyDescent="0.25">
      <c r="A9827" t="s">
        <v>339</v>
      </c>
      <c r="B9827" t="s">
        <v>7497</v>
      </c>
      <c r="C9827" t="s">
        <v>89</v>
      </c>
      <c r="D9827" t="s">
        <v>89</v>
      </c>
      <c r="E9827" t="s">
        <v>1218</v>
      </c>
      <c r="F9827" t="s">
        <v>89</v>
      </c>
      <c r="G9827" t="s">
        <v>89</v>
      </c>
      <c r="H9827" t="s">
        <v>93</v>
      </c>
    </row>
    <row r="9828" spans="1:8" x14ac:dyDescent="0.25">
      <c r="A9828" t="s">
        <v>339</v>
      </c>
      <c r="B9828" t="s">
        <v>7525</v>
      </c>
      <c r="C9828" t="s">
        <v>89</v>
      </c>
      <c r="D9828" t="s">
        <v>89</v>
      </c>
      <c r="E9828" t="s">
        <v>1135</v>
      </c>
      <c r="F9828" t="s">
        <v>89</v>
      </c>
      <c r="G9828" t="s">
        <v>89</v>
      </c>
      <c r="H9828" t="s">
        <v>93</v>
      </c>
    </row>
    <row r="9829" spans="1:8" x14ac:dyDescent="0.25">
      <c r="A9829" t="s">
        <v>339</v>
      </c>
      <c r="B9829" t="s">
        <v>7526</v>
      </c>
      <c r="C9829" t="s">
        <v>89</v>
      </c>
      <c r="D9829" t="s">
        <v>89</v>
      </c>
      <c r="E9829" t="s">
        <v>1272</v>
      </c>
      <c r="F9829" t="s">
        <v>89</v>
      </c>
      <c r="G9829" t="s">
        <v>89</v>
      </c>
      <c r="H9829" t="s">
        <v>93</v>
      </c>
    </row>
    <row r="9830" spans="1:8" x14ac:dyDescent="0.25">
      <c r="A9830" t="s">
        <v>339</v>
      </c>
      <c r="B9830" t="s">
        <v>7527</v>
      </c>
      <c r="C9830" t="s">
        <v>89</v>
      </c>
      <c r="D9830" t="s">
        <v>7528</v>
      </c>
      <c r="E9830" t="s">
        <v>1238</v>
      </c>
      <c r="F9830" t="s">
        <v>89</v>
      </c>
      <c r="G9830" t="s">
        <v>89</v>
      </c>
      <c r="H9830" t="s">
        <v>93</v>
      </c>
    </row>
    <row r="9831" spans="1:8" x14ac:dyDescent="0.25">
      <c r="A9831" t="s">
        <v>339</v>
      </c>
      <c r="B9831" t="s">
        <v>7529</v>
      </c>
      <c r="C9831" t="s">
        <v>89</v>
      </c>
      <c r="D9831" t="s">
        <v>89</v>
      </c>
      <c r="E9831" t="s">
        <v>1238</v>
      </c>
      <c r="F9831" t="s">
        <v>89</v>
      </c>
      <c r="G9831" t="s">
        <v>89</v>
      </c>
      <c r="H9831" t="s">
        <v>93</v>
      </c>
    </row>
    <row r="9832" spans="1:8" x14ac:dyDescent="0.25">
      <c r="A9832" t="s">
        <v>339</v>
      </c>
      <c r="B9832" t="s">
        <v>7530</v>
      </c>
      <c r="C9832" t="s">
        <v>89</v>
      </c>
      <c r="D9832" t="s">
        <v>7531</v>
      </c>
      <c r="E9832" t="s">
        <v>1097</v>
      </c>
      <c r="F9832" t="s">
        <v>89</v>
      </c>
      <c r="G9832" t="s">
        <v>89</v>
      </c>
      <c r="H9832" t="s">
        <v>93</v>
      </c>
    </row>
    <row r="9833" spans="1:8" x14ac:dyDescent="0.25">
      <c r="A9833" t="s">
        <v>339</v>
      </c>
      <c r="B9833" t="s">
        <v>3431</v>
      </c>
      <c r="C9833" t="s">
        <v>89</v>
      </c>
      <c r="D9833" t="s">
        <v>89</v>
      </c>
      <c r="E9833" t="s">
        <v>1100</v>
      </c>
      <c r="F9833" t="s">
        <v>89</v>
      </c>
      <c r="G9833" t="s">
        <v>89</v>
      </c>
      <c r="H9833" t="s">
        <v>93</v>
      </c>
    </row>
    <row r="9834" spans="1:8" x14ac:dyDescent="0.25">
      <c r="A9834" t="s">
        <v>339</v>
      </c>
      <c r="B9834" t="s">
        <v>7532</v>
      </c>
      <c r="C9834" t="s">
        <v>89</v>
      </c>
      <c r="D9834" t="s">
        <v>89</v>
      </c>
      <c r="E9834" t="s">
        <v>1194</v>
      </c>
      <c r="F9834" t="s">
        <v>89</v>
      </c>
      <c r="G9834" t="s">
        <v>89</v>
      </c>
      <c r="H9834" t="s">
        <v>93</v>
      </c>
    </row>
    <row r="9835" spans="1:8" x14ac:dyDescent="0.25">
      <c r="A9835" t="s">
        <v>339</v>
      </c>
      <c r="B9835" t="s">
        <v>7533</v>
      </c>
      <c r="C9835" t="s">
        <v>89</v>
      </c>
      <c r="D9835" t="s">
        <v>89</v>
      </c>
      <c r="E9835" t="s">
        <v>1235</v>
      </c>
      <c r="F9835" t="s">
        <v>89</v>
      </c>
      <c r="G9835" t="s">
        <v>89</v>
      </c>
      <c r="H9835" t="s">
        <v>93</v>
      </c>
    </row>
    <row r="9836" spans="1:8" x14ac:dyDescent="0.25">
      <c r="A9836" t="s">
        <v>339</v>
      </c>
      <c r="B9836" t="s">
        <v>7534</v>
      </c>
      <c r="C9836" t="s">
        <v>89</v>
      </c>
      <c r="D9836" t="s">
        <v>89</v>
      </c>
      <c r="E9836" t="s">
        <v>1093</v>
      </c>
      <c r="F9836" t="s">
        <v>89</v>
      </c>
      <c r="G9836" t="s">
        <v>89</v>
      </c>
      <c r="H9836" t="s">
        <v>93</v>
      </c>
    </row>
    <row r="9837" spans="1:8" x14ac:dyDescent="0.25">
      <c r="A9837" t="s">
        <v>339</v>
      </c>
      <c r="B9837" t="s">
        <v>7535</v>
      </c>
      <c r="C9837" t="s">
        <v>89</v>
      </c>
      <c r="D9837" t="s">
        <v>89</v>
      </c>
      <c r="E9837" t="s">
        <v>1205</v>
      </c>
      <c r="F9837" t="s">
        <v>89</v>
      </c>
      <c r="G9837" t="s">
        <v>89</v>
      </c>
      <c r="H9837" t="s">
        <v>93</v>
      </c>
    </row>
    <row r="9838" spans="1:8" x14ac:dyDescent="0.25">
      <c r="A9838" t="s">
        <v>339</v>
      </c>
      <c r="B9838" t="s">
        <v>7536</v>
      </c>
      <c r="C9838" t="s">
        <v>89</v>
      </c>
      <c r="D9838" t="s">
        <v>89</v>
      </c>
      <c r="E9838" t="s">
        <v>1100</v>
      </c>
      <c r="F9838" t="s">
        <v>89</v>
      </c>
      <c r="G9838" t="s">
        <v>89</v>
      </c>
      <c r="H9838" t="s">
        <v>93</v>
      </c>
    </row>
    <row r="9839" spans="1:8" x14ac:dyDescent="0.25">
      <c r="A9839" t="s">
        <v>339</v>
      </c>
      <c r="B9839" t="s">
        <v>7537</v>
      </c>
      <c r="C9839" t="s">
        <v>89</v>
      </c>
      <c r="D9839" t="s">
        <v>7538</v>
      </c>
      <c r="E9839" t="s">
        <v>1100</v>
      </c>
      <c r="F9839" t="s">
        <v>89</v>
      </c>
      <c r="G9839" t="s">
        <v>89</v>
      </c>
      <c r="H9839" t="s">
        <v>93</v>
      </c>
    </row>
    <row r="9840" spans="1:8" x14ac:dyDescent="0.25">
      <c r="A9840" t="s">
        <v>339</v>
      </c>
      <c r="B9840" t="s">
        <v>7539</v>
      </c>
      <c r="C9840" t="s">
        <v>89</v>
      </c>
      <c r="D9840" t="s">
        <v>89</v>
      </c>
      <c r="E9840" t="s">
        <v>1205</v>
      </c>
      <c r="F9840" t="s">
        <v>89</v>
      </c>
      <c r="G9840" t="s">
        <v>89</v>
      </c>
      <c r="H9840" t="s">
        <v>93</v>
      </c>
    </row>
    <row r="9841" spans="1:8" x14ac:dyDescent="0.25">
      <c r="A9841" t="s">
        <v>339</v>
      </c>
      <c r="B9841" t="s">
        <v>5793</v>
      </c>
      <c r="C9841" t="s">
        <v>89</v>
      </c>
      <c r="D9841" t="s">
        <v>89</v>
      </c>
      <c r="E9841" t="s">
        <v>1093</v>
      </c>
      <c r="F9841" t="s">
        <v>89</v>
      </c>
      <c r="G9841" t="s">
        <v>89</v>
      </c>
      <c r="H9841" t="s">
        <v>93</v>
      </c>
    </row>
    <row r="9842" spans="1:8" x14ac:dyDescent="0.25">
      <c r="A9842" t="s">
        <v>339</v>
      </c>
      <c r="B9842" t="s">
        <v>7540</v>
      </c>
      <c r="C9842" t="s">
        <v>89</v>
      </c>
      <c r="D9842" t="s">
        <v>7541</v>
      </c>
      <c r="E9842" t="s">
        <v>1164</v>
      </c>
      <c r="F9842" t="s">
        <v>89</v>
      </c>
      <c r="G9842" t="s">
        <v>89</v>
      </c>
      <c r="H9842" t="s">
        <v>93</v>
      </c>
    </row>
    <row r="9843" spans="1:8" x14ac:dyDescent="0.25">
      <c r="A9843" t="s">
        <v>339</v>
      </c>
      <c r="B9843" t="s">
        <v>7542</v>
      </c>
      <c r="C9843" t="s">
        <v>89</v>
      </c>
      <c r="D9843" t="s">
        <v>7541</v>
      </c>
      <c r="E9843" t="s">
        <v>1094</v>
      </c>
      <c r="F9843" t="s">
        <v>89</v>
      </c>
      <c r="G9843" t="s">
        <v>89</v>
      </c>
      <c r="H9843" t="s">
        <v>93</v>
      </c>
    </row>
    <row r="9844" spans="1:8" x14ac:dyDescent="0.25">
      <c r="A9844" t="s">
        <v>339</v>
      </c>
      <c r="B9844" t="s">
        <v>7543</v>
      </c>
      <c r="C9844" t="s">
        <v>89</v>
      </c>
      <c r="D9844" t="s">
        <v>7541</v>
      </c>
      <c r="E9844" t="s">
        <v>1265</v>
      </c>
      <c r="F9844" t="s">
        <v>89</v>
      </c>
      <c r="G9844" t="s">
        <v>89</v>
      </c>
      <c r="H9844" t="s">
        <v>93</v>
      </c>
    </row>
    <row r="9845" spans="1:8" x14ac:dyDescent="0.25">
      <c r="A9845" t="s">
        <v>339</v>
      </c>
      <c r="B9845" t="s">
        <v>7544</v>
      </c>
      <c r="C9845" t="s">
        <v>89</v>
      </c>
      <c r="D9845" t="s">
        <v>7541</v>
      </c>
      <c r="E9845" t="s">
        <v>1265</v>
      </c>
      <c r="F9845" t="s">
        <v>89</v>
      </c>
      <c r="G9845" t="s">
        <v>89</v>
      </c>
      <c r="H9845" t="s">
        <v>93</v>
      </c>
    </row>
    <row r="9846" spans="1:8" x14ac:dyDescent="0.25">
      <c r="A9846" t="s">
        <v>339</v>
      </c>
      <c r="B9846" t="s">
        <v>5794</v>
      </c>
      <c r="C9846" t="s">
        <v>89</v>
      </c>
      <c r="D9846" t="s">
        <v>7545</v>
      </c>
      <c r="E9846" t="s">
        <v>1142</v>
      </c>
      <c r="F9846" t="s">
        <v>89</v>
      </c>
      <c r="G9846" t="s">
        <v>89</v>
      </c>
      <c r="H9846" t="s">
        <v>93</v>
      </c>
    </row>
    <row r="9847" spans="1:8" x14ac:dyDescent="0.25">
      <c r="A9847" t="s">
        <v>339</v>
      </c>
      <c r="B9847" t="s">
        <v>5889</v>
      </c>
      <c r="C9847" t="s">
        <v>89</v>
      </c>
      <c r="D9847" t="s">
        <v>7545</v>
      </c>
      <c r="E9847" t="s">
        <v>1238</v>
      </c>
      <c r="F9847" t="s">
        <v>89</v>
      </c>
      <c r="G9847" t="s">
        <v>89</v>
      </c>
      <c r="H9847" t="s">
        <v>93</v>
      </c>
    </row>
    <row r="9848" spans="1:8" x14ac:dyDescent="0.25">
      <c r="A9848" t="s">
        <v>339</v>
      </c>
      <c r="B9848" t="s">
        <v>5829</v>
      </c>
      <c r="C9848" t="s">
        <v>89</v>
      </c>
      <c r="D9848" t="s">
        <v>7545</v>
      </c>
      <c r="E9848" t="s">
        <v>1162</v>
      </c>
      <c r="F9848" t="s">
        <v>89</v>
      </c>
      <c r="G9848" t="s">
        <v>89</v>
      </c>
      <c r="H9848" t="s">
        <v>93</v>
      </c>
    </row>
    <row r="9849" spans="1:8" x14ac:dyDescent="0.25">
      <c r="A9849" t="s">
        <v>339</v>
      </c>
      <c r="B9849" t="s">
        <v>7546</v>
      </c>
      <c r="C9849" t="s">
        <v>89</v>
      </c>
      <c r="D9849" t="s">
        <v>89</v>
      </c>
      <c r="E9849" t="s">
        <v>1278</v>
      </c>
      <c r="F9849" t="s">
        <v>89</v>
      </c>
      <c r="G9849" t="s">
        <v>89</v>
      </c>
      <c r="H9849" t="s">
        <v>93</v>
      </c>
    </row>
    <row r="9850" spans="1:8" x14ac:dyDescent="0.25">
      <c r="A9850" t="s">
        <v>339</v>
      </c>
      <c r="B9850" t="s">
        <v>7547</v>
      </c>
      <c r="C9850" t="s">
        <v>89</v>
      </c>
      <c r="D9850" t="s">
        <v>89</v>
      </c>
      <c r="E9850" t="s">
        <v>1218</v>
      </c>
      <c r="F9850" t="s">
        <v>89</v>
      </c>
      <c r="G9850" t="s">
        <v>89</v>
      </c>
      <c r="H9850" t="s">
        <v>93</v>
      </c>
    </row>
    <row r="9851" spans="1:8" x14ac:dyDescent="0.25">
      <c r="A9851" t="s">
        <v>339</v>
      </c>
      <c r="B9851" t="s">
        <v>5892</v>
      </c>
      <c r="C9851" t="s">
        <v>89</v>
      </c>
      <c r="D9851" t="s">
        <v>89</v>
      </c>
      <c r="E9851" t="s">
        <v>1142</v>
      </c>
      <c r="F9851" t="s">
        <v>89</v>
      </c>
      <c r="G9851" t="s">
        <v>89</v>
      </c>
      <c r="H9851" t="s">
        <v>93</v>
      </c>
    </row>
    <row r="9852" spans="1:8" x14ac:dyDescent="0.25">
      <c r="A9852" t="s">
        <v>339</v>
      </c>
      <c r="B9852" t="s">
        <v>7548</v>
      </c>
      <c r="C9852" t="s">
        <v>89</v>
      </c>
      <c r="D9852" t="s">
        <v>7549</v>
      </c>
      <c r="E9852" t="s">
        <v>1115</v>
      </c>
      <c r="F9852" t="s">
        <v>89</v>
      </c>
      <c r="G9852" t="s">
        <v>89</v>
      </c>
      <c r="H9852" t="s">
        <v>93</v>
      </c>
    </row>
    <row r="9853" spans="1:8" x14ac:dyDescent="0.25">
      <c r="A9853" t="s">
        <v>339</v>
      </c>
      <c r="B9853" t="s">
        <v>7550</v>
      </c>
      <c r="C9853" t="s">
        <v>89</v>
      </c>
      <c r="D9853" t="s">
        <v>7551</v>
      </c>
      <c r="E9853" t="s">
        <v>1093</v>
      </c>
      <c r="F9853" t="s">
        <v>89</v>
      </c>
      <c r="G9853" t="s">
        <v>89</v>
      </c>
      <c r="H9853" t="s">
        <v>93</v>
      </c>
    </row>
    <row r="9854" spans="1:8" x14ac:dyDescent="0.25">
      <c r="A9854" t="s">
        <v>339</v>
      </c>
      <c r="B9854" t="s">
        <v>7552</v>
      </c>
      <c r="C9854" t="s">
        <v>89</v>
      </c>
      <c r="D9854" t="s">
        <v>7553</v>
      </c>
      <c r="E9854" t="s">
        <v>1094</v>
      </c>
      <c r="F9854" t="s">
        <v>89</v>
      </c>
      <c r="G9854" t="s">
        <v>89</v>
      </c>
      <c r="H9854" t="s">
        <v>93</v>
      </c>
    </row>
    <row r="9855" spans="1:8" x14ac:dyDescent="0.25">
      <c r="A9855" t="s">
        <v>339</v>
      </c>
      <c r="B9855" t="s">
        <v>7554</v>
      </c>
      <c r="C9855" t="s">
        <v>89</v>
      </c>
      <c r="D9855" t="s">
        <v>7555</v>
      </c>
      <c r="E9855" t="s">
        <v>1258</v>
      </c>
      <c r="F9855" t="s">
        <v>89</v>
      </c>
      <c r="G9855" t="s">
        <v>89</v>
      </c>
      <c r="H9855" t="s">
        <v>93</v>
      </c>
    </row>
    <row r="9856" spans="1:8" x14ac:dyDescent="0.25">
      <c r="A9856" t="s">
        <v>339</v>
      </c>
      <c r="B9856" t="s">
        <v>7556</v>
      </c>
      <c r="C9856" t="s">
        <v>89</v>
      </c>
      <c r="D9856" t="s">
        <v>89</v>
      </c>
      <c r="E9856" t="s">
        <v>1093</v>
      </c>
      <c r="F9856" t="s">
        <v>89</v>
      </c>
      <c r="G9856" t="s">
        <v>89</v>
      </c>
      <c r="H9856" t="s">
        <v>93</v>
      </c>
    </row>
    <row r="9857" spans="1:8" x14ac:dyDescent="0.25">
      <c r="A9857" t="s">
        <v>339</v>
      </c>
      <c r="B9857" t="s">
        <v>7557</v>
      </c>
      <c r="C9857" t="s">
        <v>89</v>
      </c>
      <c r="D9857" t="s">
        <v>89</v>
      </c>
      <c r="E9857" t="s">
        <v>1153</v>
      </c>
      <c r="F9857" t="s">
        <v>89</v>
      </c>
      <c r="G9857" t="s">
        <v>89</v>
      </c>
      <c r="H9857" t="s">
        <v>93</v>
      </c>
    </row>
    <row r="9858" spans="1:8" x14ac:dyDescent="0.25">
      <c r="A9858" t="s">
        <v>339</v>
      </c>
      <c r="B9858" t="s">
        <v>7558</v>
      </c>
      <c r="C9858" t="s">
        <v>89</v>
      </c>
      <c r="D9858" t="s">
        <v>89</v>
      </c>
      <c r="E9858" t="s">
        <v>1093</v>
      </c>
      <c r="F9858" t="s">
        <v>89</v>
      </c>
      <c r="G9858" t="s">
        <v>89</v>
      </c>
      <c r="H9858" t="s">
        <v>93</v>
      </c>
    </row>
    <row r="9859" spans="1:8" x14ac:dyDescent="0.25">
      <c r="A9859" t="s">
        <v>339</v>
      </c>
      <c r="B9859" t="s">
        <v>7559</v>
      </c>
      <c r="C9859" t="s">
        <v>89</v>
      </c>
      <c r="D9859" t="s">
        <v>7560</v>
      </c>
      <c r="E9859" t="s">
        <v>1094</v>
      </c>
      <c r="F9859" t="s">
        <v>89</v>
      </c>
      <c r="G9859" t="s">
        <v>89</v>
      </c>
      <c r="H9859" t="s">
        <v>93</v>
      </c>
    </row>
    <row r="9860" spans="1:8" x14ac:dyDescent="0.25">
      <c r="A9860" t="s">
        <v>339</v>
      </c>
      <c r="B9860" t="s">
        <v>7561</v>
      </c>
      <c r="C9860" t="s">
        <v>89</v>
      </c>
      <c r="D9860" t="s">
        <v>89</v>
      </c>
      <c r="E9860" t="s">
        <v>1093</v>
      </c>
      <c r="F9860" t="s">
        <v>89</v>
      </c>
      <c r="G9860" t="s">
        <v>89</v>
      </c>
      <c r="H9860" t="s">
        <v>93</v>
      </c>
    </row>
    <row r="9861" spans="1:8" x14ac:dyDescent="0.25">
      <c r="A9861" t="s">
        <v>339</v>
      </c>
      <c r="B9861" t="s">
        <v>3515</v>
      </c>
      <c r="C9861" t="s">
        <v>89</v>
      </c>
      <c r="D9861" t="s">
        <v>89</v>
      </c>
      <c r="E9861" t="s">
        <v>1093</v>
      </c>
      <c r="F9861" t="s">
        <v>89</v>
      </c>
      <c r="G9861" t="s">
        <v>89</v>
      </c>
      <c r="H9861" t="s">
        <v>93</v>
      </c>
    </row>
    <row r="9862" spans="1:8" x14ac:dyDescent="0.25">
      <c r="A9862" t="s">
        <v>339</v>
      </c>
      <c r="B9862" t="s">
        <v>7562</v>
      </c>
      <c r="C9862" t="s">
        <v>89</v>
      </c>
      <c r="D9862" t="s">
        <v>89</v>
      </c>
      <c r="E9862" t="s">
        <v>1093</v>
      </c>
      <c r="F9862" t="s">
        <v>89</v>
      </c>
      <c r="G9862" t="s">
        <v>89</v>
      </c>
      <c r="H9862" t="s">
        <v>93</v>
      </c>
    </row>
    <row r="9863" spans="1:8" x14ac:dyDescent="0.25">
      <c r="A9863" t="s">
        <v>339</v>
      </c>
      <c r="B9863" t="s">
        <v>7563</v>
      </c>
      <c r="C9863" t="s">
        <v>89</v>
      </c>
      <c r="D9863" t="s">
        <v>7564</v>
      </c>
      <c r="E9863" t="s">
        <v>1142</v>
      </c>
      <c r="F9863" t="s">
        <v>89</v>
      </c>
      <c r="G9863" t="s">
        <v>89</v>
      </c>
      <c r="H9863" t="s">
        <v>93</v>
      </c>
    </row>
    <row r="9864" spans="1:8" x14ac:dyDescent="0.25">
      <c r="A9864" t="s">
        <v>339</v>
      </c>
      <c r="B9864" t="s">
        <v>5804</v>
      </c>
      <c r="C9864" t="s">
        <v>89</v>
      </c>
      <c r="D9864" t="s">
        <v>89</v>
      </c>
      <c r="E9864" t="s">
        <v>1142</v>
      </c>
      <c r="F9864" t="s">
        <v>89</v>
      </c>
      <c r="G9864" t="s">
        <v>89</v>
      </c>
      <c r="H9864" t="s">
        <v>93</v>
      </c>
    </row>
    <row r="9865" spans="1:8" x14ac:dyDescent="0.25">
      <c r="A9865" t="s">
        <v>339</v>
      </c>
      <c r="B9865" t="s">
        <v>3441</v>
      </c>
      <c r="C9865" t="s">
        <v>89</v>
      </c>
      <c r="D9865" t="s">
        <v>89</v>
      </c>
      <c r="E9865" t="s">
        <v>1097</v>
      </c>
      <c r="F9865" t="s">
        <v>89</v>
      </c>
      <c r="G9865" t="s">
        <v>89</v>
      </c>
      <c r="H9865" t="s">
        <v>93</v>
      </c>
    </row>
    <row r="9866" spans="1:8" x14ac:dyDescent="0.25">
      <c r="A9866" t="s">
        <v>339</v>
      </c>
      <c r="B9866" t="s">
        <v>7565</v>
      </c>
      <c r="C9866" t="s">
        <v>89</v>
      </c>
      <c r="D9866" t="s">
        <v>89</v>
      </c>
      <c r="E9866" t="s">
        <v>1093</v>
      </c>
      <c r="F9866" t="s">
        <v>89</v>
      </c>
      <c r="G9866" t="s">
        <v>89</v>
      </c>
      <c r="H9866" t="s">
        <v>93</v>
      </c>
    </row>
    <row r="9867" spans="1:8" x14ac:dyDescent="0.25">
      <c r="A9867" t="s">
        <v>339</v>
      </c>
      <c r="B9867" t="s">
        <v>5806</v>
      </c>
      <c r="C9867" t="s">
        <v>89</v>
      </c>
      <c r="D9867" t="s">
        <v>89</v>
      </c>
      <c r="E9867" t="s">
        <v>1093</v>
      </c>
      <c r="F9867" t="s">
        <v>89</v>
      </c>
      <c r="G9867" t="s">
        <v>89</v>
      </c>
      <c r="H9867" t="s">
        <v>93</v>
      </c>
    </row>
    <row r="9868" spans="1:8" x14ac:dyDescent="0.25">
      <c r="A9868" t="s">
        <v>339</v>
      </c>
      <c r="B9868" t="s">
        <v>7566</v>
      </c>
      <c r="C9868" t="s">
        <v>89</v>
      </c>
      <c r="D9868" t="s">
        <v>89</v>
      </c>
      <c r="E9868" t="s">
        <v>1093</v>
      </c>
      <c r="F9868" t="s">
        <v>89</v>
      </c>
      <c r="G9868" t="s">
        <v>89</v>
      </c>
      <c r="H9868" t="s">
        <v>93</v>
      </c>
    </row>
    <row r="9869" spans="1:8" x14ac:dyDescent="0.25">
      <c r="A9869" t="s">
        <v>339</v>
      </c>
      <c r="B9869" t="s">
        <v>7567</v>
      </c>
      <c r="C9869" t="s">
        <v>89</v>
      </c>
      <c r="D9869" t="s">
        <v>89</v>
      </c>
      <c r="E9869" t="s">
        <v>1093</v>
      </c>
      <c r="F9869" t="s">
        <v>89</v>
      </c>
      <c r="G9869" t="s">
        <v>89</v>
      </c>
      <c r="H9869" t="s">
        <v>93</v>
      </c>
    </row>
    <row r="9870" spans="1:8" x14ac:dyDescent="0.25">
      <c r="A9870" t="s">
        <v>339</v>
      </c>
      <c r="B9870" t="s">
        <v>1122</v>
      </c>
      <c r="C9870" t="s">
        <v>89</v>
      </c>
      <c r="D9870" t="s">
        <v>89</v>
      </c>
      <c r="E9870" t="s">
        <v>1335</v>
      </c>
      <c r="F9870" t="s">
        <v>89</v>
      </c>
      <c r="G9870" t="s">
        <v>89</v>
      </c>
      <c r="H9870" t="s">
        <v>93</v>
      </c>
    </row>
    <row r="9871" spans="1:8" x14ac:dyDescent="0.25">
      <c r="A9871" t="s">
        <v>339</v>
      </c>
      <c r="B9871" t="s">
        <v>3535</v>
      </c>
      <c r="C9871" t="s">
        <v>89</v>
      </c>
      <c r="D9871" t="s">
        <v>89</v>
      </c>
      <c r="E9871" t="s">
        <v>1100</v>
      </c>
      <c r="F9871" t="s">
        <v>89</v>
      </c>
      <c r="G9871" t="s">
        <v>89</v>
      </c>
      <c r="H9871" t="s">
        <v>93</v>
      </c>
    </row>
    <row r="9872" spans="1:8" x14ac:dyDescent="0.25">
      <c r="A9872" t="s">
        <v>339</v>
      </c>
      <c r="B9872" t="s">
        <v>1130</v>
      </c>
      <c r="C9872" t="s">
        <v>89</v>
      </c>
      <c r="D9872" t="s">
        <v>89</v>
      </c>
      <c r="E9872" t="s">
        <v>1218</v>
      </c>
      <c r="F9872" t="s">
        <v>89</v>
      </c>
      <c r="G9872" t="s">
        <v>89</v>
      </c>
      <c r="H9872" t="s">
        <v>93</v>
      </c>
    </row>
    <row r="9873" spans="1:8" x14ac:dyDescent="0.25">
      <c r="A9873" t="s">
        <v>339</v>
      </c>
      <c r="B9873" t="s">
        <v>1132</v>
      </c>
      <c r="C9873" t="s">
        <v>89</v>
      </c>
      <c r="D9873" t="s">
        <v>89</v>
      </c>
      <c r="E9873" t="s">
        <v>1202</v>
      </c>
      <c r="F9873" t="s">
        <v>89</v>
      </c>
      <c r="G9873" t="s">
        <v>89</v>
      </c>
      <c r="H9873" t="s">
        <v>93</v>
      </c>
    </row>
    <row r="9874" spans="1:8" x14ac:dyDescent="0.25">
      <c r="A9874" t="s">
        <v>339</v>
      </c>
      <c r="B9874" t="s">
        <v>7568</v>
      </c>
      <c r="C9874" t="s">
        <v>89</v>
      </c>
      <c r="D9874" t="s">
        <v>89</v>
      </c>
      <c r="E9874" t="s">
        <v>1162</v>
      </c>
      <c r="F9874" t="s">
        <v>89</v>
      </c>
      <c r="G9874" t="s">
        <v>89</v>
      </c>
      <c r="H9874" t="s">
        <v>93</v>
      </c>
    </row>
    <row r="9875" spans="1:8" x14ac:dyDescent="0.25">
      <c r="A9875" t="s">
        <v>339</v>
      </c>
      <c r="B9875" t="s">
        <v>7569</v>
      </c>
      <c r="C9875" t="s">
        <v>89</v>
      </c>
      <c r="D9875" t="s">
        <v>89</v>
      </c>
      <c r="E9875" t="s">
        <v>1162</v>
      </c>
      <c r="F9875" t="s">
        <v>89</v>
      </c>
      <c r="G9875" t="s">
        <v>89</v>
      </c>
      <c r="H9875" t="s">
        <v>93</v>
      </c>
    </row>
    <row r="9876" spans="1:8" x14ac:dyDescent="0.25">
      <c r="A9876" t="s">
        <v>339</v>
      </c>
      <c r="B9876" t="s">
        <v>7570</v>
      </c>
      <c r="C9876" t="s">
        <v>89</v>
      </c>
      <c r="D9876" t="s">
        <v>89</v>
      </c>
      <c r="E9876" t="s">
        <v>1162</v>
      </c>
      <c r="F9876" t="s">
        <v>89</v>
      </c>
      <c r="G9876" t="s">
        <v>89</v>
      </c>
      <c r="H9876" t="s">
        <v>93</v>
      </c>
    </row>
    <row r="9877" spans="1:8" x14ac:dyDescent="0.25">
      <c r="A9877" t="s">
        <v>339</v>
      </c>
      <c r="B9877" t="s">
        <v>7571</v>
      </c>
      <c r="C9877" t="s">
        <v>89</v>
      </c>
      <c r="D9877" t="s">
        <v>89</v>
      </c>
      <c r="E9877" t="s">
        <v>1162</v>
      </c>
      <c r="F9877" t="s">
        <v>89</v>
      </c>
      <c r="G9877" t="s">
        <v>89</v>
      </c>
      <c r="H9877" t="s">
        <v>93</v>
      </c>
    </row>
    <row r="9878" spans="1:8" x14ac:dyDescent="0.25">
      <c r="A9878" t="s">
        <v>339</v>
      </c>
      <c r="B9878" t="s">
        <v>5852</v>
      </c>
      <c r="C9878" t="s">
        <v>89</v>
      </c>
      <c r="D9878" t="s">
        <v>89</v>
      </c>
      <c r="E9878" t="s">
        <v>1205</v>
      </c>
      <c r="F9878" t="s">
        <v>89</v>
      </c>
      <c r="G9878" t="s">
        <v>89</v>
      </c>
      <c r="H9878" t="s">
        <v>93</v>
      </c>
    </row>
    <row r="9879" spans="1:8" x14ac:dyDescent="0.25">
      <c r="A9879" t="s">
        <v>339</v>
      </c>
      <c r="B9879" t="s">
        <v>5846</v>
      </c>
      <c r="C9879" t="s">
        <v>89</v>
      </c>
      <c r="D9879" t="s">
        <v>89</v>
      </c>
      <c r="E9879" t="s">
        <v>1205</v>
      </c>
      <c r="F9879" t="s">
        <v>89</v>
      </c>
      <c r="G9879" t="s">
        <v>89</v>
      </c>
      <c r="H9879" t="s">
        <v>93</v>
      </c>
    </row>
    <row r="9880" spans="1:8" x14ac:dyDescent="0.25">
      <c r="A9880" t="s">
        <v>339</v>
      </c>
      <c r="B9880" t="s">
        <v>5854</v>
      </c>
      <c r="C9880" t="s">
        <v>89</v>
      </c>
      <c r="D9880" t="s">
        <v>89</v>
      </c>
      <c r="E9880" t="s">
        <v>1205</v>
      </c>
      <c r="F9880" t="s">
        <v>89</v>
      </c>
      <c r="G9880" t="s">
        <v>89</v>
      </c>
      <c r="H9880" t="s">
        <v>93</v>
      </c>
    </row>
    <row r="9881" spans="1:8" x14ac:dyDescent="0.25">
      <c r="A9881" t="s">
        <v>339</v>
      </c>
      <c r="B9881" t="s">
        <v>5851</v>
      </c>
      <c r="C9881" t="s">
        <v>89</v>
      </c>
      <c r="D9881" t="s">
        <v>89</v>
      </c>
      <c r="E9881" t="s">
        <v>1205</v>
      </c>
      <c r="F9881" t="s">
        <v>89</v>
      </c>
      <c r="G9881" t="s">
        <v>89</v>
      </c>
      <c r="H9881" t="s">
        <v>93</v>
      </c>
    </row>
    <row r="9882" spans="1:8" x14ac:dyDescent="0.25">
      <c r="A9882" t="s">
        <v>339</v>
      </c>
      <c r="B9882" t="s">
        <v>1138</v>
      </c>
      <c r="C9882" t="s">
        <v>89</v>
      </c>
      <c r="D9882" t="s">
        <v>89</v>
      </c>
      <c r="E9882" t="s">
        <v>1139</v>
      </c>
      <c r="F9882" t="s">
        <v>89</v>
      </c>
      <c r="G9882" t="s">
        <v>89</v>
      </c>
      <c r="H9882" t="s">
        <v>93</v>
      </c>
    </row>
    <row r="9883" spans="1:8" x14ac:dyDescent="0.25">
      <c r="A9883" t="s">
        <v>341</v>
      </c>
      <c r="B9883" t="s">
        <v>7572</v>
      </c>
      <c r="C9883" t="s">
        <v>89</v>
      </c>
      <c r="D9883" t="s">
        <v>7573</v>
      </c>
      <c r="E9883" t="s">
        <v>1162</v>
      </c>
      <c r="F9883" t="s">
        <v>89</v>
      </c>
      <c r="G9883" t="s">
        <v>89</v>
      </c>
      <c r="H9883" t="s">
        <v>93</v>
      </c>
    </row>
    <row r="9884" spans="1:8" x14ac:dyDescent="0.25">
      <c r="A9884" t="s">
        <v>341</v>
      </c>
      <c r="B9884" t="s">
        <v>1143</v>
      </c>
      <c r="C9884" t="s">
        <v>89</v>
      </c>
      <c r="D9884" t="s">
        <v>7574</v>
      </c>
      <c r="E9884" t="s">
        <v>1238</v>
      </c>
      <c r="F9884" t="s">
        <v>89</v>
      </c>
      <c r="G9884" t="s">
        <v>89</v>
      </c>
      <c r="H9884" t="s">
        <v>93</v>
      </c>
    </row>
    <row r="9885" spans="1:8" x14ac:dyDescent="0.25">
      <c r="A9885" t="s">
        <v>341</v>
      </c>
      <c r="B9885" t="s">
        <v>1140</v>
      </c>
      <c r="C9885" t="s">
        <v>89</v>
      </c>
      <c r="D9885" t="s">
        <v>7575</v>
      </c>
      <c r="E9885" t="s">
        <v>1162</v>
      </c>
      <c r="F9885" t="s">
        <v>89</v>
      </c>
      <c r="G9885" t="s">
        <v>89</v>
      </c>
      <c r="H9885" t="s">
        <v>93</v>
      </c>
    </row>
    <row r="9886" spans="1:8" x14ac:dyDescent="0.25">
      <c r="A9886" t="s">
        <v>341</v>
      </c>
      <c r="B9886" t="s">
        <v>1163</v>
      </c>
      <c r="C9886" t="s">
        <v>89</v>
      </c>
      <c r="D9886" t="s">
        <v>7574</v>
      </c>
      <c r="E9886" t="s">
        <v>1105</v>
      </c>
      <c r="F9886" t="s">
        <v>89</v>
      </c>
      <c r="G9886" t="s">
        <v>89</v>
      </c>
      <c r="H9886" t="s">
        <v>93</v>
      </c>
    </row>
    <row r="9887" spans="1:8" x14ac:dyDescent="0.25">
      <c r="A9887" t="s">
        <v>341</v>
      </c>
      <c r="B9887" t="s">
        <v>1144</v>
      </c>
      <c r="C9887" t="s">
        <v>89</v>
      </c>
      <c r="D9887" t="s">
        <v>7575</v>
      </c>
      <c r="E9887" t="s">
        <v>1142</v>
      </c>
      <c r="F9887" t="s">
        <v>89</v>
      </c>
      <c r="G9887" t="s">
        <v>89</v>
      </c>
      <c r="H9887" t="s">
        <v>93</v>
      </c>
    </row>
    <row r="9888" spans="1:8" x14ac:dyDescent="0.25">
      <c r="A9888" t="s">
        <v>341</v>
      </c>
      <c r="B9888" t="s">
        <v>1156</v>
      </c>
      <c r="C9888" t="s">
        <v>89</v>
      </c>
      <c r="D9888" t="s">
        <v>89</v>
      </c>
      <c r="E9888" t="s">
        <v>1142</v>
      </c>
      <c r="F9888" t="s">
        <v>89</v>
      </c>
      <c r="G9888" t="s">
        <v>89</v>
      </c>
      <c r="H9888" t="s">
        <v>93</v>
      </c>
    </row>
    <row r="9889" spans="1:8" x14ac:dyDescent="0.25">
      <c r="A9889" t="s">
        <v>341</v>
      </c>
      <c r="B9889" t="s">
        <v>1158</v>
      </c>
      <c r="C9889" t="s">
        <v>89</v>
      </c>
      <c r="D9889" t="s">
        <v>89</v>
      </c>
      <c r="E9889" t="s">
        <v>1102</v>
      </c>
      <c r="F9889" t="s">
        <v>89</v>
      </c>
      <c r="G9889" t="s">
        <v>89</v>
      </c>
      <c r="H9889" t="s">
        <v>93</v>
      </c>
    </row>
    <row r="9890" spans="1:8" x14ac:dyDescent="0.25">
      <c r="A9890" t="s">
        <v>341</v>
      </c>
      <c r="B9890" t="s">
        <v>2232</v>
      </c>
      <c r="C9890" t="s">
        <v>89</v>
      </c>
      <c r="D9890" t="s">
        <v>89</v>
      </c>
      <c r="E9890" t="s">
        <v>1102</v>
      </c>
      <c r="F9890" t="s">
        <v>89</v>
      </c>
      <c r="G9890" t="s">
        <v>89</v>
      </c>
      <c r="H9890" t="s">
        <v>93</v>
      </c>
    </row>
    <row r="9891" spans="1:8" x14ac:dyDescent="0.25">
      <c r="A9891" t="s">
        <v>341</v>
      </c>
      <c r="B9891" t="s">
        <v>1144</v>
      </c>
      <c r="C9891" t="s">
        <v>89</v>
      </c>
      <c r="D9891" t="s">
        <v>7575</v>
      </c>
      <c r="E9891" t="s">
        <v>1142</v>
      </c>
      <c r="F9891" t="s">
        <v>89</v>
      </c>
      <c r="G9891" t="s">
        <v>89</v>
      </c>
      <c r="H9891" t="s">
        <v>93</v>
      </c>
    </row>
    <row r="9892" spans="1:8" x14ac:dyDescent="0.25">
      <c r="A9892" t="s">
        <v>341</v>
      </c>
      <c r="B9892" t="s">
        <v>1163</v>
      </c>
      <c r="C9892" t="s">
        <v>89</v>
      </c>
      <c r="D9892" t="s">
        <v>7574</v>
      </c>
      <c r="E9892" t="s">
        <v>1105</v>
      </c>
      <c r="F9892" t="s">
        <v>89</v>
      </c>
      <c r="G9892" t="s">
        <v>89</v>
      </c>
      <c r="H9892" t="s">
        <v>93</v>
      </c>
    </row>
    <row r="9893" spans="1:8" x14ac:dyDescent="0.25">
      <c r="A9893" t="s">
        <v>341</v>
      </c>
      <c r="B9893" t="s">
        <v>7576</v>
      </c>
      <c r="C9893" t="s">
        <v>89</v>
      </c>
      <c r="D9893" t="s">
        <v>7573</v>
      </c>
      <c r="E9893" t="s">
        <v>1142</v>
      </c>
      <c r="F9893" t="s">
        <v>89</v>
      </c>
      <c r="G9893" t="s">
        <v>89</v>
      </c>
      <c r="H9893" t="s">
        <v>93</v>
      </c>
    </row>
    <row r="9894" spans="1:8" x14ac:dyDescent="0.25">
      <c r="A9894" t="s">
        <v>341</v>
      </c>
      <c r="B9894" t="s">
        <v>1151</v>
      </c>
      <c r="C9894" t="s">
        <v>89</v>
      </c>
      <c r="D9894" t="s">
        <v>89</v>
      </c>
      <c r="E9894" t="s">
        <v>1093</v>
      </c>
      <c r="F9894" t="s">
        <v>89</v>
      </c>
      <c r="G9894" t="s">
        <v>89</v>
      </c>
      <c r="H9894" t="s">
        <v>93</v>
      </c>
    </row>
    <row r="9895" spans="1:8" x14ac:dyDescent="0.25">
      <c r="A9895" t="s">
        <v>341</v>
      </c>
      <c r="B9895" t="s">
        <v>1239</v>
      </c>
      <c r="C9895" t="s">
        <v>89</v>
      </c>
      <c r="D9895" t="s">
        <v>89</v>
      </c>
      <c r="E9895" t="s">
        <v>1485</v>
      </c>
      <c r="F9895" t="s">
        <v>89</v>
      </c>
      <c r="G9895" t="s">
        <v>89</v>
      </c>
      <c r="H9895" t="s">
        <v>93</v>
      </c>
    </row>
    <row r="9896" spans="1:8" x14ac:dyDescent="0.25">
      <c r="A9896" t="s">
        <v>341</v>
      </c>
      <c r="B9896" t="s">
        <v>1318</v>
      </c>
      <c r="C9896" t="s">
        <v>89</v>
      </c>
      <c r="D9896" t="s">
        <v>89</v>
      </c>
      <c r="E9896" t="s">
        <v>1485</v>
      </c>
      <c r="F9896" t="s">
        <v>89</v>
      </c>
      <c r="G9896" t="s">
        <v>89</v>
      </c>
      <c r="H9896" t="s">
        <v>93</v>
      </c>
    </row>
    <row r="9897" spans="1:8" x14ac:dyDescent="0.25">
      <c r="A9897" t="s">
        <v>341</v>
      </c>
      <c r="B9897" t="s">
        <v>7577</v>
      </c>
      <c r="C9897" t="s">
        <v>89</v>
      </c>
      <c r="D9897" t="s">
        <v>7578</v>
      </c>
      <c r="E9897" t="s">
        <v>1349</v>
      </c>
      <c r="F9897" t="s">
        <v>89</v>
      </c>
      <c r="G9897" t="s">
        <v>89</v>
      </c>
      <c r="H9897" t="s">
        <v>93</v>
      </c>
    </row>
    <row r="9898" spans="1:8" x14ac:dyDescent="0.25">
      <c r="A9898" t="s">
        <v>341</v>
      </c>
      <c r="B9898" t="s">
        <v>1140</v>
      </c>
      <c r="C9898" t="s">
        <v>89</v>
      </c>
      <c r="D9898" t="s">
        <v>7575</v>
      </c>
      <c r="E9898" t="s">
        <v>1162</v>
      </c>
      <c r="F9898" t="s">
        <v>89</v>
      </c>
      <c r="G9898" t="s">
        <v>89</v>
      </c>
      <c r="H9898" t="s">
        <v>93</v>
      </c>
    </row>
    <row r="9899" spans="1:8" x14ac:dyDescent="0.25">
      <c r="A9899" t="s">
        <v>341</v>
      </c>
      <c r="B9899" t="s">
        <v>1143</v>
      </c>
      <c r="C9899" t="s">
        <v>89</v>
      </c>
      <c r="D9899" t="s">
        <v>7574</v>
      </c>
      <c r="E9899" t="s">
        <v>1238</v>
      </c>
      <c r="F9899" t="s">
        <v>89</v>
      </c>
      <c r="G9899" t="s">
        <v>89</v>
      </c>
      <c r="H9899" t="s">
        <v>93</v>
      </c>
    </row>
    <row r="9900" spans="1:8" x14ac:dyDescent="0.25">
      <c r="A9900" t="s">
        <v>341</v>
      </c>
      <c r="B9900" t="s">
        <v>2785</v>
      </c>
      <c r="C9900" t="s">
        <v>89</v>
      </c>
      <c r="D9900" t="s">
        <v>7579</v>
      </c>
      <c r="E9900" t="s">
        <v>1142</v>
      </c>
      <c r="F9900" t="s">
        <v>89</v>
      </c>
      <c r="G9900" t="s">
        <v>89</v>
      </c>
      <c r="H9900" t="s">
        <v>93</v>
      </c>
    </row>
    <row r="9901" spans="1:8" x14ac:dyDescent="0.25">
      <c r="A9901" t="s">
        <v>341</v>
      </c>
      <c r="B9901" t="s">
        <v>7580</v>
      </c>
      <c r="C9901" t="s">
        <v>89</v>
      </c>
      <c r="D9901" t="s">
        <v>7581</v>
      </c>
      <c r="E9901" t="s">
        <v>1105</v>
      </c>
      <c r="F9901" t="s">
        <v>89</v>
      </c>
      <c r="G9901" t="s">
        <v>89</v>
      </c>
      <c r="H9901" t="s">
        <v>93</v>
      </c>
    </row>
    <row r="9902" spans="1:8" x14ac:dyDescent="0.25">
      <c r="A9902" t="s">
        <v>341</v>
      </c>
      <c r="B9902" t="s">
        <v>7572</v>
      </c>
      <c r="C9902" t="s">
        <v>89</v>
      </c>
      <c r="D9902" t="s">
        <v>7573</v>
      </c>
      <c r="E9902" t="s">
        <v>1162</v>
      </c>
      <c r="F9902" t="s">
        <v>89</v>
      </c>
      <c r="G9902" t="s">
        <v>89</v>
      </c>
      <c r="H9902" t="s">
        <v>93</v>
      </c>
    </row>
    <row r="9903" spans="1:8" x14ac:dyDescent="0.25">
      <c r="A9903" t="s">
        <v>341</v>
      </c>
      <c r="B9903" t="s">
        <v>1198</v>
      </c>
      <c r="C9903" t="s">
        <v>89</v>
      </c>
      <c r="D9903" t="s">
        <v>89</v>
      </c>
      <c r="E9903" t="s">
        <v>1196</v>
      </c>
      <c r="F9903" t="s">
        <v>89</v>
      </c>
      <c r="G9903" t="s">
        <v>89</v>
      </c>
      <c r="H9903" t="s">
        <v>93</v>
      </c>
    </row>
    <row r="9904" spans="1:8" x14ac:dyDescent="0.25">
      <c r="A9904" t="s">
        <v>341</v>
      </c>
      <c r="B9904" t="s">
        <v>1333</v>
      </c>
      <c r="C9904" t="s">
        <v>89</v>
      </c>
      <c r="D9904" t="s">
        <v>89</v>
      </c>
      <c r="E9904" t="s">
        <v>1196</v>
      </c>
      <c r="F9904" t="s">
        <v>89</v>
      </c>
      <c r="G9904" t="s">
        <v>89</v>
      </c>
      <c r="H9904" t="s">
        <v>93</v>
      </c>
    </row>
    <row r="9905" spans="1:8" x14ac:dyDescent="0.25">
      <c r="A9905" t="s">
        <v>341</v>
      </c>
      <c r="B9905" t="s">
        <v>1334</v>
      </c>
      <c r="C9905" t="s">
        <v>89</v>
      </c>
      <c r="D9905" t="s">
        <v>89</v>
      </c>
      <c r="E9905" t="s">
        <v>1196</v>
      </c>
      <c r="F9905" t="s">
        <v>89</v>
      </c>
      <c r="G9905" t="s">
        <v>89</v>
      </c>
      <c r="H9905" t="s">
        <v>93</v>
      </c>
    </row>
    <row r="9906" spans="1:8" x14ac:dyDescent="0.25">
      <c r="A9906" t="s">
        <v>341</v>
      </c>
      <c r="B9906" t="s">
        <v>1726</v>
      </c>
      <c r="C9906" t="s">
        <v>89</v>
      </c>
      <c r="D9906" t="s">
        <v>89</v>
      </c>
      <c r="E9906" t="s">
        <v>1196</v>
      </c>
      <c r="F9906" t="s">
        <v>89</v>
      </c>
      <c r="G9906" t="s">
        <v>89</v>
      </c>
      <c r="H9906" t="s">
        <v>93</v>
      </c>
    </row>
    <row r="9907" spans="1:8" x14ac:dyDescent="0.25">
      <c r="A9907" t="s">
        <v>341</v>
      </c>
      <c r="B9907" t="s">
        <v>1727</v>
      </c>
      <c r="C9907" t="s">
        <v>89</v>
      </c>
      <c r="D9907" t="s">
        <v>89</v>
      </c>
      <c r="E9907" t="s">
        <v>1218</v>
      </c>
      <c r="F9907" t="s">
        <v>89</v>
      </c>
      <c r="G9907" t="s">
        <v>89</v>
      </c>
      <c r="H9907" t="s">
        <v>93</v>
      </c>
    </row>
    <row r="9908" spans="1:8" x14ac:dyDescent="0.25">
      <c r="A9908" t="s">
        <v>341</v>
      </c>
      <c r="B9908" t="s">
        <v>1266</v>
      </c>
      <c r="C9908" t="s">
        <v>89</v>
      </c>
      <c r="D9908" t="s">
        <v>89</v>
      </c>
      <c r="E9908" t="s">
        <v>1129</v>
      </c>
      <c r="F9908" t="s">
        <v>89</v>
      </c>
      <c r="G9908" t="s">
        <v>89</v>
      </c>
      <c r="H9908" t="s">
        <v>93</v>
      </c>
    </row>
    <row r="9909" spans="1:8" x14ac:dyDescent="0.25">
      <c r="A9909" t="s">
        <v>341</v>
      </c>
      <c r="B9909" t="s">
        <v>1200</v>
      </c>
      <c r="C9909" t="s">
        <v>89</v>
      </c>
      <c r="D9909" t="s">
        <v>89</v>
      </c>
      <c r="E9909" t="s">
        <v>1131</v>
      </c>
      <c r="F9909" t="s">
        <v>89</v>
      </c>
      <c r="G9909" t="s">
        <v>89</v>
      </c>
      <c r="H9909" t="s">
        <v>93</v>
      </c>
    </row>
    <row r="9910" spans="1:8" x14ac:dyDescent="0.25">
      <c r="A9910" t="s">
        <v>341</v>
      </c>
      <c r="B9910" t="s">
        <v>1130</v>
      </c>
      <c r="C9910" t="s">
        <v>89</v>
      </c>
      <c r="D9910" t="s">
        <v>89</v>
      </c>
      <c r="E9910" t="s">
        <v>1231</v>
      </c>
      <c r="F9910" t="s">
        <v>89</v>
      </c>
      <c r="G9910" t="s">
        <v>89</v>
      </c>
      <c r="H9910" t="s">
        <v>93</v>
      </c>
    </row>
    <row r="9911" spans="1:8" x14ac:dyDescent="0.25">
      <c r="A9911" t="s">
        <v>341</v>
      </c>
      <c r="B9911" t="s">
        <v>1132</v>
      </c>
      <c r="C9911" t="s">
        <v>89</v>
      </c>
      <c r="D9911" t="s">
        <v>89</v>
      </c>
      <c r="E9911" t="s">
        <v>1202</v>
      </c>
      <c r="F9911" t="s">
        <v>89</v>
      </c>
      <c r="G9911" t="s">
        <v>89</v>
      </c>
      <c r="H9911" t="s">
        <v>93</v>
      </c>
    </row>
    <row r="9912" spans="1:8" x14ac:dyDescent="0.25">
      <c r="A9912" t="s">
        <v>341</v>
      </c>
      <c r="B9912" t="s">
        <v>1268</v>
      </c>
      <c r="C9912" t="s">
        <v>89</v>
      </c>
      <c r="D9912" t="s">
        <v>89</v>
      </c>
      <c r="E9912" t="s">
        <v>1233</v>
      </c>
      <c r="F9912" t="s">
        <v>89</v>
      </c>
      <c r="G9912" t="s">
        <v>89</v>
      </c>
      <c r="H9912" t="s">
        <v>93</v>
      </c>
    </row>
    <row r="9913" spans="1:8" x14ac:dyDescent="0.25">
      <c r="A9913" t="s">
        <v>341</v>
      </c>
      <c r="B9913" t="s">
        <v>4149</v>
      </c>
      <c r="C9913" t="s">
        <v>89</v>
      </c>
      <c r="D9913" t="s">
        <v>89</v>
      </c>
      <c r="E9913" t="s">
        <v>1235</v>
      </c>
      <c r="F9913" t="s">
        <v>89</v>
      </c>
      <c r="G9913" t="s">
        <v>89</v>
      </c>
      <c r="H9913" t="s">
        <v>93</v>
      </c>
    </row>
    <row r="9914" spans="1:8" x14ac:dyDescent="0.25">
      <c r="A9914" t="s">
        <v>341</v>
      </c>
      <c r="B9914" t="s">
        <v>7582</v>
      </c>
      <c r="C9914" t="s">
        <v>89</v>
      </c>
      <c r="D9914" t="s">
        <v>89</v>
      </c>
      <c r="E9914" t="s">
        <v>1135</v>
      </c>
      <c r="F9914" t="s">
        <v>89</v>
      </c>
      <c r="G9914" t="s">
        <v>89</v>
      </c>
      <c r="H9914" t="s">
        <v>93</v>
      </c>
    </row>
    <row r="9915" spans="1:8" x14ac:dyDescent="0.25">
      <c r="A9915" t="s">
        <v>341</v>
      </c>
      <c r="B9915" t="s">
        <v>1271</v>
      </c>
      <c r="C9915" t="s">
        <v>89</v>
      </c>
      <c r="D9915" t="s">
        <v>89</v>
      </c>
      <c r="E9915" t="s">
        <v>1115</v>
      </c>
      <c r="F9915" t="s">
        <v>89</v>
      </c>
      <c r="G9915" t="s">
        <v>89</v>
      </c>
      <c r="H9915" t="s">
        <v>93</v>
      </c>
    </row>
    <row r="9916" spans="1:8" x14ac:dyDescent="0.25">
      <c r="A9916" t="s">
        <v>341</v>
      </c>
      <c r="B9916" t="s">
        <v>1138</v>
      </c>
      <c r="C9916" t="s">
        <v>89</v>
      </c>
      <c r="D9916" t="s">
        <v>89</v>
      </c>
      <c r="E9916" t="s">
        <v>1139</v>
      </c>
      <c r="F9916" t="s">
        <v>89</v>
      </c>
      <c r="G9916" t="s">
        <v>89</v>
      </c>
      <c r="H9916" t="s">
        <v>93</v>
      </c>
    </row>
    <row r="9917" spans="1:8" x14ac:dyDescent="0.25">
      <c r="A9917" t="s">
        <v>342</v>
      </c>
      <c r="B9917" t="s">
        <v>7583</v>
      </c>
      <c r="C9917" t="s">
        <v>89</v>
      </c>
      <c r="D9917" t="s">
        <v>7584</v>
      </c>
      <c r="E9917" t="s">
        <v>1100</v>
      </c>
      <c r="F9917" t="s">
        <v>89</v>
      </c>
      <c r="G9917" t="s">
        <v>89</v>
      </c>
      <c r="H9917" t="s">
        <v>93</v>
      </c>
    </row>
    <row r="9918" spans="1:8" x14ac:dyDescent="0.25">
      <c r="A9918" t="s">
        <v>342</v>
      </c>
      <c r="B9918" t="s">
        <v>1140</v>
      </c>
      <c r="C9918" t="s">
        <v>89</v>
      </c>
      <c r="D9918" t="s">
        <v>7575</v>
      </c>
      <c r="E9918" t="s">
        <v>1100</v>
      </c>
      <c r="F9918" t="s">
        <v>89</v>
      </c>
      <c r="G9918" t="s">
        <v>89</v>
      </c>
      <c r="H9918" t="s">
        <v>93</v>
      </c>
    </row>
    <row r="9919" spans="1:8" x14ac:dyDescent="0.25">
      <c r="A9919" t="s">
        <v>342</v>
      </c>
      <c r="B9919" t="s">
        <v>7585</v>
      </c>
      <c r="C9919" t="s">
        <v>89</v>
      </c>
      <c r="D9919" t="s">
        <v>7584</v>
      </c>
      <c r="E9919" t="s">
        <v>1162</v>
      </c>
      <c r="F9919" t="s">
        <v>89</v>
      </c>
      <c r="G9919" t="s">
        <v>89</v>
      </c>
      <c r="H9919" t="s">
        <v>93</v>
      </c>
    </row>
    <row r="9920" spans="1:8" x14ac:dyDescent="0.25">
      <c r="A9920" t="s">
        <v>342</v>
      </c>
      <c r="B9920" t="s">
        <v>1144</v>
      </c>
      <c r="C9920" t="s">
        <v>89</v>
      </c>
      <c r="D9920" t="s">
        <v>7575</v>
      </c>
      <c r="E9920" t="s">
        <v>1278</v>
      </c>
      <c r="F9920" t="s">
        <v>89</v>
      </c>
      <c r="G9920" t="s">
        <v>89</v>
      </c>
      <c r="H9920" t="s">
        <v>93</v>
      </c>
    </row>
    <row r="9921" spans="1:8" x14ac:dyDescent="0.25">
      <c r="A9921" t="s">
        <v>342</v>
      </c>
      <c r="B9921" t="s">
        <v>1143</v>
      </c>
      <c r="C9921" t="s">
        <v>89</v>
      </c>
      <c r="D9921" t="s">
        <v>7574</v>
      </c>
      <c r="E9921" t="s">
        <v>1162</v>
      </c>
      <c r="F9921" t="s">
        <v>89</v>
      </c>
      <c r="G9921" t="s">
        <v>89</v>
      </c>
      <c r="H9921" t="s">
        <v>93</v>
      </c>
    </row>
    <row r="9922" spans="1:8" x14ac:dyDescent="0.25">
      <c r="A9922" t="s">
        <v>342</v>
      </c>
      <c r="B9922" t="s">
        <v>1156</v>
      </c>
      <c r="C9922" t="s">
        <v>89</v>
      </c>
      <c r="D9922" t="s">
        <v>89</v>
      </c>
      <c r="E9922" t="s">
        <v>1258</v>
      </c>
      <c r="F9922" t="s">
        <v>89</v>
      </c>
      <c r="G9922" t="s">
        <v>89</v>
      </c>
      <c r="H9922" t="s">
        <v>93</v>
      </c>
    </row>
    <row r="9923" spans="1:8" x14ac:dyDescent="0.25">
      <c r="A9923" t="s">
        <v>342</v>
      </c>
      <c r="B9923" t="s">
        <v>7586</v>
      </c>
      <c r="C9923" t="s">
        <v>89</v>
      </c>
      <c r="D9923" t="s">
        <v>7584</v>
      </c>
      <c r="E9923" t="s">
        <v>1278</v>
      </c>
      <c r="F9923" t="s">
        <v>89</v>
      </c>
      <c r="G9923" t="s">
        <v>89</v>
      </c>
      <c r="H9923" t="s">
        <v>93</v>
      </c>
    </row>
    <row r="9924" spans="1:8" x14ac:dyDescent="0.25">
      <c r="A9924" t="s">
        <v>342</v>
      </c>
      <c r="B9924" t="s">
        <v>7587</v>
      </c>
      <c r="C9924" t="s">
        <v>89</v>
      </c>
      <c r="D9924" t="s">
        <v>7584</v>
      </c>
      <c r="E9924" t="s">
        <v>1142</v>
      </c>
      <c r="F9924" t="s">
        <v>89</v>
      </c>
      <c r="G9924" t="s">
        <v>89</v>
      </c>
      <c r="H9924" t="s">
        <v>93</v>
      </c>
    </row>
    <row r="9925" spans="1:8" x14ac:dyDescent="0.25">
      <c r="A9925" t="s">
        <v>342</v>
      </c>
      <c r="B9925" t="s">
        <v>1158</v>
      </c>
      <c r="C9925" t="s">
        <v>89</v>
      </c>
      <c r="D9925" t="s">
        <v>89</v>
      </c>
      <c r="E9925" t="s">
        <v>1102</v>
      </c>
      <c r="F9925" t="s">
        <v>89</v>
      </c>
      <c r="G9925" t="s">
        <v>89</v>
      </c>
      <c r="H9925" t="s">
        <v>93</v>
      </c>
    </row>
    <row r="9926" spans="1:8" x14ac:dyDescent="0.25">
      <c r="A9926" t="s">
        <v>342</v>
      </c>
      <c r="B9926" t="s">
        <v>7588</v>
      </c>
      <c r="C9926" t="s">
        <v>89</v>
      </c>
      <c r="D9926" t="s">
        <v>89</v>
      </c>
      <c r="E9926" t="s">
        <v>1278</v>
      </c>
      <c r="F9926" t="s">
        <v>89</v>
      </c>
      <c r="G9926" t="s">
        <v>89</v>
      </c>
      <c r="H9926" t="s">
        <v>93</v>
      </c>
    </row>
    <row r="9927" spans="1:8" x14ac:dyDescent="0.25">
      <c r="A9927" t="s">
        <v>342</v>
      </c>
      <c r="B9927" t="s">
        <v>1144</v>
      </c>
      <c r="C9927" t="s">
        <v>89</v>
      </c>
      <c r="D9927" t="s">
        <v>7575</v>
      </c>
      <c r="E9927" t="s">
        <v>1278</v>
      </c>
      <c r="F9927" t="s">
        <v>89</v>
      </c>
      <c r="G9927" t="s">
        <v>89</v>
      </c>
      <c r="H9927" t="s">
        <v>93</v>
      </c>
    </row>
    <row r="9928" spans="1:8" x14ac:dyDescent="0.25">
      <c r="A9928" t="s">
        <v>342</v>
      </c>
      <c r="B9928" t="s">
        <v>1163</v>
      </c>
      <c r="C9928" t="s">
        <v>89</v>
      </c>
      <c r="D9928" t="s">
        <v>7574</v>
      </c>
      <c r="E9928" t="s">
        <v>1142</v>
      </c>
      <c r="F9928" t="s">
        <v>89</v>
      </c>
      <c r="G9928" t="s">
        <v>89</v>
      </c>
      <c r="H9928" t="s">
        <v>93</v>
      </c>
    </row>
    <row r="9929" spans="1:8" x14ac:dyDescent="0.25">
      <c r="A9929" t="s">
        <v>342</v>
      </c>
      <c r="B9929" t="s">
        <v>1151</v>
      </c>
      <c r="C9929" t="s">
        <v>89</v>
      </c>
      <c r="D9929" t="s">
        <v>89</v>
      </c>
      <c r="E9929" t="s">
        <v>1094</v>
      </c>
      <c r="F9929" t="s">
        <v>89</v>
      </c>
      <c r="G9929" t="s">
        <v>89</v>
      </c>
      <c r="H9929" t="s">
        <v>93</v>
      </c>
    </row>
    <row r="9930" spans="1:8" x14ac:dyDescent="0.25">
      <c r="A9930" t="s">
        <v>342</v>
      </c>
      <c r="B9930" t="s">
        <v>7583</v>
      </c>
      <c r="C9930" t="s">
        <v>89</v>
      </c>
      <c r="D9930" t="s">
        <v>7584</v>
      </c>
      <c r="E9930" t="s">
        <v>1100</v>
      </c>
      <c r="F9930" t="s">
        <v>89</v>
      </c>
      <c r="G9930" t="s">
        <v>89</v>
      </c>
      <c r="H9930" t="s">
        <v>93</v>
      </c>
    </row>
    <row r="9931" spans="1:8" x14ac:dyDescent="0.25">
      <c r="A9931" t="s">
        <v>342</v>
      </c>
      <c r="B9931" t="s">
        <v>7585</v>
      </c>
      <c r="C9931" t="s">
        <v>89</v>
      </c>
      <c r="D9931" t="s">
        <v>7584</v>
      </c>
      <c r="E9931" t="s">
        <v>1162</v>
      </c>
      <c r="F9931" t="s">
        <v>89</v>
      </c>
      <c r="G9931" t="s">
        <v>89</v>
      </c>
      <c r="H9931" t="s">
        <v>93</v>
      </c>
    </row>
    <row r="9932" spans="1:8" x14ac:dyDescent="0.25">
      <c r="A9932" t="s">
        <v>342</v>
      </c>
      <c r="B9932" t="s">
        <v>7589</v>
      </c>
      <c r="C9932" t="s">
        <v>89</v>
      </c>
      <c r="D9932" t="s">
        <v>7590</v>
      </c>
      <c r="E9932" t="s">
        <v>1278</v>
      </c>
      <c r="F9932" t="s">
        <v>89</v>
      </c>
      <c r="G9932" t="s">
        <v>89</v>
      </c>
      <c r="H9932" t="s">
        <v>93</v>
      </c>
    </row>
    <row r="9933" spans="1:8" x14ac:dyDescent="0.25">
      <c r="A9933" t="s">
        <v>342</v>
      </c>
      <c r="B9933" t="s">
        <v>7591</v>
      </c>
      <c r="C9933" t="s">
        <v>89</v>
      </c>
      <c r="D9933" t="s">
        <v>7590</v>
      </c>
      <c r="E9933" t="s">
        <v>1142</v>
      </c>
      <c r="F9933" t="s">
        <v>89</v>
      </c>
      <c r="G9933" t="s">
        <v>89</v>
      </c>
      <c r="H9933" t="s">
        <v>93</v>
      </c>
    </row>
    <row r="9934" spans="1:8" x14ac:dyDescent="0.25">
      <c r="A9934" t="s">
        <v>342</v>
      </c>
      <c r="B9934" t="s">
        <v>1239</v>
      </c>
      <c r="C9934" t="s">
        <v>89</v>
      </c>
      <c r="D9934" t="s">
        <v>89</v>
      </c>
      <c r="E9934" t="s">
        <v>1258</v>
      </c>
      <c r="F9934" t="s">
        <v>89</v>
      </c>
      <c r="G9934" t="s">
        <v>89</v>
      </c>
      <c r="H9934" t="s">
        <v>93</v>
      </c>
    </row>
    <row r="9935" spans="1:8" x14ac:dyDescent="0.25">
      <c r="A9935" t="s">
        <v>342</v>
      </c>
      <c r="B9935" t="s">
        <v>3276</v>
      </c>
      <c r="C9935" t="s">
        <v>89</v>
      </c>
      <c r="D9935" t="s">
        <v>89</v>
      </c>
      <c r="E9935" t="s">
        <v>1162</v>
      </c>
      <c r="F9935" t="s">
        <v>89</v>
      </c>
      <c r="G9935" t="s">
        <v>89</v>
      </c>
      <c r="H9935" t="s">
        <v>93</v>
      </c>
    </row>
    <row r="9936" spans="1:8" x14ac:dyDescent="0.25">
      <c r="A9936" t="s">
        <v>342</v>
      </c>
      <c r="B9936" t="s">
        <v>7577</v>
      </c>
      <c r="C9936" t="s">
        <v>89</v>
      </c>
      <c r="D9936" t="s">
        <v>7578</v>
      </c>
      <c r="E9936" t="s">
        <v>1102</v>
      </c>
      <c r="F9936" t="s">
        <v>89</v>
      </c>
      <c r="G9936" t="s">
        <v>89</v>
      </c>
      <c r="H9936" t="s">
        <v>93</v>
      </c>
    </row>
    <row r="9937" spans="1:8" x14ac:dyDescent="0.25">
      <c r="A9937" t="s">
        <v>342</v>
      </c>
      <c r="B9937" t="s">
        <v>1140</v>
      </c>
      <c r="C9937" t="s">
        <v>89</v>
      </c>
      <c r="D9937" t="s">
        <v>7575</v>
      </c>
      <c r="E9937" t="s">
        <v>1100</v>
      </c>
      <c r="F9937" t="s">
        <v>89</v>
      </c>
      <c r="G9937" t="s">
        <v>89</v>
      </c>
      <c r="H9937" t="s">
        <v>93</v>
      </c>
    </row>
    <row r="9938" spans="1:8" x14ac:dyDescent="0.25">
      <c r="A9938" t="s">
        <v>342</v>
      </c>
      <c r="B9938" t="s">
        <v>1143</v>
      </c>
      <c r="C9938" t="s">
        <v>89</v>
      </c>
      <c r="D9938" t="s">
        <v>7574</v>
      </c>
      <c r="E9938" t="s">
        <v>1162</v>
      </c>
      <c r="F9938" t="s">
        <v>89</v>
      </c>
      <c r="G9938" t="s">
        <v>89</v>
      </c>
      <c r="H9938" t="s">
        <v>93</v>
      </c>
    </row>
    <row r="9939" spans="1:8" x14ac:dyDescent="0.25">
      <c r="A9939" t="s">
        <v>342</v>
      </c>
      <c r="B9939" t="s">
        <v>2785</v>
      </c>
      <c r="C9939" t="s">
        <v>89</v>
      </c>
      <c r="D9939" t="s">
        <v>7579</v>
      </c>
      <c r="E9939" t="s">
        <v>1278</v>
      </c>
      <c r="F9939" t="s">
        <v>89</v>
      </c>
      <c r="G9939" t="s">
        <v>89</v>
      </c>
      <c r="H9939" t="s">
        <v>93</v>
      </c>
    </row>
    <row r="9940" spans="1:8" x14ac:dyDescent="0.25">
      <c r="A9940" t="s">
        <v>342</v>
      </c>
      <c r="B9940" t="s">
        <v>7580</v>
      </c>
      <c r="C9940" t="s">
        <v>89</v>
      </c>
      <c r="D9940" t="s">
        <v>7581</v>
      </c>
      <c r="E9940" t="s">
        <v>1142</v>
      </c>
      <c r="F9940" t="s">
        <v>89</v>
      </c>
      <c r="G9940" t="s">
        <v>89</v>
      </c>
      <c r="H9940" t="s">
        <v>93</v>
      </c>
    </row>
    <row r="9941" spans="1:8" x14ac:dyDescent="0.25">
      <c r="A9941" t="s">
        <v>342</v>
      </c>
      <c r="B9941" t="s">
        <v>1198</v>
      </c>
      <c r="C9941" t="s">
        <v>89</v>
      </c>
      <c r="D9941" t="s">
        <v>89</v>
      </c>
      <c r="E9941" t="s">
        <v>1218</v>
      </c>
      <c r="F9941" t="s">
        <v>89</v>
      </c>
      <c r="G9941" t="s">
        <v>89</v>
      </c>
      <c r="H9941" t="s">
        <v>93</v>
      </c>
    </row>
    <row r="9942" spans="1:8" x14ac:dyDescent="0.25">
      <c r="A9942" t="s">
        <v>342</v>
      </c>
      <c r="B9942" t="s">
        <v>1333</v>
      </c>
      <c r="C9942" t="s">
        <v>89</v>
      </c>
      <c r="D9942" t="s">
        <v>89</v>
      </c>
      <c r="E9942" t="s">
        <v>1218</v>
      </c>
      <c r="F9942" t="s">
        <v>89</v>
      </c>
      <c r="G9942" t="s">
        <v>89</v>
      </c>
      <c r="H9942" t="s">
        <v>93</v>
      </c>
    </row>
    <row r="9943" spans="1:8" x14ac:dyDescent="0.25">
      <c r="A9943" t="s">
        <v>342</v>
      </c>
      <c r="B9943" t="s">
        <v>1726</v>
      </c>
      <c r="C9943" t="s">
        <v>89</v>
      </c>
      <c r="D9943" t="s">
        <v>89</v>
      </c>
      <c r="E9943" t="s">
        <v>1218</v>
      </c>
      <c r="F9943" t="s">
        <v>89</v>
      </c>
      <c r="G9943" t="s">
        <v>89</v>
      </c>
      <c r="H9943" t="s">
        <v>93</v>
      </c>
    </row>
    <row r="9944" spans="1:8" x14ac:dyDescent="0.25">
      <c r="A9944" t="s">
        <v>342</v>
      </c>
      <c r="B9944" t="s">
        <v>1727</v>
      </c>
      <c r="C9944" t="s">
        <v>89</v>
      </c>
      <c r="D9944" t="s">
        <v>89</v>
      </c>
      <c r="E9944" t="s">
        <v>1218</v>
      </c>
      <c r="F9944" t="s">
        <v>89</v>
      </c>
      <c r="G9944" t="s">
        <v>89</v>
      </c>
      <c r="H9944" t="s">
        <v>93</v>
      </c>
    </row>
    <row r="9945" spans="1:8" x14ac:dyDescent="0.25">
      <c r="A9945" t="s">
        <v>342</v>
      </c>
      <c r="B9945" t="s">
        <v>1266</v>
      </c>
      <c r="C9945" t="s">
        <v>89</v>
      </c>
      <c r="D9945" t="s">
        <v>2137</v>
      </c>
      <c r="E9945" t="s">
        <v>1131</v>
      </c>
      <c r="F9945" t="s">
        <v>89</v>
      </c>
      <c r="G9945" t="s">
        <v>89</v>
      </c>
      <c r="H9945" t="s">
        <v>93</v>
      </c>
    </row>
    <row r="9946" spans="1:8" x14ac:dyDescent="0.25">
      <c r="A9946" t="s">
        <v>342</v>
      </c>
      <c r="B9946" t="s">
        <v>1200</v>
      </c>
      <c r="C9946" t="s">
        <v>89</v>
      </c>
      <c r="D9946" t="s">
        <v>89</v>
      </c>
      <c r="E9946" t="s">
        <v>1202</v>
      </c>
      <c r="F9946" t="s">
        <v>89</v>
      </c>
      <c r="G9946" t="s">
        <v>89</v>
      </c>
      <c r="H9946" t="s">
        <v>93</v>
      </c>
    </row>
    <row r="9947" spans="1:8" x14ac:dyDescent="0.25">
      <c r="A9947" t="s">
        <v>342</v>
      </c>
      <c r="B9947" t="s">
        <v>2138</v>
      </c>
      <c r="C9947" t="s">
        <v>89</v>
      </c>
      <c r="D9947" t="s">
        <v>89</v>
      </c>
      <c r="E9947" t="s">
        <v>1133</v>
      </c>
      <c r="F9947" t="s">
        <v>89</v>
      </c>
      <c r="G9947" t="s">
        <v>89</v>
      </c>
      <c r="H9947" t="s">
        <v>93</v>
      </c>
    </row>
    <row r="9948" spans="1:8" x14ac:dyDescent="0.25">
      <c r="A9948" t="s">
        <v>342</v>
      </c>
      <c r="B9948" t="s">
        <v>1138</v>
      </c>
      <c r="C9948" t="s">
        <v>89</v>
      </c>
      <c r="D9948" t="s">
        <v>89</v>
      </c>
      <c r="E9948" t="s">
        <v>1139</v>
      </c>
      <c r="F9948" t="s">
        <v>89</v>
      </c>
      <c r="G9948" t="s">
        <v>89</v>
      </c>
      <c r="H9948" t="s">
        <v>93</v>
      </c>
    </row>
    <row r="9949" spans="1:8" x14ac:dyDescent="0.25">
      <c r="A9949" t="s">
        <v>343</v>
      </c>
      <c r="B9949" t="s">
        <v>2794</v>
      </c>
      <c r="C9949" t="s">
        <v>89</v>
      </c>
      <c r="D9949" t="s">
        <v>7592</v>
      </c>
      <c r="E9949" t="s">
        <v>1100</v>
      </c>
      <c r="F9949" t="s">
        <v>89</v>
      </c>
      <c r="G9949" t="s">
        <v>89</v>
      </c>
      <c r="H9949" t="s">
        <v>93</v>
      </c>
    </row>
    <row r="9950" spans="1:8" x14ac:dyDescent="0.25">
      <c r="A9950" t="s">
        <v>343</v>
      </c>
      <c r="B9950" t="s">
        <v>1140</v>
      </c>
      <c r="C9950" t="s">
        <v>89</v>
      </c>
      <c r="D9950" t="s">
        <v>7593</v>
      </c>
      <c r="E9950" t="s">
        <v>1100</v>
      </c>
      <c r="F9950" t="s">
        <v>89</v>
      </c>
      <c r="G9950" t="s">
        <v>89</v>
      </c>
      <c r="H9950" t="s">
        <v>93</v>
      </c>
    </row>
    <row r="9951" spans="1:8" x14ac:dyDescent="0.25">
      <c r="A9951" t="s">
        <v>343</v>
      </c>
      <c r="B9951" t="s">
        <v>1144</v>
      </c>
      <c r="C9951" t="s">
        <v>89</v>
      </c>
      <c r="D9951" t="s">
        <v>7593</v>
      </c>
      <c r="E9951" t="s">
        <v>1142</v>
      </c>
      <c r="F9951" t="s">
        <v>89</v>
      </c>
      <c r="G9951" t="s">
        <v>89</v>
      </c>
      <c r="H9951" t="s">
        <v>93</v>
      </c>
    </row>
    <row r="9952" spans="1:8" x14ac:dyDescent="0.25">
      <c r="A9952" t="s">
        <v>343</v>
      </c>
      <c r="B9952" t="s">
        <v>7594</v>
      </c>
      <c r="C9952" t="s">
        <v>89</v>
      </c>
      <c r="D9952" t="s">
        <v>7595</v>
      </c>
      <c r="E9952" t="s">
        <v>1162</v>
      </c>
      <c r="F9952" t="s">
        <v>89</v>
      </c>
      <c r="G9952" t="s">
        <v>89</v>
      </c>
      <c r="H9952" t="s">
        <v>93</v>
      </c>
    </row>
    <row r="9953" spans="1:8" x14ac:dyDescent="0.25">
      <c r="A9953" t="s">
        <v>343</v>
      </c>
      <c r="B9953" t="s">
        <v>7596</v>
      </c>
      <c r="C9953" t="s">
        <v>89</v>
      </c>
      <c r="D9953" t="s">
        <v>7595</v>
      </c>
      <c r="E9953" t="s">
        <v>1105</v>
      </c>
      <c r="F9953" t="s">
        <v>89</v>
      </c>
      <c r="G9953" t="s">
        <v>89</v>
      </c>
      <c r="H9953" t="s">
        <v>93</v>
      </c>
    </row>
    <row r="9954" spans="1:8" x14ac:dyDescent="0.25">
      <c r="A9954" t="s">
        <v>343</v>
      </c>
      <c r="B9954" t="s">
        <v>1144</v>
      </c>
      <c r="C9954" t="s">
        <v>89</v>
      </c>
      <c r="D9954" t="s">
        <v>7593</v>
      </c>
      <c r="E9954" t="s">
        <v>1142</v>
      </c>
      <c r="F9954" t="s">
        <v>89</v>
      </c>
      <c r="G9954" t="s">
        <v>89</v>
      </c>
      <c r="H9954" t="s">
        <v>93</v>
      </c>
    </row>
    <row r="9955" spans="1:8" x14ac:dyDescent="0.25">
      <c r="A9955" t="s">
        <v>343</v>
      </c>
      <c r="B9955" t="s">
        <v>1156</v>
      </c>
      <c r="C9955" t="s">
        <v>89</v>
      </c>
      <c r="D9955" t="s">
        <v>89</v>
      </c>
      <c r="E9955" t="s">
        <v>1258</v>
      </c>
      <c r="F9955" t="s">
        <v>89</v>
      </c>
      <c r="G9955" t="s">
        <v>89</v>
      </c>
      <c r="H9955" t="s">
        <v>93</v>
      </c>
    </row>
    <row r="9956" spans="1:8" x14ac:dyDescent="0.25">
      <c r="A9956" t="s">
        <v>343</v>
      </c>
      <c r="B9956" t="s">
        <v>1158</v>
      </c>
      <c r="C9956" t="s">
        <v>89</v>
      </c>
      <c r="D9956" t="s">
        <v>89</v>
      </c>
      <c r="E9956" t="s">
        <v>1102</v>
      </c>
      <c r="F9956" t="s">
        <v>89</v>
      </c>
      <c r="G9956" t="s">
        <v>89</v>
      </c>
      <c r="H9956" t="s">
        <v>93</v>
      </c>
    </row>
    <row r="9957" spans="1:8" x14ac:dyDescent="0.25">
      <c r="A9957" t="s">
        <v>343</v>
      </c>
      <c r="B9957" t="s">
        <v>7596</v>
      </c>
      <c r="C9957" t="s">
        <v>89</v>
      </c>
      <c r="D9957" t="s">
        <v>7595</v>
      </c>
      <c r="E9957" t="s">
        <v>1105</v>
      </c>
      <c r="F9957" t="s">
        <v>89</v>
      </c>
      <c r="G9957" t="s">
        <v>89</v>
      </c>
      <c r="H9957" t="s">
        <v>93</v>
      </c>
    </row>
    <row r="9958" spans="1:8" x14ac:dyDescent="0.25">
      <c r="A9958" t="s">
        <v>343</v>
      </c>
      <c r="B9958" t="s">
        <v>1140</v>
      </c>
      <c r="C9958" t="s">
        <v>89</v>
      </c>
      <c r="D9958" t="s">
        <v>7593</v>
      </c>
      <c r="E9958" t="s">
        <v>1100</v>
      </c>
      <c r="F9958" t="s">
        <v>89</v>
      </c>
      <c r="G9958" t="s">
        <v>89</v>
      </c>
      <c r="H9958" t="s">
        <v>93</v>
      </c>
    </row>
    <row r="9959" spans="1:8" x14ac:dyDescent="0.25">
      <c r="A9959" t="s">
        <v>343</v>
      </c>
      <c r="B9959" t="s">
        <v>2794</v>
      </c>
      <c r="C9959" t="s">
        <v>89</v>
      </c>
      <c r="D9959" t="s">
        <v>7592</v>
      </c>
      <c r="E9959" t="s">
        <v>1100</v>
      </c>
      <c r="F9959" t="s">
        <v>89</v>
      </c>
      <c r="G9959" t="s">
        <v>89</v>
      </c>
      <c r="H9959" t="s">
        <v>93</v>
      </c>
    </row>
    <row r="9960" spans="1:8" x14ac:dyDescent="0.25">
      <c r="A9960" t="s">
        <v>343</v>
      </c>
      <c r="B9960" t="s">
        <v>1151</v>
      </c>
      <c r="C9960" t="s">
        <v>89</v>
      </c>
      <c r="D9960" t="s">
        <v>89</v>
      </c>
      <c r="E9960" t="s">
        <v>1258</v>
      </c>
      <c r="F9960" t="s">
        <v>89</v>
      </c>
      <c r="G9960" t="s">
        <v>89</v>
      </c>
      <c r="H9960" t="s">
        <v>93</v>
      </c>
    </row>
    <row r="9961" spans="1:8" x14ac:dyDescent="0.25">
      <c r="A9961" t="s">
        <v>343</v>
      </c>
      <c r="B9961" t="s">
        <v>1239</v>
      </c>
      <c r="C9961" t="s">
        <v>89</v>
      </c>
      <c r="D9961" t="s">
        <v>89</v>
      </c>
      <c r="E9961" t="s">
        <v>1258</v>
      </c>
      <c r="F9961" t="s">
        <v>89</v>
      </c>
      <c r="G9961" t="s">
        <v>89</v>
      </c>
      <c r="H9961" t="s">
        <v>93</v>
      </c>
    </row>
    <row r="9962" spans="1:8" x14ac:dyDescent="0.25">
      <c r="A9962" t="s">
        <v>343</v>
      </c>
      <c r="B9962" t="s">
        <v>7594</v>
      </c>
      <c r="C9962" t="s">
        <v>89</v>
      </c>
      <c r="D9962" t="s">
        <v>7595</v>
      </c>
      <c r="E9962" t="s">
        <v>1162</v>
      </c>
      <c r="F9962" t="s">
        <v>89</v>
      </c>
      <c r="G9962" t="s">
        <v>89</v>
      </c>
      <c r="H9962" t="s">
        <v>93</v>
      </c>
    </row>
    <row r="9963" spans="1:8" x14ac:dyDescent="0.25">
      <c r="A9963" t="s">
        <v>343</v>
      </c>
      <c r="B9963" t="s">
        <v>2785</v>
      </c>
      <c r="C9963" t="s">
        <v>89</v>
      </c>
      <c r="D9963" t="s">
        <v>7597</v>
      </c>
      <c r="E9963" t="s">
        <v>1142</v>
      </c>
      <c r="F9963" t="s">
        <v>89</v>
      </c>
      <c r="G9963" t="s">
        <v>89</v>
      </c>
      <c r="H9963" t="s">
        <v>93</v>
      </c>
    </row>
    <row r="9964" spans="1:8" x14ac:dyDescent="0.25">
      <c r="A9964" t="s">
        <v>343</v>
      </c>
      <c r="B9964" t="s">
        <v>7580</v>
      </c>
      <c r="C9964" t="s">
        <v>89</v>
      </c>
      <c r="D9964" t="s">
        <v>7598</v>
      </c>
      <c r="E9964" t="s">
        <v>1105</v>
      </c>
      <c r="F9964" t="s">
        <v>89</v>
      </c>
      <c r="G9964" t="s">
        <v>89</v>
      </c>
      <c r="H9964" t="s">
        <v>93</v>
      </c>
    </row>
    <row r="9965" spans="1:8" x14ac:dyDescent="0.25">
      <c r="A9965" t="s">
        <v>343</v>
      </c>
      <c r="B9965" t="s">
        <v>7577</v>
      </c>
      <c r="C9965" t="s">
        <v>89</v>
      </c>
      <c r="D9965" t="s">
        <v>7599</v>
      </c>
      <c r="E9965" t="s">
        <v>1148</v>
      </c>
      <c r="F9965" t="s">
        <v>89</v>
      </c>
      <c r="G9965" t="s">
        <v>89</v>
      </c>
      <c r="H9965" t="s">
        <v>93</v>
      </c>
    </row>
    <row r="9966" spans="1:8" x14ac:dyDescent="0.25">
      <c r="A9966" t="s">
        <v>343</v>
      </c>
      <c r="B9966" t="s">
        <v>1197</v>
      </c>
      <c r="C9966" t="s">
        <v>89</v>
      </c>
      <c r="D9966" t="s">
        <v>89</v>
      </c>
      <c r="E9966" t="s">
        <v>1135</v>
      </c>
      <c r="F9966" t="s">
        <v>89</v>
      </c>
      <c r="G9966" t="s">
        <v>89</v>
      </c>
      <c r="H9966" t="s">
        <v>93</v>
      </c>
    </row>
    <row r="9967" spans="1:8" x14ac:dyDescent="0.25">
      <c r="A9967" t="s">
        <v>343</v>
      </c>
      <c r="B9967" t="s">
        <v>1198</v>
      </c>
      <c r="C9967" t="s">
        <v>89</v>
      </c>
      <c r="D9967" t="s">
        <v>89</v>
      </c>
      <c r="E9967" t="s">
        <v>1218</v>
      </c>
      <c r="F9967" t="s">
        <v>89</v>
      </c>
      <c r="G9967" t="s">
        <v>89</v>
      </c>
      <c r="H9967" t="s">
        <v>93</v>
      </c>
    </row>
    <row r="9968" spans="1:8" x14ac:dyDescent="0.25">
      <c r="A9968" t="s">
        <v>343</v>
      </c>
      <c r="B9968" t="s">
        <v>1333</v>
      </c>
      <c r="C9968" t="s">
        <v>89</v>
      </c>
      <c r="D9968" t="s">
        <v>89</v>
      </c>
      <c r="E9968" t="s">
        <v>1196</v>
      </c>
      <c r="F9968" t="s">
        <v>89</v>
      </c>
      <c r="G9968" t="s">
        <v>89</v>
      </c>
      <c r="H9968" t="s">
        <v>93</v>
      </c>
    </row>
    <row r="9969" spans="1:8" x14ac:dyDescent="0.25">
      <c r="A9969" t="s">
        <v>343</v>
      </c>
      <c r="B9969" t="s">
        <v>1334</v>
      </c>
      <c r="C9969" t="s">
        <v>89</v>
      </c>
      <c r="D9969" t="s">
        <v>89</v>
      </c>
      <c r="E9969" t="s">
        <v>1196</v>
      </c>
      <c r="F9969" t="s">
        <v>89</v>
      </c>
      <c r="G9969" t="s">
        <v>89</v>
      </c>
      <c r="H9969" t="s">
        <v>93</v>
      </c>
    </row>
    <row r="9970" spans="1:8" x14ac:dyDescent="0.25">
      <c r="A9970" t="s">
        <v>343</v>
      </c>
      <c r="B9970" t="s">
        <v>1726</v>
      </c>
      <c r="C9970" t="s">
        <v>89</v>
      </c>
      <c r="D9970" t="s">
        <v>89</v>
      </c>
      <c r="E9970" t="s">
        <v>1196</v>
      </c>
      <c r="F9970" t="s">
        <v>89</v>
      </c>
      <c r="G9970" t="s">
        <v>89</v>
      </c>
      <c r="H9970" t="s">
        <v>93</v>
      </c>
    </row>
    <row r="9971" spans="1:8" x14ac:dyDescent="0.25">
      <c r="A9971" t="s">
        <v>343</v>
      </c>
      <c r="B9971" t="s">
        <v>1727</v>
      </c>
      <c r="C9971" t="s">
        <v>89</v>
      </c>
      <c r="D9971" t="s">
        <v>89</v>
      </c>
      <c r="E9971" t="s">
        <v>1196</v>
      </c>
      <c r="F9971" t="s">
        <v>89</v>
      </c>
      <c r="G9971" t="s">
        <v>89</v>
      </c>
      <c r="H9971" t="s">
        <v>93</v>
      </c>
    </row>
    <row r="9972" spans="1:8" x14ac:dyDescent="0.25">
      <c r="A9972" t="s">
        <v>343</v>
      </c>
      <c r="B9972" t="s">
        <v>1266</v>
      </c>
      <c r="C9972" t="s">
        <v>89</v>
      </c>
      <c r="D9972" t="s">
        <v>2137</v>
      </c>
      <c r="E9972" t="s">
        <v>1129</v>
      </c>
      <c r="F9972" t="s">
        <v>89</v>
      </c>
      <c r="G9972" t="s">
        <v>89</v>
      </c>
      <c r="H9972" t="s">
        <v>93</v>
      </c>
    </row>
    <row r="9973" spans="1:8" x14ac:dyDescent="0.25">
      <c r="A9973" t="s">
        <v>343</v>
      </c>
      <c r="B9973" t="s">
        <v>1200</v>
      </c>
      <c r="C9973" t="s">
        <v>89</v>
      </c>
      <c r="D9973" t="s">
        <v>89</v>
      </c>
      <c r="E9973" t="s">
        <v>1131</v>
      </c>
      <c r="F9973" t="s">
        <v>89</v>
      </c>
      <c r="G9973" t="s">
        <v>89</v>
      </c>
      <c r="H9973" t="s">
        <v>93</v>
      </c>
    </row>
    <row r="9974" spans="1:8" x14ac:dyDescent="0.25">
      <c r="A9974" t="s">
        <v>343</v>
      </c>
      <c r="B9974" t="s">
        <v>2705</v>
      </c>
      <c r="C9974" t="s">
        <v>89</v>
      </c>
      <c r="D9974" t="s">
        <v>89</v>
      </c>
      <c r="E9974" t="s">
        <v>1202</v>
      </c>
      <c r="F9974" t="s">
        <v>89</v>
      </c>
      <c r="G9974" t="s">
        <v>89</v>
      </c>
      <c r="H9974" t="s">
        <v>93</v>
      </c>
    </row>
    <row r="9975" spans="1:8" x14ac:dyDescent="0.25">
      <c r="A9975" t="s">
        <v>343</v>
      </c>
      <c r="B9975" t="s">
        <v>2138</v>
      </c>
      <c r="C9975" t="s">
        <v>89</v>
      </c>
      <c r="D9975" t="s">
        <v>89</v>
      </c>
      <c r="E9975" t="s">
        <v>1133</v>
      </c>
      <c r="F9975" t="s">
        <v>89</v>
      </c>
      <c r="G9975" t="s">
        <v>89</v>
      </c>
      <c r="H9975" t="s">
        <v>93</v>
      </c>
    </row>
    <row r="9976" spans="1:8" x14ac:dyDescent="0.25">
      <c r="A9976" t="s">
        <v>343</v>
      </c>
      <c r="B9976" t="s">
        <v>1232</v>
      </c>
      <c r="C9976" t="s">
        <v>89</v>
      </c>
      <c r="D9976" t="s">
        <v>89</v>
      </c>
      <c r="E9976" t="s">
        <v>1233</v>
      </c>
      <c r="F9976" t="s">
        <v>89</v>
      </c>
      <c r="G9976" t="s">
        <v>89</v>
      </c>
      <c r="H9976" t="s">
        <v>93</v>
      </c>
    </row>
    <row r="9977" spans="1:8" x14ac:dyDescent="0.25">
      <c r="A9977" t="s">
        <v>343</v>
      </c>
      <c r="B9977" t="s">
        <v>4817</v>
      </c>
      <c r="C9977" t="s">
        <v>89</v>
      </c>
      <c r="D9977" t="s">
        <v>89</v>
      </c>
      <c r="E9977" t="s">
        <v>1272</v>
      </c>
      <c r="F9977" t="s">
        <v>89</v>
      </c>
      <c r="G9977" t="s">
        <v>89</v>
      </c>
      <c r="H9977" t="s">
        <v>93</v>
      </c>
    </row>
    <row r="9978" spans="1:8" x14ac:dyDescent="0.25">
      <c r="A9978" t="s">
        <v>343</v>
      </c>
      <c r="B9978" t="s">
        <v>1138</v>
      </c>
      <c r="C9978" t="s">
        <v>89</v>
      </c>
      <c r="D9978" t="s">
        <v>89</v>
      </c>
      <c r="E9978" t="s">
        <v>1139</v>
      </c>
      <c r="F9978" t="s">
        <v>89</v>
      </c>
      <c r="G9978" t="s">
        <v>89</v>
      </c>
      <c r="H9978" t="s">
        <v>93</v>
      </c>
    </row>
    <row r="9979" spans="1:8" x14ac:dyDescent="0.25">
      <c r="A9979" t="s">
        <v>344</v>
      </c>
      <c r="B9979" t="s">
        <v>7583</v>
      </c>
      <c r="C9979" t="s">
        <v>89</v>
      </c>
      <c r="D9979" t="s">
        <v>7600</v>
      </c>
      <c r="E9979" t="s">
        <v>1100</v>
      </c>
      <c r="F9979" t="s">
        <v>89</v>
      </c>
      <c r="G9979" t="s">
        <v>89</v>
      </c>
      <c r="H9979" t="s">
        <v>93</v>
      </c>
    </row>
    <row r="9980" spans="1:8" x14ac:dyDescent="0.25">
      <c r="A9980" t="s">
        <v>344</v>
      </c>
      <c r="B9980" t="s">
        <v>1143</v>
      </c>
      <c r="C9980" t="s">
        <v>89</v>
      </c>
      <c r="D9980" t="s">
        <v>7601</v>
      </c>
      <c r="E9980" t="s">
        <v>1100</v>
      </c>
      <c r="F9980" t="s">
        <v>89</v>
      </c>
      <c r="G9980" t="s">
        <v>89</v>
      </c>
      <c r="H9980" t="s">
        <v>93</v>
      </c>
    </row>
    <row r="9981" spans="1:8" x14ac:dyDescent="0.25">
      <c r="A9981" t="s">
        <v>344</v>
      </c>
      <c r="B9981" t="s">
        <v>1140</v>
      </c>
      <c r="C9981" t="s">
        <v>89</v>
      </c>
      <c r="D9981" t="s">
        <v>7601</v>
      </c>
      <c r="E9981" t="s">
        <v>1100</v>
      </c>
      <c r="F9981" t="s">
        <v>89</v>
      </c>
      <c r="G9981" t="s">
        <v>89</v>
      </c>
      <c r="H9981" t="s">
        <v>93</v>
      </c>
    </row>
    <row r="9982" spans="1:8" x14ac:dyDescent="0.25">
      <c r="A9982" t="s">
        <v>344</v>
      </c>
      <c r="B9982" t="s">
        <v>1144</v>
      </c>
      <c r="C9982" t="s">
        <v>89</v>
      </c>
      <c r="D9982" t="s">
        <v>7601</v>
      </c>
      <c r="E9982" t="s">
        <v>1278</v>
      </c>
      <c r="F9982" t="s">
        <v>89</v>
      </c>
      <c r="G9982" t="s">
        <v>89</v>
      </c>
      <c r="H9982" t="s">
        <v>93</v>
      </c>
    </row>
    <row r="9983" spans="1:8" x14ac:dyDescent="0.25">
      <c r="A9983" t="s">
        <v>344</v>
      </c>
      <c r="B9983" t="s">
        <v>7602</v>
      </c>
      <c r="C9983" t="s">
        <v>89</v>
      </c>
      <c r="D9983" t="s">
        <v>7600</v>
      </c>
      <c r="E9983" t="s">
        <v>1097</v>
      </c>
      <c r="F9983" t="s">
        <v>89</v>
      </c>
      <c r="G9983" t="s">
        <v>89</v>
      </c>
      <c r="H9983" t="s">
        <v>93</v>
      </c>
    </row>
    <row r="9984" spans="1:8" x14ac:dyDescent="0.25">
      <c r="A9984" t="s">
        <v>344</v>
      </c>
      <c r="B9984" t="s">
        <v>1156</v>
      </c>
      <c r="C9984" t="s">
        <v>89</v>
      </c>
      <c r="D9984" t="s">
        <v>7603</v>
      </c>
      <c r="E9984" t="s">
        <v>1265</v>
      </c>
      <c r="F9984" t="s">
        <v>89</v>
      </c>
      <c r="G9984" t="s">
        <v>89</v>
      </c>
      <c r="H9984" t="s">
        <v>93</v>
      </c>
    </row>
    <row r="9985" spans="1:8" x14ac:dyDescent="0.25">
      <c r="A9985" t="s">
        <v>344</v>
      </c>
      <c r="B9985" t="s">
        <v>7604</v>
      </c>
      <c r="C9985" t="s">
        <v>89</v>
      </c>
      <c r="D9985" t="s">
        <v>7603</v>
      </c>
      <c r="E9985" t="s">
        <v>1401</v>
      </c>
      <c r="F9985" t="s">
        <v>89</v>
      </c>
      <c r="G9985" t="s">
        <v>89</v>
      </c>
      <c r="H9985" t="s">
        <v>93</v>
      </c>
    </row>
    <row r="9986" spans="1:8" x14ac:dyDescent="0.25">
      <c r="A9986" t="s">
        <v>344</v>
      </c>
      <c r="B9986" t="s">
        <v>1158</v>
      </c>
      <c r="C9986" t="s">
        <v>89</v>
      </c>
      <c r="D9986" t="s">
        <v>7605</v>
      </c>
      <c r="E9986" t="s">
        <v>1485</v>
      </c>
      <c r="F9986" t="s">
        <v>89</v>
      </c>
      <c r="G9986" t="s">
        <v>89</v>
      </c>
      <c r="H9986" t="s">
        <v>93</v>
      </c>
    </row>
    <row r="9987" spans="1:8" x14ac:dyDescent="0.25">
      <c r="A9987" t="s">
        <v>344</v>
      </c>
      <c r="B9987" t="s">
        <v>7606</v>
      </c>
      <c r="C9987" t="s">
        <v>89</v>
      </c>
      <c r="D9987" t="s">
        <v>7605</v>
      </c>
      <c r="E9987" t="s">
        <v>1401</v>
      </c>
      <c r="F9987" t="s">
        <v>89</v>
      </c>
      <c r="G9987" t="s">
        <v>89</v>
      </c>
      <c r="H9987" t="s">
        <v>93</v>
      </c>
    </row>
    <row r="9988" spans="1:8" x14ac:dyDescent="0.25">
      <c r="A9988" t="s">
        <v>344</v>
      </c>
      <c r="B9988" t="s">
        <v>2232</v>
      </c>
      <c r="C9988" t="s">
        <v>89</v>
      </c>
      <c r="D9988" t="s">
        <v>7607</v>
      </c>
      <c r="E9988" t="s">
        <v>1485</v>
      </c>
      <c r="F9988" t="s">
        <v>89</v>
      </c>
      <c r="G9988" t="s">
        <v>89</v>
      </c>
      <c r="H9988" t="s">
        <v>93</v>
      </c>
    </row>
    <row r="9989" spans="1:8" x14ac:dyDescent="0.25">
      <c r="A9989" t="s">
        <v>344</v>
      </c>
      <c r="B9989" t="s">
        <v>7608</v>
      </c>
      <c r="C9989" t="s">
        <v>89</v>
      </c>
      <c r="D9989" t="s">
        <v>7607</v>
      </c>
      <c r="E9989" t="s">
        <v>1401</v>
      </c>
      <c r="F9989" t="s">
        <v>89</v>
      </c>
      <c r="G9989" t="s">
        <v>89</v>
      </c>
      <c r="H9989" t="s">
        <v>93</v>
      </c>
    </row>
    <row r="9990" spans="1:8" x14ac:dyDescent="0.25">
      <c r="A9990" t="s">
        <v>344</v>
      </c>
      <c r="B9990" t="s">
        <v>1144</v>
      </c>
      <c r="C9990" t="s">
        <v>89</v>
      </c>
      <c r="D9990" t="s">
        <v>7601</v>
      </c>
      <c r="E9990" t="s">
        <v>1278</v>
      </c>
      <c r="F9990" t="s">
        <v>89</v>
      </c>
      <c r="G9990" t="s">
        <v>89</v>
      </c>
      <c r="H9990" t="s">
        <v>93</v>
      </c>
    </row>
    <row r="9991" spans="1:8" x14ac:dyDescent="0.25">
      <c r="A9991" t="s">
        <v>344</v>
      </c>
      <c r="B9991" t="s">
        <v>7586</v>
      </c>
      <c r="C9991" t="s">
        <v>89</v>
      </c>
      <c r="D9991" t="s">
        <v>7600</v>
      </c>
      <c r="E9991" t="s">
        <v>1278</v>
      </c>
      <c r="F9991" t="s">
        <v>89</v>
      </c>
      <c r="G9991" t="s">
        <v>89</v>
      </c>
      <c r="H9991" t="s">
        <v>93</v>
      </c>
    </row>
    <row r="9992" spans="1:8" x14ac:dyDescent="0.25">
      <c r="A9992" t="s">
        <v>344</v>
      </c>
      <c r="B9992" t="s">
        <v>1163</v>
      </c>
      <c r="C9992" t="s">
        <v>89</v>
      </c>
      <c r="D9992" t="s">
        <v>7601</v>
      </c>
      <c r="E9992" t="s">
        <v>1278</v>
      </c>
      <c r="F9992" t="s">
        <v>89</v>
      </c>
      <c r="G9992" t="s">
        <v>89</v>
      </c>
      <c r="H9992" t="s">
        <v>93</v>
      </c>
    </row>
    <row r="9993" spans="1:8" x14ac:dyDescent="0.25">
      <c r="A9993" t="s">
        <v>344</v>
      </c>
      <c r="B9993" t="s">
        <v>7609</v>
      </c>
      <c r="C9993" t="s">
        <v>89</v>
      </c>
      <c r="D9993" t="s">
        <v>7601</v>
      </c>
      <c r="E9993" t="s">
        <v>1093</v>
      </c>
      <c r="F9993" t="s">
        <v>89</v>
      </c>
      <c r="G9993" t="s">
        <v>89</v>
      </c>
      <c r="H9993" t="s">
        <v>93</v>
      </c>
    </row>
    <row r="9994" spans="1:8" x14ac:dyDescent="0.25">
      <c r="A9994" t="s">
        <v>344</v>
      </c>
      <c r="B9994" t="s">
        <v>1151</v>
      </c>
      <c r="C9994" t="s">
        <v>89</v>
      </c>
      <c r="D9994" t="s">
        <v>7603</v>
      </c>
      <c r="E9994" t="s">
        <v>1164</v>
      </c>
      <c r="F9994" t="s">
        <v>89</v>
      </c>
      <c r="G9994" t="s">
        <v>89</v>
      </c>
      <c r="H9994" t="s">
        <v>93</v>
      </c>
    </row>
    <row r="9995" spans="1:8" x14ac:dyDescent="0.25">
      <c r="A9995" t="s">
        <v>344</v>
      </c>
      <c r="B9995" t="s">
        <v>1318</v>
      </c>
      <c r="C9995" t="s">
        <v>89</v>
      </c>
      <c r="D9995" t="s">
        <v>7610</v>
      </c>
      <c r="E9995" t="s">
        <v>1485</v>
      </c>
      <c r="F9995" t="s">
        <v>89</v>
      </c>
      <c r="G9995" t="s">
        <v>89</v>
      </c>
      <c r="H9995" t="s">
        <v>93</v>
      </c>
    </row>
    <row r="9996" spans="1:8" x14ac:dyDescent="0.25">
      <c r="A9996" t="s">
        <v>344</v>
      </c>
      <c r="B9996" t="s">
        <v>1239</v>
      </c>
      <c r="C9996" t="s">
        <v>89</v>
      </c>
      <c r="D9996" t="s">
        <v>7611</v>
      </c>
      <c r="E9996" t="s">
        <v>1258</v>
      </c>
      <c r="F9996" t="s">
        <v>89</v>
      </c>
      <c r="G9996" t="s">
        <v>89</v>
      </c>
      <c r="H9996" t="s">
        <v>93</v>
      </c>
    </row>
    <row r="9997" spans="1:8" x14ac:dyDescent="0.25">
      <c r="A9997" t="s">
        <v>344</v>
      </c>
      <c r="B9997" t="s">
        <v>7583</v>
      </c>
      <c r="C9997" t="s">
        <v>89</v>
      </c>
      <c r="D9997" t="s">
        <v>7600</v>
      </c>
      <c r="E9997" t="s">
        <v>1100</v>
      </c>
      <c r="F9997" t="s">
        <v>89</v>
      </c>
      <c r="G9997" t="s">
        <v>89</v>
      </c>
      <c r="H9997" t="s">
        <v>93</v>
      </c>
    </row>
    <row r="9998" spans="1:8" x14ac:dyDescent="0.25">
      <c r="A9998" t="s">
        <v>344</v>
      </c>
      <c r="B9998" t="s">
        <v>7602</v>
      </c>
      <c r="C9998" t="s">
        <v>89</v>
      </c>
      <c r="D9998" t="s">
        <v>7600</v>
      </c>
      <c r="E9998" t="s">
        <v>1097</v>
      </c>
      <c r="F9998" t="s">
        <v>89</v>
      </c>
      <c r="G9998" t="s">
        <v>89</v>
      </c>
      <c r="H9998" t="s">
        <v>93</v>
      </c>
    </row>
    <row r="9999" spans="1:8" x14ac:dyDescent="0.25">
      <c r="A9999" t="s">
        <v>344</v>
      </c>
      <c r="B9999" t="s">
        <v>1140</v>
      </c>
      <c r="C9999" t="s">
        <v>89</v>
      </c>
      <c r="D9999" t="s">
        <v>7601</v>
      </c>
      <c r="E9999" t="s">
        <v>1100</v>
      </c>
      <c r="F9999" t="s">
        <v>89</v>
      </c>
      <c r="G9999" t="s">
        <v>89</v>
      </c>
      <c r="H9999" t="s">
        <v>93</v>
      </c>
    </row>
    <row r="10000" spans="1:8" x14ac:dyDescent="0.25">
      <c r="A10000" t="s">
        <v>344</v>
      </c>
      <c r="B10000" t="s">
        <v>7612</v>
      </c>
      <c r="C10000" t="s">
        <v>89</v>
      </c>
      <c r="D10000" t="s">
        <v>7601</v>
      </c>
      <c r="E10000" t="s">
        <v>1097</v>
      </c>
      <c r="F10000" t="s">
        <v>89</v>
      </c>
      <c r="G10000" t="s">
        <v>89</v>
      </c>
      <c r="H10000" t="s">
        <v>93</v>
      </c>
    </row>
    <row r="10001" spans="1:8" x14ac:dyDescent="0.25">
      <c r="A10001" t="s">
        <v>344</v>
      </c>
      <c r="B10001" t="s">
        <v>1143</v>
      </c>
      <c r="C10001" t="s">
        <v>89</v>
      </c>
      <c r="D10001" t="s">
        <v>7601</v>
      </c>
      <c r="E10001" t="s">
        <v>1100</v>
      </c>
      <c r="F10001" t="s">
        <v>89</v>
      </c>
      <c r="G10001" t="s">
        <v>89</v>
      </c>
      <c r="H10001" t="s">
        <v>93</v>
      </c>
    </row>
    <row r="10002" spans="1:8" x14ac:dyDescent="0.25">
      <c r="A10002" t="s">
        <v>344</v>
      </c>
      <c r="B10002" t="s">
        <v>7613</v>
      </c>
      <c r="C10002" t="s">
        <v>89</v>
      </c>
      <c r="D10002" t="s">
        <v>7601</v>
      </c>
      <c r="E10002" t="s">
        <v>1097</v>
      </c>
      <c r="F10002" t="s">
        <v>89</v>
      </c>
      <c r="G10002" t="s">
        <v>89</v>
      </c>
      <c r="H10002" t="s">
        <v>93</v>
      </c>
    </row>
    <row r="10003" spans="1:8" x14ac:dyDescent="0.25">
      <c r="A10003" t="s">
        <v>344</v>
      </c>
      <c r="B10003" t="s">
        <v>7238</v>
      </c>
      <c r="C10003" t="s">
        <v>89</v>
      </c>
      <c r="D10003" t="s">
        <v>7600</v>
      </c>
      <c r="E10003" t="s">
        <v>1097</v>
      </c>
      <c r="F10003" t="s">
        <v>89</v>
      </c>
      <c r="G10003" t="s">
        <v>89</v>
      </c>
      <c r="H10003" t="s">
        <v>93</v>
      </c>
    </row>
    <row r="10004" spans="1:8" x14ac:dyDescent="0.25">
      <c r="A10004" t="s">
        <v>344</v>
      </c>
      <c r="B10004" t="s">
        <v>7614</v>
      </c>
      <c r="C10004" t="s">
        <v>89</v>
      </c>
      <c r="D10004" t="s">
        <v>7603</v>
      </c>
      <c r="E10004" t="s">
        <v>1265</v>
      </c>
      <c r="F10004" t="s">
        <v>89</v>
      </c>
      <c r="G10004" t="s">
        <v>89</v>
      </c>
      <c r="H10004" t="s">
        <v>93</v>
      </c>
    </row>
    <row r="10005" spans="1:8" x14ac:dyDescent="0.25">
      <c r="A10005" t="s">
        <v>344</v>
      </c>
      <c r="B10005" t="s">
        <v>7615</v>
      </c>
      <c r="C10005" t="s">
        <v>89</v>
      </c>
      <c r="D10005" t="s">
        <v>7601</v>
      </c>
      <c r="E10005" t="s">
        <v>1278</v>
      </c>
      <c r="F10005" t="s">
        <v>89</v>
      </c>
      <c r="G10005" t="s">
        <v>89</v>
      </c>
      <c r="H10005" t="s">
        <v>93</v>
      </c>
    </row>
    <row r="10006" spans="1:8" x14ac:dyDescent="0.25">
      <c r="A10006" t="s">
        <v>344</v>
      </c>
      <c r="B10006" t="s">
        <v>7616</v>
      </c>
      <c r="C10006" t="s">
        <v>89</v>
      </c>
      <c r="D10006" t="s">
        <v>7601</v>
      </c>
      <c r="E10006" t="s">
        <v>1093</v>
      </c>
      <c r="F10006" t="s">
        <v>89</v>
      </c>
      <c r="G10006" t="s">
        <v>89</v>
      </c>
      <c r="H10006" t="s">
        <v>93</v>
      </c>
    </row>
    <row r="10007" spans="1:8" x14ac:dyDescent="0.25">
      <c r="A10007" t="s">
        <v>344</v>
      </c>
      <c r="B10007" t="s">
        <v>7617</v>
      </c>
      <c r="C10007" t="s">
        <v>89</v>
      </c>
      <c r="D10007" t="s">
        <v>7600</v>
      </c>
      <c r="E10007" t="s">
        <v>1278</v>
      </c>
      <c r="F10007" t="s">
        <v>89</v>
      </c>
      <c r="G10007" t="s">
        <v>89</v>
      </c>
      <c r="H10007" t="s">
        <v>93</v>
      </c>
    </row>
    <row r="10008" spans="1:8" x14ac:dyDescent="0.25">
      <c r="A10008" t="s">
        <v>344</v>
      </c>
      <c r="B10008" t="s">
        <v>7618</v>
      </c>
      <c r="C10008" t="s">
        <v>89</v>
      </c>
      <c r="D10008" t="s">
        <v>7600</v>
      </c>
      <c r="E10008" t="s">
        <v>1093</v>
      </c>
      <c r="F10008" t="s">
        <v>89</v>
      </c>
      <c r="G10008" t="s">
        <v>89</v>
      </c>
      <c r="H10008" t="s">
        <v>93</v>
      </c>
    </row>
    <row r="10009" spans="1:8" x14ac:dyDescent="0.25">
      <c r="A10009" t="s">
        <v>344</v>
      </c>
      <c r="B10009" t="s">
        <v>7619</v>
      </c>
      <c r="C10009" t="s">
        <v>89</v>
      </c>
      <c r="D10009" t="s">
        <v>7601</v>
      </c>
      <c r="E10009" t="s">
        <v>1278</v>
      </c>
      <c r="F10009" t="s">
        <v>89</v>
      </c>
      <c r="G10009" t="s">
        <v>89</v>
      </c>
      <c r="H10009" t="s">
        <v>93</v>
      </c>
    </row>
    <row r="10010" spans="1:8" x14ac:dyDescent="0.25">
      <c r="A10010" t="s">
        <v>344</v>
      </c>
      <c r="B10010" t="s">
        <v>7620</v>
      </c>
      <c r="C10010" t="s">
        <v>89</v>
      </c>
      <c r="D10010" t="s">
        <v>7601</v>
      </c>
      <c r="E10010" t="s">
        <v>1093</v>
      </c>
      <c r="F10010" t="s">
        <v>89</v>
      </c>
      <c r="G10010" t="s">
        <v>89</v>
      </c>
      <c r="H10010" t="s">
        <v>93</v>
      </c>
    </row>
    <row r="10011" spans="1:8" x14ac:dyDescent="0.25">
      <c r="A10011" t="s">
        <v>344</v>
      </c>
      <c r="B10011" t="s">
        <v>1284</v>
      </c>
      <c r="C10011" t="s">
        <v>89</v>
      </c>
      <c r="D10011" t="s">
        <v>89</v>
      </c>
      <c r="E10011" t="s">
        <v>1218</v>
      </c>
      <c r="F10011" t="s">
        <v>89</v>
      </c>
      <c r="G10011" t="s">
        <v>89</v>
      </c>
      <c r="H10011" t="s">
        <v>93</v>
      </c>
    </row>
    <row r="10012" spans="1:8" x14ac:dyDescent="0.25">
      <c r="A10012" t="s">
        <v>344</v>
      </c>
      <c r="B10012" t="s">
        <v>1122</v>
      </c>
      <c r="C10012" t="s">
        <v>89</v>
      </c>
      <c r="D10012" t="s">
        <v>89</v>
      </c>
      <c r="E10012" t="s">
        <v>1218</v>
      </c>
      <c r="F10012" t="s">
        <v>89</v>
      </c>
      <c r="G10012" t="s">
        <v>89</v>
      </c>
      <c r="H10012" t="s">
        <v>93</v>
      </c>
    </row>
    <row r="10013" spans="1:8" x14ac:dyDescent="0.25">
      <c r="A10013" t="s">
        <v>344</v>
      </c>
      <c r="B10013" t="s">
        <v>1332</v>
      </c>
      <c r="C10013" t="s">
        <v>89</v>
      </c>
      <c r="D10013" t="s">
        <v>89</v>
      </c>
      <c r="E10013" t="s">
        <v>1218</v>
      </c>
      <c r="F10013" t="s">
        <v>89</v>
      </c>
      <c r="G10013" t="s">
        <v>89</v>
      </c>
      <c r="H10013" t="s">
        <v>93</v>
      </c>
    </row>
    <row r="10014" spans="1:8" x14ac:dyDescent="0.25">
      <c r="A10014" t="s">
        <v>344</v>
      </c>
      <c r="B10014" t="s">
        <v>1124</v>
      </c>
      <c r="C10014" t="s">
        <v>89</v>
      </c>
      <c r="D10014" t="s">
        <v>89</v>
      </c>
      <c r="E10014" t="s">
        <v>1218</v>
      </c>
      <c r="F10014" t="s">
        <v>89</v>
      </c>
      <c r="G10014" t="s">
        <v>89</v>
      </c>
      <c r="H10014" t="s">
        <v>93</v>
      </c>
    </row>
    <row r="10015" spans="1:8" x14ac:dyDescent="0.25">
      <c r="A10015" t="s">
        <v>344</v>
      </c>
      <c r="B10015" t="s">
        <v>1125</v>
      </c>
      <c r="C10015" t="s">
        <v>89</v>
      </c>
      <c r="D10015" t="s">
        <v>89</v>
      </c>
      <c r="E10015" t="s">
        <v>1218</v>
      </c>
      <c r="F10015" t="s">
        <v>89</v>
      </c>
      <c r="G10015" t="s">
        <v>89</v>
      </c>
      <c r="H10015" t="s">
        <v>93</v>
      </c>
    </row>
    <row r="10016" spans="1:8" x14ac:dyDescent="0.25">
      <c r="A10016" t="s">
        <v>344</v>
      </c>
      <c r="B10016" t="s">
        <v>1266</v>
      </c>
      <c r="C10016" t="s">
        <v>89</v>
      </c>
      <c r="D10016" t="s">
        <v>89</v>
      </c>
      <c r="E10016" t="s">
        <v>1129</v>
      </c>
      <c r="F10016" t="s">
        <v>89</v>
      </c>
      <c r="G10016" t="s">
        <v>89</v>
      </c>
      <c r="H10016" t="s">
        <v>93</v>
      </c>
    </row>
    <row r="10017" spans="1:8" x14ac:dyDescent="0.25">
      <c r="A10017" t="s">
        <v>344</v>
      </c>
      <c r="B10017" t="s">
        <v>1201</v>
      </c>
      <c r="C10017" t="s">
        <v>89</v>
      </c>
      <c r="D10017" t="s">
        <v>89</v>
      </c>
      <c r="E10017" t="s">
        <v>1131</v>
      </c>
      <c r="F10017" t="s">
        <v>89</v>
      </c>
      <c r="G10017" t="s">
        <v>89</v>
      </c>
      <c r="H10017" t="s">
        <v>93</v>
      </c>
    </row>
    <row r="10018" spans="1:8" x14ac:dyDescent="0.25">
      <c r="A10018" t="s">
        <v>344</v>
      </c>
      <c r="B10018" t="s">
        <v>7621</v>
      </c>
      <c r="C10018" t="s">
        <v>89</v>
      </c>
      <c r="D10018" t="s">
        <v>89</v>
      </c>
      <c r="E10018" t="s">
        <v>1129</v>
      </c>
      <c r="F10018" t="s">
        <v>89</v>
      </c>
      <c r="G10018" t="s">
        <v>89</v>
      </c>
      <c r="H10018" t="s">
        <v>93</v>
      </c>
    </row>
    <row r="10019" spans="1:8" x14ac:dyDescent="0.25">
      <c r="A10019" t="s">
        <v>344</v>
      </c>
      <c r="B10019" t="s">
        <v>1128</v>
      </c>
      <c r="C10019" t="s">
        <v>89</v>
      </c>
      <c r="D10019" t="s">
        <v>89</v>
      </c>
      <c r="E10019" t="s">
        <v>1202</v>
      </c>
      <c r="F10019" t="s">
        <v>89</v>
      </c>
      <c r="G10019" t="s">
        <v>89</v>
      </c>
      <c r="H10019" t="s">
        <v>93</v>
      </c>
    </row>
    <row r="10020" spans="1:8" x14ac:dyDescent="0.25">
      <c r="A10020" t="s">
        <v>344</v>
      </c>
      <c r="B10020" t="s">
        <v>1130</v>
      </c>
      <c r="C10020" t="s">
        <v>89</v>
      </c>
      <c r="D10020" t="s">
        <v>89</v>
      </c>
      <c r="E10020" t="s">
        <v>1202</v>
      </c>
      <c r="F10020" t="s">
        <v>89</v>
      </c>
      <c r="G10020" t="s">
        <v>89</v>
      </c>
      <c r="H10020" t="s">
        <v>93</v>
      </c>
    </row>
    <row r="10021" spans="1:8" x14ac:dyDescent="0.25">
      <c r="A10021" t="s">
        <v>344</v>
      </c>
      <c r="B10021" t="s">
        <v>1132</v>
      </c>
      <c r="C10021" t="s">
        <v>89</v>
      </c>
      <c r="D10021" t="s">
        <v>89</v>
      </c>
      <c r="E10021" t="s">
        <v>1133</v>
      </c>
      <c r="F10021" t="s">
        <v>89</v>
      </c>
      <c r="G10021" t="s">
        <v>89</v>
      </c>
      <c r="H10021" t="s">
        <v>93</v>
      </c>
    </row>
    <row r="10022" spans="1:8" x14ac:dyDescent="0.25">
      <c r="A10022" t="s">
        <v>344</v>
      </c>
      <c r="B10022" t="s">
        <v>1268</v>
      </c>
      <c r="C10022" t="s">
        <v>89</v>
      </c>
      <c r="D10022" t="s">
        <v>89</v>
      </c>
      <c r="E10022" t="s">
        <v>1335</v>
      </c>
      <c r="F10022" t="s">
        <v>89</v>
      </c>
      <c r="G10022" t="s">
        <v>89</v>
      </c>
      <c r="H10022" t="s">
        <v>93</v>
      </c>
    </row>
    <row r="10023" spans="1:8" x14ac:dyDescent="0.25">
      <c r="A10023" t="s">
        <v>344</v>
      </c>
      <c r="B10023" t="s">
        <v>1271</v>
      </c>
      <c r="C10023" t="s">
        <v>89</v>
      </c>
      <c r="D10023" t="s">
        <v>89</v>
      </c>
      <c r="E10023" t="s">
        <v>1272</v>
      </c>
      <c r="F10023" t="s">
        <v>89</v>
      </c>
      <c r="G10023" t="s">
        <v>89</v>
      </c>
      <c r="H10023" t="s">
        <v>93</v>
      </c>
    </row>
    <row r="10024" spans="1:8" x14ac:dyDescent="0.25">
      <c r="A10024" t="s">
        <v>344</v>
      </c>
      <c r="B10024" t="s">
        <v>1138</v>
      </c>
      <c r="C10024" t="s">
        <v>89</v>
      </c>
      <c r="D10024" t="s">
        <v>89</v>
      </c>
      <c r="E10024" t="s">
        <v>1139</v>
      </c>
      <c r="F10024" t="s">
        <v>89</v>
      </c>
      <c r="G10024" t="s">
        <v>89</v>
      </c>
      <c r="H10024" t="s">
        <v>93</v>
      </c>
    </row>
    <row r="10025" spans="1:8" x14ac:dyDescent="0.25">
      <c r="A10025" t="s">
        <v>345</v>
      </c>
      <c r="B10025" t="s">
        <v>7622</v>
      </c>
      <c r="C10025" t="s">
        <v>89</v>
      </c>
      <c r="D10025" t="s">
        <v>7623</v>
      </c>
      <c r="E10025" t="s">
        <v>7624</v>
      </c>
      <c r="F10025" t="s">
        <v>89</v>
      </c>
      <c r="G10025" t="s">
        <v>89</v>
      </c>
      <c r="H10025" t="s">
        <v>93</v>
      </c>
    </row>
    <row r="10026" spans="1:8" x14ac:dyDescent="0.25">
      <c r="A10026" t="s">
        <v>345</v>
      </c>
      <c r="B10026" t="s">
        <v>7625</v>
      </c>
      <c r="C10026" t="s">
        <v>89</v>
      </c>
      <c r="D10026" t="s">
        <v>7626</v>
      </c>
      <c r="E10026" t="s">
        <v>2264</v>
      </c>
      <c r="F10026" t="s">
        <v>89</v>
      </c>
      <c r="G10026" t="s">
        <v>89</v>
      </c>
      <c r="H10026" t="s">
        <v>93</v>
      </c>
    </row>
    <row r="10027" spans="1:8" x14ac:dyDescent="0.25">
      <c r="A10027" t="s">
        <v>345</v>
      </c>
      <c r="B10027" t="s">
        <v>7627</v>
      </c>
      <c r="C10027" t="s">
        <v>89</v>
      </c>
      <c r="D10027" t="s">
        <v>7628</v>
      </c>
      <c r="E10027" t="s">
        <v>1238</v>
      </c>
      <c r="F10027" t="s">
        <v>89</v>
      </c>
      <c r="G10027" t="s">
        <v>89</v>
      </c>
      <c r="H10027" t="s">
        <v>93</v>
      </c>
    </row>
    <row r="10028" spans="1:8" x14ac:dyDescent="0.25">
      <c r="A10028" t="s">
        <v>345</v>
      </c>
      <c r="B10028" t="s">
        <v>7629</v>
      </c>
      <c r="C10028" t="s">
        <v>89</v>
      </c>
      <c r="D10028" t="s">
        <v>89</v>
      </c>
      <c r="E10028" t="s">
        <v>1113</v>
      </c>
      <c r="F10028" t="s">
        <v>89</v>
      </c>
      <c r="G10028" t="s">
        <v>89</v>
      </c>
      <c r="H10028" t="s">
        <v>93</v>
      </c>
    </row>
    <row r="10029" spans="1:8" x14ac:dyDescent="0.25">
      <c r="A10029" t="s">
        <v>345</v>
      </c>
      <c r="B10029" t="s">
        <v>7630</v>
      </c>
      <c r="C10029" t="s">
        <v>89</v>
      </c>
      <c r="D10029" t="s">
        <v>89</v>
      </c>
      <c r="E10029" t="s">
        <v>1100</v>
      </c>
      <c r="F10029" t="s">
        <v>89</v>
      </c>
      <c r="G10029" t="s">
        <v>89</v>
      </c>
      <c r="H10029" t="s">
        <v>93</v>
      </c>
    </row>
    <row r="10030" spans="1:8" x14ac:dyDescent="0.25">
      <c r="A10030" t="s">
        <v>345</v>
      </c>
      <c r="B10030" t="s">
        <v>7631</v>
      </c>
      <c r="C10030" t="s">
        <v>89</v>
      </c>
      <c r="D10030" t="s">
        <v>89</v>
      </c>
      <c r="E10030" t="s">
        <v>1097</v>
      </c>
      <c r="F10030" t="s">
        <v>89</v>
      </c>
      <c r="G10030" t="s">
        <v>89</v>
      </c>
      <c r="H10030" t="s">
        <v>93</v>
      </c>
    </row>
    <row r="10031" spans="1:8" x14ac:dyDescent="0.25">
      <c r="A10031" t="s">
        <v>345</v>
      </c>
      <c r="B10031" t="s">
        <v>7632</v>
      </c>
      <c r="C10031" t="s">
        <v>89</v>
      </c>
      <c r="D10031" t="s">
        <v>89</v>
      </c>
      <c r="E10031" t="s">
        <v>1205</v>
      </c>
      <c r="F10031" t="s">
        <v>89</v>
      </c>
      <c r="G10031" t="s">
        <v>89</v>
      </c>
      <c r="H10031" t="s">
        <v>93</v>
      </c>
    </row>
    <row r="10032" spans="1:8" x14ac:dyDescent="0.25">
      <c r="A10032" t="s">
        <v>345</v>
      </c>
      <c r="B10032" t="s">
        <v>7633</v>
      </c>
      <c r="C10032" t="s">
        <v>89</v>
      </c>
      <c r="D10032" t="s">
        <v>89</v>
      </c>
      <c r="E10032" t="s">
        <v>1097</v>
      </c>
      <c r="F10032" t="s">
        <v>89</v>
      </c>
      <c r="G10032" t="s">
        <v>89</v>
      </c>
      <c r="H10032" t="s">
        <v>93</v>
      </c>
    </row>
    <row r="10033" spans="1:8" x14ac:dyDescent="0.25">
      <c r="A10033" t="s">
        <v>345</v>
      </c>
      <c r="B10033" t="s">
        <v>7634</v>
      </c>
      <c r="C10033" t="s">
        <v>89</v>
      </c>
      <c r="D10033" t="s">
        <v>89</v>
      </c>
      <c r="E10033" t="s">
        <v>1205</v>
      </c>
      <c r="F10033" t="s">
        <v>89</v>
      </c>
      <c r="G10033" t="s">
        <v>89</v>
      </c>
      <c r="H10033" t="s">
        <v>93</v>
      </c>
    </row>
    <row r="10034" spans="1:8" x14ac:dyDescent="0.25">
      <c r="A10034" t="s">
        <v>345</v>
      </c>
      <c r="B10034" t="s">
        <v>1773</v>
      </c>
      <c r="C10034" t="s">
        <v>89</v>
      </c>
      <c r="D10034" t="s">
        <v>89</v>
      </c>
      <c r="E10034" t="s">
        <v>1097</v>
      </c>
      <c r="F10034" t="s">
        <v>89</v>
      </c>
      <c r="G10034" t="s">
        <v>89</v>
      </c>
      <c r="H10034" t="s">
        <v>93</v>
      </c>
    </row>
    <row r="10035" spans="1:8" x14ac:dyDescent="0.25">
      <c r="A10035" t="s">
        <v>345</v>
      </c>
      <c r="B10035" t="s">
        <v>1772</v>
      </c>
      <c r="C10035" t="s">
        <v>89</v>
      </c>
      <c r="D10035" t="s">
        <v>7635</v>
      </c>
      <c r="E10035" t="s">
        <v>1205</v>
      </c>
      <c r="F10035" t="s">
        <v>89</v>
      </c>
      <c r="G10035" t="s">
        <v>89</v>
      </c>
      <c r="H10035" t="s">
        <v>93</v>
      </c>
    </row>
    <row r="10036" spans="1:8" x14ac:dyDescent="0.25">
      <c r="A10036" t="s">
        <v>345</v>
      </c>
      <c r="B10036" t="s">
        <v>7636</v>
      </c>
      <c r="C10036" t="s">
        <v>89</v>
      </c>
      <c r="D10036" t="s">
        <v>1682</v>
      </c>
      <c r="E10036" t="s">
        <v>1105</v>
      </c>
      <c r="F10036" t="s">
        <v>89</v>
      </c>
      <c r="G10036" t="s">
        <v>89</v>
      </c>
      <c r="H10036" t="s">
        <v>93</v>
      </c>
    </row>
    <row r="10037" spans="1:8" x14ac:dyDescent="0.25">
      <c r="A10037" t="s">
        <v>345</v>
      </c>
      <c r="B10037" t="s">
        <v>7637</v>
      </c>
      <c r="C10037" t="s">
        <v>89</v>
      </c>
      <c r="D10037" t="s">
        <v>89</v>
      </c>
      <c r="E10037" t="s">
        <v>1097</v>
      </c>
      <c r="F10037" t="s">
        <v>89</v>
      </c>
      <c r="G10037" t="s">
        <v>89</v>
      </c>
      <c r="H10037" t="s">
        <v>93</v>
      </c>
    </row>
    <row r="10038" spans="1:8" x14ac:dyDescent="0.25">
      <c r="A10038" t="s">
        <v>345</v>
      </c>
      <c r="B10038" t="s">
        <v>7638</v>
      </c>
      <c r="C10038" t="s">
        <v>89</v>
      </c>
      <c r="D10038" t="s">
        <v>89</v>
      </c>
      <c r="E10038" t="s">
        <v>1113</v>
      </c>
      <c r="F10038" t="s">
        <v>89</v>
      </c>
      <c r="G10038" t="s">
        <v>89</v>
      </c>
      <c r="H10038" t="s">
        <v>93</v>
      </c>
    </row>
    <row r="10039" spans="1:8" x14ac:dyDescent="0.25">
      <c r="A10039" t="s">
        <v>345</v>
      </c>
      <c r="B10039" t="s">
        <v>7639</v>
      </c>
      <c r="C10039" t="s">
        <v>89</v>
      </c>
      <c r="D10039" t="s">
        <v>7640</v>
      </c>
      <c r="E10039" t="s">
        <v>1272</v>
      </c>
      <c r="F10039" t="s">
        <v>89</v>
      </c>
      <c r="G10039" t="s">
        <v>89</v>
      </c>
      <c r="H10039" t="s">
        <v>93</v>
      </c>
    </row>
    <row r="10040" spans="1:8" x14ac:dyDescent="0.25">
      <c r="A10040" t="s">
        <v>345</v>
      </c>
      <c r="B10040" t="s">
        <v>7641</v>
      </c>
      <c r="C10040" t="s">
        <v>89</v>
      </c>
      <c r="D10040" t="s">
        <v>7640</v>
      </c>
      <c r="E10040" t="s">
        <v>1272</v>
      </c>
      <c r="F10040" t="s">
        <v>89</v>
      </c>
      <c r="G10040" t="s">
        <v>89</v>
      </c>
      <c r="H10040" t="s">
        <v>93</v>
      </c>
    </row>
    <row r="10041" spans="1:8" x14ac:dyDescent="0.25">
      <c r="A10041" t="s">
        <v>345</v>
      </c>
      <c r="B10041" t="s">
        <v>7642</v>
      </c>
      <c r="C10041" t="s">
        <v>89</v>
      </c>
      <c r="D10041" t="s">
        <v>7640</v>
      </c>
      <c r="E10041" t="s">
        <v>1272</v>
      </c>
      <c r="F10041" t="s">
        <v>89</v>
      </c>
      <c r="G10041" t="s">
        <v>89</v>
      </c>
      <c r="H10041" t="s">
        <v>93</v>
      </c>
    </row>
    <row r="10042" spans="1:8" x14ac:dyDescent="0.25">
      <c r="A10042" t="s">
        <v>345</v>
      </c>
      <c r="B10042" t="s">
        <v>1768</v>
      </c>
      <c r="C10042" t="s">
        <v>89</v>
      </c>
      <c r="D10042" t="s">
        <v>89</v>
      </c>
      <c r="E10042" t="s">
        <v>1238</v>
      </c>
      <c r="F10042" t="s">
        <v>89</v>
      </c>
      <c r="G10042" t="s">
        <v>89</v>
      </c>
      <c r="H10042" t="s">
        <v>93</v>
      </c>
    </row>
    <row r="10043" spans="1:8" x14ac:dyDescent="0.25">
      <c r="A10043" t="s">
        <v>345</v>
      </c>
      <c r="B10043" t="s">
        <v>1767</v>
      </c>
      <c r="C10043" t="s">
        <v>89</v>
      </c>
      <c r="D10043" t="s">
        <v>89</v>
      </c>
      <c r="E10043" t="s">
        <v>1105</v>
      </c>
      <c r="F10043" t="s">
        <v>89</v>
      </c>
      <c r="G10043" t="s">
        <v>89</v>
      </c>
      <c r="H10043" t="s">
        <v>93</v>
      </c>
    </row>
    <row r="10044" spans="1:8" x14ac:dyDescent="0.25">
      <c r="A10044" t="s">
        <v>345</v>
      </c>
      <c r="B10044" t="s">
        <v>7643</v>
      </c>
      <c r="C10044" t="s">
        <v>89</v>
      </c>
      <c r="D10044" t="s">
        <v>5697</v>
      </c>
      <c r="E10044" t="s">
        <v>1097</v>
      </c>
      <c r="F10044" t="s">
        <v>89</v>
      </c>
      <c r="G10044" t="s">
        <v>89</v>
      </c>
      <c r="H10044" t="s">
        <v>93</v>
      </c>
    </row>
    <row r="10045" spans="1:8" x14ac:dyDescent="0.25">
      <c r="A10045" t="s">
        <v>345</v>
      </c>
      <c r="B10045" t="s">
        <v>1761</v>
      </c>
      <c r="C10045" t="s">
        <v>89</v>
      </c>
      <c r="D10045" t="s">
        <v>89</v>
      </c>
      <c r="E10045" t="s">
        <v>1105</v>
      </c>
      <c r="F10045" t="s">
        <v>89</v>
      </c>
      <c r="G10045" t="s">
        <v>89</v>
      </c>
      <c r="H10045" t="s">
        <v>93</v>
      </c>
    </row>
    <row r="10046" spans="1:8" x14ac:dyDescent="0.25">
      <c r="A10046" t="s">
        <v>345</v>
      </c>
      <c r="B10046" t="s">
        <v>7644</v>
      </c>
      <c r="C10046" t="s">
        <v>89</v>
      </c>
      <c r="D10046" t="s">
        <v>89</v>
      </c>
      <c r="E10046" t="s">
        <v>1105</v>
      </c>
      <c r="F10046" t="s">
        <v>89</v>
      </c>
      <c r="G10046" t="s">
        <v>89</v>
      </c>
      <c r="H10046" t="s">
        <v>93</v>
      </c>
    </row>
    <row r="10047" spans="1:8" x14ac:dyDescent="0.25">
      <c r="A10047" t="s">
        <v>345</v>
      </c>
      <c r="B10047" t="s">
        <v>1771</v>
      </c>
      <c r="C10047" t="s">
        <v>89</v>
      </c>
      <c r="D10047" t="s">
        <v>89</v>
      </c>
      <c r="E10047" t="s">
        <v>1097</v>
      </c>
      <c r="F10047" t="s">
        <v>89</v>
      </c>
      <c r="G10047" t="s">
        <v>89</v>
      </c>
      <c r="H10047" t="s">
        <v>93</v>
      </c>
    </row>
    <row r="10048" spans="1:8" x14ac:dyDescent="0.25">
      <c r="A10048" t="s">
        <v>345</v>
      </c>
      <c r="B10048" t="s">
        <v>7645</v>
      </c>
      <c r="C10048" t="s">
        <v>89</v>
      </c>
      <c r="D10048" t="s">
        <v>89</v>
      </c>
      <c r="E10048" t="s">
        <v>1105</v>
      </c>
      <c r="F10048" t="s">
        <v>89</v>
      </c>
      <c r="G10048" t="s">
        <v>89</v>
      </c>
      <c r="H10048" t="s">
        <v>93</v>
      </c>
    </row>
    <row r="10049" spans="1:8" x14ac:dyDescent="0.25">
      <c r="A10049" t="s">
        <v>345</v>
      </c>
      <c r="B10049" t="s">
        <v>7646</v>
      </c>
      <c r="C10049" t="s">
        <v>89</v>
      </c>
      <c r="D10049" t="s">
        <v>7635</v>
      </c>
      <c r="E10049" t="s">
        <v>1093</v>
      </c>
      <c r="F10049" t="s">
        <v>89</v>
      </c>
      <c r="G10049" t="s">
        <v>89</v>
      </c>
      <c r="H10049" t="s">
        <v>93</v>
      </c>
    </row>
    <row r="10050" spans="1:8" x14ac:dyDescent="0.25">
      <c r="A10050" t="s">
        <v>345</v>
      </c>
      <c r="B10050" t="s">
        <v>7647</v>
      </c>
      <c r="C10050" t="s">
        <v>89</v>
      </c>
      <c r="D10050" t="s">
        <v>7648</v>
      </c>
      <c r="E10050" t="s">
        <v>1121</v>
      </c>
      <c r="F10050" t="s">
        <v>89</v>
      </c>
      <c r="G10050" t="s">
        <v>89</v>
      </c>
      <c r="H10050" t="s">
        <v>93</v>
      </c>
    </row>
    <row r="10051" spans="1:8" x14ac:dyDescent="0.25">
      <c r="A10051" t="s">
        <v>345</v>
      </c>
      <c r="B10051" t="s">
        <v>7649</v>
      </c>
      <c r="C10051" t="s">
        <v>89</v>
      </c>
      <c r="D10051" t="s">
        <v>7648</v>
      </c>
      <c r="E10051" t="s">
        <v>1258</v>
      </c>
      <c r="F10051" t="s">
        <v>89</v>
      </c>
      <c r="G10051" t="s">
        <v>89</v>
      </c>
      <c r="H10051" t="s">
        <v>93</v>
      </c>
    </row>
    <row r="10052" spans="1:8" x14ac:dyDescent="0.25">
      <c r="A10052" t="s">
        <v>345</v>
      </c>
      <c r="B10052" t="s">
        <v>7650</v>
      </c>
      <c r="C10052" t="s">
        <v>89</v>
      </c>
      <c r="D10052" t="s">
        <v>7651</v>
      </c>
      <c r="E10052" t="s">
        <v>1121</v>
      </c>
      <c r="F10052" t="s">
        <v>89</v>
      </c>
      <c r="G10052" t="s">
        <v>89</v>
      </c>
      <c r="H10052" t="s">
        <v>93</v>
      </c>
    </row>
    <row r="10053" spans="1:8" x14ac:dyDescent="0.25">
      <c r="A10053" t="s">
        <v>345</v>
      </c>
      <c r="B10053" t="s">
        <v>7652</v>
      </c>
      <c r="C10053" t="s">
        <v>89</v>
      </c>
      <c r="D10053" t="s">
        <v>7651</v>
      </c>
      <c r="E10053" t="s">
        <v>1258</v>
      </c>
      <c r="F10053" t="s">
        <v>89</v>
      </c>
      <c r="G10053" t="s">
        <v>89</v>
      </c>
      <c r="H10053" t="s">
        <v>93</v>
      </c>
    </row>
    <row r="10054" spans="1:8" x14ac:dyDescent="0.25">
      <c r="A10054" t="s">
        <v>345</v>
      </c>
      <c r="B10054" t="s">
        <v>7653</v>
      </c>
      <c r="C10054" t="s">
        <v>89</v>
      </c>
      <c r="D10054" t="s">
        <v>89</v>
      </c>
      <c r="E10054" t="s">
        <v>1105</v>
      </c>
      <c r="F10054" t="s">
        <v>89</v>
      </c>
      <c r="G10054" t="s">
        <v>89</v>
      </c>
      <c r="H10054" t="s">
        <v>93</v>
      </c>
    </row>
    <row r="10055" spans="1:8" x14ac:dyDescent="0.25">
      <c r="A10055" t="s">
        <v>345</v>
      </c>
      <c r="B10055" t="s">
        <v>7654</v>
      </c>
      <c r="C10055" t="s">
        <v>89</v>
      </c>
      <c r="D10055" t="s">
        <v>89</v>
      </c>
      <c r="E10055" t="s">
        <v>1105</v>
      </c>
      <c r="F10055" t="s">
        <v>89</v>
      </c>
      <c r="G10055" t="s">
        <v>89</v>
      </c>
      <c r="H10055" t="s">
        <v>93</v>
      </c>
    </row>
    <row r="10056" spans="1:8" x14ac:dyDescent="0.25">
      <c r="A10056" t="s">
        <v>345</v>
      </c>
      <c r="B10056" t="s">
        <v>5485</v>
      </c>
      <c r="C10056" t="s">
        <v>89</v>
      </c>
      <c r="D10056" t="s">
        <v>89</v>
      </c>
      <c r="E10056" t="s">
        <v>1093</v>
      </c>
      <c r="F10056" t="s">
        <v>89</v>
      </c>
      <c r="G10056" t="s">
        <v>89</v>
      </c>
      <c r="H10056" t="s">
        <v>93</v>
      </c>
    </row>
    <row r="10057" spans="1:8" x14ac:dyDescent="0.25">
      <c r="A10057" t="s">
        <v>345</v>
      </c>
      <c r="B10057" t="s">
        <v>5484</v>
      </c>
      <c r="C10057" t="s">
        <v>89</v>
      </c>
      <c r="D10057" t="s">
        <v>89</v>
      </c>
      <c r="E10057" t="s">
        <v>1097</v>
      </c>
      <c r="F10057" t="s">
        <v>89</v>
      </c>
      <c r="G10057" t="s">
        <v>89</v>
      </c>
      <c r="H10057" t="s">
        <v>93</v>
      </c>
    </row>
    <row r="10058" spans="1:8" x14ac:dyDescent="0.25">
      <c r="A10058" t="s">
        <v>345</v>
      </c>
      <c r="B10058" t="s">
        <v>7655</v>
      </c>
      <c r="C10058" t="s">
        <v>89</v>
      </c>
      <c r="D10058" t="s">
        <v>5493</v>
      </c>
      <c r="E10058" t="s">
        <v>1754</v>
      </c>
      <c r="F10058" t="s">
        <v>89</v>
      </c>
      <c r="G10058" t="s">
        <v>89</v>
      </c>
      <c r="H10058" t="s">
        <v>93</v>
      </c>
    </row>
    <row r="10059" spans="1:8" x14ac:dyDescent="0.25">
      <c r="A10059" t="s">
        <v>345</v>
      </c>
      <c r="B10059" t="s">
        <v>2399</v>
      </c>
      <c r="C10059" t="s">
        <v>89</v>
      </c>
      <c r="D10059" t="s">
        <v>89</v>
      </c>
      <c r="E10059" t="s">
        <v>1100</v>
      </c>
      <c r="F10059" t="s">
        <v>89</v>
      </c>
      <c r="G10059" t="s">
        <v>89</v>
      </c>
      <c r="H10059" t="s">
        <v>93</v>
      </c>
    </row>
    <row r="10060" spans="1:8" x14ac:dyDescent="0.25">
      <c r="A10060" t="s">
        <v>345</v>
      </c>
      <c r="B10060" t="s">
        <v>7656</v>
      </c>
      <c r="C10060" t="s">
        <v>89</v>
      </c>
      <c r="D10060" t="s">
        <v>7374</v>
      </c>
      <c r="E10060" t="s">
        <v>1569</v>
      </c>
      <c r="F10060" t="s">
        <v>89</v>
      </c>
      <c r="G10060" t="s">
        <v>89</v>
      </c>
      <c r="H10060" t="s">
        <v>93</v>
      </c>
    </row>
    <row r="10061" spans="1:8" x14ac:dyDescent="0.25">
      <c r="A10061" t="s">
        <v>345</v>
      </c>
      <c r="B10061" t="s">
        <v>7657</v>
      </c>
      <c r="C10061" t="s">
        <v>89</v>
      </c>
      <c r="D10061" t="s">
        <v>5478</v>
      </c>
      <c r="E10061" t="s">
        <v>1873</v>
      </c>
      <c r="F10061" t="s">
        <v>89</v>
      </c>
      <c r="G10061" t="s">
        <v>89</v>
      </c>
      <c r="H10061" t="s">
        <v>93</v>
      </c>
    </row>
    <row r="10062" spans="1:8" x14ac:dyDescent="0.25">
      <c r="A10062" t="s">
        <v>345</v>
      </c>
      <c r="B10062" t="s">
        <v>3794</v>
      </c>
      <c r="C10062" t="s">
        <v>89</v>
      </c>
      <c r="D10062" t="s">
        <v>89</v>
      </c>
      <c r="E10062" t="s">
        <v>1218</v>
      </c>
      <c r="F10062" t="s">
        <v>89</v>
      </c>
      <c r="G10062" t="s">
        <v>89</v>
      </c>
      <c r="H10062" t="s">
        <v>93</v>
      </c>
    </row>
    <row r="10063" spans="1:8" x14ac:dyDescent="0.25">
      <c r="A10063" t="s">
        <v>345</v>
      </c>
      <c r="B10063" t="s">
        <v>3795</v>
      </c>
      <c r="C10063" t="s">
        <v>89</v>
      </c>
      <c r="D10063" t="s">
        <v>89</v>
      </c>
      <c r="E10063" t="s">
        <v>1218</v>
      </c>
      <c r="F10063" t="s">
        <v>89</v>
      </c>
      <c r="G10063" t="s">
        <v>89</v>
      </c>
      <c r="H10063" t="s">
        <v>93</v>
      </c>
    </row>
    <row r="10064" spans="1:8" x14ac:dyDescent="0.25">
      <c r="A10064" t="s">
        <v>345</v>
      </c>
      <c r="B10064" t="s">
        <v>7658</v>
      </c>
      <c r="C10064" t="s">
        <v>89</v>
      </c>
      <c r="D10064" t="s">
        <v>89</v>
      </c>
      <c r="E10064" t="s">
        <v>1218</v>
      </c>
      <c r="F10064" t="s">
        <v>89</v>
      </c>
      <c r="G10064" t="s">
        <v>89</v>
      </c>
      <c r="H10064" t="s">
        <v>93</v>
      </c>
    </row>
    <row r="10065" spans="1:8" x14ac:dyDescent="0.25">
      <c r="A10065" t="s">
        <v>345</v>
      </c>
      <c r="B10065" t="s">
        <v>1122</v>
      </c>
      <c r="C10065" t="s">
        <v>89</v>
      </c>
      <c r="D10065" t="s">
        <v>89</v>
      </c>
      <c r="E10065" t="s">
        <v>1196</v>
      </c>
      <c r="F10065" t="s">
        <v>89</v>
      </c>
      <c r="G10065" t="s">
        <v>89</v>
      </c>
      <c r="H10065" t="s">
        <v>93</v>
      </c>
    </row>
    <row r="10066" spans="1:8" x14ac:dyDescent="0.25">
      <c r="A10066" t="s">
        <v>345</v>
      </c>
      <c r="B10066" t="s">
        <v>1201</v>
      </c>
      <c r="C10066" t="s">
        <v>89</v>
      </c>
      <c r="D10066" t="s">
        <v>89</v>
      </c>
      <c r="E10066" t="s">
        <v>1129</v>
      </c>
      <c r="F10066" t="s">
        <v>89</v>
      </c>
      <c r="G10066" t="s">
        <v>89</v>
      </c>
      <c r="H10066" t="s">
        <v>93</v>
      </c>
    </row>
    <row r="10067" spans="1:8" x14ac:dyDescent="0.25">
      <c r="A10067" t="s">
        <v>345</v>
      </c>
      <c r="B10067" t="s">
        <v>1130</v>
      </c>
      <c r="C10067" t="s">
        <v>89</v>
      </c>
      <c r="D10067" t="s">
        <v>89</v>
      </c>
      <c r="E10067" t="s">
        <v>1202</v>
      </c>
      <c r="F10067" t="s">
        <v>89</v>
      </c>
      <c r="G10067" t="s">
        <v>89</v>
      </c>
      <c r="H10067" t="s">
        <v>93</v>
      </c>
    </row>
    <row r="10068" spans="1:8" x14ac:dyDescent="0.25">
      <c r="A10068" t="s">
        <v>345</v>
      </c>
      <c r="B10068" t="s">
        <v>1268</v>
      </c>
      <c r="C10068" t="s">
        <v>89</v>
      </c>
      <c r="D10068" t="s">
        <v>89</v>
      </c>
      <c r="E10068" t="s">
        <v>1233</v>
      </c>
      <c r="F10068" t="s">
        <v>89</v>
      </c>
      <c r="G10068" t="s">
        <v>89</v>
      </c>
      <c r="H10068" t="s">
        <v>93</v>
      </c>
    </row>
    <row r="10069" spans="1:8" x14ac:dyDescent="0.25">
      <c r="A10069" t="s">
        <v>345</v>
      </c>
      <c r="B10069" t="s">
        <v>1138</v>
      </c>
      <c r="C10069" t="s">
        <v>89</v>
      </c>
      <c r="D10069" t="s">
        <v>89</v>
      </c>
      <c r="E10069" t="s">
        <v>1139</v>
      </c>
      <c r="F10069" t="s">
        <v>89</v>
      </c>
      <c r="G10069" t="s">
        <v>89</v>
      </c>
      <c r="H10069" t="s">
        <v>93</v>
      </c>
    </row>
    <row r="10070" spans="1:8" x14ac:dyDescent="0.25">
      <c r="A10070" t="s">
        <v>346</v>
      </c>
      <c r="B10070" t="s">
        <v>7659</v>
      </c>
      <c r="C10070" t="s">
        <v>89</v>
      </c>
      <c r="D10070" t="s">
        <v>7660</v>
      </c>
      <c r="E10070" t="s">
        <v>1105</v>
      </c>
      <c r="F10070" t="s">
        <v>89</v>
      </c>
      <c r="G10070" t="s">
        <v>89</v>
      </c>
      <c r="H10070" t="s">
        <v>93</v>
      </c>
    </row>
    <row r="10071" spans="1:8" x14ac:dyDescent="0.25">
      <c r="A10071" t="s">
        <v>346</v>
      </c>
      <c r="B10071" t="s">
        <v>1685</v>
      </c>
      <c r="C10071" t="s">
        <v>89</v>
      </c>
      <c r="D10071" t="s">
        <v>5459</v>
      </c>
      <c r="E10071" t="s">
        <v>1113</v>
      </c>
      <c r="F10071" t="s">
        <v>89</v>
      </c>
      <c r="G10071" t="s">
        <v>89</v>
      </c>
      <c r="H10071" t="s">
        <v>93</v>
      </c>
    </row>
    <row r="10072" spans="1:8" x14ac:dyDescent="0.25">
      <c r="A10072" t="s">
        <v>346</v>
      </c>
      <c r="B10072" t="s">
        <v>7661</v>
      </c>
      <c r="C10072" t="s">
        <v>89</v>
      </c>
      <c r="D10072" t="s">
        <v>7662</v>
      </c>
      <c r="E10072" t="s">
        <v>1115</v>
      </c>
      <c r="F10072" t="s">
        <v>89</v>
      </c>
      <c r="G10072" t="s">
        <v>89</v>
      </c>
      <c r="H10072" t="s">
        <v>93</v>
      </c>
    </row>
    <row r="10073" spans="1:8" x14ac:dyDescent="0.25">
      <c r="A10073" t="s">
        <v>346</v>
      </c>
      <c r="B10073" t="s">
        <v>5443</v>
      </c>
      <c r="C10073" t="s">
        <v>89</v>
      </c>
      <c r="D10073" t="s">
        <v>7663</v>
      </c>
      <c r="E10073" t="s">
        <v>1097</v>
      </c>
      <c r="F10073" t="s">
        <v>89</v>
      </c>
      <c r="G10073" t="s">
        <v>89</v>
      </c>
      <c r="H10073" t="s">
        <v>93</v>
      </c>
    </row>
    <row r="10074" spans="1:8" x14ac:dyDescent="0.25">
      <c r="A10074" t="s">
        <v>346</v>
      </c>
      <c r="B10074" t="s">
        <v>7664</v>
      </c>
      <c r="C10074" t="s">
        <v>89</v>
      </c>
      <c r="D10074" t="s">
        <v>7665</v>
      </c>
      <c r="E10074" t="s">
        <v>1097</v>
      </c>
      <c r="F10074" t="s">
        <v>89</v>
      </c>
      <c r="G10074" t="s">
        <v>89</v>
      </c>
      <c r="H10074" t="s">
        <v>93</v>
      </c>
    </row>
    <row r="10075" spans="1:8" x14ac:dyDescent="0.25">
      <c r="A10075" t="s">
        <v>346</v>
      </c>
      <c r="B10075" t="s">
        <v>7666</v>
      </c>
      <c r="C10075" t="s">
        <v>89</v>
      </c>
      <c r="D10075" t="s">
        <v>7667</v>
      </c>
      <c r="E10075" t="s">
        <v>1093</v>
      </c>
      <c r="F10075" t="s">
        <v>89</v>
      </c>
      <c r="G10075" t="s">
        <v>89</v>
      </c>
      <c r="H10075" t="s">
        <v>93</v>
      </c>
    </row>
    <row r="10076" spans="1:8" x14ac:dyDescent="0.25">
      <c r="A10076" t="s">
        <v>346</v>
      </c>
      <c r="B10076" t="s">
        <v>7668</v>
      </c>
      <c r="C10076" t="s">
        <v>89</v>
      </c>
      <c r="D10076" t="s">
        <v>7669</v>
      </c>
      <c r="E10076" t="s">
        <v>1093</v>
      </c>
      <c r="F10076" t="s">
        <v>89</v>
      </c>
      <c r="G10076" t="s">
        <v>89</v>
      </c>
      <c r="H10076" t="s">
        <v>93</v>
      </c>
    </row>
    <row r="10077" spans="1:8" x14ac:dyDescent="0.25">
      <c r="A10077" t="s">
        <v>346</v>
      </c>
      <c r="B10077" t="s">
        <v>7670</v>
      </c>
      <c r="C10077" t="s">
        <v>89</v>
      </c>
      <c r="D10077" t="s">
        <v>7671</v>
      </c>
      <c r="E10077" t="s">
        <v>1238</v>
      </c>
      <c r="F10077" t="s">
        <v>89</v>
      </c>
      <c r="G10077" t="s">
        <v>89</v>
      </c>
      <c r="H10077" t="s">
        <v>93</v>
      </c>
    </row>
    <row r="10078" spans="1:8" x14ac:dyDescent="0.25">
      <c r="A10078" t="s">
        <v>346</v>
      </c>
      <c r="B10078" t="s">
        <v>5377</v>
      </c>
      <c r="C10078" t="s">
        <v>89</v>
      </c>
      <c r="D10078" t="s">
        <v>7672</v>
      </c>
      <c r="E10078" t="s">
        <v>1102</v>
      </c>
      <c r="F10078" t="s">
        <v>89</v>
      </c>
      <c r="G10078" t="s">
        <v>89</v>
      </c>
      <c r="H10078" t="s">
        <v>93</v>
      </c>
    </row>
    <row r="10079" spans="1:8" x14ac:dyDescent="0.25">
      <c r="A10079" t="s">
        <v>346</v>
      </c>
      <c r="B10079" t="s">
        <v>5379</v>
      </c>
      <c r="C10079" t="s">
        <v>89</v>
      </c>
      <c r="D10079" t="s">
        <v>5380</v>
      </c>
      <c r="E10079" t="s">
        <v>1160</v>
      </c>
      <c r="F10079" t="s">
        <v>89</v>
      </c>
      <c r="G10079" t="s">
        <v>89</v>
      </c>
      <c r="H10079" t="s">
        <v>93</v>
      </c>
    </row>
    <row r="10080" spans="1:8" x14ac:dyDescent="0.25">
      <c r="A10080" t="s">
        <v>346</v>
      </c>
      <c r="B10080" t="s">
        <v>7673</v>
      </c>
      <c r="C10080" t="s">
        <v>89</v>
      </c>
      <c r="D10080" t="s">
        <v>7674</v>
      </c>
      <c r="E10080" t="s">
        <v>1160</v>
      </c>
      <c r="F10080" t="s">
        <v>89</v>
      </c>
      <c r="G10080" t="s">
        <v>89</v>
      </c>
      <c r="H10080" t="s">
        <v>93</v>
      </c>
    </row>
    <row r="10081" spans="1:8" x14ac:dyDescent="0.25">
      <c r="A10081" t="s">
        <v>346</v>
      </c>
      <c r="B10081" t="s">
        <v>7675</v>
      </c>
      <c r="C10081" t="s">
        <v>89</v>
      </c>
      <c r="D10081" t="s">
        <v>7676</v>
      </c>
      <c r="E10081" t="s">
        <v>1355</v>
      </c>
      <c r="F10081" t="s">
        <v>89</v>
      </c>
      <c r="G10081" t="s">
        <v>89</v>
      </c>
      <c r="H10081" t="s">
        <v>93</v>
      </c>
    </row>
    <row r="10082" spans="1:8" x14ac:dyDescent="0.25">
      <c r="A10082" t="s">
        <v>346</v>
      </c>
      <c r="B10082" t="s">
        <v>7677</v>
      </c>
      <c r="C10082" t="s">
        <v>89</v>
      </c>
      <c r="D10082" t="s">
        <v>7678</v>
      </c>
      <c r="E10082" t="s">
        <v>1485</v>
      </c>
      <c r="F10082" t="s">
        <v>89</v>
      </c>
      <c r="G10082" t="s">
        <v>89</v>
      </c>
      <c r="H10082" t="s">
        <v>93</v>
      </c>
    </row>
    <row r="10083" spans="1:8" x14ac:dyDescent="0.25">
      <c r="A10083" t="s">
        <v>346</v>
      </c>
      <c r="B10083" t="s">
        <v>7679</v>
      </c>
      <c r="C10083" t="s">
        <v>89</v>
      </c>
      <c r="D10083" t="s">
        <v>7680</v>
      </c>
      <c r="E10083" t="s">
        <v>1160</v>
      </c>
      <c r="F10083" t="s">
        <v>89</v>
      </c>
      <c r="G10083" t="s">
        <v>89</v>
      </c>
      <c r="H10083" t="s">
        <v>93</v>
      </c>
    </row>
    <row r="10084" spans="1:8" x14ac:dyDescent="0.25">
      <c r="A10084" t="s">
        <v>346</v>
      </c>
      <c r="B10084" t="s">
        <v>7681</v>
      </c>
      <c r="C10084" t="s">
        <v>89</v>
      </c>
      <c r="D10084" t="s">
        <v>7682</v>
      </c>
      <c r="E10084" t="s">
        <v>1102</v>
      </c>
      <c r="F10084" t="s">
        <v>89</v>
      </c>
      <c r="G10084" t="s">
        <v>89</v>
      </c>
      <c r="H10084" t="s">
        <v>93</v>
      </c>
    </row>
    <row r="10085" spans="1:8" x14ac:dyDescent="0.25">
      <c r="A10085" t="s">
        <v>346</v>
      </c>
      <c r="B10085" t="s">
        <v>7683</v>
      </c>
      <c r="C10085" t="s">
        <v>89</v>
      </c>
      <c r="D10085" t="s">
        <v>7684</v>
      </c>
      <c r="E10085" t="s">
        <v>1859</v>
      </c>
      <c r="F10085" t="s">
        <v>89</v>
      </c>
      <c r="G10085" t="s">
        <v>89</v>
      </c>
      <c r="H10085" t="s">
        <v>93</v>
      </c>
    </row>
    <row r="10086" spans="1:8" x14ac:dyDescent="0.25">
      <c r="A10086" t="s">
        <v>346</v>
      </c>
      <c r="B10086" t="s">
        <v>7685</v>
      </c>
      <c r="C10086" t="s">
        <v>89</v>
      </c>
      <c r="D10086" t="s">
        <v>7686</v>
      </c>
      <c r="E10086" t="s">
        <v>5917</v>
      </c>
      <c r="F10086" t="s">
        <v>89</v>
      </c>
      <c r="G10086" t="s">
        <v>89</v>
      </c>
      <c r="H10086" t="s">
        <v>93</v>
      </c>
    </row>
    <row r="10087" spans="1:8" x14ac:dyDescent="0.25">
      <c r="A10087" t="s">
        <v>346</v>
      </c>
      <c r="B10087" t="s">
        <v>7687</v>
      </c>
      <c r="C10087" t="s">
        <v>89</v>
      </c>
      <c r="D10087" t="s">
        <v>7688</v>
      </c>
      <c r="E10087" t="s">
        <v>1569</v>
      </c>
      <c r="F10087" t="s">
        <v>89</v>
      </c>
      <c r="G10087" t="s">
        <v>89</v>
      </c>
      <c r="H10087" t="s">
        <v>93</v>
      </c>
    </row>
    <row r="10088" spans="1:8" x14ac:dyDescent="0.25">
      <c r="A10088" t="s">
        <v>346</v>
      </c>
      <c r="B10088" t="s">
        <v>7689</v>
      </c>
      <c r="C10088" t="s">
        <v>89</v>
      </c>
      <c r="D10088" t="s">
        <v>7690</v>
      </c>
      <c r="E10088" t="s">
        <v>5917</v>
      </c>
      <c r="F10088" t="s">
        <v>89</v>
      </c>
      <c r="G10088" t="s">
        <v>89</v>
      </c>
      <c r="H10088" t="s">
        <v>93</v>
      </c>
    </row>
    <row r="10089" spans="1:8" x14ac:dyDescent="0.25">
      <c r="A10089" t="s">
        <v>346</v>
      </c>
      <c r="B10089" t="s">
        <v>7691</v>
      </c>
      <c r="C10089" t="s">
        <v>89</v>
      </c>
      <c r="D10089" t="s">
        <v>7692</v>
      </c>
      <c r="E10089" t="s">
        <v>1859</v>
      </c>
      <c r="F10089" t="s">
        <v>89</v>
      </c>
      <c r="G10089" t="s">
        <v>89</v>
      </c>
      <c r="H10089" t="s">
        <v>93</v>
      </c>
    </row>
    <row r="10090" spans="1:8" x14ac:dyDescent="0.25">
      <c r="A10090" t="s">
        <v>346</v>
      </c>
      <c r="B10090" t="s">
        <v>7661</v>
      </c>
      <c r="C10090" t="s">
        <v>89</v>
      </c>
      <c r="D10090" t="s">
        <v>7662</v>
      </c>
      <c r="E10090" t="s">
        <v>1115</v>
      </c>
      <c r="F10090" t="s">
        <v>89</v>
      </c>
      <c r="G10090" t="s">
        <v>89</v>
      </c>
      <c r="H10090" t="s">
        <v>93</v>
      </c>
    </row>
    <row r="10091" spans="1:8" x14ac:dyDescent="0.25">
      <c r="A10091" t="s">
        <v>346</v>
      </c>
      <c r="B10091" t="s">
        <v>1114</v>
      </c>
      <c r="C10091" t="s">
        <v>89</v>
      </c>
      <c r="D10091" t="s">
        <v>3357</v>
      </c>
      <c r="E10091" t="s">
        <v>1162</v>
      </c>
      <c r="F10091" t="s">
        <v>89</v>
      </c>
      <c r="G10091" t="s">
        <v>89</v>
      </c>
      <c r="H10091" t="s">
        <v>93</v>
      </c>
    </row>
    <row r="10092" spans="1:8" x14ac:dyDescent="0.25">
      <c r="A10092" t="s">
        <v>346</v>
      </c>
      <c r="B10092" t="s">
        <v>1098</v>
      </c>
      <c r="C10092" t="s">
        <v>89</v>
      </c>
      <c r="D10092" t="s">
        <v>7693</v>
      </c>
      <c r="E10092" t="s">
        <v>1142</v>
      </c>
      <c r="F10092" t="s">
        <v>89</v>
      </c>
      <c r="G10092" t="s">
        <v>89</v>
      </c>
      <c r="H10092" t="s">
        <v>93</v>
      </c>
    </row>
    <row r="10093" spans="1:8" x14ac:dyDescent="0.25">
      <c r="A10093" t="s">
        <v>346</v>
      </c>
      <c r="B10093" t="s">
        <v>1112</v>
      </c>
      <c r="C10093" t="s">
        <v>89</v>
      </c>
      <c r="D10093" t="s">
        <v>3357</v>
      </c>
      <c r="E10093" t="s">
        <v>1162</v>
      </c>
      <c r="F10093" t="s">
        <v>89</v>
      </c>
      <c r="G10093" t="s">
        <v>89</v>
      </c>
      <c r="H10093" t="s">
        <v>93</v>
      </c>
    </row>
    <row r="10094" spans="1:8" x14ac:dyDescent="0.25">
      <c r="A10094" t="s">
        <v>346</v>
      </c>
      <c r="B10094" t="s">
        <v>7694</v>
      </c>
      <c r="C10094" t="s">
        <v>89</v>
      </c>
      <c r="D10094" t="s">
        <v>7695</v>
      </c>
      <c r="E10094" t="s">
        <v>1142</v>
      </c>
      <c r="F10094" t="s">
        <v>89</v>
      </c>
      <c r="G10094" t="s">
        <v>89</v>
      </c>
      <c r="H10094" t="s">
        <v>93</v>
      </c>
    </row>
    <row r="10095" spans="1:8" x14ac:dyDescent="0.25">
      <c r="A10095" t="s">
        <v>346</v>
      </c>
      <c r="B10095" t="s">
        <v>7696</v>
      </c>
      <c r="C10095" t="s">
        <v>89</v>
      </c>
      <c r="D10095" t="s">
        <v>7697</v>
      </c>
      <c r="E10095" t="s">
        <v>1105</v>
      </c>
      <c r="F10095" t="s">
        <v>89</v>
      </c>
      <c r="G10095" t="s">
        <v>89</v>
      </c>
      <c r="H10095" t="s">
        <v>93</v>
      </c>
    </row>
    <row r="10096" spans="1:8" x14ac:dyDescent="0.25">
      <c r="A10096" t="s">
        <v>346</v>
      </c>
      <c r="B10096" t="s">
        <v>1685</v>
      </c>
      <c r="C10096" t="s">
        <v>89</v>
      </c>
      <c r="D10096" t="s">
        <v>5459</v>
      </c>
      <c r="E10096" t="s">
        <v>1113</v>
      </c>
      <c r="F10096" t="s">
        <v>89</v>
      </c>
      <c r="G10096" t="s">
        <v>89</v>
      </c>
      <c r="H10096" t="s">
        <v>93</v>
      </c>
    </row>
    <row r="10097" spans="1:8" x14ac:dyDescent="0.25">
      <c r="A10097" t="s">
        <v>346</v>
      </c>
      <c r="B10097" t="s">
        <v>7664</v>
      </c>
      <c r="C10097" t="s">
        <v>89</v>
      </c>
      <c r="D10097" t="s">
        <v>7665</v>
      </c>
      <c r="E10097" t="s">
        <v>1097</v>
      </c>
      <c r="F10097" t="s">
        <v>89</v>
      </c>
      <c r="G10097" t="s">
        <v>89</v>
      </c>
      <c r="H10097" t="s">
        <v>93</v>
      </c>
    </row>
    <row r="10098" spans="1:8" x14ac:dyDescent="0.25">
      <c r="A10098" t="s">
        <v>346</v>
      </c>
      <c r="B10098" t="s">
        <v>1392</v>
      </c>
      <c r="C10098" t="s">
        <v>89</v>
      </c>
      <c r="D10098" t="s">
        <v>89</v>
      </c>
      <c r="E10098" t="s">
        <v>1162</v>
      </c>
      <c r="F10098" t="s">
        <v>89</v>
      </c>
      <c r="G10098" t="s">
        <v>89</v>
      </c>
      <c r="H10098" t="s">
        <v>93</v>
      </c>
    </row>
    <row r="10099" spans="1:8" x14ac:dyDescent="0.25">
      <c r="A10099" t="s">
        <v>346</v>
      </c>
      <c r="B10099" t="s">
        <v>6434</v>
      </c>
      <c r="C10099" t="s">
        <v>89</v>
      </c>
      <c r="D10099" t="s">
        <v>89</v>
      </c>
      <c r="E10099" t="s">
        <v>1278</v>
      </c>
      <c r="F10099" t="s">
        <v>89</v>
      </c>
      <c r="G10099" t="s">
        <v>89</v>
      </c>
      <c r="H10099" t="s">
        <v>93</v>
      </c>
    </row>
    <row r="10100" spans="1:8" x14ac:dyDescent="0.25">
      <c r="A10100" t="s">
        <v>346</v>
      </c>
      <c r="B10100" t="s">
        <v>5079</v>
      </c>
      <c r="C10100" t="s">
        <v>89</v>
      </c>
      <c r="D10100" t="s">
        <v>89</v>
      </c>
      <c r="E10100" t="s">
        <v>1093</v>
      </c>
      <c r="F10100" t="s">
        <v>89</v>
      </c>
      <c r="G10100" t="s">
        <v>89</v>
      </c>
      <c r="H10100" t="s">
        <v>93</v>
      </c>
    </row>
    <row r="10101" spans="1:8" x14ac:dyDescent="0.25">
      <c r="A10101" t="s">
        <v>346</v>
      </c>
      <c r="B10101" t="s">
        <v>7698</v>
      </c>
      <c r="C10101" t="s">
        <v>89</v>
      </c>
      <c r="D10101" t="s">
        <v>7699</v>
      </c>
      <c r="E10101" t="s">
        <v>1105</v>
      </c>
      <c r="F10101" t="s">
        <v>89</v>
      </c>
      <c r="G10101" t="s">
        <v>89</v>
      </c>
      <c r="H10101" t="s">
        <v>93</v>
      </c>
    </row>
    <row r="10102" spans="1:8" x14ac:dyDescent="0.25">
      <c r="A10102" t="s">
        <v>346</v>
      </c>
      <c r="B10102" t="s">
        <v>2697</v>
      </c>
      <c r="C10102" t="s">
        <v>89</v>
      </c>
      <c r="D10102" t="s">
        <v>7700</v>
      </c>
      <c r="E10102" t="s">
        <v>1097</v>
      </c>
      <c r="F10102" t="s">
        <v>89</v>
      </c>
      <c r="G10102" t="s">
        <v>89</v>
      </c>
      <c r="H10102" t="s">
        <v>93</v>
      </c>
    </row>
    <row r="10103" spans="1:8" x14ac:dyDescent="0.25">
      <c r="A10103" t="s">
        <v>346</v>
      </c>
      <c r="B10103" t="s">
        <v>5443</v>
      </c>
      <c r="C10103" t="s">
        <v>89</v>
      </c>
      <c r="D10103" t="s">
        <v>7663</v>
      </c>
      <c r="E10103" t="s">
        <v>1097</v>
      </c>
      <c r="F10103" t="s">
        <v>89</v>
      </c>
      <c r="G10103" t="s">
        <v>89</v>
      </c>
      <c r="H10103" t="s">
        <v>93</v>
      </c>
    </row>
    <row r="10104" spans="1:8" x14ac:dyDescent="0.25">
      <c r="A10104" t="s">
        <v>346</v>
      </c>
      <c r="B10104" t="s">
        <v>7659</v>
      </c>
      <c r="C10104" t="s">
        <v>89</v>
      </c>
      <c r="D10104" t="s">
        <v>7660</v>
      </c>
      <c r="E10104" t="s">
        <v>1105</v>
      </c>
      <c r="F10104" t="s">
        <v>89</v>
      </c>
      <c r="G10104" t="s">
        <v>89</v>
      </c>
      <c r="H10104" t="s">
        <v>93</v>
      </c>
    </row>
    <row r="10105" spans="1:8" x14ac:dyDescent="0.25">
      <c r="A10105" t="s">
        <v>346</v>
      </c>
      <c r="B10105" t="s">
        <v>1197</v>
      </c>
      <c r="C10105" t="s">
        <v>89</v>
      </c>
      <c r="D10105" t="s">
        <v>89</v>
      </c>
      <c r="E10105" t="s">
        <v>1113</v>
      </c>
      <c r="F10105" t="s">
        <v>89</v>
      </c>
      <c r="G10105" t="s">
        <v>89</v>
      </c>
      <c r="H10105" t="s">
        <v>93</v>
      </c>
    </row>
    <row r="10106" spans="1:8" x14ac:dyDescent="0.25">
      <c r="A10106" t="s">
        <v>346</v>
      </c>
      <c r="B10106" t="s">
        <v>1122</v>
      </c>
      <c r="C10106" t="s">
        <v>89</v>
      </c>
      <c r="D10106" t="s">
        <v>89</v>
      </c>
      <c r="E10106" t="s">
        <v>1123</v>
      </c>
      <c r="F10106" t="s">
        <v>89</v>
      </c>
      <c r="G10106" t="s">
        <v>89</v>
      </c>
      <c r="H10106" t="s">
        <v>93</v>
      </c>
    </row>
    <row r="10107" spans="1:8" x14ac:dyDescent="0.25">
      <c r="A10107" t="s">
        <v>346</v>
      </c>
      <c r="B10107" t="s">
        <v>1124</v>
      </c>
      <c r="C10107" t="s">
        <v>89</v>
      </c>
      <c r="D10107" t="s">
        <v>89</v>
      </c>
      <c r="E10107" t="s">
        <v>1123</v>
      </c>
      <c r="F10107" t="s">
        <v>89</v>
      </c>
      <c r="G10107" t="s">
        <v>89</v>
      </c>
      <c r="H10107" t="s">
        <v>93</v>
      </c>
    </row>
    <row r="10108" spans="1:8" x14ac:dyDescent="0.25">
      <c r="A10108" t="s">
        <v>346</v>
      </c>
      <c r="B10108" t="s">
        <v>1125</v>
      </c>
      <c r="C10108" t="s">
        <v>89</v>
      </c>
      <c r="D10108" t="s">
        <v>89</v>
      </c>
      <c r="E10108" t="s">
        <v>1123</v>
      </c>
      <c r="F10108" t="s">
        <v>89</v>
      </c>
      <c r="G10108" t="s">
        <v>89</v>
      </c>
      <c r="H10108" t="s">
        <v>93</v>
      </c>
    </row>
    <row r="10109" spans="1:8" x14ac:dyDescent="0.25">
      <c r="A10109" t="s">
        <v>346</v>
      </c>
      <c r="B10109" t="s">
        <v>1266</v>
      </c>
      <c r="C10109" t="s">
        <v>89</v>
      </c>
      <c r="D10109" t="s">
        <v>89</v>
      </c>
      <c r="E10109" t="s">
        <v>1129</v>
      </c>
      <c r="F10109" t="s">
        <v>89</v>
      </c>
      <c r="G10109" t="s">
        <v>89</v>
      </c>
      <c r="H10109" t="s">
        <v>93</v>
      </c>
    </row>
    <row r="10110" spans="1:8" x14ac:dyDescent="0.25">
      <c r="A10110" t="s">
        <v>346</v>
      </c>
      <c r="B10110" t="s">
        <v>1200</v>
      </c>
      <c r="C10110" t="s">
        <v>89</v>
      </c>
      <c r="D10110" t="s">
        <v>89</v>
      </c>
      <c r="E10110" t="s">
        <v>1131</v>
      </c>
      <c r="F10110" t="s">
        <v>89</v>
      </c>
      <c r="G10110" t="s">
        <v>89</v>
      </c>
      <c r="H10110" t="s">
        <v>93</v>
      </c>
    </row>
    <row r="10111" spans="1:8" x14ac:dyDescent="0.25">
      <c r="A10111" t="s">
        <v>346</v>
      </c>
      <c r="B10111" t="s">
        <v>1128</v>
      </c>
      <c r="C10111" t="s">
        <v>89</v>
      </c>
      <c r="D10111" t="s">
        <v>89</v>
      </c>
      <c r="E10111" t="s">
        <v>1131</v>
      </c>
      <c r="F10111" t="s">
        <v>89</v>
      </c>
      <c r="G10111" t="s">
        <v>89</v>
      </c>
      <c r="H10111" t="s">
        <v>93</v>
      </c>
    </row>
    <row r="10112" spans="1:8" x14ac:dyDescent="0.25">
      <c r="A10112" t="s">
        <v>346</v>
      </c>
      <c r="B10112" t="s">
        <v>1130</v>
      </c>
      <c r="C10112" t="s">
        <v>89</v>
      </c>
      <c r="D10112" t="s">
        <v>89</v>
      </c>
      <c r="E10112" t="s">
        <v>1202</v>
      </c>
      <c r="F10112" t="s">
        <v>89</v>
      </c>
      <c r="G10112" t="s">
        <v>89</v>
      </c>
      <c r="H10112" t="s">
        <v>93</v>
      </c>
    </row>
    <row r="10113" spans="1:8" x14ac:dyDescent="0.25">
      <c r="A10113" t="s">
        <v>346</v>
      </c>
      <c r="B10113" t="s">
        <v>1132</v>
      </c>
      <c r="C10113" t="s">
        <v>89</v>
      </c>
      <c r="D10113" t="s">
        <v>89</v>
      </c>
      <c r="E10113" t="s">
        <v>1202</v>
      </c>
      <c r="F10113" t="s">
        <v>89</v>
      </c>
      <c r="G10113" t="s">
        <v>89</v>
      </c>
      <c r="H10113" t="s">
        <v>93</v>
      </c>
    </row>
    <row r="10114" spans="1:8" x14ac:dyDescent="0.25">
      <c r="A10114" t="s">
        <v>346</v>
      </c>
      <c r="B10114" t="s">
        <v>1268</v>
      </c>
      <c r="C10114" t="s">
        <v>89</v>
      </c>
      <c r="D10114" t="s">
        <v>89</v>
      </c>
      <c r="E10114" t="s">
        <v>1272</v>
      </c>
      <c r="F10114" t="s">
        <v>89</v>
      </c>
      <c r="G10114" t="s">
        <v>89</v>
      </c>
      <c r="H10114" t="s">
        <v>93</v>
      </c>
    </row>
    <row r="10115" spans="1:8" x14ac:dyDescent="0.25">
      <c r="A10115" t="s">
        <v>348</v>
      </c>
      <c r="B10115" t="s">
        <v>1290</v>
      </c>
      <c r="C10115" t="s">
        <v>89</v>
      </c>
      <c r="D10115" t="s">
        <v>7701</v>
      </c>
      <c r="E10115" t="s">
        <v>1162</v>
      </c>
      <c r="F10115" t="s">
        <v>89</v>
      </c>
      <c r="G10115" t="s">
        <v>89</v>
      </c>
      <c r="H10115" t="s">
        <v>93</v>
      </c>
    </row>
    <row r="10116" spans="1:8" x14ac:dyDescent="0.25">
      <c r="A10116" t="s">
        <v>348</v>
      </c>
      <c r="B10116" t="s">
        <v>2397</v>
      </c>
      <c r="C10116" t="s">
        <v>89</v>
      </c>
      <c r="D10116" t="s">
        <v>89</v>
      </c>
      <c r="E10116" t="s">
        <v>1115</v>
      </c>
      <c r="F10116" t="s">
        <v>89</v>
      </c>
      <c r="G10116" t="s">
        <v>89</v>
      </c>
      <c r="H10116" t="s">
        <v>93</v>
      </c>
    </row>
    <row r="10117" spans="1:8" x14ac:dyDescent="0.25">
      <c r="A10117" t="s">
        <v>348</v>
      </c>
      <c r="B10117" t="s">
        <v>7702</v>
      </c>
      <c r="C10117" t="s">
        <v>89</v>
      </c>
      <c r="D10117" t="s">
        <v>7703</v>
      </c>
      <c r="E10117" t="s">
        <v>1162</v>
      </c>
      <c r="F10117" t="s">
        <v>89</v>
      </c>
      <c r="G10117" t="s">
        <v>89</v>
      </c>
      <c r="H10117" t="s">
        <v>93</v>
      </c>
    </row>
    <row r="10118" spans="1:8" x14ac:dyDescent="0.25">
      <c r="A10118" t="s">
        <v>348</v>
      </c>
      <c r="B10118" t="s">
        <v>7704</v>
      </c>
      <c r="C10118" t="s">
        <v>89</v>
      </c>
      <c r="D10118" t="s">
        <v>7705</v>
      </c>
      <c r="E10118" t="s">
        <v>1097</v>
      </c>
      <c r="F10118" t="s">
        <v>89</v>
      </c>
      <c r="G10118" t="s">
        <v>89</v>
      </c>
      <c r="H10118" t="s">
        <v>93</v>
      </c>
    </row>
    <row r="10119" spans="1:8" x14ac:dyDescent="0.25">
      <c r="A10119" t="s">
        <v>348</v>
      </c>
      <c r="B10119" t="s">
        <v>7706</v>
      </c>
      <c r="C10119" t="s">
        <v>89</v>
      </c>
      <c r="D10119" t="s">
        <v>7707</v>
      </c>
      <c r="E10119" t="s">
        <v>1278</v>
      </c>
      <c r="F10119" t="s">
        <v>89</v>
      </c>
      <c r="G10119" t="s">
        <v>89</v>
      </c>
      <c r="H10119" t="s">
        <v>93</v>
      </c>
    </row>
    <row r="10120" spans="1:8" x14ac:dyDescent="0.25">
      <c r="A10120" t="s">
        <v>348</v>
      </c>
      <c r="B10120" t="s">
        <v>7708</v>
      </c>
      <c r="C10120" t="s">
        <v>89</v>
      </c>
      <c r="D10120" t="s">
        <v>7709</v>
      </c>
      <c r="E10120" t="s">
        <v>7710</v>
      </c>
      <c r="F10120" t="s">
        <v>89</v>
      </c>
      <c r="G10120" t="s">
        <v>89</v>
      </c>
      <c r="H10120" t="s">
        <v>93</v>
      </c>
    </row>
    <row r="10121" spans="1:8" x14ac:dyDescent="0.25">
      <c r="A10121" t="s">
        <v>348</v>
      </c>
      <c r="B10121" t="s">
        <v>7711</v>
      </c>
      <c r="C10121" t="s">
        <v>89</v>
      </c>
      <c r="D10121" t="s">
        <v>7712</v>
      </c>
      <c r="E10121" t="s">
        <v>3601</v>
      </c>
      <c r="F10121" t="s">
        <v>89</v>
      </c>
      <c r="G10121" t="s">
        <v>89</v>
      </c>
      <c r="H10121" t="s">
        <v>93</v>
      </c>
    </row>
    <row r="10122" spans="1:8" x14ac:dyDescent="0.25">
      <c r="A10122" t="s">
        <v>348</v>
      </c>
      <c r="B10122" t="s">
        <v>7713</v>
      </c>
      <c r="C10122" t="s">
        <v>89</v>
      </c>
      <c r="D10122" t="s">
        <v>7714</v>
      </c>
      <c r="E10122" t="s">
        <v>1238</v>
      </c>
      <c r="F10122" t="s">
        <v>89</v>
      </c>
      <c r="G10122" t="s">
        <v>89</v>
      </c>
      <c r="H10122" t="s">
        <v>93</v>
      </c>
    </row>
    <row r="10123" spans="1:8" x14ac:dyDescent="0.25">
      <c r="A10123" t="s">
        <v>348</v>
      </c>
      <c r="B10123" t="s">
        <v>3629</v>
      </c>
      <c r="C10123" t="s">
        <v>89</v>
      </c>
      <c r="D10123" t="s">
        <v>7715</v>
      </c>
      <c r="E10123" t="s">
        <v>1258</v>
      </c>
      <c r="F10123" t="s">
        <v>89</v>
      </c>
      <c r="G10123" t="s">
        <v>89</v>
      </c>
      <c r="H10123" t="s">
        <v>93</v>
      </c>
    </row>
    <row r="10124" spans="1:8" x14ac:dyDescent="0.25">
      <c r="A10124" t="s">
        <v>348</v>
      </c>
      <c r="B10124" t="s">
        <v>3634</v>
      </c>
      <c r="C10124" t="s">
        <v>89</v>
      </c>
      <c r="D10124" t="s">
        <v>7716</v>
      </c>
      <c r="E10124" t="s">
        <v>1298</v>
      </c>
      <c r="F10124" t="s">
        <v>89</v>
      </c>
      <c r="G10124" t="s">
        <v>89</v>
      </c>
      <c r="H10124" t="s">
        <v>93</v>
      </c>
    </row>
    <row r="10125" spans="1:8" x14ac:dyDescent="0.25">
      <c r="A10125" t="s">
        <v>348</v>
      </c>
      <c r="B10125" t="s">
        <v>2462</v>
      </c>
      <c r="C10125" t="s">
        <v>89</v>
      </c>
      <c r="D10125" t="s">
        <v>7717</v>
      </c>
      <c r="E10125" t="s">
        <v>7718</v>
      </c>
      <c r="F10125" t="s">
        <v>89</v>
      </c>
      <c r="G10125" t="s">
        <v>89</v>
      </c>
      <c r="H10125" t="s">
        <v>93</v>
      </c>
    </row>
    <row r="10126" spans="1:8" x14ac:dyDescent="0.25">
      <c r="A10126" t="s">
        <v>348</v>
      </c>
      <c r="B10126" t="s">
        <v>2464</v>
      </c>
      <c r="C10126" t="s">
        <v>89</v>
      </c>
      <c r="D10126" t="s">
        <v>7719</v>
      </c>
      <c r="E10126" t="s">
        <v>7720</v>
      </c>
      <c r="F10126" t="s">
        <v>89</v>
      </c>
      <c r="G10126" t="s">
        <v>89</v>
      </c>
      <c r="H10126" t="s">
        <v>93</v>
      </c>
    </row>
    <row r="10127" spans="1:8" x14ac:dyDescent="0.25">
      <c r="A10127" t="s">
        <v>348</v>
      </c>
      <c r="B10127" t="s">
        <v>7721</v>
      </c>
      <c r="C10127" t="s">
        <v>89</v>
      </c>
      <c r="D10127" t="s">
        <v>7722</v>
      </c>
      <c r="E10127" t="s">
        <v>1205</v>
      </c>
      <c r="F10127" t="s">
        <v>89</v>
      </c>
      <c r="G10127" t="s">
        <v>89</v>
      </c>
      <c r="H10127" t="s">
        <v>93</v>
      </c>
    </row>
    <row r="10128" spans="1:8" x14ac:dyDescent="0.25">
      <c r="A10128" t="s">
        <v>348</v>
      </c>
      <c r="B10128" t="s">
        <v>3797</v>
      </c>
      <c r="C10128" t="s">
        <v>89</v>
      </c>
      <c r="D10128" t="s">
        <v>7723</v>
      </c>
      <c r="E10128" t="s">
        <v>1097</v>
      </c>
      <c r="F10128" t="s">
        <v>89</v>
      </c>
      <c r="G10128" t="s">
        <v>89</v>
      </c>
      <c r="H10128" t="s">
        <v>93</v>
      </c>
    </row>
    <row r="10129" spans="1:8" x14ac:dyDescent="0.25">
      <c r="A10129" t="s">
        <v>348</v>
      </c>
      <c r="B10129" t="s">
        <v>2583</v>
      </c>
      <c r="C10129" t="s">
        <v>89</v>
      </c>
      <c r="D10129" t="s">
        <v>89</v>
      </c>
      <c r="E10129" t="s">
        <v>1162</v>
      </c>
      <c r="F10129" t="s">
        <v>89</v>
      </c>
      <c r="G10129" t="s">
        <v>89</v>
      </c>
      <c r="H10129" t="s">
        <v>93</v>
      </c>
    </row>
    <row r="10130" spans="1:8" x14ac:dyDescent="0.25">
      <c r="A10130" t="s">
        <v>348</v>
      </c>
      <c r="B10130" t="s">
        <v>2584</v>
      </c>
      <c r="C10130" t="s">
        <v>89</v>
      </c>
      <c r="D10130" t="s">
        <v>89</v>
      </c>
      <c r="E10130" t="s">
        <v>1162</v>
      </c>
      <c r="F10130" t="s">
        <v>89</v>
      </c>
      <c r="G10130" t="s">
        <v>89</v>
      </c>
      <c r="H10130" t="s">
        <v>93</v>
      </c>
    </row>
    <row r="10131" spans="1:8" x14ac:dyDescent="0.25">
      <c r="A10131" t="s">
        <v>348</v>
      </c>
      <c r="B10131" t="s">
        <v>2585</v>
      </c>
      <c r="C10131" t="s">
        <v>89</v>
      </c>
      <c r="D10131" t="s">
        <v>89</v>
      </c>
      <c r="E10131" t="s">
        <v>1162</v>
      </c>
      <c r="F10131" t="s">
        <v>89</v>
      </c>
      <c r="G10131" t="s">
        <v>89</v>
      </c>
      <c r="H10131" t="s">
        <v>93</v>
      </c>
    </row>
    <row r="10132" spans="1:8" x14ac:dyDescent="0.25">
      <c r="A10132" t="s">
        <v>348</v>
      </c>
      <c r="B10132" t="s">
        <v>7724</v>
      </c>
      <c r="C10132" t="s">
        <v>89</v>
      </c>
      <c r="D10132" t="s">
        <v>89</v>
      </c>
      <c r="E10132" t="s">
        <v>1142</v>
      </c>
      <c r="F10132" t="s">
        <v>89</v>
      </c>
      <c r="G10132" t="s">
        <v>89</v>
      </c>
      <c r="H10132" t="s">
        <v>93</v>
      </c>
    </row>
    <row r="10133" spans="1:8" x14ac:dyDescent="0.25">
      <c r="A10133" t="s">
        <v>348</v>
      </c>
      <c r="B10133" t="s">
        <v>3457</v>
      </c>
      <c r="C10133" t="s">
        <v>89</v>
      </c>
      <c r="D10133" t="s">
        <v>89</v>
      </c>
      <c r="E10133" t="s">
        <v>1100</v>
      </c>
      <c r="F10133" t="s">
        <v>89</v>
      </c>
      <c r="G10133" t="s">
        <v>89</v>
      </c>
      <c r="H10133" t="s">
        <v>93</v>
      </c>
    </row>
    <row r="10134" spans="1:8" x14ac:dyDescent="0.25">
      <c r="A10134" t="s">
        <v>348</v>
      </c>
      <c r="B10134" t="s">
        <v>7725</v>
      </c>
      <c r="C10134" t="s">
        <v>89</v>
      </c>
      <c r="D10134" t="s">
        <v>89</v>
      </c>
      <c r="E10134" t="s">
        <v>1100</v>
      </c>
      <c r="F10134" t="s">
        <v>89</v>
      </c>
      <c r="G10134" t="s">
        <v>89</v>
      </c>
      <c r="H10134" t="s">
        <v>93</v>
      </c>
    </row>
    <row r="10135" spans="1:8" x14ac:dyDescent="0.25">
      <c r="A10135" t="s">
        <v>348</v>
      </c>
      <c r="B10135" t="s">
        <v>7726</v>
      </c>
      <c r="C10135" t="s">
        <v>89</v>
      </c>
      <c r="D10135" t="s">
        <v>89</v>
      </c>
      <c r="E10135" t="s">
        <v>1100</v>
      </c>
      <c r="F10135" t="s">
        <v>89</v>
      </c>
      <c r="G10135" t="s">
        <v>89</v>
      </c>
      <c r="H10135" t="s">
        <v>93</v>
      </c>
    </row>
    <row r="10136" spans="1:8" x14ac:dyDescent="0.25">
      <c r="A10136" t="s">
        <v>348</v>
      </c>
      <c r="B10136" t="s">
        <v>7727</v>
      </c>
      <c r="C10136" t="s">
        <v>89</v>
      </c>
      <c r="D10136" t="s">
        <v>89</v>
      </c>
      <c r="E10136" t="s">
        <v>1238</v>
      </c>
      <c r="F10136" t="s">
        <v>89</v>
      </c>
      <c r="G10136" t="s">
        <v>89</v>
      </c>
      <c r="H10136" t="s">
        <v>93</v>
      </c>
    </row>
    <row r="10137" spans="1:8" x14ac:dyDescent="0.25">
      <c r="A10137" t="s">
        <v>348</v>
      </c>
      <c r="B10137" t="s">
        <v>2588</v>
      </c>
      <c r="C10137" t="s">
        <v>89</v>
      </c>
      <c r="D10137" t="s">
        <v>89</v>
      </c>
      <c r="E10137" t="s">
        <v>1113</v>
      </c>
      <c r="F10137" t="s">
        <v>89</v>
      </c>
      <c r="G10137" t="s">
        <v>89</v>
      </c>
      <c r="H10137" t="s">
        <v>93</v>
      </c>
    </row>
    <row r="10138" spans="1:8" x14ac:dyDescent="0.25">
      <c r="A10138" t="s">
        <v>348</v>
      </c>
      <c r="B10138" t="s">
        <v>5693</v>
      </c>
      <c r="C10138" t="s">
        <v>89</v>
      </c>
      <c r="D10138" t="s">
        <v>89</v>
      </c>
      <c r="E10138" t="s">
        <v>1105</v>
      </c>
      <c r="F10138" t="s">
        <v>89</v>
      </c>
      <c r="G10138" t="s">
        <v>89</v>
      </c>
      <c r="H10138" t="s">
        <v>93</v>
      </c>
    </row>
    <row r="10139" spans="1:8" x14ac:dyDescent="0.25">
      <c r="A10139" t="s">
        <v>348</v>
      </c>
      <c r="B10139" t="s">
        <v>2589</v>
      </c>
      <c r="C10139" t="s">
        <v>89</v>
      </c>
      <c r="D10139" t="s">
        <v>89</v>
      </c>
      <c r="E10139" t="s">
        <v>1100</v>
      </c>
      <c r="F10139" t="s">
        <v>89</v>
      </c>
      <c r="G10139" t="s">
        <v>89</v>
      </c>
      <c r="H10139" t="s">
        <v>93</v>
      </c>
    </row>
    <row r="10140" spans="1:8" x14ac:dyDescent="0.25">
      <c r="A10140" t="s">
        <v>348</v>
      </c>
      <c r="B10140" t="s">
        <v>7728</v>
      </c>
      <c r="C10140" t="s">
        <v>89</v>
      </c>
      <c r="D10140" t="s">
        <v>89</v>
      </c>
      <c r="E10140" t="s">
        <v>1162</v>
      </c>
      <c r="F10140" t="s">
        <v>89</v>
      </c>
      <c r="G10140" t="s">
        <v>89</v>
      </c>
      <c r="H10140" t="s">
        <v>93</v>
      </c>
    </row>
    <row r="10141" spans="1:8" x14ac:dyDescent="0.25">
      <c r="A10141" t="s">
        <v>348</v>
      </c>
      <c r="B10141" t="s">
        <v>2586</v>
      </c>
      <c r="C10141" t="s">
        <v>89</v>
      </c>
      <c r="D10141" t="s">
        <v>7729</v>
      </c>
      <c r="E10141" t="s">
        <v>1238</v>
      </c>
      <c r="F10141" t="s">
        <v>89</v>
      </c>
      <c r="G10141" t="s">
        <v>89</v>
      </c>
      <c r="H10141" t="s">
        <v>93</v>
      </c>
    </row>
    <row r="10142" spans="1:8" x14ac:dyDescent="0.25">
      <c r="A10142" t="s">
        <v>348</v>
      </c>
      <c r="B10142" t="s">
        <v>7730</v>
      </c>
      <c r="C10142" t="s">
        <v>89</v>
      </c>
      <c r="D10142" t="s">
        <v>7731</v>
      </c>
      <c r="E10142" t="s">
        <v>1278</v>
      </c>
      <c r="F10142" t="s">
        <v>89</v>
      </c>
      <c r="G10142" t="s">
        <v>89</v>
      </c>
      <c r="H10142" t="s">
        <v>93</v>
      </c>
    </row>
    <row r="10143" spans="1:8" x14ac:dyDescent="0.25">
      <c r="A10143" t="s">
        <v>348</v>
      </c>
      <c r="B10143" t="s">
        <v>7732</v>
      </c>
      <c r="C10143" t="s">
        <v>89</v>
      </c>
      <c r="D10143" t="s">
        <v>89</v>
      </c>
      <c r="E10143" t="s">
        <v>1162</v>
      </c>
      <c r="F10143" t="s">
        <v>89</v>
      </c>
      <c r="G10143" t="s">
        <v>89</v>
      </c>
      <c r="H10143" t="s">
        <v>93</v>
      </c>
    </row>
    <row r="10144" spans="1:8" x14ac:dyDescent="0.25">
      <c r="A10144" t="s">
        <v>348</v>
      </c>
      <c r="B10144" t="s">
        <v>7733</v>
      </c>
      <c r="C10144" t="s">
        <v>89</v>
      </c>
      <c r="D10144" t="s">
        <v>89</v>
      </c>
      <c r="E10144" t="s">
        <v>1194</v>
      </c>
      <c r="F10144" t="s">
        <v>89</v>
      </c>
      <c r="G10144" t="s">
        <v>89</v>
      </c>
      <c r="H10144" t="s">
        <v>93</v>
      </c>
    </row>
    <row r="10145" spans="1:8" x14ac:dyDescent="0.25">
      <c r="A10145" t="s">
        <v>348</v>
      </c>
      <c r="B10145" t="s">
        <v>7734</v>
      </c>
      <c r="C10145" t="s">
        <v>89</v>
      </c>
      <c r="D10145" t="s">
        <v>89</v>
      </c>
      <c r="E10145" t="s">
        <v>1235</v>
      </c>
      <c r="F10145" t="s">
        <v>89</v>
      </c>
      <c r="G10145" t="s">
        <v>89</v>
      </c>
      <c r="H10145" t="s">
        <v>93</v>
      </c>
    </row>
    <row r="10146" spans="1:8" x14ac:dyDescent="0.25">
      <c r="A10146" t="s">
        <v>348</v>
      </c>
      <c r="B10146" t="s">
        <v>2575</v>
      </c>
      <c r="C10146" t="s">
        <v>89</v>
      </c>
      <c r="D10146" t="s">
        <v>89</v>
      </c>
      <c r="E10146" t="s">
        <v>1115</v>
      </c>
      <c r="F10146" t="s">
        <v>89</v>
      </c>
      <c r="G10146" t="s">
        <v>89</v>
      </c>
      <c r="H10146" t="s">
        <v>93</v>
      </c>
    </row>
    <row r="10147" spans="1:8" x14ac:dyDescent="0.25">
      <c r="A10147" t="s">
        <v>348</v>
      </c>
      <c r="B10147" t="s">
        <v>7735</v>
      </c>
      <c r="C10147" t="s">
        <v>89</v>
      </c>
      <c r="D10147" t="s">
        <v>89</v>
      </c>
      <c r="E10147" t="s">
        <v>1113</v>
      </c>
      <c r="F10147" t="s">
        <v>89</v>
      </c>
      <c r="G10147" t="s">
        <v>89</v>
      </c>
      <c r="H10147" t="s">
        <v>93</v>
      </c>
    </row>
    <row r="10148" spans="1:8" x14ac:dyDescent="0.25">
      <c r="A10148" t="s">
        <v>348</v>
      </c>
      <c r="B10148" t="s">
        <v>7736</v>
      </c>
      <c r="C10148" t="s">
        <v>89</v>
      </c>
      <c r="D10148" t="s">
        <v>89</v>
      </c>
      <c r="E10148" t="s">
        <v>1115</v>
      </c>
      <c r="F10148" t="s">
        <v>89</v>
      </c>
      <c r="G10148" t="s">
        <v>89</v>
      </c>
      <c r="H10148" t="s">
        <v>93</v>
      </c>
    </row>
    <row r="10149" spans="1:8" x14ac:dyDescent="0.25">
      <c r="A10149" t="s">
        <v>348</v>
      </c>
      <c r="B10149" t="s">
        <v>7737</v>
      </c>
      <c r="C10149" t="s">
        <v>89</v>
      </c>
      <c r="D10149" t="s">
        <v>89</v>
      </c>
      <c r="E10149" t="s">
        <v>1115</v>
      </c>
      <c r="F10149" t="s">
        <v>89</v>
      </c>
      <c r="G10149" t="s">
        <v>89</v>
      </c>
      <c r="H10149" t="s">
        <v>93</v>
      </c>
    </row>
    <row r="10150" spans="1:8" x14ac:dyDescent="0.25">
      <c r="A10150" t="s">
        <v>348</v>
      </c>
      <c r="B10150" t="s">
        <v>7738</v>
      </c>
      <c r="C10150" t="s">
        <v>89</v>
      </c>
      <c r="D10150" t="s">
        <v>89</v>
      </c>
      <c r="E10150" t="s">
        <v>1115</v>
      </c>
      <c r="F10150" t="s">
        <v>89</v>
      </c>
      <c r="G10150" t="s">
        <v>89</v>
      </c>
      <c r="H10150" t="s">
        <v>93</v>
      </c>
    </row>
    <row r="10151" spans="1:8" x14ac:dyDescent="0.25">
      <c r="A10151" t="s">
        <v>348</v>
      </c>
      <c r="B10151" t="s">
        <v>2576</v>
      </c>
      <c r="C10151" t="s">
        <v>89</v>
      </c>
      <c r="D10151" t="s">
        <v>89</v>
      </c>
      <c r="E10151" t="s">
        <v>1115</v>
      </c>
      <c r="F10151" t="s">
        <v>89</v>
      </c>
      <c r="G10151" t="s">
        <v>89</v>
      </c>
      <c r="H10151" t="s">
        <v>93</v>
      </c>
    </row>
    <row r="10152" spans="1:8" x14ac:dyDescent="0.25">
      <c r="A10152" t="s">
        <v>348</v>
      </c>
      <c r="B10152" t="s">
        <v>7739</v>
      </c>
      <c r="C10152" t="s">
        <v>89</v>
      </c>
      <c r="D10152" t="s">
        <v>89</v>
      </c>
      <c r="E10152" t="s">
        <v>1113</v>
      </c>
      <c r="F10152" t="s">
        <v>89</v>
      </c>
      <c r="G10152" t="s">
        <v>89</v>
      </c>
      <c r="H10152" t="s">
        <v>93</v>
      </c>
    </row>
    <row r="10153" spans="1:8" x14ac:dyDescent="0.25">
      <c r="A10153" t="s">
        <v>348</v>
      </c>
      <c r="B10153" t="s">
        <v>7740</v>
      </c>
      <c r="C10153" t="s">
        <v>89</v>
      </c>
      <c r="D10153" t="s">
        <v>89</v>
      </c>
      <c r="E10153" t="s">
        <v>1113</v>
      </c>
      <c r="F10153" t="s">
        <v>89</v>
      </c>
      <c r="G10153" t="s">
        <v>89</v>
      </c>
      <c r="H10153" t="s">
        <v>93</v>
      </c>
    </row>
    <row r="10154" spans="1:8" x14ac:dyDescent="0.25">
      <c r="A10154" t="s">
        <v>348</v>
      </c>
      <c r="B10154" t="s">
        <v>2397</v>
      </c>
      <c r="C10154" t="s">
        <v>89</v>
      </c>
      <c r="D10154" t="s">
        <v>89</v>
      </c>
      <c r="E10154" t="s">
        <v>1115</v>
      </c>
      <c r="F10154" t="s">
        <v>89</v>
      </c>
      <c r="G10154" t="s">
        <v>89</v>
      </c>
      <c r="H10154" t="s">
        <v>93</v>
      </c>
    </row>
    <row r="10155" spans="1:8" x14ac:dyDescent="0.25">
      <c r="A10155" t="s">
        <v>348</v>
      </c>
      <c r="B10155" t="s">
        <v>7741</v>
      </c>
      <c r="C10155" t="s">
        <v>89</v>
      </c>
      <c r="D10155" t="s">
        <v>7742</v>
      </c>
      <c r="E10155" t="s">
        <v>1278</v>
      </c>
      <c r="F10155" t="s">
        <v>89</v>
      </c>
      <c r="G10155" t="s">
        <v>89</v>
      </c>
      <c r="H10155" t="s">
        <v>93</v>
      </c>
    </row>
    <row r="10156" spans="1:8" x14ac:dyDescent="0.25">
      <c r="A10156" t="s">
        <v>348</v>
      </c>
      <c r="B10156" t="s">
        <v>7743</v>
      </c>
      <c r="C10156" t="s">
        <v>89</v>
      </c>
      <c r="D10156" t="s">
        <v>7744</v>
      </c>
      <c r="E10156" t="s">
        <v>1238</v>
      </c>
      <c r="F10156" t="s">
        <v>89</v>
      </c>
      <c r="G10156" t="s">
        <v>89</v>
      </c>
      <c r="H10156" t="s">
        <v>93</v>
      </c>
    </row>
    <row r="10157" spans="1:8" x14ac:dyDescent="0.25">
      <c r="A10157" t="s">
        <v>348</v>
      </c>
      <c r="B10157" t="s">
        <v>5701</v>
      </c>
      <c r="C10157" t="s">
        <v>89</v>
      </c>
      <c r="D10157" t="s">
        <v>7745</v>
      </c>
      <c r="E10157" t="s">
        <v>1142</v>
      </c>
      <c r="F10157" t="s">
        <v>89</v>
      </c>
      <c r="G10157" t="s">
        <v>89</v>
      </c>
      <c r="H10157" t="s">
        <v>93</v>
      </c>
    </row>
    <row r="10158" spans="1:8" x14ac:dyDescent="0.25">
      <c r="A10158" t="s">
        <v>348</v>
      </c>
      <c r="B10158" t="s">
        <v>5704</v>
      </c>
      <c r="C10158" t="s">
        <v>89</v>
      </c>
      <c r="D10158" t="s">
        <v>7746</v>
      </c>
      <c r="E10158" t="s">
        <v>1278</v>
      </c>
      <c r="F10158" t="s">
        <v>89</v>
      </c>
      <c r="G10158" t="s">
        <v>89</v>
      </c>
      <c r="H10158" t="s">
        <v>93</v>
      </c>
    </row>
    <row r="10159" spans="1:8" x14ac:dyDescent="0.25">
      <c r="A10159" t="s">
        <v>348</v>
      </c>
      <c r="B10159" t="s">
        <v>7702</v>
      </c>
      <c r="C10159" t="s">
        <v>89</v>
      </c>
      <c r="D10159" t="s">
        <v>7703</v>
      </c>
      <c r="E10159" t="s">
        <v>1162</v>
      </c>
      <c r="F10159" t="s">
        <v>89</v>
      </c>
      <c r="G10159" t="s">
        <v>89</v>
      </c>
      <c r="H10159" t="s">
        <v>93</v>
      </c>
    </row>
    <row r="10160" spans="1:8" x14ac:dyDescent="0.25">
      <c r="A10160" t="s">
        <v>348</v>
      </c>
      <c r="B10160" t="s">
        <v>7747</v>
      </c>
      <c r="C10160" t="s">
        <v>89</v>
      </c>
      <c r="D10160" t="s">
        <v>7748</v>
      </c>
      <c r="E10160" t="s">
        <v>1162</v>
      </c>
      <c r="F10160" t="s">
        <v>89</v>
      </c>
      <c r="G10160" t="s">
        <v>89</v>
      </c>
      <c r="H10160" t="s">
        <v>93</v>
      </c>
    </row>
    <row r="10161" spans="1:8" x14ac:dyDescent="0.25">
      <c r="A10161" t="s">
        <v>348</v>
      </c>
      <c r="B10161" t="s">
        <v>2571</v>
      </c>
      <c r="C10161" t="s">
        <v>89</v>
      </c>
      <c r="D10161" t="s">
        <v>7749</v>
      </c>
      <c r="E10161" t="s">
        <v>1162</v>
      </c>
      <c r="F10161" t="s">
        <v>89</v>
      </c>
      <c r="G10161" t="s">
        <v>89</v>
      </c>
      <c r="H10161" t="s">
        <v>93</v>
      </c>
    </row>
    <row r="10162" spans="1:8" x14ac:dyDescent="0.25">
      <c r="A10162" t="s">
        <v>348</v>
      </c>
      <c r="B10162" t="s">
        <v>7706</v>
      </c>
      <c r="C10162" t="s">
        <v>89</v>
      </c>
      <c r="D10162" t="s">
        <v>7707</v>
      </c>
      <c r="E10162" t="s">
        <v>1278</v>
      </c>
      <c r="F10162" t="s">
        <v>89</v>
      </c>
      <c r="G10162" t="s">
        <v>89</v>
      </c>
      <c r="H10162" t="s">
        <v>93</v>
      </c>
    </row>
    <row r="10163" spans="1:8" x14ac:dyDescent="0.25">
      <c r="A10163" t="s">
        <v>348</v>
      </c>
      <c r="B10163" t="s">
        <v>7750</v>
      </c>
      <c r="C10163" t="s">
        <v>89</v>
      </c>
      <c r="D10163" t="s">
        <v>7751</v>
      </c>
      <c r="E10163" t="s">
        <v>1162</v>
      </c>
      <c r="F10163" t="s">
        <v>89</v>
      </c>
      <c r="G10163" t="s">
        <v>89</v>
      </c>
      <c r="H10163" t="s">
        <v>93</v>
      </c>
    </row>
    <row r="10164" spans="1:8" x14ac:dyDescent="0.25">
      <c r="A10164" t="s">
        <v>348</v>
      </c>
      <c r="B10164" t="s">
        <v>7752</v>
      </c>
      <c r="C10164" t="s">
        <v>89</v>
      </c>
      <c r="D10164" t="s">
        <v>7753</v>
      </c>
      <c r="E10164" t="s">
        <v>1162</v>
      </c>
      <c r="F10164" t="s">
        <v>89</v>
      </c>
      <c r="G10164" t="s">
        <v>89</v>
      </c>
      <c r="H10164" t="s">
        <v>93</v>
      </c>
    </row>
    <row r="10165" spans="1:8" x14ac:dyDescent="0.25">
      <c r="A10165" t="s">
        <v>348</v>
      </c>
      <c r="B10165" t="s">
        <v>7754</v>
      </c>
      <c r="C10165" t="s">
        <v>89</v>
      </c>
      <c r="D10165" t="s">
        <v>7755</v>
      </c>
      <c r="E10165" t="s">
        <v>1238</v>
      </c>
      <c r="F10165" t="s">
        <v>89</v>
      </c>
      <c r="G10165" t="s">
        <v>89</v>
      </c>
      <c r="H10165" t="s">
        <v>93</v>
      </c>
    </row>
    <row r="10166" spans="1:8" x14ac:dyDescent="0.25">
      <c r="A10166" t="s">
        <v>348</v>
      </c>
      <c r="B10166" t="s">
        <v>1290</v>
      </c>
      <c r="C10166" t="s">
        <v>89</v>
      </c>
      <c r="D10166" t="s">
        <v>7701</v>
      </c>
      <c r="E10166" t="s">
        <v>1162</v>
      </c>
      <c r="F10166" t="s">
        <v>89</v>
      </c>
      <c r="G10166" t="s">
        <v>89</v>
      </c>
      <c r="H10166" t="s">
        <v>93</v>
      </c>
    </row>
    <row r="10167" spans="1:8" x14ac:dyDescent="0.25">
      <c r="A10167" t="s">
        <v>348</v>
      </c>
      <c r="B10167" t="s">
        <v>7704</v>
      </c>
      <c r="C10167" t="s">
        <v>89</v>
      </c>
      <c r="D10167" t="s">
        <v>7705</v>
      </c>
      <c r="E10167" t="s">
        <v>1097</v>
      </c>
      <c r="F10167" t="s">
        <v>89</v>
      </c>
      <c r="G10167" t="s">
        <v>89</v>
      </c>
      <c r="H10167" t="s">
        <v>93</v>
      </c>
    </row>
    <row r="10168" spans="1:8" x14ac:dyDescent="0.25">
      <c r="A10168" t="s">
        <v>348</v>
      </c>
      <c r="B10168" t="s">
        <v>2892</v>
      </c>
      <c r="C10168" t="s">
        <v>89</v>
      </c>
      <c r="D10168" t="s">
        <v>7756</v>
      </c>
      <c r="E10168" t="s">
        <v>1105</v>
      </c>
      <c r="F10168" t="s">
        <v>89</v>
      </c>
      <c r="G10168" t="s">
        <v>89</v>
      </c>
      <c r="H10168" t="s">
        <v>93</v>
      </c>
    </row>
    <row r="10169" spans="1:8" x14ac:dyDescent="0.25">
      <c r="A10169" t="s">
        <v>348</v>
      </c>
      <c r="B10169" t="s">
        <v>7757</v>
      </c>
      <c r="C10169" t="s">
        <v>89</v>
      </c>
      <c r="D10169" t="s">
        <v>7758</v>
      </c>
      <c r="E10169" t="s">
        <v>1115</v>
      </c>
      <c r="F10169" t="s">
        <v>89</v>
      </c>
      <c r="G10169" t="s">
        <v>89</v>
      </c>
      <c r="H10169" t="s">
        <v>93</v>
      </c>
    </row>
    <row r="10170" spans="1:8" x14ac:dyDescent="0.25">
      <c r="A10170" t="s">
        <v>348</v>
      </c>
      <c r="B10170" t="s">
        <v>7759</v>
      </c>
      <c r="C10170" t="s">
        <v>89</v>
      </c>
      <c r="D10170" t="s">
        <v>7760</v>
      </c>
      <c r="E10170" t="s">
        <v>1162</v>
      </c>
      <c r="F10170" t="s">
        <v>89</v>
      </c>
      <c r="G10170" t="s">
        <v>89</v>
      </c>
      <c r="H10170" t="s">
        <v>93</v>
      </c>
    </row>
    <row r="10171" spans="1:8" x14ac:dyDescent="0.25">
      <c r="A10171" t="s">
        <v>348</v>
      </c>
      <c r="B10171" t="s">
        <v>7761</v>
      </c>
      <c r="C10171" t="s">
        <v>89</v>
      </c>
      <c r="D10171" t="s">
        <v>7742</v>
      </c>
      <c r="E10171" t="s">
        <v>1278</v>
      </c>
      <c r="F10171" t="s">
        <v>89</v>
      </c>
      <c r="G10171" t="s">
        <v>89</v>
      </c>
      <c r="H10171" t="s">
        <v>93</v>
      </c>
    </row>
    <row r="10172" spans="1:8" x14ac:dyDescent="0.25">
      <c r="A10172" t="s">
        <v>348</v>
      </c>
      <c r="B10172" t="s">
        <v>7762</v>
      </c>
      <c r="C10172" t="s">
        <v>89</v>
      </c>
      <c r="D10172" t="s">
        <v>7763</v>
      </c>
      <c r="E10172" t="s">
        <v>1115</v>
      </c>
      <c r="F10172" t="s">
        <v>89</v>
      </c>
      <c r="G10172" t="s">
        <v>89</v>
      </c>
      <c r="H10172" t="s">
        <v>93</v>
      </c>
    </row>
    <row r="10173" spans="1:8" x14ac:dyDescent="0.25">
      <c r="A10173" t="s">
        <v>348</v>
      </c>
      <c r="B10173" t="s">
        <v>7764</v>
      </c>
      <c r="C10173" t="s">
        <v>89</v>
      </c>
      <c r="D10173" t="s">
        <v>7765</v>
      </c>
      <c r="E10173" t="s">
        <v>1162</v>
      </c>
      <c r="F10173" t="s">
        <v>89</v>
      </c>
      <c r="G10173" t="s">
        <v>89</v>
      </c>
      <c r="H10173" t="s">
        <v>93</v>
      </c>
    </row>
    <row r="10174" spans="1:8" x14ac:dyDescent="0.25">
      <c r="A10174" t="s">
        <v>348</v>
      </c>
      <c r="B10174" t="s">
        <v>7766</v>
      </c>
      <c r="C10174" t="s">
        <v>89</v>
      </c>
      <c r="D10174" t="s">
        <v>7767</v>
      </c>
      <c r="E10174" t="s">
        <v>1115</v>
      </c>
      <c r="F10174" t="s">
        <v>89</v>
      </c>
      <c r="G10174" t="s">
        <v>89</v>
      </c>
      <c r="H10174" t="s">
        <v>93</v>
      </c>
    </row>
    <row r="10175" spans="1:8" x14ac:dyDescent="0.25">
      <c r="A10175" t="s">
        <v>348</v>
      </c>
      <c r="B10175" t="s">
        <v>7768</v>
      </c>
      <c r="C10175" t="s">
        <v>89</v>
      </c>
      <c r="D10175" t="s">
        <v>7769</v>
      </c>
      <c r="E10175" t="s">
        <v>1113</v>
      </c>
      <c r="F10175" t="s">
        <v>89</v>
      </c>
      <c r="G10175" t="s">
        <v>89</v>
      </c>
      <c r="H10175" t="s">
        <v>93</v>
      </c>
    </row>
    <row r="10176" spans="1:8" x14ac:dyDescent="0.25">
      <c r="A10176" t="s">
        <v>348</v>
      </c>
      <c r="B10176" t="s">
        <v>5225</v>
      </c>
      <c r="C10176" t="s">
        <v>89</v>
      </c>
      <c r="D10176" t="s">
        <v>7770</v>
      </c>
      <c r="E10176" t="s">
        <v>1113</v>
      </c>
      <c r="F10176" t="s">
        <v>89</v>
      </c>
      <c r="G10176" t="s">
        <v>89</v>
      </c>
      <c r="H10176" t="s">
        <v>93</v>
      </c>
    </row>
    <row r="10177" spans="1:8" x14ac:dyDescent="0.25">
      <c r="A10177" t="s">
        <v>348</v>
      </c>
      <c r="B10177" t="s">
        <v>1379</v>
      </c>
      <c r="C10177" t="s">
        <v>89</v>
      </c>
      <c r="D10177" t="s">
        <v>89</v>
      </c>
      <c r="E10177" t="s">
        <v>1235</v>
      </c>
      <c r="F10177" t="s">
        <v>89</v>
      </c>
      <c r="G10177" t="s">
        <v>89</v>
      </c>
      <c r="H10177" t="s">
        <v>93</v>
      </c>
    </row>
    <row r="10178" spans="1:8" x14ac:dyDescent="0.25">
      <c r="A10178" t="s">
        <v>348</v>
      </c>
      <c r="B10178" t="s">
        <v>7771</v>
      </c>
      <c r="C10178" t="s">
        <v>89</v>
      </c>
      <c r="D10178" t="s">
        <v>89</v>
      </c>
      <c r="E10178" t="s">
        <v>1196</v>
      </c>
      <c r="F10178" t="s">
        <v>89</v>
      </c>
      <c r="G10178" t="s">
        <v>89</v>
      </c>
      <c r="H10178" t="s">
        <v>93</v>
      </c>
    </row>
    <row r="10179" spans="1:8" x14ac:dyDescent="0.25">
      <c r="A10179" t="s">
        <v>348</v>
      </c>
      <c r="B10179" t="s">
        <v>1382</v>
      </c>
      <c r="C10179" t="s">
        <v>89</v>
      </c>
      <c r="D10179" t="s">
        <v>89</v>
      </c>
      <c r="E10179" t="s">
        <v>1135</v>
      </c>
      <c r="F10179" t="s">
        <v>89</v>
      </c>
      <c r="G10179" t="s">
        <v>89</v>
      </c>
      <c r="H10179" t="s">
        <v>93</v>
      </c>
    </row>
    <row r="10180" spans="1:8" x14ac:dyDescent="0.25">
      <c r="A10180" t="s">
        <v>348</v>
      </c>
      <c r="B10180" t="s">
        <v>5714</v>
      </c>
      <c r="C10180" t="s">
        <v>89</v>
      </c>
      <c r="D10180" t="s">
        <v>89</v>
      </c>
      <c r="E10180" t="s">
        <v>1235</v>
      </c>
      <c r="F10180" t="s">
        <v>89</v>
      </c>
      <c r="G10180" t="s">
        <v>89</v>
      </c>
      <c r="H10180" t="s">
        <v>93</v>
      </c>
    </row>
    <row r="10181" spans="1:8" x14ac:dyDescent="0.25">
      <c r="A10181" t="s">
        <v>348</v>
      </c>
      <c r="B10181" t="s">
        <v>7772</v>
      </c>
      <c r="C10181" t="s">
        <v>89</v>
      </c>
      <c r="D10181" t="s">
        <v>89</v>
      </c>
      <c r="E10181" t="s">
        <v>1135</v>
      </c>
      <c r="F10181" t="s">
        <v>89</v>
      </c>
      <c r="G10181" t="s">
        <v>89</v>
      </c>
      <c r="H10181" t="s">
        <v>93</v>
      </c>
    </row>
    <row r="10182" spans="1:8" x14ac:dyDescent="0.25">
      <c r="A10182" t="s">
        <v>348</v>
      </c>
      <c r="B10182" t="s">
        <v>1380</v>
      </c>
      <c r="C10182" t="s">
        <v>89</v>
      </c>
      <c r="D10182" t="s">
        <v>89</v>
      </c>
      <c r="E10182" t="s">
        <v>1196</v>
      </c>
      <c r="F10182" t="s">
        <v>89</v>
      </c>
      <c r="G10182" t="s">
        <v>89</v>
      </c>
      <c r="H10182" t="s">
        <v>93</v>
      </c>
    </row>
    <row r="10183" spans="1:8" x14ac:dyDescent="0.25">
      <c r="A10183" t="s">
        <v>348</v>
      </c>
      <c r="B10183" t="s">
        <v>1284</v>
      </c>
      <c r="C10183" t="s">
        <v>89</v>
      </c>
      <c r="D10183" t="s">
        <v>89</v>
      </c>
      <c r="E10183" t="s">
        <v>1218</v>
      </c>
      <c r="F10183" t="s">
        <v>89</v>
      </c>
      <c r="G10183" t="s">
        <v>89</v>
      </c>
      <c r="H10183" t="s">
        <v>93</v>
      </c>
    </row>
    <row r="10184" spans="1:8" x14ac:dyDescent="0.25">
      <c r="A10184" t="s">
        <v>348</v>
      </c>
      <c r="B10184" t="s">
        <v>1122</v>
      </c>
      <c r="C10184" t="s">
        <v>89</v>
      </c>
      <c r="D10184" t="s">
        <v>89</v>
      </c>
      <c r="E10184" t="s">
        <v>1218</v>
      </c>
      <c r="F10184" t="s">
        <v>89</v>
      </c>
      <c r="G10184" t="s">
        <v>89</v>
      </c>
      <c r="H10184" t="s">
        <v>93</v>
      </c>
    </row>
    <row r="10185" spans="1:8" x14ac:dyDescent="0.25">
      <c r="A10185" t="s">
        <v>348</v>
      </c>
      <c r="B10185" t="s">
        <v>1331</v>
      </c>
      <c r="C10185" t="s">
        <v>89</v>
      </c>
      <c r="D10185" t="s">
        <v>89</v>
      </c>
      <c r="E10185" t="s">
        <v>1218</v>
      </c>
      <c r="F10185" t="s">
        <v>89</v>
      </c>
      <c r="G10185" t="s">
        <v>89</v>
      </c>
      <c r="H10185" t="s">
        <v>93</v>
      </c>
    </row>
    <row r="10186" spans="1:8" x14ac:dyDescent="0.25">
      <c r="A10186" t="s">
        <v>348</v>
      </c>
      <c r="B10186" t="s">
        <v>1124</v>
      </c>
      <c r="C10186" t="s">
        <v>89</v>
      </c>
      <c r="D10186" t="s">
        <v>89</v>
      </c>
      <c r="E10186" t="s">
        <v>1218</v>
      </c>
      <c r="F10186" t="s">
        <v>89</v>
      </c>
      <c r="G10186" t="s">
        <v>89</v>
      </c>
      <c r="H10186" t="s">
        <v>93</v>
      </c>
    </row>
    <row r="10187" spans="1:8" x14ac:dyDescent="0.25">
      <c r="A10187" t="s">
        <v>348</v>
      </c>
      <c r="B10187" t="s">
        <v>1125</v>
      </c>
      <c r="C10187" t="s">
        <v>89</v>
      </c>
      <c r="D10187" t="s">
        <v>89</v>
      </c>
      <c r="E10187" t="s">
        <v>1218</v>
      </c>
      <c r="F10187" t="s">
        <v>89</v>
      </c>
      <c r="G10187" t="s">
        <v>89</v>
      </c>
      <c r="H10187" t="s">
        <v>93</v>
      </c>
    </row>
    <row r="10188" spans="1:8" x14ac:dyDescent="0.25">
      <c r="A10188" t="s">
        <v>348</v>
      </c>
      <c r="B10188" t="s">
        <v>1126</v>
      </c>
      <c r="C10188" t="s">
        <v>89</v>
      </c>
      <c r="D10188" t="s">
        <v>89</v>
      </c>
      <c r="E10188" t="s">
        <v>1218</v>
      </c>
      <c r="F10188" t="s">
        <v>89</v>
      </c>
      <c r="G10188" t="s">
        <v>89</v>
      </c>
      <c r="H10188" t="s">
        <v>93</v>
      </c>
    </row>
    <row r="10189" spans="1:8" x14ac:dyDescent="0.25">
      <c r="A10189" t="s">
        <v>348</v>
      </c>
      <c r="B10189" t="s">
        <v>1127</v>
      </c>
      <c r="C10189" t="s">
        <v>89</v>
      </c>
      <c r="D10189" t="s">
        <v>89</v>
      </c>
      <c r="E10189" t="s">
        <v>1218</v>
      </c>
      <c r="F10189" t="s">
        <v>89</v>
      </c>
      <c r="G10189" t="s">
        <v>89</v>
      </c>
      <c r="H10189" t="s">
        <v>93</v>
      </c>
    </row>
    <row r="10190" spans="1:8" x14ac:dyDescent="0.25">
      <c r="A10190" t="s">
        <v>348</v>
      </c>
      <c r="B10190" t="s">
        <v>1200</v>
      </c>
      <c r="C10190" t="s">
        <v>89</v>
      </c>
      <c r="D10190" t="s">
        <v>89</v>
      </c>
      <c r="E10190" t="s">
        <v>1231</v>
      </c>
      <c r="F10190" t="s">
        <v>89</v>
      </c>
      <c r="G10190" t="s">
        <v>89</v>
      </c>
      <c r="H10190" t="s">
        <v>93</v>
      </c>
    </row>
    <row r="10191" spans="1:8" x14ac:dyDescent="0.25">
      <c r="A10191" t="s">
        <v>348</v>
      </c>
      <c r="B10191" t="s">
        <v>1128</v>
      </c>
      <c r="C10191" t="s">
        <v>89</v>
      </c>
      <c r="D10191" t="s">
        <v>89</v>
      </c>
      <c r="E10191" t="s">
        <v>1131</v>
      </c>
      <c r="F10191" t="s">
        <v>89</v>
      </c>
      <c r="G10191" t="s">
        <v>89</v>
      </c>
      <c r="H10191" t="s">
        <v>93</v>
      </c>
    </row>
    <row r="10192" spans="1:8" x14ac:dyDescent="0.25">
      <c r="A10192" t="s">
        <v>348</v>
      </c>
      <c r="B10192" t="s">
        <v>1130</v>
      </c>
      <c r="C10192" t="s">
        <v>89</v>
      </c>
      <c r="D10192" t="s">
        <v>89</v>
      </c>
      <c r="E10192" t="s">
        <v>1202</v>
      </c>
      <c r="F10192" t="s">
        <v>89</v>
      </c>
      <c r="G10192" t="s">
        <v>89</v>
      </c>
      <c r="H10192" t="s">
        <v>93</v>
      </c>
    </row>
    <row r="10193" spans="1:8" x14ac:dyDescent="0.25">
      <c r="A10193" t="s">
        <v>348</v>
      </c>
      <c r="B10193" t="s">
        <v>1132</v>
      </c>
      <c r="C10193" t="s">
        <v>89</v>
      </c>
      <c r="D10193" t="s">
        <v>89</v>
      </c>
      <c r="E10193" t="s">
        <v>1133</v>
      </c>
      <c r="F10193" t="s">
        <v>89</v>
      </c>
      <c r="G10193" t="s">
        <v>89</v>
      </c>
      <c r="H10193" t="s">
        <v>93</v>
      </c>
    </row>
    <row r="10194" spans="1:8" x14ac:dyDescent="0.25">
      <c r="A10194" t="s">
        <v>348</v>
      </c>
      <c r="B10194" t="s">
        <v>1268</v>
      </c>
      <c r="C10194" t="s">
        <v>89</v>
      </c>
      <c r="D10194" t="s">
        <v>89</v>
      </c>
      <c r="E10194" t="s">
        <v>1516</v>
      </c>
      <c r="F10194" t="s">
        <v>89</v>
      </c>
      <c r="G10194" t="s">
        <v>89</v>
      </c>
      <c r="H10194" t="s">
        <v>93</v>
      </c>
    </row>
    <row r="10195" spans="1:8" x14ac:dyDescent="0.25">
      <c r="A10195" t="s">
        <v>348</v>
      </c>
      <c r="B10195" t="s">
        <v>1336</v>
      </c>
      <c r="C10195" t="s">
        <v>89</v>
      </c>
      <c r="D10195" t="s">
        <v>89</v>
      </c>
      <c r="E10195" t="s">
        <v>1516</v>
      </c>
      <c r="F10195" t="s">
        <v>89</v>
      </c>
      <c r="G10195" t="s">
        <v>89</v>
      </c>
      <c r="H10195" t="s">
        <v>93</v>
      </c>
    </row>
    <row r="10196" spans="1:8" x14ac:dyDescent="0.25">
      <c r="A10196" t="s">
        <v>348</v>
      </c>
      <c r="B10196" t="s">
        <v>3068</v>
      </c>
      <c r="C10196" t="s">
        <v>89</v>
      </c>
      <c r="D10196" t="s">
        <v>89</v>
      </c>
      <c r="E10196" t="s">
        <v>1516</v>
      </c>
      <c r="F10196" t="s">
        <v>89</v>
      </c>
      <c r="G10196" t="s">
        <v>89</v>
      </c>
      <c r="H10196" t="s">
        <v>93</v>
      </c>
    </row>
    <row r="10197" spans="1:8" x14ac:dyDescent="0.25">
      <c r="A10197" t="s">
        <v>348</v>
      </c>
      <c r="B10197" t="s">
        <v>1269</v>
      </c>
      <c r="C10197" t="s">
        <v>89</v>
      </c>
      <c r="D10197" t="s">
        <v>89</v>
      </c>
      <c r="E10197" t="s">
        <v>1516</v>
      </c>
      <c r="F10197" t="s">
        <v>89</v>
      </c>
      <c r="G10197" t="s">
        <v>89</v>
      </c>
      <c r="H10197" t="s">
        <v>93</v>
      </c>
    </row>
    <row r="10198" spans="1:8" x14ac:dyDescent="0.25">
      <c r="A10198" t="s">
        <v>348</v>
      </c>
      <c r="B10198" t="s">
        <v>1270</v>
      </c>
      <c r="C10198" t="s">
        <v>89</v>
      </c>
      <c r="D10198" t="s">
        <v>89</v>
      </c>
      <c r="E10198" t="s">
        <v>1516</v>
      </c>
      <c r="F10198" t="s">
        <v>89</v>
      </c>
      <c r="G10198" t="s">
        <v>89</v>
      </c>
      <c r="H10198" t="s">
        <v>93</v>
      </c>
    </row>
    <row r="10199" spans="1:8" x14ac:dyDescent="0.25">
      <c r="A10199" t="s">
        <v>348</v>
      </c>
      <c r="B10199" t="s">
        <v>1138</v>
      </c>
      <c r="C10199" t="s">
        <v>89</v>
      </c>
      <c r="D10199" t="s">
        <v>89</v>
      </c>
      <c r="E10199" t="s">
        <v>1139</v>
      </c>
      <c r="F10199" t="s">
        <v>89</v>
      </c>
      <c r="G10199" t="s">
        <v>89</v>
      </c>
      <c r="H10199" t="s">
        <v>93</v>
      </c>
    </row>
    <row r="10200" spans="1:8" x14ac:dyDescent="0.25">
      <c r="A10200" t="s">
        <v>349</v>
      </c>
      <c r="B10200" t="s">
        <v>7773</v>
      </c>
      <c r="C10200" t="s">
        <v>89</v>
      </c>
      <c r="D10200" t="s">
        <v>7774</v>
      </c>
      <c r="E10200" t="s">
        <v>5989</v>
      </c>
      <c r="F10200" t="s">
        <v>89</v>
      </c>
      <c r="G10200" t="s">
        <v>89</v>
      </c>
      <c r="H10200" t="s">
        <v>93</v>
      </c>
    </row>
    <row r="10201" spans="1:8" x14ac:dyDescent="0.25">
      <c r="A10201" t="s">
        <v>349</v>
      </c>
      <c r="B10201" t="s">
        <v>7775</v>
      </c>
      <c r="C10201" t="s">
        <v>89</v>
      </c>
      <c r="D10201" t="s">
        <v>89</v>
      </c>
      <c r="E10201" t="s">
        <v>1094</v>
      </c>
      <c r="F10201" t="s">
        <v>89</v>
      </c>
      <c r="G10201" t="s">
        <v>89</v>
      </c>
      <c r="H10201" t="s">
        <v>93</v>
      </c>
    </row>
    <row r="10202" spans="1:8" x14ac:dyDescent="0.25">
      <c r="A10202" t="s">
        <v>349</v>
      </c>
      <c r="B10202" t="s">
        <v>7776</v>
      </c>
      <c r="C10202" t="s">
        <v>89</v>
      </c>
      <c r="D10202" t="s">
        <v>89</v>
      </c>
      <c r="E10202" t="s">
        <v>1121</v>
      </c>
      <c r="F10202" t="s">
        <v>89</v>
      </c>
      <c r="G10202" t="s">
        <v>89</v>
      </c>
      <c r="H10202" t="s">
        <v>93</v>
      </c>
    </row>
    <row r="10203" spans="1:8" x14ac:dyDescent="0.25">
      <c r="A10203" t="s">
        <v>349</v>
      </c>
      <c r="B10203" t="s">
        <v>7777</v>
      </c>
      <c r="C10203" t="s">
        <v>89</v>
      </c>
      <c r="D10203" t="s">
        <v>7778</v>
      </c>
      <c r="E10203" t="s">
        <v>1121</v>
      </c>
      <c r="F10203" t="s">
        <v>89</v>
      </c>
      <c r="G10203" t="s">
        <v>89</v>
      </c>
      <c r="H10203" t="s">
        <v>93</v>
      </c>
    </row>
    <row r="10204" spans="1:8" x14ac:dyDescent="0.25">
      <c r="A10204" t="s">
        <v>349</v>
      </c>
      <c r="B10204" t="s">
        <v>7779</v>
      </c>
      <c r="C10204" t="s">
        <v>89</v>
      </c>
      <c r="D10204" t="s">
        <v>89</v>
      </c>
      <c r="E10204" t="s">
        <v>1148</v>
      </c>
      <c r="F10204" t="s">
        <v>89</v>
      </c>
      <c r="G10204" t="s">
        <v>89</v>
      </c>
      <c r="H10204" t="s">
        <v>93</v>
      </c>
    </row>
    <row r="10205" spans="1:8" x14ac:dyDescent="0.25">
      <c r="A10205" t="s">
        <v>349</v>
      </c>
      <c r="B10205" t="s">
        <v>7780</v>
      </c>
      <c r="C10205" t="s">
        <v>89</v>
      </c>
      <c r="D10205" t="s">
        <v>89</v>
      </c>
      <c r="E10205" t="s">
        <v>1097</v>
      </c>
      <c r="F10205" t="s">
        <v>89</v>
      </c>
      <c r="G10205" t="s">
        <v>89</v>
      </c>
      <c r="H10205" t="s">
        <v>93</v>
      </c>
    </row>
    <row r="10206" spans="1:8" x14ac:dyDescent="0.25">
      <c r="A10206" t="s">
        <v>349</v>
      </c>
      <c r="B10206" t="s">
        <v>7781</v>
      </c>
      <c r="C10206" t="s">
        <v>89</v>
      </c>
      <c r="D10206" t="s">
        <v>3318</v>
      </c>
      <c r="E10206" t="s">
        <v>1097</v>
      </c>
      <c r="F10206" t="s">
        <v>89</v>
      </c>
      <c r="G10206" t="s">
        <v>89</v>
      </c>
      <c r="H10206" t="s">
        <v>93</v>
      </c>
    </row>
    <row r="10207" spans="1:8" x14ac:dyDescent="0.25">
      <c r="A10207" t="s">
        <v>349</v>
      </c>
      <c r="B10207" t="s">
        <v>7782</v>
      </c>
      <c r="C10207" t="s">
        <v>89</v>
      </c>
      <c r="D10207" t="s">
        <v>7783</v>
      </c>
      <c r="E10207" t="s">
        <v>1355</v>
      </c>
      <c r="F10207" t="s">
        <v>89</v>
      </c>
      <c r="G10207" t="s">
        <v>89</v>
      </c>
      <c r="H10207" t="s">
        <v>93</v>
      </c>
    </row>
    <row r="10208" spans="1:8" x14ac:dyDescent="0.25">
      <c r="A10208" t="s">
        <v>349</v>
      </c>
      <c r="B10208" t="s">
        <v>7784</v>
      </c>
      <c r="C10208" t="s">
        <v>89</v>
      </c>
      <c r="D10208" t="s">
        <v>7783</v>
      </c>
      <c r="E10208" t="s">
        <v>1742</v>
      </c>
      <c r="F10208" t="s">
        <v>89</v>
      </c>
      <c r="G10208" t="s">
        <v>89</v>
      </c>
      <c r="H10208" t="s">
        <v>93</v>
      </c>
    </row>
    <row r="10209" spans="1:8" x14ac:dyDescent="0.25">
      <c r="A10209" t="s">
        <v>349</v>
      </c>
      <c r="B10209" t="s">
        <v>7785</v>
      </c>
      <c r="C10209" t="s">
        <v>89</v>
      </c>
      <c r="D10209" t="s">
        <v>7783</v>
      </c>
      <c r="E10209" t="s">
        <v>1298</v>
      </c>
      <c r="F10209" t="s">
        <v>89</v>
      </c>
      <c r="G10209" t="s">
        <v>89</v>
      </c>
      <c r="H10209" t="s">
        <v>93</v>
      </c>
    </row>
    <row r="10210" spans="1:8" x14ac:dyDescent="0.25">
      <c r="A10210" t="s">
        <v>349</v>
      </c>
      <c r="B10210" t="s">
        <v>7786</v>
      </c>
      <c r="C10210" t="s">
        <v>89</v>
      </c>
      <c r="D10210" t="s">
        <v>2658</v>
      </c>
      <c r="E10210" t="s">
        <v>1115</v>
      </c>
      <c r="F10210" t="s">
        <v>89</v>
      </c>
      <c r="G10210" t="s">
        <v>89</v>
      </c>
      <c r="H10210" t="s">
        <v>93</v>
      </c>
    </row>
    <row r="10211" spans="1:8" x14ac:dyDescent="0.25">
      <c r="A10211" t="s">
        <v>349</v>
      </c>
      <c r="B10211" t="s">
        <v>7787</v>
      </c>
      <c r="C10211" t="s">
        <v>89</v>
      </c>
      <c r="D10211" t="s">
        <v>2658</v>
      </c>
      <c r="E10211" t="s">
        <v>1164</v>
      </c>
      <c r="F10211" t="s">
        <v>89</v>
      </c>
      <c r="G10211" t="s">
        <v>89</v>
      </c>
      <c r="H10211" t="s">
        <v>93</v>
      </c>
    </row>
    <row r="10212" spans="1:8" x14ac:dyDescent="0.25">
      <c r="A10212" t="s">
        <v>349</v>
      </c>
      <c r="B10212" t="s">
        <v>7788</v>
      </c>
      <c r="C10212" t="s">
        <v>89</v>
      </c>
      <c r="D10212" t="s">
        <v>2658</v>
      </c>
      <c r="E10212" t="s">
        <v>1395</v>
      </c>
      <c r="F10212" t="s">
        <v>89</v>
      </c>
      <c r="G10212" t="s">
        <v>89</v>
      </c>
      <c r="H10212" t="s">
        <v>93</v>
      </c>
    </row>
    <row r="10213" spans="1:8" x14ac:dyDescent="0.25">
      <c r="A10213" t="s">
        <v>349</v>
      </c>
      <c r="B10213" t="s">
        <v>7789</v>
      </c>
      <c r="C10213" t="s">
        <v>89</v>
      </c>
      <c r="D10213" t="s">
        <v>2658</v>
      </c>
      <c r="E10213" t="s">
        <v>1164</v>
      </c>
      <c r="F10213" t="s">
        <v>89</v>
      </c>
      <c r="G10213" t="s">
        <v>89</v>
      </c>
      <c r="H10213" t="s">
        <v>93</v>
      </c>
    </row>
    <row r="10214" spans="1:8" x14ac:dyDescent="0.25">
      <c r="A10214" t="s">
        <v>349</v>
      </c>
      <c r="B10214" t="s">
        <v>7790</v>
      </c>
      <c r="C10214" t="s">
        <v>89</v>
      </c>
      <c r="D10214" t="s">
        <v>2658</v>
      </c>
      <c r="E10214" t="s">
        <v>1395</v>
      </c>
      <c r="F10214" t="s">
        <v>89</v>
      </c>
      <c r="G10214" t="s">
        <v>89</v>
      </c>
      <c r="H10214" t="s">
        <v>93</v>
      </c>
    </row>
    <row r="10215" spans="1:8" x14ac:dyDescent="0.25">
      <c r="A10215" t="s">
        <v>349</v>
      </c>
      <c r="B10215" t="s">
        <v>1116</v>
      </c>
      <c r="C10215" t="s">
        <v>89</v>
      </c>
      <c r="D10215" t="s">
        <v>89</v>
      </c>
      <c r="E10215" t="s">
        <v>1196</v>
      </c>
      <c r="F10215" t="s">
        <v>89</v>
      </c>
      <c r="G10215" t="s">
        <v>89</v>
      </c>
      <c r="H10215" t="s">
        <v>93</v>
      </c>
    </row>
    <row r="10216" spans="1:8" x14ac:dyDescent="0.25">
      <c r="A10216" t="s">
        <v>349</v>
      </c>
      <c r="B10216" t="s">
        <v>4666</v>
      </c>
      <c r="C10216" t="s">
        <v>89</v>
      </c>
      <c r="D10216" t="s">
        <v>89</v>
      </c>
      <c r="E10216" t="s">
        <v>1135</v>
      </c>
      <c r="F10216" t="s">
        <v>89</v>
      </c>
      <c r="G10216" t="s">
        <v>89</v>
      </c>
      <c r="H10216" t="s">
        <v>93</v>
      </c>
    </row>
    <row r="10217" spans="1:8" x14ac:dyDescent="0.25">
      <c r="A10217" t="s">
        <v>349</v>
      </c>
      <c r="B10217" t="s">
        <v>1118</v>
      </c>
      <c r="C10217" t="s">
        <v>89</v>
      </c>
      <c r="D10217" t="s">
        <v>89</v>
      </c>
      <c r="E10217" t="s">
        <v>1115</v>
      </c>
      <c r="F10217" t="s">
        <v>89</v>
      </c>
      <c r="G10217" t="s">
        <v>89</v>
      </c>
      <c r="H10217" t="s">
        <v>93</v>
      </c>
    </row>
    <row r="10218" spans="1:8" x14ac:dyDescent="0.25">
      <c r="A10218" t="s">
        <v>349</v>
      </c>
      <c r="B10218" t="s">
        <v>1198</v>
      </c>
      <c r="C10218" t="s">
        <v>89</v>
      </c>
      <c r="D10218" t="s">
        <v>89</v>
      </c>
      <c r="E10218" t="s">
        <v>1267</v>
      </c>
      <c r="F10218" t="s">
        <v>89</v>
      </c>
      <c r="G10218" t="s">
        <v>89</v>
      </c>
      <c r="H10218" t="s">
        <v>93</v>
      </c>
    </row>
    <row r="10219" spans="1:8" x14ac:dyDescent="0.25">
      <c r="A10219" t="s">
        <v>349</v>
      </c>
      <c r="B10219" t="s">
        <v>2702</v>
      </c>
      <c r="C10219" t="s">
        <v>89</v>
      </c>
      <c r="D10219" t="s">
        <v>89</v>
      </c>
      <c r="E10219" t="s">
        <v>1131</v>
      </c>
      <c r="F10219" t="s">
        <v>89</v>
      </c>
      <c r="G10219" t="s">
        <v>89</v>
      </c>
      <c r="H10219" t="s">
        <v>93</v>
      </c>
    </row>
    <row r="10220" spans="1:8" x14ac:dyDescent="0.25">
      <c r="A10220" t="s">
        <v>349</v>
      </c>
      <c r="B10220" t="s">
        <v>1437</v>
      </c>
      <c r="C10220" t="s">
        <v>89</v>
      </c>
      <c r="D10220" t="s">
        <v>89</v>
      </c>
      <c r="E10220" t="s">
        <v>1231</v>
      </c>
      <c r="F10220" t="s">
        <v>89</v>
      </c>
      <c r="G10220" t="s">
        <v>89</v>
      </c>
      <c r="H10220" t="s">
        <v>93</v>
      </c>
    </row>
    <row r="10221" spans="1:8" x14ac:dyDescent="0.25">
      <c r="A10221" t="s">
        <v>349</v>
      </c>
      <c r="B10221" t="s">
        <v>1201</v>
      </c>
      <c r="C10221" t="s">
        <v>89</v>
      </c>
      <c r="D10221" t="s">
        <v>89</v>
      </c>
      <c r="E10221" t="s">
        <v>1231</v>
      </c>
      <c r="F10221" t="s">
        <v>89</v>
      </c>
      <c r="G10221" t="s">
        <v>89</v>
      </c>
      <c r="H10221" t="s">
        <v>93</v>
      </c>
    </row>
    <row r="10222" spans="1:8" x14ac:dyDescent="0.25">
      <c r="A10222" t="s">
        <v>349</v>
      </c>
      <c r="B10222" t="s">
        <v>1132</v>
      </c>
      <c r="C10222" t="s">
        <v>89</v>
      </c>
      <c r="D10222" t="s">
        <v>89</v>
      </c>
      <c r="E10222" t="s">
        <v>1221</v>
      </c>
      <c r="F10222" t="s">
        <v>89</v>
      </c>
      <c r="G10222" t="s">
        <v>89</v>
      </c>
      <c r="H10222" t="s">
        <v>93</v>
      </c>
    </row>
    <row r="10223" spans="1:8" x14ac:dyDescent="0.25">
      <c r="A10223" t="s">
        <v>349</v>
      </c>
      <c r="B10223" t="s">
        <v>7791</v>
      </c>
      <c r="C10223" t="s">
        <v>89</v>
      </c>
      <c r="D10223" t="s">
        <v>7792</v>
      </c>
      <c r="E10223" t="s">
        <v>2012</v>
      </c>
      <c r="F10223" t="s">
        <v>89</v>
      </c>
      <c r="G10223" t="s">
        <v>89</v>
      </c>
      <c r="H10223" t="s">
        <v>93</v>
      </c>
    </row>
    <row r="10224" spans="1:8" x14ac:dyDescent="0.25">
      <c r="A10224" t="s">
        <v>349</v>
      </c>
      <c r="B10224" t="s">
        <v>7793</v>
      </c>
      <c r="C10224" t="s">
        <v>89</v>
      </c>
      <c r="D10224" t="s">
        <v>7794</v>
      </c>
      <c r="E10224" t="s">
        <v>4899</v>
      </c>
      <c r="F10224" t="s">
        <v>89</v>
      </c>
      <c r="G10224" t="s">
        <v>89</v>
      </c>
      <c r="H10224" t="s">
        <v>93</v>
      </c>
    </row>
    <row r="10225" spans="1:8" x14ac:dyDescent="0.25">
      <c r="A10225" t="s">
        <v>349</v>
      </c>
      <c r="B10225" t="s">
        <v>7795</v>
      </c>
      <c r="C10225" t="s">
        <v>89</v>
      </c>
      <c r="D10225" t="s">
        <v>7796</v>
      </c>
      <c r="E10225" t="s">
        <v>5989</v>
      </c>
      <c r="F10225" t="s">
        <v>89</v>
      </c>
      <c r="G10225" t="s">
        <v>89</v>
      </c>
      <c r="H10225" t="s">
        <v>93</v>
      </c>
    </row>
    <row r="10226" spans="1:8" x14ac:dyDescent="0.25">
      <c r="A10226" t="s">
        <v>349</v>
      </c>
      <c r="B10226" t="s">
        <v>1138</v>
      </c>
      <c r="C10226" t="s">
        <v>89</v>
      </c>
      <c r="D10226" t="s">
        <v>89</v>
      </c>
      <c r="E10226" t="s">
        <v>1139</v>
      </c>
      <c r="F10226" t="s">
        <v>89</v>
      </c>
      <c r="G10226" t="s">
        <v>89</v>
      </c>
      <c r="H10226" t="s">
        <v>93</v>
      </c>
    </row>
    <row r="10227" spans="1:8" x14ac:dyDescent="0.25">
      <c r="A10227" t="s">
        <v>351</v>
      </c>
      <c r="B10227" t="s">
        <v>6720</v>
      </c>
      <c r="C10227" t="s">
        <v>89</v>
      </c>
      <c r="D10227" t="s">
        <v>7797</v>
      </c>
      <c r="E10227" t="s">
        <v>1233</v>
      </c>
      <c r="F10227" t="s">
        <v>89</v>
      </c>
      <c r="G10227" t="s">
        <v>89</v>
      </c>
      <c r="H10227" t="s">
        <v>93</v>
      </c>
    </row>
    <row r="10228" spans="1:8" x14ac:dyDescent="0.25">
      <c r="A10228" t="s">
        <v>351</v>
      </c>
      <c r="B10228" t="s">
        <v>7798</v>
      </c>
      <c r="C10228" t="s">
        <v>89</v>
      </c>
      <c r="D10228" t="s">
        <v>7799</v>
      </c>
      <c r="E10228" t="s">
        <v>2404</v>
      </c>
      <c r="F10228" t="s">
        <v>89</v>
      </c>
      <c r="G10228" t="s">
        <v>89</v>
      </c>
      <c r="H10228" t="s">
        <v>93</v>
      </c>
    </row>
    <row r="10229" spans="1:8" x14ac:dyDescent="0.25">
      <c r="A10229" t="s">
        <v>351</v>
      </c>
      <c r="B10229" t="s">
        <v>7800</v>
      </c>
      <c r="C10229" t="s">
        <v>89</v>
      </c>
      <c r="D10229" t="s">
        <v>7799</v>
      </c>
      <c r="E10229" t="s">
        <v>2404</v>
      </c>
      <c r="F10229" t="s">
        <v>89</v>
      </c>
      <c r="G10229" t="s">
        <v>89</v>
      </c>
      <c r="H10229" t="s">
        <v>93</v>
      </c>
    </row>
    <row r="10230" spans="1:8" x14ac:dyDescent="0.25">
      <c r="A10230" t="s">
        <v>351</v>
      </c>
      <c r="B10230" t="s">
        <v>7801</v>
      </c>
      <c r="C10230" t="s">
        <v>89</v>
      </c>
      <c r="D10230" t="s">
        <v>7799</v>
      </c>
      <c r="E10230" t="s">
        <v>2404</v>
      </c>
      <c r="F10230" t="s">
        <v>89</v>
      </c>
      <c r="G10230" t="s">
        <v>89</v>
      </c>
      <c r="H10230" t="s">
        <v>93</v>
      </c>
    </row>
    <row r="10231" spans="1:8" x14ac:dyDescent="0.25">
      <c r="A10231" t="s">
        <v>351</v>
      </c>
      <c r="B10231" t="s">
        <v>7802</v>
      </c>
      <c r="C10231" t="s">
        <v>89</v>
      </c>
      <c r="D10231" t="s">
        <v>7799</v>
      </c>
      <c r="E10231" t="s">
        <v>2404</v>
      </c>
      <c r="F10231" t="s">
        <v>89</v>
      </c>
      <c r="G10231" t="s">
        <v>89</v>
      </c>
      <c r="H10231" t="s">
        <v>93</v>
      </c>
    </row>
    <row r="10232" spans="1:8" x14ac:dyDescent="0.25">
      <c r="A10232" t="s">
        <v>351</v>
      </c>
      <c r="B10232" t="s">
        <v>7803</v>
      </c>
      <c r="C10232" t="s">
        <v>89</v>
      </c>
      <c r="D10232" t="s">
        <v>7797</v>
      </c>
      <c r="E10232" t="s">
        <v>1233</v>
      </c>
      <c r="F10232" t="s">
        <v>89</v>
      </c>
      <c r="G10232" t="s">
        <v>89</v>
      </c>
      <c r="H10232" t="s">
        <v>93</v>
      </c>
    </row>
    <row r="10233" spans="1:8" x14ac:dyDescent="0.25">
      <c r="A10233" t="s">
        <v>351</v>
      </c>
      <c r="B10233" t="s">
        <v>7804</v>
      </c>
      <c r="C10233" t="s">
        <v>89</v>
      </c>
      <c r="D10233" t="s">
        <v>89</v>
      </c>
      <c r="E10233" t="s">
        <v>1162</v>
      </c>
      <c r="F10233" t="s">
        <v>89</v>
      </c>
      <c r="G10233" t="s">
        <v>89</v>
      </c>
      <c r="H10233" t="s">
        <v>93</v>
      </c>
    </row>
    <row r="10234" spans="1:8" x14ac:dyDescent="0.25">
      <c r="A10234" t="s">
        <v>351</v>
      </c>
      <c r="B10234" t="s">
        <v>7805</v>
      </c>
      <c r="C10234" t="s">
        <v>89</v>
      </c>
      <c r="D10234" t="s">
        <v>7799</v>
      </c>
      <c r="E10234" t="s">
        <v>2404</v>
      </c>
      <c r="F10234" t="s">
        <v>89</v>
      </c>
      <c r="G10234" t="s">
        <v>89</v>
      </c>
      <c r="H10234" t="s">
        <v>93</v>
      </c>
    </row>
    <row r="10235" spans="1:8" x14ac:dyDescent="0.25">
      <c r="A10235" t="s">
        <v>351</v>
      </c>
      <c r="B10235" t="s">
        <v>7806</v>
      </c>
      <c r="C10235" t="s">
        <v>89</v>
      </c>
      <c r="D10235" t="s">
        <v>7799</v>
      </c>
      <c r="E10235" t="s">
        <v>2404</v>
      </c>
      <c r="F10235" t="s">
        <v>89</v>
      </c>
      <c r="G10235" t="s">
        <v>89</v>
      </c>
      <c r="H10235" t="s">
        <v>93</v>
      </c>
    </row>
    <row r="10236" spans="1:8" x14ac:dyDescent="0.25">
      <c r="A10236" t="s">
        <v>351</v>
      </c>
      <c r="B10236" t="s">
        <v>7807</v>
      </c>
      <c r="C10236" t="s">
        <v>89</v>
      </c>
      <c r="D10236" t="s">
        <v>7799</v>
      </c>
      <c r="E10236" t="s">
        <v>2404</v>
      </c>
      <c r="F10236" t="s">
        <v>89</v>
      </c>
      <c r="G10236" t="s">
        <v>89</v>
      </c>
      <c r="H10236" t="s">
        <v>93</v>
      </c>
    </row>
    <row r="10237" spans="1:8" x14ac:dyDescent="0.25">
      <c r="A10237" t="s">
        <v>351</v>
      </c>
      <c r="B10237" t="s">
        <v>7808</v>
      </c>
      <c r="C10237" t="s">
        <v>89</v>
      </c>
      <c r="D10237" t="s">
        <v>7799</v>
      </c>
      <c r="E10237" t="s">
        <v>2404</v>
      </c>
      <c r="F10237" t="s">
        <v>89</v>
      </c>
      <c r="G10237" t="s">
        <v>89</v>
      </c>
      <c r="H10237" t="s">
        <v>93</v>
      </c>
    </row>
    <row r="10238" spans="1:8" x14ac:dyDescent="0.25">
      <c r="A10238" t="s">
        <v>351</v>
      </c>
      <c r="B10238" t="s">
        <v>7809</v>
      </c>
      <c r="C10238" t="s">
        <v>89</v>
      </c>
      <c r="D10238" t="s">
        <v>89</v>
      </c>
      <c r="E10238" t="s">
        <v>1162</v>
      </c>
      <c r="F10238" t="s">
        <v>89</v>
      </c>
      <c r="G10238" t="s">
        <v>89</v>
      </c>
      <c r="H10238" t="s">
        <v>93</v>
      </c>
    </row>
    <row r="10239" spans="1:8" x14ac:dyDescent="0.25">
      <c r="A10239" t="s">
        <v>351</v>
      </c>
      <c r="B10239" t="s">
        <v>7810</v>
      </c>
      <c r="C10239" t="s">
        <v>89</v>
      </c>
      <c r="D10239" t="s">
        <v>89</v>
      </c>
      <c r="E10239" t="s">
        <v>1258</v>
      </c>
      <c r="F10239" t="s">
        <v>89</v>
      </c>
      <c r="G10239" t="s">
        <v>89</v>
      </c>
      <c r="H10239" t="s">
        <v>93</v>
      </c>
    </row>
    <row r="10240" spans="1:8" x14ac:dyDescent="0.25">
      <c r="A10240" t="s">
        <v>351</v>
      </c>
      <c r="B10240" t="s">
        <v>7811</v>
      </c>
      <c r="C10240" t="s">
        <v>89</v>
      </c>
      <c r="D10240" t="s">
        <v>89</v>
      </c>
      <c r="E10240" t="s">
        <v>1770</v>
      </c>
      <c r="F10240" t="s">
        <v>89</v>
      </c>
      <c r="G10240" t="s">
        <v>89</v>
      </c>
      <c r="H10240" t="s">
        <v>93</v>
      </c>
    </row>
    <row r="10241" spans="1:8" x14ac:dyDescent="0.25">
      <c r="A10241" t="s">
        <v>351</v>
      </c>
      <c r="B10241" t="s">
        <v>1138</v>
      </c>
      <c r="C10241" t="s">
        <v>89</v>
      </c>
      <c r="D10241" t="s">
        <v>89</v>
      </c>
      <c r="E10241" t="s">
        <v>1139</v>
      </c>
      <c r="F10241" t="s">
        <v>89</v>
      </c>
      <c r="G10241" t="s">
        <v>89</v>
      </c>
      <c r="H10241" t="s">
        <v>93</v>
      </c>
    </row>
    <row r="10242" spans="1:8" x14ac:dyDescent="0.25">
      <c r="A10242" t="s">
        <v>352</v>
      </c>
      <c r="B10242" t="s">
        <v>7812</v>
      </c>
      <c r="C10242" t="s">
        <v>89</v>
      </c>
      <c r="D10242" t="s">
        <v>89</v>
      </c>
      <c r="E10242" t="s">
        <v>1278</v>
      </c>
      <c r="F10242" t="s">
        <v>89</v>
      </c>
      <c r="G10242" t="s">
        <v>89</v>
      </c>
      <c r="H10242" t="s">
        <v>93</v>
      </c>
    </row>
    <row r="10243" spans="1:8" x14ac:dyDescent="0.25">
      <c r="A10243" t="s">
        <v>352</v>
      </c>
      <c r="B10243" t="s">
        <v>7813</v>
      </c>
      <c r="C10243" t="s">
        <v>89</v>
      </c>
      <c r="D10243" t="s">
        <v>89</v>
      </c>
      <c r="E10243" t="s">
        <v>1569</v>
      </c>
      <c r="F10243" t="s">
        <v>89</v>
      </c>
      <c r="G10243" t="s">
        <v>89</v>
      </c>
      <c r="H10243" t="s">
        <v>93</v>
      </c>
    </row>
    <row r="10244" spans="1:8" x14ac:dyDescent="0.25">
      <c r="A10244" t="s">
        <v>352</v>
      </c>
      <c r="B10244" t="s">
        <v>7814</v>
      </c>
      <c r="C10244" t="s">
        <v>89</v>
      </c>
      <c r="D10244" t="s">
        <v>89</v>
      </c>
      <c r="E10244" t="s">
        <v>1582</v>
      </c>
      <c r="F10244" t="s">
        <v>89</v>
      </c>
      <c r="G10244" t="s">
        <v>89</v>
      </c>
      <c r="H10244" t="s">
        <v>93</v>
      </c>
    </row>
    <row r="10245" spans="1:8" x14ac:dyDescent="0.25">
      <c r="A10245" t="s">
        <v>352</v>
      </c>
      <c r="B10245" t="s">
        <v>7815</v>
      </c>
      <c r="C10245" t="s">
        <v>89</v>
      </c>
      <c r="D10245" t="s">
        <v>89</v>
      </c>
      <c r="E10245" t="s">
        <v>1543</v>
      </c>
      <c r="F10245" t="s">
        <v>89</v>
      </c>
      <c r="G10245" t="s">
        <v>89</v>
      </c>
      <c r="H10245" t="s">
        <v>93</v>
      </c>
    </row>
    <row r="10246" spans="1:8" x14ac:dyDescent="0.25">
      <c r="A10246" t="s">
        <v>352</v>
      </c>
      <c r="B10246" t="s">
        <v>1870</v>
      </c>
      <c r="C10246" t="s">
        <v>89</v>
      </c>
      <c r="D10246" t="s">
        <v>89</v>
      </c>
      <c r="E10246" t="s">
        <v>1543</v>
      </c>
      <c r="F10246" t="s">
        <v>89</v>
      </c>
      <c r="G10246" t="s">
        <v>89</v>
      </c>
      <c r="H10246" t="s">
        <v>93</v>
      </c>
    </row>
    <row r="10247" spans="1:8" x14ac:dyDescent="0.25">
      <c r="A10247" t="s">
        <v>352</v>
      </c>
      <c r="B10247" t="s">
        <v>2056</v>
      </c>
      <c r="C10247" t="s">
        <v>89</v>
      </c>
      <c r="D10247" t="s">
        <v>89</v>
      </c>
      <c r="E10247" t="s">
        <v>1543</v>
      </c>
      <c r="F10247" t="s">
        <v>89</v>
      </c>
      <c r="G10247" t="s">
        <v>89</v>
      </c>
      <c r="H10247" t="s">
        <v>93</v>
      </c>
    </row>
    <row r="10248" spans="1:8" x14ac:dyDescent="0.25">
      <c r="A10248" t="s">
        <v>352</v>
      </c>
      <c r="B10248" t="s">
        <v>1857</v>
      </c>
      <c r="C10248" t="s">
        <v>89</v>
      </c>
      <c r="D10248" t="s">
        <v>89</v>
      </c>
      <c r="E10248" t="s">
        <v>1298</v>
      </c>
      <c r="F10248" t="s">
        <v>89</v>
      </c>
      <c r="G10248" t="s">
        <v>89</v>
      </c>
      <c r="H10248" t="s">
        <v>93</v>
      </c>
    </row>
    <row r="10249" spans="1:8" x14ac:dyDescent="0.25">
      <c r="A10249" t="s">
        <v>352</v>
      </c>
      <c r="B10249" t="s">
        <v>2057</v>
      </c>
      <c r="C10249" t="s">
        <v>89</v>
      </c>
      <c r="D10249" t="s">
        <v>89</v>
      </c>
      <c r="E10249" t="s">
        <v>1543</v>
      </c>
      <c r="F10249" t="s">
        <v>89</v>
      </c>
      <c r="G10249" t="s">
        <v>89</v>
      </c>
      <c r="H10249" t="s">
        <v>93</v>
      </c>
    </row>
    <row r="10250" spans="1:8" x14ac:dyDescent="0.25">
      <c r="A10250" t="s">
        <v>352</v>
      </c>
      <c r="B10250" t="s">
        <v>7816</v>
      </c>
      <c r="C10250" t="s">
        <v>89</v>
      </c>
      <c r="D10250" t="s">
        <v>89</v>
      </c>
      <c r="E10250" t="s">
        <v>1582</v>
      </c>
      <c r="F10250" t="s">
        <v>89</v>
      </c>
      <c r="G10250" t="s">
        <v>89</v>
      </c>
      <c r="H10250" t="s">
        <v>93</v>
      </c>
    </row>
    <row r="10251" spans="1:8" x14ac:dyDescent="0.25">
      <c r="A10251" t="s">
        <v>352</v>
      </c>
      <c r="B10251" t="s">
        <v>7817</v>
      </c>
      <c r="C10251" t="s">
        <v>89</v>
      </c>
      <c r="D10251" t="s">
        <v>89</v>
      </c>
      <c r="E10251" t="s">
        <v>1543</v>
      </c>
      <c r="F10251" t="s">
        <v>89</v>
      </c>
      <c r="G10251" t="s">
        <v>89</v>
      </c>
      <c r="H10251" t="s">
        <v>93</v>
      </c>
    </row>
    <row r="10252" spans="1:8" x14ac:dyDescent="0.25">
      <c r="A10252" t="s">
        <v>352</v>
      </c>
      <c r="B10252" t="s">
        <v>7818</v>
      </c>
      <c r="C10252" t="s">
        <v>89</v>
      </c>
      <c r="D10252" t="s">
        <v>89</v>
      </c>
      <c r="E10252" t="s">
        <v>1873</v>
      </c>
      <c r="F10252" t="s">
        <v>89</v>
      </c>
      <c r="G10252" t="s">
        <v>89</v>
      </c>
      <c r="H10252" t="s">
        <v>93</v>
      </c>
    </row>
    <row r="10253" spans="1:8" x14ac:dyDescent="0.25">
      <c r="A10253" t="s">
        <v>352</v>
      </c>
      <c r="B10253" t="s">
        <v>7819</v>
      </c>
      <c r="C10253" t="s">
        <v>89</v>
      </c>
      <c r="D10253" t="s">
        <v>89</v>
      </c>
      <c r="E10253" t="s">
        <v>1873</v>
      </c>
      <c r="F10253" t="s">
        <v>89</v>
      </c>
      <c r="G10253" t="s">
        <v>89</v>
      </c>
      <c r="H10253" t="s">
        <v>93</v>
      </c>
    </row>
    <row r="10254" spans="1:8" x14ac:dyDescent="0.25">
      <c r="A10254" t="s">
        <v>352</v>
      </c>
      <c r="B10254" t="s">
        <v>7820</v>
      </c>
      <c r="C10254" t="s">
        <v>89</v>
      </c>
      <c r="D10254" t="s">
        <v>89</v>
      </c>
      <c r="E10254" t="s">
        <v>1582</v>
      </c>
      <c r="F10254" t="s">
        <v>89</v>
      </c>
      <c r="G10254" t="s">
        <v>89</v>
      </c>
      <c r="H10254" t="s">
        <v>93</v>
      </c>
    </row>
    <row r="10255" spans="1:8" x14ac:dyDescent="0.25">
      <c r="A10255" t="s">
        <v>352</v>
      </c>
      <c r="B10255" t="s">
        <v>7821</v>
      </c>
      <c r="C10255" t="s">
        <v>89</v>
      </c>
      <c r="D10255" t="s">
        <v>89</v>
      </c>
      <c r="E10255" t="s">
        <v>1582</v>
      </c>
      <c r="F10255" t="s">
        <v>89</v>
      </c>
      <c r="G10255" t="s">
        <v>89</v>
      </c>
      <c r="H10255" t="s">
        <v>93</v>
      </c>
    </row>
    <row r="10256" spans="1:8" x14ac:dyDescent="0.25">
      <c r="A10256" t="s">
        <v>352</v>
      </c>
      <c r="B10256" t="s">
        <v>1869</v>
      </c>
      <c r="C10256" t="s">
        <v>89</v>
      </c>
      <c r="D10256" t="s">
        <v>89</v>
      </c>
      <c r="E10256" t="s">
        <v>1543</v>
      </c>
      <c r="F10256" t="s">
        <v>89</v>
      </c>
      <c r="G10256" t="s">
        <v>89</v>
      </c>
      <c r="H10256" t="s">
        <v>93</v>
      </c>
    </row>
    <row r="10257" spans="1:8" x14ac:dyDescent="0.25">
      <c r="A10257" t="s">
        <v>352</v>
      </c>
      <c r="B10257" t="s">
        <v>1854</v>
      </c>
      <c r="C10257" t="s">
        <v>89</v>
      </c>
      <c r="D10257" t="s">
        <v>89</v>
      </c>
      <c r="E10257" t="s">
        <v>1121</v>
      </c>
      <c r="F10257" t="s">
        <v>89</v>
      </c>
      <c r="G10257" t="s">
        <v>89</v>
      </c>
      <c r="H10257" t="s">
        <v>93</v>
      </c>
    </row>
    <row r="10258" spans="1:8" x14ac:dyDescent="0.25">
      <c r="A10258" t="s">
        <v>352</v>
      </c>
      <c r="B10258" t="s">
        <v>7822</v>
      </c>
      <c r="C10258" t="s">
        <v>89</v>
      </c>
      <c r="D10258" t="s">
        <v>89</v>
      </c>
      <c r="E10258" t="s">
        <v>1615</v>
      </c>
      <c r="F10258" t="s">
        <v>89</v>
      </c>
      <c r="G10258" t="s">
        <v>89</v>
      </c>
      <c r="H10258" t="s">
        <v>93</v>
      </c>
    </row>
    <row r="10259" spans="1:8" x14ac:dyDescent="0.25">
      <c r="A10259" t="s">
        <v>352</v>
      </c>
      <c r="B10259" t="s">
        <v>1855</v>
      </c>
      <c r="C10259" t="s">
        <v>89</v>
      </c>
      <c r="D10259" t="s">
        <v>89</v>
      </c>
      <c r="E10259" t="s">
        <v>1859</v>
      </c>
      <c r="F10259" t="s">
        <v>89</v>
      </c>
      <c r="G10259" t="s">
        <v>89</v>
      </c>
      <c r="H10259" t="s">
        <v>93</v>
      </c>
    </row>
    <row r="10260" spans="1:8" x14ac:dyDescent="0.25">
      <c r="A10260" t="s">
        <v>352</v>
      </c>
      <c r="B10260" t="s">
        <v>7823</v>
      </c>
      <c r="C10260" t="s">
        <v>89</v>
      </c>
      <c r="D10260" t="s">
        <v>89</v>
      </c>
      <c r="E10260" t="s">
        <v>1847</v>
      </c>
      <c r="F10260" t="s">
        <v>89</v>
      </c>
      <c r="G10260" t="s">
        <v>89</v>
      </c>
      <c r="H10260" t="s">
        <v>93</v>
      </c>
    </row>
    <row r="10261" spans="1:8" x14ac:dyDescent="0.25">
      <c r="A10261" t="s">
        <v>352</v>
      </c>
      <c r="B10261" t="s">
        <v>7824</v>
      </c>
      <c r="C10261" t="s">
        <v>89</v>
      </c>
      <c r="D10261" t="s">
        <v>89</v>
      </c>
      <c r="E10261" t="s">
        <v>1847</v>
      </c>
      <c r="F10261" t="s">
        <v>89</v>
      </c>
      <c r="G10261" t="s">
        <v>89</v>
      </c>
      <c r="H10261" t="s">
        <v>93</v>
      </c>
    </row>
    <row r="10262" spans="1:8" x14ac:dyDescent="0.25">
      <c r="A10262" t="s">
        <v>352</v>
      </c>
      <c r="B10262" t="s">
        <v>7825</v>
      </c>
      <c r="C10262" t="s">
        <v>89</v>
      </c>
      <c r="D10262" t="s">
        <v>89</v>
      </c>
      <c r="E10262" t="s">
        <v>1923</v>
      </c>
      <c r="F10262" t="s">
        <v>89</v>
      </c>
      <c r="G10262" t="s">
        <v>89</v>
      </c>
      <c r="H10262" t="s">
        <v>93</v>
      </c>
    </row>
    <row r="10263" spans="1:8" x14ac:dyDescent="0.25">
      <c r="A10263" t="s">
        <v>352</v>
      </c>
      <c r="B10263" t="s">
        <v>1905</v>
      </c>
      <c r="C10263" t="s">
        <v>89</v>
      </c>
      <c r="D10263" t="s">
        <v>89</v>
      </c>
      <c r="E10263" t="s">
        <v>1904</v>
      </c>
      <c r="F10263" t="s">
        <v>89</v>
      </c>
      <c r="G10263" t="s">
        <v>89</v>
      </c>
      <c r="H10263" t="s">
        <v>93</v>
      </c>
    </row>
    <row r="10264" spans="1:8" x14ac:dyDescent="0.25">
      <c r="A10264" t="s">
        <v>352</v>
      </c>
      <c r="B10264" t="s">
        <v>7826</v>
      </c>
      <c r="C10264" t="s">
        <v>89</v>
      </c>
      <c r="D10264" t="s">
        <v>89</v>
      </c>
      <c r="E10264" t="s">
        <v>1847</v>
      </c>
      <c r="F10264" t="s">
        <v>89</v>
      </c>
      <c r="G10264" t="s">
        <v>89</v>
      </c>
      <c r="H10264" t="s">
        <v>93</v>
      </c>
    </row>
    <row r="10265" spans="1:8" x14ac:dyDescent="0.25">
      <c r="A10265" t="s">
        <v>352</v>
      </c>
      <c r="B10265" t="s">
        <v>2075</v>
      </c>
      <c r="C10265" t="s">
        <v>89</v>
      </c>
      <c r="D10265" t="s">
        <v>89</v>
      </c>
      <c r="E10265" t="s">
        <v>1917</v>
      </c>
      <c r="F10265" t="s">
        <v>89</v>
      </c>
      <c r="G10265" t="s">
        <v>89</v>
      </c>
      <c r="H10265" t="s">
        <v>93</v>
      </c>
    </row>
    <row r="10266" spans="1:8" x14ac:dyDescent="0.25">
      <c r="A10266" t="s">
        <v>352</v>
      </c>
      <c r="B10266" t="s">
        <v>1903</v>
      </c>
      <c r="C10266" t="s">
        <v>89</v>
      </c>
      <c r="D10266" t="s">
        <v>89</v>
      </c>
      <c r="E10266" t="s">
        <v>1873</v>
      </c>
      <c r="F10266" t="s">
        <v>89</v>
      </c>
      <c r="G10266" t="s">
        <v>89</v>
      </c>
      <c r="H10266" t="s">
        <v>93</v>
      </c>
    </row>
    <row r="10267" spans="1:8" x14ac:dyDescent="0.25">
      <c r="A10267" t="s">
        <v>352</v>
      </c>
      <c r="B10267" t="s">
        <v>2072</v>
      </c>
      <c r="C10267" t="s">
        <v>89</v>
      </c>
      <c r="D10267" t="s">
        <v>89</v>
      </c>
      <c r="E10267" t="s">
        <v>1847</v>
      </c>
      <c r="F10267" t="s">
        <v>89</v>
      </c>
      <c r="G10267" t="s">
        <v>89</v>
      </c>
      <c r="H10267" t="s">
        <v>93</v>
      </c>
    </row>
    <row r="10268" spans="1:8" x14ac:dyDescent="0.25">
      <c r="A10268" t="s">
        <v>352</v>
      </c>
      <c r="B10268" t="s">
        <v>7827</v>
      </c>
      <c r="C10268" t="s">
        <v>89</v>
      </c>
      <c r="D10268" t="s">
        <v>89</v>
      </c>
      <c r="E10268" t="s">
        <v>1923</v>
      </c>
      <c r="F10268" t="s">
        <v>89</v>
      </c>
      <c r="G10268" t="s">
        <v>89</v>
      </c>
      <c r="H10268" t="s">
        <v>93</v>
      </c>
    </row>
    <row r="10269" spans="1:8" x14ac:dyDescent="0.25">
      <c r="A10269" t="s">
        <v>352</v>
      </c>
      <c r="B10269" t="s">
        <v>1921</v>
      </c>
      <c r="C10269" t="s">
        <v>89</v>
      </c>
      <c r="D10269" t="s">
        <v>89</v>
      </c>
      <c r="E10269" t="s">
        <v>1917</v>
      </c>
      <c r="F10269" t="s">
        <v>89</v>
      </c>
      <c r="G10269" t="s">
        <v>89</v>
      </c>
      <c r="H10269" t="s">
        <v>93</v>
      </c>
    </row>
    <row r="10270" spans="1:8" x14ac:dyDescent="0.25">
      <c r="A10270" t="s">
        <v>352</v>
      </c>
      <c r="B10270" t="s">
        <v>1918</v>
      </c>
      <c r="C10270" t="s">
        <v>89</v>
      </c>
      <c r="D10270" t="s">
        <v>89</v>
      </c>
      <c r="E10270" t="s">
        <v>1917</v>
      </c>
      <c r="F10270" t="s">
        <v>89</v>
      </c>
      <c r="G10270" t="s">
        <v>89</v>
      </c>
      <c r="H10270" t="s">
        <v>93</v>
      </c>
    </row>
    <row r="10271" spans="1:8" x14ac:dyDescent="0.25">
      <c r="A10271" t="s">
        <v>352</v>
      </c>
      <c r="B10271" t="s">
        <v>2112</v>
      </c>
      <c r="C10271" t="s">
        <v>89</v>
      </c>
      <c r="D10271" t="s">
        <v>89</v>
      </c>
      <c r="E10271" t="s">
        <v>1917</v>
      </c>
      <c r="F10271" t="s">
        <v>89</v>
      </c>
      <c r="G10271" t="s">
        <v>89</v>
      </c>
      <c r="H10271" t="s">
        <v>93</v>
      </c>
    </row>
    <row r="10272" spans="1:8" x14ac:dyDescent="0.25">
      <c r="A10272" t="s">
        <v>352</v>
      </c>
      <c r="B10272" t="s">
        <v>7828</v>
      </c>
      <c r="C10272" t="s">
        <v>89</v>
      </c>
      <c r="D10272" t="s">
        <v>89</v>
      </c>
      <c r="E10272" t="s">
        <v>1917</v>
      </c>
      <c r="F10272" t="s">
        <v>89</v>
      </c>
      <c r="G10272" t="s">
        <v>89</v>
      </c>
      <c r="H10272" t="s">
        <v>93</v>
      </c>
    </row>
    <row r="10273" spans="1:8" x14ac:dyDescent="0.25">
      <c r="A10273" t="s">
        <v>352</v>
      </c>
      <c r="B10273" t="s">
        <v>7829</v>
      </c>
      <c r="C10273" t="s">
        <v>89</v>
      </c>
      <c r="D10273" t="s">
        <v>89</v>
      </c>
      <c r="E10273" t="s">
        <v>1917</v>
      </c>
      <c r="F10273" t="s">
        <v>89</v>
      </c>
      <c r="G10273" t="s">
        <v>89</v>
      </c>
      <c r="H10273" t="s">
        <v>93</v>
      </c>
    </row>
    <row r="10274" spans="1:8" x14ac:dyDescent="0.25">
      <c r="A10274" t="s">
        <v>352</v>
      </c>
      <c r="B10274" t="s">
        <v>7830</v>
      </c>
      <c r="C10274" t="s">
        <v>89</v>
      </c>
      <c r="D10274" t="s">
        <v>89</v>
      </c>
      <c r="E10274" t="s">
        <v>1923</v>
      </c>
      <c r="F10274" t="s">
        <v>89</v>
      </c>
      <c r="G10274" t="s">
        <v>89</v>
      </c>
      <c r="H10274" t="s">
        <v>93</v>
      </c>
    </row>
    <row r="10275" spans="1:8" x14ac:dyDescent="0.25">
      <c r="A10275" t="s">
        <v>352</v>
      </c>
      <c r="B10275" t="s">
        <v>1122</v>
      </c>
      <c r="C10275" t="s">
        <v>89</v>
      </c>
      <c r="D10275" t="s">
        <v>89</v>
      </c>
      <c r="E10275" t="s">
        <v>1231</v>
      </c>
      <c r="F10275" t="s">
        <v>89</v>
      </c>
      <c r="G10275" t="s">
        <v>89</v>
      </c>
      <c r="H10275" t="s">
        <v>93</v>
      </c>
    </row>
    <row r="10276" spans="1:8" x14ac:dyDescent="0.25">
      <c r="A10276" t="s">
        <v>352</v>
      </c>
      <c r="B10276" t="s">
        <v>1489</v>
      </c>
      <c r="C10276" t="s">
        <v>89</v>
      </c>
      <c r="D10276" t="s">
        <v>89</v>
      </c>
      <c r="E10276" t="s">
        <v>1286</v>
      </c>
      <c r="F10276" t="s">
        <v>89</v>
      </c>
      <c r="G10276" t="s">
        <v>89</v>
      </c>
      <c r="H10276" t="s">
        <v>93</v>
      </c>
    </row>
    <row r="10277" spans="1:8" x14ac:dyDescent="0.25">
      <c r="A10277" t="s">
        <v>352</v>
      </c>
      <c r="B10277" t="s">
        <v>1124</v>
      </c>
      <c r="C10277" t="s">
        <v>89</v>
      </c>
      <c r="D10277" t="s">
        <v>89</v>
      </c>
      <c r="E10277" t="s">
        <v>1231</v>
      </c>
      <c r="F10277" t="s">
        <v>89</v>
      </c>
      <c r="G10277" t="s">
        <v>89</v>
      </c>
      <c r="H10277" t="s">
        <v>93</v>
      </c>
    </row>
    <row r="10278" spans="1:8" x14ac:dyDescent="0.25">
      <c r="A10278" t="s">
        <v>352</v>
      </c>
      <c r="B10278" t="s">
        <v>1547</v>
      </c>
      <c r="C10278" t="s">
        <v>89</v>
      </c>
      <c r="D10278" t="s">
        <v>89</v>
      </c>
      <c r="E10278" t="s">
        <v>1286</v>
      </c>
      <c r="F10278" t="s">
        <v>89</v>
      </c>
      <c r="G10278" t="s">
        <v>89</v>
      </c>
      <c r="H10278" t="s">
        <v>93</v>
      </c>
    </row>
    <row r="10279" spans="1:8" x14ac:dyDescent="0.25">
      <c r="A10279" t="s">
        <v>352</v>
      </c>
      <c r="B10279" t="s">
        <v>1125</v>
      </c>
      <c r="C10279" t="s">
        <v>89</v>
      </c>
      <c r="D10279" t="s">
        <v>89</v>
      </c>
      <c r="E10279" t="s">
        <v>1231</v>
      </c>
      <c r="F10279" t="s">
        <v>89</v>
      </c>
      <c r="G10279" t="s">
        <v>89</v>
      </c>
      <c r="H10279" t="s">
        <v>93</v>
      </c>
    </row>
    <row r="10280" spans="1:8" x14ac:dyDescent="0.25">
      <c r="A10280" t="s">
        <v>352</v>
      </c>
      <c r="B10280" t="s">
        <v>1548</v>
      </c>
      <c r="C10280" t="s">
        <v>89</v>
      </c>
      <c r="D10280" t="s">
        <v>89</v>
      </c>
      <c r="E10280" t="s">
        <v>1286</v>
      </c>
      <c r="F10280" t="s">
        <v>89</v>
      </c>
      <c r="G10280" t="s">
        <v>89</v>
      </c>
      <c r="H10280" t="s">
        <v>93</v>
      </c>
    </row>
    <row r="10281" spans="1:8" x14ac:dyDescent="0.25">
      <c r="A10281" t="s">
        <v>352</v>
      </c>
      <c r="B10281" t="s">
        <v>1126</v>
      </c>
      <c r="C10281" t="s">
        <v>89</v>
      </c>
      <c r="D10281" t="s">
        <v>89</v>
      </c>
      <c r="E10281" t="s">
        <v>1231</v>
      </c>
      <c r="F10281" t="s">
        <v>89</v>
      </c>
      <c r="G10281" t="s">
        <v>89</v>
      </c>
      <c r="H10281" t="s">
        <v>93</v>
      </c>
    </row>
    <row r="10282" spans="1:8" x14ac:dyDescent="0.25">
      <c r="A10282" t="s">
        <v>352</v>
      </c>
      <c r="B10282" t="s">
        <v>1127</v>
      </c>
      <c r="C10282" t="s">
        <v>89</v>
      </c>
      <c r="D10282" t="s">
        <v>89</v>
      </c>
      <c r="E10282" t="s">
        <v>1231</v>
      </c>
      <c r="F10282" t="s">
        <v>89</v>
      </c>
      <c r="G10282" t="s">
        <v>89</v>
      </c>
      <c r="H10282" t="s">
        <v>93</v>
      </c>
    </row>
    <row r="10283" spans="1:8" x14ac:dyDescent="0.25">
      <c r="A10283" t="s">
        <v>352</v>
      </c>
      <c r="B10283" t="s">
        <v>1128</v>
      </c>
      <c r="C10283" t="s">
        <v>89</v>
      </c>
      <c r="D10283" t="s">
        <v>89</v>
      </c>
      <c r="E10283" t="s">
        <v>1286</v>
      </c>
      <c r="F10283" t="s">
        <v>89</v>
      </c>
      <c r="G10283" t="s">
        <v>89</v>
      </c>
      <c r="H10283" t="s">
        <v>93</v>
      </c>
    </row>
    <row r="10284" spans="1:8" x14ac:dyDescent="0.25">
      <c r="A10284" t="s">
        <v>352</v>
      </c>
      <c r="B10284" t="s">
        <v>1130</v>
      </c>
      <c r="C10284" t="s">
        <v>89</v>
      </c>
      <c r="D10284" t="s">
        <v>89</v>
      </c>
      <c r="E10284" t="s">
        <v>1221</v>
      </c>
      <c r="F10284" t="s">
        <v>89</v>
      </c>
      <c r="G10284" t="s">
        <v>89</v>
      </c>
      <c r="H10284" t="s">
        <v>93</v>
      </c>
    </row>
    <row r="10285" spans="1:8" x14ac:dyDescent="0.25">
      <c r="A10285" t="s">
        <v>352</v>
      </c>
      <c r="B10285" t="s">
        <v>1268</v>
      </c>
      <c r="C10285" t="s">
        <v>89</v>
      </c>
      <c r="D10285" t="s">
        <v>89</v>
      </c>
      <c r="E10285" t="s">
        <v>4753</v>
      </c>
      <c r="F10285" t="s">
        <v>89</v>
      </c>
      <c r="G10285" t="s">
        <v>89</v>
      </c>
      <c r="H10285" t="s">
        <v>93</v>
      </c>
    </row>
    <row r="10286" spans="1:8" x14ac:dyDescent="0.25">
      <c r="A10286" t="s">
        <v>352</v>
      </c>
      <c r="B10286" t="s">
        <v>1269</v>
      </c>
      <c r="C10286" t="s">
        <v>89</v>
      </c>
      <c r="D10286" t="s">
        <v>89</v>
      </c>
      <c r="E10286" t="s">
        <v>4753</v>
      </c>
      <c r="F10286" t="s">
        <v>89</v>
      </c>
      <c r="G10286" t="s">
        <v>89</v>
      </c>
      <c r="H10286" t="s">
        <v>93</v>
      </c>
    </row>
    <row r="10287" spans="1:8" x14ac:dyDescent="0.25">
      <c r="A10287" t="s">
        <v>352</v>
      </c>
      <c r="B10287" t="s">
        <v>1270</v>
      </c>
      <c r="C10287" t="s">
        <v>89</v>
      </c>
      <c r="D10287" t="s">
        <v>89</v>
      </c>
      <c r="E10287" t="s">
        <v>4753</v>
      </c>
      <c r="F10287" t="s">
        <v>89</v>
      </c>
      <c r="G10287" t="s">
        <v>89</v>
      </c>
      <c r="H10287" t="s">
        <v>93</v>
      </c>
    </row>
    <row r="10288" spans="1:8" x14ac:dyDescent="0.25">
      <c r="A10288" t="s">
        <v>352</v>
      </c>
      <c r="B10288" t="s">
        <v>1271</v>
      </c>
      <c r="C10288" t="s">
        <v>89</v>
      </c>
      <c r="D10288" t="s">
        <v>89</v>
      </c>
      <c r="E10288" t="s">
        <v>1233</v>
      </c>
      <c r="F10288" t="s">
        <v>89</v>
      </c>
      <c r="G10288" t="s">
        <v>89</v>
      </c>
      <c r="H10288" t="s">
        <v>93</v>
      </c>
    </row>
    <row r="10289" spans="1:8" x14ac:dyDescent="0.25">
      <c r="A10289" t="s">
        <v>352</v>
      </c>
      <c r="B10289" t="s">
        <v>5998</v>
      </c>
      <c r="C10289" t="s">
        <v>89</v>
      </c>
      <c r="D10289" t="s">
        <v>89</v>
      </c>
      <c r="E10289" t="s">
        <v>1233</v>
      </c>
      <c r="F10289" t="s">
        <v>89</v>
      </c>
      <c r="G10289" t="s">
        <v>89</v>
      </c>
      <c r="H10289" t="s">
        <v>93</v>
      </c>
    </row>
    <row r="10290" spans="1:8" x14ac:dyDescent="0.25">
      <c r="A10290" t="s">
        <v>352</v>
      </c>
      <c r="B10290" t="s">
        <v>1138</v>
      </c>
      <c r="C10290" t="s">
        <v>89</v>
      </c>
      <c r="D10290" t="s">
        <v>89</v>
      </c>
      <c r="E10290" t="s">
        <v>1139</v>
      </c>
      <c r="F10290" t="s">
        <v>89</v>
      </c>
      <c r="G10290" t="s">
        <v>89</v>
      </c>
      <c r="H10290" t="s">
        <v>93</v>
      </c>
    </row>
    <row r="10291" spans="1:8" x14ac:dyDescent="0.25">
      <c r="A10291" t="s">
        <v>353</v>
      </c>
      <c r="B10291" t="s">
        <v>2223</v>
      </c>
      <c r="C10291" t="s">
        <v>89</v>
      </c>
      <c r="D10291" t="s">
        <v>7831</v>
      </c>
      <c r="E10291" t="s">
        <v>2468</v>
      </c>
      <c r="F10291" t="s">
        <v>89</v>
      </c>
      <c r="G10291" t="s">
        <v>89</v>
      </c>
      <c r="H10291" t="s">
        <v>93</v>
      </c>
    </row>
    <row r="10292" spans="1:8" x14ac:dyDescent="0.25">
      <c r="A10292" t="s">
        <v>353</v>
      </c>
      <c r="B10292" t="s">
        <v>3200</v>
      </c>
      <c r="C10292" t="s">
        <v>89</v>
      </c>
      <c r="D10292" t="s">
        <v>7832</v>
      </c>
      <c r="E10292" t="s">
        <v>1485</v>
      </c>
      <c r="F10292" t="s">
        <v>89</v>
      </c>
      <c r="G10292" t="s">
        <v>89</v>
      </c>
      <c r="H10292" t="s">
        <v>93</v>
      </c>
    </row>
    <row r="10293" spans="1:8" x14ac:dyDescent="0.25">
      <c r="A10293" t="s">
        <v>353</v>
      </c>
      <c r="B10293" t="s">
        <v>2189</v>
      </c>
      <c r="C10293" t="s">
        <v>89</v>
      </c>
      <c r="D10293" t="s">
        <v>7833</v>
      </c>
      <c r="E10293" t="s">
        <v>1265</v>
      </c>
      <c r="F10293" t="s">
        <v>89</v>
      </c>
      <c r="G10293" t="s">
        <v>89</v>
      </c>
      <c r="H10293" t="s">
        <v>93</v>
      </c>
    </row>
    <row r="10294" spans="1:8" x14ac:dyDescent="0.25">
      <c r="A10294" t="s">
        <v>353</v>
      </c>
      <c r="B10294" t="s">
        <v>1197</v>
      </c>
      <c r="C10294" t="s">
        <v>89</v>
      </c>
      <c r="D10294" t="s">
        <v>89</v>
      </c>
      <c r="E10294" t="s">
        <v>1142</v>
      </c>
      <c r="F10294" t="s">
        <v>89</v>
      </c>
      <c r="G10294" t="s">
        <v>89</v>
      </c>
      <c r="H10294" t="s">
        <v>93</v>
      </c>
    </row>
    <row r="10295" spans="1:8" x14ac:dyDescent="0.25">
      <c r="A10295" t="s">
        <v>353</v>
      </c>
      <c r="B10295" t="s">
        <v>2193</v>
      </c>
      <c r="C10295" t="s">
        <v>89</v>
      </c>
      <c r="D10295" t="s">
        <v>7834</v>
      </c>
      <c r="E10295" t="s">
        <v>1355</v>
      </c>
      <c r="F10295" t="s">
        <v>89</v>
      </c>
      <c r="G10295" t="s">
        <v>89</v>
      </c>
      <c r="H10295" t="s">
        <v>93</v>
      </c>
    </row>
    <row r="10296" spans="1:8" x14ac:dyDescent="0.25">
      <c r="A10296" t="s">
        <v>353</v>
      </c>
      <c r="B10296" t="s">
        <v>2189</v>
      </c>
      <c r="C10296" t="s">
        <v>89</v>
      </c>
      <c r="D10296" t="s">
        <v>7833</v>
      </c>
      <c r="E10296" t="s">
        <v>1265</v>
      </c>
      <c r="F10296" t="s">
        <v>89</v>
      </c>
      <c r="G10296" t="s">
        <v>89</v>
      </c>
      <c r="H10296" t="s">
        <v>93</v>
      </c>
    </row>
    <row r="10297" spans="1:8" x14ac:dyDescent="0.25">
      <c r="A10297" t="s">
        <v>353</v>
      </c>
      <c r="B10297" t="s">
        <v>2193</v>
      </c>
      <c r="C10297" t="s">
        <v>89</v>
      </c>
      <c r="D10297" t="s">
        <v>7834</v>
      </c>
      <c r="E10297" t="s">
        <v>1355</v>
      </c>
      <c r="F10297" t="s">
        <v>89</v>
      </c>
      <c r="G10297" t="s">
        <v>89</v>
      </c>
      <c r="H10297" t="s">
        <v>93</v>
      </c>
    </row>
    <row r="10298" spans="1:8" x14ac:dyDescent="0.25">
      <c r="A10298" t="s">
        <v>353</v>
      </c>
      <c r="B10298" t="s">
        <v>2195</v>
      </c>
      <c r="C10298" t="s">
        <v>89</v>
      </c>
      <c r="D10298" t="s">
        <v>7835</v>
      </c>
      <c r="E10298" t="s">
        <v>1265</v>
      </c>
      <c r="F10298" t="s">
        <v>89</v>
      </c>
      <c r="G10298" t="s">
        <v>89</v>
      </c>
      <c r="H10298" t="s">
        <v>93</v>
      </c>
    </row>
    <row r="10299" spans="1:8" x14ac:dyDescent="0.25">
      <c r="A10299" t="s">
        <v>353</v>
      </c>
      <c r="B10299" t="s">
        <v>7836</v>
      </c>
      <c r="C10299" t="s">
        <v>89</v>
      </c>
      <c r="D10299" t="s">
        <v>7837</v>
      </c>
      <c r="E10299" t="s">
        <v>1395</v>
      </c>
      <c r="F10299" t="s">
        <v>89</v>
      </c>
      <c r="G10299" t="s">
        <v>89</v>
      </c>
      <c r="H10299" t="s">
        <v>93</v>
      </c>
    </row>
    <row r="10300" spans="1:8" x14ac:dyDescent="0.25">
      <c r="A10300" t="s">
        <v>353</v>
      </c>
      <c r="B10300" t="s">
        <v>7838</v>
      </c>
      <c r="C10300" t="s">
        <v>89</v>
      </c>
      <c r="D10300" t="s">
        <v>7839</v>
      </c>
      <c r="E10300" t="s">
        <v>1180</v>
      </c>
      <c r="F10300" t="s">
        <v>89</v>
      </c>
      <c r="G10300" t="s">
        <v>89</v>
      </c>
      <c r="H10300" t="s">
        <v>93</v>
      </c>
    </row>
    <row r="10301" spans="1:8" x14ac:dyDescent="0.25">
      <c r="A10301" t="s">
        <v>353</v>
      </c>
      <c r="B10301" t="s">
        <v>7840</v>
      </c>
      <c r="C10301" t="s">
        <v>89</v>
      </c>
      <c r="D10301" t="s">
        <v>7841</v>
      </c>
      <c r="E10301" t="s">
        <v>1265</v>
      </c>
      <c r="F10301" t="s">
        <v>89</v>
      </c>
      <c r="G10301" t="s">
        <v>89</v>
      </c>
      <c r="H10301" t="s">
        <v>93</v>
      </c>
    </row>
    <row r="10302" spans="1:8" x14ac:dyDescent="0.25">
      <c r="A10302" t="s">
        <v>353</v>
      </c>
      <c r="B10302" t="s">
        <v>7842</v>
      </c>
      <c r="C10302" t="s">
        <v>89</v>
      </c>
      <c r="D10302" t="s">
        <v>7843</v>
      </c>
      <c r="E10302" t="s">
        <v>1265</v>
      </c>
      <c r="F10302" t="s">
        <v>89</v>
      </c>
      <c r="G10302" t="s">
        <v>89</v>
      </c>
      <c r="H10302" t="s">
        <v>93</v>
      </c>
    </row>
    <row r="10303" spans="1:8" x14ac:dyDescent="0.25">
      <c r="A10303" t="s">
        <v>353</v>
      </c>
      <c r="B10303" t="s">
        <v>7844</v>
      </c>
      <c r="C10303" t="s">
        <v>89</v>
      </c>
      <c r="D10303" t="s">
        <v>7845</v>
      </c>
      <c r="E10303" t="s">
        <v>1265</v>
      </c>
      <c r="F10303" t="s">
        <v>89</v>
      </c>
      <c r="G10303" t="s">
        <v>89</v>
      </c>
      <c r="H10303" t="s">
        <v>93</v>
      </c>
    </row>
    <row r="10304" spans="1:8" x14ac:dyDescent="0.25">
      <c r="A10304" t="s">
        <v>353</v>
      </c>
      <c r="B10304" t="s">
        <v>7846</v>
      </c>
      <c r="C10304" t="s">
        <v>89</v>
      </c>
      <c r="D10304" t="s">
        <v>7847</v>
      </c>
      <c r="E10304" t="s">
        <v>1265</v>
      </c>
      <c r="F10304" t="s">
        <v>89</v>
      </c>
      <c r="G10304" t="s">
        <v>89</v>
      </c>
      <c r="H10304" t="s">
        <v>93</v>
      </c>
    </row>
    <row r="10305" spans="1:8" x14ac:dyDescent="0.25">
      <c r="A10305" t="s">
        <v>353</v>
      </c>
      <c r="B10305" t="s">
        <v>1112</v>
      </c>
      <c r="C10305" t="s">
        <v>89</v>
      </c>
      <c r="D10305" t="s">
        <v>89</v>
      </c>
      <c r="E10305" t="s">
        <v>1162</v>
      </c>
      <c r="F10305" t="s">
        <v>89</v>
      </c>
      <c r="G10305" t="s">
        <v>89</v>
      </c>
      <c r="H10305" t="s">
        <v>93</v>
      </c>
    </row>
    <row r="10306" spans="1:8" x14ac:dyDescent="0.25">
      <c r="A10306" t="s">
        <v>353</v>
      </c>
      <c r="B10306" t="s">
        <v>1114</v>
      </c>
      <c r="C10306" t="s">
        <v>89</v>
      </c>
      <c r="D10306" t="s">
        <v>89</v>
      </c>
      <c r="E10306" t="s">
        <v>1162</v>
      </c>
      <c r="F10306" t="s">
        <v>89</v>
      </c>
      <c r="G10306" t="s">
        <v>89</v>
      </c>
      <c r="H10306" t="s">
        <v>93</v>
      </c>
    </row>
    <row r="10307" spans="1:8" x14ac:dyDescent="0.25">
      <c r="A10307" t="s">
        <v>353</v>
      </c>
      <c r="B10307" t="s">
        <v>1098</v>
      </c>
      <c r="C10307" t="s">
        <v>89</v>
      </c>
      <c r="D10307" t="s">
        <v>1682</v>
      </c>
      <c r="E10307" t="s">
        <v>1278</v>
      </c>
      <c r="F10307" t="s">
        <v>89</v>
      </c>
      <c r="G10307" t="s">
        <v>89</v>
      </c>
      <c r="H10307" t="s">
        <v>93</v>
      </c>
    </row>
    <row r="10308" spans="1:8" x14ac:dyDescent="0.25">
      <c r="A10308" t="s">
        <v>353</v>
      </c>
      <c r="B10308" t="s">
        <v>2896</v>
      </c>
      <c r="C10308" t="s">
        <v>89</v>
      </c>
      <c r="D10308" t="s">
        <v>7848</v>
      </c>
      <c r="E10308" t="s">
        <v>1105</v>
      </c>
      <c r="F10308" t="s">
        <v>89</v>
      </c>
      <c r="G10308" t="s">
        <v>89</v>
      </c>
      <c r="H10308" t="s">
        <v>93</v>
      </c>
    </row>
    <row r="10309" spans="1:8" x14ac:dyDescent="0.25">
      <c r="A10309" t="s">
        <v>353</v>
      </c>
      <c r="B10309" t="s">
        <v>7849</v>
      </c>
      <c r="C10309" t="s">
        <v>89</v>
      </c>
      <c r="D10309" t="s">
        <v>7850</v>
      </c>
      <c r="E10309" t="s">
        <v>1265</v>
      </c>
      <c r="F10309" t="s">
        <v>89</v>
      </c>
      <c r="G10309" t="s">
        <v>89</v>
      </c>
      <c r="H10309" t="s">
        <v>93</v>
      </c>
    </row>
    <row r="10310" spans="1:8" x14ac:dyDescent="0.25">
      <c r="A10310" t="s">
        <v>353</v>
      </c>
      <c r="B10310" t="s">
        <v>1803</v>
      </c>
      <c r="C10310" t="s">
        <v>89</v>
      </c>
      <c r="D10310" t="s">
        <v>89</v>
      </c>
      <c r="E10310" t="s">
        <v>1142</v>
      </c>
      <c r="F10310" t="s">
        <v>89</v>
      </c>
      <c r="G10310" t="s">
        <v>89</v>
      </c>
      <c r="H10310" t="s">
        <v>93</v>
      </c>
    </row>
    <row r="10311" spans="1:8" x14ac:dyDescent="0.25">
      <c r="A10311" t="s">
        <v>353</v>
      </c>
      <c r="B10311" t="s">
        <v>1687</v>
      </c>
      <c r="C10311" t="s">
        <v>89</v>
      </c>
      <c r="D10311" t="s">
        <v>7851</v>
      </c>
      <c r="E10311" t="s">
        <v>1097</v>
      </c>
      <c r="F10311" t="s">
        <v>89</v>
      </c>
      <c r="G10311" t="s">
        <v>89</v>
      </c>
      <c r="H10311" t="s">
        <v>93</v>
      </c>
    </row>
    <row r="10312" spans="1:8" x14ac:dyDescent="0.25">
      <c r="A10312" t="s">
        <v>353</v>
      </c>
      <c r="B10312" t="s">
        <v>1308</v>
      </c>
      <c r="C10312" t="s">
        <v>89</v>
      </c>
      <c r="D10312" t="s">
        <v>7852</v>
      </c>
      <c r="E10312" t="s">
        <v>1105</v>
      </c>
      <c r="F10312" t="s">
        <v>89</v>
      </c>
      <c r="G10312" t="s">
        <v>89</v>
      </c>
      <c r="H10312" t="s">
        <v>93</v>
      </c>
    </row>
    <row r="10313" spans="1:8" x14ac:dyDescent="0.25">
      <c r="A10313" t="s">
        <v>353</v>
      </c>
      <c r="B10313" t="s">
        <v>1658</v>
      </c>
      <c r="C10313" t="s">
        <v>89</v>
      </c>
      <c r="D10313" t="s">
        <v>7853</v>
      </c>
      <c r="E10313" t="s">
        <v>1097</v>
      </c>
      <c r="F10313" t="s">
        <v>89</v>
      </c>
      <c r="G10313" t="s">
        <v>89</v>
      </c>
      <c r="H10313" t="s">
        <v>93</v>
      </c>
    </row>
    <row r="10314" spans="1:8" x14ac:dyDescent="0.25">
      <c r="A10314" t="s">
        <v>353</v>
      </c>
      <c r="B10314" t="s">
        <v>5289</v>
      </c>
      <c r="C10314" t="s">
        <v>89</v>
      </c>
      <c r="D10314" t="s">
        <v>7854</v>
      </c>
      <c r="E10314" t="s">
        <v>1180</v>
      </c>
      <c r="F10314" t="s">
        <v>89</v>
      </c>
      <c r="G10314" t="s">
        <v>89</v>
      </c>
      <c r="H10314" t="s">
        <v>93</v>
      </c>
    </row>
    <row r="10315" spans="1:8" x14ac:dyDescent="0.25">
      <c r="A10315" t="s">
        <v>353</v>
      </c>
      <c r="B10315" t="s">
        <v>7855</v>
      </c>
      <c r="C10315" t="s">
        <v>89</v>
      </c>
      <c r="D10315" t="s">
        <v>7856</v>
      </c>
      <c r="E10315" t="s">
        <v>1180</v>
      </c>
      <c r="F10315" t="s">
        <v>89</v>
      </c>
      <c r="G10315" t="s">
        <v>89</v>
      </c>
      <c r="H10315" t="s">
        <v>93</v>
      </c>
    </row>
    <row r="10316" spans="1:8" x14ac:dyDescent="0.25">
      <c r="A10316" t="s">
        <v>353</v>
      </c>
      <c r="B10316" t="s">
        <v>7857</v>
      </c>
      <c r="C10316" t="s">
        <v>89</v>
      </c>
      <c r="D10316" t="s">
        <v>7858</v>
      </c>
      <c r="E10316" t="s">
        <v>1180</v>
      </c>
      <c r="F10316" t="s">
        <v>89</v>
      </c>
      <c r="G10316" t="s">
        <v>89</v>
      </c>
      <c r="H10316" t="s">
        <v>93</v>
      </c>
    </row>
    <row r="10317" spans="1:8" x14ac:dyDescent="0.25">
      <c r="A10317" t="s">
        <v>353</v>
      </c>
      <c r="B10317" t="s">
        <v>7859</v>
      </c>
      <c r="C10317" t="s">
        <v>89</v>
      </c>
      <c r="D10317" t="s">
        <v>7860</v>
      </c>
      <c r="E10317" t="s">
        <v>1180</v>
      </c>
      <c r="F10317" t="s">
        <v>89</v>
      </c>
      <c r="G10317" t="s">
        <v>89</v>
      </c>
      <c r="H10317" t="s">
        <v>93</v>
      </c>
    </row>
    <row r="10318" spans="1:8" x14ac:dyDescent="0.25">
      <c r="A10318" t="s">
        <v>353</v>
      </c>
      <c r="B10318" t="s">
        <v>7861</v>
      </c>
      <c r="C10318" t="s">
        <v>89</v>
      </c>
      <c r="D10318" t="s">
        <v>7862</v>
      </c>
      <c r="E10318" t="s">
        <v>1180</v>
      </c>
      <c r="F10318" t="s">
        <v>89</v>
      </c>
      <c r="G10318" t="s">
        <v>89</v>
      </c>
      <c r="H10318" t="s">
        <v>93</v>
      </c>
    </row>
    <row r="10319" spans="1:8" x14ac:dyDescent="0.25">
      <c r="A10319" t="s">
        <v>353</v>
      </c>
      <c r="B10319" t="s">
        <v>7863</v>
      </c>
      <c r="C10319" t="s">
        <v>89</v>
      </c>
      <c r="D10319" t="s">
        <v>7864</v>
      </c>
      <c r="E10319" t="s">
        <v>1180</v>
      </c>
      <c r="F10319" t="s">
        <v>89</v>
      </c>
      <c r="G10319" t="s">
        <v>89</v>
      </c>
      <c r="H10319" t="s">
        <v>93</v>
      </c>
    </row>
    <row r="10320" spans="1:8" x14ac:dyDescent="0.25">
      <c r="A10320" t="s">
        <v>353</v>
      </c>
      <c r="B10320" t="s">
        <v>7865</v>
      </c>
      <c r="C10320" t="s">
        <v>89</v>
      </c>
      <c r="D10320" t="s">
        <v>7866</v>
      </c>
      <c r="E10320" t="s">
        <v>1180</v>
      </c>
      <c r="F10320" t="s">
        <v>89</v>
      </c>
      <c r="G10320" t="s">
        <v>89</v>
      </c>
      <c r="H10320" t="s">
        <v>93</v>
      </c>
    </row>
    <row r="10321" spans="1:8" x14ac:dyDescent="0.25">
      <c r="A10321" t="s">
        <v>353</v>
      </c>
      <c r="B10321" t="s">
        <v>7867</v>
      </c>
      <c r="C10321" t="s">
        <v>89</v>
      </c>
      <c r="D10321" t="s">
        <v>7868</v>
      </c>
      <c r="E10321" t="s">
        <v>1180</v>
      </c>
      <c r="F10321" t="s">
        <v>89</v>
      </c>
      <c r="G10321" t="s">
        <v>89</v>
      </c>
      <c r="H10321" t="s">
        <v>93</v>
      </c>
    </row>
    <row r="10322" spans="1:8" x14ac:dyDescent="0.25">
      <c r="A10322" t="s">
        <v>353</v>
      </c>
      <c r="B10322" t="s">
        <v>7869</v>
      </c>
      <c r="C10322" t="s">
        <v>89</v>
      </c>
      <c r="D10322" t="s">
        <v>7870</v>
      </c>
      <c r="E10322" t="s">
        <v>1180</v>
      </c>
      <c r="F10322" t="s">
        <v>89</v>
      </c>
      <c r="G10322" t="s">
        <v>89</v>
      </c>
      <c r="H10322" t="s">
        <v>93</v>
      </c>
    </row>
    <row r="10323" spans="1:8" x14ac:dyDescent="0.25">
      <c r="A10323" t="s">
        <v>353</v>
      </c>
      <c r="B10323" t="s">
        <v>7871</v>
      </c>
      <c r="C10323" t="s">
        <v>89</v>
      </c>
      <c r="D10323" t="s">
        <v>7872</v>
      </c>
      <c r="E10323" t="s">
        <v>1180</v>
      </c>
      <c r="F10323" t="s">
        <v>89</v>
      </c>
      <c r="G10323" t="s">
        <v>89</v>
      </c>
      <c r="H10323" t="s">
        <v>93</v>
      </c>
    </row>
    <row r="10324" spans="1:8" x14ac:dyDescent="0.25">
      <c r="A10324" t="s">
        <v>353</v>
      </c>
      <c r="B10324" t="s">
        <v>7873</v>
      </c>
      <c r="C10324" t="s">
        <v>89</v>
      </c>
      <c r="D10324" t="s">
        <v>7874</v>
      </c>
      <c r="E10324" t="s">
        <v>1180</v>
      </c>
      <c r="F10324" t="s">
        <v>89</v>
      </c>
      <c r="G10324" t="s">
        <v>89</v>
      </c>
      <c r="H10324" t="s">
        <v>93</v>
      </c>
    </row>
    <row r="10325" spans="1:8" x14ac:dyDescent="0.25">
      <c r="A10325" t="s">
        <v>353</v>
      </c>
      <c r="B10325" t="s">
        <v>7875</v>
      </c>
      <c r="C10325" t="s">
        <v>89</v>
      </c>
      <c r="D10325" t="s">
        <v>7876</v>
      </c>
      <c r="E10325" t="s">
        <v>1744</v>
      </c>
      <c r="F10325" t="s">
        <v>89</v>
      </c>
      <c r="G10325" t="s">
        <v>89</v>
      </c>
      <c r="H10325" t="s">
        <v>93</v>
      </c>
    </row>
    <row r="10326" spans="1:8" x14ac:dyDescent="0.25">
      <c r="A10326" t="s">
        <v>353</v>
      </c>
      <c r="B10326" t="s">
        <v>7877</v>
      </c>
      <c r="C10326" t="s">
        <v>89</v>
      </c>
      <c r="D10326" t="s">
        <v>7878</v>
      </c>
      <c r="E10326" t="s">
        <v>3014</v>
      </c>
      <c r="F10326" t="s">
        <v>89</v>
      </c>
      <c r="G10326" t="s">
        <v>89</v>
      </c>
      <c r="H10326" t="s">
        <v>93</v>
      </c>
    </row>
    <row r="10327" spans="1:8" x14ac:dyDescent="0.25">
      <c r="A10327" t="s">
        <v>353</v>
      </c>
      <c r="B10327" t="s">
        <v>5276</v>
      </c>
      <c r="C10327" t="s">
        <v>89</v>
      </c>
      <c r="D10327" t="s">
        <v>7879</v>
      </c>
      <c r="E10327" t="s">
        <v>3014</v>
      </c>
      <c r="F10327" t="s">
        <v>89</v>
      </c>
      <c r="G10327" t="s">
        <v>89</v>
      </c>
      <c r="H10327" t="s">
        <v>93</v>
      </c>
    </row>
    <row r="10328" spans="1:8" x14ac:dyDescent="0.25">
      <c r="A10328" t="s">
        <v>353</v>
      </c>
      <c r="B10328" t="s">
        <v>7880</v>
      </c>
      <c r="C10328" t="s">
        <v>89</v>
      </c>
      <c r="D10328" t="s">
        <v>7881</v>
      </c>
      <c r="E10328" t="s">
        <v>3014</v>
      </c>
      <c r="F10328" t="s">
        <v>89</v>
      </c>
      <c r="G10328" t="s">
        <v>89</v>
      </c>
      <c r="H10328" t="s">
        <v>93</v>
      </c>
    </row>
    <row r="10329" spans="1:8" x14ac:dyDescent="0.25">
      <c r="A10329" t="s">
        <v>353</v>
      </c>
      <c r="B10329" t="s">
        <v>7882</v>
      </c>
      <c r="C10329" t="s">
        <v>89</v>
      </c>
      <c r="D10329" t="s">
        <v>7883</v>
      </c>
      <c r="E10329" t="s">
        <v>3014</v>
      </c>
      <c r="F10329" t="s">
        <v>89</v>
      </c>
      <c r="G10329" t="s">
        <v>89</v>
      </c>
      <c r="H10329" t="s">
        <v>93</v>
      </c>
    </row>
    <row r="10330" spans="1:8" x14ac:dyDescent="0.25">
      <c r="A10330" t="s">
        <v>353</v>
      </c>
      <c r="B10330" t="s">
        <v>7884</v>
      </c>
      <c r="C10330" t="s">
        <v>89</v>
      </c>
      <c r="D10330" t="s">
        <v>7885</v>
      </c>
      <c r="E10330" t="s">
        <v>7886</v>
      </c>
      <c r="F10330" t="s">
        <v>89</v>
      </c>
      <c r="G10330" t="s">
        <v>89</v>
      </c>
      <c r="H10330" t="s">
        <v>93</v>
      </c>
    </row>
    <row r="10331" spans="1:8" x14ac:dyDescent="0.25">
      <c r="A10331" t="s">
        <v>353</v>
      </c>
      <c r="B10331" t="s">
        <v>7887</v>
      </c>
      <c r="C10331" t="s">
        <v>89</v>
      </c>
      <c r="D10331" t="s">
        <v>7888</v>
      </c>
      <c r="E10331" t="s">
        <v>3014</v>
      </c>
      <c r="F10331" t="s">
        <v>89</v>
      </c>
      <c r="G10331" t="s">
        <v>89</v>
      </c>
      <c r="H10331" t="s">
        <v>93</v>
      </c>
    </row>
    <row r="10332" spans="1:8" x14ac:dyDescent="0.25">
      <c r="A10332" t="s">
        <v>353</v>
      </c>
      <c r="B10332" t="s">
        <v>7889</v>
      </c>
      <c r="C10332" t="s">
        <v>89</v>
      </c>
      <c r="D10332" t="s">
        <v>7890</v>
      </c>
      <c r="E10332" t="s">
        <v>3014</v>
      </c>
      <c r="F10332" t="s">
        <v>89</v>
      </c>
      <c r="G10332" t="s">
        <v>89</v>
      </c>
      <c r="H10332" t="s">
        <v>93</v>
      </c>
    </row>
    <row r="10333" spans="1:8" x14ac:dyDescent="0.25">
      <c r="A10333" t="s">
        <v>353</v>
      </c>
      <c r="B10333" t="s">
        <v>7891</v>
      </c>
      <c r="C10333" t="s">
        <v>89</v>
      </c>
      <c r="D10333" t="s">
        <v>7892</v>
      </c>
      <c r="E10333" t="s">
        <v>4736</v>
      </c>
      <c r="F10333" t="s">
        <v>89</v>
      </c>
      <c r="G10333" t="s">
        <v>89</v>
      </c>
      <c r="H10333" t="s">
        <v>93</v>
      </c>
    </row>
    <row r="10334" spans="1:8" x14ac:dyDescent="0.25">
      <c r="A10334" t="s">
        <v>353</v>
      </c>
      <c r="B10334" t="s">
        <v>7893</v>
      </c>
      <c r="C10334" t="s">
        <v>89</v>
      </c>
      <c r="D10334" t="s">
        <v>7894</v>
      </c>
      <c r="E10334" t="s">
        <v>1180</v>
      </c>
      <c r="F10334" t="s">
        <v>89</v>
      </c>
      <c r="G10334" t="s">
        <v>89</v>
      </c>
      <c r="H10334" t="s">
        <v>93</v>
      </c>
    </row>
    <row r="10335" spans="1:8" x14ac:dyDescent="0.25">
      <c r="A10335" t="s">
        <v>353</v>
      </c>
      <c r="B10335" t="s">
        <v>1314</v>
      </c>
      <c r="C10335" t="s">
        <v>89</v>
      </c>
      <c r="D10335" t="s">
        <v>7894</v>
      </c>
      <c r="E10335" t="s">
        <v>1395</v>
      </c>
      <c r="F10335" t="s">
        <v>89</v>
      </c>
      <c r="G10335" t="s">
        <v>89</v>
      </c>
      <c r="H10335" t="s">
        <v>93</v>
      </c>
    </row>
    <row r="10336" spans="1:8" x14ac:dyDescent="0.25">
      <c r="A10336" t="s">
        <v>353</v>
      </c>
      <c r="B10336" t="s">
        <v>3280</v>
      </c>
      <c r="C10336" t="s">
        <v>89</v>
      </c>
      <c r="D10336" t="s">
        <v>7894</v>
      </c>
      <c r="E10336" t="s">
        <v>1166</v>
      </c>
      <c r="F10336" t="s">
        <v>89</v>
      </c>
      <c r="G10336" t="s">
        <v>89</v>
      </c>
      <c r="H10336" t="s">
        <v>93</v>
      </c>
    </row>
    <row r="10337" spans="1:8" x14ac:dyDescent="0.25">
      <c r="A10337" t="s">
        <v>353</v>
      </c>
      <c r="B10337" t="s">
        <v>7895</v>
      </c>
      <c r="C10337" t="s">
        <v>89</v>
      </c>
      <c r="D10337" t="s">
        <v>7894</v>
      </c>
      <c r="E10337" t="s">
        <v>1166</v>
      </c>
      <c r="F10337" t="s">
        <v>89</v>
      </c>
      <c r="G10337" t="s">
        <v>89</v>
      </c>
      <c r="H10337" t="s">
        <v>93</v>
      </c>
    </row>
    <row r="10338" spans="1:8" x14ac:dyDescent="0.25">
      <c r="A10338" t="s">
        <v>353</v>
      </c>
      <c r="B10338" t="s">
        <v>7896</v>
      </c>
      <c r="C10338" t="s">
        <v>89</v>
      </c>
      <c r="D10338" t="s">
        <v>7894</v>
      </c>
      <c r="E10338" t="s">
        <v>1751</v>
      </c>
      <c r="F10338" t="s">
        <v>89</v>
      </c>
      <c r="G10338" t="s">
        <v>89</v>
      </c>
      <c r="H10338" t="s">
        <v>93</v>
      </c>
    </row>
    <row r="10339" spans="1:8" x14ac:dyDescent="0.25">
      <c r="A10339" t="s">
        <v>353</v>
      </c>
      <c r="B10339" t="s">
        <v>3105</v>
      </c>
      <c r="C10339" t="s">
        <v>89</v>
      </c>
      <c r="D10339" t="s">
        <v>7894</v>
      </c>
      <c r="E10339" t="s">
        <v>1615</v>
      </c>
      <c r="F10339" t="s">
        <v>89</v>
      </c>
      <c r="G10339" t="s">
        <v>89</v>
      </c>
      <c r="H10339" t="s">
        <v>93</v>
      </c>
    </row>
    <row r="10340" spans="1:8" x14ac:dyDescent="0.25">
      <c r="A10340" t="s">
        <v>353</v>
      </c>
      <c r="B10340" t="s">
        <v>7897</v>
      </c>
      <c r="C10340" t="s">
        <v>89</v>
      </c>
      <c r="D10340" t="s">
        <v>7894</v>
      </c>
      <c r="E10340" t="s">
        <v>3014</v>
      </c>
      <c r="F10340" t="s">
        <v>89</v>
      </c>
      <c r="G10340" t="s">
        <v>89</v>
      </c>
      <c r="H10340" t="s">
        <v>93</v>
      </c>
    </row>
    <row r="10341" spans="1:8" x14ac:dyDescent="0.25">
      <c r="A10341" t="s">
        <v>353</v>
      </c>
      <c r="B10341" t="s">
        <v>2223</v>
      </c>
      <c r="C10341" t="s">
        <v>89</v>
      </c>
      <c r="D10341" t="s">
        <v>7831</v>
      </c>
      <c r="E10341" t="s">
        <v>2468</v>
      </c>
      <c r="F10341" t="s">
        <v>89</v>
      </c>
      <c r="G10341" t="s">
        <v>89</v>
      </c>
      <c r="H10341" t="s">
        <v>93</v>
      </c>
    </row>
    <row r="10342" spans="1:8" x14ac:dyDescent="0.25">
      <c r="A10342" t="s">
        <v>353</v>
      </c>
      <c r="B10342" t="s">
        <v>7898</v>
      </c>
      <c r="C10342" t="s">
        <v>89</v>
      </c>
      <c r="D10342" t="s">
        <v>7899</v>
      </c>
      <c r="E10342" t="s">
        <v>1615</v>
      </c>
      <c r="F10342" t="s">
        <v>89</v>
      </c>
      <c r="G10342" t="s">
        <v>89</v>
      </c>
      <c r="H10342" t="s">
        <v>93</v>
      </c>
    </row>
    <row r="10343" spans="1:8" x14ac:dyDescent="0.25">
      <c r="A10343" t="s">
        <v>353</v>
      </c>
      <c r="B10343" t="s">
        <v>1775</v>
      </c>
      <c r="C10343" t="s">
        <v>89</v>
      </c>
      <c r="D10343" t="s">
        <v>7894</v>
      </c>
      <c r="E10343" t="s">
        <v>1180</v>
      </c>
      <c r="F10343" t="s">
        <v>89</v>
      </c>
      <c r="G10343" t="s">
        <v>89</v>
      </c>
      <c r="H10343" t="s">
        <v>93</v>
      </c>
    </row>
    <row r="10344" spans="1:8" x14ac:dyDescent="0.25">
      <c r="A10344" t="s">
        <v>353</v>
      </c>
      <c r="B10344" t="s">
        <v>5255</v>
      </c>
      <c r="C10344" t="s">
        <v>89</v>
      </c>
      <c r="D10344" t="s">
        <v>7900</v>
      </c>
      <c r="E10344" t="s">
        <v>3024</v>
      </c>
      <c r="F10344" t="s">
        <v>89</v>
      </c>
      <c r="G10344" t="s">
        <v>89</v>
      </c>
      <c r="H10344" t="s">
        <v>93</v>
      </c>
    </row>
    <row r="10345" spans="1:8" x14ac:dyDescent="0.25">
      <c r="A10345" t="s">
        <v>353</v>
      </c>
      <c r="B10345" t="s">
        <v>1312</v>
      </c>
      <c r="C10345" t="s">
        <v>89</v>
      </c>
      <c r="D10345" t="s">
        <v>7901</v>
      </c>
      <c r="E10345" t="s">
        <v>1180</v>
      </c>
      <c r="F10345" t="s">
        <v>89</v>
      </c>
      <c r="G10345" t="s">
        <v>89</v>
      </c>
      <c r="H10345" t="s">
        <v>93</v>
      </c>
    </row>
    <row r="10346" spans="1:8" x14ac:dyDescent="0.25">
      <c r="A10346" t="s">
        <v>353</v>
      </c>
      <c r="B10346" t="s">
        <v>1403</v>
      </c>
      <c r="C10346" t="s">
        <v>89</v>
      </c>
      <c r="D10346" t="s">
        <v>2658</v>
      </c>
      <c r="E10346" t="s">
        <v>1166</v>
      </c>
      <c r="F10346" t="s">
        <v>89</v>
      </c>
      <c r="G10346" t="s">
        <v>89</v>
      </c>
      <c r="H10346" t="s">
        <v>93</v>
      </c>
    </row>
    <row r="10347" spans="1:8" x14ac:dyDescent="0.25">
      <c r="A10347" t="s">
        <v>353</v>
      </c>
      <c r="B10347" t="s">
        <v>7902</v>
      </c>
      <c r="C10347" t="s">
        <v>89</v>
      </c>
      <c r="D10347" t="s">
        <v>7903</v>
      </c>
      <c r="E10347" t="s">
        <v>7886</v>
      </c>
      <c r="F10347" t="s">
        <v>89</v>
      </c>
      <c r="G10347" t="s">
        <v>89</v>
      </c>
      <c r="H10347" t="s">
        <v>93</v>
      </c>
    </row>
    <row r="10348" spans="1:8" x14ac:dyDescent="0.25">
      <c r="A10348" t="s">
        <v>353</v>
      </c>
      <c r="B10348" t="s">
        <v>7904</v>
      </c>
      <c r="C10348" t="s">
        <v>89</v>
      </c>
      <c r="D10348" t="s">
        <v>7905</v>
      </c>
      <c r="E10348" t="s">
        <v>1751</v>
      </c>
      <c r="F10348" t="s">
        <v>89</v>
      </c>
      <c r="G10348" t="s">
        <v>89</v>
      </c>
      <c r="H10348" t="s">
        <v>93</v>
      </c>
    </row>
    <row r="10349" spans="1:8" x14ac:dyDescent="0.25">
      <c r="A10349" t="s">
        <v>353</v>
      </c>
      <c r="B10349" t="s">
        <v>7906</v>
      </c>
      <c r="C10349" t="s">
        <v>89</v>
      </c>
      <c r="D10349" t="s">
        <v>7907</v>
      </c>
      <c r="E10349" t="s">
        <v>1751</v>
      </c>
      <c r="F10349" t="s">
        <v>89</v>
      </c>
      <c r="G10349" t="s">
        <v>89</v>
      </c>
      <c r="H10349" t="s">
        <v>93</v>
      </c>
    </row>
    <row r="10350" spans="1:8" x14ac:dyDescent="0.25">
      <c r="A10350" t="s">
        <v>353</v>
      </c>
      <c r="B10350" t="s">
        <v>7908</v>
      </c>
      <c r="C10350" t="s">
        <v>89</v>
      </c>
      <c r="D10350" t="s">
        <v>7909</v>
      </c>
      <c r="E10350" t="s">
        <v>7886</v>
      </c>
      <c r="F10350" t="s">
        <v>89</v>
      </c>
      <c r="G10350" t="s">
        <v>89</v>
      </c>
      <c r="H10350" t="s">
        <v>93</v>
      </c>
    </row>
    <row r="10351" spans="1:8" x14ac:dyDescent="0.25">
      <c r="A10351" t="s">
        <v>353</v>
      </c>
      <c r="B10351" t="s">
        <v>2247</v>
      </c>
      <c r="C10351" t="s">
        <v>89</v>
      </c>
      <c r="D10351" t="s">
        <v>89</v>
      </c>
      <c r="E10351" t="s">
        <v>7886</v>
      </c>
      <c r="F10351" t="s">
        <v>89</v>
      </c>
      <c r="G10351" t="s">
        <v>89</v>
      </c>
      <c r="H10351" t="s">
        <v>93</v>
      </c>
    </row>
    <row r="10352" spans="1:8" x14ac:dyDescent="0.25">
      <c r="A10352" t="s">
        <v>353</v>
      </c>
      <c r="B10352" t="s">
        <v>7910</v>
      </c>
      <c r="C10352" t="s">
        <v>89</v>
      </c>
      <c r="D10352" t="s">
        <v>7911</v>
      </c>
      <c r="E10352" t="s">
        <v>1401</v>
      </c>
      <c r="F10352" t="s">
        <v>89</v>
      </c>
      <c r="G10352" t="s">
        <v>89</v>
      </c>
      <c r="H10352" t="s">
        <v>93</v>
      </c>
    </row>
    <row r="10353" spans="1:8" x14ac:dyDescent="0.25">
      <c r="A10353" t="s">
        <v>353</v>
      </c>
      <c r="B10353" t="s">
        <v>7912</v>
      </c>
      <c r="C10353" t="s">
        <v>89</v>
      </c>
      <c r="D10353" t="s">
        <v>89</v>
      </c>
      <c r="E10353" t="s">
        <v>1298</v>
      </c>
      <c r="F10353" t="s">
        <v>89</v>
      </c>
      <c r="G10353" t="s">
        <v>89</v>
      </c>
      <c r="H10353" t="s">
        <v>93</v>
      </c>
    </row>
    <row r="10354" spans="1:8" x14ac:dyDescent="0.25">
      <c r="A10354" t="s">
        <v>353</v>
      </c>
      <c r="B10354" t="s">
        <v>7913</v>
      </c>
      <c r="C10354" t="s">
        <v>89</v>
      </c>
      <c r="D10354" t="s">
        <v>89</v>
      </c>
      <c r="E10354" t="s">
        <v>1102</v>
      </c>
      <c r="F10354" t="s">
        <v>89</v>
      </c>
      <c r="G10354" t="s">
        <v>89</v>
      </c>
      <c r="H10354" t="s">
        <v>93</v>
      </c>
    </row>
    <row r="10355" spans="1:8" x14ac:dyDescent="0.25">
      <c r="A10355" t="s">
        <v>353</v>
      </c>
      <c r="B10355" t="s">
        <v>2249</v>
      </c>
      <c r="C10355" t="s">
        <v>89</v>
      </c>
      <c r="D10355" t="s">
        <v>89</v>
      </c>
      <c r="E10355" t="s">
        <v>1298</v>
      </c>
      <c r="F10355" t="s">
        <v>89</v>
      </c>
      <c r="G10355" t="s">
        <v>89</v>
      </c>
      <c r="H10355" t="s">
        <v>93</v>
      </c>
    </row>
    <row r="10356" spans="1:8" x14ac:dyDescent="0.25">
      <c r="A10356" t="s">
        <v>353</v>
      </c>
      <c r="B10356" t="s">
        <v>2140</v>
      </c>
      <c r="C10356" t="s">
        <v>89</v>
      </c>
      <c r="D10356" t="s">
        <v>89</v>
      </c>
      <c r="E10356" t="s">
        <v>1180</v>
      </c>
      <c r="F10356" t="s">
        <v>89</v>
      </c>
      <c r="G10356" t="s">
        <v>89</v>
      </c>
      <c r="H10356" t="s">
        <v>93</v>
      </c>
    </row>
    <row r="10357" spans="1:8" x14ac:dyDescent="0.25">
      <c r="A10357" t="s">
        <v>353</v>
      </c>
      <c r="B10357" t="s">
        <v>2248</v>
      </c>
      <c r="C10357" t="s">
        <v>89</v>
      </c>
      <c r="D10357" t="s">
        <v>89</v>
      </c>
      <c r="E10357" t="s">
        <v>1298</v>
      </c>
      <c r="F10357" t="s">
        <v>89</v>
      </c>
      <c r="G10357" t="s">
        <v>89</v>
      </c>
      <c r="H10357" t="s">
        <v>93</v>
      </c>
    </row>
    <row r="10358" spans="1:8" x14ac:dyDescent="0.25">
      <c r="A10358" t="s">
        <v>353</v>
      </c>
      <c r="B10358" t="s">
        <v>7914</v>
      </c>
      <c r="C10358" t="s">
        <v>89</v>
      </c>
      <c r="D10358" t="s">
        <v>7915</v>
      </c>
      <c r="E10358" t="s">
        <v>1751</v>
      </c>
      <c r="F10358" t="s">
        <v>89</v>
      </c>
      <c r="G10358" t="s">
        <v>89</v>
      </c>
      <c r="H10358" t="s">
        <v>93</v>
      </c>
    </row>
    <row r="10359" spans="1:8" x14ac:dyDescent="0.25">
      <c r="A10359" t="s">
        <v>353</v>
      </c>
      <c r="B10359" t="s">
        <v>7916</v>
      </c>
      <c r="C10359" t="s">
        <v>89</v>
      </c>
      <c r="D10359" t="s">
        <v>89</v>
      </c>
      <c r="E10359" t="s">
        <v>7917</v>
      </c>
      <c r="F10359" t="s">
        <v>89</v>
      </c>
      <c r="G10359" t="s">
        <v>89</v>
      </c>
      <c r="H10359" t="s">
        <v>93</v>
      </c>
    </row>
    <row r="10360" spans="1:8" x14ac:dyDescent="0.25">
      <c r="A10360" t="s">
        <v>353</v>
      </c>
      <c r="B10360" t="s">
        <v>7918</v>
      </c>
      <c r="C10360" t="s">
        <v>89</v>
      </c>
      <c r="D10360" t="s">
        <v>7919</v>
      </c>
      <c r="E10360" t="s">
        <v>1102</v>
      </c>
      <c r="F10360" t="s">
        <v>89</v>
      </c>
      <c r="G10360" t="s">
        <v>89</v>
      </c>
      <c r="H10360" t="s">
        <v>93</v>
      </c>
    </row>
    <row r="10361" spans="1:8" x14ac:dyDescent="0.25">
      <c r="A10361" t="s">
        <v>353</v>
      </c>
      <c r="B10361" t="s">
        <v>7920</v>
      </c>
      <c r="C10361" t="s">
        <v>89</v>
      </c>
      <c r="D10361" t="s">
        <v>7921</v>
      </c>
      <c r="E10361" t="s">
        <v>1395</v>
      </c>
      <c r="F10361" t="s">
        <v>89</v>
      </c>
      <c r="G10361" t="s">
        <v>89</v>
      </c>
      <c r="H10361" t="s">
        <v>93</v>
      </c>
    </row>
    <row r="10362" spans="1:8" x14ac:dyDescent="0.25">
      <c r="A10362" t="s">
        <v>353</v>
      </c>
      <c r="B10362" t="s">
        <v>7922</v>
      </c>
      <c r="C10362" t="s">
        <v>89</v>
      </c>
      <c r="D10362" t="s">
        <v>7923</v>
      </c>
      <c r="E10362" t="s">
        <v>1265</v>
      </c>
      <c r="F10362" t="s">
        <v>89</v>
      </c>
      <c r="G10362" t="s">
        <v>89</v>
      </c>
      <c r="H10362" t="s">
        <v>93</v>
      </c>
    </row>
    <row r="10363" spans="1:8" x14ac:dyDescent="0.25">
      <c r="A10363" t="s">
        <v>353</v>
      </c>
      <c r="B10363" t="s">
        <v>7924</v>
      </c>
      <c r="C10363" t="s">
        <v>89</v>
      </c>
      <c r="D10363" t="s">
        <v>7925</v>
      </c>
      <c r="E10363" t="s">
        <v>1258</v>
      </c>
      <c r="F10363" t="s">
        <v>89</v>
      </c>
      <c r="G10363" t="s">
        <v>89</v>
      </c>
      <c r="H10363" t="s">
        <v>93</v>
      </c>
    </row>
    <row r="10364" spans="1:8" x14ac:dyDescent="0.25">
      <c r="A10364" t="s">
        <v>353</v>
      </c>
      <c r="B10364" t="s">
        <v>7926</v>
      </c>
      <c r="C10364" t="s">
        <v>89</v>
      </c>
      <c r="D10364" t="s">
        <v>7927</v>
      </c>
      <c r="E10364" t="s">
        <v>2169</v>
      </c>
      <c r="F10364" t="s">
        <v>89</v>
      </c>
      <c r="G10364" t="s">
        <v>89</v>
      </c>
      <c r="H10364" t="s">
        <v>93</v>
      </c>
    </row>
    <row r="10365" spans="1:8" x14ac:dyDescent="0.25">
      <c r="A10365" t="s">
        <v>353</v>
      </c>
      <c r="B10365" t="s">
        <v>7928</v>
      </c>
      <c r="C10365" t="s">
        <v>89</v>
      </c>
      <c r="D10365" t="s">
        <v>7929</v>
      </c>
      <c r="E10365" t="s">
        <v>1355</v>
      </c>
      <c r="F10365" t="s">
        <v>89</v>
      </c>
      <c r="G10365" t="s">
        <v>89</v>
      </c>
      <c r="H10365" t="s">
        <v>93</v>
      </c>
    </row>
    <row r="10366" spans="1:8" x14ac:dyDescent="0.25">
      <c r="A10366" t="s">
        <v>353</v>
      </c>
      <c r="B10366" t="s">
        <v>7930</v>
      </c>
      <c r="C10366" t="s">
        <v>89</v>
      </c>
      <c r="D10366" t="s">
        <v>7931</v>
      </c>
      <c r="E10366" t="s">
        <v>1265</v>
      </c>
      <c r="F10366" t="s">
        <v>89</v>
      </c>
      <c r="G10366" t="s">
        <v>89</v>
      </c>
      <c r="H10366" t="s">
        <v>93</v>
      </c>
    </row>
    <row r="10367" spans="1:8" x14ac:dyDescent="0.25">
      <c r="A10367" t="s">
        <v>353</v>
      </c>
      <c r="B10367" t="s">
        <v>5328</v>
      </c>
      <c r="C10367" t="s">
        <v>89</v>
      </c>
      <c r="D10367" t="s">
        <v>7932</v>
      </c>
      <c r="E10367" t="s">
        <v>1485</v>
      </c>
      <c r="F10367" t="s">
        <v>89</v>
      </c>
      <c r="G10367" t="s">
        <v>89</v>
      </c>
      <c r="H10367" t="s">
        <v>93</v>
      </c>
    </row>
    <row r="10368" spans="1:8" x14ac:dyDescent="0.25">
      <c r="A10368" t="s">
        <v>353</v>
      </c>
      <c r="B10368" t="s">
        <v>7933</v>
      </c>
      <c r="C10368" t="s">
        <v>89</v>
      </c>
      <c r="D10368" t="s">
        <v>89</v>
      </c>
      <c r="E10368" t="s">
        <v>1485</v>
      </c>
      <c r="F10368" t="s">
        <v>89</v>
      </c>
      <c r="G10368" t="s">
        <v>89</v>
      </c>
      <c r="H10368" t="s">
        <v>93</v>
      </c>
    </row>
    <row r="10369" spans="1:8" x14ac:dyDescent="0.25">
      <c r="A10369" t="s">
        <v>353</v>
      </c>
      <c r="B10369" t="s">
        <v>7934</v>
      </c>
      <c r="C10369" t="s">
        <v>89</v>
      </c>
      <c r="D10369" t="s">
        <v>7935</v>
      </c>
      <c r="E10369" t="s">
        <v>1485</v>
      </c>
      <c r="F10369" t="s">
        <v>89</v>
      </c>
      <c r="G10369" t="s">
        <v>89</v>
      </c>
      <c r="H10369" t="s">
        <v>93</v>
      </c>
    </row>
    <row r="10370" spans="1:8" x14ac:dyDescent="0.25">
      <c r="A10370" t="s">
        <v>353</v>
      </c>
      <c r="B10370" t="s">
        <v>7936</v>
      </c>
      <c r="C10370" t="s">
        <v>89</v>
      </c>
      <c r="D10370" t="s">
        <v>7937</v>
      </c>
      <c r="E10370" t="s">
        <v>1395</v>
      </c>
      <c r="F10370" t="s">
        <v>89</v>
      </c>
      <c r="G10370" t="s">
        <v>89</v>
      </c>
      <c r="H10370" t="s">
        <v>93</v>
      </c>
    </row>
    <row r="10371" spans="1:8" x14ac:dyDescent="0.25">
      <c r="A10371" t="s">
        <v>353</v>
      </c>
      <c r="B10371" t="s">
        <v>5428</v>
      </c>
      <c r="C10371" t="s">
        <v>89</v>
      </c>
      <c r="D10371" t="s">
        <v>7938</v>
      </c>
      <c r="E10371" t="s">
        <v>1485</v>
      </c>
      <c r="F10371" t="s">
        <v>89</v>
      </c>
      <c r="G10371" t="s">
        <v>89</v>
      </c>
      <c r="H10371" t="s">
        <v>93</v>
      </c>
    </row>
    <row r="10372" spans="1:8" x14ac:dyDescent="0.25">
      <c r="A10372" t="s">
        <v>353</v>
      </c>
      <c r="B10372" t="s">
        <v>7939</v>
      </c>
      <c r="C10372" t="s">
        <v>89</v>
      </c>
      <c r="D10372" t="s">
        <v>5194</v>
      </c>
      <c r="E10372" t="s">
        <v>1166</v>
      </c>
      <c r="F10372" t="s">
        <v>89</v>
      </c>
      <c r="G10372" t="s">
        <v>89</v>
      </c>
      <c r="H10372" t="s">
        <v>93</v>
      </c>
    </row>
    <row r="10373" spans="1:8" x14ac:dyDescent="0.25">
      <c r="A10373" t="s">
        <v>353</v>
      </c>
      <c r="B10373" t="s">
        <v>5096</v>
      </c>
      <c r="C10373" t="s">
        <v>89</v>
      </c>
      <c r="D10373" t="s">
        <v>89</v>
      </c>
      <c r="E10373" t="s">
        <v>1265</v>
      </c>
      <c r="F10373" t="s">
        <v>89</v>
      </c>
      <c r="G10373" t="s">
        <v>89</v>
      </c>
      <c r="H10373" t="s">
        <v>93</v>
      </c>
    </row>
    <row r="10374" spans="1:8" x14ac:dyDescent="0.25">
      <c r="A10374" t="s">
        <v>353</v>
      </c>
      <c r="B10374" t="s">
        <v>1181</v>
      </c>
      <c r="C10374" t="s">
        <v>89</v>
      </c>
      <c r="D10374" t="s">
        <v>5999</v>
      </c>
      <c r="E10374" t="s">
        <v>1105</v>
      </c>
      <c r="F10374" t="s">
        <v>89</v>
      </c>
      <c r="G10374" t="s">
        <v>89</v>
      </c>
      <c r="H10374" t="s">
        <v>93</v>
      </c>
    </row>
    <row r="10375" spans="1:8" x14ac:dyDescent="0.25">
      <c r="A10375" t="s">
        <v>353</v>
      </c>
      <c r="B10375" t="s">
        <v>1149</v>
      </c>
      <c r="C10375" t="s">
        <v>89</v>
      </c>
      <c r="D10375" t="s">
        <v>5999</v>
      </c>
      <c r="E10375" t="s">
        <v>1162</v>
      </c>
      <c r="F10375" t="s">
        <v>89</v>
      </c>
      <c r="G10375" t="s">
        <v>89</v>
      </c>
      <c r="H10375" t="s">
        <v>93</v>
      </c>
    </row>
    <row r="10376" spans="1:8" x14ac:dyDescent="0.25">
      <c r="A10376" t="s">
        <v>353</v>
      </c>
      <c r="B10376" t="s">
        <v>1192</v>
      </c>
      <c r="C10376" t="s">
        <v>89</v>
      </c>
      <c r="D10376" t="s">
        <v>7940</v>
      </c>
      <c r="E10376" t="s">
        <v>1097</v>
      </c>
      <c r="F10376" t="s">
        <v>89</v>
      </c>
      <c r="G10376" t="s">
        <v>89</v>
      </c>
      <c r="H10376" t="s">
        <v>93</v>
      </c>
    </row>
    <row r="10377" spans="1:8" x14ac:dyDescent="0.25">
      <c r="A10377" t="s">
        <v>353</v>
      </c>
      <c r="B10377" t="s">
        <v>7941</v>
      </c>
      <c r="C10377" t="s">
        <v>89</v>
      </c>
      <c r="D10377" t="s">
        <v>7942</v>
      </c>
      <c r="E10377" t="s">
        <v>1105</v>
      </c>
      <c r="F10377" t="s">
        <v>89</v>
      </c>
      <c r="G10377" t="s">
        <v>89</v>
      </c>
      <c r="H10377" t="s">
        <v>93</v>
      </c>
    </row>
    <row r="10378" spans="1:8" x14ac:dyDescent="0.25">
      <c r="A10378" t="s">
        <v>353</v>
      </c>
      <c r="B10378" t="s">
        <v>1294</v>
      </c>
      <c r="C10378" t="s">
        <v>89</v>
      </c>
      <c r="D10378" t="s">
        <v>5999</v>
      </c>
      <c r="E10378" t="s">
        <v>1097</v>
      </c>
      <c r="F10378" t="s">
        <v>89</v>
      </c>
      <c r="G10378" t="s">
        <v>89</v>
      </c>
      <c r="H10378" t="s">
        <v>93</v>
      </c>
    </row>
    <row r="10379" spans="1:8" x14ac:dyDescent="0.25">
      <c r="A10379" t="s">
        <v>353</v>
      </c>
      <c r="B10379" t="s">
        <v>4017</v>
      </c>
      <c r="C10379" t="s">
        <v>89</v>
      </c>
      <c r="D10379" t="s">
        <v>7943</v>
      </c>
      <c r="E10379" t="s">
        <v>1265</v>
      </c>
      <c r="F10379" t="s">
        <v>89</v>
      </c>
      <c r="G10379" t="s">
        <v>89</v>
      </c>
      <c r="H10379" t="s">
        <v>93</v>
      </c>
    </row>
    <row r="10380" spans="1:8" x14ac:dyDescent="0.25">
      <c r="A10380" t="s">
        <v>353</v>
      </c>
      <c r="B10380" t="s">
        <v>7944</v>
      </c>
      <c r="C10380" t="s">
        <v>89</v>
      </c>
      <c r="D10380" t="s">
        <v>7943</v>
      </c>
      <c r="E10380" t="s">
        <v>1615</v>
      </c>
      <c r="F10380" t="s">
        <v>89</v>
      </c>
      <c r="G10380" t="s">
        <v>89</v>
      </c>
      <c r="H10380" t="s">
        <v>93</v>
      </c>
    </row>
    <row r="10381" spans="1:8" x14ac:dyDescent="0.25">
      <c r="A10381" t="s">
        <v>353</v>
      </c>
      <c r="B10381" t="s">
        <v>1329</v>
      </c>
      <c r="C10381" t="s">
        <v>89</v>
      </c>
      <c r="D10381" t="s">
        <v>89</v>
      </c>
      <c r="E10381" t="s">
        <v>1142</v>
      </c>
      <c r="F10381" t="s">
        <v>89</v>
      </c>
      <c r="G10381" t="s">
        <v>89</v>
      </c>
      <c r="H10381" t="s">
        <v>93</v>
      </c>
    </row>
    <row r="10382" spans="1:8" x14ac:dyDescent="0.25">
      <c r="A10382" t="s">
        <v>353</v>
      </c>
      <c r="B10382" t="s">
        <v>2253</v>
      </c>
      <c r="C10382" t="s">
        <v>89</v>
      </c>
      <c r="D10382" t="s">
        <v>89</v>
      </c>
      <c r="E10382" t="s">
        <v>1142</v>
      </c>
      <c r="F10382" t="s">
        <v>89</v>
      </c>
      <c r="G10382" t="s">
        <v>89</v>
      </c>
      <c r="H10382" t="s">
        <v>93</v>
      </c>
    </row>
    <row r="10383" spans="1:8" x14ac:dyDescent="0.25">
      <c r="A10383" t="s">
        <v>353</v>
      </c>
      <c r="B10383" t="s">
        <v>4797</v>
      </c>
      <c r="C10383" t="s">
        <v>89</v>
      </c>
      <c r="D10383" t="s">
        <v>89</v>
      </c>
      <c r="E10383" t="s">
        <v>1142</v>
      </c>
      <c r="F10383" t="s">
        <v>89</v>
      </c>
      <c r="G10383" t="s">
        <v>89</v>
      </c>
      <c r="H10383" t="s">
        <v>93</v>
      </c>
    </row>
    <row r="10384" spans="1:8" x14ac:dyDescent="0.25">
      <c r="A10384" t="s">
        <v>353</v>
      </c>
      <c r="B10384" t="s">
        <v>7945</v>
      </c>
      <c r="C10384" t="s">
        <v>89</v>
      </c>
      <c r="D10384" t="s">
        <v>89</v>
      </c>
      <c r="E10384" t="s">
        <v>1142</v>
      </c>
      <c r="F10384" t="s">
        <v>89</v>
      </c>
      <c r="G10384" t="s">
        <v>89</v>
      </c>
      <c r="H10384" t="s">
        <v>93</v>
      </c>
    </row>
    <row r="10385" spans="1:8" x14ac:dyDescent="0.25">
      <c r="A10385" t="s">
        <v>353</v>
      </c>
      <c r="B10385" t="s">
        <v>2534</v>
      </c>
      <c r="C10385" t="s">
        <v>89</v>
      </c>
      <c r="D10385" t="s">
        <v>89</v>
      </c>
      <c r="E10385" t="s">
        <v>1278</v>
      </c>
      <c r="F10385" t="s">
        <v>89</v>
      </c>
      <c r="G10385" t="s">
        <v>89</v>
      </c>
      <c r="H10385" t="s">
        <v>93</v>
      </c>
    </row>
    <row r="10386" spans="1:8" x14ac:dyDescent="0.25">
      <c r="A10386" t="s">
        <v>353</v>
      </c>
      <c r="B10386" t="s">
        <v>2742</v>
      </c>
      <c r="C10386" t="s">
        <v>89</v>
      </c>
      <c r="D10386" t="s">
        <v>89</v>
      </c>
      <c r="E10386" t="s">
        <v>1094</v>
      </c>
      <c r="F10386" t="s">
        <v>89</v>
      </c>
      <c r="G10386" t="s">
        <v>89</v>
      </c>
      <c r="H10386" t="s">
        <v>93</v>
      </c>
    </row>
    <row r="10387" spans="1:8" x14ac:dyDescent="0.25">
      <c r="A10387" t="s">
        <v>353</v>
      </c>
      <c r="B10387" t="s">
        <v>7946</v>
      </c>
      <c r="C10387" t="s">
        <v>89</v>
      </c>
      <c r="D10387" t="s">
        <v>3458</v>
      </c>
      <c r="E10387" t="s">
        <v>1105</v>
      </c>
      <c r="F10387" t="s">
        <v>89</v>
      </c>
      <c r="G10387" t="s">
        <v>89</v>
      </c>
      <c r="H10387" t="s">
        <v>93</v>
      </c>
    </row>
    <row r="10388" spans="1:8" x14ac:dyDescent="0.25">
      <c r="A10388" t="s">
        <v>353</v>
      </c>
      <c r="B10388" t="s">
        <v>7947</v>
      </c>
      <c r="C10388" t="s">
        <v>89</v>
      </c>
      <c r="D10388" t="s">
        <v>7948</v>
      </c>
      <c r="E10388" t="s">
        <v>1235</v>
      </c>
      <c r="F10388" t="s">
        <v>89</v>
      </c>
      <c r="G10388" t="s">
        <v>89</v>
      </c>
      <c r="H10388" t="s">
        <v>93</v>
      </c>
    </row>
    <row r="10389" spans="1:8" x14ac:dyDescent="0.25">
      <c r="A10389" t="s">
        <v>353</v>
      </c>
      <c r="B10389" t="s">
        <v>7949</v>
      </c>
      <c r="C10389" t="s">
        <v>89</v>
      </c>
      <c r="D10389" t="s">
        <v>89</v>
      </c>
      <c r="E10389" t="s">
        <v>1278</v>
      </c>
      <c r="F10389" t="s">
        <v>89</v>
      </c>
      <c r="G10389" t="s">
        <v>89</v>
      </c>
      <c r="H10389" t="s">
        <v>93</v>
      </c>
    </row>
    <row r="10390" spans="1:8" x14ac:dyDescent="0.25">
      <c r="A10390" t="s">
        <v>353</v>
      </c>
      <c r="B10390" t="s">
        <v>7950</v>
      </c>
      <c r="C10390" t="s">
        <v>89</v>
      </c>
      <c r="D10390" t="s">
        <v>89</v>
      </c>
      <c r="E10390" t="s">
        <v>1113</v>
      </c>
      <c r="F10390" t="s">
        <v>89</v>
      </c>
      <c r="G10390" t="s">
        <v>89</v>
      </c>
      <c r="H10390" t="s">
        <v>93</v>
      </c>
    </row>
    <row r="10391" spans="1:8" x14ac:dyDescent="0.25">
      <c r="A10391" t="s">
        <v>353</v>
      </c>
      <c r="B10391" t="s">
        <v>1197</v>
      </c>
      <c r="C10391" t="s">
        <v>89</v>
      </c>
      <c r="D10391" t="s">
        <v>89</v>
      </c>
      <c r="E10391" t="s">
        <v>1142</v>
      </c>
      <c r="F10391" t="s">
        <v>89</v>
      </c>
      <c r="G10391" t="s">
        <v>89</v>
      </c>
      <c r="H10391" t="s">
        <v>93</v>
      </c>
    </row>
    <row r="10392" spans="1:8" x14ac:dyDescent="0.25">
      <c r="A10392" t="s">
        <v>353</v>
      </c>
      <c r="B10392" t="s">
        <v>4324</v>
      </c>
      <c r="C10392" t="s">
        <v>89</v>
      </c>
      <c r="D10392" t="s">
        <v>89</v>
      </c>
      <c r="E10392" t="s">
        <v>1105</v>
      </c>
      <c r="F10392" t="s">
        <v>89</v>
      </c>
      <c r="G10392" t="s">
        <v>89</v>
      </c>
      <c r="H10392" t="s">
        <v>93</v>
      </c>
    </row>
    <row r="10393" spans="1:8" x14ac:dyDescent="0.25">
      <c r="A10393" t="s">
        <v>353</v>
      </c>
      <c r="B10393" t="s">
        <v>5191</v>
      </c>
      <c r="C10393" t="s">
        <v>89</v>
      </c>
      <c r="D10393" t="s">
        <v>7951</v>
      </c>
      <c r="E10393" t="s">
        <v>1258</v>
      </c>
      <c r="F10393" t="s">
        <v>89</v>
      </c>
      <c r="G10393" t="s">
        <v>89</v>
      </c>
      <c r="H10393" t="s">
        <v>93</v>
      </c>
    </row>
    <row r="10394" spans="1:8" x14ac:dyDescent="0.25">
      <c r="A10394" t="s">
        <v>353</v>
      </c>
      <c r="B10394" t="s">
        <v>3200</v>
      </c>
      <c r="C10394" t="s">
        <v>89</v>
      </c>
      <c r="D10394" t="s">
        <v>7832</v>
      </c>
      <c r="E10394" t="s">
        <v>1485</v>
      </c>
      <c r="F10394" t="s">
        <v>89</v>
      </c>
      <c r="G10394" t="s">
        <v>89</v>
      </c>
      <c r="H10394" t="s">
        <v>93</v>
      </c>
    </row>
    <row r="10395" spans="1:8" x14ac:dyDescent="0.25">
      <c r="A10395" t="s">
        <v>353</v>
      </c>
      <c r="B10395" t="s">
        <v>2260</v>
      </c>
      <c r="C10395" t="s">
        <v>89</v>
      </c>
      <c r="D10395" t="s">
        <v>7952</v>
      </c>
      <c r="E10395" t="s">
        <v>1265</v>
      </c>
      <c r="F10395" t="s">
        <v>89</v>
      </c>
      <c r="G10395" t="s">
        <v>89</v>
      </c>
      <c r="H10395" t="s">
        <v>93</v>
      </c>
    </row>
    <row r="10396" spans="1:8" x14ac:dyDescent="0.25">
      <c r="A10396" t="s">
        <v>353</v>
      </c>
      <c r="B10396" t="s">
        <v>2537</v>
      </c>
      <c r="C10396" t="s">
        <v>89</v>
      </c>
      <c r="D10396" t="s">
        <v>7953</v>
      </c>
      <c r="E10396" t="s">
        <v>1105</v>
      </c>
      <c r="F10396" t="s">
        <v>89</v>
      </c>
      <c r="G10396" t="s">
        <v>89</v>
      </c>
      <c r="H10396" t="s">
        <v>93</v>
      </c>
    </row>
    <row r="10397" spans="1:8" x14ac:dyDescent="0.25">
      <c r="A10397" t="s">
        <v>353</v>
      </c>
      <c r="B10397" t="s">
        <v>1649</v>
      </c>
      <c r="C10397" t="s">
        <v>89</v>
      </c>
      <c r="D10397" t="s">
        <v>89</v>
      </c>
      <c r="E10397" t="s">
        <v>1278</v>
      </c>
      <c r="F10397" t="s">
        <v>89</v>
      </c>
      <c r="G10397" t="s">
        <v>89</v>
      </c>
      <c r="H10397" t="s">
        <v>93</v>
      </c>
    </row>
    <row r="10398" spans="1:8" x14ac:dyDescent="0.25">
      <c r="A10398" t="s">
        <v>353</v>
      </c>
      <c r="B10398" t="s">
        <v>7954</v>
      </c>
      <c r="C10398" t="s">
        <v>89</v>
      </c>
      <c r="D10398" t="s">
        <v>7955</v>
      </c>
      <c r="E10398" t="s">
        <v>1097</v>
      </c>
      <c r="F10398" t="s">
        <v>89</v>
      </c>
      <c r="G10398" t="s">
        <v>89</v>
      </c>
      <c r="H10398" t="s">
        <v>93</v>
      </c>
    </row>
    <row r="10399" spans="1:8" x14ac:dyDescent="0.25">
      <c r="A10399" t="s">
        <v>353</v>
      </c>
      <c r="B10399" t="s">
        <v>1645</v>
      </c>
      <c r="C10399" t="s">
        <v>89</v>
      </c>
      <c r="D10399" t="s">
        <v>89</v>
      </c>
      <c r="E10399" t="s">
        <v>1278</v>
      </c>
      <c r="F10399" t="s">
        <v>89</v>
      </c>
      <c r="G10399" t="s">
        <v>89</v>
      </c>
      <c r="H10399" t="s">
        <v>93</v>
      </c>
    </row>
    <row r="10400" spans="1:8" x14ac:dyDescent="0.25">
      <c r="A10400" t="s">
        <v>353</v>
      </c>
      <c r="B10400" t="s">
        <v>1284</v>
      </c>
      <c r="C10400" t="s">
        <v>89</v>
      </c>
      <c r="D10400" t="s">
        <v>89</v>
      </c>
      <c r="E10400" t="s">
        <v>1218</v>
      </c>
      <c r="F10400" t="s">
        <v>89</v>
      </c>
      <c r="G10400" t="s">
        <v>89</v>
      </c>
      <c r="H10400" t="s">
        <v>93</v>
      </c>
    </row>
    <row r="10401" spans="1:8" x14ac:dyDescent="0.25">
      <c r="A10401" t="s">
        <v>353</v>
      </c>
      <c r="B10401" t="s">
        <v>1122</v>
      </c>
      <c r="C10401" t="s">
        <v>89</v>
      </c>
      <c r="D10401" t="s">
        <v>89</v>
      </c>
      <c r="E10401" t="s">
        <v>1218</v>
      </c>
      <c r="F10401" t="s">
        <v>89</v>
      </c>
      <c r="G10401" t="s">
        <v>89</v>
      </c>
      <c r="H10401" t="s">
        <v>93</v>
      </c>
    </row>
    <row r="10402" spans="1:8" x14ac:dyDescent="0.25">
      <c r="A10402" t="s">
        <v>353</v>
      </c>
      <c r="B10402" t="s">
        <v>1124</v>
      </c>
      <c r="C10402" t="s">
        <v>89</v>
      </c>
      <c r="D10402" t="s">
        <v>89</v>
      </c>
      <c r="E10402" t="s">
        <v>1218</v>
      </c>
      <c r="F10402" t="s">
        <v>89</v>
      </c>
      <c r="G10402" t="s">
        <v>89</v>
      </c>
      <c r="H10402" t="s">
        <v>93</v>
      </c>
    </row>
    <row r="10403" spans="1:8" x14ac:dyDescent="0.25">
      <c r="A10403" t="s">
        <v>353</v>
      </c>
      <c r="B10403" t="s">
        <v>1125</v>
      </c>
      <c r="C10403" t="s">
        <v>89</v>
      </c>
      <c r="D10403" t="s">
        <v>89</v>
      </c>
      <c r="E10403" t="s">
        <v>1218</v>
      </c>
      <c r="F10403" t="s">
        <v>89</v>
      </c>
      <c r="G10403" t="s">
        <v>89</v>
      </c>
      <c r="H10403" t="s">
        <v>93</v>
      </c>
    </row>
    <row r="10404" spans="1:8" x14ac:dyDescent="0.25">
      <c r="A10404" t="s">
        <v>353</v>
      </c>
      <c r="B10404" t="s">
        <v>1285</v>
      </c>
      <c r="C10404" t="s">
        <v>89</v>
      </c>
      <c r="D10404" t="s">
        <v>89</v>
      </c>
      <c r="E10404" t="s">
        <v>1218</v>
      </c>
      <c r="F10404" t="s">
        <v>89</v>
      </c>
      <c r="G10404" t="s">
        <v>89</v>
      </c>
      <c r="H10404" t="s">
        <v>93</v>
      </c>
    </row>
    <row r="10405" spans="1:8" x14ac:dyDescent="0.25">
      <c r="A10405" t="s">
        <v>353</v>
      </c>
      <c r="B10405" t="s">
        <v>2704</v>
      </c>
      <c r="C10405" t="s">
        <v>89</v>
      </c>
      <c r="D10405" t="s">
        <v>89</v>
      </c>
      <c r="E10405" t="s">
        <v>1129</v>
      </c>
      <c r="F10405" t="s">
        <v>89</v>
      </c>
      <c r="G10405" t="s">
        <v>89</v>
      </c>
      <c r="H10405" t="s">
        <v>93</v>
      </c>
    </row>
    <row r="10406" spans="1:8" x14ac:dyDescent="0.25">
      <c r="A10406" t="s">
        <v>353</v>
      </c>
      <c r="B10406" t="s">
        <v>2705</v>
      </c>
      <c r="C10406" t="s">
        <v>89</v>
      </c>
      <c r="D10406" t="s">
        <v>89</v>
      </c>
      <c r="E10406" t="s">
        <v>1129</v>
      </c>
      <c r="F10406" t="s">
        <v>89</v>
      </c>
      <c r="G10406" t="s">
        <v>89</v>
      </c>
      <c r="H10406" t="s">
        <v>93</v>
      </c>
    </row>
    <row r="10407" spans="1:8" x14ac:dyDescent="0.25">
      <c r="A10407" t="s">
        <v>353</v>
      </c>
      <c r="B10407" t="s">
        <v>2138</v>
      </c>
      <c r="C10407" t="s">
        <v>89</v>
      </c>
      <c r="D10407" t="s">
        <v>89</v>
      </c>
      <c r="E10407" t="s">
        <v>1133</v>
      </c>
      <c r="F10407" t="s">
        <v>89</v>
      </c>
      <c r="G10407" t="s">
        <v>89</v>
      </c>
      <c r="H10407" t="s">
        <v>93</v>
      </c>
    </row>
    <row r="10408" spans="1:8" x14ac:dyDescent="0.25">
      <c r="A10408" t="s">
        <v>353</v>
      </c>
      <c r="B10408" t="s">
        <v>7956</v>
      </c>
      <c r="C10408" t="s">
        <v>89</v>
      </c>
      <c r="D10408" t="s">
        <v>89</v>
      </c>
      <c r="E10408" t="s">
        <v>1235</v>
      </c>
      <c r="F10408" t="s">
        <v>89</v>
      </c>
      <c r="G10408" t="s">
        <v>89</v>
      </c>
      <c r="H10408" t="s">
        <v>93</v>
      </c>
    </row>
    <row r="10409" spans="1:8" x14ac:dyDescent="0.25">
      <c r="A10409" t="s">
        <v>353</v>
      </c>
      <c r="B10409" t="s">
        <v>7957</v>
      </c>
      <c r="C10409" t="s">
        <v>89</v>
      </c>
      <c r="D10409" t="s">
        <v>89</v>
      </c>
      <c r="E10409" t="s">
        <v>1235</v>
      </c>
      <c r="F10409" t="s">
        <v>89</v>
      </c>
      <c r="G10409" t="s">
        <v>89</v>
      </c>
      <c r="H10409" t="s">
        <v>93</v>
      </c>
    </row>
    <row r="10410" spans="1:8" x14ac:dyDescent="0.25">
      <c r="A10410" t="s">
        <v>353</v>
      </c>
      <c r="B10410" t="s">
        <v>2118</v>
      </c>
      <c r="C10410" t="s">
        <v>89</v>
      </c>
      <c r="D10410" t="s">
        <v>89</v>
      </c>
      <c r="E10410" t="s">
        <v>1235</v>
      </c>
      <c r="F10410" t="s">
        <v>89</v>
      </c>
      <c r="G10410" t="s">
        <v>89</v>
      </c>
      <c r="H10410" t="s">
        <v>93</v>
      </c>
    </row>
    <row r="10411" spans="1:8" x14ac:dyDescent="0.25">
      <c r="A10411" t="s">
        <v>353</v>
      </c>
      <c r="B10411" t="s">
        <v>1138</v>
      </c>
      <c r="C10411" t="s">
        <v>89</v>
      </c>
      <c r="D10411" t="s">
        <v>89</v>
      </c>
      <c r="E10411" t="s">
        <v>1139</v>
      </c>
      <c r="F10411" t="s">
        <v>89</v>
      </c>
      <c r="G10411" t="s">
        <v>89</v>
      </c>
      <c r="H10411" t="s">
        <v>93</v>
      </c>
    </row>
    <row r="10412" spans="1:8" x14ac:dyDescent="0.25">
      <c r="A10412" t="s">
        <v>354</v>
      </c>
      <c r="B10412" t="s">
        <v>1140</v>
      </c>
      <c r="C10412" t="s">
        <v>89</v>
      </c>
      <c r="D10412" t="s">
        <v>7958</v>
      </c>
      <c r="E10412" t="s">
        <v>1142</v>
      </c>
      <c r="F10412" t="s">
        <v>89</v>
      </c>
      <c r="G10412" t="s">
        <v>89</v>
      </c>
      <c r="H10412" t="s">
        <v>93</v>
      </c>
    </row>
    <row r="10413" spans="1:8" x14ac:dyDescent="0.25">
      <c r="A10413" t="s">
        <v>354</v>
      </c>
      <c r="B10413" t="s">
        <v>1156</v>
      </c>
      <c r="C10413" t="s">
        <v>89</v>
      </c>
      <c r="D10413" t="s">
        <v>3615</v>
      </c>
      <c r="E10413" t="s">
        <v>1097</v>
      </c>
      <c r="F10413" t="s">
        <v>89</v>
      </c>
      <c r="G10413" t="s">
        <v>89</v>
      </c>
      <c r="H10413" t="s">
        <v>93</v>
      </c>
    </row>
    <row r="10414" spans="1:8" x14ac:dyDescent="0.25">
      <c r="A10414" t="s">
        <v>354</v>
      </c>
      <c r="B10414" t="s">
        <v>1158</v>
      </c>
      <c r="C10414" t="s">
        <v>89</v>
      </c>
      <c r="D10414" t="s">
        <v>7959</v>
      </c>
      <c r="E10414" t="s">
        <v>1148</v>
      </c>
      <c r="F10414" t="s">
        <v>89</v>
      </c>
      <c r="G10414" t="s">
        <v>89</v>
      </c>
      <c r="H10414" t="s">
        <v>93</v>
      </c>
    </row>
    <row r="10415" spans="1:8" x14ac:dyDescent="0.25">
      <c r="A10415" t="s">
        <v>354</v>
      </c>
      <c r="B10415" t="s">
        <v>1239</v>
      </c>
      <c r="C10415" t="s">
        <v>89</v>
      </c>
      <c r="D10415" t="s">
        <v>7960</v>
      </c>
      <c r="E10415" t="s">
        <v>1102</v>
      </c>
      <c r="F10415" t="s">
        <v>89</v>
      </c>
      <c r="G10415" t="s">
        <v>89</v>
      </c>
      <c r="H10415" t="s">
        <v>93</v>
      </c>
    </row>
    <row r="10416" spans="1:8" x14ac:dyDescent="0.25">
      <c r="A10416" t="s">
        <v>354</v>
      </c>
      <c r="B10416" t="s">
        <v>6026</v>
      </c>
      <c r="C10416" t="s">
        <v>89</v>
      </c>
      <c r="D10416" t="s">
        <v>7961</v>
      </c>
      <c r="E10416" t="s">
        <v>1153</v>
      </c>
      <c r="F10416" t="s">
        <v>89</v>
      </c>
      <c r="G10416" t="s">
        <v>89</v>
      </c>
      <c r="H10416" t="s">
        <v>93</v>
      </c>
    </row>
    <row r="10417" spans="1:8" x14ac:dyDescent="0.25">
      <c r="A10417" t="s">
        <v>354</v>
      </c>
      <c r="B10417" t="s">
        <v>2783</v>
      </c>
      <c r="C10417" t="s">
        <v>89</v>
      </c>
      <c r="D10417" t="s">
        <v>7962</v>
      </c>
      <c r="E10417" t="s">
        <v>1148</v>
      </c>
      <c r="F10417" t="s">
        <v>89</v>
      </c>
      <c r="G10417" t="s">
        <v>89</v>
      </c>
      <c r="H10417" t="s">
        <v>93</v>
      </c>
    </row>
    <row r="10418" spans="1:8" x14ac:dyDescent="0.25">
      <c r="A10418" t="s">
        <v>354</v>
      </c>
      <c r="B10418" t="s">
        <v>1156</v>
      </c>
      <c r="C10418" t="s">
        <v>89</v>
      </c>
      <c r="D10418" t="s">
        <v>3615</v>
      </c>
      <c r="E10418" t="s">
        <v>1097</v>
      </c>
      <c r="F10418" t="s">
        <v>89</v>
      </c>
      <c r="G10418" t="s">
        <v>89</v>
      </c>
      <c r="H10418" t="s">
        <v>93</v>
      </c>
    </row>
    <row r="10419" spans="1:8" x14ac:dyDescent="0.25">
      <c r="A10419" t="s">
        <v>354</v>
      </c>
      <c r="B10419" t="s">
        <v>1158</v>
      </c>
      <c r="C10419" t="s">
        <v>89</v>
      </c>
      <c r="D10419" t="s">
        <v>7959</v>
      </c>
      <c r="E10419" t="s">
        <v>1148</v>
      </c>
      <c r="F10419" t="s">
        <v>89</v>
      </c>
      <c r="G10419" t="s">
        <v>89</v>
      </c>
      <c r="H10419" t="s">
        <v>93</v>
      </c>
    </row>
    <row r="10420" spans="1:8" x14ac:dyDescent="0.25">
      <c r="A10420" t="s">
        <v>354</v>
      </c>
      <c r="B10420" t="s">
        <v>2232</v>
      </c>
      <c r="C10420" t="s">
        <v>89</v>
      </c>
      <c r="D10420" t="s">
        <v>7963</v>
      </c>
      <c r="E10420" t="s">
        <v>1148</v>
      </c>
      <c r="F10420" t="s">
        <v>89</v>
      </c>
      <c r="G10420" t="s">
        <v>89</v>
      </c>
      <c r="H10420" t="s">
        <v>93</v>
      </c>
    </row>
    <row r="10421" spans="1:8" x14ac:dyDescent="0.25">
      <c r="A10421" t="s">
        <v>354</v>
      </c>
      <c r="B10421" t="s">
        <v>6026</v>
      </c>
      <c r="C10421" t="s">
        <v>89</v>
      </c>
      <c r="D10421" t="s">
        <v>7961</v>
      </c>
      <c r="E10421" t="s">
        <v>1153</v>
      </c>
      <c r="F10421" t="s">
        <v>89</v>
      </c>
      <c r="G10421" t="s">
        <v>89</v>
      </c>
      <c r="H10421" t="s">
        <v>93</v>
      </c>
    </row>
    <row r="10422" spans="1:8" x14ac:dyDescent="0.25">
      <c r="A10422" t="s">
        <v>354</v>
      </c>
      <c r="B10422" t="s">
        <v>7964</v>
      </c>
      <c r="C10422" t="s">
        <v>89</v>
      </c>
      <c r="D10422" t="s">
        <v>7965</v>
      </c>
      <c r="E10422" t="s">
        <v>1102</v>
      </c>
      <c r="F10422" t="s">
        <v>89</v>
      </c>
      <c r="G10422" t="s">
        <v>89</v>
      </c>
      <c r="H10422" t="s">
        <v>93</v>
      </c>
    </row>
    <row r="10423" spans="1:8" x14ac:dyDescent="0.25">
      <c r="A10423" t="s">
        <v>354</v>
      </c>
      <c r="B10423" t="s">
        <v>7966</v>
      </c>
      <c r="C10423" t="s">
        <v>89</v>
      </c>
      <c r="D10423" t="s">
        <v>7967</v>
      </c>
      <c r="E10423" t="s">
        <v>1102</v>
      </c>
      <c r="F10423" t="s">
        <v>89</v>
      </c>
      <c r="G10423" t="s">
        <v>89</v>
      </c>
      <c r="H10423" t="s">
        <v>93</v>
      </c>
    </row>
    <row r="10424" spans="1:8" x14ac:dyDescent="0.25">
      <c r="A10424" t="s">
        <v>354</v>
      </c>
      <c r="B10424" t="s">
        <v>7968</v>
      </c>
      <c r="C10424" t="s">
        <v>89</v>
      </c>
      <c r="D10424" t="s">
        <v>7969</v>
      </c>
      <c r="E10424" t="s">
        <v>1102</v>
      </c>
      <c r="F10424" t="s">
        <v>89</v>
      </c>
      <c r="G10424" t="s">
        <v>89</v>
      </c>
      <c r="H10424" t="s">
        <v>93</v>
      </c>
    </row>
    <row r="10425" spans="1:8" x14ac:dyDescent="0.25">
      <c r="A10425" t="s">
        <v>354</v>
      </c>
      <c r="B10425" t="s">
        <v>1140</v>
      </c>
      <c r="C10425" t="s">
        <v>89</v>
      </c>
      <c r="D10425" t="s">
        <v>7958</v>
      </c>
      <c r="E10425" t="s">
        <v>1142</v>
      </c>
      <c r="F10425" t="s">
        <v>89</v>
      </c>
      <c r="G10425" t="s">
        <v>89</v>
      </c>
      <c r="H10425" t="s">
        <v>93</v>
      </c>
    </row>
    <row r="10426" spans="1:8" x14ac:dyDescent="0.25">
      <c r="A10426" t="s">
        <v>354</v>
      </c>
      <c r="B10426" t="s">
        <v>1151</v>
      </c>
      <c r="C10426" t="s">
        <v>89</v>
      </c>
      <c r="D10426" t="s">
        <v>7970</v>
      </c>
      <c r="E10426" t="s">
        <v>1102</v>
      </c>
      <c r="F10426" t="s">
        <v>89</v>
      </c>
      <c r="G10426" t="s">
        <v>89</v>
      </c>
      <c r="H10426" t="s">
        <v>93</v>
      </c>
    </row>
    <row r="10427" spans="1:8" x14ac:dyDescent="0.25">
      <c r="A10427" t="s">
        <v>354</v>
      </c>
      <c r="B10427" t="s">
        <v>1239</v>
      </c>
      <c r="C10427" t="s">
        <v>89</v>
      </c>
      <c r="D10427" t="s">
        <v>7960</v>
      </c>
      <c r="E10427" t="s">
        <v>1102</v>
      </c>
      <c r="F10427" t="s">
        <v>89</v>
      </c>
      <c r="G10427" t="s">
        <v>89</v>
      </c>
      <c r="H10427" t="s">
        <v>93</v>
      </c>
    </row>
    <row r="10428" spans="1:8" x14ac:dyDescent="0.25">
      <c r="A10428" t="s">
        <v>354</v>
      </c>
      <c r="B10428" t="s">
        <v>1318</v>
      </c>
      <c r="C10428" t="s">
        <v>89</v>
      </c>
      <c r="D10428" t="s">
        <v>7971</v>
      </c>
      <c r="E10428" t="s">
        <v>1102</v>
      </c>
      <c r="F10428" t="s">
        <v>89</v>
      </c>
      <c r="G10428" t="s">
        <v>89</v>
      </c>
      <c r="H10428" t="s">
        <v>93</v>
      </c>
    </row>
    <row r="10429" spans="1:8" x14ac:dyDescent="0.25">
      <c r="A10429" t="s">
        <v>354</v>
      </c>
      <c r="B10429" t="s">
        <v>1198</v>
      </c>
      <c r="C10429" t="s">
        <v>89</v>
      </c>
      <c r="D10429" t="s">
        <v>89</v>
      </c>
      <c r="E10429" t="s">
        <v>1196</v>
      </c>
      <c r="F10429" t="s">
        <v>89</v>
      </c>
      <c r="G10429" t="s">
        <v>89</v>
      </c>
      <c r="H10429" t="s">
        <v>93</v>
      </c>
    </row>
    <row r="10430" spans="1:8" x14ac:dyDescent="0.25">
      <c r="A10430" t="s">
        <v>354</v>
      </c>
      <c r="B10430" t="s">
        <v>1266</v>
      </c>
      <c r="C10430" t="s">
        <v>89</v>
      </c>
      <c r="D10430" t="s">
        <v>89</v>
      </c>
      <c r="E10430" t="s">
        <v>1218</v>
      </c>
      <c r="F10430" t="s">
        <v>89</v>
      </c>
      <c r="G10430" t="s">
        <v>89</v>
      </c>
      <c r="H10430" t="s">
        <v>93</v>
      </c>
    </row>
    <row r="10431" spans="1:8" x14ac:dyDescent="0.25">
      <c r="A10431" t="s">
        <v>354</v>
      </c>
      <c r="B10431" t="s">
        <v>1200</v>
      </c>
      <c r="C10431" t="s">
        <v>89</v>
      </c>
      <c r="D10431" t="s">
        <v>89</v>
      </c>
      <c r="E10431" t="s">
        <v>1129</v>
      </c>
      <c r="F10431" t="s">
        <v>89</v>
      </c>
      <c r="G10431" t="s">
        <v>89</v>
      </c>
      <c r="H10431" t="s">
        <v>93</v>
      </c>
    </row>
    <row r="10432" spans="1:8" x14ac:dyDescent="0.25">
      <c r="A10432" t="s">
        <v>354</v>
      </c>
      <c r="B10432" t="s">
        <v>1201</v>
      </c>
      <c r="C10432" t="s">
        <v>89</v>
      </c>
      <c r="D10432" t="s">
        <v>89</v>
      </c>
      <c r="E10432" t="s">
        <v>1202</v>
      </c>
      <c r="F10432" t="s">
        <v>89</v>
      </c>
      <c r="G10432" t="s">
        <v>89</v>
      </c>
      <c r="H10432" t="s">
        <v>93</v>
      </c>
    </row>
    <row r="10433" spans="1:8" x14ac:dyDescent="0.25">
      <c r="A10433" t="s">
        <v>354</v>
      </c>
      <c r="B10433" t="s">
        <v>1128</v>
      </c>
      <c r="C10433" t="s">
        <v>89</v>
      </c>
      <c r="D10433" t="s">
        <v>89</v>
      </c>
      <c r="E10433" t="s">
        <v>1131</v>
      </c>
      <c r="F10433" t="s">
        <v>89</v>
      </c>
      <c r="G10433" t="s">
        <v>89</v>
      </c>
      <c r="H10433" t="s">
        <v>93</v>
      </c>
    </row>
    <row r="10434" spans="1:8" x14ac:dyDescent="0.25">
      <c r="A10434" t="s">
        <v>354</v>
      </c>
      <c r="B10434" t="s">
        <v>1130</v>
      </c>
      <c r="C10434" t="s">
        <v>89</v>
      </c>
      <c r="D10434" t="s">
        <v>89</v>
      </c>
      <c r="E10434" t="s">
        <v>1131</v>
      </c>
      <c r="F10434" t="s">
        <v>89</v>
      </c>
      <c r="G10434" t="s">
        <v>89</v>
      </c>
      <c r="H10434" t="s">
        <v>93</v>
      </c>
    </row>
    <row r="10435" spans="1:8" x14ac:dyDescent="0.25">
      <c r="A10435" t="s">
        <v>354</v>
      </c>
      <c r="B10435" t="s">
        <v>1132</v>
      </c>
      <c r="C10435" t="s">
        <v>89</v>
      </c>
      <c r="D10435" t="s">
        <v>89</v>
      </c>
      <c r="E10435" t="s">
        <v>1286</v>
      </c>
      <c r="F10435" t="s">
        <v>89</v>
      </c>
      <c r="G10435" t="s">
        <v>89</v>
      </c>
      <c r="H10435" t="s">
        <v>93</v>
      </c>
    </row>
    <row r="10436" spans="1:8" x14ac:dyDescent="0.25">
      <c r="A10436" t="s">
        <v>355</v>
      </c>
      <c r="B10436" t="s">
        <v>6043</v>
      </c>
      <c r="C10436" t="s">
        <v>89</v>
      </c>
      <c r="D10436" t="s">
        <v>89</v>
      </c>
      <c r="E10436" t="s">
        <v>1582</v>
      </c>
      <c r="F10436" t="s">
        <v>89</v>
      </c>
      <c r="G10436" t="s">
        <v>89</v>
      </c>
      <c r="H10436" t="s">
        <v>93</v>
      </c>
    </row>
    <row r="10437" spans="1:8" x14ac:dyDescent="0.25">
      <c r="A10437" t="s">
        <v>355</v>
      </c>
      <c r="B10437" t="s">
        <v>6041</v>
      </c>
      <c r="C10437" t="s">
        <v>89</v>
      </c>
      <c r="D10437" t="s">
        <v>7972</v>
      </c>
      <c r="E10437" t="s">
        <v>1543</v>
      </c>
      <c r="F10437" t="s">
        <v>89</v>
      </c>
      <c r="G10437" t="s">
        <v>89</v>
      </c>
      <c r="H10437" t="s">
        <v>93</v>
      </c>
    </row>
    <row r="10438" spans="1:8" x14ac:dyDescent="0.25">
      <c r="A10438" t="s">
        <v>355</v>
      </c>
      <c r="B10438" t="s">
        <v>1902</v>
      </c>
      <c r="C10438" t="s">
        <v>89</v>
      </c>
      <c r="D10438" t="s">
        <v>89</v>
      </c>
      <c r="E10438" t="s">
        <v>1754</v>
      </c>
      <c r="F10438" t="s">
        <v>89</v>
      </c>
      <c r="G10438" t="s">
        <v>89</v>
      </c>
      <c r="H10438" t="s">
        <v>93</v>
      </c>
    </row>
    <row r="10439" spans="1:8" x14ac:dyDescent="0.25">
      <c r="A10439" t="s">
        <v>355</v>
      </c>
      <c r="B10439" t="s">
        <v>1870</v>
      </c>
      <c r="C10439" t="s">
        <v>89</v>
      </c>
      <c r="D10439" t="s">
        <v>89</v>
      </c>
      <c r="E10439" t="s">
        <v>1543</v>
      </c>
      <c r="F10439" t="s">
        <v>89</v>
      </c>
      <c r="G10439" t="s">
        <v>89</v>
      </c>
      <c r="H10439" t="s">
        <v>93</v>
      </c>
    </row>
    <row r="10440" spans="1:8" x14ac:dyDescent="0.25">
      <c r="A10440" t="s">
        <v>355</v>
      </c>
      <c r="B10440" t="s">
        <v>6046</v>
      </c>
      <c r="C10440" t="s">
        <v>89</v>
      </c>
      <c r="D10440" t="s">
        <v>89</v>
      </c>
      <c r="E10440" t="s">
        <v>1847</v>
      </c>
      <c r="F10440" t="s">
        <v>89</v>
      </c>
      <c r="G10440" t="s">
        <v>89</v>
      </c>
      <c r="H10440" t="s">
        <v>93</v>
      </c>
    </row>
    <row r="10441" spans="1:8" x14ac:dyDescent="0.25">
      <c r="A10441" t="s">
        <v>355</v>
      </c>
      <c r="B10441" t="s">
        <v>2056</v>
      </c>
      <c r="C10441" t="s">
        <v>89</v>
      </c>
      <c r="D10441" t="s">
        <v>89</v>
      </c>
      <c r="E10441" t="s">
        <v>1543</v>
      </c>
      <c r="F10441" t="s">
        <v>89</v>
      </c>
      <c r="G10441" t="s">
        <v>89</v>
      </c>
      <c r="H10441" t="s">
        <v>93</v>
      </c>
    </row>
    <row r="10442" spans="1:8" x14ac:dyDescent="0.25">
      <c r="A10442" t="s">
        <v>355</v>
      </c>
      <c r="B10442" t="s">
        <v>7973</v>
      </c>
      <c r="C10442" t="s">
        <v>89</v>
      </c>
      <c r="D10442" t="s">
        <v>89</v>
      </c>
      <c r="E10442" t="s">
        <v>1907</v>
      </c>
      <c r="F10442" t="s">
        <v>89</v>
      </c>
      <c r="G10442" t="s">
        <v>89</v>
      </c>
      <c r="H10442" t="s">
        <v>93</v>
      </c>
    </row>
    <row r="10443" spans="1:8" x14ac:dyDescent="0.25">
      <c r="A10443" t="s">
        <v>355</v>
      </c>
      <c r="B10443" t="s">
        <v>6043</v>
      </c>
      <c r="C10443" t="s">
        <v>89</v>
      </c>
      <c r="D10443" t="s">
        <v>89</v>
      </c>
      <c r="E10443" t="s">
        <v>1582</v>
      </c>
      <c r="F10443" t="s">
        <v>89</v>
      </c>
      <c r="G10443" t="s">
        <v>89</v>
      </c>
      <c r="H10443" t="s">
        <v>93</v>
      </c>
    </row>
    <row r="10444" spans="1:8" x14ac:dyDescent="0.25">
      <c r="A10444" t="s">
        <v>355</v>
      </c>
      <c r="B10444" t="s">
        <v>1903</v>
      </c>
      <c r="C10444" t="s">
        <v>89</v>
      </c>
      <c r="D10444" t="s">
        <v>89</v>
      </c>
      <c r="E10444" t="s">
        <v>1904</v>
      </c>
      <c r="F10444" t="s">
        <v>89</v>
      </c>
      <c r="G10444" t="s">
        <v>89</v>
      </c>
      <c r="H10444" t="s">
        <v>93</v>
      </c>
    </row>
    <row r="10445" spans="1:8" x14ac:dyDescent="0.25">
      <c r="A10445" t="s">
        <v>355</v>
      </c>
      <c r="B10445" t="s">
        <v>7817</v>
      </c>
      <c r="C10445" t="s">
        <v>89</v>
      </c>
      <c r="D10445" t="s">
        <v>89</v>
      </c>
      <c r="E10445" t="s">
        <v>1543</v>
      </c>
      <c r="F10445" t="s">
        <v>89</v>
      </c>
      <c r="G10445" t="s">
        <v>89</v>
      </c>
      <c r="H10445" t="s">
        <v>93</v>
      </c>
    </row>
    <row r="10446" spans="1:8" x14ac:dyDescent="0.25">
      <c r="A10446" t="s">
        <v>355</v>
      </c>
      <c r="B10446" t="s">
        <v>2057</v>
      </c>
      <c r="C10446" t="s">
        <v>89</v>
      </c>
      <c r="D10446" t="s">
        <v>89</v>
      </c>
      <c r="E10446" t="s">
        <v>1543</v>
      </c>
      <c r="F10446" t="s">
        <v>89</v>
      </c>
      <c r="G10446" t="s">
        <v>89</v>
      </c>
      <c r="H10446" t="s">
        <v>93</v>
      </c>
    </row>
    <row r="10447" spans="1:8" x14ac:dyDescent="0.25">
      <c r="A10447" t="s">
        <v>355</v>
      </c>
      <c r="B10447" t="s">
        <v>7974</v>
      </c>
      <c r="C10447" t="s">
        <v>89</v>
      </c>
      <c r="D10447" t="s">
        <v>89</v>
      </c>
      <c r="E10447" t="s">
        <v>1543</v>
      </c>
      <c r="F10447" t="s">
        <v>89</v>
      </c>
      <c r="G10447" t="s">
        <v>89</v>
      </c>
      <c r="H10447" t="s">
        <v>93</v>
      </c>
    </row>
    <row r="10448" spans="1:8" x14ac:dyDescent="0.25">
      <c r="A10448" t="s">
        <v>355</v>
      </c>
      <c r="B10448" t="s">
        <v>2103</v>
      </c>
      <c r="C10448" t="s">
        <v>89</v>
      </c>
      <c r="D10448" t="s">
        <v>89</v>
      </c>
      <c r="E10448" t="s">
        <v>1904</v>
      </c>
      <c r="F10448" t="s">
        <v>89</v>
      </c>
      <c r="G10448" t="s">
        <v>89</v>
      </c>
      <c r="H10448" t="s">
        <v>93</v>
      </c>
    </row>
    <row r="10449" spans="1:8" x14ac:dyDescent="0.25">
      <c r="A10449" t="s">
        <v>355</v>
      </c>
      <c r="B10449" t="s">
        <v>7975</v>
      </c>
      <c r="C10449" t="s">
        <v>89</v>
      </c>
      <c r="D10449" t="s">
        <v>89</v>
      </c>
      <c r="E10449" t="s">
        <v>1582</v>
      </c>
      <c r="F10449" t="s">
        <v>89</v>
      </c>
      <c r="G10449" t="s">
        <v>89</v>
      </c>
      <c r="H10449" t="s">
        <v>93</v>
      </c>
    </row>
    <row r="10450" spans="1:8" x14ac:dyDescent="0.25">
      <c r="A10450" t="s">
        <v>355</v>
      </c>
      <c r="B10450" t="s">
        <v>1906</v>
      </c>
      <c r="C10450" t="s">
        <v>89</v>
      </c>
      <c r="D10450" t="s">
        <v>89</v>
      </c>
      <c r="E10450" t="s">
        <v>1907</v>
      </c>
      <c r="F10450" t="s">
        <v>89</v>
      </c>
      <c r="G10450" t="s">
        <v>89</v>
      </c>
      <c r="H10450" t="s">
        <v>93</v>
      </c>
    </row>
    <row r="10451" spans="1:8" x14ac:dyDescent="0.25">
      <c r="A10451" t="s">
        <v>355</v>
      </c>
      <c r="B10451" t="s">
        <v>7976</v>
      </c>
      <c r="C10451" t="s">
        <v>89</v>
      </c>
      <c r="D10451" t="s">
        <v>89</v>
      </c>
      <c r="E10451" t="s">
        <v>1947</v>
      </c>
      <c r="F10451" t="s">
        <v>89</v>
      </c>
      <c r="G10451" t="s">
        <v>89</v>
      </c>
      <c r="H10451" t="s">
        <v>93</v>
      </c>
    </row>
    <row r="10452" spans="1:8" x14ac:dyDescent="0.25">
      <c r="A10452" t="s">
        <v>355</v>
      </c>
      <c r="B10452" t="s">
        <v>1870</v>
      </c>
      <c r="C10452" t="s">
        <v>89</v>
      </c>
      <c r="D10452" t="s">
        <v>89</v>
      </c>
      <c r="E10452" t="s">
        <v>1543</v>
      </c>
      <c r="F10452" t="s">
        <v>89</v>
      </c>
      <c r="G10452" t="s">
        <v>89</v>
      </c>
      <c r="H10452" t="s">
        <v>93</v>
      </c>
    </row>
    <row r="10453" spans="1:8" x14ac:dyDescent="0.25">
      <c r="A10453" t="s">
        <v>355</v>
      </c>
      <c r="B10453" t="s">
        <v>7977</v>
      </c>
      <c r="C10453" t="s">
        <v>89</v>
      </c>
      <c r="D10453" t="s">
        <v>89</v>
      </c>
      <c r="E10453" t="s">
        <v>2020</v>
      </c>
      <c r="F10453" t="s">
        <v>89</v>
      </c>
      <c r="G10453" t="s">
        <v>89</v>
      </c>
      <c r="H10453" t="s">
        <v>93</v>
      </c>
    </row>
    <row r="10454" spans="1:8" x14ac:dyDescent="0.25">
      <c r="A10454" t="s">
        <v>355</v>
      </c>
      <c r="B10454" t="s">
        <v>7819</v>
      </c>
      <c r="C10454" t="s">
        <v>89</v>
      </c>
      <c r="D10454" t="s">
        <v>89</v>
      </c>
      <c r="E10454" t="s">
        <v>2020</v>
      </c>
      <c r="F10454" t="s">
        <v>89</v>
      </c>
      <c r="G10454" t="s">
        <v>89</v>
      </c>
      <c r="H10454" t="s">
        <v>93</v>
      </c>
    </row>
    <row r="10455" spans="1:8" x14ac:dyDescent="0.25">
      <c r="A10455" t="s">
        <v>355</v>
      </c>
      <c r="B10455" t="s">
        <v>6041</v>
      </c>
      <c r="C10455" t="s">
        <v>89</v>
      </c>
      <c r="D10455" t="s">
        <v>7972</v>
      </c>
      <c r="E10455" t="s">
        <v>1543</v>
      </c>
      <c r="F10455" t="s">
        <v>89</v>
      </c>
      <c r="G10455" t="s">
        <v>89</v>
      </c>
      <c r="H10455" t="s">
        <v>93</v>
      </c>
    </row>
    <row r="10456" spans="1:8" x14ac:dyDescent="0.25">
      <c r="A10456" t="s">
        <v>355</v>
      </c>
      <c r="B10456" t="s">
        <v>1860</v>
      </c>
      <c r="C10456" t="s">
        <v>89</v>
      </c>
      <c r="D10456" t="s">
        <v>7978</v>
      </c>
      <c r="E10456" t="s">
        <v>1543</v>
      </c>
      <c r="F10456" t="s">
        <v>89</v>
      </c>
      <c r="G10456" t="s">
        <v>89</v>
      </c>
      <c r="H10456" t="s">
        <v>93</v>
      </c>
    </row>
    <row r="10457" spans="1:8" x14ac:dyDescent="0.25">
      <c r="A10457" t="s">
        <v>355</v>
      </c>
      <c r="B10457" t="s">
        <v>7830</v>
      </c>
      <c r="C10457" t="s">
        <v>89</v>
      </c>
      <c r="D10457" t="s">
        <v>89</v>
      </c>
      <c r="E10457" t="s">
        <v>7979</v>
      </c>
      <c r="F10457" t="s">
        <v>89</v>
      </c>
      <c r="G10457" t="s">
        <v>89</v>
      </c>
      <c r="H10457" t="s">
        <v>93</v>
      </c>
    </row>
    <row r="10458" spans="1:8" x14ac:dyDescent="0.25">
      <c r="A10458" t="s">
        <v>355</v>
      </c>
      <c r="B10458" t="s">
        <v>1910</v>
      </c>
      <c r="C10458" t="s">
        <v>89</v>
      </c>
      <c r="D10458" t="s">
        <v>89</v>
      </c>
      <c r="E10458" t="s">
        <v>1917</v>
      </c>
      <c r="F10458" t="s">
        <v>89</v>
      </c>
      <c r="G10458" t="s">
        <v>89</v>
      </c>
      <c r="H10458" t="s">
        <v>93</v>
      </c>
    </row>
    <row r="10459" spans="1:8" x14ac:dyDescent="0.25">
      <c r="A10459" t="s">
        <v>355</v>
      </c>
      <c r="B10459" t="s">
        <v>1916</v>
      </c>
      <c r="C10459" t="s">
        <v>89</v>
      </c>
      <c r="D10459" t="s">
        <v>89</v>
      </c>
      <c r="E10459" t="s">
        <v>1917</v>
      </c>
      <c r="F10459" t="s">
        <v>89</v>
      </c>
      <c r="G10459" t="s">
        <v>89</v>
      </c>
      <c r="H10459" t="s">
        <v>93</v>
      </c>
    </row>
    <row r="10460" spans="1:8" x14ac:dyDescent="0.25">
      <c r="A10460" t="s">
        <v>355</v>
      </c>
      <c r="B10460" t="s">
        <v>6046</v>
      </c>
      <c r="C10460" t="s">
        <v>89</v>
      </c>
      <c r="D10460" t="s">
        <v>89</v>
      </c>
      <c r="E10460" t="s">
        <v>1847</v>
      </c>
      <c r="F10460" t="s">
        <v>89</v>
      </c>
      <c r="G10460" t="s">
        <v>89</v>
      </c>
      <c r="H10460" t="s">
        <v>93</v>
      </c>
    </row>
    <row r="10461" spans="1:8" x14ac:dyDescent="0.25">
      <c r="A10461" t="s">
        <v>355</v>
      </c>
      <c r="B10461" t="s">
        <v>2112</v>
      </c>
      <c r="C10461" t="s">
        <v>89</v>
      </c>
      <c r="D10461" t="s">
        <v>89</v>
      </c>
      <c r="E10461" t="s">
        <v>1917</v>
      </c>
      <c r="F10461" t="s">
        <v>89</v>
      </c>
      <c r="G10461" t="s">
        <v>89</v>
      </c>
      <c r="H10461" t="s">
        <v>93</v>
      </c>
    </row>
    <row r="10462" spans="1:8" x14ac:dyDescent="0.25">
      <c r="A10462" t="s">
        <v>355</v>
      </c>
      <c r="B10462" t="s">
        <v>1918</v>
      </c>
      <c r="C10462" t="s">
        <v>89</v>
      </c>
      <c r="D10462" t="s">
        <v>89</v>
      </c>
      <c r="E10462" t="s">
        <v>1917</v>
      </c>
      <c r="F10462" t="s">
        <v>89</v>
      </c>
      <c r="G10462" t="s">
        <v>89</v>
      </c>
      <c r="H10462" t="s">
        <v>93</v>
      </c>
    </row>
    <row r="10463" spans="1:8" x14ac:dyDescent="0.25">
      <c r="A10463" t="s">
        <v>355</v>
      </c>
      <c r="B10463" t="s">
        <v>1921</v>
      </c>
      <c r="C10463" t="s">
        <v>89</v>
      </c>
      <c r="D10463" t="s">
        <v>89</v>
      </c>
      <c r="E10463" t="s">
        <v>1988</v>
      </c>
      <c r="F10463" t="s">
        <v>89</v>
      </c>
      <c r="G10463" t="s">
        <v>89</v>
      </c>
      <c r="H10463" t="s">
        <v>93</v>
      </c>
    </row>
    <row r="10464" spans="1:8" x14ac:dyDescent="0.25">
      <c r="A10464" t="s">
        <v>355</v>
      </c>
      <c r="B10464" t="s">
        <v>1920</v>
      </c>
      <c r="C10464" t="s">
        <v>89</v>
      </c>
      <c r="D10464" t="s">
        <v>89</v>
      </c>
      <c r="E10464" t="s">
        <v>1917</v>
      </c>
      <c r="F10464" t="s">
        <v>89</v>
      </c>
      <c r="G10464" t="s">
        <v>89</v>
      </c>
      <c r="H10464" t="s">
        <v>93</v>
      </c>
    </row>
    <row r="10465" spans="1:8" x14ac:dyDescent="0.25">
      <c r="A10465" t="s">
        <v>355</v>
      </c>
      <c r="B10465" t="s">
        <v>7980</v>
      </c>
      <c r="C10465" t="s">
        <v>89</v>
      </c>
      <c r="D10465" t="s">
        <v>89</v>
      </c>
      <c r="E10465" t="s">
        <v>7979</v>
      </c>
      <c r="F10465" t="s">
        <v>89</v>
      </c>
      <c r="G10465" t="s">
        <v>89</v>
      </c>
      <c r="H10465" t="s">
        <v>93</v>
      </c>
    </row>
    <row r="10466" spans="1:8" x14ac:dyDescent="0.25">
      <c r="A10466" t="s">
        <v>355</v>
      </c>
      <c r="B10466" t="s">
        <v>1905</v>
      </c>
      <c r="C10466" t="s">
        <v>89</v>
      </c>
      <c r="D10466" t="s">
        <v>89</v>
      </c>
      <c r="E10466" t="s">
        <v>1907</v>
      </c>
      <c r="F10466" t="s">
        <v>89</v>
      </c>
      <c r="G10466" t="s">
        <v>89</v>
      </c>
      <c r="H10466" t="s">
        <v>93</v>
      </c>
    </row>
    <row r="10467" spans="1:8" x14ac:dyDescent="0.25">
      <c r="A10467" t="s">
        <v>355</v>
      </c>
      <c r="B10467" t="s">
        <v>1902</v>
      </c>
      <c r="C10467" t="s">
        <v>89</v>
      </c>
      <c r="D10467" t="s">
        <v>89</v>
      </c>
      <c r="E10467" t="s">
        <v>1754</v>
      </c>
      <c r="F10467" t="s">
        <v>89</v>
      </c>
      <c r="G10467" t="s">
        <v>89</v>
      </c>
      <c r="H10467" t="s">
        <v>93</v>
      </c>
    </row>
    <row r="10468" spans="1:8" x14ac:dyDescent="0.25">
      <c r="A10468" t="s">
        <v>355</v>
      </c>
      <c r="B10468" t="s">
        <v>1899</v>
      </c>
      <c r="C10468" t="s">
        <v>89</v>
      </c>
      <c r="D10468" t="s">
        <v>89</v>
      </c>
      <c r="E10468" t="s">
        <v>1907</v>
      </c>
      <c r="F10468" t="s">
        <v>89</v>
      </c>
      <c r="G10468" t="s">
        <v>89</v>
      </c>
      <c r="H10468" t="s">
        <v>93</v>
      </c>
    </row>
    <row r="10469" spans="1:8" x14ac:dyDescent="0.25">
      <c r="A10469" t="s">
        <v>355</v>
      </c>
      <c r="B10469" t="s">
        <v>7981</v>
      </c>
      <c r="C10469" t="s">
        <v>89</v>
      </c>
      <c r="D10469" t="s">
        <v>89</v>
      </c>
      <c r="E10469" t="s">
        <v>1859</v>
      </c>
      <c r="F10469" t="s">
        <v>89</v>
      </c>
      <c r="G10469" t="s">
        <v>89</v>
      </c>
      <c r="H10469" t="s">
        <v>93</v>
      </c>
    </row>
    <row r="10470" spans="1:8" x14ac:dyDescent="0.25">
      <c r="A10470" t="s">
        <v>355</v>
      </c>
      <c r="B10470" t="s">
        <v>7982</v>
      </c>
      <c r="C10470" t="s">
        <v>89</v>
      </c>
      <c r="D10470" t="s">
        <v>7983</v>
      </c>
      <c r="E10470" t="s">
        <v>1166</v>
      </c>
      <c r="F10470" t="s">
        <v>89</v>
      </c>
      <c r="G10470" t="s">
        <v>89</v>
      </c>
      <c r="H10470" t="s">
        <v>93</v>
      </c>
    </row>
    <row r="10471" spans="1:8" x14ac:dyDescent="0.25">
      <c r="A10471" t="s">
        <v>355</v>
      </c>
      <c r="B10471" t="s">
        <v>7984</v>
      </c>
      <c r="C10471" t="s">
        <v>89</v>
      </c>
      <c r="D10471" t="s">
        <v>7985</v>
      </c>
      <c r="E10471" t="s">
        <v>1102</v>
      </c>
      <c r="F10471" t="s">
        <v>89</v>
      </c>
      <c r="G10471" t="s">
        <v>89</v>
      </c>
      <c r="H10471" t="s">
        <v>93</v>
      </c>
    </row>
    <row r="10472" spans="1:8" x14ac:dyDescent="0.25">
      <c r="A10472" t="s">
        <v>355</v>
      </c>
      <c r="B10472" t="s">
        <v>1138</v>
      </c>
      <c r="C10472" t="s">
        <v>89</v>
      </c>
      <c r="D10472" t="s">
        <v>89</v>
      </c>
      <c r="E10472" t="s">
        <v>1139</v>
      </c>
      <c r="F10472" t="s">
        <v>89</v>
      </c>
      <c r="G10472" t="s">
        <v>89</v>
      </c>
      <c r="H10472" t="s">
        <v>93</v>
      </c>
    </row>
    <row r="10473" spans="1:8" x14ac:dyDescent="0.25">
      <c r="A10473" t="s">
        <v>356</v>
      </c>
      <c r="B10473" t="s">
        <v>6043</v>
      </c>
      <c r="C10473" t="s">
        <v>89</v>
      </c>
      <c r="D10473" t="s">
        <v>89</v>
      </c>
      <c r="E10473" t="s">
        <v>1582</v>
      </c>
      <c r="F10473" t="s">
        <v>89</v>
      </c>
      <c r="G10473" t="s">
        <v>89</v>
      </c>
      <c r="H10473" t="s">
        <v>93</v>
      </c>
    </row>
    <row r="10474" spans="1:8" x14ac:dyDescent="0.25">
      <c r="A10474" t="s">
        <v>356</v>
      </c>
      <c r="B10474" t="s">
        <v>1870</v>
      </c>
      <c r="C10474" t="s">
        <v>89</v>
      </c>
      <c r="D10474" t="s">
        <v>89</v>
      </c>
      <c r="E10474" t="s">
        <v>1543</v>
      </c>
      <c r="F10474" t="s">
        <v>89</v>
      </c>
      <c r="G10474" t="s">
        <v>89</v>
      </c>
      <c r="H10474" t="s">
        <v>93</v>
      </c>
    </row>
    <row r="10475" spans="1:8" x14ac:dyDescent="0.25">
      <c r="A10475" t="s">
        <v>356</v>
      </c>
      <c r="B10475" t="s">
        <v>1857</v>
      </c>
      <c r="C10475" t="s">
        <v>89</v>
      </c>
      <c r="D10475" t="s">
        <v>89</v>
      </c>
      <c r="E10475" t="s">
        <v>1615</v>
      </c>
      <c r="F10475" t="s">
        <v>89</v>
      </c>
      <c r="G10475" t="s">
        <v>89</v>
      </c>
      <c r="H10475" t="s">
        <v>93</v>
      </c>
    </row>
    <row r="10476" spans="1:8" x14ac:dyDescent="0.25">
      <c r="A10476" t="s">
        <v>356</v>
      </c>
      <c r="B10476" t="s">
        <v>6046</v>
      </c>
      <c r="C10476" t="s">
        <v>89</v>
      </c>
      <c r="D10476" t="s">
        <v>89</v>
      </c>
      <c r="E10476" t="s">
        <v>1847</v>
      </c>
      <c r="F10476" t="s">
        <v>89</v>
      </c>
      <c r="G10476" t="s">
        <v>89</v>
      </c>
      <c r="H10476" t="s">
        <v>93</v>
      </c>
    </row>
    <row r="10477" spans="1:8" x14ac:dyDescent="0.25">
      <c r="A10477" t="s">
        <v>356</v>
      </c>
      <c r="B10477" t="s">
        <v>1869</v>
      </c>
      <c r="C10477" t="s">
        <v>89</v>
      </c>
      <c r="D10477" t="s">
        <v>89</v>
      </c>
      <c r="E10477" t="s">
        <v>1947</v>
      </c>
      <c r="F10477" t="s">
        <v>89</v>
      </c>
      <c r="G10477" t="s">
        <v>89</v>
      </c>
      <c r="H10477" t="s">
        <v>93</v>
      </c>
    </row>
    <row r="10478" spans="1:8" x14ac:dyDescent="0.25">
      <c r="A10478" t="s">
        <v>356</v>
      </c>
      <c r="B10478" t="s">
        <v>6046</v>
      </c>
      <c r="C10478" t="s">
        <v>89</v>
      </c>
      <c r="D10478" t="s">
        <v>89</v>
      </c>
      <c r="E10478" t="s">
        <v>1847</v>
      </c>
      <c r="F10478" t="s">
        <v>89</v>
      </c>
      <c r="G10478" t="s">
        <v>89</v>
      </c>
      <c r="H10478" t="s">
        <v>93</v>
      </c>
    </row>
    <row r="10479" spans="1:8" x14ac:dyDescent="0.25">
      <c r="A10479" t="s">
        <v>356</v>
      </c>
      <c r="B10479" t="s">
        <v>1899</v>
      </c>
      <c r="C10479" t="s">
        <v>89</v>
      </c>
      <c r="D10479" t="s">
        <v>89</v>
      </c>
      <c r="E10479" t="s">
        <v>1907</v>
      </c>
      <c r="F10479" t="s">
        <v>89</v>
      </c>
      <c r="G10479" t="s">
        <v>89</v>
      </c>
      <c r="H10479" t="s">
        <v>93</v>
      </c>
    </row>
    <row r="10480" spans="1:8" x14ac:dyDescent="0.25">
      <c r="A10480" t="s">
        <v>356</v>
      </c>
      <c r="B10480" t="s">
        <v>1902</v>
      </c>
      <c r="C10480" t="s">
        <v>89</v>
      </c>
      <c r="D10480" t="s">
        <v>89</v>
      </c>
      <c r="E10480" t="s">
        <v>1754</v>
      </c>
      <c r="F10480" t="s">
        <v>89</v>
      </c>
      <c r="G10480" t="s">
        <v>89</v>
      </c>
      <c r="H10480" t="s">
        <v>93</v>
      </c>
    </row>
    <row r="10481" spans="1:8" x14ac:dyDescent="0.25">
      <c r="A10481" t="s">
        <v>356</v>
      </c>
      <c r="B10481" t="s">
        <v>7981</v>
      </c>
      <c r="C10481" t="s">
        <v>89</v>
      </c>
      <c r="D10481" t="s">
        <v>89</v>
      </c>
      <c r="E10481" t="s">
        <v>1859</v>
      </c>
      <c r="F10481" t="s">
        <v>89</v>
      </c>
      <c r="G10481" t="s">
        <v>89</v>
      </c>
      <c r="H10481" t="s">
        <v>93</v>
      </c>
    </row>
    <row r="10482" spans="1:8" x14ac:dyDescent="0.25">
      <c r="A10482" t="s">
        <v>356</v>
      </c>
      <c r="B10482" t="s">
        <v>6043</v>
      </c>
      <c r="C10482" t="s">
        <v>89</v>
      </c>
      <c r="D10482" t="s">
        <v>89</v>
      </c>
      <c r="E10482" t="s">
        <v>1582</v>
      </c>
      <c r="F10482" t="s">
        <v>89</v>
      </c>
      <c r="G10482" t="s">
        <v>89</v>
      </c>
      <c r="H10482" t="s">
        <v>93</v>
      </c>
    </row>
    <row r="10483" spans="1:8" x14ac:dyDescent="0.25">
      <c r="A10483" t="s">
        <v>356</v>
      </c>
      <c r="B10483" t="s">
        <v>1918</v>
      </c>
      <c r="C10483" t="s">
        <v>89</v>
      </c>
      <c r="D10483" t="s">
        <v>89</v>
      </c>
      <c r="E10483" t="s">
        <v>1917</v>
      </c>
      <c r="F10483" t="s">
        <v>89</v>
      </c>
      <c r="G10483" t="s">
        <v>89</v>
      </c>
      <c r="H10483" t="s">
        <v>93</v>
      </c>
    </row>
    <row r="10484" spans="1:8" x14ac:dyDescent="0.25">
      <c r="A10484" t="s">
        <v>356</v>
      </c>
      <c r="B10484" t="s">
        <v>1870</v>
      </c>
      <c r="C10484" t="s">
        <v>89</v>
      </c>
      <c r="D10484" t="s">
        <v>89</v>
      </c>
      <c r="E10484" t="s">
        <v>1543</v>
      </c>
      <c r="F10484" t="s">
        <v>89</v>
      </c>
      <c r="G10484" t="s">
        <v>89</v>
      </c>
      <c r="H10484" t="s">
        <v>93</v>
      </c>
    </row>
    <row r="10485" spans="1:8" x14ac:dyDescent="0.25">
      <c r="A10485" t="s">
        <v>356</v>
      </c>
      <c r="B10485" t="s">
        <v>7986</v>
      </c>
      <c r="C10485" t="s">
        <v>89</v>
      </c>
      <c r="D10485" t="s">
        <v>89</v>
      </c>
      <c r="E10485" t="s">
        <v>1917</v>
      </c>
      <c r="F10485" t="s">
        <v>89</v>
      </c>
      <c r="G10485" t="s">
        <v>89</v>
      </c>
      <c r="H10485" t="s">
        <v>93</v>
      </c>
    </row>
    <row r="10486" spans="1:8" x14ac:dyDescent="0.25">
      <c r="A10486" t="s">
        <v>356</v>
      </c>
      <c r="B10486" t="s">
        <v>6041</v>
      </c>
      <c r="C10486" t="s">
        <v>89</v>
      </c>
      <c r="D10486" t="s">
        <v>89</v>
      </c>
      <c r="E10486" t="s">
        <v>1543</v>
      </c>
      <c r="F10486" t="s">
        <v>89</v>
      </c>
      <c r="G10486" t="s">
        <v>89</v>
      </c>
      <c r="H10486" t="s">
        <v>93</v>
      </c>
    </row>
    <row r="10487" spans="1:8" x14ac:dyDescent="0.25">
      <c r="A10487" t="s">
        <v>356</v>
      </c>
      <c r="B10487" t="s">
        <v>2112</v>
      </c>
      <c r="C10487" t="s">
        <v>89</v>
      </c>
      <c r="D10487" t="s">
        <v>89</v>
      </c>
      <c r="E10487" t="s">
        <v>1917</v>
      </c>
      <c r="F10487" t="s">
        <v>89</v>
      </c>
      <c r="G10487" t="s">
        <v>89</v>
      </c>
      <c r="H10487" t="s">
        <v>93</v>
      </c>
    </row>
    <row r="10488" spans="1:8" x14ac:dyDescent="0.25">
      <c r="A10488" t="s">
        <v>356</v>
      </c>
      <c r="B10488" t="s">
        <v>2056</v>
      </c>
      <c r="C10488" t="s">
        <v>89</v>
      </c>
      <c r="D10488" t="s">
        <v>89</v>
      </c>
      <c r="E10488" t="s">
        <v>1543</v>
      </c>
      <c r="F10488" t="s">
        <v>89</v>
      </c>
      <c r="G10488" t="s">
        <v>89</v>
      </c>
      <c r="H10488" t="s">
        <v>93</v>
      </c>
    </row>
    <row r="10489" spans="1:8" x14ac:dyDescent="0.25">
      <c r="A10489" t="s">
        <v>356</v>
      </c>
      <c r="B10489" t="s">
        <v>2075</v>
      </c>
      <c r="C10489" t="s">
        <v>89</v>
      </c>
      <c r="D10489" t="s">
        <v>89</v>
      </c>
      <c r="E10489" t="s">
        <v>1917</v>
      </c>
      <c r="F10489" t="s">
        <v>89</v>
      </c>
      <c r="G10489" t="s">
        <v>89</v>
      </c>
      <c r="H10489" t="s">
        <v>93</v>
      </c>
    </row>
    <row r="10490" spans="1:8" x14ac:dyDescent="0.25">
      <c r="A10490" t="s">
        <v>356</v>
      </c>
      <c r="B10490" t="s">
        <v>2057</v>
      </c>
      <c r="C10490" t="s">
        <v>89</v>
      </c>
      <c r="D10490" t="s">
        <v>89</v>
      </c>
      <c r="E10490" t="s">
        <v>1543</v>
      </c>
      <c r="F10490" t="s">
        <v>89</v>
      </c>
      <c r="G10490" t="s">
        <v>89</v>
      </c>
      <c r="H10490" t="s">
        <v>93</v>
      </c>
    </row>
    <row r="10491" spans="1:8" x14ac:dyDescent="0.25">
      <c r="A10491" t="s">
        <v>356</v>
      </c>
      <c r="B10491" t="s">
        <v>7987</v>
      </c>
      <c r="C10491" t="s">
        <v>89</v>
      </c>
      <c r="D10491" t="s">
        <v>89</v>
      </c>
      <c r="E10491" t="s">
        <v>1847</v>
      </c>
      <c r="F10491" t="s">
        <v>89</v>
      </c>
      <c r="G10491" t="s">
        <v>89</v>
      </c>
      <c r="H10491" t="s">
        <v>93</v>
      </c>
    </row>
    <row r="10492" spans="1:8" x14ac:dyDescent="0.25">
      <c r="A10492" t="s">
        <v>356</v>
      </c>
      <c r="B10492" t="s">
        <v>7974</v>
      </c>
      <c r="C10492" t="s">
        <v>89</v>
      </c>
      <c r="D10492" t="s">
        <v>89</v>
      </c>
      <c r="E10492" t="s">
        <v>1582</v>
      </c>
      <c r="F10492" t="s">
        <v>89</v>
      </c>
      <c r="G10492" t="s">
        <v>89</v>
      </c>
      <c r="H10492" t="s">
        <v>93</v>
      </c>
    </row>
    <row r="10493" spans="1:8" x14ac:dyDescent="0.25">
      <c r="A10493" t="s">
        <v>356</v>
      </c>
      <c r="B10493" t="s">
        <v>1905</v>
      </c>
      <c r="C10493" t="s">
        <v>89</v>
      </c>
      <c r="D10493" t="s">
        <v>89</v>
      </c>
      <c r="E10493" t="s">
        <v>1907</v>
      </c>
      <c r="F10493" t="s">
        <v>89</v>
      </c>
      <c r="G10493" t="s">
        <v>89</v>
      </c>
      <c r="H10493" t="s">
        <v>93</v>
      </c>
    </row>
    <row r="10494" spans="1:8" x14ac:dyDescent="0.25">
      <c r="A10494" t="s">
        <v>356</v>
      </c>
      <c r="B10494" t="s">
        <v>1857</v>
      </c>
      <c r="C10494" t="s">
        <v>89</v>
      </c>
      <c r="D10494" t="s">
        <v>89</v>
      </c>
      <c r="E10494" t="s">
        <v>1615</v>
      </c>
      <c r="F10494" t="s">
        <v>89</v>
      </c>
      <c r="G10494" t="s">
        <v>89</v>
      </c>
      <c r="H10494" t="s">
        <v>93</v>
      </c>
    </row>
    <row r="10495" spans="1:8" x14ac:dyDescent="0.25">
      <c r="A10495" t="s">
        <v>356</v>
      </c>
      <c r="B10495" t="s">
        <v>7988</v>
      </c>
      <c r="C10495" t="s">
        <v>89</v>
      </c>
      <c r="D10495" t="s">
        <v>89</v>
      </c>
      <c r="E10495" t="s">
        <v>1951</v>
      </c>
      <c r="F10495" t="s">
        <v>89</v>
      </c>
      <c r="G10495" t="s">
        <v>89</v>
      </c>
      <c r="H10495" t="s">
        <v>93</v>
      </c>
    </row>
    <row r="10496" spans="1:8" x14ac:dyDescent="0.25">
      <c r="A10496" t="s">
        <v>356</v>
      </c>
      <c r="B10496" t="s">
        <v>2103</v>
      </c>
      <c r="C10496" t="s">
        <v>89</v>
      </c>
      <c r="D10496" t="s">
        <v>89</v>
      </c>
      <c r="E10496" t="s">
        <v>1904</v>
      </c>
      <c r="F10496" t="s">
        <v>89</v>
      </c>
      <c r="G10496" t="s">
        <v>89</v>
      </c>
      <c r="H10496" t="s">
        <v>93</v>
      </c>
    </row>
    <row r="10497" spans="1:8" x14ac:dyDescent="0.25">
      <c r="A10497" t="s">
        <v>356</v>
      </c>
      <c r="B10497" t="s">
        <v>1903</v>
      </c>
      <c r="C10497" t="s">
        <v>89</v>
      </c>
      <c r="D10497" t="s">
        <v>89</v>
      </c>
      <c r="E10497" t="s">
        <v>1904</v>
      </c>
      <c r="F10497" t="s">
        <v>89</v>
      </c>
      <c r="G10497" t="s">
        <v>89</v>
      </c>
      <c r="H10497" t="s">
        <v>93</v>
      </c>
    </row>
    <row r="10498" spans="1:8" x14ac:dyDescent="0.25">
      <c r="A10498" t="s">
        <v>356</v>
      </c>
      <c r="B10498" t="s">
        <v>1854</v>
      </c>
      <c r="C10498" t="s">
        <v>89</v>
      </c>
      <c r="D10498" t="s">
        <v>89</v>
      </c>
      <c r="E10498" t="s">
        <v>1298</v>
      </c>
      <c r="F10498" t="s">
        <v>89</v>
      </c>
      <c r="G10498" t="s">
        <v>89</v>
      </c>
      <c r="H10498" t="s">
        <v>93</v>
      </c>
    </row>
    <row r="10499" spans="1:8" x14ac:dyDescent="0.25">
      <c r="A10499" t="s">
        <v>356</v>
      </c>
      <c r="B10499" t="s">
        <v>2077</v>
      </c>
      <c r="C10499" t="s">
        <v>89</v>
      </c>
      <c r="D10499" t="s">
        <v>89</v>
      </c>
      <c r="E10499" t="s">
        <v>7979</v>
      </c>
      <c r="F10499" t="s">
        <v>89</v>
      </c>
      <c r="G10499" t="s">
        <v>89</v>
      </c>
      <c r="H10499" t="s">
        <v>93</v>
      </c>
    </row>
    <row r="10500" spans="1:8" x14ac:dyDescent="0.25">
      <c r="A10500" t="s">
        <v>356</v>
      </c>
      <c r="B10500" t="s">
        <v>7977</v>
      </c>
      <c r="C10500" t="s">
        <v>89</v>
      </c>
      <c r="D10500" t="s">
        <v>89</v>
      </c>
      <c r="E10500" t="s">
        <v>2020</v>
      </c>
      <c r="F10500" t="s">
        <v>89</v>
      </c>
      <c r="G10500" t="s">
        <v>89</v>
      </c>
      <c r="H10500" t="s">
        <v>93</v>
      </c>
    </row>
    <row r="10501" spans="1:8" x14ac:dyDescent="0.25">
      <c r="A10501" t="s">
        <v>356</v>
      </c>
      <c r="B10501" t="s">
        <v>7830</v>
      </c>
      <c r="C10501" t="s">
        <v>89</v>
      </c>
      <c r="D10501" t="s">
        <v>89</v>
      </c>
      <c r="E10501" t="s">
        <v>7979</v>
      </c>
      <c r="F10501" t="s">
        <v>89</v>
      </c>
      <c r="G10501" t="s">
        <v>89</v>
      </c>
      <c r="H10501" t="s">
        <v>93</v>
      </c>
    </row>
    <row r="10502" spans="1:8" x14ac:dyDescent="0.25">
      <c r="A10502" t="s">
        <v>356</v>
      </c>
      <c r="B10502" t="s">
        <v>7819</v>
      </c>
      <c r="C10502" t="s">
        <v>89</v>
      </c>
      <c r="D10502" t="s">
        <v>89</v>
      </c>
      <c r="E10502" t="s">
        <v>2020</v>
      </c>
      <c r="F10502" t="s">
        <v>89</v>
      </c>
      <c r="G10502" t="s">
        <v>89</v>
      </c>
      <c r="H10502" t="s">
        <v>93</v>
      </c>
    </row>
    <row r="10503" spans="1:8" x14ac:dyDescent="0.25">
      <c r="A10503" t="s">
        <v>356</v>
      </c>
      <c r="B10503" t="s">
        <v>1916</v>
      </c>
      <c r="C10503" t="s">
        <v>89</v>
      </c>
      <c r="D10503" t="s">
        <v>89</v>
      </c>
      <c r="E10503" t="s">
        <v>1917</v>
      </c>
      <c r="F10503" t="s">
        <v>89</v>
      </c>
      <c r="G10503" t="s">
        <v>89</v>
      </c>
      <c r="H10503" t="s">
        <v>93</v>
      </c>
    </row>
    <row r="10504" spans="1:8" x14ac:dyDescent="0.25">
      <c r="A10504" t="s">
        <v>356</v>
      </c>
      <c r="B10504" t="s">
        <v>1866</v>
      </c>
      <c r="C10504" t="s">
        <v>89</v>
      </c>
      <c r="D10504" t="s">
        <v>89</v>
      </c>
      <c r="E10504" t="s">
        <v>1543</v>
      </c>
      <c r="F10504" t="s">
        <v>89</v>
      </c>
      <c r="G10504" t="s">
        <v>89</v>
      </c>
      <c r="H10504" t="s">
        <v>93</v>
      </c>
    </row>
    <row r="10505" spans="1:8" x14ac:dyDescent="0.25">
      <c r="A10505" t="s">
        <v>356</v>
      </c>
      <c r="B10505" t="s">
        <v>7989</v>
      </c>
      <c r="C10505" t="s">
        <v>89</v>
      </c>
      <c r="D10505" t="s">
        <v>89</v>
      </c>
      <c r="E10505" t="s">
        <v>1907</v>
      </c>
      <c r="F10505" t="s">
        <v>89</v>
      </c>
      <c r="G10505" t="s">
        <v>89</v>
      </c>
      <c r="H10505" t="s">
        <v>93</v>
      </c>
    </row>
    <row r="10506" spans="1:8" x14ac:dyDescent="0.25">
      <c r="A10506" t="s">
        <v>356</v>
      </c>
      <c r="B10506" t="s">
        <v>7990</v>
      </c>
      <c r="C10506" t="s">
        <v>89</v>
      </c>
      <c r="D10506" t="s">
        <v>89</v>
      </c>
      <c r="E10506" t="s">
        <v>1615</v>
      </c>
      <c r="F10506" t="s">
        <v>89</v>
      </c>
      <c r="G10506" t="s">
        <v>89</v>
      </c>
      <c r="H10506" t="s">
        <v>93</v>
      </c>
    </row>
    <row r="10507" spans="1:8" x14ac:dyDescent="0.25">
      <c r="A10507" t="s">
        <v>356</v>
      </c>
      <c r="B10507" t="s">
        <v>7991</v>
      </c>
      <c r="C10507" t="s">
        <v>89</v>
      </c>
      <c r="D10507" t="s">
        <v>89</v>
      </c>
      <c r="E10507" t="s">
        <v>1847</v>
      </c>
      <c r="F10507" t="s">
        <v>89</v>
      </c>
      <c r="G10507" t="s">
        <v>89</v>
      </c>
      <c r="H10507" t="s">
        <v>93</v>
      </c>
    </row>
    <row r="10508" spans="1:8" x14ac:dyDescent="0.25">
      <c r="A10508" t="s">
        <v>356</v>
      </c>
      <c r="B10508" t="s">
        <v>7992</v>
      </c>
      <c r="C10508" t="s">
        <v>89</v>
      </c>
      <c r="D10508" t="s">
        <v>89</v>
      </c>
      <c r="E10508" t="s">
        <v>1582</v>
      </c>
      <c r="F10508" t="s">
        <v>89</v>
      </c>
      <c r="G10508" t="s">
        <v>89</v>
      </c>
      <c r="H10508" t="s">
        <v>93</v>
      </c>
    </row>
    <row r="10509" spans="1:8" x14ac:dyDescent="0.25">
      <c r="A10509" t="s">
        <v>356</v>
      </c>
      <c r="B10509" t="s">
        <v>1921</v>
      </c>
      <c r="C10509" t="s">
        <v>89</v>
      </c>
      <c r="D10509" t="s">
        <v>89</v>
      </c>
      <c r="E10509" t="s">
        <v>1988</v>
      </c>
      <c r="F10509" t="s">
        <v>89</v>
      </c>
      <c r="G10509" t="s">
        <v>89</v>
      </c>
      <c r="H10509" t="s">
        <v>93</v>
      </c>
    </row>
    <row r="10510" spans="1:8" x14ac:dyDescent="0.25">
      <c r="A10510" t="s">
        <v>356</v>
      </c>
      <c r="B10510" t="s">
        <v>1869</v>
      </c>
      <c r="C10510" t="s">
        <v>89</v>
      </c>
      <c r="D10510" t="s">
        <v>89</v>
      </c>
      <c r="E10510" t="s">
        <v>1947</v>
      </c>
      <c r="F10510" t="s">
        <v>89</v>
      </c>
      <c r="G10510" t="s">
        <v>89</v>
      </c>
      <c r="H10510" t="s">
        <v>93</v>
      </c>
    </row>
    <row r="10511" spans="1:8" x14ac:dyDescent="0.25">
      <c r="A10511" t="s">
        <v>356</v>
      </c>
      <c r="B10511" t="s">
        <v>1138</v>
      </c>
      <c r="C10511" t="s">
        <v>89</v>
      </c>
      <c r="D10511" t="s">
        <v>89</v>
      </c>
      <c r="E10511" t="s">
        <v>1139</v>
      </c>
      <c r="F10511" t="s">
        <v>89</v>
      </c>
      <c r="G10511" t="s">
        <v>89</v>
      </c>
      <c r="H10511" t="s">
        <v>93</v>
      </c>
    </row>
    <row r="10512" spans="1:8" x14ac:dyDescent="0.25">
      <c r="A10512" t="s">
        <v>357</v>
      </c>
      <c r="B10512" t="s">
        <v>7993</v>
      </c>
      <c r="C10512" t="s">
        <v>89</v>
      </c>
      <c r="D10512" t="s">
        <v>7994</v>
      </c>
      <c r="E10512" t="s">
        <v>1615</v>
      </c>
      <c r="F10512" t="s">
        <v>89</v>
      </c>
      <c r="G10512" t="s">
        <v>89</v>
      </c>
      <c r="H10512" t="s">
        <v>93</v>
      </c>
    </row>
    <row r="10513" spans="1:8" x14ac:dyDescent="0.25">
      <c r="A10513" t="s">
        <v>357</v>
      </c>
      <c r="B10513" t="s">
        <v>1143</v>
      </c>
      <c r="C10513" t="s">
        <v>89</v>
      </c>
      <c r="D10513" t="s">
        <v>3615</v>
      </c>
      <c r="E10513" t="s">
        <v>1238</v>
      </c>
      <c r="F10513" t="s">
        <v>89</v>
      </c>
      <c r="G10513" t="s">
        <v>89</v>
      </c>
      <c r="H10513" t="s">
        <v>93</v>
      </c>
    </row>
    <row r="10514" spans="1:8" x14ac:dyDescent="0.25">
      <c r="A10514" t="s">
        <v>357</v>
      </c>
      <c r="B10514" t="s">
        <v>1294</v>
      </c>
      <c r="C10514" t="s">
        <v>89</v>
      </c>
      <c r="D10514" t="s">
        <v>3318</v>
      </c>
      <c r="E10514" t="s">
        <v>1238</v>
      </c>
      <c r="F10514" t="s">
        <v>89</v>
      </c>
      <c r="G10514" t="s">
        <v>89</v>
      </c>
      <c r="H10514" t="s">
        <v>93</v>
      </c>
    </row>
    <row r="10515" spans="1:8" x14ac:dyDescent="0.25">
      <c r="A10515" t="s">
        <v>357</v>
      </c>
      <c r="B10515" t="s">
        <v>1149</v>
      </c>
      <c r="C10515" t="s">
        <v>89</v>
      </c>
      <c r="D10515" t="s">
        <v>3318</v>
      </c>
      <c r="E10515" t="s">
        <v>1238</v>
      </c>
      <c r="F10515" t="s">
        <v>89</v>
      </c>
      <c r="G10515" t="s">
        <v>89</v>
      </c>
      <c r="H10515" t="s">
        <v>93</v>
      </c>
    </row>
    <row r="10516" spans="1:8" x14ac:dyDescent="0.25">
      <c r="A10516" t="s">
        <v>357</v>
      </c>
      <c r="B10516" t="s">
        <v>1163</v>
      </c>
      <c r="C10516" t="s">
        <v>89</v>
      </c>
      <c r="D10516" t="s">
        <v>3615</v>
      </c>
      <c r="E10516" t="s">
        <v>1142</v>
      </c>
      <c r="F10516" t="s">
        <v>89</v>
      </c>
      <c r="G10516" t="s">
        <v>89</v>
      </c>
      <c r="H10516" t="s">
        <v>93</v>
      </c>
    </row>
    <row r="10517" spans="1:8" x14ac:dyDescent="0.25">
      <c r="A10517" t="s">
        <v>357</v>
      </c>
      <c r="B10517" t="s">
        <v>1314</v>
      </c>
      <c r="C10517" t="s">
        <v>89</v>
      </c>
      <c r="D10517" t="s">
        <v>7995</v>
      </c>
      <c r="E10517" t="s">
        <v>1258</v>
      </c>
      <c r="F10517" t="s">
        <v>89</v>
      </c>
      <c r="G10517" t="s">
        <v>89</v>
      </c>
      <c r="H10517" t="s">
        <v>93</v>
      </c>
    </row>
    <row r="10518" spans="1:8" x14ac:dyDescent="0.25">
      <c r="A10518" t="s">
        <v>357</v>
      </c>
      <c r="B10518" t="s">
        <v>1312</v>
      </c>
      <c r="C10518" t="s">
        <v>89</v>
      </c>
      <c r="D10518" t="s">
        <v>7995</v>
      </c>
      <c r="E10518" t="s">
        <v>1102</v>
      </c>
      <c r="F10518" t="s">
        <v>89</v>
      </c>
      <c r="G10518" t="s">
        <v>89</v>
      </c>
      <c r="H10518" t="s">
        <v>93</v>
      </c>
    </row>
    <row r="10519" spans="1:8" x14ac:dyDescent="0.25">
      <c r="A10519" t="s">
        <v>357</v>
      </c>
      <c r="B10519" t="s">
        <v>1403</v>
      </c>
      <c r="C10519" t="s">
        <v>89</v>
      </c>
      <c r="D10519" t="s">
        <v>7995</v>
      </c>
      <c r="E10519" t="s">
        <v>1102</v>
      </c>
      <c r="F10519" t="s">
        <v>89</v>
      </c>
      <c r="G10519" t="s">
        <v>89</v>
      </c>
      <c r="H10519" t="s">
        <v>93</v>
      </c>
    </row>
    <row r="10520" spans="1:8" x14ac:dyDescent="0.25">
      <c r="A10520" t="s">
        <v>357</v>
      </c>
      <c r="B10520" t="s">
        <v>1256</v>
      </c>
      <c r="C10520" t="s">
        <v>89</v>
      </c>
      <c r="D10520" t="s">
        <v>7995</v>
      </c>
      <c r="E10520" t="s">
        <v>1258</v>
      </c>
      <c r="F10520" t="s">
        <v>89</v>
      </c>
      <c r="G10520" t="s">
        <v>89</v>
      </c>
      <c r="H10520" t="s">
        <v>93</v>
      </c>
    </row>
    <row r="10521" spans="1:8" x14ac:dyDescent="0.25">
      <c r="A10521" t="s">
        <v>357</v>
      </c>
      <c r="B10521" t="s">
        <v>1151</v>
      </c>
      <c r="C10521" t="s">
        <v>89</v>
      </c>
      <c r="D10521" t="s">
        <v>7995</v>
      </c>
      <c r="E10521" t="s">
        <v>1258</v>
      </c>
      <c r="F10521" t="s">
        <v>89</v>
      </c>
      <c r="G10521" t="s">
        <v>89</v>
      </c>
      <c r="H10521" t="s">
        <v>93</v>
      </c>
    </row>
    <row r="10522" spans="1:8" x14ac:dyDescent="0.25">
      <c r="A10522" t="s">
        <v>357</v>
      </c>
      <c r="B10522" t="s">
        <v>1239</v>
      </c>
      <c r="C10522" t="s">
        <v>89</v>
      </c>
      <c r="D10522" t="s">
        <v>7996</v>
      </c>
      <c r="E10522" t="s">
        <v>1258</v>
      </c>
      <c r="F10522" t="s">
        <v>89</v>
      </c>
      <c r="G10522" t="s">
        <v>89</v>
      </c>
      <c r="H10522" t="s">
        <v>93</v>
      </c>
    </row>
    <row r="10523" spans="1:8" x14ac:dyDescent="0.25">
      <c r="A10523" t="s">
        <v>357</v>
      </c>
      <c r="B10523" t="s">
        <v>2794</v>
      </c>
      <c r="C10523" t="s">
        <v>89</v>
      </c>
      <c r="D10523" t="s">
        <v>3615</v>
      </c>
      <c r="E10523" t="s">
        <v>1162</v>
      </c>
      <c r="F10523" t="s">
        <v>89</v>
      </c>
      <c r="G10523" t="s">
        <v>89</v>
      </c>
      <c r="H10523" t="s">
        <v>93</v>
      </c>
    </row>
    <row r="10524" spans="1:8" x14ac:dyDescent="0.25">
      <c r="A10524" t="s">
        <v>357</v>
      </c>
      <c r="B10524" t="s">
        <v>1143</v>
      </c>
      <c r="C10524" t="s">
        <v>89</v>
      </c>
      <c r="D10524" t="s">
        <v>3615</v>
      </c>
      <c r="E10524" t="s">
        <v>1238</v>
      </c>
      <c r="F10524" t="s">
        <v>89</v>
      </c>
      <c r="G10524" t="s">
        <v>89</v>
      </c>
      <c r="H10524" t="s">
        <v>93</v>
      </c>
    </row>
    <row r="10525" spans="1:8" x14ac:dyDescent="0.25">
      <c r="A10525" t="s">
        <v>357</v>
      </c>
      <c r="B10525" t="s">
        <v>1140</v>
      </c>
      <c r="C10525" t="s">
        <v>89</v>
      </c>
      <c r="D10525" t="s">
        <v>3615</v>
      </c>
      <c r="E10525" t="s">
        <v>1162</v>
      </c>
      <c r="F10525" t="s">
        <v>89</v>
      </c>
      <c r="G10525" t="s">
        <v>89</v>
      </c>
      <c r="H10525" t="s">
        <v>93</v>
      </c>
    </row>
    <row r="10526" spans="1:8" x14ac:dyDescent="0.25">
      <c r="A10526" t="s">
        <v>357</v>
      </c>
      <c r="B10526" t="s">
        <v>1156</v>
      </c>
      <c r="C10526" t="s">
        <v>89</v>
      </c>
      <c r="D10526" t="s">
        <v>7995</v>
      </c>
      <c r="E10526" t="s">
        <v>1102</v>
      </c>
      <c r="F10526" t="s">
        <v>89</v>
      </c>
      <c r="G10526" t="s">
        <v>89</v>
      </c>
      <c r="H10526" t="s">
        <v>93</v>
      </c>
    </row>
    <row r="10527" spans="1:8" x14ac:dyDescent="0.25">
      <c r="A10527" t="s">
        <v>357</v>
      </c>
      <c r="B10527" t="s">
        <v>1163</v>
      </c>
      <c r="C10527" t="s">
        <v>89</v>
      </c>
      <c r="D10527" t="s">
        <v>3615</v>
      </c>
      <c r="E10527" t="s">
        <v>1142</v>
      </c>
      <c r="F10527" t="s">
        <v>89</v>
      </c>
      <c r="G10527" t="s">
        <v>89</v>
      </c>
      <c r="H10527" t="s">
        <v>93</v>
      </c>
    </row>
    <row r="10528" spans="1:8" x14ac:dyDescent="0.25">
      <c r="A10528" t="s">
        <v>357</v>
      </c>
      <c r="B10528" t="s">
        <v>2846</v>
      </c>
      <c r="C10528" t="s">
        <v>89</v>
      </c>
      <c r="D10528" t="s">
        <v>3615</v>
      </c>
      <c r="E10528" t="s">
        <v>1278</v>
      </c>
      <c r="F10528" t="s">
        <v>89</v>
      </c>
      <c r="G10528" t="s">
        <v>89</v>
      </c>
      <c r="H10528" t="s">
        <v>93</v>
      </c>
    </row>
    <row r="10529" spans="1:8" x14ac:dyDescent="0.25">
      <c r="A10529" t="s">
        <v>357</v>
      </c>
      <c r="B10529" t="s">
        <v>1158</v>
      </c>
      <c r="C10529" t="s">
        <v>89</v>
      </c>
      <c r="D10529" t="s">
        <v>7995</v>
      </c>
      <c r="E10529" t="s">
        <v>1102</v>
      </c>
      <c r="F10529" t="s">
        <v>89</v>
      </c>
      <c r="G10529" t="s">
        <v>89</v>
      </c>
      <c r="H10529" t="s">
        <v>93</v>
      </c>
    </row>
    <row r="10530" spans="1:8" x14ac:dyDescent="0.25">
      <c r="A10530" t="s">
        <v>357</v>
      </c>
      <c r="B10530" t="s">
        <v>1144</v>
      </c>
      <c r="C10530" t="s">
        <v>89</v>
      </c>
      <c r="D10530" t="s">
        <v>3615</v>
      </c>
      <c r="E10530" t="s">
        <v>1278</v>
      </c>
      <c r="F10530" t="s">
        <v>89</v>
      </c>
      <c r="G10530" t="s">
        <v>89</v>
      </c>
      <c r="H10530" t="s">
        <v>93</v>
      </c>
    </row>
    <row r="10531" spans="1:8" x14ac:dyDescent="0.25">
      <c r="A10531" t="s">
        <v>357</v>
      </c>
      <c r="B10531" t="s">
        <v>1294</v>
      </c>
      <c r="C10531" t="s">
        <v>89</v>
      </c>
      <c r="D10531" t="s">
        <v>3318</v>
      </c>
      <c r="E10531" t="s">
        <v>1238</v>
      </c>
      <c r="F10531" t="s">
        <v>89</v>
      </c>
      <c r="G10531" t="s">
        <v>89</v>
      </c>
      <c r="H10531" t="s">
        <v>93</v>
      </c>
    </row>
    <row r="10532" spans="1:8" x14ac:dyDescent="0.25">
      <c r="A10532" t="s">
        <v>357</v>
      </c>
      <c r="B10532" t="s">
        <v>1149</v>
      </c>
      <c r="C10532" t="s">
        <v>89</v>
      </c>
      <c r="D10532" t="s">
        <v>3318</v>
      </c>
      <c r="E10532" t="s">
        <v>1238</v>
      </c>
      <c r="F10532" t="s">
        <v>89</v>
      </c>
      <c r="G10532" t="s">
        <v>89</v>
      </c>
      <c r="H10532" t="s">
        <v>93</v>
      </c>
    </row>
    <row r="10533" spans="1:8" x14ac:dyDescent="0.25">
      <c r="A10533" t="s">
        <v>357</v>
      </c>
      <c r="B10533" t="s">
        <v>1181</v>
      </c>
      <c r="C10533" t="s">
        <v>89</v>
      </c>
      <c r="D10533" t="s">
        <v>3318</v>
      </c>
      <c r="E10533" t="s">
        <v>1238</v>
      </c>
      <c r="F10533" t="s">
        <v>89</v>
      </c>
      <c r="G10533" t="s">
        <v>89</v>
      </c>
      <c r="H10533" t="s">
        <v>93</v>
      </c>
    </row>
    <row r="10534" spans="1:8" x14ac:dyDescent="0.25">
      <c r="A10534" t="s">
        <v>357</v>
      </c>
      <c r="B10534" t="s">
        <v>1198</v>
      </c>
      <c r="C10534" t="s">
        <v>89</v>
      </c>
      <c r="D10534" t="s">
        <v>89</v>
      </c>
      <c r="E10534" t="s">
        <v>1196</v>
      </c>
      <c r="F10534" t="s">
        <v>89</v>
      </c>
      <c r="G10534" t="s">
        <v>89</v>
      </c>
      <c r="H10534" t="s">
        <v>93</v>
      </c>
    </row>
    <row r="10535" spans="1:8" x14ac:dyDescent="0.25">
      <c r="A10535" t="s">
        <v>357</v>
      </c>
      <c r="B10535" t="s">
        <v>1726</v>
      </c>
      <c r="C10535" t="s">
        <v>89</v>
      </c>
      <c r="D10535" t="s">
        <v>89</v>
      </c>
      <c r="E10535" t="s">
        <v>1196</v>
      </c>
      <c r="F10535" t="s">
        <v>89</v>
      </c>
      <c r="G10535" t="s">
        <v>89</v>
      </c>
      <c r="H10535" t="s">
        <v>93</v>
      </c>
    </row>
    <row r="10536" spans="1:8" x14ac:dyDescent="0.25">
      <c r="A10536" t="s">
        <v>357</v>
      </c>
      <c r="B10536" t="s">
        <v>1437</v>
      </c>
      <c r="C10536" t="s">
        <v>89</v>
      </c>
      <c r="D10536" t="s">
        <v>89</v>
      </c>
      <c r="E10536" t="s">
        <v>1267</v>
      </c>
      <c r="F10536" t="s">
        <v>89</v>
      </c>
      <c r="G10536" t="s">
        <v>89</v>
      </c>
      <c r="H10536" t="s">
        <v>93</v>
      </c>
    </row>
    <row r="10537" spans="1:8" x14ac:dyDescent="0.25">
      <c r="A10537" t="s">
        <v>357</v>
      </c>
      <c r="B10537" t="s">
        <v>1200</v>
      </c>
      <c r="C10537" t="s">
        <v>89</v>
      </c>
      <c r="D10537" t="s">
        <v>89</v>
      </c>
      <c r="E10537" t="s">
        <v>1267</v>
      </c>
      <c r="F10537" t="s">
        <v>89</v>
      </c>
      <c r="G10537" t="s">
        <v>89</v>
      </c>
      <c r="H10537" t="s">
        <v>93</v>
      </c>
    </row>
    <row r="10538" spans="1:8" x14ac:dyDescent="0.25">
      <c r="A10538" t="s">
        <v>357</v>
      </c>
      <c r="B10538" t="s">
        <v>1132</v>
      </c>
      <c r="C10538" t="s">
        <v>89</v>
      </c>
      <c r="D10538" t="s">
        <v>89</v>
      </c>
      <c r="E10538" t="s">
        <v>1286</v>
      </c>
      <c r="F10538" t="s">
        <v>89</v>
      </c>
      <c r="G10538" t="s">
        <v>89</v>
      </c>
      <c r="H10538" t="s">
        <v>93</v>
      </c>
    </row>
    <row r="10539" spans="1:8" x14ac:dyDescent="0.25">
      <c r="A10539" t="s">
        <v>357</v>
      </c>
      <c r="B10539" t="s">
        <v>1232</v>
      </c>
      <c r="C10539" t="s">
        <v>89</v>
      </c>
      <c r="D10539" t="s">
        <v>89</v>
      </c>
      <c r="E10539" t="s">
        <v>1233</v>
      </c>
      <c r="F10539" t="s">
        <v>89</v>
      </c>
      <c r="G10539" t="s">
        <v>89</v>
      </c>
      <c r="H10539" t="s">
        <v>93</v>
      </c>
    </row>
    <row r="10540" spans="1:8" x14ac:dyDescent="0.25">
      <c r="A10540" t="s">
        <v>357</v>
      </c>
      <c r="B10540" t="s">
        <v>1730</v>
      </c>
      <c r="C10540" t="s">
        <v>89</v>
      </c>
      <c r="D10540" t="s">
        <v>89</v>
      </c>
      <c r="E10540" t="s">
        <v>1233</v>
      </c>
      <c r="F10540" t="s">
        <v>89</v>
      </c>
      <c r="G10540" t="s">
        <v>89</v>
      </c>
      <c r="H10540" t="s">
        <v>93</v>
      </c>
    </row>
    <row r="10541" spans="1:8" x14ac:dyDescent="0.25">
      <c r="A10541" t="s">
        <v>357</v>
      </c>
      <c r="B10541" t="s">
        <v>3262</v>
      </c>
      <c r="C10541" t="s">
        <v>89</v>
      </c>
      <c r="D10541" t="s">
        <v>89</v>
      </c>
      <c r="E10541" t="s">
        <v>1129</v>
      </c>
      <c r="F10541" t="s">
        <v>89</v>
      </c>
      <c r="G10541" t="s">
        <v>89</v>
      </c>
      <c r="H10541" t="s">
        <v>93</v>
      </c>
    </row>
    <row r="10542" spans="1:8" x14ac:dyDescent="0.25">
      <c r="A10542" t="s">
        <v>357</v>
      </c>
      <c r="B10542" t="s">
        <v>1236</v>
      </c>
      <c r="C10542" t="s">
        <v>89</v>
      </c>
      <c r="D10542" t="s">
        <v>89</v>
      </c>
      <c r="E10542" t="s">
        <v>1115</v>
      </c>
      <c r="F10542" t="s">
        <v>89</v>
      </c>
      <c r="G10542" t="s">
        <v>89</v>
      </c>
      <c r="H10542" t="s">
        <v>93</v>
      </c>
    </row>
    <row r="10543" spans="1:8" x14ac:dyDescent="0.25">
      <c r="A10543" t="s">
        <v>357</v>
      </c>
      <c r="B10543" t="s">
        <v>2771</v>
      </c>
      <c r="C10543" t="s">
        <v>89</v>
      </c>
      <c r="D10543" t="s">
        <v>89</v>
      </c>
      <c r="E10543" t="s">
        <v>1115</v>
      </c>
      <c r="F10543" t="s">
        <v>89</v>
      </c>
      <c r="G10543" t="s">
        <v>89</v>
      </c>
      <c r="H10543" t="s">
        <v>93</v>
      </c>
    </row>
    <row r="10544" spans="1:8" x14ac:dyDescent="0.25">
      <c r="A10544" t="s">
        <v>357</v>
      </c>
      <c r="B10544" t="s">
        <v>7993</v>
      </c>
      <c r="C10544" t="s">
        <v>89</v>
      </c>
      <c r="D10544" t="s">
        <v>7994</v>
      </c>
      <c r="E10544" t="s">
        <v>1615</v>
      </c>
      <c r="F10544" t="s">
        <v>89</v>
      </c>
      <c r="G10544" t="s">
        <v>89</v>
      </c>
      <c r="H10544" t="s">
        <v>93</v>
      </c>
    </row>
    <row r="10545" spans="1:8" x14ac:dyDescent="0.25">
      <c r="A10545" t="s">
        <v>357</v>
      </c>
      <c r="B10545" t="s">
        <v>1138</v>
      </c>
      <c r="C10545" t="s">
        <v>89</v>
      </c>
      <c r="D10545" t="s">
        <v>89</v>
      </c>
      <c r="E10545" t="s">
        <v>1139</v>
      </c>
      <c r="F10545" t="s">
        <v>89</v>
      </c>
      <c r="G10545" t="s">
        <v>89</v>
      </c>
      <c r="H10545" t="s">
        <v>93</v>
      </c>
    </row>
    <row r="10546" spans="1:8" x14ac:dyDescent="0.25">
      <c r="A10546" t="s">
        <v>358</v>
      </c>
      <c r="B10546" t="s">
        <v>1140</v>
      </c>
      <c r="C10546" t="s">
        <v>89</v>
      </c>
      <c r="D10546" t="s">
        <v>7997</v>
      </c>
      <c r="E10546" t="s">
        <v>1162</v>
      </c>
      <c r="F10546" t="s">
        <v>89</v>
      </c>
      <c r="G10546" t="s">
        <v>89</v>
      </c>
      <c r="H10546" t="s">
        <v>93</v>
      </c>
    </row>
    <row r="10547" spans="1:8" x14ac:dyDescent="0.25">
      <c r="A10547" t="s">
        <v>358</v>
      </c>
      <c r="B10547" t="s">
        <v>1144</v>
      </c>
      <c r="C10547" t="s">
        <v>89</v>
      </c>
      <c r="D10547" t="s">
        <v>7998</v>
      </c>
      <c r="E10547" t="s">
        <v>1097</v>
      </c>
      <c r="F10547" t="s">
        <v>89</v>
      </c>
      <c r="G10547" t="s">
        <v>89</v>
      </c>
      <c r="H10547" t="s">
        <v>93</v>
      </c>
    </row>
    <row r="10548" spans="1:8" x14ac:dyDescent="0.25">
      <c r="A10548" t="s">
        <v>358</v>
      </c>
      <c r="B10548" t="s">
        <v>5079</v>
      </c>
      <c r="C10548" t="s">
        <v>89</v>
      </c>
      <c r="D10548" t="s">
        <v>89</v>
      </c>
      <c r="E10548" t="s">
        <v>1093</v>
      </c>
      <c r="F10548" t="s">
        <v>89</v>
      </c>
      <c r="G10548" t="s">
        <v>89</v>
      </c>
      <c r="H10548" t="s">
        <v>93</v>
      </c>
    </row>
    <row r="10549" spans="1:8" x14ac:dyDescent="0.25">
      <c r="A10549" t="s">
        <v>358</v>
      </c>
      <c r="B10549" t="s">
        <v>1392</v>
      </c>
      <c r="C10549" t="s">
        <v>89</v>
      </c>
      <c r="D10549" t="s">
        <v>89</v>
      </c>
      <c r="E10549" t="s">
        <v>1100</v>
      </c>
      <c r="F10549" t="s">
        <v>89</v>
      </c>
      <c r="G10549" t="s">
        <v>89</v>
      </c>
      <c r="H10549" t="s">
        <v>93</v>
      </c>
    </row>
    <row r="10550" spans="1:8" x14ac:dyDescent="0.25">
      <c r="A10550" t="s">
        <v>358</v>
      </c>
      <c r="B10550" t="s">
        <v>1314</v>
      </c>
      <c r="C10550" t="s">
        <v>89</v>
      </c>
      <c r="D10550" t="s">
        <v>7999</v>
      </c>
      <c r="E10550" t="s">
        <v>1097</v>
      </c>
      <c r="F10550" t="s">
        <v>89</v>
      </c>
      <c r="G10550" t="s">
        <v>89</v>
      </c>
      <c r="H10550" t="s">
        <v>93</v>
      </c>
    </row>
    <row r="10551" spans="1:8" x14ac:dyDescent="0.25">
      <c r="A10551" t="s">
        <v>358</v>
      </c>
      <c r="B10551" t="s">
        <v>2189</v>
      </c>
      <c r="C10551" t="s">
        <v>89</v>
      </c>
      <c r="D10551" t="s">
        <v>8000</v>
      </c>
      <c r="E10551" t="s">
        <v>1258</v>
      </c>
      <c r="F10551" t="s">
        <v>89</v>
      </c>
      <c r="G10551" t="s">
        <v>89</v>
      </c>
      <c r="H10551" t="s">
        <v>93</v>
      </c>
    </row>
    <row r="10552" spans="1:8" x14ac:dyDescent="0.25">
      <c r="A10552" t="s">
        <v>358</v>
      </c>
      <c r="B10552" t="s">
        <v>1392</v>
      </c>
      <c r="C10552" t="s">
        <v>89</v>
      </c>
      <c r="D10552" t="s">
        <v>89</v>
      </c>
      <c r="E10552" t="s">
        <v>1100</v>
      </c>
      <c r="F10552" t="s">
        <v>89</v>
      </c>
      <c r="G10552" t="s">
        <v>89</v>
      </c>
      <c r="H10552" t="s">
        <v>93</v>
      </c>
    </row>
    <row r="10553" spans="1:8" x14ac:dyDescent="0.25">
      <c r="A10553" t="s">
        <v>358</v>
      </c>
      <c r="B10553" t="s">
        <v>5079</v>
      </c>
      <c r="C10553" t="s">
        <v>89</v>
      </c>
      <c r="D10553" t="s">
        <v>89</v>
      </c>
      <c r="E10553" t="s">
        <v>1093</v>
      </c>
      <c r="F10553" t="s">
        <v>89</v>
      </c>
      <c r="G10553" t="s">
        <v>89</v>
      </c>
      <c r="H10553" t="s">
        <v>93</v>
      </c>
    </row>
    <row r="10554" spans="1:8" x14ac:dyDescent="0.25">
      <c r="A10554" t="s">
        <v>358</v>
      </c>
      <c r="B10554" t="s">
        <v>1312</v>
      </c>
      <c r="C10554" t="s">
        <v>89</v>
      </c>
      <c r="D10554" t="s">
        <v>7999</v>
      </c>
      <c r="E10554" t="s">
        <v>1093</v>
      </c>
      <c r="F10554" t="s">
        <v>89</v>
      </c>
      <c r="G10554" t="s">
        <v>89</v>
      </c>
      <c r="H10554" t="s">
        <v>93</v>
      </c>
    </row>
    <row r="10555" spans="1:8" x14ac:dyDescent="0.25">
      <c r="A10555" t="s">
        <v>358</v>
      </c>
      <c r="B10555" t="s">
        <v>1400</v>
      </c>
      <c r="C10555" t="s">
        <v>89</v>
      </c>
      <c r="D10555" t="s">
        <v>7999</v>
      </c>
      <c r="E10555" t="s">
        <v>1166</v>
      </c>
      <c r="F10555" t="s">
        <v>89</v>
      </c>
      <c r="G10555" t="s">
        <v>89</v>
      </c>
      <c r="H10555" t="s">
        <v>93</v>
      </c>
    </row>
    <row r="10556" spans="1:8" x14ac:dyDescent="0.25">
      <c r="A10556" t="s">
        <v>358</v>
      </c>
      <c r="B10556" t="s">
        <v>3728</v>
      </c>
      <c r="C10556" t="s">
        <v>89</v>
      </c>
      <c r="D10556" t="s">
        <v>8001</v>
      </c>
      <c r="E10556" t="s">
        <v>1166</v>
      </c>
      <c r="F10556" t="s">
        <v>89</v>
      </c>
      <c r="G10556" t="s">
        <v>89</v>
      </c>
      <c r="H10556" t="s">
        <v>93</v>
      </c>
    </row>
    <row r="10557" spans="1:8" x14ac:dyDescent="0.25">
      <c r="A10557" t="s">
        <v>358</v>
      </c>
      <c r="B10557" t="s">
        <v>1314</v>
      </c>
      <c r="C10557" t="s">
        <v>89</v>
      </c>
      <c r="D10557" t="s">
        <v>7999</v>
      </c>
      <c r="E10557" t="s">
        <v>1097</v>
      </c>
      <c r="F10557" t="s">
        <v>89</v>
      </c>
      <c r="G10557" t="s">
        <v>89</v>
      </c>
      <c r="H10557" t="s">
        <v>93</v>
      </c>
    </row>
    <row r="10558" spans="1:8" x14ac:dyDescent="0.25">
      <c r="A10558" t="s">
        <v>358</v>
      </c>
      <c r="B10558" t="s">
        <v>1256</v>
      </c>
      <c r="C10558" t="s">
        <v>89</v>
      </c>
      <c r="D10558" t="s">
        <v>7999</v>
      </c>
      <c r="E10558" t="s">
        <v>1093</v>
      </c>
      <c r="F10558" t="s">
        <v>89</v>
      </c>
      <c r="G10558" t="s">
        <v>89</v>
      </c>
      <c r="H10558" t="s">
        <v>93</v>
      </c>
    </row>
    <row r="10559" spans="1:8" x14ac:dyDescent="0.25">
      <c r="A10559" t="s">
        <v>358</v>
      </c>
      <c r="B10559" t="s">
        <v>1223</v>
      </c>
      <c r="C10559" t="s">
        <v>89</v>
      </c>
      <c r="D10559" t="s">
        <v>7999</v>
      </c>
      <c r="E10559" t="s">
        <v>1102</v>
      </c>
      <c r="F10559" t="s">
        <v>89</v>
      </c>
      <c r="G10559" t="s">
        <v>89</v>
      </c>
      <c r="H10559" t="s">
        <v>93</v>
      </c>
    </row>
    <row r="10560" spans="1:8" x14ac:dyDescent="0.25">
      <c r="A10560" t="s">
        <v>358</v>
      </c>
      <c r="B10560" t="s">
        <v>8002</v>
      </c>
      <c r="C10560" t="s">
        <v>89</v>
      </c>
      <c r="D10560" t="s">
        <v>7999</v>
      </c>
      <c r="E10560" t="s">
        <v>1582</v>
      </c>
      <c r="F10560" t="s">
        <v>89</v>
      </c>
      <c r="G10560" t="s">
        <v>89</v>
      </c>
      <c r="H10560" t="s">
        <v>93</v>
      </c>
    </row>
    <row r="10561" spans="1:8" x14ac:dyDescent="0.25">
      <c r="A10561" t="s">
        <v>358</v>
      </c>
      <c r="B10561" t="s">
        <v>1144</v>
      </c>
      <c r="C10561" t="s">
        <v>89</v>
      </c>
      <c r="D10561" t="s">
        <v>7998</v>
      </c>
      <c r="E10561" t="s">
        <v>1097</v>
      </c>
      <c r="F10561" t="s">
        <v>89</v>
      </c>
      <c r="G10561" t="s">
        <v>89</v>
      </c>
      <c r="H10561" t="s">
        <v>93</v>
      </c>
    </row>
    <row r="10562" spans="1:8" x14ac:dyDescent="0.25">
      <c r="A10562" t="s">
        <v>358</v>
      </c>
      <c r="B10562" t="s">
        <v>1156</v>
      </c>
      <c r="C10562" t="s">
        <v>89</v>
      </c>
      <c r="D10562" t="s">
        <v>89</v>
      </c>
      <c r="E10562" t="s">
        <v>1093</v>
      </c>
      <c r="F10562" t="s">
        <v>89</v>
      </c>
      <c r="G10562" t="s">
        <v>89</v>
      </c>
      <c r="H10562" t="s">
        <v>93</v>
      </c>
    </row>
    <row r="10563" spans="1:8" x14ac:dyDescent="0.25">
      <c r="A10563" t="s">
        <v>358</v>
      </c>
      <c r="B10563" t="s">
        <v>2232</v>
      </c>
      <c r="C10563" t="s">
        <v>89</v>
      </c>
      <c r="D10563" t="s">
        <v>89</v>
      </c>
      <c r="E10563" t="s">
        <v>1258</v>
      </c>
      <c r="F10563" t="s">
        <v>89</v>
      </c>
      <c r="G10563" t="s">
        <v>89</v>
      </c>
      <c r="H10563" t="s">
        <v>93</v>
      </c>
    </row>
    <row r="10564" spans="1:8" x14ac:dyDescent="0.25">
      <c r="A10564" t="s">
        <v>358</v>
      </c>
      <c r="B10564" t="s">
        <v>1158</v>
      </c>
      <c r="C10564" t="s">
        <v>89</v>
      </c>
      <c r="D10564" t="s">
        <v>89</v>
      </c>
      <c r="E10564" t="s">
        <v>1102</v>
      </c>
      <c r="F10564" t="s">
        <v>89</v>
      </c>
      <c r="G10564" t="s">
        <v>89</v>
      </c>
      <c r="H10564" t="s">
        <v>93</v>
      </c>
    </row>
    <row r="10565" spans="1:8" x14ac:dyDescent="0.25">
      <c r="A10565" t="s">
        <v>358</v>
      </c>
      <c r="B10565" t="s">
        <v>1140</v>
      </c>
      <c r="C10565" t="s">
        <v>89</v>
      </c>
      <c r="D10565" t="s">
        <v>7997</v>
      </c>
      <c r="E10565" t="s">
        <v>1162</v>
      </c>
      <c r="F10565" t="s">
        <v>89</v>
      </c>
      <c r="G10565" t="s">
        <v>89</v>
      </c>
      <c r="H10565" t="s">
        <v>93</v>
      </c>
    </row>
    <row r="10566" spans="1:8" x14ac:dyDescent="0.25">
      <c r="A10566" t="s">
        <v>358</v>
      </c>
      <c r="B10566" t="s">
        <v>1151</v>
      </c>
      <c r="C10566" t="s">
        <v>89</v>
      </c>
      <c r="D10566" t="s">
        <v>89</v>
      </c>
      <c r="E10566" t="s">
        <v>1097</v>
      </c>
      <c r="F10566" t="s">
        <v>89</v>
      </c>
      <c r="G10566" t="s">
        <v>89</v>
      </c>
      <c r="H10566" t="s">
        <v>93</v>
      </c>
    </row>
    <row r="10567" spans="1:8" x14ac:dyDescent="0.25">
      <c r="A10567" t="s">
        <v>358</v>
      </c>
      <c r="B10567" t="s">
        <v>1318</v>
      </c>
      <c r="C10567" t="s">
        <v>89</v>
      </c>
      <c r="D10567" t="s">
        <v>89</v>
      </c>
      <c r="E10567" t="s">
        <v>1265</v>
      </c>
      <c r="F10567" t="s">
        <v>89</v>
      </c>
      <c r="G10567" t="s">
        <v>89</v>
      </c>
      <c r="H10567" t="s">
        <v>93</v>
      </c>
    </row>
    <row r="10568" spans="1:8" x14ac:dyDescent="0.25">
      <c r="A10568" t="s">
        <v>358</v>
      </c>
      <c r="B10568" t="s">
        <v>1239</v>
      </c>
      <c r="C10568" t="s">
        <v>89</v>
      </c>
      <c r="D10568" t="s">
        <v>89</v>
      </c>
      <c r="E10568" t="s">
        <v>1160</v>
      </c>
      <c r="F10568" t="s">
        <v>89</v>
      </c>
      <c r="G10568" t="s">
        <v>89</v>
      </c>
      <c r="H10568" t="s">
        <v>93</v>
      </c>
    </row>
    <row r="10569" spans="1:8" x14ac:dyDescent="0.25">
      <c r="A10569" t="s">
        <v>358</v>
      </c>
      <c r="B10569" t="s">
        <v>8003</v>
      </c>
      <c r="C10569" t="s">
        <v>89</v>
      </c>
      <c r="D10569" t="s">
        <v>8004</v>
      </c>
      <c r="E10569" t="s">
        <v>1105</v>
      </c>
      <c r="F10569" t="s">
        <v>89</v>
      </c>
      <c r="G10569" t="s">
        <v>89</v>
      </c>
      <c r="H10569" t="s">
        <v>93</v>
      </c>
    </row>
    <row r="10570" spans="1:8" x14ac:dyDescent="0.25">
      <c r="A10570" t="s">
        <v>358</v>
      </c>
      <c r="B10570" t="s">
        <v>8005</v>
      </c>
      <c r="C10570" t="s">
        <v>89</v>
      </c>
      <c r="D10570" t="s">
        <v>8006</v>
      </c>
      <c r="E10570" t="s">
        <v>1105</v>
      </c>
      <c r="F10570" t="s">
        <v>89</v>
      </c>
      <c r="G10570" t="s">
        <v>89</v>
      </c>
      <c r="H10570" t="s">
        <v>93</v>
      </c>
    </row>
    <row r="10571" spans="1:8" x14ac:dyDescent="0.25">
      <c r="A10571" t="s">
        <v>358</v>
      </c>
      <c r="B10571" t="s">
        <v>1294</v>
      </c>
      <c r="C10571" t="s">
        <v>89</v>
      </c>
      <c r="D10571" t="s">
        <v>8007</v>
      </c>
      <c r="E10571" t="s">
        <v>1105</v>
      </c>
      <c r="F10571" t="s">
        <v>89</v>
      </c>
      <c r="G10571" t="s">
        <v>89</v>
      </c>
      <c r="H10571" t="s">
        <v>93</v>
      </c>
    </row>
    <row r="10572" spans="1:8" x14ac:dyDescent="0.25">
      <c r="A10572" t="s">
        <v>358</v>
      </c>
      <c r="B10572" t="s">
        <v>1149</v>
      </c>
      <c r="C10572" t="s">
        <v>89</v>
      </c>
      <c r="D10572" t="s">
        <v>8007</v>
      </c>
      <c r="E10572" t="s">
        <v>1278</v>
      </c>
      <c r="F10572" t="s">
        <v>89</v>
      </c>
      <c r="G10572" t="s">
        <v>89</v>
      </c>
      <c r="H10572" t="s">
        <v>93</v>
      </c>
    </row>
    <row r="10573" spans="1:8" x14ac:dyDescent="0.25">
      <c r="A10573" t="s">
        <v>358</v>
      </c>
      <c r="B10573" t="s">
        <v>1181</v>
      </c>
      <c r="C10573" t="s">
        <v>89</v>
      </c>
      <c r="D10573" t="s">
        <v>8008</v>
      </c>
      <c r="E10573" t="s">
        <v>1105</v>
      </c>
      <c r="F10573" t="s">
        <v>89</v>
      </c>
      <c r="G10573" t="s">
        <v>89</v>
      </c>
      <c r="H10573" t="s">
        <v>93</v>
      </c>
    </row>
    <row r="10574" spans="1:8" x14ac:dyDescent="0.25">
      <c r="A10574" t="s">
        <v>358</v>
      </c>
      <c r="B10574" t="s">
        <v>2253</v>
      </c>
      <c r="C10574" t="s">
        <v>89</v>
      </c>
      <c r="D10574" t="s">
        <v>89</v>
      </c>
      <c r="E10574" t="s">
        <v>1100</v>
      </c>
      <c r="F10574" t="s">
        <v>89</v>
      </c>
      <c r="G10574" t="s">
        <v>89</v>
      </c>
      <c r="H10574" t="s">
        <v>93</v>
      </c>
    </row>
    <row r="10575" spans="1:8" x14ac:dyDescent="0.25">
      <c r="A10575" t="s">
        <v>358</v>
      </c>
      <c r="B10575" t="s">
        <v>1197</v>
      </c>
      <c r="C10575" t="s">
        <v>89</v>
      </c>
      <c r="D10575" t="s">
        <v>89</v>
      </c>
      <c r="E10575" t="s">
        <v>1097</v>
      </c>
      <c r="F10575" t="s">
        <v>89</v>
      </c>
      <c r="G10575" t="s">
        <v>89</v>
      </c>
      <c r="H10575" t="s">
        <v>93</v>
      </c>
    </row>
    <row r="10576" spans="1:8" x14ac:dyDescent="0.25">
      <c r="A10576" t="s">
        <v>358</v>
      </c>
      <c r="B10576" t="s">
        <v>1116</v>
      </c>
      <c r="C10576" t="s">
        <v>89</v>
      </c>
      <c r="D10576" t="s">
        <v>4145</v>
      </c>
      <c r="E10576" t="s">
        <v>1272</v>
      </c>
      <c r="F10576" t="s">
        <v>89</v>
      </c>
      <c r="G10576" t="s">
        <v>89</v>
      </c>
      <c r="H10576" t="s">
        <v>93</v>
      </c>
    </row>
    <row r="10577" spans="1:8" x14ac:dyDescent="0.25">
      <c r="A10577" t="s">
        <v>358</v>
      </c>
      <c r="B10577" t="s">
        <v>1122</v>
      </c>
      <c r="C10577" t="s">
        <v>89</v>
      </c>
      <c r="D10577" t="s">
        <v>89</v>
      </c>
      <c r="E10577" t="s">
        <v>1218</v>
      </c>
      <c r="F10577" t="s">
        <v>89</v>
      </c>
      <c r="G10577" t="s">
        <v>89</v>
      </c>
      <c r="H10577" t="s">
        <v>93</v>
      </c>
    </row>
    <row r="10578" spans="1:8" x14ac:dyDescent="0.25">
      <c r="A10578" t="s">
        <v>358</v>
      </c>
      <c r="B10578" t="s">
        <v>1124</v>
      </c>
      <c r="C10578" t="s">
        <v>89</v>
      </c>
      <c r="D10578" t="s">
        <v>89</v>
      </c>
      <c r="E10578" t="s">
        <v>1218</v>
      </c>
      <c r="F10578" t="s">
        <v>89</v>
      </c>
      <c r="G10578" t="s">
        <v>89</v>
      </c>
      <c r="H10578" t="s">
        <v>93</v>
      </c>
    </row>
    <row r="10579" spans="1:8" x14ac:dyDescent="0.25">
      <c r="A10579" t="s">
        <v>358</v>
      </c>
      <c r="B10579" t="s">
        <v>1125</v>
      </c>
      <c r="C10579" t="s">
        <v>89</v>
      </c>
      <c r="D10579" t="s">
        <v>89</v>
      </c>
      <c r="E10579" t="s">
        <v>1218</v>
      </c>
      <c r="F10579" t="s">
        <v>89</v>
      </c>
      <c r="G10579" t="s">
        <v>89</v>
      </c>
      <c r="H10579" t="s">
        <v>93</v>
      </c>
    </row>
    <row r="10580" spans="1:8" x14ac:dyDescent="0.25">
      <c r="A10580" t="s">
        <v>358</v>
      </c>
      <c r="B10580" t="s">
        <v>1127</v>
      </c>
      <c r="C10580" t="s">
        <v>89</v>
      </c>
      <c r="D10580" t="s">
        <v>89</v>
      </c>
      <c r="E10580" t="s">
        <v>1218</v>
      </c>
      <c r="F10580" t="s">
        <v>89</v>
      </c>
      <c r="G10580" t="s">
        <v>89</v>
      </c>
      <c r="H10580" t="s">
        <v>93</v>
      </c>
    </row>
    <row r="10581" spans="1:8" x14ac:dyDescent="0.25">
      <c r="A10581" t="s">
        <v>358</v>
      </c>
      <c r="B10581" t="s">
        <v>1437</v>
      </c>
      <c r="C10581" t="s">
        <v>89</v>
      </c>
      <c r="D10581" t="s">
        <v>89</v>
      </c>
      <c r="E10581" t="s">
        <v>1218</v>
      </c>
      <c r="F10581" t="s">
        <v>89</v>
      </c>
      <c r="G10581" t="s">
        <v>89</v>
      </c>
      <c r="H10581" t="s">
        <v>93</v>
      </c>
    </row>
    <row r="10582" spans="1:8" x14ac:dyDescent="0.25">
      <c r="A10582" t="s">
        <v>358</v>
      </c>
      <c r="B10582" t="s">
        <v>1201</v>
      </c>
      <c r="C10582" t="s">
        <v>89</v>
      </c>
      <c r="D10582" t="s">
        <v>89</v>
      </c>
      <c r="E10582" t="s">
        <v>1202</v>
      </c>
      <c r="F10582" t="s">
        <v>89</v>
      </c>
      <c r="G10582" t="s">
        <v>89</v>
      </c>
      <c r="H10582" t="s">
        <v>93</v>
      </c>
    </row>
    <row r="10583" spans="1:8" x14ac:dyDescent="0.25">
      <c r="A10583" t="s">
        <v>358</v>
      </c>
      <c r="B10583" t="s">
        <v>1200</v>
      </c>
      <c r="C10583" t="s">
        <v>89</v>
      </c>
      <c r="D10583" t="s">
        <v>89</v>
      </c>
      <c r="E10583" t="s">
        <v>1129</v>
      </c>
      <c r="F10583" t="s">
        <v>89</v>
      </c>
      <c r="G10583" t="s">
        <v>89</v>
      </c>
      <c r="H10583" t="s">
        <v>93</v>
      </c>
    </row>
    <row r="10584" spans="1:8" x14ac:dyDescent="0.25">
      <c r="A10584" t="s">
        <v>358</v>
      </c>
      <c r="B10584" t="s">
        <v>1130</v>
      </c>
      <c r="C10584" t="s">
        <v>89</v>
      </c>
      <c r="D10584" t="s">
        <v>89</v>
      </c>
      <c r="E10584" t="s">
        <v>1131</v>
      </c>
      <c r="F10584" t="s">
        <v>89</v>
      </c>
      <c r="G10584" t="s">
        <v>89</v>
      </c>
      <c r="H10584" t="s">
        <v>93</v>
      </c>
    </row>
    <row r="10585" spans="1:8" x14ac:dyDescent="0.25">
      <c r="A10585" t="s">
        <v>358</v>
      </c>
      <c r="B10585" t="s">
        <v>1132</v>
      </c>
      <c r="C10585" t="s">
        <v>89</v>
      </c>
      <c r="D10585" t="s">
        <v>89</v>
      </c>
      <c r="E10585" t="s">
        <v>1133</v>
      </c>
      <c r="F10585" t="s">
        <v>89</v>
      </c>
      <c r="G10585" t="s">
        <v>89</v>
      </c>
      <c r="H10585" t="s">
        <v>93</v>
      </c>
    </row>
    <row r="10586" spans="1:8" x14ac:dyDescent="0.25">
      <c r="A10586" t="s">
        <v>358</v>
      </c>
      <c r="B10586" t="s">
        <v>8009</v>
      </c>
      <c r="C10586" t="s">
        <v>89</v>
      </c>
      <c r="D10586" t="s">
        <v>8010</v>
      </c>
      <c r="E10586" t="s">
        <v>1909</v>
      </c>
      <c r="F10586" t="s">
        <v>89</v>
      </c>
      <c r="G10586" t="s">
        <v>89</v>
      </c>
      <c r="H10586" t="s">
        <v>93</v>
      </c>
    </row>
    <row r="10587" spans="1:8" x14ac:dyDescent="0.25">
      <c r="A10587" t="s">
        <v>358</v>
      </c>
      <c r="B10587" t="s">
        <v>8011</v>
      </c>
      <c r="C10587" t="s">
        <v>89</v>
      </c>
      <c r="D10587" t="s">
        <v>8010</v>
      </c>
      <c r="E10587" t="s">
        <v>1909</v>
      </c>
      <c r="F10587" t="s">
        <v>89</v>
      </c>
      <c r="G10587" t="s">
        <v>89</v>
      </c>
      <c r="H10587" t="s">
        <v>93</v>
      </c>
    </row>
    <row r="10588" spans="1:8" x14ac:dyDescent="0.25">
      <c r="A10588" t="s">
        <v>358</v>
      </c>
      <c r="B10588" t="s">
        <v>1138</v>
      </c>
      <c r="C10588" t="s">
        <v>89</v>
      </c>
      <c r="D10588" t="s">
        <v>89</v>
      </c>
      <c r="E10588" t="s">
        <v>1139</v>
      </c>
      <c r="F10588" t="s">
        <v>89</v>
      </c>
      <c r="G10588" t="s">
        <v>89</v>
      </c>
      <c r="H10588" t="s">
        <v>93</v>
      </c>
    </row>
    <row r="10589" spans="1:8" x14ac:dyDescent="0.25">
      <c r="A10589" t="s">
        <v>359</v>
      </c>
      <c r="B10589" t="s">
        <v>2794</v>
      </c>
      <c r="C10589" t="s">
        <v>89</v>
      </c>
      <c r="D10589" t="s">
        <v>8012</v>
      </c>
      <c r="E10589" t="s">
        <v>1162</v>
      </c>
      <c r="F10589" t="s">
        <v>89</v>
      </c>
      <c r="G10589" t="s">
        <v>89</v>
      </c>
      <c r="H10589" t="s">
        <v>93</v>
      </c>
    </row>
    <row r="10590" spans="1:8" x14ac:dyDescent="0.25">
      <c r="A10590" t="s">
        <v>359</v>
      </c>
      <c r="B10590" t="s">
        <v>8013</v>
      </c>
      <c r="C10590" t="s">
        <v>89</v>
      </c>
      <c r="D10590" t="s">
        <v>8014</v>
      </c>
      <c r="E10590" t="s">
        <v>1093</v>
      </c>
      <c r="F10590" t="s">
        <v>89</v>
      </c>
      <c r="G10590" t="s">
        <v>89</v>
      </c>
      <c r="H10590" t="s">
        <v>93</v>
      </c>
    </row>
    <row r="10591" spans="1:8" x14ac:dyDescent="0.25">
      <c r="A10591" t="s">
        <v>359</v>
      </c>
      <c r="B10591" t="s">
        <v>2896</v>
      </c>
      <c r="C10591" t="s">
        <v>89</v>
      </c>
      <c r="D10591" t="s">
        <v>8015</v>
      </c>
      <c r="E10591" t="s">
        <v>1100</v>
      </c>
      <c r="F10591" t="s">
        <v>89</v>
      </c>
      <c r="G10591" t="s">
        <v>89</v>
      </c>
      <c r="H10591" t="s">
        <v>93</v>
      </c>
    </row>
    <row r="10592" spans="1:8" x14ac:dyDescent="0.25">
      <c r="A10592" t="s">
        <v>359</v>
      </c>
      <c r="B10592" t="s">
        <v>8016</v>
      </c>
      <c r="C10592" t="s">
        <v>89</v>
      </c>
      <c r="D10592" t="s">
        <v>8017</v>
      </c>
      <c r="E10592" t="s">
        <v>1097</v>
      </c>
      <c r="F10592" t="s">
        <v>89</v>
      </c>
      <c r="G10592" t="s">
        <v>89</v>
      </c>
      <c r="H10592" t="s">
        <v>93</v>
      </c>
    </row>
    <row r="10593" spans="1:8" x14ac:dyDescent="0.25">
      <c r="A10593" t="s">
        <v>359</v>
      </c>
      <c r="B10593" t="s">
        <v>1140</v>
      </c>
      <c r="C10593" t="s">
        <v>89</v>
      </c>
      <c r="D10593" t="s">
        <v>8018</v>
      </c>
      <c r="E10593" t="s">
        <v>1162</v>
      </c>
      <c r="F10593" t="s">
        <v>89</v>
      </c>
      <c r="G10593" t="s">
        <v>89</v>
      </c>
      <c r="H10593" t="s">
        <v>93</v>
      </c>
    </row>
    <row r="10594" spans="1:8" x14ac:dyDescent="0.25">
      <c r="A10594" t="s">
        <v>359</v>
      </c>
      <c r="B10594" t="s">
        <v>1660</v>
      </c>
      <c r="C10594" t="s">
        <v>89</v>
      </c>
      <c r="D10594" t="s">
        <v>8019</v>
      </c>
      <c r="E10594" t="s">
        <v>1093</v>
      </c>
      <c r="F10594" t="s">
        <v>89</v>
      </c>
      <c r="G10594" t="s">
        <v>89</v>
      </c>
      <c r="H10594" t="s">
        <v>93</v>
      </c>
    </row>
    <row r="10595" spans="1:8" x14ac:dyDescent="0.25">
      <c r="A10595" t="s">
        <v>359</v>
      </c>
      <c r="B10595" t="s">
        <v>8020</v>
      </c>
      <c r="C10595" t="s">
        <v>89</v>
      </c>
      <c r="D10595" t="s">
        <v>8021</v>
      </c>
      <c r="E10595" t="s">
        <v>1093</v>
      </c>
      <c r="F10595" t="s">
        <v>89</v>
      </c>
      <c r="G10595" t="s">
        <v>89</v>
      </c>
      <c r="H10595" t="s">
        <v>93</v>
      </c>
    </row>
    <row r="10596" spans="1:8" x14ac:dyDescent="0.25">
      <c r="A10596" t="s">
        <v>359</v>
      </c>
      <c r="B10596" t="s">
        <v>4873</v>
      </c>
      <c r="C10596" t="s">
        <v>89</v>
      </c>
      <c r="D10596" t="s">
        <v>8022</v>
      </c>
      <c r="E10596" t="s">
        <v>1205</v>
      </c>
      <c r="F10596" t="s">
        <v>89</v>
      </c>
      <c r="G10596" t="s">
        <v>89</v>
      </c>
      <c r="H10596" t="s">
        <v>93</v>
      </c>
    </row>
    <row r="10597" spans="1:8" x14ac:dyDescent="0.25">
      <c r="A10597" t="s">
        <v>359</v>
      </c>
      <c r="B10597" t="s">
        <v>8023</v>
      </c>
      <c r="C10597" t="s">
        <v>89</v>
      </c>
      <c r="D10597" t="s">
        <v>8024</v>
      </c>
      <c r="E10597" t="s">
        <v>1094</v>
      </c>
      <c r="F10597" t="s">
        <v>89</v>
      </c>
      <c r="G10597" t="s">
        <v>89</v>
      </c>
      <c r="H10597" t="s">
        <v>93</v>
      </c>
    </row>
    <row r="10598" spans="1:8" x14ac:dyDescent="0.25">
      <c r="A10598" t="s">
        <v>359</v>
      </c>
      <c r="B10598" t="s">
        <v>8025</v>
      </c>
      <c r="C10598" t="s">
        <v>89</v>
      </c>
      <c r="D10598" t="s">
        <v>8026</v>
      </c>
      <c r="E10598" t="s">
        <v>1093</v>
      </c>
      <c r="F10598" t="s">
        <v>89</v>
      </c>
      <c r="G10598" t="s">
        <v>89</v>
      </c>
      <c r="H10598" t="s">
        <v>93</v>
      </c>
    </row>
    <row r="10599" spans="1:8" x14ac:dyDescent="0.25">
      <c r="A10599" t="s">
        <v>359</v>
      </c>
      <c r="B10599" t="s">
        <v>2403</v>
      </c>
      <c r="C10599" t="s">
        <v>89</v>
      </c>
      <c r="D10599" t="s">
        <v>8027</v>
      </c>
      <c r="E10599" t="s">
        <v>1153</v>
      </c>
      <c r="F10599" t="s">
        <v>89</v>
      </c>
      <c r="G10599" t="s">
        <v>89</v>
      </c>
      <c r="H10599" t="s">
        <v>93</v>
      </c>
    </row>
    <row r="10600" spans="1:8" x14ac:dyDescent="0.25">
      <c r="A10600" t="s">
        <v>359</v>
      </c>
      <c r="B10600" t="s">
        <v>2204</v>
      </c>
      <c r="C10600" t="s">
        <v>89</v>
      </c>
      <c r="D10600" t="s">
        <v>2829</v>
      </c>
      <c r="E10600" t="s">
        <v>1093</v>
      </c>
      <c r="F10600" t="s">
        <v>89</v>
      </c>
      <c r="G10600" t="s">
        <v>89</v>
      </c>
      <c r="H10600" t="s">
        <v>93</v>
      </c>
    </row>
    <row r="10601" spans="1:8" x14ac:dyDescent="0.25">
      <c r="A10601" t="s">
        <v>359</v>
      </c>
      <c r="B10601" t="s">
        <v>8028</v>
      </c>
      <c r="C10601" t="s">
        <v>89</v>
      </c>
      <c r="D10601" t="s">
        <v>8029</v>
      </c>
      <c r="E10601" t="s">
        <v>1205</v>
      </c>
      <c r="F10601" t="s">
        <v>89</v>
      </c>
      <c r="G10601" t="s">
        <v>89</v>
      </c>
      <c r="H10601" t="s">
        <v>93</v>
      </c>
    </row>
    <row r="10602" spans="1:8" x14ac:dyDescent="0.25">
      <c r="A10602" t="s">
        <v>359</v>
      </c>
      <c r="B10602" t="s">
        <v>8013</v>
      </c>
      <c r="C10602" t="s">
        <v>89</v>
      </c>
      <c r="D10602" t="s">
        <v>8014</v>
      </c>
      <c r="E10602" t="s">
        <v>1093</v>
      </c>
      <c r="F10602" t="s">
        <v>89</v>
      </c>
      <c r="G10602" t="s">
        <v>89</v>
      </c>
      <c r="H10602" t="s">
        <v>93</v>
      </c>
    </row>
    <row r="10603" spans="1:8" x14ac:dyDescent="0.25">
      <c r="A10603" t="s">
        <v>359</v>
      </c>
      <c r="B10603" t="s">
        <v>8016</v>
      </c>
      <c r="C10603" t="s">
        <v>89</v>
      </c>
      <c r="D10603" t="s">
        <v>8017</v>
      </c>
      <c r="E10603" t="s">
        <v>1097</v>
      </c>
      <c r="F10603" t="s">
        <v>89</v>
      </c>
      <c r="G10603" t="s">
        <v>89</v>
      </c>
      <c r="H10603" t="s">
        <v>93</v>
      </c>
    </row>
    <row r="10604" spans="1:8" x14ac:dyDescent="0.25">
      <c r="A10604" t="s">
        <v>359</v>
      </c>
      <c r="B10604" t="s">
        <v>8030</v>
      </c>
      <c r="C10604" t="s">
        <v>89</v>
      </c>
      <c r="D10604" t="s">
        <v>2828</v>
      </c>
      <c r="E10604" t="s">
        <v>1097</v>
      </c>
      <c r="F10604" t="s">
        <v>89</v>
      </c>
      <c r="G10604" t="s">
        <v>89</v>
      </c>
      <c r="H10604" t="s">
        <v>93</v>
      </c>
    </row>
    <row r="10605" spans="1:8" x14ac:dyDescent="0.25">
      <c r="A10605" t="s">
        <v>359</v>
      </c>
      <c r="B10605" t="s">
        <v>2504</v>
      </c>
      <c r="C10605" t="s">
        <v>89</v>
      </c>
      <c r="D10605" t="s">
        <v>8031</v>
      </c>
      <c r="E10605" t="s">
        <v>1093</v>
      </c>
      <c r="F10605" t="s">
        <v>89</v>
      </c>
      <c r="G10605" t="s">
        <v>89</v>
      </c>
      <c r="H10605" t="s">
        <v>93</v>
      </c>
    </row>
    <row r="10606" spans="1:8" x14ac:dyDescent="0.25">
      <c r="A10606" t="s">
        <v>359</v>
      </c>
      <c r="B10606" t="s">
        <v>8032</v>
      </c>
      <c r="C10606" t="s">
        <v>89</v>
      </c>
      <c r="D10606" t="s">
        <v>8033</v>
      </c>
      <c r="E10606" t="s">
        <v>1760</v>
      </c>
      <c r="F10606" t="s">
        <v>89</v>
      </c>
      <c r="G10606" t="s">
        <v>89</v>
      </c>
      <c r="H10606" t="s">
        <v>93</v>
      </c>
    </row>
    <row r="10607" spans="1:8" x14ac:dyDescent="0.25">
      <c r="A10607" t="s">
        <v>359</v>
      </c>
      <c r="B10607" t="s">
        <v>1301</v>
      </c>
      <c r="C10607" t="s">
        <v>89</v>
      </c>
      <c r="D10607" t="s">
        <v>89</v>
      </c>
      <c r="E10607" t="s">
        <v>1162</v>
      </c>
      <c r="F10607" t="s">
        <v>89</v>
      </c>
      <c r="G10607" t="s">
        <v>89</v>
      </c>
      <c r="H10607" t="s">
        <v>93</v>
      </c>
    </row>
    <row r="10608" spans="1:8" x14ac:dyDescent="0.25">
      <c r="A10608" t="s">
        <v>359</v>
      </c>
      <c r="B10608" t="s">
        <v>2583</v>
      </c>
      <c r="C10608" t="s">
        <v>89</v>
      </c>
      <c r="D10608" t="s">
        <v>89</v>
      </c>
      <c r="E10608" t="s">
        <v>1142</v>
      </c>
      <c r="F10608" t="s">
        <v>89</v>
      </c>
      <c r="G10608" t="s">
        <v>89</v>
      </c>
      <c r="H10608" t="s">
        <v>93</v>
      </c>
    </row>
    <row r="10609" spans="1:8" x14ac:dyDescent="0.25">
      <c r="A10609" t="s">
        <v>359</v>
      </c>
      <c r="B10609" t="s">
        <v>8034</v>
      </c>
      <c r="C10609" t="s">
        <v>89</v>
      </c>
      <c r="D10609" t="s">
        <v>89</v>
      </c>
      <c r="E10609" t="s">
        <v>1105</v>
      </c>
      <c r="F10609" t="s">
        <v>89</v>
      </c>
      <c r="G10609" t="s">
        <v>89</v>
      </c>
      <c r="H10609" t="s">
        <v>93</v>
      </c>
    </row>
    <row r="10610" spans="1:8" x14ac:dyDescent="0.25">
      <c r="A10610" t="s">
        <v>359</v>
      </c>
      <c r="B10610" t="s">
        <v>5698</v>
      </c>
      <c r="C10610" t="s">
        <v>89</v>
      </c>
      <c r="D10610" t="s">
        <v>89</v>
      </c>
      <c r="E10610" t="s">
        <v>1100</v>
      </c>
      <c r="F10610" t="s">
        <v>89</v>
      </c>
      <c r="G10610" t="s">
        <v>89</v>
      </c>
      <c r="H10610" t="s">
        <v>93</v>
      </c>
    </row>
    <row r="10611" spans="1:8" x14ac:dyDescent="0.25">
      <c r="A10611" t="s">
        <v>359</v>
      </c>
      <c r="B10611" t="s">
        <v>2417</v>
      </c>
      <c r="C10611" t="s">
        <v>89</v>
      </c>
      <c r="D10611" t="s">
        <v>89</v>
      </c>
      <c r="E10611" t="s">
        <v>1238</v>
      </c>
      <c r="F10611" t="s">
        <v>89</v>
      </c>
      <c r="G10611" t="s">
        <v>89</v>
      </c>
      <c r="H10611" t="s">
        <v>93</v>
      </c>
    </row>
    <row r="10612" spans="1:8" x14ac:dyDescent="0.25">
      <c r="A10612" t="s">
        <v>359</v>
      </c>
      <c r="B10612" t="s">
        <v>1112</v>
      </c>
      <c r="C10612" t="s">
        <v>89</v>
      </c>
      <c r="D10612" t="s">
        <v>89</v>
      </c>
      <c r="E10612" t="s">
        <v>1272</v>
      </c>
      <c r="F10612" t="s">
        <v>89</v>
      </c>
      <c r="G10612" t="s">
        <v>89</v>
      </c>
      <c r="H10612" t="s">
        <v>93</v>
      </c>
    </row>
    <row r="10613" spans="1:8" x14ac:dyDescent="0.25">
      <c r="A10613" t="s">
        <v>359</v>
      </c>
      <c r="B10613" t="s">
        <v>8035</v>
      </c>
      <c r="C10613" t="s">
        <v>89</v>
      </c>
      <c r="D10613" t="s">
        <v>89</v>
      </c>
      <c r="E10613" t="s">
        <v>1113</v>
      </c>
      <c r="F10613" t="s">
        <v>89</v>
      </c>
      <c r="G10613" t="s">
        <v>89</v>
      </c>
      <c r="H10613" t="s">
        <v>93</v>
      </c>
    </row>
    <row r="10614" spans="1:8" x14ac:dyDescent="0.25">
      <c r="A10614" t="s">
        <v>359</v>
      </c>
      <c r="B10614" t="s">
        <v>2397</v>
      </c>
      <c r="C10614" t="s">
        <v>89</v>
      </c>
      <c r="D10614" t="s">
        <v>89</v>
      </c>
      <c r="E10614" t="s">
        <v>1272</v>
      </c>
      <c r="F10614" t="s">
        <v>89</v>
      </c>
      <c r="G10614" t="s">
        <v>89</v>
      </c>
      <c r="H10614" t="s">
        <v>93</v>
      </c>
    </row>
    <row r="10615" spans="1:8" x14ac:dyDescent="0.25">
      <c r="A10615" t="s">
        <v>359</v>
      </c>
      <c r="B10615" t="s">
        <v>2896</v>
      </c>
      <c r="C10615" t="s">
        <v>89</v>
      </c>
      <c r="D10615" t="s">
        <v>8015</v>
      </c>
      <c r="E10615" t="s">
        <v>1100</v>
      </c>
      <c r="F10615" t="s">
        <v>89</v>
      </c>
      <c r="G10615" t="s">
        <v>89</v>
      </c>
      <c r="H10615" t="s">
        <v>93</v>
      </c>
    </row>
    <row r="10616" spans="1:8" x14ac:dyDescent="0.25">
      <c r="A10616" t="s">
        <v>359</v>
      </c>
      <c r="B10616" t="s">
        <v>8036</v>
      </c>
      <c r="C10616" t="s">
        <v>89</v>
      </c>
      <c r="D10616" t="s">
        <v>8015</v>
      </c>
      <c r="E10616" t="s">
        <v>1278</v>
      </c>
      <c r="F10616" t="s">
        <v>89</v>
      </c>
      <c r="G10616" t="s">
        <v>89</v>
      </c>
      <c r="H10616" t="s">
        <v>93</v>
      </c>
    </row>
    <row r="10617" spans="1:8" x14ac:dyDescent="0.25">
      <c r="A10617" t="s">
        <v>359</v>
      </c>
      <c r="B10617" t="s">
        <v>8037</v>
      </c>
      <c r="C10617" t="s">
        <v>89</v>
      </c>
      <c r="D10617" t="s">
        <v>89</v>
      </c>
      <c r="E10617" t="s">
        <v>1115</v>
      </c>
      <c r="F10617" t="s">
        <v>89</v>
      </c>
      <c r="G10617" t="s">
        <v>89</v>
      </c>
      <c r="H10617" t="s">
        <v>93</v>
      </c>
    </row>
    <row r="10618" spans="1:8" x14ac:dyDescent="0.25">
      <c r="A10618" t="s">
        <v>359</v>
      </c>
      <c r="B10618" t="s">
        <v>2887</v>
      </c>
      <c r="C10618" t="s">
        <v>89</v>
      </c>
      <c r="D10618" t="s">
        <v>89</v>
      </c>
      <c r="E10618" t="s">
        <v>1100</v>
      </c>
      <c r="F10618" t="s">
        <v>89</v>
      </c>
      <c r="G10618" t="s">
        <v>89</v>
      </c>
      <c r="H10618" t="s">
        <v>93</v>
      </c>
    </row>
    <row r="10619" spans="1:8" x14ac:dyDescent="0.25">
      <c r="A10619" t="s">
        <v>359</v>
      </c>
      <c r="B10619" t="s">
        <v>1658</v>
      </c>
      <c r="C10619" t="s">
        <v>89</v>
      </c>
      <c r="D10619" t="s">
        <v>8015</v>
      </c>
      <c r="E10619" t="s">
        <v>1238</v>
      </c>
      <c r="F10619" t="s">
        <v>89</v>
      </c>
      <c r="G10619" t="s">
        <v>89</v>
      </c>
      <c r="H10619" t="s">
        <v>93</v>
      </c>
    </row>
    <row r="10620" spans="1:8" x14ac:dyDescent="0.25">
      <c r="A10620" t="s">
        <v>359</v>
      </c>
      <c r="B10620" t="s">
        <v>1308</v>
      </c>
      <c r="C10620" t="s">
        <v>89</v>
      </c>
      <c r="D10620" t="s">
        <v>89</v>
      </c>
      <c r="E10620" t="s">
        <v>1115</v>
      </c>
      <c r="F10620" t="s">
        <v>89</v>
      </c>
      <c r="G10620" t="s">
        <v>89</v>
      </c>
      <c r="H10620" t="s">
        <v>93</v>
      </c>
    </row>
    <row r="10621" spans="1:8" x14ac:dyDescent="0.25">
      <c r="A10621" t="s">
        <v>359</v>
      </c>
      <c r="B10621" t="s">
        <v>8038</v>
      </c>
      <c r="C10621" t="s">
        <v>89</v>
      </c>
      <c r="D10621" t="s">
        <v>89</v>
      </c>
      <c r="E10621" t="s">
        <v>1162</v>
      </c>
      <c r="F10621" t="s">
        <v>89</v>
      </c>
      <c r="G10621" t="s">
        <v>89</v>
      </c>
      <c r="H10621" t="s">
        <v>93</v>
      </c>
    </row>
    <row r="10622" spans="1:8" x14ac:dyDescent="0.25">
      <c r="A10622" t="s">
        <v>359</v>
      </c>
      <c r="B10622" t="s">
        <v>1151</v>
      </c>
      <c r="C10622" t="s">
        <v>89</v>
      </c>
      <c r="D10622" t="s">
        <v>89</v>
      </c>
      <c r="E10622" t="s">
        <v>1265</v>
      </c>
      <c r="F10622" t="s">
        <v>89</v>
      </c>
      <c r="G10622" t="s">
        <v>89</v>
      </c>
      <c r="H10622" t="s">
        <v>93</v>
      </c>
    </row>
    <row r="10623" spans="1:8" x14ac:dyDescent="0.25">
      <c r="A10623" t="s">
        <v>359</v>
      </c>
      <c r="B10623" t="s">
        <v>1318</v>
      </c>
      <c r="C10623" t="s">
        <v>89</v>
      </c>
      <c r="D10623" t="s">
        <v>89</v>
      </c>
      <c r="E10623" t="s">
        <v>1355</v>
      </c>
      <c r="F10623" t="s">
        <v>89</v>
      </c>
      <c r="G10623" t="s">
        <v>89</v>
      </c>
      <c r="H10623" t="s">
        <v>93</v>
      </c>
    </row>
    <row r="10624" spans="1:8" x14ac:dyDescent="0.25">
      <c r="A10624" t="s">
        <v>359</v>
      </c>
      <c r="B10624" t="s">
        <v>1140</v>
      </c>
      <c r="C10624" t="s">
        <v>89</v>
      </c>
      <c r="D10624" t="s">
        <v>8018</v>
      </c>
      <c r="E10624" t="s">
        <v>1162</v>
      </c>
      <c r="F10624" t="s">
        <v>89</v>
      </c>
      <c r="G10624" t="s">
        <v>89</v>
      </c>
      <c r="H10624" t="s">
        <v>93</v>
      </c>
    </row>
    <row r="10625" spans="1:8" x14ac:dyDescent="0.25">
      <c r="A10625" t="s">
        <v>359</v>
      </c>
      <c r="B10625" t="s">
        <v>1243</v>
      </c>
      <c r="C10625" t="s">
        <v>89</v>
      </c>
      <c r="D10625" t="s">
        <v>8039</v>
      </c>
      <c r="E10625" t="s">
        <v>1142</v>
      </c>
      <c r="F10625" t="s">
        <v>89</v>
      </c>
      <c r="G10625" t="s">
        <v>89</v>
      </c>
      <c r="H10625" t="s">
        <v>93</v>
      </c>
    </row>
    <row r="10626" spans="1:8" x14ac:dyDescent="0.25">
      <c r="A10626" t="s">
        <v>359</v>
      </c>
      <c r="B10626" t="s">
        <v>1239</v>
      </c>
      <c r="C10626" t="s">
        <v>89</v>
      </c>
      <c r="D10626" t="s">
        <v>89</v>
      </c>
      <c r="E10626" t="s">
        <v>1258</v>
      </c>
      <c r="F10626" t="s">
        <v>89</v>
      </c>
      <c r="G10626" t="s">
        <v>89</v>
      </c>
      <c r="H10626" t="s">
        <v>93</v>
      </c>
    </row>
    <row r="10627" spans="1:8" x14ac:dyDescent="0.25">
      <c r="A10627" t="s">
        <v>359</v>
      </c>
      <c r="B10627" t="s">
        <v>2794</v>
      </c>
      <c r="C10627" t="s">
        <v>89</v>
      </c>
      <c r="D10627" t="s">
        <v>8012</v>
      </c>
      <c r="E10627" t="s">
        <v>1162</v>
      </c>
      <c r="F10627" t="s">
        <v>89</v>
      </c>
      <c r="G10627" t="s">
        <v>89</v>
      </c>
      <c r="H10627" t="s">
        <v>93</v>
      </c>
    </row>
    <row r="10628" spans="1:8" x14ac:dyDescent="0.25">
      <c r="A10628" t="s">
        <v>359</v>
      </c>
      <c r="B10628" t="s">
        <v>8040</v>
      </c>
      <c r="C10628" t="s">
        <v>89</v>
      </c>
      <c r="D10628" t="s">
        <v>89</v>
      </c>
      <c r="E10628" t="s">
        <v>1162</v>
      </c>
      <c r="F10628" t="s">
        <v>89</v>
      </c>
      <c r="G10628" t="s">
        <v>89</v>
      </c>
      <c r="H10628" t="s">
        <v>93</v>
      </c>
    </row>
    <row r="10629" spans="1:8" x14ac:dyDescent="0.25">
      <c r="A10629" t="s">
        <v>359</v>
      </c>
      <c r="B10629" t="s">
        <v>1156</v>
      </c>
      <c r="C10629" t="s">
        <v>89</v>
      </c>
      <c r="D10629" t="s">
        <v>8041</v>
      </c>
      <c r="E10629" t="s">
        <v>1485</v>
      </c>
      <c r="F10629" t="s">
        <v>89</v>
      </c>
      <c r="G10629" t="s">
        <v>89</v>
      </c>
      <c r="H10629" t="s">
        <v>93</v>
      </c>
    </row>
    <row r="10630" spans="1:8" x14ac:dyDescent="0.25">
      <c r="A10630" t="s">
        <v>359</v>
      </c>
      <c r="B10630" t="s">
        <v>1158</v>
      </c>
      <c r="C10630" t="s">
        <v>89</v>
      </c>
      <c r="D10630" t="s">
        <v>8042</v>
      </c>
      <c r="E10630" t="s">
        <v>1395</v>
      </c>
      <c r="F10630" t="s">
        <v>89</v>
      </c>
      <c r="G10630" t="s">
        <v>89</v>
      </c>
      <c r="H10630" t="s">
        <v>93</v>
      </c>
    </row>
    <row r="10631" spans="1:8" x14ac:dyDescent="0.25">
      <c r="A10631" t="s">
        <v>359</v>
      </c>
      <c r="B10631" t="s">
        <v>2232</v>
      </c>
      <c r="C10631" t="s">
        <v>89</v>
      </c>
      <c r="D10631" t="s">
        <v>8043</v>
      </c>
      <c r="E10631" t="s">
        <v>1160</v>
      </c>
      <c r="F10631" t="s">
        <v>89</v>
      </c>
      <c r="G10631" t="s">
        <v>89</v>
      </c>
      <c r="H10631" t="s">
        <v>93</v>
      </c>
    </row>
    <row r="10632" spans="1:8" x14ac:dyDescent="0.25">
      <c r="A10632" t="s">
        <v>359</v>
      </c>
      <c r="B10632" t="s">
        <v>1144</v>
      </c>
      <c r="C10632" t="s">
        <v>89</v>
      </c>
      <c r="D10632" t="s">
        <v>8044</v>
      </c>
      <c r="E10632" t="s">
        <v>1278</v>
      </c>
      <c r="F10632" t="s">
        <v>89</v>
      </c>
      <c r="G10632" t="s">
        <v>89</v>
      </c>
      <c r="H10632" t="s">
        <v>93</v>
      </c>
    </row>
    <row r="10633" spans="1:8" x14ac:dyDescent="0.25">
      <c r="A10633" t="s">
        <v>359</v>
      </c>
      <c r="B10633" t="s">
        <v>7586</v>
      </c>
      <c r="C10633" t="s">
        <v>89</v>
      </c>
      <c r="D10633" t="s">
        <v>7240</v>
      </c>
      <c r="E10633" t="s">
        <v>1142</v>
      </c>
      <c r="F10633" t="s">
        <v>89</v>
      </c>
      <c r="G10633" t="s">
        <v>89</v>
      </c>
      <c r="H10633" t="s">
        <v>93</v>
      </c>
    </row>
    <row r="10634" spans="1:8" x14ac:dyDescent="0.25">
      <c r="A10634" t="s">
        <v>359</v>
      </c>
      <c r="B10634" t="s">
        <v>2746</v>
      </c>
      <c r="C10634" t="s">
        <v>89</v>
      </c>
      <c r="D10634" t="s">
        <v>8045</v>
      </c>
      <c r="E10634" t="s">
        <v>1164</v>
      </c>
      <c r="F10634" t="s">
        <v>89</v>
      </c>
      <c r="G10634" t="s">
        <v>89</v>
      </c>
      <c r="H10634" t="s">
        <v>93</v>
      </c>
    </row>
    <row r="10635" spans="1:8" x14ac:dyDescent="0.25">
      <c r="A10635" t="s">
        <v>359</v>
      </c>
      <c r="B10635" t="s">
        <v>8046</v>
      </c>
      <c r="C10635" t="s">
        <v>89</v>
      </c>
      <c r="D10635" t="s">
        <v>8018</v>
      </c>
      <c r="E10635" t="s">
        <v>1162</v>
      </c>
      <c r="F10635" t="s">
        <v>89</v>
      </c>
      <c r="G10635" t="s">
        <v>89</v>
      </c>
      <c r="H10635" t="s">
        <v>93</v>
      </c>
    </row>
    <row r="10636" spans="1:8" x14ac:dyDescent="0.25">
      <c r="A10636" t="s">
        <v>359</v>
      </c>
      <c r="B10636" t="s">
        <v>2599</v>
      </c>
      <c r="C10636" t="s">
        <v>89</v>
      </c>
      <c r="D10636" t="s">
        <v>89</v>
      </c>
      <c r="E10636" t="s">
        <v>1113</v>
      </c>
      <c r="F10636" t="s">
        <v>89</v>
      </c>
      <c r="G10636" t="s">
        <v>89</v>
      </c>
      <c r="H10636" t="s">
        <v>93</v>
      </c>
    </row>
    <row r="10637" spans="1:8" x14ac:dyDescent="0.25">
      <c r="A10637" t="s">
        <v>359</v>
      </c>
      <c r="B10637" t="s">
        <v>1714</v>
      </c>
      <c r="C10637" t="s">
        <v>89</v>
      </c>
      <c r="D10637" t="s">
        <v>8047</v>
      </c>
      <c r="E10637" t="s">
        <v>1238</v>
      </c>
      <c r="F10637" t="s">
        <v>89</v>
      </c>
      <c r="G10637" t="s">
        <v>89</v>
      </c>
      <c r="H10637" t="s">
        <v>93</v>
      </c>
    </row>
    <row r="10638" spans="1:8" x14ac:dyDescent="0.25">
      <c r="A10638" t="s">
        <v>359</v>
      </c>
      <c r="B10638" t="s">
        <v>1321</v>
      </c>
      <c r="C10638" t="s">
        <v>89</v>
      </c>
      <c r="D10638" t="s">
        <v>8047</v>
      </c>
      <c r="E10638" t="s">
        <v>1100</v>
      </c>
      <c r="F10638" t="s">
        <v>89</v>
      </c>
      <c r="G10638" t="s">
        <v>89</v>
      </c>
      <c r="H10638" t="s">
        <v>93</v>
      </c>
    </row>
    <row r="10639" spans="1:8" x14ac:dyDescent="0.25">
      <c r="A10639" t="s">
        <v>359</v>
      </c>
      <c r="B10639" t="s">
        <v>1197</v>
      </c>
      <c r="C10639" t="s">
        <v>89</v>
      </c>
      <c r="D10639" t="s">
        <v>89</v>
      </c>
      <c r="E10639" t="s">
        <v>1272</v>
      </c>
      <c r="F10639" t="s">
        <v>89</v>
      </c>
      <c r="G10639" t="s">
        <v>89</v>
      </c>
      <c r="H10639" t="s">
        <v>93</v>
      </c>
    </row>
    <row r="10640" spans="1:8" x14ac:dyDescent="0.25">
      <c r="A10640" t="s">
        <v>359</v>
      </c>
      <c r="B10640" t="s">
        <v>8048</v>
      </c>
      <c r="C10640" t="s">
        <v>89</v>
      </c>
      <c r="D10640" t="s">
        <v>89</v>
      </c>
      <c r="E10640" t="s">
        <v>1202</v>
      </c>
      <c r="F10640" t="s">
        <v>89</v>
      </c>
      <c r="G10640" t="s">
        <v>89</v>
      </c>
      <c r="H10640" t="s">
        <v>93</v>
      </c>
    </row>
    <row r="10641" spans="1:8" x14ac:dyDescent="0.25">
      <c r="A10641" t="s">
        <v>359</v>
      </c>
      <c r="B10641" t="s">
        <v>8049</v>
      </c>
      <c r="C10641" t="s">
        <v>89</v>
      </c>
      <c r="D10641" t="s">
        <v>89</v>
      </c>
      <c r="E10641" t="s">
        <v>1129</v>
      </c>
      <c r="F10641" t="s">
        <v>89</v>
      </c>
      <c r="G10641" t="s">
        <v>89</v>
      </c>
      <c r="H10641" t="s">
        <v>93</v>
      </c>
    </row>
    <row r="10642" spans="1:8" x14ac:dyDescent="0.25">
      <c r="A10642" t="s">
        <v>359</v>
      </c>
      <c r="B10642" t="s">
        <v>1284</v>
      </c>
      <c r="C10642" t="s">
        <v>89</v>
      </c>
      <c r="D10642" t="s">
        <v>89</v>
      </c>
      <c r="E10642" t="s">
        <v>1218</v>
      </c>
      <c r="F10642" t="s">
        <v>89</v>
      </c>
      <c r="G10642" t="s">
        <v>89</v>
      </c>
      <c r="H10642" t="s">
        <v>93</v>
      </c>
    </row>
    <row r="10643" spans="1:8" x14ac:dyDescent="0.25">
      <c r="A10643" t="s">
        <v>359</v>
      </c>
      <c r="B10643" t="s">
        <v>1122</v>
      </c>
      <c r="C10643" t="s">
        <v>89</v>
      </c>
      <c r="D10643" t="s">
        <v>89</v>
      </c>
      <c r="E10643" t="s">
        <v>1218</v>
      </c>
      <c r="F10643" t="s">
        <v>89</v>
      </c>
      <c r="G10643" t="s">
        <v>89</v>
      </c>
      <c r="H10643" t="s">
        <v>93</v>
      </c>
    </row>
    <row r="10644" spans="1:8" x14ac:dyDescent="0.25">
      <c r="A10644" t="s">
        <v>359</v>
      </c>
      <c r="B10644" t="s">
        <v>1331</v>
      </c>
      <c r="C10644" t="s">
        <v>89</v>
      </c>
      <c r="D10644" t="s">
        <v>89</v>
      </c>
      <c r="E10644" t="s">
        <v>1218</v>
      </c>
      <c r="F10644" t="s">
        <v>89</v>
      </c>
      <c r="G10644" t="s">
        <v>89</v>
      </c>
      <c r="H10644" t="s">
        <v>93</v>
      </c>
    </row>
    <row r="10645" spans="1:8" x14ac:dyDescent="0.25">
      <c r="A10645" t="s">
        <v>359</v>
      </c>
      <c r="B10645" t="s">
        <v>1489</v>
      </c>
      <c r="C10645" t="s">
        <v>89</v>
      </c>
      <c r="D10645" t="s">
        <v>89</v>
      </c>
      <c r="E10645" t="s">
        <v>1129</v>
      </c>
      <c r="F10645" t="s">
        <v>89</v>
      </c>
      <c r="G10645" t="s">
        <v>89</v>
      </c>
      <c r="H10645" t="s">
        <v>93</v>
      </c>
    </row>
    <row r="10646" spans="1:8" x14ac:dyDescent="0.25">
      <c r="A10646" t="s">
        <v>359</v>
      </c>
      <c r="B10646" t="s">
        <v>1124</v>
      </c>
      <c r="C10646" t="s">
        <v>89</v>
      </c>
      <c r="D10646" t="s">
        <v>89</v>
      </c>
      <c r="E10646" t="s">
        <v>1218</v>
      </c>
      <c r="F10646" t="s">
        <v>89</v>
      </c>
      <c r="G10646" t="s">
        <v>89</v>
      </c>
      <c r="H10646" t="s">
        <v>93</v>
      </c>
    </row>
    <row r="10647" spans="1:8" x14ac:dyDescent="0.25">
      <c r="A10647" t="s">
        <v>359</v>
      </c>
      <c r="B10647" t="s">
        <v>1125</v>
      </c>
      <c r="C10647" t="s">
        <v>89</v>
      </c>
      <c r="D10647" t="s">
        <v>89</v>
      </c>
      <c r="E10647" t="s">
        <v>1218</v>
      </c>
      <c r="F10647" t="s">
        <v>89</v>
      </c>
      <c r="G10647" t="s">
        <v>89</v>
      </c>
      <c r="H10647" t="s">
        <v>93</v>
      </c>
    </row>
    <row r="10648" spans="1:8" x14ac:dyDescent="0.25">
      <c r="A10648" t="s">
        <v>359</v>
      </c>
      <c r="B10648" t="s">
        <v>1126</v>
      </c>
      <c r="C10648" t="s">
        <v>89</v>
      </c>
      <c r="D10648" t="s">
        <v>89</v>
      </c>
      <c r="E10648" t="s">
        <v>1218</v>
      </c>
      <c r="F10648" t="s">
        <v>89</v>
      </c>
      <c r="G10648" t="s">
        <v>89</v>
      </c>
      <c r="H10648" t="s">
        <v>93</v>
      </c>
    </row>
    <row r="10649" spans="1:8" x14ac:dyDescent="0.25">
      <c r="A10649" t="s">
        <v>359</v>
      </c>
      <c r="B10649" t="s">
        <v>1127</v>
      </c>
      <c r="C10649" t="s">
        <v>89</v>
      </c>
      <c r="D10649" t="s">
        <v>89</v>
      </c>
      <c r="E10649" t="s">
        <v>1218</v>
      </c>
      <c r="F10649" t="s">
        <v>89</v>
      </c>
      <c r="G10649" t="s">
        <v>89</v>
      </c>
      <c r="H10649" t="s">
        <v>93</v>
      </c>
    </row>
    <row r="10650" spans="1:8" x14ac:dyDescent="0.25">
      <c r="A10650" t="s">
        <v>359</v>
      </c>
      <c r="B10650" t="s">
        <v>1812</v>
      </c>
      <c r="C10650" t="s">
        <v>89</v>
      </c>
      <c r="D10650" t="s">
        <v>89</v>
      </c>
      <c r="E10650" t="s">
        <v>1131</v>
      </c>
      <c r="F10650" t="s">
        <v>89</v>
      </c>
      <c r="G10650" t="s">
        <v>89</v>
      </c>
      <c r="H10650" t="s">
        <v>93</v>
      </c>
    </row>
    <row r="10651" spans="1:8" x14ac:dyDescent="0.25">
      <c r="A10651" t="s">
        <v>359</v>
      </c>
      <c r="B10651" t="s">
        <v>1437</v>
      </c>
      <c r="C10651" t="s">
        <v>89</v>
      </c>
      <c r="D10651" t="s">
        <v>89</v>
      </c>
      <c r="E10651" t="s">
        <v>1131</v>
      </c>
      <c r="F10651" t="s">
        <v>89</v>
      </c>
      <c r="G10651" t="s">
        <v>89</v>
      </c>
      <c r="H10651" t="s">
        <v>93</v>
      </c>
    </row>
    <row r="10652" spans="1:8" x14ac:dyDescent="0.25">
      <c r="A10652" t="s">
        <v>359</v>
      </c>
      <c r="B10652" t="s">
        <v>1200</v>
      </c>
      <c r="C10652" t="s">
        <v>89</v>
      </c>
      <c r="D10652" t="s">
        <v>89</v>
      </c>
      <c r="E10652" t="s">
        <v>1131</v>
      </c>
      <c r="F10652" t="s">
        <v>89</v>
      </c>
      <c r="G10652" t="s">
        <v>89</v>
      </c>
      <c r="H10652" t="s">
        <v>93</v>
      </c>
    </row>
    <row r="10653" spans="1:8" x14ac:dyDescent="0.25">
      <c r="A10653" t="s">
        <v>359</v>
      </c>
      <c r="B10653" t="s">
        <v>1201</v>
      </c>
      <c r="C10653" t="s">
        <v>89</v>
      </c>
      <c r="D10653" t="s">
        <v>89</v>
      </c>
      <c r="E10653" t="s">
        <v>1286</v>
      </c>
      <c r="F10653" t="s">
        <v>89</v>
      </c>
      <c r="G10653" t="s">
        <v>89</v>
      </c>
      <c r="H10653" t="s">
        <v>93</v>
      </c>
    </row>
    <row r="10654" spans="1:8" x14ac:dyDescent="0.25">
      <c r="A10654" t="s">
        <v>359</v>
      </c>
      <c r="B10654" t="s">
        <v>2118</v>
      </c>
      <c r="C10654" t="s">
        <v>89</v>
      </c>
      <c r="D10654" t="s">
        <v>89</v>
      </c>
      <c r="E10654" t="s">
        <v>1131</v>
      </c>
      <c r="F10654" t="s">
        <v>89</v>
      </c>
      <c r="G10654" t="s">
        <v>89</v>
      </c>
      <c r="H10654" t="s">
        <v>93</v>
      </c>
    </row>
    <row r="10655" spans="1:8" x14ac:dyDescent="0.25">
      <c r="A10655" t="s">
        <v>359</v>
      </c>
      <c r="B10655" t="s">
        <v>2704</v>
      </c>
      <c r="C10655" t="s">
        <v>89</v>
      </c>
      <c r="D10655" t="s">
        <v>89</v>
      </c>
      <c r="E10655" t="s">
        <v>1202</v>
      </c>
      <c r="F10655" t="s">
        <v>89</v>
      </c>
      <c r="G10655" t="s">
        <v>89</v>
      </c>
      <c r="H10655" t="s">
        <v>93</v>
      </c>
    </row>
    <row r="10656" spans="1:8" x14ac:dyDescent="0.25">
      <c r="A10656" t="s">
        <v>359</v>
      </c>
      <c r="B10656" t="s">
        <v>2705</v>
      </c>
      <c r="C10656" t="s">
        <v>89</v>
      </c>
      <c r="D10656" t="s">
        <v>89</v>
      </c>
      <c r="E10656" t="s">
        <v>1133</v>
      </c>
      <c r="F10656" t="s">
        <v>89</v>
      </c>
      <c r="G10656" t="s">
        <v>89</v>
      </c>
      <c r="H10656" t="s">
        <v>93</v>
      </c>
    </row>
    <row r="10657" spans="1:8" x14ac:dyDescent="0.25">
      <c r="A10657" t="s">
        <v>359</v>
      </c>
      <c r="B10657" t="s">
        <v>2138</v>
      </c>
      <c r="C10657" t="s">
        <v>89</v>
      </c>
      <c r="D10657" t="s">
        <v>89</v>
      </c>
      <c r="E10657" t="s">
        <v>1133</v>
      </c>
      <c r="F10657" t="s">
        <v>89</v>
      </c>
      <c r="G10657" t="s">
        <v>89</v>
      </c>
      <c r="H10657" t="s">
        <v>93</v>
      </c>
    </row>
    <row r="10658" spans="1:8" x14ac:dyDescent="0.25">
      <c r="A10658" t="s">
        <v>359</v>
      </c>
      <c r="B10658" t="s">
        <v>1268</v>
      </c>
      <c r="C10658" t="s">
        <v>89</v>
      </c>
      <c r="D10658" t="s">
        <v>89</v>
      </c>
      <c r="E10658" t="s">
        <v>1233</v>
      </c>
      <c r="F10658" t="s">
        <v>89</v>
      </c>
      <c r="G10658" t="s">
        <v>89</v>
      </c>
      <c r="H10658" t="s">
        <v>93</v>
      </c>
    </row>
    <row r="10659" spans="1:8" x14ac:dyDescent="0.25">
      <c r="A10659" t="s">
        <v>359</v>
      </c>
      <c r="B10659" t="s">
        <v>1271</v>
      </c>
      <c r="C10659" t="s">
        <v>89</v>
      </c>
      <c r="D10659" t="s">
        <v>89</v>
      </c>
      <c r="E10659" t="s">
        <v>1272</v>
      </c>
      <c r="F10659" t="s">
        <v>89</v>
      </c>
      <c r="G10659" t="s">
        <v>89</v>
      </c>
      <c r="H10659" t="s">
        <v>93</v>
      </c>
    </row>
    <row r="10660" spans="1:8" x14ac:dyDescent="0.25">
      <c r="A10660" t="s">
        <v>360</v>
      </c>
      <c r="B10660" t="s">
        <v>8050</v>
      </c>
      <c r="C10660" t="s">
        <v>89</v>
      </c>
      <c r="D10660" t="s">
        <v>8051</v>
      </c>
      <c r="E10660" t="s">
        <v>1097</v>
      </c>
      <c r="F10660" t="s">
        <v>89</v>
      </c>
      <c r="G10660" t="s">
        <v>89</v>
      </c>
      <c r="H10660" t="s">
        <v>93</v>
      </c>
    </row>
    <row r="10661" spans="1:8" x14ac:dyDescent="0.25">
      <c r="A10661" t="s">
        <v>360</v>
      </c>
      <c r="B10661" t="s">
        <v>8052</v>
      </c>
      <c r="C10661" t="s">
        <v>89</v>
      </c>
      <c r="D10661" t="s">
        <v>8053</v>
      </c>
      <c r="E10661" t="s">
        <v>1094</v>
      </c>
      <c r="F10661" t="s">
        <v>89</v>
      </c>
      <c r="G10661" t="s">
        <v>89</v>
      </c>
      <c r="H10661" t="s">
        <v>93</v>
      </c>
    </row>
    <row r="10662" spans="1:8" x14ac:dyDescent="0.25">
      <c r="A10662" t="s">
        <v>360</v>
      </c>
      <c r="B10662" t="s">
        <v>8054</v>
      </c>
      <c r="C10662" t="s">
        <v>89</v>
      </c>
      <c r="D10662" t="s">
        <v>8055</v>
      </c>
      <c r="E10662" t="s">
        <v>1258</v>
      </c>
      <c r="F10662" t="s">
        <v>89</v>
      </c>
      <c r="G10662" t="s">
        <v>89</v>
      </c>
      <c r="H10662" t="s">
        <v>93</v>
      </c>
    </row>
    <row r="10663" spans="1:8" x14ac:dyDescent="0.25">
      <c r="A10663" t="s">
        <v>360</v>
      </c>
      <c r="B10663" t="s">
        <v>8056</v>
      </c>
      <c r="C10663" t="s">
        <v>89</v>
      </c>
      <c r="D10663" t="s">
        <v>8057</v>
      </c>
      <c r="E10663" t="s">
        <v>6212</v>
      </c>
      <c r="F10663" t="s">
        <v>89</v>
      </c>
      <c r="G10663" t="s">
        <v>89</v>
      </c>
      <c r="H10663" t="s">
        <v>93</v>
      </c>
    </row>
    <row r="10664" spans="1:8" x14ac:dyDescent="0.25">
      <c r="A10664" t="s">
        <v>360</v>
      </c>
      <c r="B10664" t="s">
        <v>8058</v>
      </c>
      <c r="C10664" t="s">
        <v>89</v>
      </c>
      <c r="D10664" t="s">
        <v>8059</v>
      </c>
      <c r="E10664" t="s">
        <v>1258</v>
      </c>
      <c r="F10664" t="s">
        <v>89</v>
      </c>
      <c r="G10664" t="s">
        <v>89</v>
      </c>
      <c r="H10664" t="s">
        <v>93</v>
      </c>
    </row>
    <row r="10665" spans="1:8" x14ac:dyDescent="0.25">
      <c r="A10665" t="s">
        <v>360</v>
      </c>
      <c r="B10665" t="s">
        <v>1323</v>
      </c>
      <c r="C10665" t="s">
        <v>89</v>
      </c>
      <c r="D10665" t="s">
        <v>8060</v>
      </c>
      <c r="E10665" t="s">
        <v>1258</v>
      </c>
      <c r="F10665" t="s">
        <v>89</v>
      </c>
      <c r="G10665" t="s">
        <v>89</v>
      </c>
      <c r="H10665" t="s">
        <v>93</v>
      </c>
    </row>
    <row r="10666" spans="1:8" x14ac:dyDescent="0.25">
      <c r="A10666" t="s">
        <v>360</v>
      </c>
      <c r="B10666" t="s">
        <v>8061</v>
      </c>
      <c r="C10666" t="s">
        <v>89</v>
      </c>
      <c r="D10666" t="s">
        <v>8062</v>
      </c>
      <c r="E10666" t="s">
        <v>1258</v>
      </c>
      <c r="F10666" t="s">
        <v>89</v>
      </c>
      <c r="G10666" t="s">
        <v>89</v>
      </c>
      <c r="H10666" t="s">
        <v>93</v>
      </c>
    </row>
    <row r="10667" spans="1:8" x14ac:dyDescent="0.25">
      <c r="A10667" t="s">
        <v>360</v>
      </c>
      <c r="B10667" t="s">
        <v>1232</v>
      </c>
      <c r="C10667" t="s">
        <v>89</v>
      </c>
      <c r="D10667" t="s">
        <v>89</v>
      </c>
      <c r="E10667" t="s">
        <v>1335</v>
      </c>
      <c r="F10667" t="s">
        <v>89</v>
      </c>
      <c r="G10667" t="s">
        <v>89</v>
      </c>
      <c r="H10667" t="s">
        <v>93</v>
      </c>
    </row>
    <row r="10668" spans="1:8" x14ac:dyDescent="0.25">
      <c r="A10668" t="s">
        <v>360</v>
      </c>
      <c r="B10668" t="s">
        <v>1234</v>
      </c>
      <c r="C10668" t="s">
        <v>89</v>
      </c>
      <c r="D10668" t="s">
        <v>89</v>
      </c>
      <c r="E10668" t="s">
        <v>1135</v>
      </c>
      <c r="F10668" t="s">
        <v>89</v>
      </c>
      <c r="G10668" t="s">
        <v>89</v>
      </c>
      <c r="H10668" t="s">
        <v>93</v>
      </c>
    </row>
    <row r="10669" spans="1:8" x14ac:dyDescent="0.25">
      <c r="A10669" t="s">
        <v>360</v>
      </c>
      <c r="B10669" t="s">
        <v>8063</v>
      </c>
      <c r="C10669" t="s">
        <v>89</v>
      </c>
      <c r="D10669" t="s">
        <v>89</v>
      </c>
      <c r="E10669" t="s">
        <v>1135</v>
      </c>
      <c r="F10669" t="s">
        <v>89</v>
      </c>
      <c r="G10669" t="s">
        <v>89</v>
      </c>
      <c r="H10669" t="s">
        <v>93</v>
      </c>
    </row>
    <row r="10670" spans="1:8" x14ac:dyDescent="0.25">
      <c r="A10670" t="s">
        <v>360</v>
      </c>
      <c r="B10670" t="s">
        <v>1236</v>
      </c>
      <c r="C10670" t="s">
        <v>89</v>
      </c>
      <c r="D10670" t="s">
        <v>89</v>
      </c>
      <c r="E10670" t="s">
        <v>1272</v>
      </c>
      <c r="F10670" t="s">
        <v>89</v>
      </c>
      <c r="G10670" t="s">
        <v>89</v>
      </c>
      <c r="H10670" t="s">
        <v>93</v>
      </c>
    </row>
    <row r="10671" spans="1:8" x14ac:dyDescent="0.25">
      <c r="A10671" t="s">
        <v>360</v>
      </c>
      <c r="B10671" t="s">
        <v>1138</v>
      </c>
      <c r="C10671" t="s">
        <v>89</v>
      </c>
      <c r="D10671" t="s">
        <v>89</v>
      </c>
      <c r="E10671" t="s">
        <v>1139</v>
      </c>
      <c r="F10671" t="s">
        <v>89</v>
      </c>
      <c r="G10671" t="s">
        <v>89</v>
      </c>
      <c r="H10671" t="s">
        <v>93</v>
      </c>
    </row>
    <row r="10672" spans="1:8" x14ac:dyDescent="0.25">
      <c r="A10672" t="s">
        <v>361</v>
      </c>
      <c r="B10672" t="s">
        <v>8064</v>
      </c>
      <c r="C10672" t="s">
        <v>89</v>
      </c>
      <c r="D10672" t="s">
        <v>8065</v>
      </c>
      <c r="E10672" t="s">
        <v>1142</v>
      </c>
      <c r="F10672" t="s">
        <v>89</v>
      </c>
      <c r="G10672" t="s">
        <v>89</v>
      </c>
      <c r="H10672" t="s">
        <v>93</v>
      </c>
    </row>
    <row r="10673" spans="1:8" x14ac:dyDescent="0.25">
      <c r="A10673" t="s">
        <v>361</v>
      </c>
      <c r="B10673" t="s">
        <v>1279</v>
      </c>
      <c r="C10673" t="s">
        <v>89</v>
      </c>
      <c r="D10673" t="s">
        <v>8065</v>
      </c>
      <c r="E10673" t="s">
        <v>4729</v>
      </c>
      <c r="F10673" t="s">
        <v>89</v>
      </c>
      <c r="G10673" t="s">
        <v>89</v>
      </c>
      <c r="H10673" t="s">
        <v>93</v>
      </c>
    </row>
    <row r="10674" spans="1:8" x14ac:dyDescent="0.25">
      <c r="A10674" t="s">
        <v>361</v>
      </c>
      <c r="B10674" t="s">
        <v>8066</v>
      </c>
      <c r="C10674" t="s">
        <v>89</v>
      </c>
      <c r="D10674" t="s">
        <v>8065</v>
      </c>
      <c r="E10674" t="s">
        <v>1115</v>
      </c>
      <c r="F10674" t="s">
        <v>89</v>
      </c>
      <c r="G10674" t="s">
        <v>89</v>
      </c>
      <c r="H10674" t="s">
        <v>93</v>
      </c>
    </row>
    <row r="10675" spans="1:8" x14ac:dyDescent="0.25">
      <c r="A10675" t="s">
        <v>361</v>
      </c>
      <c r="B10675" t="s">
        <v>1275</v>
      </c>
      <c r="C10675" t="s">
        <v>89</v>
      </c>
      <c r="D10675" t="s">
        <v>8065</v>
      </c>
      <c r="E10675" t="s">
        <v>3578</v>
      </c>
      <c r="F10675" t="s">
        <v>89</v>
      </c>
      <c r="G10675" t="s">
        <v>89</v>
      </c>
      <c r="H10675" t="s">
        <v>93</v>
      </c>
    </row>
    <row r="10676" spans="1:8" x14ac:dyDescent="0.25">
      <c r="A10676" t="s">
        <v>361</v>
      </c>
      <c r="B10676" t="s">
        <v>8067</v>
      </c>
      <c r="C10676" t="s">
        <v>89</v>
      </c>
      <c r="D10676" t="s">
        <v>8068</v>
      </c>
      <c r="E10676" t="s">
        <v>1105</v>
      </c>
      <c r="F10676" t="s">
        <v>89</v>
      </c>
      <c r="G10676" t="s">
        <v>89</v>
      </c>
      <c r="H10676" t="s">
        <v>93</v>
      </c>
    </row>
    <row r="10677" spans="1:8" x14ac:dyDescent="0.25">
      <c r="A10677" t="s">
        <v>361</v>
      </c>
      <c r="B10677" t="s">
        <v>1799</v>
      </c>
      <c r="C10677" t="s">
        <v>89</v>
      </c>
      <c r="D10677" t="s">
        <v>8069</v>
      </c>
      <c r="E10677" t="s">
        <v>1100</v>
      </c>
      <c r="F10677" t="s">
        <v>89</v>
      </c>
      <c r="G10677" t="s">
        <v>89</v>
      </c>
      <c r="H10677" t="s">
        <v>93</v>
      </c>
    </row>
    <row r="10678" spans="1:8" x14ac:dyDescent="0.25">
      <c r="A10678" t="s">
        <v>361</v>
      </c>
      <c r="B10678" t="s">
        <v>8070</v>
      </c>
      <c r="C10678" t="s">
        <v>89</v>
      </c>
      <c r="D10678" t="s">
        <v>8071</v>
      </c>
      <c r="E10678" t="s">
        <v>1278</v>
      </c>
      <c r="F10678" t="s">
        <v>89</v>
      </c>
      <c r="G10678" t="s">
        <v>89</v>
      </c>
      <c r="H10678" t="s">
        <v>93</v>
      </c>
    </row>
    <row r="10679" spans="1:8" x14ac:dyDescent="0.25">
      <c r="A10679" t="s">
        <v>361</v>
      </c>
      <c r="B10679" t="s">
        <v>8072</v>
      </c>
      <c r="C10679" t="s">
        <v>89</v>
      </c>
      <c r="D10679" t="s">
        <v>8073</v>
      </c>
      <c r="E10679" t="s">
        <v>1194</v>
      </c>
      <c r="F10679" t="s">
        <v>89</v>
      </c>
      <c r="G10679" t="s">
        <v>89</v>
      </c>
      <c r="H10679" t="s">
        <v>93</v>
      </c>
    </row>
    <row r="10680" spans="1:8" x14ac:dyDescent="0.25">
      <c r="A10680" t="s">
        <v>361</v>
      </c>
      <c r="B10680" t="s">
        <v>8074</v>
      </c>
      <c r="C10680" t="s">
        <v>89</v>
      </c>
      <c r="D10680" t="s">
        <v>8075</v>
      </c>
      <c r="E10680" t="s">
        <v>1105</v>
      </c>
      <c r="F10680" t="s">
        <v>89</v>
      </c>
      <c r="G10680" t="s">
        <v>89</v>
      </c>
      <c r="H10680" t="s">
        <v>93</v>
      </c>
    </row>
    <row r="10681" spans="1:8" x14ac:dyDescent="0.25">
      <c r="A10681" t="s">
        <v>361</v>
      </c>
      <c r="B10681" t="s">
        <v>1098</v>
      </c>
      <c r="C10681" t="s">
        <v>89</v>
      </c>
      <c r="D10681" t="s">
        <v>8076</v>
      </c>
      <c r="E10681" t="s">
        <v>1272</v>
      </c>
      <c r="F10681" t="s">
        <v>89</v>
      </c>
      <c r="G10681" t="s">
        <v>89</v>
      </c>
      <c r="H10681" t="s">
        <v>93</v>
      </c>
    </row>
    <row r="10682" spans="1:8" x14ac:dyDescent="0.25">
      <c r="A10682" t="s">
        <v>361</v>
      </c>
      <c r="B10682" t="s">
        <v>1197</v>
      </c>
      <c r="C10682" t="s">
        <v>89</v>
      </c>
      <c r="D10682" t="s">
        <v>89</v>
      </c>
      <c r="E10682" t="s">
        <v>1100</v>
      </c>
      <c r="F10682" t="s">
        <v>89</v>
      </c>
      <c r="G10682" t="s">
        <v>89</v>
      </c>
      <c r="H10682" t="s">
        <v>93</v>
      </c>
    </row>
    <row r="10683" spans="1:8" x14ac:dyDescent="0.25">
      <c r="A10683" t="s">
        <v>361</v>
      </c>
      <c r="B10683" t="s">
        <v>8077</v>
      </c>
      <c r="C10683" t="s">
        <v>89</v>
      </c>
      <c r="D10683" t="s">
        <v>89</v>
      </c>
      <c r="E10683" t="s">
        <v>1272</v>
      </c>
      <c r="F10683" t="s">
        <v>89</v>
      </c>
      <c r="G10683" t="s">
        <v>89</v>
      </c>
      <c r="H10683" t="s">
        <v>93</v>
      </c>
    </row>
    <row r="10684" spans="1:8" x14ac:dyDescent="0.25">
      <c r="A10684" t="s">
        <v>361</v>
      </c>
      <c r="B10684" t="s">
        <v>535</v>
      </c>
      <c r="C10684" t="s">
        <v>89</v>
      </c>
      <c r="D10684" t="s">
        <v>8078</v>
      </c>
      <c r="E10684" t="s">
        <v>1093</v>
      </c>
      <c r="F10684" t="s">
        <v>89</v>
      </c>
      <c r="G10684" t="s">
        <v>89</v>
      </c>
      <c r="H10684" t="s">
        <v>93</v>
      </c>
    </row>
    <row r="10685" spans="1:8" x14ac:dyDescent="0.25">
      <c r="A10685" t="s">
        <v>361</v>
      </c>
      <c r="B10685" t="s">
        <v>1199</v>
      </c>
      <c r="C10685" t="s">
        <v>89</v>
      </c>
      <c r="D10685" t="s">
        <v>89</v>
      </c>
      <c r="E10685" t="s">
        <v>1131</v>
      </c>
      <c r="F10685" t="s">
        <v>89</v>
      </c>
      <c r="G10685" t="s">
        <v>89</v>
      </c>
      <c r="H10685" t="s">
        <v>93</v>
      </c>
    </row>
    <row r="10686" spans="1:8" x14ac:dyDescent="0.25">
      <c r="A10686" t="s">
        <v>361</v>
      </c>
      <c r="B10686" t="s">
        <v>1122</v>
      </c>
      <c r="C10686" t="s">
        <v>89</v>
      </c>
      <c r="D10686" t="s">
        <v>89</v>
      </c>
      <c r="E10686" t="s">
        <v>1218</v>
      </c>
      <c r="F10686" t="s">
        <v>89</v>
      </c>
      <c r="G10686" t="s">
        <v>89</v>
      </c>
      <c r="H10686" t="s">
        <v>93</v>
      </c>
    </row>
    <row r="10687" spans="1:8" x14ac:dyDescent="0.25">
      <c r="A10687" t="s">
        <v>361</v>
      </c>
      <c r="B10687" t="s">
        <v>1124</v>
      </c>
      <c r="C10687" t="s">
        <v>89</v>
      </c>
      <c r="D10687" t="s">
        <v>89</v>
      </c>
      <c r="E10687" t="s">
        <v>1218</v>
      </c>
      <c r="F10687" t="s">
        <v>89</v>
      </c>
      <c r="G10687" t="s">
        <v>89</v>
      </c>
      <c r="H10687" t="s">
        <v>93</v>
      </c>
    </row>
    <row r="10688" spans="1:8" x14ac:dyDescent="0.25">
      <c r="A10688" t="s">
        <v>361</v>
      </c>
      <c r="B10688" t="s">
        <v>1200</v>
      </c>
      <c r="C10688" t="s">
        <v>89</v>
      </c>
      <c r="D10688" t="s">
        <v>89</v>
      </c>
      <c r="E10688" t="s">
        <v>1131</v>
      </c>
      <c r="F10688" t="s">
        <v>89</v>
      </c>
      <c r="G10688" t="s">
        <v>89</v>
      </c>
      <c r="H10688" t="s">
        <v>93</v>
      </c>
    </row>
    <row r="10689" spans="1:8" x14ac:dyDescent="0.25">
      <c r="A10689" t="s">
        <v>361</v>
      </c>
      <c r="B10689" t="s">
        <v>1132</v>
      </c>
      <c r="C10689" t="s">
        <v>89</v>
      </c>
      <c r="D10689" t="s">
        <v>89</v>
      </c>
      <c r="E10689" t="s">
        <v>1221</v>
      </c>
      <c r="F10689" t="s">
        <v>89</v>
      </c>
      <c r="G10689" t="s">
        <v>89</v>
      </c>
      <c r="H10689" t="s">
        <v>93</v>
      </c>
    </row>
    <row r="10690" spans="1:8" x14ac:dyDescent="0.25">
      <c r="A10690" t="s">
        <v>361</v>
      </c>
      <c r="B10690" t="s">
        <v>1268</v>
      </c>
      <c r="C10690" t="s">
        <v>89</v>
      </c>
      <c r="D10690" t="s">
        <v>89</v>
      </c>
      <c r="E10690" t="s">
        <v>1233</v>
      </c>
      <c r="F10690" t="s">
        <v>89</v>
      </c>
      <c r="G10690" t="s">
        <v>89</v>
      </c>
      <c r="H10690" t="s">
        <v>93</v>
      </c>
    </row>
    <row r="10691" spans="1:8" x14ac:dyDescent="0.25">
      <c r="A10691" t="s">
        <v>361</v>
      </c>
      <c r="B10691" t="s">
        <v>1232</v>
      </c>
      <c r="C10691" t="s">
        <v>89</v>
      </c>
      <c r="D10691" t="s">
        <v>89</v>
      </c>
      <c r="E10691" t="s">
        <v>1516</v>
      </c>
      <c r="F10691" t="s">
        <v>89</v>
      </c>
      <c r="G10691" t="s">
        <v>89</v>
      </c>
      <c r="H10691" t="s">
        <v>93</v>
      </c>
    </row>
    <row r="10692" spans="1:8" x14ac:dyDescent="0.25">
      <c r="A10692" t="s">
        <v>361</v>
      </c>
      <c r="B10692" t="s">
        <v>1138</v>
      </c>
      <c r="C10692" t="s">
        <v>89</v>
      </c>
      <c r="D10692" t="s">
        <v>89</v>
      </c>
      <c r="E10692" t="s">
        <v>1139</v>
      </c>
      <c r="F10692" t="s">
        <v>89</v>
      </c>
      <c r="G10692" t="s">
        <v>89</v>
      </c>
      <c r="H10692" t="s">
        <v>93</v>
      </c>
    </row>
    <row r="10693" spans="1:8" x14ac:dyDescent="0.25">
      <c r="A10693" t="s">
        <v>362</v>
      </c>
      <c r="B10693" t="s">
        <v>1140</v>
      </c>
      <c r="C10693" t="s">
        <v>89</v>
      </c>
      <c r="D10693" t="s">
        <v>8079</v>
      </c>
      <c r="E10693" t="s">
        <v>1162</v>
      </c>
      <c r="F10693" t="s">
        <v>89</v>
      </c>
      <c r="G10693" t="s">
        <v>89</v>
      </c>
      <c r="H10693" t="s">
        <v>93</v>
      </c>
    </row>
    <row r="10694" spans="1:8" x14ac:dyDescent="0.25">
      <c r="A10694" t="s">
        <v>362</v>
      </c>
      <c r="B10694" t="s">
        <v>1144</v>
      </c>
      <c r="C10694" t="s">
        <v>89</v>
      </c>
      <c r="D10694" t="s">
        <v>8080</v>
      </c>
      <c r="E10694" t="s">
        <v>1278</v>
      </c>
      <c r="F10694" t="s">
        <v>89</v>
      </c>
      <c r="G10694" t="s">
        <v>89</v>
      </c>
      <c r="H10694" t="s">
        <v>93</v>
      </c>
    </row>
    <row r="10695" spans="1:8" x14ac:dyDescent="0.25">
      <c r="A10695" t="s">
        <v>362</v>
      </c>
      <c r="B10695" t="s">
        <v>1151</v>
      </c>
      <c r="C10695" t="s">
        <v>89</v>
      </c>
      <c r="D10695" t="s">
        <v>8081</v>
      </c>
      <c r="E10695" t="s">
        <v>1265</v>
      </c>
      <c r="F10695" t="s">
        <v>89</v>
      </c>
      <c r="G10695" t="s">
        <v>89</v>
      </c>
      <c r="H10695" t="s">
        <v>93</v>
      </c>
    </row>
    <row r="10696" spans="1:8" x14ac:dyDescent="0.25">
      <c r="A10696" t="s">
        <v>362</v>
      </c>
      <c r="B10696" t="s">
        <v>1140</v>
      </c>
      <c r="C10696" t="s">
        <v>89</v>
      </c>
      <c r="D10696" t="s">
        <v>8079</v>
      </c>
      <c r="E10696" t="s">
        <v>1162</v>
      </c>
      <c r="F10696" t="s">
        <v>89</v>
      </c>
      <c r="G10696" t="s">
        <v>89</v>
      </c>
      <c r="H10696" t="s">
        <v>93</v>
      </c>
    </row>
    <row r="10697" spans="1:8" x14ac:dyDescent="0.25">
      <c r="A10697" t="s">
        <v>362</v>
      </c>
      <c r="B10697" t="s">
        <v>1156</v>
      </c>
      <c r="C10697" t="s">
        <v>89</v>
      </c>
      <c r="D10697" t="s">
        <v>8082</v>
      </c>
      <c r="E10697" t="s">
        <v>1258</v>
      </c>
      <c r="F10697" t="s">
        <v>89</v>
      </c>
      <c r="G10697" t="s">
        <v>89</v>
      </c>
      <c r="H10697" t="s">
        <v>93</v>
      </c>
    </row>
    <row r="10698" spans="1:8" x14ac:dyDescent="0.25">
      <c r="A10698" t="s">
        <v>362</v>
      </c>
      <c r="B10698" t="s">
        <v>1144</v>
      </c>
      <c r="C10698" t="s">
        <v>89</v>
      </c>
      <c r="D10698" t="s">
        <v>8080</v>
      </c>
      <c r="E10698" t="s">
        <v>1278</v>
      </c>
      <c r="F10698" t="s">
        <v>89</v>
      </c>
      <c r="G10698" t="s">
        <v>89</v>
      </c>
      <c r="H10698" t="s">
        <v>93</v>
      </c>
    </row>
    <row r="10699" spans="1:8" x14ac:dyDescent="0.25">
      <c r="A10699" t="s">
        <v>362</v>
      </c>
      <c r="B10699" t="s">
        <v>1124</v>
      </c>
      <c r="C10699" t="s">
        <v>89</v>
      </c>
      <c r="D10699" t="s">
        <v>89</v>
      </c>
      <c r="E10699" t="s">
        <v>1129</v>
      </c>
      <c r="F10699" t="s">
        <v>89</v>
      </c>
      <c r="G10699" t="s">
        <v>89</v>
      </c>
      <c r="H10699" t="s">
        <v>93</v>
      </c>
    </row>
    <row r="10700" spans="1:8" x14ac:dyDescent="0.25">
      <c r="A10700" t="s">
        <v>362</v>
      </c>
      <c r="B10700" t="s">
        <v>1125</v>
      </c>
      <c r="C10700" t="s">
        <v>89</v>
      </c>
      <c r="D10700" t="s">
        <v>89</v>
      </c>
      <c r="E10700" t="s">
        <v>1129</v>
      </c>
      <c r="F10700" t="s">
        <v>89</v>
      </c>
      <c r="G10700" t="s">
        <v>89</v>
      </c>
      <c r="H10700" t="s">
        <v>93</v>
      </c>
    </row>
    <row r="10701" spans="1:8" x14ac:dyDescent="0.25">
      <c r="A10701" t="s">
        <v>362</v>
      </c>
      <c r="B10701" t="s">
        <v>1198</v>
      </c>
      <c r="C10701" t="s">
        <v>89</v>
      </c>
      <c r="D10701" t="s">
        <v>89</v>
      </c>
      <c r="E10701" t="s">
        <v>1129</v>
      </c>
      <c r="F10701" t="s">
        <v>89</v>
      </c>
      <c r="G10701" t="s">
        <v>89</v>
      </c>
      <c r="H10701" t="s">
        <v>93</v>
      </c>
    </row>
    <row r="10702" spans="1:8" x14ac:dyDescent="0.25">
      <c r="A10702" t="s">
        <v>362</v>
      </c>
      <c r="B10702" t="s">
        <v>1266</v>
      </c>
      <c r="C10702" t="s">
        <v>89</v>
      </c>
      <c r="D10702" t="s">
        <v>89</v>
      </c>
      <c r="E10702" t="s">
        <v>1202</v>
      </c>
      <c r="F10702" t="s">
        <v>89</v>
      </c>
      <c r="G10702" t="s">
        <v>89</v>
      </c>
      <c r="H10702" t="s">
        <v>93</v>
      </c>
    </row>
    <row r="10703" spans="1:8" x14ac:dyDescent="0.25">
      <c r="A10703" t="s">
        <v>362</v>
      </c>
      <c r="B10703" t="s">
        <v>1200</v>
      </c>
      <c r="C10703" t="s">
        <v>89</v>
      </c>
      <c r="D10703" t="s">
        <v>89</v>
      </c>
      <c r="E10703" t="s">
        <v>1202</v>
      </c>
      <c r="F10703" t="s">
        <v>89</v>
      </c>
      <c r="G10703" t="s">
        <v>89</v>
      </c>
      <c r="H10703" t="s">
        <v>93</v>
      </c>
    </row>
    <row r="10704" spans="1:8" x14ac:dyDescent="0.25">
      <c r="A10704" t="s">
        <v>362</v>
      </c>
      <c r="B10704" t="s">
        <v>1201</v>
      </c>
      <c r="C10704" t="s">
        <v>89</v>
      </c>
      <c r="D10704" t="s">
        <v>89</v>
      </c>
      <c r="E10704" t="s">
        <v>1133</v>
      </c>
      <c r="F10704" t="s">
        <v>89</v>
      </c>
      <c r="G10704" t="s">
        <v>89</v>
      </c>
      <c r="H10704" t="s">
        <v>93</v>
      </c>
    </row>
    <row r="10705" spans="1:8" x14ac:dyDescent="0.25">
      <c r="A10705" t="s">
        <v>362</v>
      </c>
      <c r="B10705" t="s">
        <v>2138</v>
      </c>
      <c r="C10705" t="s">
        <v>89</v>
      </c>
      <c r="D10705" t="s">
        <v>89</v>
      </c>
      <c r="E10705" t="s">
        <v>1221</v>
      </c>
      <c r="F10705" t="s">
        <v>89</v>
      </c>
      <c r="G10705" t="s">
        <v>89</v>
      </c>
      <c r="H10705" t="s">
        <v>93</v>
      </c>
    </row>
    <row r="10706" spans="1:8" x14ac:dyDescent="0.25">
      <c r="A10706" t="s">
        <v>362</v>
      </c>
      <c r="B10706" t="s">
        <v>2705</v>
      </c>
      <c r="C10706" t="s">
        <v>89</v>
      </c>
      <c r="D10706" t="s">
        <v>89</v>
      </c>
      <c r="E10706" t="s">
        <v>1286</v>
      </c>
      <c r="F10706" t="s">
        <v>89</v>
      </c>
      <c r="G10706" t="s">
        <v>89</v>
      </c>
      <c r="H10706" t="s">
        <v>93</v>
      </c>
    </row>
    <row r="10707" spans="1:8" x14ac:dyDescent="0.25">
      <c r="A10707" t="s">
        <v>362</v>
      </c>
      <c r="B10707" t="s">
        <v>1232</v>
      </c>
      <c r="C10707" t="s">
        <v>89</v>
      </c>
      <c r="D10707" t="s">
        <v>89</v>
      </c>
      <c r="E10707" t="s">
        <v>1335</v>
      </c>
      <c r="F10707" t="s">
        <v>89</v>
      </c>
      <c r="G10707" t="s">
        <v>89</v>
      </c>
      <c r="H10707" t="s">
        <v>93</v>
      </c>
    </row>
    <row r="10708" spans="1:8" x14ac:dyDescent="0.25">
      <c r="A10708" t="s">
        <v>362</v>
      </c>
      <c r="B10708" t="s">
        <v>1236</v>
      </c>
      <c r="C10708" t="s">
        <v>89</v>
      </c>
      <c r="D10708" t="s">
        <v>89</v>
      </c>
      <c r="E10708" t="s">
        <v>1272</v>
      </c>
      <c r="F10708" t="s">
        <v>89</v>
      </c>
      <c r="G10708" t="s">
        <v>89</v>
      </c>
      <c r="H10708" t="s">
        <v>93</v>
      </c>
    </row>
    <row r="10709" spans="1:8" x14ac:dyDescent="0.25">
      <c r="A10709" t="s">
        <v>362</v>
      </c>
      <c r="B10709" t="s">
        <v>1138</v>
      </c>
      <c r="C10709" t="s">
        <v>89</v>
      </c>
      <c r="D10709" t="s">
        <v>89</v>
      </c>
      <c r="E10709" t="s">
        <v>1139</v>
      </c>
      <c r="F10709" t="s">
        <v>89</v>
      </c>
      <c r="G10709" t="s">
        <v>89</v>
      </c>
      <c r="H10709" t="s">
        <v>93</v>
      </c>
    </row>
    <row r="10710" spans="1:8" x14ac:dyDescent="0.25">
      <c r="A10710" t="s">
        <v>363</v>
      </c>
      <c r="B10710" t="s">
        <v>8083</v>
      </c>
      <c r="C10710" t="s">
        <v>89</v>
      </c>
      <c r="D10710" t="s">
        <v>8084</v>
      </c>
      <c r="E10710" t="s">
        <v>6364</v>
      </c>
      <c r="F10710" t="s">
        <v>89</v>
      </c>
      <c r="G10710" t="s">
        <v>89</v>
      </c>
      <c r="H10710" t="s">
        <v>93</v>
      </c>
    </row>
    <row r="10711" spans="1:8" x14ac:dyDescent="0.25">
      <c r="A10711" t="s">
        <v>363</v>
      </c>
      <c r="B10711" t="s">
        <v>8085</v>
      </c>
      <c r="C10711" t="s">
        <v>89</v>
      </c>
      <c r="D10711" t="s">
        <v>8086</v>
      </c>
      <c r="E10711" t="s">
        <v>4617</v>
      </c>
      <c r="F10711" t="s">
        <v>89</v>
      </c>
      <c r="G10711" t="s">
        <v>89</v>
      </c>
      <c r="H10711" t="s">
        <v>93</v>
      </c>
    </row>
    <row r="10712" spans="1:8" x14ac:dyDescent="0.25">
      <c r="A10712" t="s">
        <v>363</v>
      </c>
      <c r="B10712" t="s">
        <v>8087</v>
      </c>
      <c r="C10712" t="s">
        <v>89</v>
      </c>
      <c r="D10712" t="s">
        <v>89</v>
      </c>
      <c r="E10712" t="s">
        <v>1102</v>
      </c>
      <c r="F10712" t="s">
        <v>89</v>
      </c>
      <c r="G10712" t="s">
        <v>89</v>
      </c>
      <c r="H10712" t="s">
        <v>93</v>
      </c>
    </row>
    <row r="10713" spans="1:8" x14ac:dyDescent="0.25">
      <c r="A10713" t="s">
        <v>363</v>
      </c>
      <c r="B10713" t="s">
        <v>8088</v>
      </c>
      <c r="C10713" t="s">
        <v>89</v>
      </c>
      <c r="D10713" t="s">
        <v>89</v>
      </c>
      <c r="E10713" t="s">
        <v>1119</v>
      </c>
      <c r="F10713" t="s">
        <v>89</v>
      </c>
      <c r="G10713" t="s">
        <v>89</v>
      </c>
      <c r="H10713" t="s">
        <v>93</v>
      </c>
    </row>
    <row r="10714" spans="1:8" x14ac:dyDescent="0.25">
      <c r="A10714" t="s">
        <v>363</v>
      </c>
      <c r="B10714" t="s">
        <v>8089</v>
      </c>
      <c r="C10714" t="s">
        <v>89</v>
      </c>
      <c r="D10714" t="s">
        <v>89</v>
      </c>
      <c r="E10714" t="s">
        <v>1231</v>
      </c>
      <c r="F10714" t="s">
        <v>89</v>
      </c>
      <c r="G10714" t="s">
        <v>89</v>
      </c>
      <c r="H10714" t="s">
        <v>93</v>
      </c>
    </row>
    <row r="10715" spans="1:8" x14ac:dyDescent="0.25">
      <c r="A10715" t="s">
        <v>363</v>
      </c>
      <c r="B10715" t="s">
        <v>1197</v>
      </c>
      <c r="C10715" t="s">
        <v>89</v>
      </c>
      <c r="D10715" t="s">
        <v>4145</v>
      </c>
      <c r="E10715" t="s">
        <v>1135</v>
      </c>
      <c r="F10715" t="s">
        <v>89</v>
      </c>
      <c r="G10715" t="s">
        <v>89</v>
      </c>
      <c r="H10715" t="s">
        <v>93</v>
      </c>
    </row>
    <row r="10716" spans="1:8" x14ac:dyDescent="0.25">
      <c r="A10716" t="s">
        <v>363</v>
      </c>
      <c r="B10716" t="s">
        <v>8090</v>
      </c>
      <c r="C10716" t="s">
        <v>89</v>
      </c>
      <c r="D10716" t="s">
        <v>8091</v>
      </c>
      <c r="E10716" t="s">
        <v>1100</v>
      </c>
      <c r="F10716" t="s">
        <v>89</v>
      </c>
      <c r="G10716" t="s">
        <v>89</v>
      </c>
      <c r="H10716" t="s">
        <v>93</v>
      </c>
    </row>
    <row r="10717" spans="1:8" x14ac:dyDescent="0.25">
      <c r="A10717" t="s">
        <v>363</v>
      </c>
      <c r="B10717" t="s">
        <v>8092</v>
      </c>
      <c r="C10717" t="s">
        <v>89</v>
      </c>
      <c r="D10717" t="s">
        <v>8093</v>
      </c>
      <c r="E10717" t="s">
        <v>1427</v>
      </c>
      <c r="F10717" t="s">
        <v>89</v>
      </c>
      <c r="G10717" t="s">
        <v>89</v>
      </c>
      <c r="H10717" t="s">
        <v>93</v>
      </c>
    </row>
    <row r="10718" spans="1:8" x14ac:dyDescent="0.25">
      <c r="A10718" t="s">
        <v>363</v>
      </c>
      <c r="B10718" t="s">
        <v>1098</v>
      </c>
      <c r="C10718" t="s">
        <v>89</v>
      </c>
      <c r="D10718" t="s">
        <v>8094</v>
      </c>
      <c r="E10718" t="s">
        <v>1162</v>
      </c>
      <c r="F10718" t="s">
        <v>89</v>
      </c>
      <c r="G10718" t="s">
        <v>89</v>
      </c>
      <c r="H10718" t="s">
        <v>93</v>
      </c>
    </row>
    <row r="10719" spans="1:8" x14ac:dyDescent="0.25">
      <c r="A10719" t="s">
        <v>363</v>
      </c>
      <c r="B10719" t="s">
        <v>1112</v>
      </c>
      <c r="C10719" t="s">
        <v>89</v>
      </c>
      <c r="D10719" t="s">
        <v>8095</v>
      </c>
      <c r="E10719" t="s">
        <v>1272</v>
      </c>
      <c r="F10719" t="s">
        <v>89</v>
      </c>
      <c r="G10719" t="s">
        <v>89</v>
      </c>
      <c r="H10719" t="s">
        <v>93</v>
      </c>
    </row>
    <row r="10720" spans="1:8" x14ac:dyDescent="0.25">
      <c r="A10720" t="s">
        <v>363</v>
      </c>
      <c r="B10720" t="s">
        <v>1114</v>
      </c>
      <c r="C10720" t="s">
        <v>89</v>
      </c>
      <c r="D10720" t="s">
        <v>8095</v>
      </c>
      <c r="E10720" t="s">
        <v>1272</v>
      </c>
      <c r="F10720" t="s">
        <v>89</v>
      </c>
      <c r="G10720" t="s">
        <v>89</v>
      </c>
      <c r="H10720" t="s">
        <v>93</v>
      </c>
    </row>
    <row r="10721" spans="1:8" x14ac:dyDescent="0.25">
      <c r="A10721" t="s">
        <v>363</v>
      </c>
      <c r="B10721" t="s">
        <v>1782</v>
      </c>
      <c r="C10721" t="s">
        <v>89</v>
      </c>
      <c r="D10721" t="s">
        <v>8096</v>
      </c>
      <c r="E10721" t="s">
        <v>1278</v>
      </c>
      <c r="F10721" t="s">
        <v>89</v>
      </c>
      <c r="G10721" t="s">
        <v>89</v>
      </c>
      <c r="H10721" t="s">
        <v>93</v>
      </c>
    </row>
    <row r="10722" spans="1:8" x14ac:dyDescent="0.25">
      <c r="A10722" t="s">
        <v>363</v>
      </c>
      <c r="B10722" t="s">
        <v>8097</v>
      </c>
      <c r="C10722" t="s">
        <v>89</v>
      </c>
      <c r="D10722" t="s">
        <v>8098</v>
      </c>
      <c r="E10722" t="s">
        <v>1115</v>
      </c>
      <c r="F10722" t="s">
        <v>89</v>
      </c>
      <c r="G10722" t="s">
        <v>89</v>
      </c>
      <c r="H10722" t="s">
        <v>93</v>
      </c>
    </row>
    <row r="10723" spans="1:8" x14ac:dyDescent="0.25">
      <c r="A10723" t="s">
        <v>363</v>
      </c>
      <c r="B10723" t="s">
        <v>8099</v>
      </c>
      <c r="C10723" t="s">
        <v>89</v>
      </c>
      <c r="D10723" t="s">
        <v>89</v>
      </c>
      <c r="E10723" t="s">
        <v>1166</v>
      </c>
      <c r="F10723" t="s">
        <v>89</v>
      </c>
      <c r="G10723" t="s">
        <v>89</v>
      </c>
      <c r="H10723" t="s">
        <v>93</v>
      </c>
    </row>
    <row r="10724" spans="1:8" x14ac:dyDescent="0.25">
      <c r="A10724" t="s">
        <v>363</v>
      </c>
      <c r="B10724" t="s">
        <v>8100</v>
      </c>
      <c r="C10724" t="s">
        <v>89</v>
      </c>
      <c r="D10724" t="s">
        <v>89</v>
      </c>
      <c r="E10724" t="s">
        <v>1166</v>
      </c>
      <c r="F10724" t="s">
        <v>89</v>
      </c>
      <c r="G10724" t="s">
        <v>89</v>
      </c>
      <c r="H10724" t="s">
        <v>93</v>
      </c>
    </row>
    <row r="10725" spans="1:8" x14ac:dyDescent="0.25">
      <c r="A10725" t="s">
        <v>363</v>
      </c>
      <c r="B10725" t="s">
        <v>8101</v>
      </c>
      <c r="C10725" t="s">
        <v>89</v>
      </c>
      <c r="D10725" t="s">
        <v>89</v>
      </c>
      <c r="E10725" t="s">
        <v>1102</v>
      </c>
      <c r="F10725" t="s">
        <v>89</v>
      </c>
      <c r="G10725" t="s">
        <v>89</v>
      </c>
      <c r="H10725" t="s">
        <v>93</v>
      </c>
    </row>
    <row r="10726" spans="1:8" x14ac:dyDescent="0.25">
      <c r="A10726" t="s">
        <v>363</v>
      </c>
      <c r="B10726" t="s">
        <v>8102</v>
      </c>
      <c r="C10726" t="s">
        <v>89</v>
      </c>
      <c r="D10726" t="s">
        <v>89</v>
      </c>
      <c r="E10726" t="s">
        <v>2169</v>
      </c>
      <c r="F10726" t="s">
        <v>89</v>
      </c>
      <c r="G10726" t="s">
        <v>89</v>
      </c>
      <c r="H10726" t="s">
        <v>93</v>
      </c>
    </row>
    <row r="10727" spans="1:8" x14ac:dyDescent="0.25">
      <c r="A10727" t="s">
        <v>363</v>
      </c>
      <c r="B10727" t="s">
        <v>8103</v>
      </c>
      <c r="C10727" t="s">
        <v>89</v>
      </c>
      <c r="D10727" t="s">
        <v>89</v>
      </c>
      <c r="E10727" t="s">
        <v>1615</v>
      </c>
      <c r="F10727" t="s">
        <v>89</v>
      </c>
      <c r="G10727" t="s">
        <v>89</v>
      </c>
      <c r="H10727" t="s">
        <v>93</v>
      </c>
    </row>
    <row r="10728" spans="1:8" x14ac:dyDescent="0.25">
      <c r="A10728" t="s">
        <v>363</v>
      </c>
      <c r="B10728" t="s">
        <v>8104</v>
      </c>
      <c r="C10728" t="s">
        <v>89</v>
      </c>
      <c r="D10728" t="s">
        <v>89</v>
      </c>
      <c r="E10728" t="s">
        <v>1879</v>
      </c>
      <c r="F10728" t="s">
        <v>89</v>
      </c>
      <c r="G10728" t="s">
        <v>89</v>
      </c>
      <c r="H10728" t="s">
        <v>93</v>
      </c>
    </row>
    <row r="10729" spans="1:8" x14ac:dyDescent="0.25">
      <c r="A10729" t="s">
        <v>363</v>
      </c>
      <c r="B10729" t="s">
        <v>8105</v>
      </c>
      <c r="C10729" t="s">
        <v>89</v>
      </c>
      <c r="D10729" t="s">
        <v>89</v>
      </c>
      <c r="E10729" t="s">
        <v>8106</v>
      </c>
      <c r="F10729" t="s">
        <v>89</v>
      </c>
      <c r="G10729" t="s">
        <v>89</v>
      </c>
      <c r="H10729" t="s">
        <v>93</v>
      </c>
    </row>
    <row r="10730" spans="1:8" x14ac:dyDescent="0.25">
      <c r="A10730" t="s">
        <v>363</v>
      </c>
      <c r="B10730" t="s">
        <v>8107</v>
      </c>
      <c r="C10730" t="s">
        <v>89</v>
      </c>
      <c r="D10730" t="s">
        <v>89</v>
      </c>
      <c r="E10730" t="s">
        <v>1907</v>
      </c>
      <c r="F10730" t="s">
        <v>89</v>
      </c>
      <c r="G10730" t="s">
        <v>89</v>
      </c>
      <c r="H10730" t="s">
        <v>93</v>
      </c>
    </row>
    <row r="10731" spans="1:8" x14ac:dyDescent="0.25">
      <c r="A10731" t="s">
        <v>363</v>
      </c>
      <c r="B10731" t="s">
        <v>8108</v>
      </c>
      <c r="C10731" t="s">
        <v>89</v>
      </c>
      <c r="D10731" t="s">
        <v>89</v>
      </c>
      <c r="E10731" t="s">
        <v>8109</v>
      </c>
      <c r="F10731" t="s">
        <v>89</v>
      </c>
      <c r="G10731" t="s">
        <v>89</v>
      </c>
      <c r="H10731" t="s">
        <v>93</v>
      </c>
    </row>
    <row r="10732" spans="1:8" x14ac:dyDescent="0.25">
      <c r="A10732" t="s">
        <v>363</v>
      </c>
      <c r="B10732" t="s">
        <v>8110</v>
      </c>
      <c r="C10732" t="s">
        <v>89</v>
      </c>
      <c r="D10732" t="s">
        <v>89</v>
      </c>
      <c r="E10732" t="s">
        <v>8111</v>
      </c>
      <c r="F10732" t="s">
        <v>89</v>
      </c>
      <c r="G10732" t="s">
        <v>89</v>
      </c>
      <c r="H10732" t="s">
        <v>93</v>
      </c>
    </row>
    <row r="10733" spans="1:8" x14ac:dyDescent="0.25">
      <c r="A10733" t="s">
        <v>363</v>
      </c>
      <c r="B10733" t="s">
        <v>1122</v>
      </c>
      <c r="C10733" t="s">
        <v>89</v>
      </c>
      <c r="D10733" t="s">
        <v>89</v>
      </c>
      <c r="E10733" t="s">
        <v>1129</v>
      </c>
      <c r="F10733" t="s">
        <v>89</v>
      </c>
      <c r="G10733" t="s">
        <v>89</v>
      </c>
      <c r="H10733" t="s">
        <v>93</v>
      </c>
    </row>
    <row r="10734" spans="1:8" x14ac:dyDescent="0.25">
      <c r="A10734" t="s">
        <v>363</v>
      </c>
      <c r="B10734" t="s">
        <v>1198</v>
      </c>
      <c r="C10734" t="s">
        <v>89</v>
      </c>
      <c r="D10734" t="s">
        <v>89</v>
      </c>
      <c r="E10734" t="s">
        <v>1129</v>
      </c>
      <c r="F10734" t="s">
        <v>89</v>
      </c>
      <c r="G10734" t="s">
        <v>89</v>
      </c>
      <c r="H10734" t="s">
        <v>93</v>
      </c>
    </row>
    <row r="10735" spans="1:8" x14ac:dyDescent="0.25">
      <c r="A10735" t="s">
        <v>363</v>
      </c>
      <c r="B10735" t="s">
        <v>1726</v>
      </c>
      <c r="C10735" t="s">
        <v>89</v>
      </c>
      <c r="D10735" t="s">
        <v>89</v>
      </c>
      <c r="E10735" t="s">
        <v>1129</v>
      </c>
      <c r="F10735" t="s">
        <v>89</v>
      </c>
      <c r="G10735" t="s">
        <v>89</v>
      </c>
      <c r="H10735" t="s">
        <v>93</v>
      </c>
    </row>
    <row r="10736" spans="1:8" x14ac:dyDescent="0.25">
      <c r="A10736" t="s">
        <v>363</v>
      </c>
      <c r="B10736" t="s">
        <v>1727</v>
      </c>
      <c r="C10736" t="s">
        <v>89</v>
      </c>
      <c r="D10736" t="s">
        <v>89</v>
      </c>
      <c r="E10736" t="s">
        <v>1129</v>
      </c>
      <c r="F10736" t="s">
        <v>89</v>
      </c>
      <c r="G10736" t="s">
        <v>89</v>
      </c>
      <c r="H10736" t="s">
        <v>93</v>
      </c>
    </row>
    <row r="10737" spans="1:8" x14ac:dyDescent="0.25">
      <c r="A10737" t="s">
        <v>363</v>
      </c>
      <c r="B10737" t="s">
        <v>2702</v>
      </c>
      <c r="C10737" t="s">
        <v>89</v>
      </c>
      <c r="D10737" t="s">
        <v>89</v>
      </c>
      <c r="E10737" t="s">
        <v>1129</v>
      </c>
      <c r="F10737" t="s">
        <v>89</v>
      </c>
      <c r="G10737" t="s">
        <v>89</v>
      </c>
      <c r="H10737" t="s">
        <v>93</v>
      </c>
    </row>
    <row r="10738" spans="1:8" x14ac:dyDescent="0.25">
      <c r="A10738" t="s">
        <v>363</v>
      </c>
      <c r="B10738" t="s">
        <v>1729</v>
      </c>
      <c r="C10738" t="s">
        <v>89</v>
      </c>
      <c r="D10738" t="s">
        <v>89</v>
      </c>
      <c r="E10738" t="s">
        <v>1129</v>
      </c>
      <c r="F10738" t="s">
        <v>89</v>
      </c>
      <c r="G10738" t="s">
        <v>89</v>
      </c>
      <c r="H10738" t="s">
        <v>93</v>
      </c>
    </row>
    <row r="10739" spans="1:8" x14ac:dyDescent="0.25">
      <c r="A10739" t="s">
        <v>363</v>
      </c>
      <c r="B10739" t="s">
        <v>1201</v>
      </c>
      <c r="C10739" t="s">
        <v>89</v>
      </c>
      <c r="D10739" t="s">
        <v>89</v>
      </c>
      <c r="E10739" t="s">
        <v>1202</v>
      </c>
      <c r="F10739" t="s">
        <v>89</v>
      </c>
      <c r="G10739" t="s">
        <v>89</v>
      </c>
      <c r="H10739" t="s">
        <v>93</v>
      </c>
    </row>
    <row r="10740" spans="1:8" x14ac:dyDescent="0.25">
      <c r="A10740" t="s">
        <v>363</v>
      </c>
      <c r="B10740" t="s">
        <v>1132</v>
      </c>
      <c r="C10740" t="s">
        <v>89</v>
      </c>
      <c r="D10740" t="s">
        <v>89</v>
      </c>
      <c r="E10740" t="s">
        <v>1133</v>
      </c>
      <c r="F10740" t="s">
        <v>89</v>
      </c>
      <c r="G10740" t="s">
        <v>89</v>
      </c>
      <c r="H10740" t="s">
        <v>93</v>
      </c>
    </row>
    <row r="10741" spans="1:8" x14ac:dyDescent="0.25">
      <c r="A10741" t="s">
        <v>363</v>
      </c>
      <c r="B10741" t="s">
        <v>8112</v>
      </c>
      <c r="C10741" t="s">
        <v>89</v>
      </c>
      <c r="D10741" t="s">
        <v>89</v>
      </c>
      <c r="E10741" t="s">
        <v>1218</v>
      </c>
      <c r="F10741" t="s">
        <v>89</v>
      </c>
      <c r="G10741" t="s">
        <v>89</v>
      </c>
      <c r="H10741" t="s">
        <v>93</v>
      </c>
    </row>
    <row r="10742" spans="1:8" x14ac:dyDescent="0.25">
      <c r="A10742" t="s">
        <v>363</v>
      </c>
      <c r="B10742" t="s">
        <v>1134</v>
      </c>
      <c r="C10742" t="s">
        <v>89</v>
      </c>
      <c r="D10742" t="s">
        <v>89</v>
      </c>
      <c r="E10742" t="s">
        <v>1135</v>
      </c>
      <c r="F10742" t="s">
        <v>89</v>
      </c>
      <c r="G10742" t="s">
        <v>89</v>
      </c>
      <c r="H10742" t="s">
        <v>93</v>
      </c>
    </row>
    <row r="10743" spans="1:8" x14ac:dyDescent="0.25">
      <c r="A10743" t="s">
        <v>363</v>
      </c>
      <c r="B10743" t="s">
        <v>8113</v>
      </c>
      <c r="C10743" t="s">
        <v>89</v>
      </c>
      <c r="D10743" t="s">
        <v>1117</v>
      </c>
      <c r="E10743" t="s">
        <v>1335</v>
      </c>
      <c r="F10743" t="s">
        <v>89</v>
      </c>
      <c r="G10743" t="s">
        <v>89</v>
      </c>
      <c r="H10743" t="s">
        <v>93</v>
      </c>
    </row>
    <row r="10744" spans="1:8" x14ac:dyDescent="0.25">
      <c r="A10744" t="s">
        <v>363</v>
      </c>
      <c r="B10744" t="s">
        <v>1138</v>
      </c>
      <c r="C10744" t="s">
        <v>89</v>
      </c>
      <c r="D10744" t="s">
        <v>89</v>
      </c>
      <c r="E10744" t="s">
        <v>1139</v>
      </c>
      <c r="F10744" t="s">
        <v>89</v>
      </c>
      <c r="G10744" t="s">
        <v>89</v>
      </c>
      <c r="H10744" t="s">
        <v>93</v>
      </c>
    </row>
    <row r="10745" spans="1:8" x14ac:dyDescent="0.25">
      <c r="A10745" t="s">
        <v>364</v>
      </c>
      <c r="B10745" t="s">
        <v>8083</v>
      </c>
      <c r="C10745" t="s">
        <v>89</v>
      </c>
      <c r="D10745" t="s">
        <v>8114</v>
      </c>
      <c r="E10745" t="s">
        <v>1238</v>
      </c>
      <c r="F10745" t="s">
        <v>89</v>
      </c>
      <c r="G10745" t="s">
        <v>89</v>
      </c>
      <c r="H10745" t="s">
        <v>93</v>
      </c>
    </row>
    <row r="10746" spans="1:8" x14ac:dyDescent="0.25">
      <c r="A10746" t="s">
        <v>364</v>
      </c>
      <c r="B10746" t="s">
        <v>8085</v>
      </c>
      <c r="C10746" t="s">
        <v>89</v>
      </c>
      <c r="D10746" t="s">
        <v>8115</v>
      </c>
      <c r="E10746" t="s">
        <v>1265</v>
      </c>
      <c r="F10746" t="s">
        <v>89</v>
      </c>
      <c r="G10746" t="s">
        <v>89</v>
      </c>
      <c r="H10746" t="s">
        <v>93</v>
      </c>
    </row>
    <row r="10747" spans="1:8" x14ac:dyDescent="0.25">
      <c r="A10747" t="s">
        <v>364</v>
      </c>
      <c r="B10747" t="s">
        <v>8116</v>
      </c>
      <c r="C10747" t="s">
        <v>89</v>
      </c>
      <c r="D10747" t="s">
        <v>89</v>
      </c>
      <c r="E10747" t="s">
        <v>1131</v>
      </c>
      <c r="F10747" t="s">
        <v>89</v>
      </c>
      <c r="G10747" t="s">
        <v>89</v>
      </c>
      <c r="H10747" t="s">
        <v>93</v>
      </c>
    </row>
    <row r="10748" spans="1:8" x14ac:dyDescent="0.25">
      <c r="A10748" t="s">
        <v>364</v>
      </c>
      <c r="B10748" t="s">
        <v>8117</v>
      </c>
      <c r="C10748" t="s">
        <v>89</v>
      </c>
      <c r="D10748" t="s">
        <v>89</v>
      </c>
      <c r="E10748" t="s">
        <v>1231</v>
      </c>
      <c r="F10748" t="s">
        <v>89</v>
      </c>
      <c r="G10748" t="s">
        <v>89</v>
      </c>
      <c r="H10748" t="s">
        <v>93</v>
      </c>
    </row>
    <row r="10749" spans="1:8" x14ac:dyDescent="0.25">
      <c r="A10749" t="s">
        <v>364</v>
      </c>
      <c r="B10749" t="s">
        <v>8118</v>
      </c>
      <c r="C10749" t="s">
        <v>89</v>
      </c>
      <c r="D10749" t="s">
        <v>89</v>
      </c>
      <c r="E10749" t="s">
        <v>1231</v>
      </c>
      <c r="F10749" t="s">
        <v>89</v>
      </c>
      <c r="G10749" t="s">
        <v>89</v>
      </c>
      <c r="H10749" t="s">
        <v>93</v>
      </c>
    </row>
    <row r="10750" spans="1:8" x14ac:dyDescent="0.25">
      <c r="A10750" t="s">
        <v>364</v>
      </c>
      <c r="B10750" t="s">
        <v>8089</v>
      </c>
      <c r="C10750" t="s">
        <v>89</v>
      </c>
      <c r="D10750" t="s">
        <v>89</v>
      </c>
      <c r="E10750" t="s">
        <v>1267</v>
      </c>
      <c r="F10750" t="s">
        <v>89</v>
      </c>
      <c r="G10750" t="s">
        <v>89</v>
      </c>
      <c r="H10750" t="s">
        <v>93</v>
      </c>
    </row>
    <row r="10751" spans="1:8" x14ac:dyDescent="0.25">
      <c r="A10751" t="s">
        <v>364</v>
      </c>
      <c r="B10751" t="s">
        <v>8087</v>
      </c>
      <c r="C10751" t="s">
        <v>89</v>
      </c>
      <c r="D10751" t="s">
        <v>89</v>
      </c>
      <c r="E10751" t="s">
        <v>1121</v>
      </c>
      <c r="F10751" t="s">
        <v>89</v>
      </c>
      <c r="G10751" t="s">
        <v>89</v>
      </c>
      <c r="H10751" t="s">
        <v>93</v>
      </c>
    </row>
    <row r="10752" spans="1:8" x14ac:dyDescent="0.25">
      <c r="A10752" t="s">
        <v>364</v>
      </c>
      <c r="B10752" t="s">
        <v>8088</v>
      </c>
      <c r="C10752" t="s">
        <v>89</v>
      </c>
      <c r="D10752" t="s">
        <v>89</v>
      </c>
      <c r="E10752" t="s">
        <v>1770</v>
      </c>
      <c r="F10752" t="s">
        <v>89</v>
      </c>
      <c r="G10752" t="s">
        <v>89</v>
      </c>
      <c r="H10752" t="s">
        <v>93</v>
      </c>
    </row>
    <row r="10753" spans="1:8" x14ac:dyDescent="0.25">
      <c r="A10753" t="s">
        <v>364</v>
      </c>
      <c r="B10753" t="s">
        <v>8119</v>
      </c>
      <c r="C10753" t="s">
        <v>89</v>
      </c>
      <c r="D10753" t="s">
        <v>8093</v>
      </c>
      <c r="E10753" t="s">
        <v>1100</v>
      </c>
      <c r="F10753" t="s">
        <v>89</v>
      </c>
      <c r="G10753" t="s">
        <v>89</v>
      </c>
      <c r="H10753" t="s">
        <v>93</v>
      </c>
    </row>
    <row r="10754" spans="1:8" x14ac:dyDescent="0.25">
      <c r="A10754" t="s">
        <v>364</v>
      </c>
      <c r="B10754" t="s">
        <v>8090</v>
      </c>
      <c r="C10754" t="s">
        <v>89</v>
      </c>
      <c r="D10754" t="s">
        <v>8091</v>
      </c>
      <c r="E10754" t="s">
        <v>1100</v>
      </c>
      <c r="F10754" t="s">
        <v>89</v>
      </c>
      <c r="G10754" t="s">
        <v>89</v>
      </c>
      <c r="H10754" t="s">
        <v>93</v>
      </c>
    </row>
    <row r="10755" spans="1:8" x14ac:dyDescent="0.25">
      <c r="A10755" t="s">
        <v>364</v>
      </c>
      <c r="B10755" t="s">
        <v>1197</v>
      </c>
      <c r="C10755" t="s">
        <v>89</v>
      </c>
      <c r="D10755" t="s">
        <v>4145</v>
      </c>
      <c r="E10755" t="s">
        <v>1272</v>
      </c>
      <c r="F10755" t="s">
        <v>89</v>
      </c>
      <c r="G10755" t="s">
        <v>89</v>
      </c>
      <c r="H10755" t="s">
        <v>93</v>
      </c>
    </row>
    <row r="10756" spans="1:8" x14ac:dyDescent="0.25">
      <c r="A10756" t="s">
        <v>364</v>
      </c>
      <c r="B10756" t="s">
        <v>1098</v>
      </c>
      <c r="C10756" t="s">
        <v>89</v>
      </c>
      <c r="D10756" t="s">
        <v>8120</v>
      </c>
      <c r="E10756" t="s">
        <v>1278</v>
      </c>
      <c r="F10756" t="s">
        <v>89</v>
      </c>
      <c r="G10756" t="s">
        <v>89</v>
      </c>
      <c r="H10756" t="s">
        <v>93</v>
      </c>
    </row>
    <row r="10757" spans="1:8" x14ac:dyDescent="0.25">
      <c r="A10757" t="s">
        <v>364</v>
      </c>
      <c r="B10757" t="s">
        <v>1112</v>
      </c>
      <c r="C10757" t="s">
        <v>89</v>
      </c>
      <c r="D10757" t="s">
        <v>8095</v>
      </c>
      <c r="E10757" t="s">
        <v>1115</v>
      </c>
      <c r="F10757" t="s">
        <v>89</v>
      </c>
      <c r="G10757" t="s">
        <v>89</v>
      </c>
      <c r="H10757" t="s">
        <v>93</v>
      </c>
    </row>
    <row r="10758" spans="1:8" x14ac:dyDescent="0.25">
      <c r="A10758" t="s">
        <v>364</v>
      </c>
      <c r="B10758" t="s">
        <v>1782</v>
      </c>
      <c r="C10758" t="s">
        <v>89</v>
      </c>
      <c r="D10758" t="s">
        <v>8096</v>
      </c>
      <c r="E10758" t="s">
        <v>1105</v>
      </c>
      <c r="F10758" t="s">
        <v>89</v>
      </c>
      <c r="G10758" t="s">
        <v>89</v>
      </c>
      <c r="H10758" t="s">
        <v>93</v>
      </c>
    </row>
    <row r="10759" spans="1:8" x14ac:dyDescent="0.25">
      <c r="A10759" t="s">
        <v>364</v>
      </c>
      <c r="B10759" t="s">
        <v>1114</v>
      </c>
      <c r="C10759" t="s">
        <v>89</v>
      </c>
      <c r="D10759" t="s">
        <v>8095</v>
      </c>
      <c r="E10759" t="s">
        <v>1115</v>
      </c>
      <c r="F10759" t="s">
        <v>89</v>
      </c>
      <c r="G10759" t="s">
        <v>89</v>
      </c>
      <c r="H10759" t="s">
        <v>93</v>
      </c>
    </row>
    <row r="10760" spans="1:8" x14ac:dyDescent="0.25">
      <c r="A10760" t="s">
        <v>364</v>
      </c>
      <c r="B10760" t="s">
        <v>8121</v>
      </c>
      <c r="C10760" t="s">
        <v>89</v>
      </c>
      <c r="D10760" t="s">
        <v>8122</v>
      </c>
      <c r="E10760" t="s">
        <v>1135</v>
      </c>
      <c r="F10760" t="s">
        <v>89</v>
      </c>
      <c r="G10760" t="s">
        <v>89</v>
      </c>
      <c r="H10760" t="s">
        <v>93</v>
      </c>
    </row>
    <row r="10761" spans="1:8" x14ac:dyDescent="0.25">
      <c r="A10761" t="s">
        <v>364</v>
      </c>
      <c r="B10761" t="s">
        <v>8097</v>
      </c>
      <c r="C10761" t="s">
        <v>89</v>
      </c>
      <c r="D10761" t="s">
        <v>8098</v>
      </c>
      <c r="E10761" t="s">
        <v>2404</v>
      </c>
      <c r="F10761" t="s">
        <v>89</v>
      </c>
      <c r="G10761" t="s">
        <v>89</v>
      </c>
      <c r="H10761" t="s">
        <v>93</v>
      </c>
    </row>
    <row r="10762" spans="1:8" x14ac:dyDescent="0.25">
      <c r="A10762" t="s">
        <v>364</v>
      </c>
      <c r="B10762" t="s">
        <v>6695</v>
      </c>
      <c r="C10762" t="s">
        <v>89</v>
      </c>
      <c r="D10762" t="s">
        <v>89</v>
      </c>
      <c r="E10762" t="s">
        <v>1298</v>
      </c>
      <c r="F10762" t="s">
        <v>89</v>
      </c>
      <c r="G10762" t="s">
        <v>89</v>
      </c>
      <c r="H10762" t="s">
        <v>93</v>
      </c>
    </row>
    <row r="10763" spans="1:8" x14ac:dyDescent="0.25">
      <c r="A10763" t="s">
        <v>364</v>
      </c>
      <c r="B10763" t="s">
        <v>6696</v>
      </c>
      <c r="C10763" t="s">
        <v>89</v>
      </c>
      <c r="D10763" t="s">
        <v>89</v>
      </c>
      <c r="E10763" t="s">
        <v>1121</v>
      </c>
      <c r="F10763" t="s">
        <v>89</v>
      </c>
      <c r="G10763" t="s">
        <v>89</v>
      </c>
      <c r="H10763" t="s">
        <v>93</v>
      </c>
    </row>
    <row r="10764" spans="1:8" x14ac:dyDescent="0.25">
      <c r="A10764" t="s">
        <v>364</v>
      </c>
      <c r="B10764" t="s">
        <v>8123</v>
      </c>
      <c r="C10764" t="s">
        <v>89</v>
      </c>
      <c r="D10764" t="s">
        <v>89</v>
      </c>
      <c r="E10764" t="s">
        <v>1102</v>
      </c>
      <c r="F10764" t="s">
        <v>89</v>
      </c>
      <c r="G10764" t="s">
        <v>89</v>
      </c>
      <c r="H10764" t="s">
        <v>93</v>
      </c>
    </row>
    <row r="10765" spans="1:8" x14ac:dyDescent="0.25">
      <c r="A10765" t="s">
        <v>364</v>
      </c>
      <c r="B10765" t="s">
        <v>8124</v>
      </c>
      <c r="C10765" t="s">
        <v>89</v>
      </c>
      <c r="D10765" t="s">
        <v>89</v>
      </c>
      <c r="E10765" t="s">
        <v>1093</v>
      </c>
      <c r="F10765" t="s">
        <v>89</v>
      </c>
      <c r="G10765" t="s">
        <v>89</v>
      </c>
      <c r="H10765" t="s">
        <v>93</v>
      </c>
    </row>
    <row r="10766" spans="1:8" x14ac:dyDescent="0.25">
      <c r="A10766" t="s">
        <v>364</v>
      </c>
      <c r="B10766" t="s">
        <v>8125</v>
      </c>
      <c r="C10766" t="s">
        <v>89</v>
      </c>
      <c r="D10766" t="s">
        <v>89</v>
      </c>
      <c r="E10766" t="s">
        <v>1770</v>
      </c>
      <c r="F10766" t="s">
        <v>89</v>
      </c>
      <c r="G10766" t="s">
        <v>89</v>
      </c>
      <c r="H10766" t="s">
        <v>93</v>
      </c>
    </row>
    <row r="10767" spans="1:8" x14ac:dyDescent="0.25">
      <c r="A10767" t="s">
        <v>364</v>
      </c>
      <c r="B10767" t="s">
        <v>8126</v>
      </c>
      <c r="C10767" t="s">
        <v>89</v>
      </c>
      <c r="D10767" t="s">
        <v>89</v>
      </c>
      <c r="E10767" t="s">
        <v>1119</v>
      </c>
      <c r="F10767" t="s">
        <v>89</v>
      </c>
      <c r="G10767" t="s">
        <v>89</v>
      </c>
      <c r="H10767" t="s">
        <v>93</v>
      </c>
    </row>
    <row r="10768" spans="1:8" x14ac:dyDescent="0.25">
      <c r="A10768" t="s">
        <v>364</v>
      </c>
      <c r="B10768" t="s">
        <v>2627</v>
      </c>
      <c r="C10768" t="s">
        <v>89</v>
      </c>
      <c r="D10768" t="s">
        <v>89</v>
      </c>
      <c r="E10768" t="s">
        <v>1100</v>
      </c>
      <c r="F10768" t="s">
        <v>89</v>
      </c>
      <c r="G10768" t="s">
        <v>89</v>
      </c>
      <c r="H10768" t="s">
        <v>93</v>
      </c>
    </row>
    <row r="10769" spans="1:8" x14ac:dyDescent="0.25">
      <c r="A10769" t="s">
        <v>364</v>
      </c>
      <c r="B10769" t="s">
        <v>2037</v>
      </c>
      <c r="C10769" t="s">
        <v>89</v>
      </c>
      <c r="D10769" t="s">
        <v>89</v>
      </c>
      <c r="E10769" t="s">
        <v>1166</v>
      </c>
      <c r="F10769" t="s">
        <v>89</v>
      </c>
      <c r="G10769" t="s">
        <v>89</v>
      </c>
      <c r="H10769" t="s">
        <v>93</v>
      </c>
    </row>
    <row r="10770" spans="1:8" x14ac:dyDescent="0.25">
      <c r="A10770" t="s">
        <v>364</v>
      </c>
      <c r="B10770" t="s">
        <v>1122</v>
      </c>
      <c r="C10770" t="s">
        <v>89</v>
      </c>
      <c r="D10770" t="s">
        <v>89</v>
      </c>
      <c r="E10770" t="s">
        <v>1123</v>
      </c>
      <c r="F10770" t="s">
        <v>89</v>
      </c>
      <c r="G10770" t="s">
        <v>89</v>
      </c>
      <c r="H10770" t="s">
        <v>93</v>
      </c>
    </row>
    <row r="10771" spans="1:8" x14ac:dyDescent="0.25">
      <c r="A10771" t="s">
        <v>364</v>
      </c>
      <c r="B10771" t="s">
        <v>1198</v>
      </c>
      <c r="C10771" t="s">
        <v>89</v>
      </c>
      <c r="D10771" t="s">
        <v>89</v>
      </c>
      <c r="E10771" t="s">
        <v>1123</v>
      </c>
      <c r="F10771" t="s">
        <v>89</v>
      </c>
      <c r="G10771" t="s">
        <v>89</v>
      </c>
      <c r="H10771" t="s">
        <v>93</v>
      </c>
    </row>
    <row r="10772" spans="1:8" x14ac:dyDescent="0.25">
      <c r="A10772" t="s">
        <v>364</v>
      </c>
      <c r="B10772" t="s">
        <v>1726</v>
      </c>
      <c r="C10772" t="s">
        <v>89</v>
      </c>
      <c r="D10772" t="s">
        <v>89</v>
      </c>
      <c r="E10772" t="s">
        <v>1123</v>
      </c>
      <c r="F10772" t="s">
        <v>89</v>
      </c>
      <c r="G10772" t="s">
        <v>89</v>
      </c>
      <c r="H10772" t="s">
        <v>93</v>
      </c>
    </row>
    <row r="10773" spans="1:8" x14ac:dyDescent="0.25">
      <c r="A10773" t="s">
        <v>364</v>
      </c>
      <c r="B10773" t="s">
        <v>1473</v>
      </c>
      <c r="C10773" t="s">
        <v>89</v>
      </c>
      <c r="D10773" t="s">
        <v>89</v>
      </c>
      <c r="E10773" t="s">
        <v>1123</v>
      </c>
      <c r="F10773" t="s">
        <v>89</v>
      </c>
      <c r="G10773" t="s">
        <v>89</v>
      </c>
      <c r="H10773" t="s">
        <v>93</v>
      </c>
    </row>
    <row r="10774" spans="1:8" x14ac:dyDescent="0.25">
      <c r="A10774" t="s">
        <v>364</v>
      </c>
      <c r="B10774" t="s">
        <v>1727</v>
      </c>
      <c r="C10774" t="s">
        <v>89</v>
      </c>
      <c r="D10774" t="s">
        <v>89</v>
      </c>
      <c r="E10774" t="s">
        <v>1123</v>
      </c>
      <c r="F10774" t="s">
        <v>89</v>
      </c>
      <c r="G10774" t="s">
        <v>89</v>
      </c>
      <c r="H10774" t="s">
        <v>93</v>
      </c>
    </row>
    <row r="10775" spans="1:8" x14ac:dyDescent="0.25">
      <c r="A10775" t="s">
        <v>364</v>
      </c>
      <c r="B10775" t="s">
        <v>1728</v>
      </c>
      <c r="C10775" t="s">
        <v>89</v>
      </c>
      <c r="D10775" t="s">
        <v>89</v>
      </c>
      <c r="E10775" t="s">
        <v>1123</v>
      </c>
      <c r="F10775" t="s">
        <v>89</v>
      </c>
      <c r="G10775" t="s">
        <v>89</v>
      </c>
      <c r="H10775" t="s">
        <v>93</v>
      </c>
    </row>
    <row r="10776" spans="1:8" x14ac:dyDescent="0.25">
      <c r="A10776" t="s">
        <v>364</v>
      </c>
      <c r="B10776" t="s">
        <v>2702</v>
      </c>
      <c r="C10776" t="s">
        <v>89</v>
      </c>
      <c r="D10776" t="s">
        <v>89</v>
      </c>
      <c r="E10776" t="s">
        <v>1123</v>
      </c>
      <c r="F10776" t="s">
        <v>89</v>
      </c>
      <c r="G10776" t="s">
        <v>89</v>
      </c>
      <c r="H10776" t="s">
        <v>93</v>
      </c>
    </row>
    <row r="10777" spans="1:8" x14ac:dyDescent="0.25">
      <c r="A10777" t="s">
        <v>364</v>
      </c>
      <c r="B10777" t="s">
        <v>1729</v>
      </c>
      <c r="C10777" t="s">
        <v>89</v>
      </c>
      <c r="D10777" t="s">
        <v>89</v>
      </c>
      <c r="E10777" t="s">
        <v>1123</v>
      </c>
      <c r="F10777" t="s">
        <v>89</v>
      </c>
      <c r="G10777" t="s">
        <v>89</v>
      </c>
      <c r="H10777" t="s">
        <v>93</v>
      </c>
    </row>
    <row r="10778" spans="1:8" x14ac:dyDescent="0.25">
      <c r="A10778" t="s">
        <v>364</v>
      </c>
      <c r="B10778" t="s">
        <v>1128</v>
      </c>
      <c r="C10778" t="s">
        <v>89</v>
      </c>
      <c r="D10778" t="s">
        <v>89</v>
      </c>
      <c r="E10778" t="s">
        <v>1131</v>
      </c>
      <c r="F10778" t="s">
        <v>89</v>
      </c>
      <c r="G10778" t="s">
        <v>89</v>
      </c>
      <c r="H10778" t="s">
        <v>93</v>
      </c>
    </row>
    <row r="10779" spans="1:8" x14ac:dyDescent="0.25">
      <c r="A10779" t="s">
        <v>364</v>
      </c>
      <c r="B10779" t="s">
        <v>1130</v>
      </c>
      <c r="C10779" t="s">
        <v>89</v>
      </c>
      <c r="D10779" t="s">
        <v>89</v>
      </c>
      <c r="E10779" t="s">
        <v>1202</v>
      </c>
      <c r="F10779" t="s">
        <v>89</v>
      </c>
      <c r="G10779" t="s">
        <v>89</v>
      </c>
      <c r="H10779" t="s">
        <v>93</v>
      </c>
    </row>
    <row r="10780" spans="1:8" x14ac:dyDescent="0.25">
      <c r="A10780" t="s">
        <v>364</v>
      </c>
      <c r="B10780" t="s">
        <v>1132</v>
      </c>
      <c r="C10780" t="s">
        <v>89</v>
      </c>
      <c r="D10780" t="s">
        <v>89</v>
      </c>
      <c r="E10780" t="s">
        <v>1286</v>
      </c>
      <c r="F10780" t="s">
        <v>89</v>
      </c>
      <c r="G10780" t="s">
        <v>89</v>
      </c>
      <c r="H10780" t="s">
        <v>93</v>
      </c>
    </row>
    <row r="10781" spans="1:8" x14ac:dyDescent="0.25">
      <c r="A10781" t="s">
        <v>364</v>
      </c>
      <c r="B10781" t="s">
        <v>8102</v>
      </c>
      <c r="C10781" t="s">
        <v>89</v>
      </c>
      <c r="D10781" t="s">
        <v>89</v>
      </c>
      <c r="E10781" t="s">
        <v>1744</v>
      </c>
      <c r="F10781" t="s">
        <v>89</v>
      </c>
      <c r="G10781" t="s">
        <v>89</v>
      </c>
      <c r="H10781" t="s">
        <v>93</v>
      </c>
    </row>
    <row r="10782" spans="1:8" x14ac:dyDescent="0.25">
      <c r="A10782" t="s">
        <v>364</v>
      </c>
      <c r="B10782" t="s">
        <v>8103</v>
      </c>
      <c r="C10782" t="s">
        <v>89</v>
      </c>
      <c r="D10782" t="s">
        <v>89</v>
      </c>
      <c r="E10782" t="s">
        <v>1859</v>
      </c>
      <c r="F10782" t="s">
        <v>89</v>
      </c>
      <c r="G10782" t="s">
        <v>89</v>
      </c>
      <c r="H10782" t="s">
        <v>93</v>
      </c>
    </row>
    <row r="10783" spans="1:8" x14ac:dyDescent="0.25">
      <c r="A10783" t="s">
        <v>364</v>
      </c>
      <c r="B10783" t="s">
        <v>8104</v>
      </c>
      <c r="C10783" t="s">
        <v>89</v>
      </c>
      <c r="D10783" t="s">
        <v>89</v>
      </c>
      <c r="E10783" t="s">
        <v>6507</v>
      </c>
      <c r="F10783" t="s">
        <v>89</v>
      </c>
      <c r="G10783" t="s">
        <v>89</v>
      </c>
      <c r="H10783" t="s">
        <v>93</v>
      </c>
    </row>
    <row r="10784" spans="1:8" x14ac:dyDescent="0.25">
      <c r="A10784" t="s">
        <v>364</v>
      </c>
      <c r="B10784" t="s">
        <v>8105</v>
      </c>
      <c r="C10784" t="s">
        <v>89</v>
      </c>
      <c r="D10784" t="s">
        <v>89</v>
      </c>
      <c r="E10784" t="s">
        <v>8127</v>
      </c>
      <c r="F10784" t="s">
        <v>89</v>
      </c>
      <c r="G10784" t="s">
        <v>89</v>
      </c>
      <c r="H10784" t="s">
        <v>93</v>
      </c>
    </row>
    <row r="10785" spans="1:8" x14ac:dyDescent="0.25">
      <c r="A10785" t="s">
        <v>364</v>
      </c>
      <c r="B10785" t="s">
        <v>8108</v>
      </c>
      <c r="C10785" t="s">
        <v>89</v>
      </c>
      <c r="D10785" t="s">
        <v>89</v>
      </c>
      <c r="E10785" t="s">
        <v>8128</v>
      </c>
      <c r="F10785" t="s">
        <v>89</v>
      </c>
      <c r="G10785" t="s">
        <v>89</v>
      </c>
      <c r="H10785" t="s">
        <v>93</v>
      </c>
    </row>
    <row r="10786" spans="1:8" x14ac:dyDescent="0.25">
      <c r="A10786" t="s">
        <v>364</v>
      </c>
      <c r="B10786" t="s">
        <v>8110</v>
      </c>
      <c r="C10786" t="s">
        <v>89</v>
      </c>
      <c r="D10786" t="s">
        <v>89</v>
      </c>
      <c r="E10786" t="s">
        <v>8129</v>
      </c>
      <c r="F10786" t="s">
        <v>89</v>
      </c>
      <c r="G10786" t="s">
        <v>89</v>
      </c>
      <c r="H10786" t="s">
        <v>93</v>
      </c>
    </row>
    <row r="10787" spans="1:8" x14ac:dyDescent="0.25">
      <c r="A10787" t="s">
        <v>364</v>
      </c>
      <c r="B10787" t="s">
        <v>1134</v>
      </c>
      <c r="C10787" t="s">
        <v>89</v>
      </c>
      <c r="D10787" t="s">
        <v>89</v>
      </c>
      <c r="E10787" t="s">
        <v>1113</v>
      </c>
      <c r="F10787" t="s">
        <v>89</v>
      </c>
      <c r="G10787" t="s">
        <v>89</v>
      </c>
      <c r="H10787" t="s">
        <v>93</v>
      </c>
    </row>
    <row r="10788" spans="1:8" x14ac:dyDescent="0.25">
      <c r="A10788" t="s">
        <v>364</v>
      </c>
      <c r="B10788" t="s">
        <v>1138</v>
      </c>
      <c r="C10788" t="s">
        <v>89</v>
      </c>
      <c r="D10788" t="s">
        <v>89</v>
      </c>
      <c r="E10788" t="s">
        <v>1139</v>
      </c>
      <c r="F10788" t="s">
        <v>89</v>
      </c>
      <c r="G10788" t="s">
        <v>89</v>
      </c>
      <c r="H10788" t="s">
        <v>93</v>
      </c>
    </row>
    <row r="10789" spans="1:8" x14ac:dyDescent="0.25">
      <c r="A10789" t="s">
        <v>365</v>
      </c>
      <c r="B10789" t="s">
        <v>3348</v>
      </c>
      <c r="C10789" t="s">
        <v>89</v>
      </c>
      <c r="D10789" t="s">
        <v>89</v>
      </c>
      <c r="E10789" t="s">
        <v>1133</v>
      </c>
      <c r="F10789" t="s">
        <v>89</v>
      </c>
      <c r="G10789" t="s">
        <v>89</v>
      </c>
      <c r="H10789" t="s">
        <v>93</v>
      </c>
    </row>
    <row r="10790" spans="1:8" x14ac:dyDescent="0.25">
      <c r="A10790" t="s">
        <v>365</v>
      </c>
      <c r="B10790" t="s">
        <v>5168</v>
      </c>
      <c r="C10790" t="s">
        <v>89</v>
      </c>
      <c r="D10790" t="s">
        <v>8130</v>
      </c>
      <c r="E10790" t="s">
        <v>1153</v>
      </c>
      <c r="F10790" t="s">
        <v>89</v>
      </c>
      <c r="G10790" t="s">
        <v>89</v>
      </c>
      <c r="H10790" t="s">
        <v>93</v>
      </c>
    </row>
    <row r="10791" spans="1:8" x14ac:dyDescent="0.25">
      <c r="A10791" t="s">
        <v>365</v>
      </c>
      <c r="B10791" t="s">
        <v>8131</v>
      </c>
      <c r="C10791" t="s">
        <v>89</v>
      </c>
      <c r="D10791" t="s">
        <v>3365</v>
      </c>
      <c r="E10791" t="s">
        <v>1142</v>
      </c>
      <c r="F10791" t="s">
        <v>89</v>
      </c>
      <c r="G10791" t="s">
        <v>89</v>
      </c>
      <c r="H10791" t="s">
        <v>93</v>
      </c>
    </row>
    <row r="10792" spans="1:8" x14ac:dyDescent="0.25">
      <c r="A10792" t="s">
        <v>365</v>
      </c>
      <c r="B10792" t="s">
        <v>8132</v>
      </c>
      <c r="C10792" t="s">
        <v>89</v>
      </c>
      <c r="D10792" t="s">
        <v>5332</v>
      </c>
      <c r="E10792" t="s">
        <v>1097</v>
      </c>
      <c r="F10792" t="s">
        <v>89</v>
      </c>
      <c r="G10792" t="s">
        <v>89</v>
      </c>
      <c r="H10792" t="s">
        <v>93</v>
      </c>
    </row>
    <row r="10793" spans="1:8" x14ac:dyDescent="0.25">
      <c r="A10793" t="s">
        <v>365</v>
      </c>
      <c r="B10793" t="s">
        <v>8133</v>
      </c>
      <c r="C10793" t="s">
        <v>89</v>
      </c>
      <c r="D10793" t="s">
        <v>89</v>
      </c>
      <c r="E10793" t="s">
        <v>1349</v>
      </c>
      <c r="F10793" t="s">
        <v>89</v>
      </c>
      <c r="G10793" t="s">
        <v>89</v>
      </c>
      <c r="H10793" t="s">
        <v>93</v>
      </c>
    </row>
    <row r="10794" spans="1:8" x14ac:dyDescent="0.25">
      <c r="A10794" t="s">
        <v>365</v>
      </c>
      <c r="B10794" t="s">
        <v>1392</v>
      </c>
      <c r="C10794" t="s">
        <v>89</v>
      </c>
      <c r="D10794" t="s">
        <v>89</v>
      </c>
      <c r="E10794" t="s">
        <v>1100</v>
      </c>
      <c r="F10794" t="s">
        <v>89</v>
      </c>
      <c r="G10794" t="s">
        <v>89</v>
      </c>
      <c r="H10794" t="s">
        <v>93</v>
      </c>
    </row>
    <row r="10795" spans="1:8" x14ac:dyDescent="0.25">
      <c r="A10795" t="s">
        <v>365</v>
      </c>
      <c r="B10795" t="s">
        <v>8131</v>
      </c>
      <c r="C10795" t="s">
        <v>89</v>
      </c>
      <c r="D10795" t="s">
        <v>3365</v>
      </c>
      <c r="E10795" t="s">
        <v>1142</v>
      </c>
      <c r="F10795" t="s">
        <v>89</v>
      </c>
      <c r="G10795" t="s">
        <v>89</v>
      </c>
      <c r="H10795" t="s">
        <v>93</v>
      </c>
    </row>
    <row r="10796" spans="1:8" x14ac:dyDescent="0.25">
      <c r="A10796" t="s">
        <v>365</v>
      </c>
      <c r="B10796" t="s">
        <v>8134</v>
      </c>
      <c r="C10796" t="s">
        <v>89</v>
      </c>
      <c r="D10796" t="s">
        <v>3365</v>
      </c>
      <c r="E10796" t="s">
        <v>1142</v>
      </c>
      <c r="F10796" t="s">
        <v>89</v>
      </c>
      <c r="G10796" t="s">
        <v>89</v>
      </c>
      <c r="H10796" t="s">
        <v>93</v>
      </c>
    </row>
    <row r="10797" spans="1:8" x14ac:dyDescent="0.25">
      <c r="A10797" t="s">
        <v>365</v>
      </c>
      <c r="B10797" t="s">
        <v>5168</v>
      </c>
      <c r="C10797" t="s">
        <v>89</v>
      </c>
      <c r="D10797" t="s">
        <v>8130</v>
      </c>
      <c r="E10797" t="s">
        <v>1153</v>
      </c>
      <c r="F10797" t="s">
        <v>89</v>
      </c>
      <c r="G10797" t="s">
        <v>89</v>
      </c>
      <c r="H10797" t="s">
        <v>93</v>
      </c>
    </row>
    <row r="10798" spans="1:8" x14ac:dyDescent="0.25">
      <c r="A10798" t="s">
        <v>365</v>
      </c>
      <c r="B10798" t="s">
        <v>1149</v>
      </c>
      <c r="C10798" t="s">
        <v>89</v>
      </c>
      <c r="D10798" t="s">
        <v>8135</v>
      </c>
      <c r="E10798" t="s">
        <v>1142</v>
      </c>
      <c r="F10798" t="s">
        <v>89</v>
      </c>
      <c r="G10798" t="s">
        <v>89</v>
      </c>
      <c r="H10798" t="s">
        <v>93</v>
      </c>
    </row>
    <row r="10799" spans="1:8" x14ac:dyDescent="0.25">
      <c r="A10799" t="s">
        <v>365</v>
      </c>
      <c r="B10799" t="s">
        <v>1294</v>
      </c>
      <c r="C10799" t="s">
        <v>89</v>
      </c>
      <c r="D10799" t="s">
        <v>8135</v>
      </c>
      <c r="E10799" t="s">
        <v>1097</v>
      </c>
      <c r="F10799" t="s">
        <v>89</v>
      </c>
      <c r="G10799" t="s">
        <v>89</v>
      </c>
      <c r="H10799" t="s">
        <v>93</v>
      </c>
    </row>
    <row r="10800" spans="1:8" x14ac:dyDescent="0.25">
      <c r="A10800" t="s">
        <v>365</v>
      </c>
      <c r="B10800" t="s">
        <v>3348</v>
      </c>
      <c r="C10800" t="s">
        <v>89</v>
      </c>
      <c r="D10800" t="s">
        <v>89</v>
      </c>
      <c r="E10800" t="s">
        <v>1133</v>
      </c>
      <c r="F10800" t="s">
        <v>89</v>
      </c>
      <c r="G10800" t="s">
        <v>89</v>
      </c>
      <c r="H10800" t="s">
        <v>93</v>
      </c>
    </row>
    <row r="10801" spans="1:8" x14ac:dyDescent="0.25">
      <c r="A10801" t="s">
        <v>365</v>
      </c>
      <c r="B10801" t="s">
        <v>8136</v>
      </c>
      <c r="C10801" t="s">
        <v>89</v>
      </c>
      <c r="D10801" t="s">
        <v>5332</v>
      </c>
      <c r="E10801" t="s">
        <v>1102</v>
      </c>
      <c r="F10801" t="s">
        <v>89</v>
      </c>
      <c r="G10801" t="s">
        <v>89</v>
      </c>
      <c r="H10801" t="s">
        <v>93</v>
      </c>
    </row>
    <row r="10802" spans="1:8" x14ac:dyDescent="0.25">
      <c r="A10802" t="s">
        <v>365</v>
      </c>
      <c r="B10802" t="s">
        <v>8132</v>
      </c>
      <c r="C10802" t="s">
        <v>89</v>
      </c>
      <c r="D10802" t="s">
        <v>5332</v>
      </c>
      <c r="E10802" t="s">
        <v>1097</v>
      </c>
      <c r="F10802" t="s">
        <v>89</v>
      </c>
      <c r="G10802" t="s">
        <v>89</v>
      </c>
      <c r="H10802" t="s">
        <v>93</v>
      </c>
    </row>
    <row r="10803" spans="1:8" x14ac:dyDescent="0.25">
      <c r="A10803" t="s">
        <v>365</v>
      </c>
      <c r="B10803" t="s">
        <v>8133</v>
      </c>
      <c r="C10803" t="s">
        <v>89</v>
      </c>
      <c r="D10803" t="s">
        <v>89</v>
      </c>
      <c r="E10803" t="s">
        <v>1349</v>
      </c>
      <c r="F10803" t="s">
        <v>89</v>
      </c>
      <c r="G10803" t="s">
        <v>89</v>
      </c>
      <c r="H10803" t="s">
        <v>93</v>
      </c>
    </row>
    <row r="10804" spans="1:8" x14ac:dyDescent="0.25">
      <c r="A10804" t="s">
        <v>365</v>
      </c>
      <c r="B10804" t="s">
        <v>1198</v>
      </c>
      <c r="C10804" t="s">
        <v>89</v>
      </c>
      <c r="D10804" t="s">
        <v>89</v>
      </c>
      <c r="E10804" t="s">
        <v>1218</v>
      </c>
      <c r="F10804" t="s">
        <v>89</v>
      </c>
      <c r="G10804" t="s">
        <v>89</v>
      </c>
      <c r="H10804" t="s">
        <v>93</v>
      </c>
    </row>
    <row r="10805" spans="1:8" x14ac:dyDescent="0.25">
      <c r="A10805" t="s">
        <v>365</v>
      </c>
      <c r="B10805" t="s">
        <v>1547</v>
      </c>
      <c r="C10805" t="s">
        <v>89</v>
      </c>
      <c r="D10805" t="s">
        <v>89</v>
      </c>
      <c r="E10805" t="s">
        <v>1218</v>
      </c>
      <c r="F10805" t="s">
        <v>89</v>
      </c>
      <c r="G10805" t="s">
        <v>89</v>
      </c>
      <c r="H10805" t="s">
        <v>93</v>
      </c>
    </row>
    <row r="10806" spans="1:8" x14ac:dyDescent="0.25">
      <c r="A10806" t="s">
        <v>365</v>
      </c>
      <c r="B10806" t="s">
        <v>1548</v>
      </c>
      <c r="C10806" t="s">
        <v>89</v>
      </c>
      <c r="D10806" t="s">
        <v>89</v>
      </c>
      <c r="E10806" t="s">
        <v>1218</v>
      </c>
      <c r="F10806" t="s">
        <v>89</v>
      </c>
      <c r="G10806" t="s">
        <v>89</v>
      </c>
      <c r="H10806" t="s">
        <v>93</v>
      </c>
    </row>
    <row r="10807" spans="1:8" x14ac:dyDescent="0.25">
      <c r="A10807" t="s">
        <v>365</v>
      </c>
      <c r="B10807" t="s">
        <v>1437</v>
      </c>
      <c r="C10807" t="s">
        <v>89</v>
      </c>
      <c r="D10807" t="s">
        <v>89</v>
      </c>
      <c r="E10807" t="s">
        <v>1218</v>
      </c>
      <c r="F10807" t="s">
        <v>89</v>
      </c>
      <c r="G10807" t="s">
        <v>89</v>
      </c>
      <c r="H10807" t="s">
        <v>93</v>
      </c>
    </row>
    <row r="10808" spans="1:8" x14ac:dyDescent="0.25">
      <c r="A10808" t="s">
        <v>365</v>
      </c>
      <c r="B10808" t="s">
        <v>1201</v>
      </c>
      <c r="C10808" t="s">
        <v>89</v>
      </c>
      <c r="D10808" t="s">
        <v>89</v>
      </c>
      <c r="E10808" t="s">
        <v>1129</v>
      </c>
      <c r="F10808" t="s">
        <v>89</v>
      </c>
      <c r="G10808" t="s">
        <v>89</v>
      </c>
      <c r="H10808" t="s">
        <v>93</v>
      </c>
    </row>
    <row r="10809" spans="1:8" x14ac:dyDescent="0.25">
      <c r="A10809" t="s">
        <v>365</v>
      </c>
      <c r="B10809" t="s">
        <v>1438</v>
      </c>
      <c r="C10809" t="s">
        <v>89</v>
      </c>
      <c r="D10809" t="s">
        <v>89</v>
      </c>
      <c r="E10809" t="s">
        <v>1202</v>
      </c>
      <c r="F10809" t="s">
        <v>89</v>
      </c>
      <c r="G10809" t="s">
        <v>89</v>
      </c>
      <c r="H10809" t="s">
        <v>93</v>
      </c>
    </row>
    <row r="10810" spans="1:8" x14ac:dyDescent="0.25">
      <c r="A10810" t="s">
        <v>365</v>
      </c>
      <c r="B10810" t="s">
        <v>1132</v>
      </c>
      <c r="C10810" t="s">
        <v>89</v>
      </c>
      <c r="D10810" t="s">
        <v>89</v>
      </c>
      <c r="E10810" t="s">
        <v>1133</v>
      </c>
      <c r="F10810" t="s">
        <v>89</v>
      </c>
      <c r="G10810" t="s">
        <v>89</v>
      </c>
      <c r="H10810" t="s">
        <v>93</v>
      </c>
    </row>
    <row r="10811" spans="1:8" x14ac:dyDescent="0.25">
      <c r="A10811" t="s">
        <v>365</v>
      </c>
      <c r="B10811" t="s">
        <v>1232</v>
      </c>
      <c r="C10811" t="s">
        <v>89</v>
      </c>
      <c r="D10811" t="s">
        <v>89</v>
      </c>
      <c r="E10811" t="s">
        <v>1272</v>
      </c>
      <c r="F10811" t="s">
        <v>89</v>
      </c>
      <c r="G10811" t="s">
        <v>89</v>
      </c>
      <c r="H10811" t="s">
        <v>93</v>
      </c>
    </row>
    <row r="10812" spans="1:8" x14ac:dyDescent="0.25">
      <c r="A10812" t="s">
        <v>365</v>
      </c>
      <c r="B10812" t="s">
        <v>1236</v>
      </c>
      <c r="C10812" t="s">
        <v>89</v>
      </c>
      <c r="D10812" t="s">
        <v>89</v>
      </c>
      <c r="E10812" t="s">
        <v>1100</v>
      </c>
      <c r="F10812" t="s">
        <v>89</v>
      </c>
      <c r="G10812" t="s">
        <v>89</v>
      </c>
      <c r="H10812" t="s">
        <v>93</v>
      </c>
    </row>
    <row r="10813" spans="1:8" x14ac:dyDescent="0.25">
      <c r="A10813" t="s">
        <v>365</v>
      </c>
      <c r="B10813" t="s">
        <v>1138</v>
      </c>
      <c r="C10813" t="s">
        <v>89</v>
      </c>
      <c r="D10813" t="s">
        <v>89</v>
      </c>
      <c r="E10813" t="s">
        <v>1139</v>
      </c>
      <c r="F10813" t="s">
        <v>89</v>
      </c>
      <c r="G10813" t="s">
        <v>89</v>
      </c>
      <c r="H10813" t="s">
        <v>93</v>
      </c>
    </row>
    <row r="10814" spans="1:8" x14ac:dyDescent="0.25">
      <c r="A10814" t="s">
        <v>366</v>
      </c>
      <c r="B10814" t="s">
        <v>8137</v>
      </c>
      <c r="C10814" t="s">
        <v>89</v>
      </c>
      <c r="D10814" t="s">
        <v>8138</v>
      </c>
      <c r="E10814" t="s">
        <v>1615</v>
      </c>
      <c r="F10814" t="s">
        <v>89</v>
      </c>
      <c r="G10814" t="s">
        <v>89</v>
      </c>
      <c r="H10814" t="s">
        <v>93</v>
      </c>
    </row>
    <row r="10815" spans="1:8" x14ac:dyDescent="0.25">
      <c r="A10815" t="s">
        <v>366</v>
      </c>
      <c r="B10815" t="s">
        <v>1294</v>
      </c>
      <c r="C10815" t="s">
        <v>89</v>
      </c>
      <c r="D10815" t="s">
        <v>1191</v>
      </c>
      <c r="E10815" t="s">
        <v>1105</v>
      </c>
      <c r="F10815" t="s">
        <v>89</v>
      </c>
      <c r="G10815" t="s">
        <v>89</v>
      </c>
      <c r="H10815" t="s">
        <v>93</v>
      </c>
    </row>
    <row r="10816" spans="1:8" x14ac:dyDescent="0.25">
      <c r="A10816" t="s">
        <v>366</v>
      </c>
      <c r="B10816" t="s">
        <v>3104</v>
      </c>
      <c r="C10816" t="s">
        <v>89</v>
      </c>
      <c r="D10816" t="s">
        <v>8138</v>
      </c>
      <c r="E10816" t="s">
        <v>1102</v>
      </c>
      <c r="F10816" t="s">
        <v>89</v>
      </c>
      <c r="G10816" t="s">
        <v>89</v>
      </c>
      <c r="H10816" t="s">
        <v>93</v>
      </c>
    </row>
    <row r="10817" spans="1:8" x14ac:dyDescent="0.25">
      <c r="A10817" t="s">
        <v>366</v>
      </c>
      <c r="B10817" t="s">
        <v>3083</v>
      </c>
      <c r="C10817" t="s">
        <v>89</v>
      </c>
      <c r="D10817" t="s">
        <v>3084</v>
      </c>
      <c r="E10817" t="s">
        <v>8139</v>
      </c>
      <c r="F10817" t="s">
        <v>89</v>
      </c>
      <c r="G10817" t="s">
        <v>89</v>
      </c>
      <c r="H10817" t="s">
        <v>93</v>
      </c>
    </row>
    <row r="10818" spans="1:8" x14ac:dyDescent="0.25">
      <c r="A10818" t="s">
        <v>366</v>
      </c>
      <c r="B10818" t="s">
        <v>1314</v>
      </c>
      <c r="C10818" t="s">
        <v>89</v>
      </c>
      <c r="D10818" t="s">
        <v>8140</v>
      </c>
      <c r="E10818" t="s">
        <v>1258</v>
      </c>
      <c r="F10818" t="s">
        <v>89</v>
      </c>
      <c r="G10818" t="s">
        <v>89</v>
      </c>
      <c r="H10818" t="s">
        <v>93</v>
      </c>
    </row>
    <row r="10819" spans="1:8" x14ac:dyDescent="0.25">
      <c r="A10819" t="s">
        <v>366</v>
      </c>
      <c r="B10819" t="s">
        <v>8141</v>
      </c>
      <c r="C10819" t="s">
        <v>89</v>
      </c>
      <c r="D10819" t="s">
        <v>1397</v>
      </c>
      <c r="E10819" t="s">
        <v>8142</v>
      </c>
      <c r="F10819" t="s">
        <v>89</v>
      </c>
      <c r="G10819" t="s">
        <v>89</v>
      </c>
      <c r="H10819" t="s">
        <v>93</v>
      </c>
    </row>
    <row r="10820" spans="1:8" x14ac:dyDescent="0.25">
      <c r="A10820" t="s">
        <v>366</v>
      </c>
      <c r="B10820" t="s">
        <v>3083</v>
      </c>
      <c r="C10820" t="s">
        <v>89</v>
      </c>
      <c r="D10820" t="s">
        <v>3084</v>
      </c>
      <c r="E10820" t="s">
        <v>8139</v>
      </c>
      <c r="F10820" t="s">
        <v>89</v>
      </c>
      <c r="G10820" t="s">
        <v>89</v>
      </c>
      <c r="H10820" t="s">
        <v>93</v>
      </c>
    </row>
    <row r="10821" spans="1:8" x14ac:dyDescent="0.25">
      <c r="A10821" t="s">
        <v>366</v>
      </c>
      <c r="B10821" t="s">
        <v>8143</v>
      </c>
      <c r="C10821" t="s">
        <v>89</v>
      </c>
      <c r="D10821" t="s">
        <v>8144</v>
      </c>
      <c r="E10821" t="s">
        <v>8145</v>
      </c>
      <c r="F10821" t="s">
        <v>89</v>
      </c>
      <c r="G10821" t="s">
        <v>89</v>
      </c>
      <c r="H10821" t="s">
        <v>93</v>
      </c>
    </row>
    <row r="10822" spans="1:8" x14ac:dyDescent="0.25">
      <c r="A10822" t="s">
        <v>366</v>
      </c>
      <c r="B10822" t="s">
        <v>1312</v>
      </c>
      <c r="C10822" t="s">
        <v>89</v>
      </c>
      <c r="D10822" t="s">
        <v>8140</v>
      </c>
      <c r="E10822" t="s">
        <v>1102</v>
      </c>
      <c r="F10822" t="s">
        <v>89</v>
      </c>
      <c r="G10822" t="s">
        <v>89</v>
      </c>
      <c r="H10822" t="s">
        <v>93</v>
      </c>
    </row>
    <row r="10823" spans="1:8" x14ac:dyDescent="0.25">
      <c r="A10823" t="s">
        <v>366</v>
      </c>
      <c r="B10823" t="s">
        <v>8146</v>
      </c>
      <c r="C10823" t="s">
        <v>89</v>
      </c>
      <c r="D10823" t="s">
        <v>8140</v>
      </c>
      <c r="E10823" t="s">
        <v>1569</v>
      </c>
      <c r="F10823" t="s">
        <v>89</v>
      </c>
      <c r="G10823" t="s">
        <v>89</v>
      </c>
      <c r="H10823" t="s">
        <v>93</v>
      </c>
    </row>
    <row r="10824" spans="1:8" x14ac:dyDescent="0.25">
      <c r="A10824" t="s">
        <v>366</v>
      </c>
      <c r="B10824" t="s">
        <v>3105</v>
      </c>
      <c r="C10824" t="s">
        <v>89</v>
      </c>
      <c r="D10824" t="s">
        <v>8140</v>
      </c>
      <c r="E10824" t="s">
        <v>1615</v>
      </c>
      <c r="F10824" t="s">
        <v>89</v>
      </c>
      <c r="G10824" t="s">
        <v>89</v>
      </c>
      <c r="H10824" t="s">
        <v>93</v>
      </c>
    </row>
    <row r="10825" spans="1:8" x14ac:dyDescent="0.25">
      <c r="A10825" t="s">
        <v>366</v>
      </c>
      <c r="B10825" t="s">
        <v>1256</v>
      </c>
      <c r="C10825" t="s">
        <v>89</v>
      </c>
      <c r="D10825" t="s">
        <v>8140</v>
      </c>
      <c r="E10825" t="s">
        <v>1258</v>
      </c>
      <c r="F10825" t="s">
        <v>89</v>
      </c>
      <c r="G10825" t="s">
        <v>89</v>
      </c>
      <c r="H10825" t="s">
        <v>93</v>
      </c>
    </row>
    <row r="10826" spans="1:8" x14ac:dyDescent="0.25">
      <c r="A10826" t="s">
        <v>366</v>
      </c>
      <c r="B10826" t="s">
        <v>1314</v>
      </c>
      <c r="C10826" t="s">
        <v>89</v>
      </c>
      <c r="D10826" t="s">
        <v>8140</v>
      </c>
      <c r="E10826" t="s">
        <v>1258</v>
      </c>
      <c r="F10826" t="s">
        <v>89</v>
      </c>
      <c r="G10826" t="s">
        <v>89</v>
      </c>
      <c r="H10826" t="s">
        <v>93</v>
      </c>
    </row>
    <row r="10827" spans="1:8" x14ac:dyDescent="0.25">
      <c r="A10827" t="s">
        <v>366</v>
      </c>
      <c r="B10827" t="s">
        <v>3737</v>
      </c>
      <c r="C10827" t="s">
        <v>89</v>
      </c>
      <c r="D10827" t="s">
        <v>8140</v>
      </c>
      <c r="E10827" t="s">
        <v>1258</v>
      </c>
      <c r="F10827" t="s">
        <v>89</v>
      </c>
      <c r="G10827" t="s">
        <v>89</v>
      </c>
      <c r="H10827" t="s">
        <v>93</v>
      </c>
    </row>
    <row r="10828" spans="1:8" x14ac:dyDescent="0.25">
      <c r="A10828" t="s">
        <v>366</v>
      </c>
      <c r="B10828" t="s">
        <v>8137</v>
      </c>
      <c r="C10828" t="s">
        <v>89</v>
      </c>
      <c r="D10828" t="s">
        <v>8138</v>
      </c>
      <c r="E10828" t="s">
        <v>1615</v>
      </c>
      <c r="F10828" t="s">
        <v>89</v>
      </c>
      <c r="G10828" t="s">
        <v>89</v>
      </c>
      <c r="H10828" t="s">
        <v>93</v>
      </c>
    </row>
    <row r="10829" spans="1:8" x14ac:dyDescent="0.25">
      <c r="A10829" t="s">
        <v>366</v>
      </c>
      <c r="B10829" t="s">
        <v>3104</v>
      </c>
      <c r="C10829" t="s">
        <v>89</v>
      </c>
      <c r="D10829" t="s">
        <v>8138</v>
      </c>
      <c r="E10829" t="s">
        <v>1102</v>
      </c>
      <c r="F10829" t="s">
        <v>89</v>
      </c>
      <c r="G10829" t="s">
        <v>89</v>
      </c>
      <c r="H10829" t="s">
        <v>93</v>
      </c>
    </row>
    <row r="10830" spans="1:8" x14ac:dyDescent="0.25">
      <c r="A10830" t="s">
        <v>366</v>
      </c>
      <c r="B10830" t="s">
        <v>7360</v>
      </c>
      <c r="C10830" t="s">
        <v>89</v>
      </c>
      <c r="D10830" t="s">
        <v>8138</v>
      </c>
      <c r="E10830" t="s">
        <v>1569</v>
      </c>
      <c r="F10830" t="s">
        <v>89</v>
      </c>
      <c r="G10830" t="s">
        <v>89</v>
      </c>
      <c r="H10830" t="s">
        <v>93</v>
      </c>
    </row>
    <row r="10831" spans="1:8" x14ac:dyDescent="0.25">
      <c r="A10831" t="s">
        <v>366</v>
      </c>
      <c r="B10831" t="s">
        <v>8147</v>
      </c>
      <c r="C10831" t="s">
        <v>89</v>
      </c>
      <c r="D10831" t="s">
        <v>8148</v>
      </c>
      <c r="E10831" t="s">
        <v>1615</v>
      </c>
      <c r="F10831" t="s">
        <v>89</v>
      </c>
      <c r="G10831" t="s">
        <v>89</v>
      </c>
      <c r="H10831" t="s">
        <v>93</v>
      </c>
    </row>
    <row r="10832" spans="1:8" x14ac:dyDescent="0.25">
      <c r="A10832" t="s">
        <v>366</v>
      </c>
      <c r="B10832" t="s">
        <v>8149</v>
      </c>
      <c r="C10832" t="s">
        <v>89</v>
      </c>
      <c r="D10832" t="s">
        <v>89</v>
      </c>
      <c r="E10832" t="s">
        <v>1615</v>
      </c>
      <c r="F10832" t="s">
        <v>89</v>
      </c>
      <c r="G10832" t="s">
        <v>89</v>
      </c>
      <c r="H10832" t="s">
        <v>93</v>
      </c>
    </row>
    <row r="10833" spans="1:8" x14ac:dyDescent="0.25">
      <c r="A10833" t="s">
        <v>366</v>
      </c>
      <c r="B10833" t="s">
        <v>8150</v>
      </c>
      <c r="C10833" t="s">
        <v>89</v>
      </c>
      <c r="D10833" t="s">
        <v>89</v>
      </c>
      <c r="E10833" t="s">
        <v>1569</v>
      </c>
      <c r="F10833" t="s">
        <v>89</v>
      </c>
      <c r="G10833" t="s">
        <v>89</v>
      </c>
      <c r="H10833" t="s">
        <v>93</v>
      </c>
    </row>
    <row r="10834" spans="1:8" x14ac:dyDescent="0.25">
      <c r="A10834" t="s">
        <v>366</v>
      </c>
      <c r="B10834" t="s">
        <v>8151</v>
      </c>
      <c r="C10834" t="s">
        <v>89</v>
      </c>
      <c r="D10834" t="s">
        <v>89</v>
      </c>
      <c r="E10834" t="s">
        <v>1569</v>
      </c>
      <c r="F10834" t="s">
        <v>89</v>
      </c>
      <c r="G10834" t="s">
        <v>89</v>
      </c>
      <c r="H10834" t="s">
        <v>93</v>
      </c>
    </row>
    <row r="10835" spans="1:8" x14ac:dyDescent="0.25">
      <c r="A10835" t="s">
        <v>366</v>
      </c>
      <c r="B10835" t="s">
        <v>8152</v>
      </c>
      <c r="C10835" t="s">
        <v>89</v>
      </c>
      <c r="D10835" t="s">
        <v>89</v>
      </c>
      <c r="E10835" t="s">
        <v>1615</v>
      </c>
      <c r="F10835" t="s">
        <v>89</v>
      </c>
      <c r="G10835" t="s">
        <v>89</v>
      </c>
      <c r="H10835" t="s">
        <v>93</v>
      </c>
    </row>
    <row r="10836" spans="1:8" x14ac:dyDescent="0.25">
      <c r="A10836" t="s">
        <v>366</v>
      </c>
      <c r="B10836" t="s">
        <v>8153</v>
      </c>
      <c r="C10836" t="s">
        <v>89</v>
      </c>
      <c r="D10836" t="s">
        <v>89</v>
      </c>
      <c r="E10836" t="s">
        <v>1615</v>
      </c>
      <c r="F10836" t="s">
        <v>89</v>
      </c>
      <c r="G10836" t="s">
        <v>89</v>
      </c>
      <c r="H10836" t="s">
        <v>93</v>
      </c>
    </row>
    <row r="10837" spans="1:8" x14ac:dyDescent="0.25">
      <c r="A10837" t="s">
        <v>366</v>
      </c>
      <c r="B10837" t="s">
        <v>1149</v>
      </c>
      <c r="C10837" t="s">
        <v>89</v>
      </c>
      <c r="D10837" t="s">
        <v>1191</v>
      </c>
      <c r="E10837" t="s">
        <v>1278</v>
      </c>
      <c r="F10837" t="s">
        <v>89</v>
      </c>
      <c r="G10837" t="s">
        <v>89</v>
      </c>
      <c r="H10837" t="s">
        <v>93</v>
      </c>
    </row>
    <row r="10838" spans="1:8" x14ac:dyDescent="0.25">
      <c r="A10838" t="s">
        <v>366</v>
      </c>
      <c r="B10838" t="s">
        <v>1294</v>
      </c>
      <c r="C10838" t="s">
        <v>89</v>
      </c>
      <c r="D10838" t="s">
        <v>1191</v>
      </c>
      <c r="E10838" t="s">
        <v>1105</v>
      </c>
      <c r="F10838" t="s">
        <v>89</v>
      </c>
      <c r="G10838" t="s">
        <v>89</v>
      </c>
      <c r="H10838" t="s">
        <v>93</v>
      </c>
    </row>
    <row r="10839" spans="1:8" x14ac:dyDescent="0.25">
      <c r="A10839" t="s">
        <v>366</v>
      </c>
      <c r="B10839" t="s">
        <v>1181</v>
      </c>
      <c r="C10839" t="s">
        <v>89</v>
      </c>
      <c r="D10839" t="s">
        <v>1191</v>
      </c>
      <c r="E10839" t="s">
        <v>1105</v>
      </c>
      <c r="F10839" t="s">
        <v>89</v>
      </c>
      <c r="G10839" t="s">
        <v>89</v>
      </c>
      <c r="H10839" t="s">
        <v>93</v>
      </c>
    </row>
    <row r="10840" spans="1:8" x14ac:dyDescent="0.25">
      <c r="A10840" t="s">
        <v>366</v>
      </c>
      <c r="B10840" t="s">
        <v>1329</v>
      </c>
      <c r="C10840" t="s">
        <v>89</v>
      </c>
      <c r="D10840" t="s">
        <v>89</v>
      </c>
      <c r="E10840" t="s">
        <v>1105</v>
      </c>
      <c r="F10840" t="s">
        <v>89</v>
      </c>
      <c r="G10840" t="s">
        <v>89</v>
      </c>
      <c r="H10840" t="s">
        <v>93</v>
      </c>
    </row>
    <row r="10841" spans="1:8" x14ac:dyDescent="0.25">
      <c r="A10841" t="s">
        <v>366</v>
      </c>
      <c r="B10841" t="s">
        <v>8154</v>
      </c>
      <c r="C10841" t="s">
        <v>89</v>
      </c>
      <c r="D10841" t="s">
        <v>89</v>
      </c>
      <c r="E10841" t="s">
        <v>1105</v>
      </c>
      <c r="F10841" t="s">
        <v>89</v>
      </c>
      <c r="G10841" t="s">
        <v>89</v>
      </c>
      <c r="H10841" t="s">
        <v>93</v>
      </c>
    </row>
    <row r="10842" spans="1:8" x14ac:dyDescent="0.25">
      <c r="A10842" t="s">
        <v>366</v>
      </c>
      <c r="B10842" t="s">
        <v>2808</v>
      </c>
      <c r="C10842" t="s">
        <v>89</v>
      </c>
      <c r="D10842" t="s">
        <v>89</v>
      </c>
      <c r="E10842" t="s">
        <v>1105</v>
      </c>
      <c r="F10842" t="s">
        <v>89</v>
      </c>
      <c r="G10842" t="s">
        <v>89</v>
      </c>
      <c r="H10842" t="s">
        <v>93</v>
      </c>
    </row>
    <row r="10843" spans="1:8" x14ac:dyDescent="0.25">
      <c r="A10843" t="s">
        <v>366</v>
      </c>
      <c r="B10843" t="s">
        <v>7366</v>
      </c>
      <c r="C10843" t="s">
        <v>89</v>
      </c>
      <c r="D10843" t="s">
        <v>89</v>
      </c>
      <c r="E10843" t="s">
        <v>1105</v>
      </c>
      <c r="F10843" t="s">
        <v>89</v>
      </c>
      <c r="G10843" t="s">
        <v>89</v>
      </c>
      <c r="H10843" t="s">
        <v>93</v>
      </c>
    </row>
    <row r="10844" spans="1:8" x14ac:dyDescent="0.25">
      <c r="A10844" t="s">
        <v>366</v>
      </c>
      <c r="B10844" t="s">
        <v>3254</v>
      </c>
      <c r="C10844" t="s">
        <v>89</v>
      </c>
      <c r="D10844" t="s">
        <v>89</v>
      </c>
      <c r="E10844" t="s">
        <v>1105</v>
      </c>
      <c r="F10844" t="s">
        <v>89</v>
      </c>
      <c r="G10844" t="s">
        <v>89</v>
      </c>
      <c r="H10844" t="s">
        <v>93</v>
      </c>
    </row>
    <row r="10845" spans="1:8" x14ac:dyDescent="0.25">
      <c r="A10845" t="s">
        <v>366</v>
      </c>
      <c r="B10845" t="s">
        <v>3257</v>
      </c>
      <c r="C10845" t="s">
        <v>89</v>
      </c>
      <c r="D10845" t="s">
        <v>89</v>
      </c>
      <c r="E10845" t="s">
        <v>1105</v>
      </c>
      <c r="F10845" t="s">
        <v>89</v>
      </c>
      <c r="G10845" t="s">
        <v>89</v>
      </c>
      <c r="H10845" t="s">
        <v>93</v>
      </c>
    </row>
    <row r="10846" spans="1:8" x14ac:dyDescent="0.25">
      <c r="A10846" t="s">
        <v>366</v>
      </c>
      <c r="B10846" t="s">
        <v>2253</v>
      </c>
      <c r="C10846" t="s">
        <v>89</v>
      </c>
      <c r="D10846" t="s">
        <v>89</v>
      </c>
      <c r="E10846" t="s">
        <v>1105</v>
      </c>
      <c r="F10846" t="s">
        <v>89</v>
      </c>
      <c r="G10846" t="s">
        <v>89</v>
      </c>
      <c r="H10846" t="s">
        <v>93</v>
      </c>
    </row>
    <row r="10847" spans="1:8" x14ac:dyDescent="0.25">
      <c r="A10847" t="s">
        <v>366</v>
      </c>
      <c r="B10847" t="s">
        <v>3258</v>
      </c>
      <c r="C10847" t="s">
        <v>89</v>
      </c>
      <c r="D10847" t="s">
        <v>89</v>
      </c>
      <c r="E10847" t="s">
        <v>1105</v>
      </c>
      <c r="F10847" t="s">
        <v>89</v>
      </c>
      <c r="G10847" t="s">
        <v>89</v>
      </c>
      <c r="H10847" t="s">
        <v>93</v>
      </c>
    </row>
    <row r="10848" spans="1:8" x14ac:dyDescent="0.25">
      <c r="A10848" t="s">
        <v>366</v>
      </c>
      <c r="B10848" t="s">
        <v>8155</v>
      </c>
      <c r="C10848" t="s">
        <v>89</v>
      </c>
      <c r="D10848" t="s">
        <v>89</v>
      </c>
      <c r="E10848" t="s">
        <v>1105</v>
      </c>
      <c r="F10848" t="s">
        <v>89</v>
      </c>
      <c r="G10848" t="s">
        <v>89</v>
      </c>
      <c r="H10848" t="s">
        <v>93</v>
      </c>
    </row>
    <row r="10849" spans="1:8" x14ac:dyDescent="0.25">
      <c r="A10849" t="s">
        <v>366</v>
      </c>
      <c r="B10849" t="s">
        <v>8156</v>
      </c>
      <c r="C10849" t="s">
        <v>89</v>
      </c>
      <c r="D10849" t="s">
        <v>89</v>
      </c>
      <c r="E10849" t="s">
        <v>1105</v>
      </c>
      <c r="F10849" t="s">
        <v>89</v>
      </c>
      <c r="G10849" t="s">
        <v>89</v>
      </c>
      <c r="H10849" t="s">
        <v>93</v>
      </c>
    </row>
    <row r="10850" spans="1:8" x14ac:dyDescent="0.25">
      <c r="A10850" t="s">
        <v>366</v>
      </c>
      <c r="B10850" t="s">
        <v>8157</v>
      </c>
      <c r="C10850" t="s">
        <v>89</v>
      </c>
      <c r="D10850" t="s">
        <v>89</v>
      </c>
      <c r="E10850" t="s">
        <v>1105</v>
      </c>
      <c r="F10850" t="s">
        <v>89</v>
      </c>
      <c r="G10850" t="s">
        <v>89</v>
      </c>
      <c r="H10850" t="s">
        <v>93</v>
      </c>
    </row>
    <row r="10851" spans="1:8" x14ac:dyDescent="0.25">
      <c r="A10851" t="s">
        <v>366</v>
      </c>
      <c r="B10851" t="s">
        <v>8158</v>
      </c>
      <c r="C10851" t="s">
        <v>89</v>
      </c>
      <c r="D10851" t="s">
        <v>89</v>
      </c>
      <c r="E10851" t="s">
        <v>1135</v>
      </c>
      <c r="F10851" t="s">
        <v>89</v>
      </c>
      <c r="G10851" t="s">
        <v>89</v>
      </c>
      <c r="H10851" t="s">
        <v>93</v>
      </c>
    </row>
    <row r="10852" spans="1:8" x14ac:dyDescent="0.25">
      <c r="A10852" t="s">
        <v>366</v>
      </c>
      <c r="B10852" t="s">
        <v>1706</v>
      </c>
      <c r="C10852" t="s">
        <v>89</v>
      </c>
      <c r="D10852" t="s">
        <v>89</v>
      </c>
      <c r="E10852" t="s">
        <v>1093</v>
      </c>
      <c r="F10852" t="s">
        <v>89</v>
      </c>
      <c r="G10852" t="s">
        <v>89</v>
      </c>
      <c r="H10852" t="s">
        <v>93</v>
      </c>
    </row>
    <row r="10853" spans="1:8" x14ac:dyDescent="0.25">
      <c r="A10853" t="s">
        <v>366</v>
      </c>
      <c r="B10853" t="s">
        <v>8159</v>
      </c>
      <c r="C10853" t="s">
        <v>89</v>
      </c>
      <c r="D10853" t="s">
        <v>89</v>
      </c>
      <c r="E10853" t="s">
        <v>1105</v>
      </c>
      <c r="F10853" t="s">
        <v>89</v>
      </c>
      <c r="G10853" t="s">
        <v>89</v>
      </c>
      <c r="H10853" t="s">
        <v>93</v>
      </c>
    </row>
    <row r="10854" spans="1:8" x14ac:dyDescent="0.25">
      <c r="A10854" t="s">
        <v>366</v>
      </c>
      <c r="B10854" t="s">
        <v>8160</v>
      </c>
      <c r="C10854" t="s">
        <v>89</v>
      </c>
      <c r="D10854" t="s">
        <v>89</v>
      </c>
      <c r="E10854" t="s">
        <v>1105</v>
      </c>
      <c r="F10854" t="s">
        <v>89</v>
      </c>
      <c r="G10854" t="s">
        <v>89</v>
      </c>
      <c r="H10854" t="s">
        <v>93</v>
      </c>
    </row>
    <row r="10855" spans="1:8" x14ac:dyDescent="0.25">
      <c r="A10855" t="s">
        <v>366</v>
      </c>
      <c r="B10855" t="s">
        <v>8161</v>
      </c>
      <c r="C10855" t="s">
        <v>89</v>
      </c>
      <c r="D10855" t="s">
        <v>89</v>
      </c>
      <c r="E10855" t="s">
        <v>1105</v>
      </c>
      <c r="F10855" t="s">
        <v>89</v>
      </c>
      <c r="G10855" t="s">
        <v>89</v>
      </c>
      <c r="H10855" t="s">
        <v>93</v>
      </c>
    </row>
    <row r="10856" spans="1:8" x14ac:dyDescent="0.25">
      <c r="A10856" t="s">
        <v>366</v>
      </c>
      <c r="B10856" t="s">
        <v>8162</v>
      </c>
      <c r="C10856" t="s">
        <v>89</v>
      </c>
      <c r="D10856" t="s">
        <v>89</v>
      </c>
      <c r="E10856" t="s">
        <v>1105</v>
      </c>
      <c r="F10856" t="s">
        <v>89</v>
      </c>
      <c r="G10856" t="s">
        <v>89</v>
      </c>
      <c r="H10856" t="s">
        <v>93</v>
      </c>
    </row>
    <row r="10857" spans="1:8" x14ac:dyDescent="0.25">
      <c r="A10857" t="s">
        <v>366</v>
      </c>
      <c r="B10857" t="s">
        <v>8163</v>
      </c>
      <c r="C10857" t="s">
        <v>89</v>
      </c>
      <c r="D10857" t="s">
        <v>89</v>
      </c>
      <c r="E10857" t="s">
        <v>1105</v>
      </c>
      <c r="F10857" t="s">
        <v>89</v>
      </c>
      <c r="G10857" t="s">
        <v>89</v>
      </c>
      <c r="H10857" t="s">
        <v>93</v>
      </c>
    </row>
    <row r="10858" spans="1:8" x14ac:dyDescent="0.25">
      <c r="A10858" t="s">
        <v>366</v>
      </c>
      <c r="B10858" t="s">
        <v>8164</v>
      </c>
      <c r="C10858" t="s">
        <v>89</v>
      </c>
      <c r="D10858" t="s">
        <v>89</v>
      </c>
      <c r="E10858" t="s">
        <v>1093</v>
      </c>
      <c r="F10858" t="s">
        <v>89</v>
      </c>
      <c r="G10858" t="s">
        <v>89</v>
      </c>
      <c r="H10858" t="s">
        <v>93</v>
      </c>
    </row>
    <row r="10859" spans="1:8" x14ac:dyDescent="0.25">
      <c r="A10859" t="s">
        <v>366</v>
      </c>
      <c r="B10859" t="s">
        <v>8165</v>
      </c>
      <c r="C10859" t="s">
        <v>89</v>
      </c>
      <c r="D10859" t="s">
        <v>89</v>
      </c>
      <c r="E10859" t="s">
        <v>1093</v>
      </c>
      <c r="F10859" t="s">
        <v>89</v>
      </c>
      <c r="G10859" t="s">
        <v>89</v>
      </c>
      <c r="H10859" t="s">
        <v>93</v>
      </c>
    </row>
    <row r="10860" spans="1:8" x14ac:dyDescent="0.25">
      <c r="A10860" t="s">
        <v>366</v>
      </c>
      <c r="B10860" t="s">
        <v>2246</v>
      </c>
      <c r="C10860" t="s">
        <v>89</v>
      </c>
      <c r="D10860" t="s">
        <v>89</v>
      </c>
      <c r="E10860" t="s">
        <v>1258</v>
      </c>
      <c r="F10860" t="s">
        <v>89</v>
      </c>
      <c r="G10860" t="s">
        <v>89</v>
      </c>
      <c r="H10860" t="s">
        <v>93</v>
      </c>
    </row>
    <row r="10861" spans="1:8" x14ac:dyDescent="0.25">
      <c r="A10861" t="s">
        <v>366</v>
      </c>
      <c r="B10861" t="s">
        <v>8166</v>
      </c>
      <c r="C10861" t="s">
        <v>89</v>
      </c>
      <c r="D10861" t="s">
        <v>89</v>
      </c>
      <c r="E10861" t="s">
        <v>1102</v>
      </c>
      <c r="F10861" t="s">
        <v>89</v>
      </c>
      <c r="G10861" t="s">
        <v>89</v>
      </c>
      <c r="H10861" t="s">
        <v>93</v>
      </c>
    </row>
    <row r="10862" spans="1:8" x14ac:dyDescent="0.25">
      <c r="A10862" t="s">
        <v>366</v>
      </c>
      <c r="B10862" t="s">
        <v>8167</v>
      </c>
      <c r="C10862" t="s">
        <v>89</v>
      </c>
      <c r="D10862" t="s">
        <v>89</v>
      </c>
      <c r="E10862" t="s">
        <v>1105</v>
      </c>
      <c r="F10862" t="s">
        <v>89</v>
      </c>
      <c r="G10862" t="s">
        <v>89</v>
      </c>
      <c r="H10862" t="s">
        <v>93</v>
      </c>
    </row>
    <row r="10863" spans="1:8" x14ac:dyDescent="0.25">
      <c r="A10863" t="s">
        <v>366</v>
      </c>
      <c r="B10863" t="s">
        <v>8168</v>
      </c>
      <c r="C10863" t="s">
        <v>89</v>
      </c>
      <c r="D10863" t="s">
        <v>8169</v>
      </c>
      <c r="E10863" t="s">
        <v>1093</v>
      </c>
      <c r="F10863" t="s">
        <v>89</v>
      </c>
      <c r="G10863" t="s">
        <v>89</v>
      </c>
      <c r="H10863" t="s">
        <v>93</v>
      </c>
    </row>
    <row r="10864" spans="1:8" x14ac:dyDescent="0.25">
      <c r="A10864" t="s">
        <v>366</v>
      </c>
      <c r="B10864" t="s">
        <v>8170</v>
      </c>
      <c r="C10864" t="s">
        <v>89</v>
      </c>
      <c r="D10864" t="s">
        <v>8169</v>
      </c>
      <c r="E10864" t="s">
        <v>1093</v>
      </c>
      <c r="F10864" t="s">
        <v>89</v>
      </c>
      <c r="G10864" t="s">
        <v>89</v>
      </c>
      <c r="H10864" t="s">
        <v>93</v>
      </c>
    </row>
    <row r="10865" spans="1:8" x14ac:dyDescent="0.25">
      <c r="A10865" t="s">
        <v>366</v>
      </c>
      <c r="B10865" t="s">
        <v>8171</v>
      </c>
      <c r="C10865" t="s">
        <v>89</v>
      </c>
      <c r="D10865" t="s">
        <v>89</v>
      </c>
      <c r="E10865" t="s">
        <v>1093</v>
      </c>
      <c r="F10865" t="s">
        <v>89</v>
      </c>
      <c r="G10865" t="s">
        <v>89</v>
      </c>
      <c r="H10865" t="s">
        <v>93</v>
      </c>
    </row>
    <row r="10866" spans="1:8" x14ac:dyDescent="0.25">
      <c r="A10866" t="s">
        <v>366</v>
      </c>
      <c r="B10866" t="s">
        <v>8172</v>
      </c>
      <c r="C10866" t="s">
        <v>89</v>
      </c>
      <c r="D10866" t="s">
        <v>89</v>
      </c>
      <c r="E10866" t="s">
        <v>1093</v>
      </c>
      <c r="F10866" t="s">
        <v>89</v>
      </c>
      <c r="G10866" t="s">
        <v>89</v>
      </c>
      <c r="H10866" t="s">
        <v>93</v>
      </c>
    </row>
    <row r="10867" spans="1:8" x14ac:dyDescent="0.25">
      <c r="A10867" t="s">
        <v>366</v>
      </c>
      <c r="B10867" t="s">
        <v>8173</v>
      </c>
      <c r="C10867" t="s">
        <v>89</v>
      </c>
      <c r="D10867" t="s">
        <v>89</v>
      </c>
      <c r="E10867" t="s">
        <v>1093</v>
      </c>
      <c r="F10867" t="s">
        <v>89</v>
      </c>
      <c r="G10867" t="s">
        <v>89</v>
      </c>
      <c r="H10867" t="s">
        <v>93</v>
      </c>
    </row>
    <row r="10868" spans="1:8" x14ac:dyDescent="0.25">
      <c r="A10868" t="s">
        <v>366</v>
      </c>
      <c r="B10868" t="s">
        <v>8174</v>
      </c>
      <c r="C10868" t="s">
        <v>89</v>
      </c>
      <c r="D10868" t="s">
        <v>89</v>
      </c>
      <c r="E10868" t="s">
        <v>1105</v>
      </c>
      <c r="F10868" t="s">
        <v>89</v>
      </c>
      <c r="G10868" t="s">
        <v>89</v>
      </c>
      <c r="H10868" t="s">
        <v>93</v>
      </c>
    </row>
    <row r="10869" spans="1:8" x14ac:dyDescent="0.25">
      <c r="A10869" t="s">
        <v>366</v>
      </c>
      <c r="B10869" t="s">
        <v>4797</v>
      </c>
      <c r="C10869" t="s">
        <v>89</v>
      </c>
      <c r="D10869" t="s">
        <v>89</v>
      </c>
      <c r="E10869" t="s">
        <v>1105</v>
      </c>
      <c r="F10869" t="s">
        <v>89</v>
      </c>
      <c r="G10869" t="s">
        <v>89</v>
      </c>
      <c r="H10869" t="s">
        <v>93</v>
      </c>
    </row>
    <row r="10870" spans="1:8" x14ac:dyDescent="0.25">
      <c r="A10870" t="s">
        <v>366</v>
      </c>
      <c r="B10870" t="s">
        <v>8175</v>
      </c>
      <c r="C10870" t="s">
        <v>89</v>
      </c>
      <c r="D10870" t="s">
        <v>89</v>
      </c>
      <c r="E10870" t="s">
        <v>1105</v>
      </c>
      <c r="F10870" t="s">
        <v>89</v>
      </c>
      <c r="G10870" t="s">
        <v>89</v>
      </c>
      <c r="H10870" t="s">
        <v>93</v>
      </c>
    </row>
    <row r="10871" spans="1:8" x14ac:dyDescent="0.25">
      <c r="A10871" t="s">
        <v>366</v>
      </c>
      <c r="B10871" t="s">
        <v>3746</v>
      </c>
      <c r="C10871" t="s">
        <v>89</v>
      </c>
      <c r="D10871" t="s">
        <v>89</v>
      </c>
      <c r="E10871" t="s">
        <v>1105</v>
      </c>
      <c r="F10871" t="s">
        <v>89</v>
      </c>
      <c r="G10871" t="s">
        <v>89</v>
      </c>
      <c r="H10871" t="s">
        <v>93</v>
      </c>
    </row>
    <row r="10872" spans="1:8" x14ac:dyDescent="0.25">
      <c r="A10872" t="s">
        <v>366</v>
      </c>
      <c r="B10872" t="s">
        <v>8176</v>
      </c>
      <c r="C10872" t="s">
        <v>89</v>
      </c>
      <c r="D10872" t="s">
        <v>89</v>
      </c>
      <c r="E10872" t="s">
        <v>1093</v>
      </c>
      <c r="F10872" t="s">
        <v>89</v>
      </c>
      <c r="G10872" t="s">
        <v>89</v>
      </c>
      <c r="H10872" t="s">
        <v>93</v>
      </c>
    </row>
    <row r="10873" spans="1:8" x14ac:dyDescent="0.25">
      <c r="A10873" t="s">
        <v>366</v>
      </c>
      <c r="B10873" t="s">
        <v>2143</v>
      </c>
      <c r="C10873" t="s">
        <v>89</v>
      </c>
      <c r="D10873" t="s">
        <v>8177</v>
      </c>
      <c r="E10873" t="s">
        <v>1105</v>
      </c>
      <c r="F10873" t="s">
        <v>89</v>
      </c>
      <c r="G10873" t="s">
        <v>89</v>
      </c>
      <c r="H10873" t="s">
        <v>93</v>
      </c>
    </row>
    <row r="10874" spans="1:8" x14ac:dyDescent="0.25">
      <c r="A10874" t="s">
        <v>366</v>
      </c>
      <c r="B10874" t="s">
        <v>6824</v>
      </c>
      <c r="C10874" t="s">
        <v>89</v>
      </c>
      <c r="D10874" t="s">
        <v>8178</v>
      </c>
      <c r="E10874" t="s">
        <v>1105</v>
      </c>
      <c r="F10874" t="s">
        <v>89</v>
      </c>
      <c r="G10874" t="s">
        <v>89</v>
      </c>
      <c r="H10874" t="s">
        <v>93</v>
      </c>
    </row>
    <row r="10875" spans="1:8" x14ac:dyDescent="0.25">
      <c r="A10875" t="s">
        <v>366</v>
      </c>
      <c r="B10875" t="s">
        <v>3195</v>
      </c>
      <c r="C10875" t="s">
        <v>89</v>
      </c>
      <c r="D10875" t="s">
        <v>8179</v>
      </c>
      <c r="E10875" t="s">
        <v>1258</v>
      </c>
      <c r="F10875" t="s">
        <v>89</v>
      </c>
      <c r="G10875" t="s">
        <v>89</v>
      </c>
      <c r="H10875" t="s">
        <v>93</v>
      </c>
    </row>
    <row r="10876" spans="1:8" x14ac:dyDescent="0.25">
      <c r="A10876" t="s">
        <v>366</v>
      </c>
      <c r="B10876" t="s">
        <v>1647</v>
      </c>
      <c r="C10876" t="s">
        <v>89</v>
      </c>
      <c r="D10876" t="s">
        <v>8180</v>
      </c>
      <c r="E10876" t="s">
        <v>1093</v>
      </c>
      <c r="F10876" t="s">
        <v>89</v>
      </c>
      <c r="G10876" t="s">
        <v>89</v>
      </c>
      <c r="H10876" t="s">
        <v>93</v>
      </c>
    </row>
    <row r="10877" spans="1:8" x14ac:dyDescent="0.25">
      <c r="A10877" t="s">
        <v>366</v>
      </c>
      <c r="B10877" t="s">
        <v>8181</v>
      </c>
      <c r="C10877" t="s">
        <v>89</v>
      </c>
      <c r="D10877" t="s">
        <v>8182</v>
      </c>
      <c r="E10877" t="s">
        <v>1102</v>
      </c>
      <c r="F10877" t="s">
        <v>89</v>
      </c>
      <c r="G10877" t="s">
        <v>89</v>
      </c>
      <c r="H10877" t="s">
        <v>93</v>
      </c>
    </row>
    <row r="10878" spans="1:8" x14ac:dyDescent="0.25">
      <c r="A10878" t="s">
        <v>366</v>
      </c>
      <c r="B10878" t="s">
        <v>1122</v>
      </c>
      <c r="C10878" t="s">
        <v>89</v>
      </c>
      <c r="D10878" t="s">
        <v>89</v>
      </c>
      <c r="E10878" t="s">
        <v>1196</v>
      </c>
      <c r="F10878" t="s">
        <v>89</v>
      </c>
      <c r="G10878" t="s">
        <v>89</v>
      </c>
      <c r="H10878" t="s">
        <v>93</v>
      </c>
    </row>
    <row r="10879" spans="1:8" x14ac:dyDescent="0.25">
      <c r="A10879" t="s">
        <v>366</v>
      </c>
      <c r="B10879" t="s">
        <v>1331</v>
      </c>
      <c r="C10879" t="s">
        <v>89</v>
      </c>
      <c r="D10879" t="s">
        <v>89</v>
      </c>
      <c r="E10879" t="s">
        <v>1196</v>
      </c>
      <c r="F10879" t="s">
        <v>89</v>
      </c>
      <c r="G10879" t="s">
        <v>89</v>
      </c>
      <c r="H10879" t="s">
        <v>93</v>
      </c>
    </row>
    <row r="10880" spans="1:8" x14ac:dyDescent="0.25">
      <c r="A10880" t="s">
        <v>366</v>
      </c>
      <c r="B10880" t="s">
        <v>1124</v>
      </c>
      <c r="C10880" t="s">
        <v>89</v>
      </c>
      <c r="D10880" t="s">
        <v>89</v>
      </c>
      <c r="E10880" t="s">
        <v>1196</v>
      </c>
      <c r="F10880" t="s">
        <v>89</v>
      </c>
      <c r="G10880" t="s">
        <v>89</v>
      </c>
      <c r="H10880" t="s">
        <v>93</v>
      </c>
    </row>
    <row r="10881" spans="1:8" x14ac:dyDescent="0.25">
      <c r="A10881" t="s">
        <v>366</v>
      </c>
      <c r="B10881" t="s">
        <v>1125</v>
      </c>
      <c r="C10881" t="s">
        <v>89</v>
      </c>
      <c r="D10881" t="s">
        <v>89</v>
      </c>
      <c r="E10881" t="s">
        <v>1196</v>
      </c>
      <c r="F10881" t="s">
        <v>89</v>
      </c>
      <c r="G10881" t="s">
        <v>89</v>
      </c>
      <c r="H10881" t="s">
        <v>93</v>
      </c>
    </row>
    <row r="10882" spans="1:8" x14ac:dyDescent="0.25">
      <c r="A10882" t="s">
        <v>366</v>
      </c>
      <c r="B10882" t="s">
        <v>1127</v>
      </c>
      <c r="C10882" t="s">
        <v>89</v>
      </c>
      <c r="D10882" t="s">
        <v>89</v>
      </c>
      <c r="E10882" t="s">
        <v>1196</v>
      </c>
      <c r="F10882" t="s">
        <v>89</v>
      </c>
      <c r="G10882" t="s">
        <v>89</v>
      </c>
      <c r="H10882" t="s">
        <v>93</v>
      </c>
    </row>
    <row r="10883" spans="1:8" x14ac:dyDescent="0.25">
      <c r="A10883" t="s">
        <v>366</v>
      </c>
      <c r="B10883" t="s">
        <v>1437</v>
      </c>
      <c r="C10883" t="s">
        <v>89</v>
      </c>
      <c r="D10883" t="s">
        <v>89</v>
      </c>
      <c r="E10883" t="s">
        <v>1218</v>
      </c>
      <c r="F10883" t="s">
        <v>89</v>
      </c>
      <c r="G10883" t="s">
        <v>89</v>
      </c>
      <c r="H10883" t="s">
        <v>93</v>
      </c>
    </row>
    <row r="10884" spans="1:8" x14ac:dyDescent="0.25">
      <c r="A10884" t="s">
        <v>366</v>
      </c>
      <c r="B10884" t="s">
        <v>1200</v>
      </c>
      <c r="C10884" t="s">
        <v>89</v>
      </c>
      <c r="D10884" t="s">
        <v>89</v>
      </c>
      <c r="E10884" t="s">
        <v>1218</v>
      </c>
      <c r="F10884" t="s">
        <v>89</v>
      </c>
      <c r="G10884" t="s">
        <v>89</v>
      </c>
      <c r="H10884" t="s">
        <v>93</v>
      </c>
    </row>
    <row r="10885" spans="1:8" x14ac:dyDescent="0.25">
      <c r="A10885" t="s">
        <v>366</v>
      </c>
      <c r="B10885" t="s">
        <v>1138</v>
      </c>
      <c r="C10885" t="s">
        <v>89</v>
      </c>
      <c r="D10885" t="s">
        <v>89</v>
      </c>
      <c r="E10885" t="s">
        <v>1139</v>
      </c>
      <c r="F10885" t="s">
        <v>89</v>
      </c>
      <c r="G10885" t="s">
        <v>89</v>
      </c>
      <c r="H10885" t="s">
        <v>93</v>
      </c>
    </row>
    <row r="10886" spans="1:8" x14ac:dyDescent="0.25">
      <c r="A10886" t="s">
        <v>367</v>
      </c>
      <c r="B10886" t="s">
        <v>8183</v>
      </c>
      <c r="C10886" t="s">
        <v>89</v>
      </c>
      <c r="D10886" t="s">
        <v>8184</v>
      </c>
      <c r="E10886" t="s">
        <v>1102</v>
      </c>
      <c r="F10886" t="s">
        <v>89</v>
      </c>
      <c r="G10886" t="s">
        <v>89</v>
      </c>
      <c r="H10886" t="s">
        <v>93</v>
      </c>
    </row>
    <row r="10887" spans="1:8" x14ac:dyDescent="0.25">
      <c r="A10887" t="s">
        <v>367</v>
      </c>
      <c r="B10887" t="s">
        <v>8185</v>
      </c>
      <c r="C10887" t="s">
        <v>89</v>
      </c>
      <c r="D10887" t="s">
        <v>8186</v>
      </c>
      <c r="E10887" t="s">
        <v>1258</v>
      </c>
      <c r="F10887" t="s">
        <v>89</v>
      </c>
      <c r="G10887" t="s">
        <v>89</v>
      </c>
      <c r="H10887" t="s">
        <v>93</v>
      </c>
    </row>
    <row r="10888" spans="1:8" x14ac:dyDescent="0.25">
      <c r="A10888" t="s">
        <v>367</v>
      </c>
      <c r="B10888" t="s">
        <v>2347</v>
      </c>
      <c r="C10888" t="s">
        <v>89</v>
      </c>
      <c r="D10888" t="s">
        <v>8187</v>
      </c>
      <c r="E10888" t="s">
        <v>1258</v>
      </c>
      <c r="F10888" t="s">
        <v>89</v>
      </c>
      <c r="G10888" t="s">
        <v>89</v>
      </c>
      <c r="H10888" t="s">
        <v>93</v>
      </c>
    </row>
    <row r="10889" spans="1:8" x14ac:dyDescent="0.25">
      <c r="A10889" t="s">
        <v>367</v>
      </c>
      <c r="B10889" t="s">
        <v>8188</v>
      </c>
      <c r="C10889" t="s">
        <v>89</v>
      </c>
      <c r="D10889" t="s">
        <v>8189</v>
      </c>
      <c r="E10889" t="s">
        <v>1258</v>
      </c>
      <c r="F10889" t="s">
        <v>89</v>
      </c>
      <c r="G10889" t="s">
        <v>89</v>
      </c>
      <c r="H10889" t="s">
        <v>93</v>
      </c>
    </row>
    <row r="10890" spans="1:8" x14ac:dyDescent="0.25">
      <c r="A10890" t="s">
        <v>367</v>
      </c>
      <c r="B10890" t="s">
        <v>5957</v>
      </c>
      <c r="C10890" t="s">
        <v>89</v>
      </c>
      <c r="D10890" t="s">
        <v>8190</v>
      </c>
      <c r="E10890" t="s">
        <v>1102</v>
      </c>
      <c r="F10890" t="s">
        <v>89</v>
      </c>
      <c r="G10890" t="s">
        <v>89</v>
      </c>
      <c r="H10890" t="s">
        <v>93</v>
      </c>
    </row>
    <row r="10891" spans="1:8" x14ac:dyDescent="0.25">
      <c r="A10891" t="s">
        <v>367</v>
      </c>
      <c r="B10891" t="s">
        <v>2352</v>
      </c>
      <c r="C10891" t="s">
        <v>89</v>
      </c>
      <c r="D10891" t="s">
        <v>8191</v>
      </c>
      <c r="E10891" t="s">
        <v>1094</v>
      </c>
      <c r="F10891" t="s">
        <v>89</v>
      </c>
      <c r="G10891" t="s">
        <v>89</v>
      </c>
      <c r="H10891" t="s">
        <v>93</v>
      </c>
    </row>
    <row r="10892" spans="1:8" x14ac:dyDescent="0.25">
      <c r="A10892" t="s">
        <v>367</v>
      </c>
      <c r="B10892" t="s">
        <v>8192</v>
      </c>
      <c r="C10892" t="s">
        <v>89</v>
      </c>
      <c r="D10892" t="s">
        <v>8193</v>
      </c>
      <c r="E10892" t="s">
        <v>1102</v>
      </c>
      <c r="F10892" t="s">
        <v>89</v>
      </c>
      <c r="G10892" t="s">
        <v>89</v>
      </c>
      <c r="H10892" t="s">
        <v>93</v>
      </c>
    </row>
    <row r="10893" spans="1:8" x14ac:dyDescent="0.25">
      <c r="A10893" t="s">
        <v>367</v>
      </c>
      <c r="B10893" t="s">
        <v>8194</v>
      </c>
      <c r="C10893" t="s">
        <v>89</v>
      </c>
      <c r="D10893" t="s">
        <v>8184</v>
      </c>
      <c r="E10893" t="s">
        <v>1166</v>
      </c>
      <c r="F10893" t="s">
        <v>89</v>
      </c>
      <c r="G10893" t="s">
        <v>89</v>
      </c>
      <c r="H10893" t="s">
        <v>93</v>
      </c>
    </row>
    <row r="10894" spans="1:8" x14ac:dyDescent="0.25">
      <c r="A10894" t="s">
        <v>367</v>
      </c>
      <c r="B10894" t="s">
        <v>8195</v>
      </c>
      <c r="C10894" t="s">
        <v>89</v>
      </c>
      <c r="D10894" t="s">
        <v>8186</v>
      </c>
      <c r="E10894" t="s">
        <v>1102</v>
      </c>
      <c r="F10894" t="s">
        <v>89</v>
      </c>
      <c r="G10894" t="s">
        <v>89</v>
      </c>
      <c r="H10894" t="s">
        <v>93</v>
      </c>
    </row>
    <row r="10895" spans="1:8" x14ac:dyDescent="0.25">
      <c r="A10895" t="s">
        <v>367</v>
      </c>
      <c r="B10895" t="s">
        <v>5301</v>
      </c>
      <c r="C10895" t="s">
        <v>89</v>
      </c>
      <c r="D10895" t="s">
        <v>8187</v>
      </c>
      <c r="E10895" t="s">
        <v>1102</v>
      </c>
      <c r="F10895" t="s">
        <v>89</v>
      </c>
      <c r="G10895" t="s">
        <v>89</v>
      </c>
      <c r="H10895" t="s">
        <v>93</v>
      </c>
    </row>
    <row r="10896" spans="1:8" x14ac:dyDescent="0.25">
      <c r="A10896" t="s">
        <v>367</v>
      </c>
      <c r="B10896" t="s">
        <v>8196</v>
      </c>
      <c r="C10896" t="s">
        <v>89</v>
      </c>
      <c r="D10896" t="s">
        <v>8189</v>
      </c>
      <c r="E10896" t="s">
        <v>1102</v>
      </c>
      <c r="F10896" t="s">
        <v>89</v>
      </c>
      <c r="G10896" t="s">
        <v>89</v>
      </c>
      <c r="H10896" t="s">
        <v>93</v>
      </c>
    </row>
    <row r="10897" spans="1:8" x14ac:dyDescent="0.25">
      <c r="A10897" t="s">
        <v>367</v>
      </c>
      <c r="B10897" t="s">
        <v>5973</v>
      </c>
      <c r="C10897" t="s">
        <v>89</v>
      </c>
      <c r="D10897" t="s">
        <v>8190</v>
      </c>
      <c r="E10897" t="s">
        <v>1166</v>
      </c>
      <c r="F10897" t="s">
        <v>89</v>
      </c>
      <c r="G10897" t="s">
        <v>89</v>
      </c>
      <c r="H10897" t="s">
        <v>93</v>
      </c>
    </row>
    <row r="10898" spans="1:8" x14ac:dyDescent="0.25">
      <c r="A10898" t="s">
        <v>367</v>
      </c>
      <c r="B10898" t="s">
        <v>3867</v>
      </c>
      <c r="C10898" t="s">
        <v>89</v>
      </c>
      <c r="D10898" t="s">
        <v>8191</v>
      </c>
      <c r="E10898" t="s">
        <v>1485</v>
      </c>
      <c r="F10898" t="s">
        <v>89</v>
      </c>
      <c r="G10898" t="s">
        <v>89</v>
      </c>
      <c r="H10898" t="s">
        <v>93</v>
      </c>
    </row>
    <row r="10899" spans="1:8" x14ac:dyDescent="0.25">
      <c r="A10899" t="s">
        <v>367</v>
      </c>
      <c r="B10899" t="s">
        <v>8197</v>
      </c>
      <c r="C10899" t="s">
        <v>89</v>
      </c>
      <c r="D10899" t="s">
        <v>8193</v>
      </c>
      <c r="E10899" t="s">
        <v>1166</v>
      </c>
      <c r="F10899" t="s">
        <v>89</v>
      </c>
      <c r="G10899" t="s">
        <v>89</v>
      </c>
      <c r="H10899" t="s">
        <v>93</v>
      </c>
    </row>
    <row r="10900" spans="1:8" x14ac:dyDescent="0.25">
      <c r="A10900" t="s">
        <v>367</v>
      </c>
      <c r="B10900" t="s">
        <v>5191</v>
      </c>
      <c r="C10900" t="s">
        <v>89</v>
      </c>
      <c r="D10900" t="s">
        <v>8198</v>
      </c>
      <c r="E10900" t="s">
        <v>1100</v>
      </c>
      <c r="F10900" t="s">
        <v>89</v>
      </c>
      <c r="G10900" t="s">
        <v>89</v>
      </c>
      <c r="H10900" t="s">
        <v>93</v>
      </c>
    </row>
    <row r="10901" spans="1:8" x14ac:dyDescent="0.25">
      <c r="A10901" t="s">
        <v>367</v>
      </c>
      <c r="B10901" t="s">
        <v>2260</v>
      </c>
      <c r="C10901" t="s">
        <v>89</v>
      </c>
      <c r="D10901" t="s">
        <v>8199</v>
      </c>
      <c r="E10901" t="s">
        <v>1100</v>
      </c>
      <c r="F10901" t="s">
        <v>89</v>
      </c>
      <c r="G10901" t="s">
        <v>89</v>
      </c>
      <c r="H10901" t="s">
        <v>93</v>
      </c>
    </row>
    <row r="10902" spans="1:8" x14ac:dyDescent="0.25">
      <c r="A10902" t="s">
        <v>367</v>
      </c>
      <c r="B10902" t="s">
        <v>8200</v>
      </c>
      <c r="C10902" t="s">
        <v>89</v>
      </c>
      <c r="D10902" t="s">
        <v>8201</v>
      </c>
      <c r="E10902" t="s">
        <v>1113</v>
      </c>
      <c r="F10902" t="s">
        <v>89</v>
      </c>
      <c r="G10902" t="s">
        <v>89</v>
      </c>
      <c r="H10902" t="s">
        <v>93</v>
      </c>
    </row>
    <row r="10903" spans="1:8" x14ac:dyDescent="0.25">
      <c r="A10903" t="s">
        <v>367</v>
      </c>
      <c r="B10903" t="s">
        <v>8202</v>
      </c>
      <c r="C10903" t="s">
        <v>89</v>
      </c>
      <c r="D10903" t="s">
        <v>8203</v>
      </c>
      <c r="E10903" t="s">
        <v>1100</v>
      </c>
      <c r="F10903" t="s">
        <v>89</v>
      </c>
      <c r="G10903" t="s">
        <v>89</v>
      </c>
      <c r="H10903" t="s">
        <v>93</v>
      </c>
    </row>
    <row r="10904" spans="1:8" x14ac:dyDescent="0.25">
      <c r="A10904" t="s">
        <v>367</v>
      </c>
      <c r="B10904" t="s">
        <v>4666</v>
      </c>
      <c r="C10904" t="s">
        <v>89</v>
      </c>
      <c r="D10904" t="s">
        <v>89</v>
      </c>
      <c r="E10904" t="s">
        <v>1135</v>
      </c>
      <c r="F10904" t="s">
        <v>89</v>
      </c>
      <c r="G10904" t="s">
        <v>89</v>
      </c>
      <c r="H10904" t="s">
        <v>93</v>
      </c>
    </row>
    <row r="10905" spans="1:8" x14ac:dyDescent="0.25">
      <c r="A10905" t="s">
        <v>367</v>
      </c>
      <c r="B10905" t="s">
        <v>1118</v>
      </c>
      <c r="C10905" t="s">
        <v>89</v>
      </c>
      <c r="D10905" t="s">
        <v>89</v>
      </c>
      <c r="E10905" t="s">
        <v>1100</v>
      </c>
      <c r="F10905" t="s">
        <v>89</v>
      </c>
      <c r="G10905" t="s">
        <v>89</v>
      </c>
      <c r="H10905" t="s">
        <v>93</v>
      </c>
    </row>
    <row r="10906" spans="1:8" x14ac:dyDescent="0.25">
      <c r="A10906" t="s">
        <v>367</v>
      </c>
      <c r="B10906" t="s">
        <v>7114</v>
      </c>
      <c r="C10906" t="s">
        <v>89</v>
      </c>
      <c r="D10906" t="s">
        <v>89</v>
      </c>
      <c r="E10906" t="s">
        <v>1272</v>
      </c>
      <c r="F10906" t="s">
        <v>89</v>
      </c>
      <c r="G10906" t="s">
        <v>89</v>
      </c>
      <c r="H10906" t="s">
        <v>93</v>
      </c>
    </row>
    <row r="10907" spans="1:8" x14ac:dyDescent="0.25">
      <c r="A10907" t="s">
        <v>367</v>
      </c>
      <c r="B10907" t="s">
        <v>1122</v>
      </c>
      <c r="C10907" t="s">
        <v>89</v>
      </c>
      <c r="D10907" t="s">
        <v>89</v>
      </c>
      <c r="E10907" t="s">
        <v>1218</v>
      </c>
      <c r="F10907" t="s">
        <v>89</v>
      </c>
      <c r="G10907" t="s">
        <v>89</v>
      </c>
      <c r="H10907" t="s">
        <v>93</v>
      </c>
    </row>
    <row r="10908" spans="1:8" x14ac:dyDescent="0.25">
      <c r="A10908" t="s">
        <v>367</v>
      </c>
      <c r="B10908" t="s">
        <v>1124</v>
      </c>
      <c r="C10908" t="s">
        <v>89</v>
      </c>
      <c r="D10908" t="s">
        <v>89</v>
      </c>
      <c r="E10908" t="s">
        <v>1218</v>
      </c>
      <c r="F10908" t="s">
        <v>89</v>
      </c>
      <c r="G10908" t="s">
        <v>89</v>
      </c>
      <c r="H10908" t="s">
        <v>93</v>
      </c>
    </row>
    <row r="10909" spans="1:8" x14ac:dyDescent="0.25">
      <c r="A10909" t="s">
        <v>367</v>
      </c>
      <c r="B10909" t="s">
        <v>1125</v>
      </c>
      <c r="C10909" t="s">
        <v>89</v>
      </c>
      <c r="D10909" t="s">
        <v>89</v>
      </c>
      <c r="E10909" t="s">
        <v>1218</v>
      </c>
      <c r="F10909" t="s">
        <v>89</v>
      </c>
      <c r="G10909" t="s">
        <v>89</v>
      </c>
      <c r="H10909" t="s">
        <v>93</v>
      </c>
    </row>
    <row r="10910" spans="1:8" x14ac:dyDescent="0.25">
      <c r="A10910" t="s">
        <v>367</v>
      </c>
      <c r="B10910" t="s">
        <v>4754</v>
      </c>
      <c r="C10910" t="s">
        <v>89</v>
      </c>
      <c r="D10910" t="s">
        <v>89</v>
      </c>
      <c r="E10910" t="s">
        <v>1218</v>
      </c>
      <c r="F10910" t="s">
        <v>89</v>
      </c>
      <c r="G10910" t="s">
        <v>89</v>
      </c>
      <c r="H10910" t="s">
        <v>93</v>
      </c>
    </row>
    <row r="10911" spans="1:8" x14ac:dyDescent="0.25">
      <c r="A10911" t="s">
        <v>367</v>
      </c>
      <c r="B10911" t="s">
        <v>1200</v>
      </c>
      <c r="C10911" t="s">
        <v>89</v>
      </c>
      <c r="D10911" t="s">
        <v>89</v>
      </c>
      <c r="E10911" t="s">
        <v>1218</v>
      </c>
      <c r="F10911" t="s">
        <v>89</v>
      </c>
      <c r="G10911" t="s">
        <v>89</v>
      </c>
      <c r="H10911" t="s">
        <v>93</v>
      </c>
    </row>
    <row r="10912" spans="1:8" x14ac:dyDescent="0.25">
      <c r="A10912" t="s">
        <v>367</v>
      </c>
      <c r="B10912" t="s">
        <v>1438</v>
      </c>
      <c r="C10912" t="s">
        <v>89</v>
      </c>
      <c r="D10912" t="s">
        <v>89</v>
      </c>
      <c r="E10912" t="s">
        <v>1218</v>
      </c>
      <c r="F10912" t="s">
        <v>89</v>
      </c>
      <c r="G10912" t="s">
        <v>89</v>
      </c>
      <c r="H10912" t="s">
        <v>93</v>
      </c>
    </row>
    <row r="10913" spans="1:8" x14ac:dyDescent="0.25">
      <c r="A10913" t="s">
        <v>367</v>
      </c>
      <c r="B10913" t="s">
        <v>1130</v>
      </c>
      <c r="C10913" t="s">
        <v>89</v>
      </c>
      <c r="D10913" t="s">
        <v>89</v>
      </c>
      <c r="E10913" t="s">
        <v>1129</v>
      </c>
      <c r="F10913" t="s">
        <v>89</v>
      </c>
      <c r="G10913" t="s">
        <v>89</v>
      </c>
      <c r="H10913" t="s">
        <v>93</v>
      </c>
    </row>
    <row r="10914" spans="1:8" x14ac:dyDescent="0.25">
      <c r="A10914" t="s">
        <v>367</v>
      </c>
      <c r="B10914" t="s">
        <v>1132</v>
      </c>
      <c r="C10914" t="s">
        <v>89</v>
      </c>
      <c r="D10914" t="s">
        <v>89</v>
      </c>
      <c r="E10914" t="s">
        <v>1286</v>
      </c>
      <c r="F10914" t="s">
        <v>89</v>
      </c>
      <c r="G10914" t="s">
        <v>89</v>
      </c>
      <c r="H10914" t="s">
        <v>93</v>
      </c>
    </row>
    <row r="10915" spans="1:8" x14ac:dyDescent="0.25">
      <c r="A10915" t="s">
        <v>367</v>
      </c>
      <c r="B10915" t="s">
        <v>8204</v>
      </c>
      <c r="C10915" t="s">
        <v>89</v>
      </c>
      <c r="D10915" t="s">
        <v>89</v>
      </c>
      <c r="E10915" t="s">
        <v>1202</v>
      </c>
      <c r="F10915" t="s">
        <v>89</v>
      </c>
      <c r="G10915" t="s">
        <v>89</v>
      </c>
      <c r="H10915" t="s">
        <v>93</v>
      </c>
    </row>
    <row r="10916" spans="1:8" x14ac:dyDescent="0.25">
      <c r="A10916" t="s">
        <v>367</v>
      </c>
      <c r="B10916" t="s">
        <v>7533</v>
      </c>
      <c r="C10916" t="s">
        <v>89</v>
      </c>
      <c r="D10916" t="s">
        <v>89</v>
      </c>
      <c r="E10916" t="s">
        <v>1135</v>
      </c>
      <c r="F10916" t="s">
        <v>89</v>
      </c>
      <c r="G10916" t="s">
        <v>89</v>
      </c>
      <c r="H10916" t="s">
        <v>93</v>
      </c>
    </row>
    <row r="10917" spans="1:8" x14ac:dyDescent="0.25">
      <c r="A10917" t="s">
        <v>367</v>
      </c>
      <c r="B10917" t="s">
        <v>7532</v>
      </c>
      <c r="C10917" t="s">
        <v>89</v>
      </c>
      <c r="D10917" t="s">
        <v>89</v>
      </c>
      <c r="E10917" t="s">
        <v>1100</v>
      </c>
      <c r="F10917" t="s">
        <v>89</v>
      </c>
      <c r="G10917" t="s">
        <v>89</v>
      </c>
      <c r="H10917" t="s">
        <v>93</v>
      </c>
    </row>
    <row r="10918" spans="1:8" x14ac:dyDescent="0.25">
      <c r="A10918" t="s">
        <v>367</v>
      </c>
      <c r="B10918" t="s">
        <v>5878</v>
      </c>
      <c r="C10918" t="s">
        <v>89</v>
      </c>
      <c r="D10918" t="s">
        <v>89</v>
      </c>
      <c r="E10918" t="s">
        <v>1100</v>
      </c>
      <c r="F10918" t="s">
        <v>89</v>
      </c>
      <c r="G10918" t="s">
        <v>89</v>
      </c>
      <c r="H10918" t="s">
        <v>93</v>
      </c>
    </row>
    <row r="10919" spans="1:8" x14ac:dyDescent="0.25">
      <c r="A10919" t="s">
        <v>367</v>
      </c>
      <c r="B10919" t="s">
        <v>8205</v>
      </c>
      <c r="C10919" t="s">
        <v>89</v>
      </c>
      <c r="D10919" t="s">
        <v>89</v>
      </c>
      <c r="E10919" t="s">
        <v>1100</v>
      </c>
      <c r="F10919" t="s">
        <v>89</v>
      </c>
      <c r="G10919" t="s">
        <v>89</v>
      </c>
      <c r="H10919" t="s">
        <v>93</v>
      </c>
    </row>
    <row r="10920" spans="1:8" x14ac:dyDescent="0.25">
      <c r="A10920" t="s">
        <v>367</v>
      </c>
      <c r="B10920" t="s">
        <v>3436</v>
      </c>
      <c r="C10920" t="s">
        <v>89</v>
      </c>
      <c r="D10920" t="s">
        <v>89</v>
      </c>
      <c r="E10920" t="s">
        <v>1100</v>
      </c>
      <c r="F10920" t="s">
        <v>89</v>
      </c>
      <c r="G10920" t="s">
        <v>89</v>
      </c>
      <c r="H10920" t="s">
        <v>93</v>
      </c>
    </row>
    <row r="10921" spans="1:8" x14ac:dyDescent="0.25">
      <c r="A10921" t="s">
        <v>367</v>
      </c>
      <c r="B10921" t="s">
        <v>3431</v>
      </c>
      <c r="C10921" t="s">
        <v>89</v>
      </c>
      <c r="D10921" t="s">
        <v>89</v>
      </c>
      <c r="E10921" t="s">
        <v>1135</v>
      </c>
      <c r="F10921" t="s">
        <v>89</v>
      </c>
      <c r="G10921" t="s">
        <v>89</v>
      </c>
      <c r="H10921" t="s">
        <v>93</v>
      </c>
    </row>
    <row r="10922" spans="1:8" x14ac:dyDescent="0.25">
      <c r="A10922" t="s">
        <v>367</v>
      </c>
      <c r="B10922" t="s">
        <v>1138</v>
      </c>
      <c r="C10922" t="s">
        <v>89</v>
      </c>
      <c r="D10922" t="s">
        <v>89</v>
      </c>
      <c r="E10922" t="s">
        <v>1139</v>
      </c>
      <c r="F10922" t="s">
        <v>89</v>
      </c>
      <c r="G10922" t="s">
        <v>89</v>
      </c>
      <c r="H10922" t="s">
        <v>93</v>
      </c>
    </row>
    <row r="10923" spans="1:8" x14ac:dyDescent="0.25">
      <c r="A10923" t="s">
        <v>369</v>
      </c>
      <c r="B10923" t="s">
        <v>1140</v>
      </c>
      <c r="C10923" t="s">
        <v>89</v>
      </c>
      <c r="D10923" t="s">
        <v>8206</v>
      </c>
      <c r="E10923" t="s">
        <v>1100</v>
      </c>
      <c r="F10923" t="s">
        <v>89</v>
      </c>
      <c r="G10923" t="s">
        <v>89</v>
      </c>
      <c r="H10923" t="s">
        <v>93</v>
      </c>
    </row>
    <row r="10924" spans="1:8" x14ac:dyDescent="0.25">
      <c r="A10924" t="s">
        <v>369</v>
      </c>
      <c r="B10924" t="s">
        <v>1405</v>
      </c>
      <c r="C10924" t="s">
        <v>89</v>
      </c>
      <c r="D10924" t="s">
        <v>8207</v>
      </c>
      <c r="E10924" t="s">
        <v>1238</v>
      </c>
      <c r="F10924" t="s">
        <v>89</v>
      </c>
      <c r="G10924" t="s">
        <v>89</v>
      </c>
      <c r="H10924" t="s">
        <v>93</v>
      </c>
    </row>
    <row r="10925" spans="1:8" x14ac:dyDescent="0.25">
      <c r="A10925" t="s">
        <v>369</v>
      </c>
      <c r="B10925" t="s">
        <v>8208</v>
      </c>
      <c r="C10925" t="s">
        <v>89</v>
      </c>
      <c r="D10925" t="s">
        <v>8209</v>
      </c>
      <c r="E10925" t="s">
        <v>1121</v>
      </c>
      <c r="F10925" t="s">
        <v>89</v>
      </c>
      <c r="G10925" t="s">
        <v>89</v>
      </c>
      <c r="H10925" t="s">
        <v>93</v>
      </c>
    </row>
    <row r="10926" spans="1:8" x14ac:dyDescent="0.25">
      <c r="A10926" t="s">
        <v>369</v>
      </c>
      <c r="B10926" t="s">
        <v>3230</v>
      </c>
      <c r="C10926" t="s">
        <v>89</v>
      </c>
      <c r="D10926" t="s">
        <v>8207</v>
      </c>
      <c r="E10926" t="s">
        <v>1238</v>
      </c>
      <c r="F10926" t="s">
        <v>89</v>
      </c>
      <c r="G10926" t="s">
        <v>89</v>
      </c>
      <c r="H10926" t="s">
        <v>93</v>
      </c>
    </row>
    <row r="10927" spans="1:8" x14ac:dyDescent="0.25">
      <c r="A10927" t="s">
        <v>369</v>
      </c>
      <c r="B10927" t="s">
        <v>2172</v>
      </c>
      <c r="C10927" t="s">
        <v>89</v>
      </c>
      <c r="D10927" t="s">
        <v>8210</v>
      </c>
      <c r="E10927" t="s">
        <v>1238</v>
      </c>
      <c r="F10927" t="s">
        <v>89</v>
      </c>
      <c r="G10927" t="s">
        <v>89</v>
      </c>
      <c r="H10927" t="s">
        <v>93</v>
      </c>
    </row>
    <row r="10928" spans="1:8" x14ac:dyDescent="0.25">
      <c r="A10928" t="s">
        <v>369</v>
      </c>
      <c r="B10928" t="s">
        <v>8211</v>
      </c>
      <c r="C10928" t="s">
        <v>89</v>
      </c>
      <c r="D10928" t="s">
        <v>8212</v>
      </c>
      <c r="E10928" t="s">
        <v>1349</v>
      </c>
      <c r="F10928" t="s">
        <v>89</v>
      </c>
      <c r="G10928" t="s">
        <v>89</v>
      </c>
      <c r="H10928" t="s">
        <v>93</v>
      </c>
    </row>
    <row r="10929" spans="1:8" x14ac:dyDescent="0.25">
      <c r="A10929" t="s">
        <v>369</v>
      </c>
      <c r="B10929" t="s">
        <v>2172</v>
      </c>
      <c r="C10929" t="s">
        <v>89</v>
      </c>
      <c r="D10929" t="s">
        <v>8210</v>
      </c>
      <c r="E10929" t="s">
        <v>1238</v>
      </c>
      <c r="F10929" t="s">
        <v>89</v>
      </c>
      <c r="G10929" t="s">
        <v>89</v>
      </c>
      <c r="H10929" t="s">
        <v>93</v>
      </c>
    </row>
    <row r="10930" spans="1:8" x14ac:dyDescent="0.25">
      <c r="A10930" t="s">
        <v>369</v>
      </c>
      <c r="B10930" t="s">
        <v>1403</v>
      </c>
      <c r="C10930" t="s">
        <v>89</v>
      </c>
      <c r="D10930" t="s">
        <v>8213</v>
      </c>
      <c r="E10930" t="s">
        <v>1102</v>
      </c>
      <c r="F10930" t="s">
        <v>89</v>
      </c>
      <c r="G10930" t="s">
        <v>89</v>
      </c>
      <c r="H10930" t="s">
        <v>93</v>
      </c>
    </row>
    <row r="10931" spans="1:8" x14ac:dyDescent="0.25">
      <c r="A10931" t="s">
        <v>369</v>
      </c>
      <c r="B10931" t="s">
        <v>2551</v>
      </c>
      <c r="C10931" t="s">
        <v>89</v>
      </c>
      <c r="D10931" t="s">
        <v>8213</v>
      </c>
      <c r="E10931" t="s">
        <v>1102</v>
      </c>
      <c r="F10931" t="s">
        <v>89</v>
      </c>
      <c r="G10931" t="s">
        <v>89</v>
      </c>
      <c r="H10931" t="s">
        <v>93</v>
      </c>
    </row>
    <row r="10932" spans="1:8" x14ac:dyDescent="0.25">
      <c r="A10932" t="s">
        <v>369</v>
      </c>
      <c r="B10932" t="s">
        <v>1404</v>
      </c>
      <c r="C10932" t="s">
        <v>89</v>
      </c>
      <c r="D10932" t="s">
        <v>8213</v>
      </c>
      <c r="E10932" t="s">
        <v>1102</v>
      </c>
      <c r="F10932" t="s">
        <v>89</v>
      </c>
      <c r="G10932" t="s">
        <v>89</v>
      </c>
      <c r="H10932" t="s">
        <v>93</v>
      </c>
    </row>
    <row r="10933" spans="1:8" x14ac:dyDescent="0.25">
      <c r="A10933" t="s">
        <v>369</v>
      </c>
      <c r="B10933" t="s">
        <v>1314</v>
      </c>
      <c r="C10933" t="s">
        <v>89</v>
      </c>
      <c r="D10933" t="s">
        <v>8213</v>
      </c>
      <c r="E10933" t="s">
        <v>1258</v>
      </c>
      <c r="F10933" t="s">
        <v>89</v>
      </c>
      <c r="G10933" t="s">
        <v>89</v>
      </c>
      <c r="H10933" t="s">
        <v>93</v>
      </c>
    </row>
    <row r="10934" spans="1:8" x14ac:dyDescent="0.25">
      <c r="A10934" t="s">
        <v>369</v>
      </c>
      <c r="B10934" t="s">
        <v>8208</v>
      </c>
      <c r="C10934" t="s">
        <v>89</v>
      </c>
      <c r="D10934" t="s">
        <v>8209</v>
      </c>
      <c r="E10934" t="s">
        <v>1121</v>
      </c>
      <c r="F10934" t="s">
        <v>89</v>
      </c>
      <c r="G10934" t="s">
        <v>89</v>
      </c>
      <c r="H10934" t="s">
        <v>93</v>
      </c>
    </row>
    <row r="10935" spans="1:8" x14ac:dyDescent="0.25">
      <c r="A10935" t="s">
        <v>369</v>
      </c>
      <c r="B10935" t="s">
        <v>1223</v>
      </c>
      <c r="C10935" t="s">
        <v>89</v>
      </c>
      <c r="D10935" t="s">
        <v>8214</v>
      </c>
      <c r="E10935" t="s">
        <v>1258</v>
      </c>
      <c r="F10935" t="s">
        <v>89</v>
      </c>
      <c r="G10935" t="s">
        <v>89</v>
      </c>
      <c r="H10935" t="s">
        <v>93</v>
      </c>
    </row>
    <row r="10936" spans="1:8" x14ac:dyDescent="0.25">
      <c r="A10936" t="s">
        <v>369</v>
      </c>
      <c r="B10936" t="s">
        <v>1149</v>
      </c>
      <c r="C10936" t="s">
        <v>89</v>
      </c>
      <c r="D10936" t="s">
        <v>8207</v>
      </c>
      <c r="E10936" t="s">
        <v>1238</v>
      </c>
      <c r="F10936" t="s">
        <v>89</v>
      </c>
      <c r="G10936" t="s">
        <v>89</v>
      </c>
      <c r="H10936" t="s">
        <v>93</v>
      </c>
    </row>
    <row r="10937" spans="1:8" x14ac:dyDescent="0.25">
      <c r="A10937" t="s">
        <v>369</v>
      </c>
      <c r="B10937" t="s">
        <v>3251</v>
      </c>
      <c r="C10937" t="s">
        <v>89</v>
      </c>
      <c r="D10937" t="s">
        <v>8207</v>
      </c>
      <c r="E10937" t="s">
        <v>1238</v>
      </c>
      <c r="F10937" t="s">
        <v>89</v>
      </c>
      <c r="G10937" t="s">
        <v>89</v>
      </c>
      <c r="H10937" t="s">
        <v>93</v>
      </c>
    </row>
    <row r="10938" spans="1:8" x14ac:dyDescent="0.25">
      <c r="A10938" t="s">
        <v>369</v>
      </c>
      <c r="B10938" t="s">
        <v>3230</v>
      </c>
      <c r="C10938" t="s">
        <v>89</v>
      </c>
      <c r="D10938" t="s">
        <v>8207</v>
      </c>
      <c r="E10938" t="s">
        <v>1238</v>
      </c>
      <c r="F10938" t="s">
        <v>89</v>
      </c>
      <c r="G10938" t="s">
        <v>89</v>
      </c>
      <c r="H10938" t="s">
        <v>93</v>
      </c>
    </row>
    <row r="10939" spans="1:8" x14ac:dyDescent="0.25">
      <c r="A10939" t="s">
        <v>369</v>
      </c>
      <c r="B10939" t="s">
        <v>1405</v>
      </c>
      <c r="C10939" t="s">
        <v>89</v>
      </c>
      <c r="D10939" t="s">
        <v>8207</v>
      </c>
      <c r="E10939" t="s">
        <v>1238</v>
      </c>
      <c r="F10939" t="s">
        <v>89</v>
      </c>
      <c r="G10939" t="s">
        <v>89</v>
      </c>
      <c r="H10939" t="s">
        <v>93</v>
      </c>
    </row>
    <row r="10940" spans="1:8" x14ac:dyDescent="0.25">
      <c r="A10940" t="s">
        <v>369</v>
      </c>
      <c r="B10940" t="s">
        <v>1140</v>
      </c>
      <c r="C10940" t="s">
        <v>89</v>
      </c>
      <c r="D10940" t="s">
        <v>8206</v>
      </c>
      <c r="E10940" t="s">
        <v>1100</v>
      </c>
      <c r="F10940" t="s">
        <v>89</v>
      </c>
      <c r="G10940" t="s">
        <v>89</v>
      </c>
      <c r="H10940" t="s">
        <v>93</v>
      </c>
    </row>
    <row r="10941" spans="1:8" x14ac:dyDescent="0.25">
      <c r="A10941" t="s">
        <v>369</v>
      </c>
      <c r="B10941" t="s">
        <v>1809</v>
      </c>
      <c r="C10941" t="s">
        <v>89</v>
      </c>
      <c r="D10941" t="s">
        <v>89</v>
      </c>
      <c r="E10941" t="s">
        <v>1238</v>
      </c>
      <c r="F10941" t="s">
        <v>89</v>
      </c>
      <c r="G10941" t="s">
        <v>89</v>
      </c>
      <c r="H10941" t="s">
        <v>93</v>
      </c>
    </row>
    <row r="10942" spans="1:8" x14ac:dyDescent="0.25">
      <c r="A10942" t="s">
        <v>369</v>
      </c>
      <c r="B10942" t="s">
        <v>347</v>
      </c>
      <c r="C10942" t="s">
        <v>89</v>
      </c>
      <c r="D10942" t="s">
        <v>5598</v>
      </c>
      <c r="E10942" t="s">
        <v>1105</v>
      </c>
      <c r="F10942" t="s">
        <v>89</v>
      </c>
      <c r="G10942" t="s">
        <v>89</v>
      </c>
      <c r="H10942" t="s">
        <v>93</v>
      </c>
    </row>
    <row r="10943" spans="1:8" x14ac:dyDescent="0.25">
      <c r="A10943" t="s">
        <v>369</v>
      </c>
      <c r="B10943" t="s">
        <v>8215</v>
      </c>
      <c r="C10943" t="s">
        <v>89</v>
      </c>
      <c r="D10943" t="s">
        <v>8216</v>
      </c>
      <c r="E10943" t="s">
        <v>1238</v>
      </c>
      <c r="F10943" t="s">
        <v>89</v>
      </c>
      <c r="G10943" t="s">
        <v>89</v>
      </c>
      <c r="H10943" t="s">
        <v>93</v>
      </c>
    </row>
    <row r="10944" spans="1:8" x14ac:dyDescent="0.25">
      <c r="A10944" t="s">
        <v>369</v>
      </c>
      <c r="B10944" t="s">
        <v>8217</v>
      </c>
      <c r="C10944" t="s">
        <v>89</v>
      </c>
      <c r="D10944" t="s">
        <v>89</v>
      </c>
      <c r="E10944" t="s">
        <v>1388</v>
      </c>
      <c r="F10944" t="s">
        <v>89</v>
      </c>
      <c r="G10944" t="s">
        <v>89</v>
      </c>
      <c r="H10944" t="s">
        <v>93</v>
      </c>
    </row>
    <row r="10945" spans="1:8" x14ac:dyDescent="0.25">
      <c r="A10945" t="s">
        <v>369</v>
      </c>
      <c r="B10945" t="s">
        <v>1649</v>
      </c>
      <c r="C10945" t="s">
        <v>89</v>
      </c>
      <c r="D10945" t="s">
        <v>89</v>
      </c>
      <c r="E10945" t="s">
        <v>1388</v>
      </c>
      <c r="F10945" t="s">
        <v>89</v>
      </c>
      <c r="G10945" t="s">
        <v>89</v>
      </c>
      <c r="H10945" t="s">
        <v>93</v>
      </c>
    </row>
    <row r="10946" spans="1:8" x14ac:dyDescent="0.25">
      <c r="A10946" t="s">
        <v>369</v>
      </c>
      <c r="B10946" t="s">
        <v>1329</v>
      </c>
      <c r="C10946" t="s">
        <v>89</v>
      </c>
      <c r="D10946" t="s">
        <v>89</v>
      </c>
      <c r="E10946" t="s">
        <v>1129</v>
      </c>
      <c r="F10946" t="s">
        <v>89</v>
      </c>
      <c r="G10946" t="s">
        <v>89</v>
      </c>
      <c r="H10946" t="s">
        <v>93</v>
      </c>
    </row>
    <row r="10947" spans="1:8" x14ac:dyDescent="0.25">
      <c r="A10947" t="s">
        <v>369</v>
      </c>
      <c r="B10947" t="s">
        <v>8218</v>
      </c>
      <c r="C10947" t="s">
        <v>89</v>
      </c>
      <c r="D10947" t="s">
        <v>8219</v>
      </c>
      <c r="E10947" t="s">
        <v>1135</v>
      </c>
      <c r="F10947" t="s">
        <v>89</v>
      </c>
      <c r="G10947" t="s">
        <v>89</v>
      </c>
      <c r="H10947" t="s">
        <v>93</v>
      </c>
    </row>
    <row r="10948" spans="1:8" x14ac:dyDescent="0.25">
      <c r="A10948" t="s">
        <v>369</v>
      </c>
      <c r="B10948" t="s">
        <v>8220</v>
      </c>
      <c r="C10948" t="s">
        <v>89</v>
      </c>
      <c r="D10948" t="s">
        <v>8221</v>
      </c>
      <c r="E10948" t="s">
        <v>1135</v>
      </c>
      <c r="F10948" t="s">
        <v>89</v>
      </c>
      <c r="G10948" t="s">
        <v>89</v>
      </c>
      <c r="H10948" t="s">
        <v>93</v>
      </c>
    </row>
    <row r="10949" spans="1:8" x14ac:dyDescent="0.25">
      <c r="A10949" t="s">
        <v>369</v>
      </c>
      <c r="B10949" t="s">
        <v>8222</v>
      </c>
      <c r="C10949" t="s">
        <v>89</v>
      </c>
      <c r="D10949" t="s">
        <v>8223</v>
      </c>
      <c r="E10949" t="s">
        <v>1135</v>
      </c>
      <c r="F10949" t="s">
        <v>89</v>
      </c>
      <c r="G10949" t="s">
        <v>89</v>
      </c>
      <c r="H10949" t="s">
        <v>93</v>
      </c>
    </row>
    <row r="10950" spans="1:8" x14ac:dyDescent="0.25">
      <c r="A10950" t="s">
        <v>369</v>
      </c>
      <c r="B10950" t="s">
        <v>8224</v>
      </c>
      <c r="C10950" t="s">
        <v>89</v>
      </c>
      <c r="D10950" t="s">
        <v>8225</v>
      </c>
      <c r="E10950" t="s">
        <v>1135</v>
      </c>
      <c r="F10950" t="s">
        <v>89</v>
      </c>
      <c r="G10950" t="s">
        <v>89</v>
      </c>
      <c r="H10950" t="s">
        <v>93</v>
      </c>
    </row>
    <row r="10951" spans="1:8" x14ac:dyDescent="0.25">
      <c r="A10951" t="s">
        <v>369</v>
      </c>
      <c r="B10951" t="s">
        <v>1122</v>
      </c>
      <c r="C10951" t="s">
        <v>89</v>
      </c>
      <c r="D10951" t="s">
        <v>89</v>
      </c>
      <c r="E10951" t="s">
        <v>1196</v>
      </c>
      <c r="F10951" t="s">
        <v>89</v>
      </c>
      <c r="G10951" t="s">
        <v>89</v>
      </c>
      <c r="H10951" t="s">
        <v>93</v>
      </c>
    </row>
    <row r="10952" spans="1:8" x14ac:dyDescent="0.25">
      <c r="A10952" t="s">
        <v>369</v>
      </c>
      <c r="B10952" t="s">
        <v>1527</v>
      </c>
      <c r="C10952" t="s">
        <v>89</v>
      </c>
      <c r="D10952" t="s">
        <v>1229</v>
      </c>
      <c r="E10952" t="s">
        <v>1129</v>
      </c>
      <c r="F10952" t="s">
        <v>89</v>
      </c>
      <c r="G10952" t="s">
        <v>89</v>
      </c>
      <c r="H10952" t="s">
        <v>93</v>
      </c>
    </row>
    <row r="10953" spans="1:8" x14ac:dyDescent="0.25">
      <c r="A10953" t="s">
        <v>369</v>
      </c>
      <c r="B10953" t="s">
        <v>1266</v>
      </c>
      <c r="C10953" t="s">
        <v>89</v>
      </c>
      <c r="D10953" t="s">
        <v>8226</v>
      </c>
      <c r="E10953" t="s">
        <v>1202</v>
      </c>
      <c r="F10953" t="s">
        <v>89</v>
      </c>
      <c r="G10953" t="s">
        <v>89</v>
      </c>
      <c r="H10953" t="s">
        <v>93</v>
      </c>
    </row>
    <row r="10954" spans="1:8" x14ac:dyDescent="0.25">
      <c r="A10954" t="s">
        <v>369</v>
      </c>
      <c r="B10954" t="s">
        <v>1285</v>
      </c>
      <c r="C10954" t="s">
        <v>89</v>
      </c>
      <c r="D10954" t="s">
        <v>8226</v>
      </c>
      <c r="E10954" t="s">
        <v>1202</v>
      </c>
      <c r="F10954" t="s">
        <v>89</v>
      </c>
      <c r="G10954" t="s">
        <v>89</v>
      </c>
      <c r="H10954" t="s">
        <v>93</v>
      </c>
    </row>
    <row r="10955" spans="1:8" x14ac:dyDescent="0.25">
      <c r="A10955" t="s">
        <v>369</v>
      </c>
      <c r="B10955" t="s">
        <v>1132</v>
      </c>
      <c r="C10955" t="s">
        <v>89</v>
      </c>
      <c r="D10955" t="s">
        <v>89</v>
      </c>
      <c r="E10955" t="s">
        <v>1221</v>
      </c>
      <c r="F10955" t="s">
        <v>89</v>
      </c>
      <c r="G10955" t="s">
        <v>89</v>
      </c>
      <c r="H10955" t="s">
        <v>93</v>
      </c>
    </row>
    <row r="10956" spans="1:8" x14ac:dyDescent="0.25">
      <c r="A10956" t="s">
        <v>369</v>
      </c>
      <c r="B10956" t="s">
        <v>1232</v>
      </c>
      <c r="C10956" t="s">
        <v>89</v>
      </c>
      <c r="D10956" t="s">
        <v>89</v>
      </c>
      <c r="E10956" t="s">
        <v>1233</v>
      </c>
      <c r="F10956" t="s">
        <v>89</v>
      </c>
      <c r="G10956" t="s">
        <v>89</v>
      </c>
      <c r="H10956" t="s">
        <v>93</v>
      </c>
    </row>
    <row r="10957" spans="1:8" x14ac:dyDescent="0.25">
      <c r="A10957" t="s">
        <v>369</v>
      </c>
      <c r="B10957" t="s">
        <v>2853</v>
      </c>
      <c r="C10957" t="s">
        <v>89</v>
      </c>
      <c r="D10957" t="s">
        <v>89</v>
      </c>
      <c r="E10957" t="s">
        <v>1272</v>
      </c>
      <c r="F10957" t="s">
        <v>89</v>
      </c>
      <c r="G10957" t="s">
        <v>89</v>
      </c>
      <c r="H10957" t="s">
        <v>93</v>
      </c>
    </row>
    <row r="10958" spans="1:8" x14ac:dyDescent="0.25">
      <c r="A10958" t="s">
        <v>369</v>
      </c>
      <c r="B10958" t="s">
        <v>2771</v>
      </c>
      <c r="C10958" t="s">
        <v>89</v>
      </c>
      <c r="D10958" t="s">
        <v>89</v>
      </c>
      <c r="E10958" t="s">
        <v>1272</v>
      </c>
      <c r="F10958" t="s">
        <v>89</v>
      </c>
      <c r="G10958" t="s">
        <v>89</v>
      </c>
      <c r="H10958" t="s">
        <v>93</v>
      </c>
    </row>
    <row r="10959" spans="1:8" x14ac:dyDescent="0.25">
      <c r="A10959" t="s">
        <v>369</v>
      </c>
      <c r="B10959" t="s">
        <v>8227</v>
      </c>
      <c r="C10959" t="s">
        <v>89</v>
      </c>
      <c r="D10959" t="s">
        <v>89</v>
      </c>
      <c r="E10959" t="s">
        <v>1272</v>
      </c>
      <c r="F10959" t="s">
        <v>89</v>
      </c>
      <c r="G10959" t="s">
        <v>89</v>
      </c>
      <c r="H10959" t="s">
        <v>93</v>
      </c>
    </row>
    <row r="10960" spans="1:8" x14ac:dyDescent="0.25">
      <c r="A10960" t="s">
        <v>369</v>
      </c>
      <c r="B10960" t="s">
        <v>2564</v>
      </c>
      <c r="C10960" t="s">
        <v>89</v>
      </c>
      <c r="D10960" t="s">
        <v>8209</v>
      </c>
      <c r="E10960" t="s">
        <v>1298</v>
      </c>
      <c r="F10960" t="s">
        <v>89</v>
      </c>
      <c r="G10960" t="s">
        <v>89</v>
      </c>
      <c r="H10960" t="s">
        <v>93</v>
      </c>
    </row>
    <row r="10961" spans="1:8" x14ac:dyDescent="0.25">
      <c r="A10961" t="s">
        <v>369</v>
      </c>
      <c r="B10961" t="s">
        <v>6839</v>
      </c>
      <c r="C10961" t="s">
        <v>89</v>
      </c>
      <c r="D10961" t="s">
        <v>8214</v>
      </c>
      <c r="E10961" t="s">
        <v>1258</v>
      </c>
      <c r="F10961" t="s">
        <v>89</v>
      </c>
      <c r="G10961" t="s">
        <v>89</v>
      </c>
      <c r="H10961" t="s">
        <v>93</v>
      </c>
    </row>
    <row r="10962" spans="1:8" x14ac:dyDescent="0.25">
      <c r="A10962" t="s">
        <v>369</v>
      </c>
      <c r="B10962" t="s">
        <v>1138</v>
      </c>
      <c r="C10962" t="s">
        <v>89</v>
      </c>
      <c r="D10962" t="s">
        <v>89</v>
      </c>
      <c r="E10962" t="s">
        <v>1139</v>
      </c>
      <c r="F10962" t="s">
        <v>89</v>
      </c>
      <c r="G10962" t="s">
        <v>89</v>
      </c>
      <c r="H10962" t="s">
        <v>93</v>
      </c>
    </row>
    <row r="10963" spans="1:8" x14ac:dyDescent="0.25">
      <c r="A10963" t="s">
        <v>370</v>
      </c>
      <c r="B10963" t="s">
        <v>8228</v>
      </c>
      <c r="C10963" t="s">
        <v>89</v>
      </c>
      <c r="D10963" t="s">
        <v>89</v>
      </c>
      <c r="E10963" t="s">
        <v>1258</v>
      </c>
      <c r="F10963" t="s">
        <v>89</v>
      </c>
      <c r="G10963" t="s">
        <v>89</v>
      </c>
      <c r="H10963" t="s">
        <v>93</v>
      </c>
    </row>
    <row r="10964" spans="1:8" x14ac:dyDescent="0.25">
      <c r="A10964" t="s">
        <v>370</v>
      </c>
      <c r="B10964" t="s">
        <v>8229</v>
      </c>
      <c r="C10964" t="s">
        <v>89</v>
      </c>
      <c r="D10964" t="s">
        <v>89</v>
      </c>
      <c r="E10964" t="s">
        <v>1859</v>
      </c>
      <c r="F10964" t="s">
        <v>89</v>
      </c>
      <c r="G10964" t="s">
        <v>89</v>
      </c>
      <c r="H10964" t="s">
        <v>93</v>
      </c>
    </row>
    <row r="10965" spans="1:8" x14ac:dyDescent="0.25">
      <c r="A10965" t="s">
        <v>370</v>
      </c>
      <c r="B10965" t="s">
        <v>8230</v>
      </c>
      <c r="C10965" t="s">
        <v>89</v>
      </c>
      <c r="D10965" t="s">
        <v>8231</v>
      </c>
      <c r="E10965" t="s">
        <v>8232</v>
      </c>
      <c r="F10965" t="s">
        <v>89</v>
      </c>
      <c r="G10965" t="s">
        <v>89</v>
      </c>
      <c r="H10965" t="s">
        <v>93</v>
      </c>
    </row>
    <row r="10966" spans="1:8" x14ac:dyDescent="0.25">
      <c r="A10966" t="s">
        <v>370</v>
      </c>
      <c r="B10966" t="s">
        <v>8233</v>
      </c>
      <c r="C10966" t="s">
        <v>89</v>
      </c>
      <c r="D10966" t="s">
        <v>8234</v>
      </c>
      <c r="E10966" t="s">
        <v>1102</v>
      </c>
      <c r="F10966" t="s">
        <v>89</v>
      </c>
      <c r="G10966" t="s">
        <v>89</v>
      </c>
      <c r="H10966" t="s">
        <v>93</v>
      </c>
    </row>
    <row r="10967" spans="1:8" x14ac:dyDescent="0.25">
      <c r="A10967" t="s">
        <v>370</v>
      </c>
      <c r="B10967" t="s">
        <v>8235</v>
      </c>
      <c r="C10967" t="s">
        <v>89</v>
      </c>
      <c r="D10967" t="s">
        <v>89</v>
      </c>
      <c r="E10967" t="s">
        <v>1278</v>
      </c>
      <c r="F10967" t="s">
        <v>89</v>
      </c>
      <c r="G10967" t="s">
        <v>89</v>
      </c>
      <c r="H10967" t="s">
        <v>93</v>
      </c>
    </row>
    <row r="10968" spans="1:8" x14ac:dyDescent="0.25">
      <c r="A10968" t="s">
        <v>370</v>
      </c>
      <c r="B10968" t="s">
        <v>8236</v>
      </c>
      <c r="C10968" t="s">
        <v>89</v>
      </c>
      <c r="D10968" t="s">
        <v>89</v>
      </c>
      <c r="E10968" t="s">
        <v>1135</v>
      </c>
      <c r="F10968" t="s">
        <v>89</v>
      </c>
      <c r="G10968" t="s">
        <v>89</v>
      </c>
      <c r="H10968" t="s">
        <v>93</v>
      </c>
    </row>
    <row r="10969" spans="1:8" x14ac:dyDescent="0.25">
      <c r="A10969" t="s">
        <v>370</v>
      </c>
      <c r="B10969" t="s">
        <v>8237</v>
      </c>
      <c r="C10969" t="s">
        <v>89</v>
      </c>
      <c r="D10969" t="s">
        <v>89</v>
      </c>
      <c r="E10969" t="s">
        <v>1100</v>
      </c>
      <c r="F10969" t="s">
        <v>89</v>
      </c>
      <c r="G10969" t="s">
        <v>89</v>
      </c>
      <c r="H10969" t="s">
        <v>93</v>
      </c>
    </row>
    <row r="10970" spans="1:8" x14ac:dyDescent="0.25">
      <c r="A10970" t="s">
        <v>370</v>
      </c>
      <c r="B10970" t="s">
        <v>8238</v>
      </c>
      <c r="C10970" t="s">
        <v>89</v>
      </c>
      <c r="D10970" t="s">
        <v>89</v>
      </c>
      <c r="E10970" t="s">
        <v>1093</v>
      </c>
      <c r="F10970" t="s">
        <v>89</v>
      </c>
      <c r="G10970" t="s">
        <v>89</v>
      </c>
      <c r="H10970" t="s">
        <v>93</v>
      </c>
    </row>
    <row r="10971" spans="1:8" x14ac:dyDescent="0.25">
      <c r="A10971" t="s">
        <v>370</v>
      </c>
      <c r="B10971" t="s">
        <v>8239</v>
      </c>
      <c r="C10971" t="s">
        <v>89</v>
      </c>
      <c r="D10971" t="s">
        <v>89</v>
      </c>
      <c r="E10971" t="s">
        <v>1093</v>
      </c>
      <c r="F10971" t="s">
        <v>89</v>
      </c>
      <c r="G10971" t="s">
        <v>89</v>
      </c>
      <c r="H10971" t="s">
        <v>93</v>
      </c>
    </row>
    <row r="10972" spans="1:8" x14ac:dyDescent="0.25">
      <c r="A10972" t="s">
        <v>370</v>
      </c>
      <c r="B10972" t="s">
        <v>8240</v>
      </c>
      <c r="C10972" t="s">
        <v>89</v>
      </c>
      <c r="D10972" t="s">
        <v>89</v>
      </c>
      <c r="E10972" t="s">
        <v>1093</v>
      </c>
      <c r="F10972" t="s">
        <v>89</v>
      </c>
      <c r="G10972" t="s">
        <v>89</v>
      </c>
      <c r="H10972" t="s">
        <v>93</v>
      </c>
    </row>
    <row r="10973" spans="1:8" x14ac:dyDescent="0.25">
      <c r="A10973" t="s">
        <v>370</v>
      </c>
      <c r="B10973" t="s">
        <v>8241</v>
      </c>
      <c r="C10973" t="s">
        <v>89</v>
      </c>
      <c r="D10973" t="s">
        <v>89</v>
      </c>
      <c r="E10973" t="s">
        <v>1427</v>
      </c>
      <c r="F10973" t="s">
        <v>89</v>
      </c>
      <c r="G10973" t="s">
        <v>89</v>
      </c>
      <c r="H10973" t="s">
        <v>93</v>
      </c>
    </row>
    <row r="10974" spans="1:8" x14ac:dyDescent="0.25">
      <c r="A10974" t="s">
        <v>370</v>
      </c>
      <c r="B10974" t="s">
        <v>8242</v>
      </c>
      <c r="C10974" t="s">
        <v>89</v>
      </c>
      <c r="D10974" t="s">
        <v>89</v>
      </c>
      <c r="E10974" t="s">
        <v>1427</v>
      </c>
      <c r="F10974" t="s">
        <v>89</v>
      </c>
      <c r="G10974" t="s">
        <v>89</v>
      </c>
      <c r="H10974" t="s">
        <v>93</v>
      </c>
    </row>
    <row r="10975" spans="1:8" x14ac:dyDescent="0.25">
      <c r="A10975" t="s">
        <v>370</v>
      </c>
      <c r="B10975" t="s">
        <v>8243</v>
      </c>
      <c r="C10975" t="s">
        <v>89</v>
      </c>
      <c r="D10975" t="s">
        <v>89</v>
      </c>
      <c r="E10975" t="s">
        <v>1427</v>
      </c>
      <c r="F10975" t="s">
        <v>89</v>
      </c>
      <c r="G10975" t="s">
        <v>89</v>
      </c>
      <c r="H10975" t="s">
        <v>93</v>
      </c>
    </row>
    <row r="10976" spans="1:8" x14ac:dyDescent="0.25">
      <c r="A10976" t="s">
        <v>370</v>
      </c>
      <c r="B10976" t="s">
        <v>8244</v>
      </c>
      <c r="C10976" t="s">
        <v>89</v>
      </c>
      <c r="D10976" t="s">
        <v>89</v>
      </c>
      <c r="E10976" t="s">
        <v>1093</v>
      </c>
      <c r="F10976" t="s">
        <v>89</v>
      </c>
      <c r="G10976" t="s">
        <v>89</v>
      </c>
      <c r="H10976" t="s">
        <v>93</v>
      </c>
    </row>
    <row r="10977" spans="1:8" x14ac:dyDescent="0.25">
      <c r="A10977" t="s">
        <v>370</v>
      </c>
      <c r="B10977" t="s">
        <v>8245</v>
      </c>
      <c r="C10977" t="s">
        <v>89</v>
      </c>
      <c r="D10977" t="s">
        <v>8246</v>
      </c>
      <c r="E10977" t="s">
        <v>1100</v>
      </c>
      <c r="F10977" t="s">
        <v>89</v>
      </c>
      <c r="G10977" t="s">
        <v>89</v>
      </c>
      <c r="H10977" t="s">
        <v>93</v>
      </c>
    </row>
    <row r="10978" spans="1:8" x14ac:dyDescent="0.25">
      <c r="A10978" t="s">
        <v>370</v>
      </c>
      <c r="B10978" t="s">
        <v>8247</v>
      </c>
      <c r="C10978" t="s">
        <v>89</v>
      </c>
      <c r="D10978" t="s">
        <v>89</v>
      </c>
      <c r="E10978" t="s">
        <v>1100</v>
      </c>
      <c r="F10978" t="s">
        <v>89</v>
      </c>
      <c r="G10978" t="s">
        <v>89</v>
      </c>
      <c r="H10978" t="s">
        <v>93</v>
      </c>
    </row>
    <row r="10979" spans="1:8" x14ac:dyDescent="0.25">
      <c r="A10979" t="s">
        <v>370</v>
      </c>
      <c r="B10979" t="s">
        <v>8248</v>
      </c>
      <c r="C10979" t="s">
        <v>89</v>
      </c>
      <c r="D10979" t="s">
        <v>89</v>
      </c>
      <c r="E10979" t="s">
        <v>1100</v>
      </c>
      <c r="F10979" t="s">
        <v>89</v>
      </c>
      <c r="G10979" t="s">
        <v>89</v>
      </c>
      <c r="H10979" t="s">
        <v>93</v>
      </c>
    </row>
    <row r="10980" spans="1:8" x14ac:dyDescent="0.25">
      <c r="A10980" t="s">
        <v>370</v>
      </c>
      <c r="B10980" t="s">
        <v>8249</v>
      </c>
      <c r="C10980" t="s">
        <v>89</v>
      </c>
      <c r="D10980" t="s">
        <v>89</v>
      </c>
      <c r="E10980" t="s">
        <v>1100</v>
      </c>
      <c r="F10980" t="s">
        <v>89</v>
      </c>
      <c r="G10980" t="s">
        <v>89</v>
      </c>
      <c r="H10980" t="s">
        <v>93</v>
      </c>
    </row>
    <row r="10981" spans="1:8" x14ac:dyDescent="0.25">
      <c r="A10981" t="s">
        <v>370</v>
      </c>
      <c r="B10981" t="s">
        <v>8250</v>
      </c>
      <c r="C10981" t="s">
        <v>89</v>
      </c>
      <c r="D10981" t="s">
        <v>89</v>
      </c>
      <c r="E10981" t="s">
        <v>1100</v>
      </c>
      <c r="F10981" t="s">
        <v>89</v>
      </c>
      <c r="G10981" t="s">
        <v>89</v>
      </c>
      <c r="H10981" t="s">
        <v>93</v>
      </c>
    </row>
    <row r="10982" spans="1:8" x14ac:dyDescent="0.25">
      <c r="A10982" t="s">
        <v>370</v>
      </c>
      <c r="B10982" t="s">
        <v>8251</v>
      </c>
      <c r="C10982" t="s">
        <v>89</v>
      </c>
      <c r="D10982" t="s">
        <v>89</v>
      </c>
      <c r="E10982" t="s">
        <v>1100</v>
      </c>
      <c r="F10982" t="s">
        <v>89</v>
      </c>
      <c r="G10982" t="s">
        <v>89</v>
      </c>
      <c r="H10982" t="s">
        <v>93</v>
      </c>
    </row>
    <row r="10983" spans="1:8" x14ac:dyDescent="0.25">
      <c r="A10983" t="s">
        <v>370</v>
      </c>
      <c r="B10983" t="s">
        <v>8252</v>
      </c>
      <c r="C10983" t="s">
        <v>89</v>
      </c>
      <c r="D10983" t="s">
        <v>89</v>
      </c>
      <c r="E10983" t="s">
        <v>1100</v>
      </c>
      <c r="F10983" t="s">
        <v>89</v>
      </c>
      <c r="G10983" t="s">
        <v>89</v>
      </c>
      <c r="H10983" t="s">
        <v>93</v>
      </c>
    </row>
    <row r="10984" spans="1:8" x14ac:dyDescent="0.25">
      <c r="A10984" t="s">
        <v>370</v>
      </c>
      <c r="B10984" t="s">
        <v>8253</v>
      </c>
      <c r="C10984" t="s">
        <v>89</v>
      </c>
      <c r="D10984" t="s">
        <v>89</v>
      </c>
      <c r="E10984" t="s">
        <v>1100</v>
      </c>
      <c r="F10984" t="s">
        <v>89</v>
      </c>
      <c r="G10984" t="s">
        <v>89</v>
      </c>
      <c r="H10984" t="s">
        <v>93</v>
      </c>
    </row>
    <row r="10985" spans="1:8" x14ac:dyDescent="0.25">
      <c r="A10985" t="s">
        <v>370</v>
      </c>
      <c r="B10985" t="s">
        <v>8254</v>
      </c>
      <c r="C10985" t="s">
        <v>89</v>
      </c>
      <c r="D10985" t="s">
        <v>89</v>
      </c>
      <c r="E10985" t="s">
        <v>1100</v>
      </c>
      <c r="F10985" t="s">
        <v>89</v>
      </c>
      <c r="G10985" t="s">
        <v>89</v>
      </c>
      <c r="H10985" t="s">
        <v>93</v>
      </c>
    </row>
    <row r="10986" spans="1:8" x14ac:dyDescent="0.25">
      <c r="A10986" t="s">
        <v>370</v>
      </c>
      <c r="B10986" t="s">
        <v>8255</v>
      </c>
      <c r="C10986" t="s">
        <v>89</v>
      </c>
      <c r="D10986" t="s">
        <v>89</v>
      </c>
      <c r="E10986" t="s">
        <v>1100</v>
      </c>
      <c r="F10986" t="s">
        <v>89</v>
      </c>
      <c r="G10986" t="s">
        <v>89</v>
      </c>
      <c r="H10986" t="s">
        <v>93</v>
      </c>
    </row>
    <row r="10987" spans="1:8" x14ac:dyDescent="0.25">
      <c r="A10987" t="s">
        <v>370</v>
      </c>
      <c r="B10987" t="s">
        <v>8256</v>
      </c>
      <c r="C10987" t="s">
        <v>89</v>
      </c>
      <c r="D10987" t="s">
        <v>89</v>
      </c>
      <c r="E10987" t="s">
        <v>1100</v>
      </c>
      <c r="F10987" t="s">
        <v>89</v>
      </c>
      <c r="G10987" t="s">
        <v>89</v>
      </c>
      <c r="H10987" t="s">
        <v>93</v>
      </c>
    </row>
    <row r="10988" spans="1:8" x14ac:dyDescent="0.25">
      <c r="A10988" t="s">
        <v>370</v>
      </c>
      <c r="B10988" t="s">
        <v>8257</v>
      </c>
      <c r="C10988" t="s">
        <v>89</v>
      </c>
      <c r="D10988" t="s">
        <v>89</v>
      </c>
      <c r="E10988" t="s">
        <v>1100</v>
      </c>
      <c r="F10988" t="s">
        <v>89</v>
      </c>
      <c r="G10988" t="s">
        <v>89</v>
      </c>
      <c r="H10988" t="s">
        <v>93</v>
      </c>
    </row>
    <row r="10989" spans="1:8" x14ac:dyDescent="0.25">
      <c r="A10989" t="s">
        <v>370</v>
      </c>
      <c r="B10989" t="s">
        <v>8258</v>
      </c>
      <c r="C10989" t="s">
        <v>89</v>
      </c>
      <c r="D10989" t="s">
        <v>89</v>
      </c>
      <c r="E10989" t="s">
        <v>1298</v>
      </c>
      <c r="F10989" t="s">
        <v>89</v>
      </c>
      <c r="G10989" t="s">
        <v>89</v>
      </c>
      <c r="H10989" t="s">
        <v>93</v>
      </c>
    </row>
    <row r="10990" spans="1:8" x14ac:dyDescent="0.25">
      <c r="A10990" t="s">
        <v>370</v>
      </c>
      <c r="B10990" t="s">
        <v>8259</v>
      </c>
      <c r="C10990" t="s">
        <v>89</v>
      </c>
      <c r="D10990" t="s">
        <v>89</v>
      </c>
      <c r="E10990" t="s">
        <v>1298</v>
      </c>
      <c r="F10990" t="s">
        <v>89</v>
      </c>
      <c r="G10990" t="s">
        <v>89</v>
      </c>
      <c r="H10990" t="s">
        <v>93</v>
      </c>
    </row>
    <row r="10991" spans="1:8" x14ac:dyDescent="0.25">
      <c r="A10991" t="s">
        <v>370</v>
      </c>
      <c r="B10991" t="s">
        <v>8229</v>
      </c>
      <c r="C10991" t="s">
        <v>89</v>
      </c>
      <c r="D10991" t="s">
        <v>89</v>
      </c>
      <c r="E10991" t="s">
        <v>1859</v>
      </c>
      <c r="F10991" t="s">
        <v>89</v>
      </c>
      <c r="G10991" t="s">
        <v>89</v>
      </c>
      <c r="H10991" t="s">
        <v>93</v>
      </c>
    </row>
    <row r="10992" spans="1:8" x14ac:dyDescent="0.25">
      <c r="A10992" t="s">
        <v>370</v>
      </c>
      <c r="B10992" t="s">
        <v>8260</v>
      </c>
      <c r="C10992" t="s">
        <v>89</v>
      </c>
      <c r="D10992" t="s">
        <v>89</v>
      </c>
      <c r="E10992" t="s">
        <v>1859</v>
      </c>
      <c r="F10992" t="s">
        <v>89</v>
      </c>
      <c r="G10992" t="s">
        <v>89</v>
      </c>
      <c r="H10992" t="s">
        <v>93</v>
      </c>
    </row>
    <row r="10993" spans="1:8" x14ac:dyDescent="0.25">
      <c r="A10993" t="s">
        <v>370</v>
      </c>
      <c r="B10993" t="s">
        <v>1122</v>
      </c>
      <c r="C10993" t="s">
        <v>89</v>
      </c>
      <c r="D10993" t="s">
        <v>89</v>
      </c>
      <c r="E10993" t="s">
        <v>1129</v>
      </c>
      <c r="F10993" t="s">
        <v>89</v>
      </c>
      <c r="G10993" t="s">
        <v>89</v>
      </c>
      <c r="H10993" t="s">
        <v>93</v>
      </c>
    </row>
    <row r="10994" spans="1:8" x14ac:dyDescent="0.25">
      <c r="A10994" t="s">
        <v>370</v>
      </c>
      <c r="B10994" t="s">
        <v>1124</v>
      </c>
      <c r="C10994" t="s">
        <v>89</v>
      </c>
      <c r="D10994" t="s">
        <v>89</v>
      </c>
      <c r="E10994" t="s">
        <v>1129</v>
      </c>
      <c r="F10994" t="s">
        <v>89</v>
      </c>
      <c r="G10994" t="s">
        <v>89</v>
      </c>
      <c r="H10994" t="s">
        <v>93</v>
      </c>
    </row>
    <row r="10995" spans="1:8" x14ac:dyDescent="0.25">
      <c r="A10995" t="s">
        <v>370</v>
      </c>
      <c r="B10995" t="s">
        <v>1125</v>
      </c>
      <c r="C10995" t="s">
        <v>89</v>
      </c>
      <c r="D10995" t="s">
        <v>89</v>
      </c>
      <c r="E10995" t="s">
        <v>1129</v>
      </c>
      <c r="F10995" t="s">
        <v>89</v>
      </c>
      <c r="G10995" t="s">
        <v>89</v>
      </c>
      <c r="H10995" t="s">
        <v>93</v>
      </c>
    </row>
    <row r="10996" spans="1:8" x14ac:dyDescent="0.25">
      <c r="A10996" t="s">
        <v>370</v>
      </c>
      <c r="B10996" t="s">
        <v>8261</v>
      </c>
      <c r="C10996" t="s">
        <v>89</v>
      </c>
      <c r="D10996" t="s">
        <v>89</v>
      </c>
      <c r="E10996" t="s">
        <v>1129</v>
      </c>
      <c r="F10996" t="s">
        <v>89</v>
      </c>
      <c r="G10996" t="s">
        <v>89</v>
      </c>
      <c r="H10996" t="s">
        <v>93</v>
      </c>
    </row>
    <row r="10997" spans="1:8" x14ac:dyDescent="0.25">
      <c r="A10997" t="s">
        <v>370</v>
      </c>
      <c r="B10997" t="s">
        <v>8262</v>
      </c>
      <c r="C10997" t="s">
        <v>89</v>
      </c>
      <c r="D10997" t="s">
        <v>89</v>
      </c>
      <c r="E10997" t="s">
        <v>1129</v>
      </c>
      <c r="F10997" t="s">
        <v>89</v>
      </c>
      <c r="G10997" t="s">
        <v>89</v>
      </c>
      <c r="H10997" t="s">
        <v>93</v>
      </c>
    </row>
    <row r="10998" spans="1:8" x14ac:dyDescent="0.25">
      <c r="A10998" t="s">
        <v>370</v>
      </c>
      <c r="B10998" t="s">
        <v>1198</v>
      </c>
      <c r="C10998" t="s">
        <v>89</v>
      </c>
      <c r="D10998" t="s">
        <v>89</v>
      </c>
      <c r="E10998" t="s">
        <v>1129</v>
      </c>
      <c r="F10998" t="s">
        <v>89</v>
      </c>
      <c r="G10998" t="s">
        <v>89</v>
      </c>
      <c r="H10998" t="s">
        <v>93</v>
      </c>
    </row>
    <row r="10999" spans="1:8" x14ac:dyDescent="0.25">
      <c r="A10999" t="s">
        <v>370</v>
      </c>
      <c r="B10999" t="s">
        <v>1726</v>
      </c>
      <c r="C10999" t="s">
        <v>89</v>
      </c>
      <c r="D10999" t="s">
        <v>89</v>
      </c>
      <c r="E10999" t="s">
        <v>1129</v>
      </c>
      <c r="F10999" t="s">
        <v>89</v>
      </c>
      <c r="G10999" t="s">
        <v>89</v>
      </c>
      <c r="H10999" t="s">
        <v>93</v>
      </c>
    </row>
    <row r="11000" spans="1:8" x14ac:dyDescent="0.25">
      <c r="A11000" t="s">
        <v>370</v>
      </c>
      <c r="B11000" t="s">
        <v>1473</v>
      </c>
      <c r="C11000" t="s">
        <v>89</v>
      </c>
      <c r="D11000" t="s">
        <v>89</v>
      </c>
      <c r="E11000" t="s">
        <v>1129</v>
      </c>
      <c r="F11000" t="s">
        <v>89</v>
      </c>
      <c r="G11000" t="s">
        <v>89</v>
      </c>
      <c r="H11000" t="s">
        <v>93</v>
      </c>
    </row>
    <row r="11001" spans="1:8" x14ac:dyDescent="0.25">
      <c r="A11001" t="s">
        <v>370</v>
      </c>
      <c r="B11001" t="s">
        <v>1128</v>
      </c>
      <c r="C11001" t="s">
        <v>89</v>
      </c>
      <c r="D11001" t="s">
        <v>89</v>
      </c>
      <c r="E11001" t="s">
        <v>1231</v>
      </c>
      <c r="F11001" t="s">
        <v>89</v>
      </c>
      <c r="G11001" t="s">
        <v>89</v>
      </c>
      <c r="H11001" t="s">
        <v>93</v>
      </c>
    </row>
    <row r="11002" spans="1:8" x14ac:dyDescent="0.25">
      <c r="A11002" t="s">
        <v>370</v>
      </c>
      <c r="B11002" t="s">
        <v>1132</v>
      </c>
      <c r="C11002" t="s">
        <v>89</v>
      </c>
      <c r="D11002" t="s">
        <v>89</v>
      </c>
      <c r="E11002" t="s">
        <v>1133</v>
      </c>
      <c r="F11002" t="s">
        <v>89</v>
      </c>
      <c r="G11002" t="s">
        <v>89</v>
      </c>
      <c r="H11002" t="s">
        <v>93</v>
      </c>
    </row>
    <row r="11003" spans="1:8" x14ac:dyDescent="0.25">
      <c r="A11003" t="s">
        <v>370</v>
      </c>
      <c r="B11003" t="s">
        <v>2427</v>
      </c>
      <c r="C11003" t="s">
        <v>89</v>
      </c>
      <c r="D11003" t="s">
        <v>89</v>
      </c>
      <c r="E11003" t="s">
        <v>1129</v>
      </c>
      <c r="F11003" t="s">
        <v>89</v>
      </c>
      <c r="G11003" t="s">
        <v>89</v>
      </c>
      <c r="H11003" t="s">
        <v>93</v>
      </c>
    </row>
    <row r="11004" spans="1:8" x14ac:dyDescent="0.25">
      <c r="A11004" t="s">
        <v>370</v>
      </c>
      <c r="B11004" t="s">
        <v>1268</v>
      </c>
      <c r="C11004" t="s">
        <v>89</v>
      </c>
      <c r="D11004" t="s">
        <v>89</v>
      </c>
      <c r="E11004" t="s">
        <v>1196</v>
      </c>
      <c r="F11004" t="s">
        <v>89</v>
      </c>
      <c r="G11004" t="s">
        <v>89</v>
      </c>
      <c r="H11004" t="s">
        <v>93</v>
      </c>
    </row>
    <row r="11005" spans="1:8" x14ac:dyDescent="0.25">
      <c r="A11005" t="s">
        <v>370</v>
      </c>
      <c r="B11005" t="s">
        <v>1269</v>
      </c>
      <c r="C11005" t="s">
        <v>89</v>
      </c>
      <c r="D11005" t="s">
        <v>89</v>
      </c>
      <c r="E11005" t="s">
        <v>1196</v>
      </c>
      <c r="F11005" t="s">
        <v>89</v>
      </c>
      <c r="G11005" t="s">
        <v>89</v>
      </c>
      <c r="H11005" t="s">
        <v>93</v>
      </c>
    </row>
    <row r="11006" spans="1:8" x14ac:dyDescent="0.25">
      <c r="A11006" t="s">
        <v>370</v>
      </c>
      <c r="B11006" t="s">
        <v>1270</v>
      </c>
      <c r="C11006" t="s">
        <v>89</v>
      </c>
      <c r="D11006" t="s">
        <v>89</v>
      </c>
      <c r="E11006" t="s">
        <v>1196</v>
      </c>
      <c r="F11006" t="s">
        <v>89</v>
      </c>
      <c r="G11006" t="s">
        <v>89</v>
      </c>
      <c r="H11006" t="s">
        <v>93</v>
      </c>
    </row>
    <row r="11007" spans="1:8" x14ac:dyDescent="0.25">
      <c r="A11007" t="s">
        <v>370</v>
      </c>
      <c r="B11007" t="s">
        <v>1232</v>
      </c>
      <c r="C11007" t="s">
        <v>89</v>
      </c>
      <c r="D11007" t="s">
        <v>89</v>
      </c>
      <c r="E11007" t="s">
        <v>1196</v>
      </c>
      <c r="F11007" t="s">
        <v>89</v>
      </c>
      <c r="G11007" t="s">
        <v>89</v>
      </c>
      <c r="H11007" t="s">
        <v>93</v>
      </c>
    </row>
    <row r="11008" spans="1:8" x14ac:dyDescent="0.25">
      <c r="A11008" t="s">
        <v>370</v>
      </c>
      <c r="B11008" t="s">
        <v>1730</v>
      </c>
      <c r="C11008" t="s">
        <v>89</v>
      </c>
      <c r="D11008" t="s">
        <v>89</v>
      </c>
      <c r="E11008" t="s">
        <v>1196</v>
      </c>
      <c r="F11008" t="s">
        <v>89</v>
      </c>
      <c r="G11008" t="s">
        <v>89</v>
      </c>
      <c r="H11008" t="s">
        <v>93</v>
      </c>
    </row>
    <row r="11009" spans="1:8" x14ac:dyDescent="0.25">
      <c r="A11009" t="s">
        <v>370</v>
      </c>
      <c r="B11009" t="s">
        <v>8227</v>
      </c>
      <c r="C11009" t="s">
        <v>89</v>
      </c>
      <c r="D11009" t="s">
        <v>89</v>
      </c>
      <c r="E11009" t="s">
        <v>1135</v>
      </c>
      <c r="F11009" t="s">
        <v>89</v>
      </c>
      <c r="G11009" t="s">
        <v>89</v>
      </c>
      <c r="H11009" t="s">
        <v>93</v>
      </c>
    </row>
    <row r="11010" spans="1:8" x14ac:dyDescent="0.25">
      <c r="A11010" t="s">
        <v>370</v>
      </c>
      <c r="B11010" t="s">
        <v>3757</v>
      </c>
      <c r="C11010" t="s">
        <v>89</v>
      </c>
      <c r="D11010" t="s">
        <v>89</v>
      </c>
      <c r="E11010" t="s">
        <v>1135</v>
      </c>
      <c r="F11010" t="s">
        <v>89</v>
      </c>
      <c r="G11010" t="s">
        <v>89</v>
      </c>
      <c r="H11010" t="s">
        <v>93</v>
      </c>
    </row>
    <row r="11011" spans="1:8" x14ac:dyDescent="0.25">
      <c r="A11011" t="s">
        <v>370</v>
      </c>
      <c r="B11011" t="s">
        <v>8263</v>
      </c>
      <c r="C11011" t="s">
        <v>89</v>
      </c>
      <c r="D11011" t="s">
        <v>89</v>
      </c>
      <c r="E11011" t="s">
        <v>1093</v>
      </c>
      <c r="F11011" t="s">
        <v>89</v>
      </c>
      <c r="G11011" t="s">
        <v>89</v>
      </c>
      <c r="H11011" t="s">
        <v>93</v>
      </c>
    </row>
    <row r="11012" spans="1:8" x14ac:dyDescent="0.25">
      <c r="A11012" t="s">
        <v>370</v>
      </c>
      <c r="B11012" t="s">
        <v>8264</v>
      </c>
      <c r="C11012" t="s">
        <v>89</v>
      </c>
      <c r="D11012" t="s">
        <v>89</v>
      </c>
      <c r="E11012" t="s">
        <v>1166</v>
      </c>
      <c r="F11012" t="s">
        <v>89</v>
      </c>
      <c r="G11012" t="s">
        <v>89</v>
      </c>
      <c r="H11012" t="s">
        <v>93</v>
      </c>
    </row>
    <row r="11013" spans="1:8" x14ac:dyDescent="0.25">
      <c r="A11013" t="s">
        <v>370</v>
      </c>
      <c r="B11013" t="s">
        <v>8265</v>
      </c>
      <c r="C11013" t="s">
        <v>89</v>
      </c>
      <c r="D11013" t="s">
        <v>89</v>
      </c>
      <c r="E11013" t="s">
        <v>1105</v>
      </c>
      <c r="F11013" t="s">
        <v>89</v>
      </c>
      <c r="G11013" t="s">
        <v>89</v>
      </c>
      <c r="H11013" t="s">
        <v>93</v>
      </c>
    </row>
    <row r="11014" spans="1:8" x14ac:dyDescent="0.25">
      <c r="A11014" t="s">
        <v>370</v>
      </c>
      <c r="B11014" t="s">
        <v>2651</v>
      </c>
      <c r="C11014" t="s">
        <v>89</v>
      </c>
      <c r="D11014" t="s">
        <v>89</v>
      </c>
      <c r="E11014" t="s">
        <v>1298</v>
      </c>
      <c r="F11014" t="s">
        <v>89</v>
      </c>
      <c r="G11014" t="s">
        <v>89</v>
      </c>
      <c r="H11014" t="s">
        <v>93</v>
      </c>
    </row>
    <row r="11015" spans="1:8" x14ac:dyDescent="0.25">
      <c r="A11015" t="s">
        <v>370</v>
      </c>
      <c r="B11015" t="s">
        <v>8266</v>
      </c>
      <c r="C11015" t="s">
        <v>89</v>
      </c>
      <c r="D11015" t="s">
        <v>89</v>
      </c>
      <c r="E11015" t="s">
        <v>1298</v>
      </c>
      <c r="F11015" t="s">
        <v>89</v>
      </c>
      <c r="G11015" t="s">
        <v>89</v>
      </c>
      <c r="H11015" t="s">
        <v>93</v>
      </c>
    </row>
    <row r="11016" spans="1:8" x14ac:dyDescent="0.25">
      <c r="A11016" t="s">
        <v>370</v>
      </c>
      <c r="B11016" t="s">
        <v>8267</v>
      </c>
      <c r="C11016" t="s">
        <v>89</v>
      </c>
      <c r="D11016" t="s">
        <v>89</v>
      </c>
      <c r="E11016" t="s">
        <v>1298</v>
      </c>
      <c r="F11016" t="s">
        <v>89</v>
      </c>
      <c r="G11016" t="s">
        <v>89</v>
      </c>
      <c r="H11016" t="s">
        <v>93</v>
      </c>
    </row>
    <row r="11017" spans="1:8" x14ac:dyDescent="0.25">
      <c r="A11017" t="s">
        <v>370</v>
      </c>
      <c r="B11017" t="s">
        <v>8268</v>
      </c>
      <c r="C11017" t="s">
        <v>89</v>
      </c>
      <c r="D11017" t="s">
        <v>89</v>
      </c>
      <c r="E11017" t="s">
        <v>1093</v>
      </c>
      <c r="F11017" t="s">
        <v>89</v>
      </c>
      <c r="G11017" t="s">
        <v>89</v>
      </c>
      <c r="H11017" t="s">
        <v>93</v>
      </c>
    </row>
    <row r="11018" spans="1:8" x14ac:dyDescent="0.25">
      <c r="A11018" t="s">
        <v>370</v>
      </c>
      <c r="B11018" t="s">
        <v>8269</v>
      </c>
      <c r="C11018" t="s">
        <v>89</v>
      </c>
      <c r="D11018" t="s">
        <v>89</v>
      </c>
      <c r="E11018" t="s">
        <v>1166</v>
      </c>
      <c r="F11018" t="s">
        <v>89</v>
      </c>
      <c r="G11018" t="s">
        <v>89</v>
      </c>
      <c r="H11018" t="s">
        <v>93</v>
      </c>
    </row>
    <row r="11019" spans="1:8" x14ac:dyDescent="0.25">
      <c r="A11019" t="s">
        <v>370</v>
      </c>
      <c r="B11019" t="s">
        <v>8270</v>
      </c>
      <c r="C11019" t="s">
        <v>89</v>
      </c>
      <c r="D11019" t="s">
        <v>8271</v>
      </c>
      <c r="E11019" t="s">
        <v>1166</v>
      </c>
      <c r="F11019" t="s">
        <v>89</v>
      </c>
      <c r="G11019" t="s">
        <v>89</v>
      </c>
      <c r="H11019" t="s">
        <v>93</v>
      </c>
    </row>
    <row r="11020" spans="1:8" x14ac:dyDescent="0.25">
      <c r="A11020" t="s">
        <v>370</v>
      </c>
      <c r="B11020" t="s">
        <v>8272</v>
      </c>
      <c r="C11020" t="s">
        <v>89</v>
      </c>
      <c r="D11020" t="s">
        <v>89</v>
      </c>
      <c r="E11020" t="s">
        <v>1166</v>
      </c>
      <c r="F11020" t="s">
        <v>89</v>
      </c>
      <c r="G11020" t="s">
        <v>89</v>
      </c>
      <c r="H11020" t="s">
        <v>93</v>
      </c>
    </row>
    <row r="11021" spans="1:8" x14ac:dyDescent="0.25">
      <c r="A11021" t="s">
        <v>370</v>
      </c>
      <c r="B11021" t="s">
        <v>8273</v>
      </c>
      <c r="C11021" t="s">
        <v>89</v>
      </c>
      <c r="D11021" t="s">
        <v>8271</v>
      </c>
      <c r="E11021" t="s">
        <v>1097</v>
      </c>
      <c r="F11021" t="s">
        <v>89</v>
      </c>
      <c r="G11021" t="s">
        <v>89</v>
      </c>
      <c r="H11021" t="s">
        <v>93</v>
      </c>
    </row>
    <row r="11022" spans="1:8" x14ac:dyDescent="0.25">
      <c r="A11022" t="s">
        <v>370</v>
      </c>
      <c r="B11022" t="s">
        <v>8274</v>
      </c>
      <c r="C11022" t="s">
        <v>89</v>
      </c>
      <c r="D11022" t="s">
        <v>89</v>
      </c>
      <c r="E11022" t="s">
        <v>1105</v>
      </c>
      <c r="F11022" t="s">
        <v>89</v>
      </c>
      <c r="G11022" t="s">
        <v>89</v>
      </c>
      <c r="H11022" t="s">
        <v>93</v>
      </c>
    </row>
    <row r="11023" spans="1:8" x14ac:dyDescent="0.25">
      <c r="A11023" t="s">
        <v>370</v>
      </c>
      <c r="B11023" t="s">
        <v>8275</v>
      </c>
      <c r="C11023" t="s">
        <v>89</v>
      </c>
      <c r="D11023" t="s">
        <v>89</v>
      </c>
      <c r="E11023" t="s">
        <v>1093</v>
      </c>
      <c r="F11023" t="s">
        <v>89</v>
      </c>
      <c r="G11023" t="s">
        <v>89</v>
      </c>
      <c r="H11023" t="s">
        <v>93</v>
      </c>
    </row>
    <row r="11024" spans="1:8" x14ac:dyDescent="0.25">
      <c r="A11024" t="s">
        <v>370</v>
      </c>
      <c r="B11024" t="s">
        <v>8276</v>
      </c>
      <c r="C11024" t="s">
        <v>89</v>
      </c>
      <c r="D11024" t="s">
        <v>89</v>
      </c>
      <c r="E11024" t="s">
        <v>1166</v>
      </c>
      <c r="F11024" t="s">
        <v>89</v>
      </c>
      <c r="G11024" t="s">
        <v>89</v>
      </c>
      <c r="H11024" t="s">
        <v>93</v>
      </c>
    </row>
    <row r="11025" spans="1:8" x14ac:dyDescent="0.25">
      <c r="A11025" t="s">
        <v>370</v>
      </c>
      <c r="B11025" t="s">
        <v>8277</v>
      </c>
      <c r="C11025" t="s">
        <v>89</v>
      </c>
      <c r="D11025" t="s">
        <v>89</v>
      </c>
      <c r="E11025" t="s">
        <v>1298</v>
      </c>
      <c r="F11025" t="s">
        <v>89</v>
      </c>
      <c r="G11025" t="s">
        <v>89</v>
      </c>
      <c r="H11025" t="s">
        <v>93</v>
      </c>
    </row>
    <row r="11026" spans="1:8" x14ac:dyDescent="0.25">
      <c r="A11026" t="s">
        <v>370</v>
      </c>
      <c r="B11026" t="s">
        <v>8278</v>
      </c>
      <c r="C11026" t="s">
        <v>89</v>
      </c>
      <c r="D11026" t="s">
        <v>89</v>
      </c>
      <c r="E11026" t="s">
        <v>1093</v>
      </c>
      <c r="F11026" t="s">
        <v>89</v>
      </c>
      <c r="G11026" t="s">
        <v>89</v>
      </c>
      <c r="H11026" t="s">
        <v>93</v>
      </c>
    </row>
    <row r="11027" spans="1:8" x14ac:dyDescent="0.25">
      <c r="A11027" t="s">
        <v>370</v>
      </c>
      <c r="B11027" t="s">
        <v>2656</v>
      </c>
      <c r="C11027" t="s">
        <v>89</v>
      </c>
      <c r="D11027" t="s">
        <v>89</v>
      </c>
      <c r="E11027" t="s">
        <v>1298</v>
      </c>
      <c r="F11027" t="s">
        <v>89</v>
      </c>
      <c r="G11027" t="s">
        <v>89</v>
      </c>
      <c r="H11027" t="s">
        <v>93</v>
      </c>
    </row>
    <row r="11028" spans="1:8" x14ac:dyDescent="0.25">
      <c r="A11028" t="s">
        <v>370</v>
      </c>
      <c r="B11028" t="s">
        <v>8279</v>
      </c>
      <c r="C11028" t="s">
        <v>89</v>
      </c>
      <c r="D11028" t="s">
        <v>89</v>
      </c>
      <c r="E11028" t="s">
        <v>1093</v>
      </c>
      <c r="F11028" t="s">
        <v>89</v>
      </c>
      <c r="G11028" t="s">
        <v>89</v>
      </c>
      <c r="H11028" t="s">
        <v>93</v>
      </c>
    </row>
    <row r="11029" spans="1:8" x14ac:dyDescent="0.25">
      <c r="A11029" t="s">
        <v>370</v>
      </c>
      <c r="B11029" t="s">
        <v>8280</v>
      </c>
      <c r="C11029" t="s">
        <v>89</v>
      </c>
      <c r="D11029" t="s">
        <v>89</v>
      </c>
      <c r="E11029" t="s">
        <v>1105</v>
      </c>
      <c r="F11029" t="s">
        <v>89</v>
      </c>
      <c r="G11029" t="s">
        <v>89</v>
      </c>
      <c r="H11029" t="s">
        <v>93</v>
      </c>
    </row>
    <row r="11030" spans="1:8" x14ac:dyDescent="0.25">
      <c r="A11030" t="s">
        <v>370</v>
      </c>
      <c r="B11030" t="s">
        <v>8281</v>
      </c>
      <c r="C11030" t="s">
        <v>89</v>
      </c>
      <c r="D11030" t="s">
        <v>89</v>
      </c>
      <c r="E11030" t="s">
        <v>1105</v>
      </c>
      <c r="F11030" t="s">
        <v>89</v>
      </c>
      <c r="G11030" t="s">
        <v>89</v>
      </c>
      <c r="H11030" t="s">
        <v>93</v>
      </c>
    </row>
    <row r="11031" spans="1:8" x14ac:dyDescent="0.25">
      <c r="A11031" t="s">
        <v>370</v>
      </c>
      <c r="B11031" t="s">
        <v>8282</v>
      </c>
      <c r="C11031" t="s">
        <v>89</v>
      </c>
      <c r="D11031" t="s">
        <v>89</v>
      </c>
      <c r="E11031" t="s">
        <v>1258</v>
      </c>
      <c r="F11031" t="s">
        <v>89</v>
      </c>
      <c r="G11031" t="s">
        <v>89</v>
      </c>
      <c r="H11031" t="s">
        <v>93</v>
      </c>
    </row>
    <row r="11032" spans="1:8" x14ac:dyDescent="0.25">
      <c r="A11032" t="s">
        <v>370</v>
      </c>
      <c r="B11032" t="s">
        <v>2653</v>
      </c>
      <c r="C11032" t="s">
        <v>89</v>
      </c>
      <c r="D11032" t="s">
        <v>89</v>
      </c>
      <c r="E11032" t="s">
        <v>1569</v>
      </c>
      <c r="F11032" t="s">
        <v>89</v>
      </c>
      <c r="G11032" t="s">
        <v>89</v>
      </c>
      <c r="H11032" t="s">
        <v>93</v>
      </c>
    </row>
    <row r="11033" spans="1:8" x14ac:dyDescent="0.25">
      <c r="A11033" t="s">
        <v>370</v>
      </c>
      <c r="B11033" t="s">
        <v>6046</v>
      </c>
      <c r="C11033" t="s">
        <v>89</v>
      </c>
      <c r="D11033" t="s">
        <v>89</v>
      </c>
      <c r="E11033" t="s">
        <v>1904</v>
      </c>
      <c r="F11033" t="s">
        <v>89</v>
      </c>
      <c r="G11033" t="s">
        <v>89</v>
      </c>
      <c r="H11033" t="s">
        <v>93</v>
      </c>
    </row>
    <row r="11034" spans="1:8" x14ac:dyDescent="0.25">
      <c r="A11034" t="s">
        <v>370</v>
      </c>
      <c r="B11034" t="s">
        <v>6043</v>
      </c>
      <c r="C11034" t="s">
        <v>89</v>
      </c>
      <c r="D11034" t="s">
        <v>89</v>
      </c>
      <c r="E11034" t="s">
        <v>1298</v>
      </c>
      <c r="F11034" t="s">
        <v>89</v>
      </c>
      <c r="G11034" t="s">
        <v>89</v>
      </c>
      <c r="H11034" t="s">
        <v>93</v>
      </c>
    </row>
    <row r="11035" spans="1:8" x14ac:dyDescent="0.25">
      <c r="A11035" t="s">
        <v>370</v>
      </c>
      <c r="B11035" t="s">
        <v>8283</v>
      </c>
      <c r="C11035" t="s">
        <v>89</v>
      </c>
      <c r="D11035" t="s">
        <v>89</v>
      </c>
      <c r="E11035" t="s">
        <v>1258</v>
      </c>
      <c r="F11035" t="s">
        <v>89</v>
      </c>
      <c r="G11035" t="s">
        <v>89</v>
      </c>
      <c r="H11035" t="s">
        <v>93</v>
      </c>
    </row>
    <row r="11036" spans="1:8" x14ac:dyDescent="0.25">
      <c r="A11036" t="s">
        <v>370</v>
      </c>
      <c r="B11036" t="s">
        <v>8284</v>
      </c>
      <c r="C11036" t="s">
        <v>89</v>
      </c>
      <c r="D11036" t="s">
        <v>89</v>
      </c>
      <c r="E11036" t="s">
        <v>1258</v>
      </c>
      <c r="F11036" t="s">
        <v>89</v>
      </c>
      <c r="G11036" t="s">
        <v>89</v>
      </c>
      <c r="H11036" t="s">
        <v>93</v>
      </c>
    </row>
    <row r="11037" spans="1:8" x14ac:dyDescent="0.25">
      <c r="A11037" t="s">
        <v>370</v>
      </c>
      <c r="B11037" t="s">
        <v>8285</v>
      </c>
      <c r="C11037" t="s">
        <v>89</v>
      </c>
      <c r="D11037" t="s">
        <v>89</v>
      </c>
      <c r="E11037" t="s">
        <v>1258</v>
      </c>
      <c r="F11037" t="s">
        <v>89</v>
      </c>
      <c r="G11037" t="s">
        <v>89</v>
      </c>
      <c r="H11037" t="s">
        <v>93</v>
      </c>
    </row>
    <row r="11038" spans="1:8" x14ac:dyDescent="0.25">
      <c r="A11038" t="s">
        <v>370</v>
      </c>
      <c r="B11038" t="s">
        <v>8286</v>
      </c>
      <c r="C11038" t="s">
        <v>89</v>
      </c>
      <c r="D11038" t="s">
        <v>89</v>
      </c>
      <c r="E11038" t="s">
        <v>1258</v>
      </c>
      <c r="F11038" t="s">
        <v>89</v>
      </c>
      <c r="G11038" t="s">
        <v>89</v>
      </c>
      <c r="H11038" t="s">
        <v>93</v>
      </c>
    </row>
    <row r="11039" spans="1:8" x14ac:dyDescent="0.25">
      <c r="A11039" t="s">
        <v>370</v>
      </c>
      <c r="B11039" t="s">
        <v>1918</v>
      </c>
      <c r="C11039" t="s">
        <v>89</v>
      </c>
      <c r="D11039" t="s">
        <v>89</v>
      </c>
      <c r="E11039" t="s">
        <v>1582</v>
      </c>
      <c r="F11039" t="s">
        <v>89</v>
      </c>
      <c r="G11039" t="s">
        <v>89</v>
      </c>
      <c r="H11039" t="s">
        <v>93</v>
      </c>
    </row>
    <row r="11040" spans="1:8" x14ac:dyDescent="0.25">
      <c r="A11040" t="s">
        <v>370</v>
      </c>
      <c r="B11040" t="s">
        <v>2636</v>
      </c>
      <c r="C11040" t="s">
        <v>89</v>
      </c>
      <c r="D11040" t="s">
        <v>89</v>
      </c>
      <c r="E11040" t="s">
        <v>1582</v>
      </c>
      <c r="F11040" t="s">
        <v>89</v>
      </c>
      <c r="G11040" t="s">
        <v>89</v>
      </c>
      <c r="H11040" t="s">
        <v>93</v>
      </c>
    </row>
    <row r="11041" spans="1:8" x14ac:dyDescent="0.25">
      <c r="A11041" t="s">
        <v>370</v>
      </c>
      <c r="B11041" t="s">
        <v>1854</v>
      </c>
      <c r="C11041" t="s">
        <v>89</v>
      </c>
      <c r="D11041" t="s">
        <v>89</v>
      </c>
      <c r="E11041" t="s">
        <v>1166</v>
      </c>
      <c r="F11041" t="s">
        <v>89</v>
      </c>
      <c r="G11041" t="s">
        <v>89</v>
      </c>
      <c r="H11041" t="s">
        <v>93</v>
      </c>
    </row>
    <row r="11042" spans="1:8" x14ac:dyDescent="0.25">
      <c r="A11042" t="s">
        <v>370</v>
      </c>
      <c r="B11042" t="s">
        <v>1903</v>
      </c>
      <c r="C11042" t="s">
        <v>89</v>
      </c>
      <c r="D11042" t="s">
        <v>89</v>
      </c>
      <c r="E11042" t="s">
        <v>1582</v>
      </c>
      <c r="F11042" t="s">
        <v>89</v>
      </c>
      <c r="G11042" t="s">
        <v>89</v>
      </c>
      <c r="H11042" t="s">
        <v>93</v>
      </c>
    </row>
    <row r="11043" spans="1:8" x14ac:dyDescent="0.25">
      <c r="A11043" t="s">
        <v>370</v>
      </c>
      <c r="B11043" t="s">
        <v>8287</v>
      </c>
      <c r="C11043" t="s">
        <v>89</v>
      </c>
      <c r="D11043" t="s">
        <v>89</v>
      </c>
      <c r="E11043" t="s">
        <v>1166</v>
      </c>
      <c r="F11043" t="s">
        <v>89</v>
      </c>
      <c r="G11043" t="s">
        <v>89</v>
      </c>
      <c r="H11043" t="s">
        <v>93</v>
      </c>
    </row>
    <row r="11044" spans="1:8" x14ac:dyDescent="0.25">
      <c r="A11044" t="s">
        <v>370</v>
      </c>
      <c r="B11044" t="s">
        <v>1870</v>
      </c>
      <c r="C11044" t="s">
        <v>89</v>
      </c>
      <c r="D11044" t="s">
        <v>89</v>
      </c>
      <c r="E11044" t="s">
        <v>1166</v>
      </c>
      <c r="F11044" t="s">
        <v>89</v>
      </c>
      <c r="G11044" t="s">
        <v>89</v>
      </c>
      <c r="H11044" t="s">
        <v>93</v>
      </c>
    </row>
    <row r="11045" spans="1:8" x14ac:dyDescent="0.25">
      <c r="A11045" t="s">
        <v>370</v>
      </c>
      <c r="B11045" t="s">
        <v>8228</v>
      </c>
      <c r="C11045" t="s">
        <v>89</v>
      </c>
      <c r="D11045" t="s">
        <v>89</v>
      </c>
      <c r="E11045" t="s">
        <v>1258</v>
      </c>
      <c r="F11045" t="s">
        <v>89</v>
      </c>
      <c r="G11045" t="s">
        <v>89</v>
      </c>
      <c r="H11045" t="s">
        <v>93</v>
      </c>
    </row>
    <row r="11046" spans="1:8" x14ac:dyDescent="0.25">
      <c r="A11046" t="s">
        <v>370</v>
      </c>
      <c r="B11046" t="s">
        <v>8288</v>
      </c>
      <c r="C11046" t="s">
        <v>89</v>
      </c>
      <c r="D11046" t="s">
        <v>89</v>
      </c>
      <c r="E11046" t="s">
        <v>1258</v>
      </c>
      <c r="F11046" t="s">
        <v>89</v>
      </c>
      <c r="G11046" t="s">
        <v>89</v>
      </c>
      <c r="H11046" t="s">
        <v>93</v>
      </c>
    </row>
    <row r="11047" spans="1:8" x14ac:dyDescent="0.25">
      <c r="A11047" t="s">
        <v>370</v>
      </c>
      <c r="B11047" t="s">
        <v>2638</v>
      </c>
      <c r="C11047" t="s">
        <v>89</v>
      </c>
      <c r="D11047" t="s">
        <v>89</v>
      </c>
      <c r="E11047" t="s">
        <v>1569</v>
      </c>
      <c r="F11047" t="s">
        <v>89</v>
      </c>
      <c r="G11047" t="s">
        <v>89</v>
      </c>
      <c r="H11047" t="s">
        <v>93</v>
      </c>
    </row>
    <row r="11048" spans="1:8" x14ac:dyDescent="0.25">
      <c r="A11048" t="s">
        <v>370</v>
      </c>
      <c r="B11048" t="s">
        <v>8289</v>
      </c>
      <c r="C11048" t="s">
        <v>89</v>
      </c>
      <c r="D11048" t="s">
        <v>89</v>
      </c>
      <c r="E11048" t="s">
        <v>1258</v>
      </c>
      <c r="F11048" t="s">
        <v>89</v>
      </c>
      <c r="G11048" t="s">
        <v>89</v>
      </c>
      <c r="H11048" t="s">
        <v>93</v>
      </c>
    </row>
    <row r="11049" spans="1:8" x14ac:dyDescent="0.25">
      <c r="A11049" t="s">
        <v>370</v>
      </c>
      <c r="B11049" t="s">
        <v>8290</v>
      </c>
      <c r="C11049" t="s">
        <v>89</v>
      </c>
      <c r="D11049" t="s">
        <v>89</v>
      </c>
      <c r="E11049" t="s">
        <v>1258</v>
      </c>
      <c r="F11049" t="s">
        <v>89</v>
      </c>
      <c r="G11049" t="s">
        <v>89</v>
      </c>
      <c r="H11049" t="s">
        <v>93</v>
      </c>
    </row>
    <row r="11050" spans="1:8" x14ac:dyDescent="0.25">
      <c r="A11050" t="s">
        <v>370</v>
      </c>
      <c r="B11050" t="s">
        <v>8291</v>
      </c>
      <c r="C11050" t="s">
        <v>89</v>
      </c>
      <c r="D11050" t="s">
        <v>89</v>
      </c>
      <c r="E11050" t="s">
        <v>1569</v>
      </c>
      <c r="F11050" t="s">
        <v>89</v>
      </c>
      <c r="G11050" t="s">
        <v>89</v>
      </c>
      <c r="H11050" t="s">
        <v>93</v>
      </c>
    </row>
    <row r="11051" spans="1:8" x14ac:dyDescent="0.25">
      <c r="A11051" t="s">
        <v>370</v>
      </c>
      <c r="B11051" t="s">
        <v>8292</v>
      </c>
      <c r="C11051" t="s">
        <v>89</v>
      </c>
      <c r="D11051" t="s">
        <v>89</v>
      </c>
      <c r="E11051" t="s">
        <v>1258</v>
      </c>
      <c r="F11051" t="s">
        <v>89</v>
      </c>
      <c r="G11051" t="s">
        <v>89</v>
      </c>
      <c r="H11051" t="s">
        <v>93</v>
      </c>
    </row>
    <row r="11052" spans="1:8" x14ac:dyDescent="0.25">
      <c r="A11052" t="s">
        <v>370</v>
      </c>
      <c r="B11052" t="s">
        <v>3677</v>
      </c>
      <c r="C11052" t="s">
        <v>89</v>
      </c>
      <c r="D11052" t="s">
        <v>89</v>
      </c>
      <c r="E11052" t="s">
        <v>1258</v>
      </c>
      <c r="F11052" t="s">
        <v>89</v>
      </c>
      <c r="G11052" t="s">
        <v>89</v>
      </c>
      <c r="H11052" t="s">
        <v>93</v>
      </c>
    </row>
    <row r="11053" spans="1:8" x14ac:dyDescent="0.25">
      <c r="A11053" t="s">
        <v>370</v>
      </c>
      <c r="B11053" t="s">
        <v>8293</v>
      </c>
      <c r="C11053" t="s">
        <v>89</v>
      </c>
      <c r="D11053" t="s">
        <v>8246</v>
      </c>
      <c r="E11053" t="s">
        <v>1258</v>
      </c>
      <c r="F11053" t="s">
        <v>89</v>
      </c>
      <c r="G11053" t="s">
        <v>89</v>
      </c>
      <c r="H11053" t="s">
        <v>93</v>
      </c>
    </row>
    <row r="11054" spans="1:8" x14ac:dyDescent="0.25">
      <c r="A11054" t="s">
        <v>370</v>
      </c>
      <c r="B11054" t="s">
        <v>8294</v>
      </c>
      <c r="C11054" t="s">
        <v>89</v>
      </c>
      <c r="D11054" t="s">
        <v>89</v>
      </c>
      <c r="E11054" t="s">
        <v>1569</v>
      </c>
      <c r="F11054" t="s">
        <v>89</v>
      </c>
      <c r="G11054" t="s">
        <v>89</v>
      </c>
      <c r="H11054" t="s">
        <v>93</v>
      </c>
    </row>
    <row r="11055" spans="1:8" x14ac:dyDescent="0.25">
      <c r="A11055" t="s">
        <v>370</v>
      </c>
      <c r="B11055" t="s">
        <v>8295</v>
      </c>
      <c r="C11055" t="s">
        <v>89</v>
      </c>
      <c r="D11055" t="s">
        <v>8246</v>
      </c>
      <c r="E11055" t="s">
        <v>1569</v>
      </c>
      <c r="F11055" t="s">
        <v>89</v>
      </c>
      <c r="G11055" t="s">
        <v>89</v>
      </c>
      <c r="H11055" t="s">
        <v>93</v>
      </c>
    </row>
    <row r="11056" spans="1:8" x14ac:dyDescent="0.25">
      <c r="A11056" t="s">
        <v>370</v>
      </c>
      <c r="B11056" t="s">
        <v>3673</v>
      </c>
      <c r="C11056" t="s">
        <v>89</v>
      </c>
      <c r="D11056" t="s">
        <v>89</v>
      </c>
      <c r="E11056" t="s">
        <v>1258</v>
      </c>
      <c r="F11056" t="s">
        <v>89</v>
      </c>
      <c r="G11056" t="s">
        <v>89</v>
      </c>
      <c r="H11056" t="s">
        <v>93</v>
      </c>
    </row>
    <row r="11057" spans="1:8" x14ac:dyDescent="0.25">
      <c r="A11057" t="s">
        <v>370</v>
      </c>
      <c r="B11057" t="s">
        <v>8296</v>
      </c>
      <c r="C11057" t="s">
        <v>89</v>
      </c>
      <c r="D11057" t="s">
        <v>89</v>
      </c>
      <c r="E11057" t="s">
        <v>1569</v>
      </c>
      <c r="F11057" t="s">
        <v>89</v>
      </c>
      <c r="G11057" t="s">
        <v>89</v>
      </c>
      <c r="H11057" t="s">
        <v>93</v>
      </c>
    </row>
    <row r="11058" spans="1:8" x14ac:dyDescent="0.25">
      <c r="A11058" t="s">
        <v>370</v>
      </c>
      <c r="B11058" t="s">
        <v>8297</v>
      </c>
      <c r="C11058" t="s">
        <v>89</v>
      </c>
      <c r="D11058" t="s">
        <v>89</v>
      </c>
      <c r="E11058" t="s">
        <v>1258</v>
      </c>
      <c r="F11058" t="s">
        <v>89</v>
      </c>
      <c r="G11058" t="s">
        <v>89</v>
      </c>
      <c r="H11058" t="s">
        <v>93</v>
      </c>
    </row>
    <row r="11059" spans="1:8" x14ac:dyDescent="0.25">
      <c r="A11059" t="s">
        <v>370</v>
      </c>
      <c r="B11059" t="s">
        <v>3679</v>
      </c>
      <c r="C11059" t="s">
        <v>89</v>
      </c>
      <c r="D11059" t="s">
        <v>89</v>
      </c>
      <c r="E11059" t="s">
        <v>1258</v>
      </c>
      <c r="F11059" t="s">
        <v>89</v>
      </c>
      <c r="G11059" t="s">
        <v>89</v>
      </c>
      <c r="H11059" t="s">
        <v>93</v>
      </c>
    </row>
    <row r="11060" spans="1:8" x14ac:dyDescent="0.25">
      <c r="A11060" t="s">
        <v>370</v>
      </c>
      <c r="B11060" t="s">
        <v>8298</v>
      </c>
      <c r="C11060" t="s">
        <v>89</v>
      </c>
      <c r="D11060" t="s">
        <v>89</v>
      </c>
      <c r="E11060" t="s">
        <v>1569</v>
      </c>
      <c r="F11060" t="s">
        <v>89</v>
      </c>
      <c r="G11060" t="s">
        <v>89</v>
      </c>
      <c r="H11060" t="s">
        <v>93</v>
      </c>
    </row>
    <row r="11061" spans="1:8" x14ac:dyDescent="0.25">
      <c r="A11061" t="s">
        <v>370</v>
      </c>
      <c r="B11061" t="s">
        <v>8299</v>
      </c>
      <c r="C11061" t="s">
        <v>89</v>
      </c>
      <c r="D11061" t="s">
        <v>89</v>
      </c>
      <c r="E11061" t="s">
        <v>1258</v>
      </c>
      <c r="F11061" t="s">
        <v>89</v>
      </c>
      <c r="G11061" t="s">
        <v>89</v>
      </c>
      <c r="H11061" t="s">
        <v>93</v>
      </c>
    </row>
    <row r="11062" spans="1:8" x14ac:dyDescent="0.25">
      <c r="A11062" t="s">
        <v>370</v>
      </c>
      <c r="B11062" t="s">
        <v>8300</v>
      </c>
      <c r="C11062" t="s">
        <v>89</v>
      </c>
      <c r="D11062" t="s">
        <v>89</v>
      </c>
      <c r="E11062" t="s">
        <v>1569</v>
      </c>
      <c r="F11062" t="s">
        <v>89</v>
      </c>
      <c r="G11062" t="s">
        <v>89</v>
      </c>
      <c r="H11062" t="s">
        <v>93</v>
      </c>
    </row>
    <row r="11063" spans="1:8" x14ac:dyDescent="0.25">
      <c r="A11063" t="s">
        <v>370</v>
      </c>
      <c r="B11063" t="s">
        <v>8301</v>
      </c>
      <c r="C11063" t="s">
        <v>89</v>
      </c>
      <c r="D11063" t="s">
        <v>89</v>
      </c>
      <c r="E11063" t="s">
        <v>1569</v>
      </c>
      <c r="F11063" t="s">
        <v>89</v>
      </c>
      <c r="G11063" t="s">
        <v>89</v>
      </c>
      <c r="H11063" t="s">
        <v>93</v>
      </c>
    </row>
    <row r="11064" spans="1:8" x14ac:dyDescent="0.25">
      <c r="A11064" t="s">
        <v>370</v>
      </c>
      <c r="B11064" t="s">
        <v>1138</v>
      </c>
      <c r="C11064" t="s">
        <v>89</v>
      </c>
      <c r="D11064" t="s">
        <v>89</v>
      </c>
      <c r="E11064" t="s">
        <v>1139</v>
      </c>
      <c r="F11064" t="s">
        <v>89</v>
      </c>
      <c r="G11064" t="s">
        <v>89</v>
      </c>
      <c r="H11064" t="s">
        <v>93</v>
      </c>
    </row>
    <row r="11065" spans="1:8" x14ac:dyDescent="0.25">
      <c r="A11065" t="s">
        <v>371</v>
      </c>
      <c r="B11065" t="s">
        <v>8302</v>
      </c>
      <c r="C11065" t="s">
        <v>89</v>
      </c>
      <c r="D11065" t="s">
        <v>89</v>
      </c>
      <c r="E11065" t="s">
        <v>1129</v>
      </c>
      <c r="F11065" t="s">
        <v>89</v>
      </c>
      <c r="G11065" t="s">
        <v>89</v>
      </c>
      <c r="H11065" t="s">
        <v>93</v>
      </c>
    </row>
    <row r="11066" spans="1:8" x14ac:dyDescent="0.25">
      <c r="A11066" t="s">
        <v>371</v>
      </c>
      <c r="B11066" t="s">
        <v>8303</v>
      </c>
      <c r="C11066" t="s">
        <v>89</v>
      </c>
      <c r="D11066" t="s">
        <v>89</v>
      </c>
      <c r="E11066" t="s">
        <v>1496</v>
      </c>
      <c r="F11066" t="s">
        <v>89</v>
      </c>
      <c r="G11066" t="s">
        <v>89</v>
      </c>
      <c r="H11066" t="s">
        <v>93</v>
      </c>
    </row>
    <row r="11067" spans="1:8" x14ac:dyDescent="0.25">
      <c r="A11067" t="s">
        <v>371</v>
      </c>
      <c r="B11067" t="s">
        <v>8304</v>
      </c>
      <c r="C11067" t="s">
        <v>89</v>
      </c>
      <c r="D11067" t="s">
        <v>89</v>
      </c>
      <c r="E11067" t="s">
        <v>2012</v>
      </c>
      <c r="F11067" t="s">
        <v>89</v>
      </c>
      <c r="G11067" t="s">
        <v>89</v>
      </c>
      <c r="H11067" t="s">
        <v>93</v>
      </c>
    </row>
    <row r="11068" spans="1:8" x14ac:dyDescent="0.25">
      <c r="A11068" t="s">
        <v>371</v>
      </c>
      <c r="B11068" t="s">
        <v>6484</v>
      </c>
      <c r="C11068" t="s">
        <v>89</v>
      </c>
      <c r="D11068" t="s">
        <v>89</v>
      </c>
      <c r="E11068" t="s">
        <v>1115</v>
      </c>
      <c r="F11068" t="s">
        <v>89</v>
      </c>
      <c r="G11068" t="s">
        <v>89</v>
      </c>
      <c r="H11068" t="s">
        <v>93</v>
      </c>
    </row>
    <row r="11069" spans="1:8" x14ac:dyDescent="0.25">
      <c r="A11069" t="s">
        <v>371</v>
      </c>
      <c r="B11069" t="s">
        <v>8305</v>
      </c>
      <c r="C11069" t="s">
        <v>89</v>
      </c>
      <c r="D11069" t="s">
        <v>89</v>
      </c>
      <c r="E11069" t="s">
        <v>8306</v>
      </c>
      <c r="F11069" t="s">
        <v>89</v>
      </c>
      <c r="G11069" t="s">
        <v>89</v>
      </c>
      <c r="H11069" t="s">
        <v>93</v>
      </c>
    </row>
    <row r="11070" spans="1:8" x14ac:dyDescent="0.25">
      <c r="A11070" t="s">
        <v>371</v>
      </c>
      <c r="B11070" t="s">
        <v>8307</v>
      </c>
      <c r="C11070" t="s">
        <v>89</v>
      </c>
      <c r="D11070" t="s">
        <v>89</v>
      </c>
      <c r="E11070" t="s">
        <v>1272</v>
      </c>
      <c r="F11070" t="s">
        <v>89</v>
      </c>
      <c r="G11070" t="s">
        <v>89</v>
      </c>
      <c r="H11070" t="s">
        <v>93</v>
      </c>
    </row>
    <row r="11071" spans="1:8" x14ac:dyDescent="0.25">
      <c r="A11071" t="s">
        <v>371</v>
      </c>
      <c r="B11071" t="s">
        <v>6484</v>
      </c>
      <c r="C11071" t="s">
        <v>89</v>
      </c>
      <c r="D11071" t="s">
        <v>89</v>
      </c>
      <c r="E11071" t="s">
        <v>1115</v>
      </c>
      <c r="F11071" t="s">
        <v>89</v>
      </c>
      <c r="G11071" t="s">
        <v>89</v>
      </c>
      <c r="H11071" t="s">
        <v>93</v>
      </c>
    </row>
    <row r="11072" spans="1:8" x14ac:dyDescent="0.25">
      <c r="A11072" t="s">
        <v>371</v>
      </c>
      <c r="B11072" t="s">
        <v>8308</v>
      </c>
      <c r="C11072" t="s">
        <v>89</v>
      </c>
      <c r="D11072" t="s">
        <v>89</v>
      </c>
      <c r="E11072" t="s">
        <v>1115</v>
      </c>
      <c r="F11072" t="s">
        <v>89</v>
      </c>
      <c r="G11072" t="s">
        <v>89</v>
      </c>
      <c r="H11072" t="s">
        <v>93</v>
      </c>
    </row>
    <row r="11073" spans="1:8" x14ac:dyDescent="0.25">
      <c r="A11073" t="s">
        <v>371</v>
      </c>
      <c r="B11073" t="s">
        <v>8302</v>
      </c>
      <c r="C11073" t="s">
        <v>89</v>
      </c>
      <c r="D11073" t="s">
        <v>89</v>
      </c>
      <c r="E11073" t="s">
        <v>1129</v>
      </c>
      <c r="F11073" t="s">
        <v>89</v>
      </c>
      <c r="G11073" t="s">
        <v>89</v>
      </c>
      <c r="H11073" t="s">
        <v>93</v>
      </c>
    </row>
    <row r="11074" spans="1:8" x14ac:dyDescent="0.25">
      <c r="A11074" t="s">
        <v>371</v>
      </c>
      <c r="B11074" t="s">
        <v>3675</v>
      </c>
      <c r="C11074" t="s">
        <v>89</v>
      </c>
      <c r="D11074" t="s">
        <v>89</v>
      </c>
      <c r="E11074" t="s">
        <v>1153</v>
      </c>
      <c r="F11074" t="s">
        <v>89</v>
      </c>
      <c r="G11074" t="s">
        <v>89</v>
      </c>
      <c r="H11074" t="s">
        <v>93</v>
      </c>
    </row>
    <row r="11075" spans="1:8" x14ac:dyDescent="0.25">
      <c r="A11075" t="s">
        <v>371</v>
      </c>
      <c r="B11075" t="s">
        <v>8309</v>
      </c>
      <c r="C11075" t="s">
        <v>89</v>
      </c>
      <c r="D11075" t="s">
        <v>89</v>
      </c>
      <c r="E11075" t="s">
        <v>1121</v>
      </c>
      <c r="F11075" t="s">
        <v>89</v>
      </c>
      <c r="G11075" t="s">
        <v>89</v>
      </c>
      <c r="H11075" t="s">
        <v>93</v>
      </c>
    </row>
    <row r="11076" spans="1:8" x14ac:dyDescent="0.25">
      <c r="A11076" t="s">
        <v>371</v>
      </c>
      <c r="B11076" t="s">
        <v>8310</v>
      </c>
      <c r="C11076" t="s">
        <v>89</v>
      </c>
      <c r="D11076" t="s">
        <v>89</v>
      </c>
      <c r="E11076" t="s">
        <v>2012</v>
      </c>
      <c r="F11076" t="s">
        <v>89</v>
      </c>
      <c r="G11076" t="s">
        <v>89</v>
      </c>
      <c r="H11076" t="s">
        <v>93</v>
      </c>
    </row>
    <row r="11077" spans="1:8" x14ac:dyDescent="0.25">
      <c r="A11077" t="s">
        <v>371</v>
      </c>
      <c r="B11077" t="s">
        <v>8304</v>
      </c>
      <c r="C11077" t="s">
        <v>89</v>
      </c>
      <c r="D11077" t="s">
        <v>89</v>
      </c>
      <c r="E11077" t="s">
        <v>2012</v>
      </c>
      <c r="F11077" t="s">
        <v>89</v>
      </c>
      <c r="G11077" t="s">
        <v>89</v>
      </c>
      <c r="H11077" t="s">
        <v>93</v>
      </c>
    </row>
    <row r="11078" spans="1:8" x14ac:dyDescent="0.25">
      <c r="A11078" t="s">
        <v>371</v>
      </c>
      <c r="B11078" t="s">
        <v>8311</v>
      </c>
      <c r="C11078" t="s">
        <v>89</v>
      </c>
      <c r="D11078" t="s">
        <v>89</v>
      </c>
      <c r="E11078" t="s">
        <v>1859</v>
      </c>
      <c r="F11078" t="s">
        <v>89</v>
      </c>
      <c r="G11078" t="s">
        <v>89</v>
      </c>
      <c r="H11078" t="s">
        <v>93</v>
      </c>
    </row>
    <row r="11079" spans="1:8" x14ac:dyDescent="0.25">
      <c r="A11079" t="s">
        <v>371</v>
      </c>
      <c r="B11079" t="s">
        <v>8303</v>
      </c>
      <c r="C11079" t="s">
        <v>89</v>
      </c>
      <c r="D11079" t="s">
        <v>89</v>
      </c>
      <c r="E11079" t="s">
        <v>1496</v>
      </c>
      <c r="F11079" t="s">
        <v>89</v>
      </c>
      <c r="G11079" t="s">
        <v>89</v>
      </c>
      <c r="H11079" t="s">
        <v>93</v>
      </c>
    </row>
    <row r="11080" spans="1:8" x14ac:dyDescent="0.25">
      <c r="A11080" t="s">
        <v>371</v>
      </c>
      <c r="B11080" t="s">
        <v>8312</v>
      </c>
      <c r="C11080" t="s">
        <v>89</v>
      </c>
      <c r="D11080" t="s">
        <v>89</v>
      </c>
      <c r="E11080" t="s">
        <v>1496</v>
      </c>
      <c r="F11080" t="s">
        <v>89</v>
      </c>
      <c r="G11080" t="s">
        <v>89</v>
      </c>
      <c r="H11080" t="s">
        <v>93</v>
      </c>
    </row>
    <row r="11081" spans="1:8" x14ac:dyDescent="0.25">
      <c r="A11081" t="s">
        <v>371</v>
      </c>
      <c r="B11081" t="s">
        <v>8313</v>
      </c>
      <c r="C11081" t="s">
        <v>89</v>
      </c>
      <c r="D11081" t="s">
        <v>89</v>
      </c>
      <c r="E11081" t="s">
        <v>1160</v>
      </c>
      <c r="F11081" t="s">
        <v>89</v>
      </c>
      <c r="G11081" t="s">
        <v>89</v>
      </c>
      <c r="H11081" t="s">
        <v>93</v>
      </c>
    </row>
    <row r="11082" spans="1:8" x14ac:dyDescent="0.25">
      <c r="A11082" t="s">
        <v>371</v>
      </c>
      <c r="B11082" t="s">
        <v>8314</v>
      </c>
      <c r="C11082" t="s">
        <v>89</v>
      </c>
      <c r="D11082" t="s">
        <v>89</v>
      </c>
      <c r="E11082" t="s">
        <v>2837</v>
      </c>
      <c r="F11082" t="s">
        <v>89</v>
      </c>
      <c r="G11082" t="s">
        <v>89</v>
      </c>
      <c r="H11082" t="s">
        <v>93</v>
      </c>
    </row>
    <row r="11083" spans="1:8" x14ac:dyDescent="0.25">
      <c r="A11083" t="s">
        <v>371</v>
      </c>
      <c r="B11083" t="s">
        <v>8305</v>
      </c>
      <c r="C11083" t="s">
        <v>89</v>
      </c>
      <c r="D11083" t="s">
        <v>89</v>
      </c>
      <c r="E11083" t="s">
        <v>8306</v>
      </c>
      <c r="F11083" t="s">
        <v>89</v>
      </c>
      <c r="G11083" t="s">
        <v>89</v>
      </c>
      <c r="H11083" t="s">
        <v>93</v>
      </c>
    </row>
    <row r="11084" spans="1:8" x14ac:dyDescent="0.25">
      <c r="A11084" t="s">
        <v>371</v>
      </c>
      <c r="B11084" t="s">
        <v>8315</v>
      </c>
      <c r="C11084" t="s">
        <v>89</v>
      </c>
      <c r="D11084" t="s">
        <v>89</v>
      </c>
      <c r="E11084" t="s">
        <v>8306</v>
      </c>
      <c r="F11084" t="s">
        <v>89</v>
      </c>
      <c r="G11084" t="s">
        <v>89</v>
      </c>
      <c r="H11084" t="s">
        <v>93</v>
      </c>
    </row>
    <row r="11085" spans="1:8" x14ac:dyDescent="0.25">
      <c r="A11085" t="s">
        <v>371</v>
      </c>
      <c r="B11085" t="s">
        <v>8316</v>
      </c>
      <c r="C11085" t="s">
        <v>89</v>
      </c>
      <c r="D11085" t="s">
        <v>89</v>
      </c>
      <c r="E11085" t="s">
        <v>6507</v>
      </c>
      <c r="F11085" t="s">
        <v>89</v>
      </c>
      <c r="G11085" t="s">
        <v>89</v>
      </c>
      <c r="H11085" t="s">
        <v>93</v>
      </c>
    </row>
    <row r="11086" spans="1:8" x14ac:dyDescent="0.25">
      <c r="A11086" t="s">
        <v>371</v>
      </c>
      <c r="B11086" t="s">
        <v>8317</v>
      </c>
      <c r="C11086" t="s">
        <v>89</v>
      </c>
      <c r="D11086" t="s">
        <v>89</v>
      </c>
      <c r="E11086" t="s">
        <v>8318</v>
      </c>
      <c r="F11086" t="s">
        <v>89</v>
      </c>
      <c r="G11086" t="s">
        <v>89</v>
      </c>
      <c r="H11086" t="s">
        <v>93</v>
      </c>
    </row>
    <row r="11087" spans="1:8" x14ac:dyDescent="0.25">
      <c r="A11087" t="s">
        <v>371</v>
      </c>
      <c r="B11087" t="s">
        <v>8319</v>
      </c>
      <c r="C11087" t="s">
        <v>89</v>
      </c>
      <c r="D11087" t="s">
        <v>89</v>
      </c>
      <c r="E11087" t="s">
        <v>8318</v>
      </c>
      <c r="F11087" t="s">
        <v>89</v>
      </c>
      <c r="G11087" t="s">
        <v>89</v>
      </c>
      <c r="H11087" t="s">
        <v>93</v>
      </c>
    </row>
    <row r="11088" spans="1:8" x14ac:dyDescent="0.25">
      <c r="A11088" t="s">
        <v>371</v>
      </c>
      <c r="B11088" t="s">
        <v>1438</v>
      </c>
      <c r="C11088" t="s">
        <v>89</v>
      </c>
      <c r="D11088" t="s">
        <v>89</v>
      </c>
      <c r="E11088" t="s">
        <v>1286</v>
      </c>
      <c r="F11088" t="s">
        <v>89</v>
      </c>
      <c r="G11088" t="s">
        <v>89</v>
      </c>
      <c r="H11088" t="s">
        <v>93</v>
      </c>
    </row>
    <row r="11089" spans="1:8" x14ac:dyDescent="0.25">
      <c r="A11089" t="s">
        <v>371</v>
      </c>
      <c r="B11089" t="s">
        <v>1130</v>
      </c>
      <c r="C11089" t="s">
        <v>89</v>
      </c>
      <c r="D11089" t="s">
        <v>89</v>
      </c>
      <c r="E11089" t="s">
        <v>1286</v>
      </c>
      <c r="F11089" t="s">
        <v>89</v>
      </c>
      <c r="G11089" t="s">
        <v>89</v>
      </c>
      <c r="H11089" t="s">
        <v>93</v>
      </c>
    </row>
    <row r="11090" spans="1:8" x14ac:dyDescent="0.25">
      <c r="A11090" t="s">
        <v>371</v>
      </c>
      <c r="B11090" t="s">
        <v>1132</v>
      </c>
      <c r="C11090" t="s">
        <v>89</v>
      </c>
      <c r="D11090" t="s">
        <v>89</v>
      </c>
      <c r="E11090" t="s">
        <v>1221</v>
      </c>
      <c r="F11090" t="s">
        <v>89</v>
      </c>
      <c r="G11090" t="s">
        <v>89</v>
      </c>
      <c r="H11090" t="s">
        <v>93</v>
      </c>
    </row>
    <row r="11091" spans="1:8" x14ac:dyDescent="0.25">
      <c r="A11091" t="s">
        <v>371</v>
      </c>
      <c r="B11091" t="s">
        <v>1268</v>
      </c>
      <c r="C11091" t="s">
        <v>89</v>
      </c>
      <c r="D11091" t="s">
        <v>89</v>
      </c>
      <c r="E11091" t="s">
        <v>1233</v>
      </c>
      <c r="F11091" t="s">
        <v>89</v>
      </c>
      <c r="G11091" t="s">
        <v>89</v>
      </c>
      <c r="H11091" t="s">
        <v>93</v>
      </c>
    </row>
    <row r="11092" spans="1:8" x14ac:dyDescent="0.25">
      <c r="A11092" t="s">
        <v>371</v>
      </c>
      <c r="B11092" t="s">
        <v>1269</v>
      </c>
      <c r="C11092" t="s">
        <v>89</v>
      </c>
      <c r="D11092" t="s">
        <v>89</v>
      </c>
      <c r="E11092" t="s">
        <v>1233</v>
      </c>
      <c r="F11092" t="s">
        <v>89</v>
      </c>
      <c r="G11092" t="s">
        <v>89</v>
      </c>
      <c r="H11092" t="s">
        <v>93</v>
      </c>
    </row>
    <row r="11093" spans="1:8" x14ac:dyDescent="0.25">
      <c r="A11093" t="s">
        <v>371</v>
      </c>
      <c r="B11093" t="s">
        <v>1271</v>
      </c>
      <c r="C11093" t="s">
        <v>89</v>
      </c>
      <c r="D11093" t="s">
        <v>89</v>
      </c>
      <c r="E11093" t="s">
        <v>1113</v>
      </c>
      <c r="F11093" t="s">
        <v>89</v>
      </c>
      <c r="G11093" t="s">
        <v>89</v>
      </c>
      <c r="H11093" t="s">
        <v>93</v>
      </c>
    </row>
    <row r="11094" spans="1:8" x14ac:dyDescent="0.25">
      <c r="A11094" t="s">
        <v>371</v>
      </c>
      <c r="B11094" t="s">
        <v>1989</v>
      </c>
      <c r="C11094" t="s">
        <v>89</v>
      </c>
      <c r="D11094" t="s">
        <v>89</v>
      </c>
      <c r="E11094" t="s">
        <v>1298</v>
      </c>
      <c r="F11094" t="s">
        <v>89</v>
      </c>
      <c r="G11094" t="s">
        <v>89</v>
      </c>
      <c r="H11094" t="s">
        <v>93</v>
      </c>
    </row>
    <row r="11095" spans="1:8" x14ac:dyDescent="0.25">
      <c r="A11095" t="s">
        <v>371</v>
      </c>
      <c r="B11095" t="s">
        <v>1990</v>
      </c>
      <c r="C11095" t="s">
        <v>89</v>
      </c>
      <c r="D11095" t="s">
        <v>89</v>
      </c>
      <c r="E11095" t="s">
        <v>1904</v>
      </c>
      <c r="F11095" t="s">
        <v>89</v>
      </c>
      <c r="G11095" t="s">
        <v>89</v>
      </c>
      <c r="H11095" t="s">
        <v>93</v>
      </c>
    </row>
    <row r="11096" spans="1:8" x14ac:dyDescent="0.25">
      <c r="A11096" t="s">
        <v>371</v>
      </c>
      <c r="B11096" t="s">
        <v>1138</v>
      </c>
      <c r="C11096" t="s">
        <v>89</v>
      </c>
      <c r="D11096" t="s">
        <v>89</v>
      </c>
      <c r="E11096" t="s">
        <v>1139</v>
      </c>
      <c r="F11096" t="s">
        <v>89</v>
      </c>
      <c r="G11096" t="s">
        <v>89</v>
      </c>
      <c r="H11096" t="s">
        <v>93</v>
      </c>
    </row>
    <row r="11097" spans="1:8" x14ac:dyDescent="0.25">
      <c r="A11097" t="s">
        <v>372</v>
      </c>
      <c r="B11097" t="s">
        <v>8320</v>
      </c>
      <c r="C11097" t="s">
        <v>89</v>
      </c>
      <c r="D11097" t="s">
        <v>8321</v>
      </c>
      <c r="E11097" t="s">
        <v>1100</v>
      </c>
      <c r="F11097" t="s">
        <v>89</v>
      </c>
      <c r="G11097" t="s">
        <v>89</v>
      </c>
      <c r="H11097" t="s">
        <v>93</v>
      </c>
    </row>
    <row r="11098" spans="1:8" x14ac:dyDescent="0.25">
      <c r="A11098" t="s">
        <v>372</v>
      </c>
      <c r="B11098" t="s">
        <v>7522</v>
      </c>
      <c r="C11098" t="s">
        <v>89</v>
      </c>
      <c r="D11098" t="s">
        <v>89</v>
      </c>
      <c r="E11098" t="s">
        <v>1100</v>
      </c>
      <c r="F11098" t="s">
        <v>89</v>
      </c>
      <c r="G11098" t="s">
        <v>89</v>
      </c>
      <c r="H11098" t="s">
        <v>93</v>
      </c>
    </row>
    <row r="11099" spans="1:8" x14ac:dyDescent="0.25">
      <c r="A11099" t="s">
        <v>372</v>
      </c>
      <c r="B11099" t="s">
        <v>8322</v>
      </c>
      <c r="C11099" t="s">
        <v>89</v>
      </c>
      <c r="D11099" t="s">
        <v>89</v>
      </c>
      <c r="E11099" t="s">
        <v>1100</v>
      </c>
      <c r="F11099" t="s">
        <v>89</v>
      </c>
      <c r="G11099" t="s">
        <v>89</v>
      </c>
      <c r="H11099" t="s">
        <v>93</v>
      </c>
    </row>
    <row r="11100" spans="1:8" x14ac:dyDescent="0.25">
      <c r="A11100" t="s">
        <v>372</v>
      </c>
      <c r="B11100" t="s">
        <v>8323</v>
      </c>
      <c r="C11100" t="s">
        <v>89</v>
      </c>
      <c r="D11100" t="s">
        <v>89</v>
      </c>
      <c r="E11100" t="s">
        <v>1105</v>
      </c>
      <c r="F11100" t="s">
        <v>89</v>
      </c>
      <c r="G11100" t="s">
        <v>89</v>
      </c>
      <c r="H11100" t="s">
        <v>93</v>
      </c>
    </row>
    <row r="11101" spans="1:8" x14ac:dyDescent="0.25">
      <c r="A11101" t="s">
        <v>372</v>
      </c>
      <c r="B11101" t="s">
        <v>8324</v>
      </c>
      <c r="C11101" t="s">
        <v>89</v>
      </c>
      <c r="D11101" t="s">
        <v>89</v>
      </c>
      <c r="E11101" t="s">
        <v>1100</v>
      </c>
      <c r="F11101" t="s">
        <v>89</v>
      </c>
      <c r="G11101" t="s">
        <v>89</v>
      </c>
      <c r="H11101" t="s">
        <v>93</v>
      </c>
    </row>
    <row r="11102" spans="1:8" x14ac:dyDescent="0.25">
      <c r="A11102" t="s">
        <v>372</v>
      </c>
      <c r="B11102" t="s">
        <v>3502</v>
      </c>
      <c r="C11102" t="s">
        <v>89</v>
      </c>
      <c r="D11102" t="s">
        <v>89</v>
      </c>
      <c r="E11102" t="s">
        <v>1100</v>
      </c>
      <c r="F11102" t="s">
        <v>89</v>
      </c>
      <c r="G11102" t="s">
        <v>89</v>
      </c>
      <c r="H11102" t="s">
        <v>93</v>
      </c>
    </row>
    <row r="11103" spans="1:8" x14ac:dyDescent="0.25">
      <c r="A11103" t="s">
        <v>372</v>
      </c>
      <c r="B11103" t="s">
        <v>8325</v>
      </c>
      <c r="C11103" t="s">
        <v>89</v>
      </c>
      <c r="D11103" t="s">
        <v>89</v>
      </c>
      <c r="E11103" t="s">
        <v>1105</v>
      </c>
      <c r="F11103" t="s">
        <v>89</v>
      </c>
      <c r="G11103" t="s">
        <v>89</v>
      </c>
      <c r="H11103" t="s">
        <v>93</v>
      </c>
    </row>
    <row r="11104" spans="1:8" x14ac:dyDescent="0.25">
      <c r="A11104" t="s">
        <v>372</v>
      </c>
      <c r="B11104" t="s">
        <v>8326</v>
      </c>
      <c r="C11104" t="s">
        <v>89</v>
      </c>
      <c r="D11104" t="s">
        <v>89</v>
      </c>
      <c r="E11104" t="s">
        <v>1238</v>
      </c>
      <c r="F11104" t="s">
        <v>89</v>
      </c>
      <c r="G11104" t="s">
        <v>89</v>
      </c>
      <c r="H11104" t="s">
        <v>93</v>
      </c>
    </row>
    <row r="11105" spans="1:8" x14ac:dyDescent="0.25">
      <c r="A11105" t="s">
        <v>372</v>
      </c>
      <c r="B11105" t="s">
        <v>8327</v>
      </c>
      <c r="C11105" t="s">
        <v>89</v>
      </c>
      <c r="D11105" t="s">
        <v>89</v>
      </c>
      <c r="E11105" t="s">
        <v>1093</v>
      </c>
      <c r="F11105" t="s">
        <v>89</v>
      </c>
      <c r="G11105" t="s">
        <v>89</v>
      </c>
      <c r="H11105" t="s">
        <v>93</v>
      </c>
    </row>
    <row r="11106" spans="1:8" x14ac:dyDescent="0.25">
      <c r="A11106" t="s">
        <v>372</v>
      </c>
      <c r="B11106" t="s">
        <v>8328</v>
      </c>
      <c r="C11106" t="s">
        <v>89</v>
      </c>
      <c r="D11106" t="s">
        <v>89</v>
      </c>
      <c r="E11106" t="s">
        <v>1427</v>
      </c>
      <c r="F11106" t="s">
        <v>89</v>
      </c>
      <c r="G11106" t="s">
        <v>89</v>
      </c>
      <c r="H11106" t="s">
        <v>93</v>
      </c>
    </row>
    <row r="11107" spans="1:8" x14ac:dyDescent="0.25">
      <c r="A11107" t="s">
        <v>372</v>
      </c>
      <c r="B11107" t="s">
        <v>8329</v>
      </c>
      <c r="C11107" t="s">
        <v>89</v>
      </c>
      <c r="D11107" t="s">
        <v>89</v>
      </c>
      <c r="E11107" t="s">
        <v>1093</v>
      </c>
      <c r="F11107" t="s">
        <v>89</v>
      </c>
      <c r="G11107" t="s">
        <v>89</v>
      </c>
      <c r="H11107" t="s">
        <v>93</v>
      </c>
    </row>
    <row r="11108" spans="1:8" x14ac:dyDescent="0.25">
      <c r="A11108" t="s">
        <v>372</v>
      </c>
      <c r="B11108" t="s">
        <v>2625</v>
      </c>
      <c r="C11108" t="s">
        <v>89</v>
      </c>
      <c r="D11108" t="s">
        <v>89</v>
      </c>
      <c r="E11108" t="s">
        <v>1105</v>
      </c>
      <c r="F11108" t="s">
        <v>89</v>
      </c>
      <c r="G11108" t="s">
        <v>89</v>
      </c>
      <c r="H11108" t="s">
        <v>93</v>
      </c>
    </row>
    <row r="11109" spans="1:8" x14ac:dyDescent="0.25">
      <c r="A11109" t="s">
        <v>372</v>
      </c>
      <c r="B11109" t="s">
        <v>8330</v>
      </c>
      <c r="C11109" t="s">
        <v>89</v>
      </c>
      <c r="D11109" t="s">
        <v>89</v>
      </c>
      <c r="E11109" t="s">
        <v>1105</v>
      </c>
      <c r="F11109" t="s">
        <v>89</v>
      </c>
      <c r="G11109" t="s">
        <v>89</v>
      </c>
      <c r="H11109" t="s">
        <v>93</v>
      </c>
    </row>
    <row r="11110" spans="1:8" x14ac:dyDescent="0.25">
      <c r="A11110" t="s">
        <v>372</v>
      </c>
      <c r="B11110" t="s">
        <v>8331</v>
      </c>
      <c r="C11110" t="s">
        <v>89</v>
      </c>
      <c r="D11110" t="s">
        <v>8332</v>
      </c>
      <c r="E11110" t="s">
        <v>1100</v>
      </c>
      <c r="F11110" t="s">
        <v>89</v>
      </c>
      <c r="G11110" t="s">
        <v>89</v>
      </c>
      <c r="H11110" t="s">
        <v>93</v>
      </c>
    </row>
    <row r="11111" spans="1:8" x14ac:dyDescent="0.25">
      <c r="A11111" t="s">
        <v>372</v>
      </c>
      <c r="B11111" t="s">
        <v>8237</v>
      </c>
      <c r="C11111" t="s">
        <v>89</v>
      </c>
      <c r="D11111" t="s">
        <v>8333</v>
      </c>
      <c r="E11111" t="s">
        <v>1100</v>
      </c>
      <c r="F11111" t="s">
        <v>89</v>
      </c>
      <c r="G11111" t="s">
        <v>89</v>
      </c>
      <c r="H11111" t="s">
        <v>93</v>
      </c>
    </row>
    <row r="11112" spans="1:8" x14ac:dyDescent="0.25">
      <c r="A11112" t="s">
        <v>372</v>
      </c>
      <c r="B11112" t="s">
        <v>8334</v>
      </c>
      <c r="C11112" t="s">
        <v>89</v>
      </c>
      <c r="D11112" t="s">
        <v>8335</v>
      </c>
      <c r="E11112" t="s">
        <v>1100</v>
      </c>
      <c r="F11112" t="s">
        <v>89</v>
      </c>
      <c r="G11112" t="s">
        <v>89</v>
      </c>
      <c r="H11112" t="s">
        <v>93</v>
      </c>
    </row>
    <row r="11113" spans="1:8" x14ac:dyDescent="0.25">
      <c r="A11113" t="s">
        <v>372</v>
      </c>
      <c r="B11113" t="s">
        <v>8336</v>
      </c>
      <c r="C11113" t="s">
        <v>89</v>
      </c>
      <c r="D11113" t="s">
        <v>89</v>
      </c>
      <c r="E11113" t="s">
        <v>1615</v>
      </c>
      <c r="F11113" t="s">
        <v>89</v>
      </c>
      <c r="G11113" t="s">
        <v>89</v>
      </c>
      <c r="H11113" t="s">
        <v>93</v>
      </c>
    </row>
    <row r="11114" spans="1:8" x14ac:dyDescent="0.25">
      <c r="A11114" t="s">
        <v>372</v>
      </c>
      <c r="B11114" t="s">
        <v>8337</v>
      </c>
      <c r="C11114" t="s">
        <v>89</v>
      </c>
      <c r="D11114" t="s">
        <v>89</v>
      </c>
      <c r="E11114" t="s">
        <v>1873</v>
      </c>
      <c r="F11114" t="s">
        <v>89</v>
      </c>
      <c r="G11114" t="s">
        <v>89</v>
      </c>
      <c r="H11114" t="s">
        <v>93</v>
      </c>
    </row>
    <row r="11115" spans="1:8" x14ac:dyDescent="0.25">
      <c r="A11115" t="s">
        <v>372</v>
      </c>
      <c r="B11115" t="s">
        <v>8338</v>
      </c>
      <c r="C11115" t="s">
        <v>89</v>
      </c>
      <c r="D11115" t="s">
        <v>89</v>
      </c>
      <c r="E11115" t="s">
        <v>1615</v>
      </c>
      <c r="F11115" t="s">
        <v>89</v>
      </c>
      <c r="G11115" t="s">
        <v>89</v>
      </c>
      <c r="H11115" t="s">
        <v>93</v>
      </c>
    </row>
    <row r="11116" spans="1:8" x14ac:dyDescent="0.25">
      <c r="A11116" t="s">
        <v>372</v>
      </c>
      <c r="B11116" t="s">
        <v>8339</v>
      </c>
      <c r="C11116" t="s">
        <v>89</v>
      </c>
      <c r="D11116" t="s">
        <v>89</v>
      </c>
      <c r="E11116" t="s">
        <v>1873</v>
      </c>
      <c r="F11116" t="s">
        <v>89</v>
      </c>
      <c r="G11116" t="s">
        <v>89</v>
      </c>
      <c r="H11116" t="s">
        <v>93</v>
      </c>
    </row>
    <row r="11117" spans="1:8" x14ac:dyDescent="0.25">
      <c r="A11117" t="s">
        <v>372</v>
      </c>
      <c r="B11117" t="s">
        <v>8340</v>
      </c>
      <c r="C11117" t="s">
        <v>89</v>
      </c>
      <c r="D11117" t="s">
        <v>89</v>
      </c>
      <c r="E11117" t="s">
        <v>1615</v>
      </c>
      <c r="F11117" t="s">
        <v>89</v>
      </c>
      <c r="G11117" t="s">
        <v>89</v>
      </c>
      <c r="H11117" t="s">
        <v>93</v>
      </c>
    </row>
    <row r="11118" spans="1:8" x14ac:dyDescent="0.25">
      <c r="A11118" t="s">
        <v>372</v>
      </c>
      <c r="B11118" t="s">
        <v>8341</v>
      </c>
      <c r="C11118" t="s">
        <v>89</v>
      </c>
      <c r="D11118" t="s">
        <v>89</v>
      </c>
      <c r="E11118" t="s">
        <v>1873</v>
      </c>
      <c r="F11118" t="s">
        <v>89</v>
      </c>
      <c r="G11118" t="s">
        <v>89</v>
      </c>
      <c r="H11118" t="s">
        <v>93</v>
      </c>
    </row>
    <row r="11119" spans="1:8" x14ac:dyDescent="0.25">
      <c r="A11119" t="s">
        <v>372</v>
      </c>
      <c r="B11119" t="s">
        <v>8342</v>
      </c>
      <c r="C11119" t="s">
        <v>89</v>
      </c>
      <c r="D11119" t="s">
        <v>89</v>
      </c>
      <c r="E11119" t="s">
        <v>1754</v>
      </c>
      <c r="F11119" t="s">
        <v>89</v>
      </c>
      <c r="G11119" t="s">
        <v>89</v>
      </c>
      <c r="H11119" t="s">
        <v>93</v>
      </c>
    </row>
    <row r="11120" spans="1:8" x14ac:dyDescent="0.25">
      <c r="A11120" t="s">
        <v>372</v>
      </c>
      <c r="B11120" t="s">
        <v>8343</v>
      </c>
      <c r="C11120" t="s">
        <v>89</v>
      </c>
      <c r="D11120" t="s">
        <v>8344</v>
      </c>
      <c r="E11120" t="s">
        <v>1166</v>
      </c>
      <c r="F11120" t="s">
        <v>89</v>
      </c>
      <c r="G11120" t="s">
        <v>89</v>
      </c>
      <c r="H11120" t="s">
        <v>93</v>
      </c>
    </row>
    <row r="11121" spans="1:8" x14ac:dyDescent="0.25">
      <c r="A11121" t="s">
        <v>372</v>
      </c>
      <c r="B11121" t="s">
        <v>8345</v>
      </c>
      <c r="C11121" t="s">
        <v>89</v>
      </c>
      <c r="D11121" t="s">
        <v>89</v>
      </c>
      <c r="E11121" t="s">
        <v>1102</v>
      </c>
      <c r="F11121" t="s">
        <v>89</v>
      </c>
      <c r="G11121" t="s">
        <v>89</v>
      </c>
      <c r="H11121" t="s">
        <v>93</v>
      </c>
    </row>
    <row r="11122" spans="1:8" x14ac:dyDescent="0.25">
      <c r="A11122" t="s">
        <v>372</v>
      </c>
      <c r="B11122" t="s">
        <v>3671</v>
      </c>
      <c r="C11122" t="s">
        <v>89</v>
      </c>
      <c r="D11122" t="s">
        <v>89</v>
      </c>
      <c r="E11122" t="s">
        <v>1258</v>
      </c>
      <c r="F11122" t="s">
        <v>89</v>
      </c>
      <c r="G11122" t="s">
        <v>89</v>
      </c>
      <c r="H11122" t="s">
        <v>93</v>
      </c>
    </row>
    <row r="11123" spans="1:8" x14ac:dyDescent="0.25">
      <c r="A11123" t="s">
        <v>372</v>
      </c>
      <c r="B11123" t="s">
        <v>8346</v>
      </c>
      <c r="C11123" t="s">
        <v>89</v>
      </c>
      <c r="D11123" t="s">
        <v>89</v>
      </c>
      <c r="E11123" t="s">
        <v>1258</v>
      </c>
      <c r="F11123" t="s">
        <v>89</v>
      </c>
      <c r="G11123" t="s">
        <v>89</v>
      </c>
      <c r="H11123" t="s">
        <v>93</v>
      </c>
    </row>
    <row r="11124" spans="1:8" x14ac:dyDescent="0.25">
      <c r="A11124" t="s">
        <v>372</v>
      </c>
      <c r="B11124" t="s">
        <v>8347</v>
      </c>
      <c r="C11124" t="s">
        <v>89</v>
      </c>
      <c r="D11124" t="s">
        <v>89</v>
      </c>
      <c r="E11124" t="s">
        <v>1258</v>
      </c>
      <c r="F11124" t="s">
        <v>89</v>
      </c>
      <c r="G11124" t="s">
        <v>89</v>
      </c>
      <c r="H11124" t="s">
        <v>93</v>
      </c>
    </row>
    <row r="11125" spans="1:8" x14ac:dyDescent="0.25">
      <c r="A11125" t="s">
        <v>372</v>
      </c>
      <c r="B11125" t="s">
        <v>3679</v>
      </c>
      <c r="C11125" t="s">
        <v>89</v>
      </c>
      <c r="D11125" t="s">
        <v>89</v>
      </c>
      <c r="E11125" t="s">
        <v>1258</v>
      </c>
      <c r="F11125" t="s">
        <v>89</v>
      </c>
      <c r="G11125" t="s">
        <v>89</v>
      </c>
      <c r="H11125" t="s">
        <v>93</v>
      </c>
    </row>
    <row r="11126" spans="1:8" x14ac:dyDescent="0.25">
      <c r="A11126" t="s">
        <v>372</v>
      </c>
      <c r="B11126" t="s">
        <v>8348</v>
      </c>
      <c r="C11126" t="s">
        <v>89</v>
      </c>
      <c r="D11126" t="s">
        <v>89</v>
      </c>
      <c r="E11126" t="s">
        <v>1121</v>
      </c>
      <c r="F11126" t="s">
        <v>89</v>
      </c>
      <c r="G11126" t="s">
        <v>89</v>
      </c>
      <c r="H11126" t="s">
        <v>93</v>
      </c>
    </row>
    <row r="11127" spans="1:8" x14ac:dyDescent="0.25">
      <c r="A11127" t="s">
        <v>372</v>
      </c>
      <c r="B11127" t="s">
        <v>8349</v>
      </c>
      <c r="C11127" t="s">
        <v>89</v>
      </c>
      <c r="D11127" t="s">
        <v>89</v>
      </c>
      <c r="E11127" t="s">
        <v>1121</v>
      </c>
      <c r="F11127" t="s">
        <v>89</v>
      </c>
      <c r="G11127" t="s">
        <v>89</v>
      </c>
      <c r="H11127" t="s">
        <v>93</v>
      </c>
    </row>
    <row r="11128" spans="1:8" x14ac:dyDescent="0.25">
      <c r="A11128" t="s">
        <v>372</v>
      </c>
      <c r="B11128" t="s">
        <v>8350</v>
      </c>
      <c r="C11128" t="s">
        <v>89</v>
      </c>
      <c r="D11128" t="s">
        <v>89</v>
      </c>
      <c r="E11128" t="s">
        <v>1569</v>
      </c>
      <c r="F11128" t="s">
        <v>89</v>
      </c>
      <c r="G11128" t="s">
        <v>89</v>
      </c>
      <c r="H11128" t="s">
        <v>93</v>
      </c>
    </row>
    <row r="11129" spans="1:8" x14ac:dyDescent="0.25">
      <c r="A11129" t="s">
        <v>372</v>
      </c>
      <c r="B11129" t="s">
        <v>1867</v>
      </c>
      <c r="C11129" t="s">
        <v>89</v>
      </c>
      <c r="D11129" t="s">
        <v>89</v>
      </c>
      <c r="E11129" t="s">
        <v>1298</v>
      </c>
      <c r="F11129" t="s">
        <v>89</v>
      </c>
      <c r="G11129" t="s">
        <v>89</v>
      </c>
      <c r="H11129" t="s">
        <v>93</v>
      </c>
    </row>
    <row r="11130" spans="1:8" x14ac:dyDescent="0.25">
      <c r="A11130" t="s">
        <v>372</v>
      </c>
      <c r="B11130" t="s">
        <v>2630</v>
      </c>
      <c r="C11130" t="s">
        <v>89</v>
      </c>
      <c r="D11130" t="s">
        <v>89</v>
      </c>
      <c r="E11130" t="s">
        <v>1873</v>
      </c>
      <c r="F11130" t="s">
        <v>89</v>
      </c>
      <c r="G11130" t="s">
        <v>89</v>
      </c>
      <c r="H11130" t="s">
        <v>93</v>
      </c>
    </row>
    <row r="11131" spans="1:8" x14ac:dyDescent="0.25">
      <c r="A11131" t="s">
        <v>372</v>
      </c>
      <c r="B11131" t="s">
        <v>8351</v>
      </c>
      <c r="C11131" t="s">
        <v>89</v>
      </c>
      <c r="D11131" t="s">
        <v>89</v>
      </c>
      <c r="E11131" t="s">
        <v>1873</v>
      </c>
      <c r="F11131" t="s">
        <v>89</v>
      </c>
      <c r="G11131" t="s">
        <v>89</v>
      </c>
      <c r="H11131" t="s">
        <v>93</v>
      </c>
    </row>
    <row r="11132" spans="1:8" x14ac:dyDescent="0.25">
      <c r="A11132" t="s">
        <v>372</v>
      </c>
      <c r="B11132" t="s">
        <v>8352</v>
      </c>
      <c r="C11132" t="s">
        <v>89</v>
      </c>
      <c r="D11132" t="s">
        <v>89</v>
      </c>
      <c r="E11132" t="s">
        <v>1904</v>
      </c>
      <c r="F11132" t="s">
        <v>89</v>
      </c>
      <c r="G11132" t="s">
        <v>89</v>
      </c>
      <c r="H11132" t="s">
        <v>93</v>
      </c>
    </row>
    <row r="11133" spans="1:8" x14ac:dyDescent="0.25">
      <c r="A11133" t="s">
        <v>372</v>
      </c>
      <c r="B11133" t="s">
        <v>1905</v>
      </c>
      <c r="C11133" t="s">
        <v>89</v>
      </c>
      <c r="D11133" t="s">
        <v>89</v>
      </c>
      <c r="E11133" t="s">
        <v>1543</v>
      </c>
      <c r="F11133" t="s">
        <v>89</v>
      </c>
      <c r="G11133" t="s">
        <v>89</v>
      </c>
      <c r="H11133" t="s">
        <v>93</v>
      </c>
    </row>
    <row r="11134" spans="1:8" x14ac:dyDescent="0.25">
      <c r="A11134" t="s">
        <v>372</v>
      </c>
      <c r="B11134" t="s">
        <v>1903</v>
      </c>
      <c r="C11134" t="s">
        <v>89</v>
      </c>
      <c r="D11134" t="s">
        <v>89</v>
      </c>
      <c r="E11134" t="s">
        <v>1543</v>
      </c>
      <c r="F11134" t="s">
        <v>89</v>
      </c>
      <c r="G11134" t="s">
        <v>89</v>
      </c>
      <c r="H11134" t="s">
        <v>93</v>
      </c>
    </row>
    <row r="11135" spans="1:8" x14ac:dyDescent="0.25">
      <c r="A11135" t="s">
        <v>372</v>
      </c>
      <c r="B11135" t="s">
        <v>1921</v>
      </c>
      <c r="C11135" t="s">
        <v>89</v>
      </c>
      <c r="D11135" t="s">
        <v>89</v>
      </c>
      <c r="E11135" t="s">
        <v>1904</v>
      </c>
      <c r="F11135" t="s">
        <v>89</v>
      </c>
      <c r="G11135" t="s">
        <v>89</v>
      </c>
      <c r="H11135" t="s">
        <v>93</v>
      </c>
    </row>
    <row r="11136" spans="1:8" x14ac:dyDescent="0.25">
      <c r="A11136" t="s">
        <v>372</v>
      </c>
      <c r="B11136" t="s">
        <v>8353</v>
      </c>
      <c r="C11136" t="s">
        <v>89</v>
      </c>
      <c r="D11136" t="s">
        <v>89</v>
      </c>
      <c r="E11136" t="s">
        <v>1298</v>
      </c>
      <c r="F11136" t="s">
        <v>89</v>
      </c>
      <c r="G11136" t="s">
        <v>89</v>
      </c>
      <c r="H11136" t="s">
        <v>93</v>
      </c>
    </row>
    <row r="11137" spans="1:8" x14ac:dyDescent="0.25">
      <c r="A11137" t="s">
        <v>372</v>
      </c>
      <c r="B11137" t="s">
        <v>8354</v>
      </c>
      <c r="C11137" t="s">
        <v>89</v>
      </c>
      <c r="D11137" t="s">
        <v>89</v>
      </c>
      <c r="E11137" t="s">
        <v>1493</v>
      </c>
      <c r="F11137" t="s">
        <v>89</v>
      </c>
      <c r="G11137" t="s">
        <v>89</v>
      </c>
      <c r="H11137" t="s">
        <v>93</v>
      </c>
    </row>
    <row r="11138" spans="1:8" x14ac:dyDescent="0.25">
      <c r="A11138" t="s">
        <v>372</v>
      </c>
      <c r="B11138" t="s">
        <v>8355</v>
      </c>
      <c r="C11138" t="s">
        <v>89</v>
      </c>
      <c r="D11138" t="s">
        <v>89</v>
      </c>
      <c r="E11138" t="s">
        <v>1166</v>
      </c>
      <c r="F11138" t="s">
        <v>89</v>
      </c>
      <c r="G11138" t="s">
        <v>89</v>
      </c>
      <c r="H11138" t="s">
        <v>93</v>
      </c>
    </row>
    <row r="11139" spans="1:8" x14ac:dyDescent="0.25">
      <c r="A11139" t="s">
        <v>372</v>
      </c>
      <c r="B11139" t="s">
        <v>8356</v>
      </c>
      <c r="C11139" t="s">
        <v>89</v>
      </c>
      <c r="D11139" t="s">
        <v>89</v>
      </c>
      <c r="E11139" t="s">
        <v>1298</v>
      </c>
      <c r="F11139" t="s">
        <v>89</v>
      </c>
      <c r="G11139" t="s">
        <v>89</v>
      </c>
      <c r="H11139" t="s">
        <v>93</v>
      </c>
    </row>
    <row r="11140" spans="1:8" x14ac:dyDescent="0.25">
      <c r="A11140" t="s">
        <v>372</v>
      </c>
      <c r="B11140" t="s">
        <v>8357</v>
      </c>
      <c r="C11140" t="s">
        <v>89</v>
      </c>
      <c r="D11140" t="s">
        <v>89</v>
      </c>
      <c r="E11140" t="s">
        <v>1102</v>
      </c>
      <c r="F11140" t="s">
        <v>89</v>
      </c>
      <c r="G11140" t="s">
        <v>89</v>
      </c>
      <c r="H11140" t="s">
        <v>93</v>
      </c>
    </row>
    <row r="11141" spans="1:8" x14ac:dyDescent="0.25">
      <c r="A11141" t="s">
        <v>372</v>
      </c>
      <c r="B11141" t="s">
        <v>1857</v>
      </c>
      <c r="C11141" t="s">
        <v>89</v>
      </c>
      <c r="D11141" t="s">
        <v>89</v>
      </c>
      <c r="E11141" t="s">
        <v>1493</v>
      </c>
      <c r="F11141" t="s">
        <v>89</v>
      </c>
      <c r="G11141" t="s">
        <v>89</v>
      </c>
      <c r="H11141" t="s">
        <v>93</v>
      </c>
    </row>
    <row r="11142" spans="1:8" x14ac:dyDescent="0.25">
      <c r="A11142" t="s">
        <v>372</v>
      </c>
      <c r="B11142" t="s">
        <v>8358</v>
      </c>
      <c r="C11142" t="s">
        <v>89</v>
      </c>
      <c r="D11142" t="s">
        <v>89</v>
      </c>
      <c r="E11142" t="s">
        <v>1166</v>
      </c>
      <c r="F11142" t="s">
        <v>89</v>
      </c>
      <c r="G11142" t="s">
        <v>89</v>
      </c>
      <c r="H11142" t="s">
        <v>93</v>
      </c>
    </row>
    <row r="11143" spans="1:8" x14ac:dyDescent="0.25">
      <c r="A11143" t="s">
        <v>372</v>
      </c>
      <c r="B11143" t="s">
        <v>8124</v>
      </c>
      <c r="C11143" t="s">
        <v>89</v>
      </c>
      <c r="D11143" t="s">
        <v>89</v>
      </c>
      <c r="E11143" t="s">
        <v>1258</v>
      </c>
      <c r="F11143" t="s">
        <v>89</v>
      </c>
      <c r="G11143" t="s">
        <v>89</v>
      </c>
      <c r="H11143" t="s">
        <v>93</v>
      </c>
    </row>
    <row r="11144" spans="1:8" x14ac:dyDescent="0.25">
      <c r="A11144" t="s">
        <v>372</v>
      </c>
      <c r="B11144" t="s">
        <v>8359</v>
      </c>
      <c r="C11144" t="s">
        <v>89</v>
      </c>
      <c r="D11144" t="s">
        <v>89</v>
      </c>
      <c r="E11144" t="s">
        <v>1166</v>
      </c>
      <c r="F11144" t="s">
        <v>89</v>
      </c>
      <c r="G11144" t="s">
        <v>89</v>
      </c>
      <c r="H11144" t="s">
        <v>93</v>
      </c>
    </row>
    <row r="11145" spans="1:8" x14ac:dyDescent="0.25">
      <c r="A11145" t="s">
        <v>372</v>
      </c>
      <c r="B11145" t="s">
        <v>2638</v>
      </c>
      <c r="C11145" t="s">
        <v>89</v>
      </c>
      <c r="D11145" t="s">
        <v>89</v>
      </c>
      <c r="E11145" t="s">
        <v>1298</v>
      </c>
      <c r="F11145" t="s">
        <v>89</v>
      </c>
      <c r="G11145" t="s">
        <v>89</v>
      </c>
      <c r="H11145" t="s">
        <v>93</v>
      </c>
    </row>
    <row r="11146" spans="1:8" x14ac:dyDescent="0.25">
      <c r="A11146" t="s">
        <v>372</v>
      </c>
      <c r="B11146" t="s">
        <v>8278</v>
      </c>
      <c r="C11146" t="s">
        <v>89</v>
      </c>
      <c r="D11146" t="s">
        <v>89</v>
      </c>
      <c r="E11146" t="s">
        <v>1093</v>
      </c>
      <c r="F11146" t="s">
        <v>89</v>
      </c>
      <c r="G11146" t="s">
        <v>89</v>
      </c>
      <c r="H11146" t="s">
        <v>93</v>
      </c>
    </row>
    <row r="11147" spans="1:8" x14ac:dyDescent="0.25">
      <c r="A11147" t="s">
        <v>372</v>
      </c>
      <c r="B11147" t="s">
        <v>8360</v>
      </c>
      <c r="C11147" t="s">
        <v>89</v>
      </c>
      <c r="D11147" t="s">
        <v>89</v>
      </c>
      <c r="E11147" t="s">
        <v>1298</v>
      </c>
      <c r="F11147" t="s">
        <v>89</v>
      </c>
      <c r="G11147" t="s">
        <v>89</v>
      </c>
      <c r="H11147" t="s">
        <v>93</v>
      </c>
    </row>
    <row r="11148" spans="1:8" x14ac:dyDescent="0.25">
      <c r="A11148" t="s">
        <v>372</v>
      </c>
      <c r="B11148" t="s">
        <v>8361</v>
      </c>
      <c r="C11148" t="s">
        <v>89</v>
      </c>
      <c r="D11148" t="s">
        <v>89</v>
      </c>
      <c r="E11148" t="s">
        <v>1166</v>
      </c>
      <c r="F11148" t="s">
        <v>89</v>
      </c>
      <c r="G11148" t="s">
        <v>89</v>
      </c>
      <c r="H11148" t="s">
        <v>93</v>
      </c>
    </row>
    <row r="11149" spans="1:8" x14ac:dyDescent="0.25">
      <c r="A11149" t="s">
        <v>372</v>
      </c>
      <c r="B11149" t="s">
        <v>8362</v>
      </c>
      <c r="C11149" t="s">
        <v>89</v>
      </c>
      <c r="D11149" t="s">
        <v>89</v>
      </c>
      <c r="E11149" t="s">
        <v>1093</v>
      </c>
      <c r="F11149" t="s">
        <v>89</v>
      </c>
      <c r="G11149" t="s">
        <v>89</v>
      </c>
      <c r="H11149" t="s">
        <v>93</v>
      </c>
    </row>
    <row r="11150" spans="1:8" x14ac:dyDescent="0.25">
      <c r="A11150" t="s">
        <v>372</v>
      </c>
      <c r="B11150" t="s">
        <v>8125</v>
      </c>
      <c r="C11150" t="s">
        <v>89</v>
      </c>
      <c r="D11150" t="s">
        <v>89</v>
      </c>
      <c r="E11150" t="s">
        <v>1258</v>
      </c>
      <c r="F11150" t="s">
        <v>89</v>
      </c>
      <c r="G11150" t="s">
        <v>89</v>
      </c>
      <c r="H11150" t="s">
        <v>93</v>
      </c>
    </row>
    <row r="11151" spans="1:8" x14ac:dyDescent="0.25">
      <c r="A11151" t="s">
        <v>372</v>
      </c>
      <c r="B11151" t="s">
        <v>8363</v>
      </c>
      <c r="C11151" t="s">
        <v>89</v>
      </c>
      <c r="D11151" t="s">
        <v>8335</v>
      </c>
      <c r="E11151" t="s">
        <v>1298</v>
      </c>
      <c r="F11151" t="s">
        <v>89</v>
      </c>
      <c r="G11151" t="s">
        <v>89</v>
      </c>
      <c r="H11151" t="s">
        <v>93</v>
      </c>
    </row>
    <row r="11152" spans="1:8" x14ac:dyDescent="0.25">
      <c r="A11152" t="s">
        <v>372</v>
      </c>
      <c r="B11152" t="s">
        <v>8364</v>
      </c>
      <c r="C11152" t="s">
        <v>89</v>
      </c>
      <c r="D11152" t="s">
        <v>8365</v>
      </c>
      <c r="E11152" t="s">
        <v>1102</v>
      </c>
      <c r="F11152" t="s">
        <v>89</v>
      </c>
      <c r="G11152" t="s">
        <v>89</v>
      </c>
      <c r="H11152" t="s">
        <v>93</v>
      </c>
    </row>
    <row r="11153" spans="1:8" x14ac:dyDescent="0.25">
      <c r="A11153" t="s">
        <v>372</v>
      </c>
      <c r="B11153" t="s">
        <v>7974</v>
      </c>
      <c r="C11153" t="s">
        <v>89</v>
      </c>
      <c r="D11153" t="s">
        <v>89</v>
      </c>
      <c r="E11153" t="s">
        <v>1121</v>
      </c>
      <c r="F11153" t="s">
        <v>89</v>
      </c>
      <c r="G11153" t="s">
        <v>89</v>
      </c>
      <c r="H11153" t="s">
        <v>93</v>
      </c>
    </row>
    <row r="11154" spans="1:8" x14ac:dyDescent="0.25">
      <c r="A11154" t="s">
        <v>372</v>
      </c>
      <c r="B11154" t="s">
        <v>2641</v>
      </c>
      <c r="C11154" t="s">
        <v>89</v>
      </c>
      <c r="D11154" t="s">
        <v>8333</v>
      </c>
      <c r="E11154" t="s">
        <v>1298</v>
      </c>
      <c r="F11154" t="s">
        <v>89</v>
      </c>
      <c r="G11154" t="s">
        <v>89</v>
      </c>
      <c r="H11154" t="s">
        <v>93</v>
      </c>
    </row>
    <row r="11155" spans="1:8" x14ac:dyDescent="0.25">
      <c r="A11155" t="s">
        <v>372</v>
      </c>
      <c r="B11155" t="s">
        <v>8366</v>
      </c>
      <c r="C11155" t="s">
        <v>89</v>
      </c>
      <c r="D11155" t="s">
        <v>8367</v>
      </c>
      <c r="E11155" t="s">
        <v>1298</v>
      </c>
      <c r="F11155" t="s">
        <v>89</v>
      </c>
      <c r="G11155" t="s">
        <v>89</v>
      </c>
      <c r="H11155" t="s">
        <v>93</v>
      </c>
    </row>
    <row r="11156" spans="1:8" x14ac:dyDescent="0.25">
      <c r="A11156" t="s">
        <v>372</v>
      </c>
      <c r="B11156" t="s">
        <v>8368</v>
      </c>
      <c r="C11156" t="s">
        <v>89</v>
      </c>
      <c r="D11156" t="s">
        <v>89</v>
      </c>
      <c r="E11156" t="s">
        <v>1493</v>
      </c>
      <c r="F11156" t="s">
        <v>89</v>
      </c>
      <c r="G11156" t="s">
        <v>89</v>
      </c>
      <c r="H11156" t="s">
        <v>93</v>
      </c>
    </row>
    <row r="11157" spans="1:8" x14ac:dyDescent="0.25">
      <c r="A11157" t="s">
        <v>372</v>
      </c>
      <c r="B11157" t="s">
        <v>8369</v>
      </c>
      <c r="C11157" t="s">
        <v>89</v>
      </c>
      <c r="D11157" t="s">
        <v>89</v>
      </c>
      <c r="E11157" t="s">
        <v>1166</v>
      </c>
      <c r="F11157" t="s">
        <v>89</v>
      </c>
      <c r="G11157" t="s">
        <v>89</v>
      </c>
      <c r="H11157" t="s">
        <v>93</v>
      </c>
    </row>
    <row r="11158" spans="1:8" x14ac:dyDescent="0.25">
      <c r="A11158" t="s">
        <v>372</v>
      </c>
      <c r="B11158" t="s">
        <v>8370</v>
      </c>
      <c r="C11158" t="s">
        <v>89</v>
      </c>
      <c r="D11158" t="s">
        <v>8371</v>
      </c>
      <c r="E11158" t="s">
        <v>1947</v>
      </c>
      <c r="F11158" t="s">
        <v>89</v>
      </c>
      <c r="G11158" t="s">
        <v>89</v>
      </c>
      <c r="H11158" t="s">
        <v>93</v>
      </c>
    </row>
    <row r="11159" spans="1:8" x14ac:dyDescent="0.25">
      <c r="A11159" t="s">
        <v>372</v>
      </c>
      <c r="B11159" t="s">
        <v>8372</v>
      </c>
      <c r="C11159" t="s">
        <v>89</v>
      </c>
      <c r="D11159" t="s">
        <v>8373</v>
      </c>
      <c r="E11159" t="s">
        <v>1582</v>
      </c>
      <c r="F11159" t="s">
        <v>89</v>
      </c>
      <c r="G11159" t="s">
        <v>89</v>
      </c>
      <c r="H11159" t="s">
        <v>93</v>
      </c>
    </row>
    <row r="11160" spans="1:8" x14ac:dyDescent="0.25">
      <c r="A11160" t="s">
        <v>372</v>
      </c>
      <c r="B11160" t="s">
        <v>8374</v>
      </c>
      <c r="C11160" t="s">
        <v>89</v>
      </c>
      <c r="D11160" t="s">
        <v>89</v>
      </c>
      <c r="E11160" t="s">
        <v>1093</v>
      </c>
      <c r="F11160" t="s">
        <v>89</v>
      </c>
      <c r="G11160" t="s">
        <v>89</v>
      </c>
      <c r="H11160" t="s">
        <v>93</v>
      </c>
    </row>
    <row r="11161" spans="1:8" x14ac:dyDescent="0.25">
      <c r="A11161" t="s">
        <v>372</v>
      </c>
      <c r="B11161" t="s">
        <v>8375</v>
      </c>
      <c r="C11161" t="s">
        <v>89</v>
      </c>
      <c r="D11161" t="s">
        <v>89</v>
      </c>
      <c r="E11161" t="s">
        <v>1093</v>
      </c>
      <c r="F11161" t="s">
        <v>89</v>
      </c>
      <c r="G11161" t="s">
        <v>89</v>
      </c>
      <c r="H11161" t="s">
        <v>93</v>
      </c>
    </row>
    <row r="11162" spans="1:8" x14ac:dyDescent="0.25">
      <c r="A11162" t="s">
        <v>372</v>
      </c>
      <c r="B11162" t="s">
        <v>8376</v>
      </c>
      <c r="C11162" t="s">
        <v>89</v>
      </c>
      <c r="D11162" t="s">
        <v>89</v>
      </c>
      <c r="E11162" t="s">
        <v>1121</v>
      </c>
      <c r="F11162" t="s">
        <v>89</v>
      </c>
      <c r="G11162" t="s">
        <v>89</v>
      </c>
      <c r="H11162" t="s">
        <v>93</v>
      </c>
    </row>
    <row r="11163" spans="1:8" x14ac:dyDescent="0.25">
      <c r="A11163" t="s">
        <v>372</v>
      </c>
      <c r="B11163" t="s">
        <v>8377</v>
      </c>
      <c r="C11163" t="s">
        <v>89</v>
      </c>
      <c r="D11163" t="s">
        <v>89</v>
      </c>
      <c r="E11163" t="s">
        <v>1258</v>
      </c>
      <c r="F11163" t="s">
        <v>89</v>
      </c>
      <c r="G11163" t="s">
        <v>89</v>
      </c>
      <c r="H11163" t="s">
        <v>93</v>
      </c>
    </row>
    <row r="11164" spans="1:8" x14ac:dyDescent="0.25">
      <c r="A11164" t="s">
        <v>372</v>
      </c>
      <c r="B11164" t="s">
        <v>8378</v>
      </c>
      <c r="C11164" t="s">
        <v>89</v>
      </c>
      <c r="D11164" t="s">
        <v>89</v>
      </c>
      <c r="E11164" t="s">
        <v>1298</v>
      </c>
      <c r="F11164" t="s">
        <v>89</v>
      </c>
      <c r="G11164" t="s">
        <v>89</v>
      </c>
      <c r="H11164" t="s">
        <v>93</v>
      </c>
    </row>
    <row r="11165" spans="1:8" x14ac:dyDescent="0.25">
      <c r="A11165" t="s">
        <v>372</v>
      </c>
      <c r="B11165" t="s">
        <v>8379</v>
      </c>
      <c r="C11165" t="s">
        <v>89</v>
      </c>
      <c r="D11165" t="s">
        <v>89</v>
      </c>
      <c r="E11165" t="s">
        <v>1093</v>
      </c>
      <c r="F11165" t="s">
        <v>89</v>
      </c>
      <c r="G11165" t="s">
        <v>89</v>
      </c>
      <c r="H11165" t="s">
        <v>93</v>
      </c>
    </row>
    <row r="11166" spans="1:8" x14ac:dyDescent="0.25">
      <c r="A11166" t="s">
        <v>372</v>
      </c>
      <c r="B11166" t="s">
        <v>8380</v>
      </c>
      <c r="C11166" t="s">
        <v>89</v>
      </c>
      <c r="D11166" t="s">
        <v>89</v>
      </c>
      <c r="E11166" t="s">
        <v>1093</v>
      </c>
      <c r="F11166" t="s">
        <v>89</v>
      </c>
      <c r="G11166" t="s">
        <v>89</v>
      </c>
      <c r="H11166" t="s">
        <v>93</v>
      </c>
    </row>
    <row r="11167" spans="1:8" x14ac:dyDescent="0.25">
      <c r="A11167" t="s">
        <v>372</v>
      </c>
      <c r="B11167" t="s">
        <v>1138</v>
      </c>
      <c r="C11167" t="s">
        <v>89</v>
      </c>
      <c r="D11167" t="s">
        <v>89</v>
      </c>
      <c r="E11167" t="s">
        <v>1139</v>
      </c>
      <c r="F11167" t="s">
        <v>89</v>
      </c>
      <c r="G11167" t="s">
        <v>89</v>
      </c>
      <c r="H11167" t="s">
        <v>93</v>
      </c>
    </row>
    <row r="11168" spans="1:8" x14ac:dyDescent="0.25">
      <c r="A11168" t="s">
        <v>373</v>
      </c>
      <c r="B11168" t="s">
        <v>1151</v>
      </c>
      <c r="C11168" t="s">
        <v>89</v>
      </c>
      <c r="D11168" t="s">
        <v>8381</v>
      </c>
      <c r="E11168" t="s">
        <v>1272</v>
      </c>
      <c r="F11168" t="s">
        <v>89</v>
      </c>
      <c r="G11168" t="s">
        <v>89</v>
      </c>
      <c r="H11168" t="s">
        <v>93</v>
      </c>
    </row>
    <row r="11169" spans="1:8" x14ac:dyDescent="0.25">
      <c r="A11169" t="s">
        <v>373</v>
      </c>
      <c r="B11169" t="s">
        <v>1374</v>
      </c>
      <c r="C11169" t="s">
        <v>89</v>
      </c>
      <c r="D11169" t="s">
        <v>8382</v>
      </c>
      <c r="E11169" t="s">
        <v>1335</v>
      </c>
      <c r="F11169" t="s">
        <v>89</v>
      </c>
      <c r="G11169" t="s">
        <v>89</v>
      </c>
      <c r="H11169" t="s">
        <v>93</v>
      </c>
    </row>
    <row r="11170" spans="1:8" x14ac:dyDescent="0.25">
      <c r="A11170" t="s">
        <v>373</v>
      </c>
      <c r="B11170" t="s">
        <v>1151</v>
      </c>
      <c r="C11170" t="s">
        <v>89</v>
      </c>
      <c r="D11170" t="s">
        <v>8381</v>
      </c>
      <c r="E11170" t="s">
        <v>1272</v>
      </c>
      <c r="F11170" t="s">
        <v>89</v>
      </c>
      <c r="G11170" t="s">
        <v>89</v>
      </c>
      <c r="H11170" t="s">
        <v>93</v>
      </c>
    </row>
    <row r="11171" spans="1:8" x14ac:dyDescent="0.25">
      <c r="A11171" t="s">
        <v>373</v>
      </c>
      <c r="B11171" t="s">
        <v>1374</v>
      </c>
      <c r="C11171" t="s">
        <v>89</v>
      </c>
      <c r="D11171" t="s">
        <v>8382</v>
      </c>
      <c r="E11171" t="s">
        <v>1335</v>
      </c>
      <c r="F11171" t="s">
        <v>89</v>
      </c>
      <c r="G11171" t="s">
        <v>89</v>
      </c>
      <c r="H11171" t="s">
        <v>93</v>
      </c>
    </row>
    <row r="11172" spans="1:8" x14ac:dyDescent="0.25">
      <c r="A11172" t="s">
        <v>373</v>
      </c>
      <c r="B11172" t="s">
        <v>1138</v>
      </c>
      <c r="C11172" t="s">
        <v>89</v>
      </c>
      <c r="D11172" t="s">
        <v>89</v>
      </c>
      <c r="E11172" t="s">
        <v>1139</v>
      </c>
      <c r="F11172" t="s">
        <v>89</v>
      </c>
      <c r="G11172" t="s">
        <v>89</v>
      </c>
      <c r="H11172" t="s">
        <v>93</v>
      </c>
    </row>
    <row r="11173" spans="1:8" x14ac:dyDescent="0.25">
      <c r="A11173" t="s">
        <v>374</v>
      </c>
      <c r="B11173" t="s">
        <v>3681</v>
      </c>
      <c r="C11173" t="s">
        <v>89</v>
      </c>
      <c r="D11173" t="s">
        <v>8383</v>
      </c>
      <c r="E11173" t="s">
        <v>1194</v>
      </c>
      <c r="F11173" t="s">
        <v>89</v>
      </c>
      <c r="G11173" t="s">
        <v>89</v>
      </c>
      <c r="H11173" t="s">
        <v>93</v>
      </c>
    </row>
    <row r="11174" spans="1:8" x14ac:dyDescent="0.25">
      <c r="A11174" t="s">
        <v>374</v>
      </c>
      <c r="B11174" t="s">
        <v>1314</v>
      </c>
      <c r="C11174" t="s">
        <v>89</v>
      </c>
      <c r="D11174" t="s">
        <v>8384</v>
      </c>
      <c r="E11174" t="s">
        <v>1164</v>
      </c>
      <c r="F11174" t="s">
        <v>89</v>
      </c>
      <c r="G11174" t="s">
        <v>89</v>
      </c>
      <c r="H11174" t="s">
        <v>93</v>
      </c>
    </row>
    <row r="11175" spans="1:8" x14ac:dyDescent="0.25">
      <c r="A11175" t="s">
        <v>374</v>
      </c>
      <c r="B11175" t="s">
        <v>1329</v>
      </c>
      <c r="C11175" t="s">
        <v>89</v>
      </c>
      <c r="D11175" t="s">
        <v>89</v>
      </c>
      <c r="E11175" t="s">
        <v>1100</v>
      </c>
      <c r="F11175" t="s">
        <v>89</v>
      </c>
      <c r="G11175" t="s">
        <v>89</v>
      </c>
      <c r="H11175" t="s">
        <v>93</v>
      </c>
    </row>
    <row r="11176" spans="1:8" x14ac:dyDescent="0.25">
      <c r="A11176" t="s">
        <v>374</v>
      </c>
      <c r="B11176" t="s">
        <v>1149</v>
      </c>
      <c r="C11176" t="s">
        <v>89</v>
      </c>
      <c r="D11176" t="s">
        <v>8385</v>
      </c>
      <c r="E11176" t="s">
        <v>1105</v>
      </c>
      <c r="F11176" t="s">
        <v>89</v>
      </c>
      <c r="G11176" t="s">
        <v>89</v>
      </c>
      <c r="H11176" t="s">
        <v>93</v>
      </c>
    </row>
    <row r="11177" spans="1:8" x14ac:dyDescent="0.25">
      <c r="A11177" t="s">
        <v>374</v>
      </c>
      <c r="B11177" t="s">
        <v>8386</v>
      </c>
      <c r="C11177" t="s">
        <v>89</v>
      </c>
      <c r="D11177" t="s">
        <v>8387</v>
      </c>
      <c r="E11177" t="s">
        <v>1265</v>
      </c>
      <c r="F11177" t="s">
        <v>89</v>
      </c>
      <c r="G11177" t="s">
        <v>89</v>
      </c>
      <c r="H11177" t="s">
        <v>93</v>
      </c>
    </row>
    <row r="11178" spans="1:8" x14ac:dyDescent="0.25">
      <c r="A11178" t="s">
        <v>374</v>
      </c>
      <c r="B11178" t="s">
        <v>1404</v>
      </c>
      <c r="C11178" t="s">
        <v>89</v>
      </c>
      <c r="D11178" t="s">
        <v>8388</v>
      </c>
      <c r="E11178" t="s">
        <v>1094</v>
      </c>
      <c r="F11178" t="s">
        <v>89</v>
      </c>
      <c r="G11178" t="s">
        <v>89</v>
      </c>
      <c r="H11178" t="s">
        <v>93</v>
      </c>
    </row>
    <row r="11179" spans="1:8" x14ac:dyDescent="0.25">
      <c r="A11179" t="s">
        <v>374</v>
      </c>
      <c r="B11179" t="s">
        <v>8386</v>
      </c>
      <c r="C11179" t="s">
        <v>89</v>
      </c>
      <c r="D11179" t="s">
        <v>8387</v>
      </c>
      <c r="E11179" t="s">
        <v>1265</v>
      </c>
      <c r="F11179" t="s">
        <v>89</v>
      </c>
      <c r="G11179" t="s">
        <v>89</v>
      </c>
      <c r="H11179" t="s">
        <v>93</v>
      </c>
    </row>
    <row r="11180" spans="1:8" x14ac:dyDescent="0.25">
      <c r="A11180" t="s">
        <v>374</v>
      </c>
      <c r="B11180" t="s">
        <v>1403</v>
      </c>
      <c r="C11180" t="s">
        <v>89</v>
      </c>
      <c r="D11180" t="s">
        <v>8389</v>
      </c>
      <c r="E11180" t="s">
        <v>1265</v>
      </c>
      <c r="F11180" t="s">
        <v>89</v>
      </c>
      <c r="G11180" t="s">
        <v>89</v>
      </c>
      <c r="H11180" t="s">
        <v>93</v>
      </c>
    </row>
    <row r="11181" spans="1:8" x14ac:dyDescent="0.25">
      <c r="A11181" t="s">
        <v>374</v>
      </c>
      <c r="B11181" t="s">
        <v>1256</v>
      </c>
      <c r="C11181" t="s">
        <v>89</v>
      </c>
      <c r="D11181" t="s">
        <v>8390</v>
      </c>
      <c r="E11181" t="s">
        <v>1164</v>
      </c>
      <c r="F11181" t="s">
        <v>89</v>
      </c>
      <c r="G11181" t="s">
        <v>89</v>
      </c>
      <c r="H11181" t="s">
        <v>93</v>
      </c>
    </row>
    <row r="11182" spans="1:8" x14ac:dyDescent="0.25">
      <c r="A11182" t="s">
        <v>374</v>
      </c>
      <c r="B11182" t="s">
        <v>1314</v>
      </c>
      <c r="C11182" t="s">
        <v>89</v>
      </c>
      <c r="D11182" t="s">
        <v>8384</v>
      </c>
      <c r="E11182" t="s">
        <v>1164</v>
      </c>
      <c r="F11182" t="s">
        <v>89</v>
      </c>
      <c r="G11182" t="s">
        <v>89</v>
      </c>
      <c r="H11182" t="s">
        <v>93</v>
      </c>
    </row>
    <row r="11183" spans="1:8" x14ac:dyDescent="0.25">
      <c r="A11183" t="s">
        <v>374</v>
      </c>
      <c r="B11183" t="s">
        <v>3728</v>
      </c>
      <c r="C11183" t="s">
        <v>89</v>
      </c>
      <c r="D11183" t="s">
        <v>8391</v>
      </c>
      <c r="E11183" t="s">
        <v>1582</v>
      </c>
      <c r="F11183" t="s">
        <v>89</v>
      </c>
      <c r="G11183" t="s">
        <v>89</v>
      </c>
      <c r="H11183" t="s">
        <v>93</v>
      </c>
    </row>
    <row r="11184" spans="1:8" x14ac:dyDescent="0.25">
      <c r="A11184" t="s">
        <v>374</v>
      </c>
      <c r="B11184" t="s">
        <v>1405</v>
      </c>
      <c r="C11184" t="s">
        <v>89</v>
      </c>
      <c r="D11184" t="s">
        <v>8392</v>
      </c>
      <c r="E11184" t="s">
        <v>1194</v>
      </c>
      <c r="F11184" t="s">
        <v>89</v>
      </c>
      <c r="G11184" t="s">
        <v>89</v>
      </c>
      <c r="H11184" t="s">
        <v>93</v>
      </c>
    </row>
    <row r="11185" spans="1:8" x14ac:dyDescent="0.25">
      <c r="A11185" t="s">
        <v>374</v>
      </c>
      <c r="B11185" t="s">
        <v>1149</v>
      </c>
      <c r="C11185" t="s">
        <v>89</v>
      </c>
      <c r="D11185" t="s">
        <v>8385</v>
      </c>
      <c r="E11185" t="s">
        <v>1105</v>
      </c>
      <c r="F11185" t="s">
        <v>89</v>
      </c>
      <c r="G11185" t="s">
        <v>89</v>
      </c>
      <c r="H11185" t="s">
        <v>93</v>
      </c>
    </row>
    <row r="11186" spans="1:8" x14ac:dyDescent="0.25">
      <c r="A11186" t="s">
        <v>374</v>
      </c>
      <c r="B11186" t="s">
        <v>1181</v>
      </c>
      <c r="C11186" t="s">
        <v>89</v>
      </c>
      <c r="D11186" t="s">
        <v>8393</v>
      </c>
      <c r="E11186" t="s">
        <v>1194</v>
      </c>
      <c r="F11186" t="s">
        <v>89</v>
      </c>
      <c r="G11186" t="s">
        <v>89</v>
      </c>
      <c r="H11186" t="s">
        <v>93</v>
      </c>
    </row>
    <row r="11187" spans="1:8" x14ac:dyDescent="0.25">
      <c r="A11187" t="s">
        <v>374</v>
      </c>
      <c r="B11187" t="s">
        <v>3681</v>
      </c>
      <c r="C11187" t="s">
        <v>89</v>
      </c>
      <c r="D11187" t="s">
        <v>8383</v>
      </c>
      <c r="E11187" t="s">
        <v>1194</v>
      </c>
      <c r="F11187" t="s">
        <v>89</v>
      </c>
      <c r="G11187" t="s">
        <v>89</v>
      </c>
      <c r="H11187" t="s">
        <v>93</v>
      </c>
    </row>
    <row r="11188" spans="1:8" x14ac:dyDescent="0.25">
      <c r="A11188" t="s">
        <v>374</v>
      </c>
      <c r="B11188" t="s">
        <v>2253</v>
      </c>
      <c r="C11188" t="s">
        <v>89</v>
      </c>
      <c r="D11188" t="s">
        <v>89</v>
      </c>
      <c r="E11188" t="s">
        <v>1100</v>
      </c>
      <c r="F11188" t="s">
        <v>89</v>
      </c>
      <c r="G11188" t="s">
        <v>89</v>
      </c>
      <c r="H11188" t="s">
        <v>93</v>
      </c>
    </row>
    <row r="11189" spans="1:8" x14ac:dyDescent="0.25">
      <c r="A11189" t="s">
        <v>374</v>
      </c>
      <c r="B11189" t="s">
        <v>1329</v>
      </c>
      <c r="C11189" t="s">
        <v>89</v>
      </c>
      <c r="D11189" t="s">
        <v>89</v>
      </c>
      <c r="E11189" t="s">
        <v>1100</v>
      </c>
      <c r="F11189" t="s">
        <v>89</v>
      </c>
      <c r="G11189" t="s">
        <v>89</v>
      </c>
      <c r="H11189" t="s">
        <v>93</v>
      </c>
    </row>
    <row r="11190" spans="1:8" x14ac:dyDescent="0.25">
      <c r="A11190" t="s">
        <v>374</v>
      </c>
      <c r="B11190" t="s">
        <v>1198</v>
      </c>
      <c r="C11190" t="s">
        <v>89</v>
      </c>
      <c r="D11190" t="s">
        <v>89</v>
      </c>
      <c r="E11190" t="s">
        <v>1129</v>
      </c>
      <c r="F11190" t="s">
        <v>89</v>
      </c>
      <c r="G11190" t="s">
        <v>89</v>
      </c>
      <c r="H11190" t="s">
        <v>93</v>
      </c>
    </row>
    <row r="11191" spans="1:8" x14ac:dyDescent="0.25">
      <c r="A11191" t="s">
        <v>374</v>
      </c>
      <c r="B11191" t="s">
        <v>1200</v>
      </c>
      <c r="C11191" t="s">
        <v>89</v>
      </c>
      <c r="D11191" t="s">
        <v>89</v>
      </c>
      <c r="E11191" t="s">
        <v>1131</v>
      </c>
      <c r="F11191" t="s">
        <v>89</v>
      </c>
      <c r="G11191" t="s">
        <v>89</v>
      </c>
      <c r="H11191" t="s">
        <v>93</v>
      </c>
    </row>
    <row r="11192" spans="1:8" x14ac:dyDescent="0.25">
      <c r="A11192" t="s">
        <v>374</v>
      </c>
      <c r="B11192" t="s">
        <v>1130</v>
      </c>
      <c r="C11192" t="s">
        <v>89</v>
      </c>
      <c r="D11192" t="s">
        <v>89</v>
      </c>
      <c r="E11192" t="s">
        <v>1202</v>
      </c>
      <c r="F11192" t="s">
        <v>89</v>
      </c>
      <c r="G11192" t="s">
        <v>89</v>
      </c>
      <c r="H11192" t="s">
        <v>93</v>
      </c>
    </row>
    <row r="11193" spans="1:8" x14ac:dyDescent="0.25">
      <c r="A11193" t="s">
        <v>374</v>
      </c>
      <c r="B11193" t="s">
        <v>1132</v>
      </c>
      <c r="C11193" t="s">
        <v>89</v>
      </c>
      <c r="D11193" t="s">
        <v>89</v>
      </c>
      <c r="E11193" t="s">
        <v>1133</v>
      </c>
      <c r="F11193" t="s">
        <v>89</v>
      </c>
      <c r="G11193" t="s">
        <v>89</v>
      </c>
      <c r="H11193" t="s">
        <v>93</v>
      </c>
    </row>
    <row r="11194" spans="1:8" x14ac:dyDescent="0.25">
      <c r="A11194" t="s">
        <v>374</v>
      </c>
      <c r="B11194" t="s">
        <v>1232</v>
      </c>
      <c r="C11194" t="s">
        <v>89</v>
      </c>
      <c r="D11194" t="s">
        <v>89</v>
      </c>
      <c r="E11194" t="s">
        <v>1335</v>
      </c>
      <c r="F11194" t="s">
        <v>89</v>
      </c>
      <c r="G11194" t="s">
        <v>89</v>
      </c>
      <c r="H11194" t="s">
        <v>93</v>
      </c>
    </row>
    <row r="11195" spans="1:8" x14ac:dyDescent="0.25">
      <c r="A11195" t="s">
        <v>374</v>
      </c>
      <c r="B11195" t="s">
        <v>1236</v>
      </c>
      <c r="C11195" t="s">
        <v>89</v>
      </c>
      <c r="D11195" t="s">
        <v>89</v>
      </c>
      <c r="E11195" t="s">
        <v>1272</v>
      </c>
      <c r="F11195" t="s">
        <v>89</v>
      </c>
      <c r="G11195" t="s">
        <v>89</v>
      </c>
      <c r="H11195" t="s">
        <v>93</v>
      </c>
    </row>
    <row r="11196" spans="1:8" x14ac:dyDescent="0.25">
      <c r="A11196" t="s">
        <v>374</v>
      </c>
      <c r="B11196" t="s">
        <v>3697</v>
      </c>
      <c r="C11196" t="s">
        <v>89</v>
      </c>
      <c r="D11196" t="s">
        <v>8394</v>
      </c>
      <c r="E11196" t="s">
        <v>1754</v>
      </c>
      <c r="F11196" t="s">
        <v>89</v>
      </c>
      <c r="G11196" t="s">
        <v>89</v>
      </c>
      <c r="H11196" t="s">
        <v>93</v>
      </c>
    </row>
    <row r="11197" spans="1:8" x14ac:dyDescent="0.25">
      <c r="A11197" t="s">
        <v>374</v>
      </c>
      <c r="B11197" t="s">
        <v>2564</v>
      </c>
      <c r="C11197" t="s">
        <v>89</v>
      </c>
      <c r="D11197" t="s">
        <v>8394</v>
      </c>
      <c r="E11197" t="s">
        <v>1947</v>
      </c>
      <c r="F11197" t="s">
        <v>89</v>
      </c>
      <c r="G11197" t="s">
        <v>89</v>
      </c>
      <c r="H11197" t="s">
        <v>93</v>
      </c>
    </row>
    <row r="11198" spans="1:8" x14ac:dyDescent="0.25">
      <c r="A11198" t="s">
        <v>374</v>
      </c>
      <c r="B11198" t="s">
        <v>2562</v>
      </c>
      <c r="C11198" t="s">
        <v>89</v>
      </c>
      <c r="D11198" t="s">
        <v>8394</v>
      </c>
      <c r="E11198" t="s">
        <v>1947</v>
      </c>
      <c r="F11198" t="s">
        <v>89</v>
      </c>
      <c r="G11198" t="s">
        <v>89</v>
      </c>
      <c r="H11198" t="s">
        <v>93</v>
      </c>
    </row>
    <row r="11199" spans="1:8" x14ac:dyDescent="0.25">
      <c r="A11199" t="s">
        <v>375</v>
      </c>
      <c r="B11199" t="s">
        <v>1144</v>
      </c>
      <c r="C11199" t="s">
        <v>89</v>
      </c>
      <c r="D11199" t="s">
        <v>8395</v>
      </c>
      <c r="E11199" t="s">
        <v>1265</v>
      </c>
      <c r="F11199" t="s">
        <v>89</v>
      </c>
      <c r="G11199" t="s">
        <v>89</v>
      </c>
      <c r="H11199" t="s">
        <v>93</v>
      </c>
    </row>
    <row r="11200" spans="1:8" x14ac:dyDescent="0.25">
      <c r="A11200" t="s">
        <v>375</v>
      </c>
      <c r="B11200" t="s">
        <v>1140</v>
      </c>
      <c r="C11200" t="s">
        <v>89</v>
      </c>
      <c r="D11200" t="s">
        <v>8396</v>
      </c>
      <c r="E11200" t="s">
        <v>1097</v>
      </c>
      <c r="F11200" t="s">
        <v>89</v>
      </c>
      <c r="G11200" t="s">
        <v>89</v>
      </c>
      <c r="H11200" t="s">
        <v>93</v>
      </c>
    </row>
    <row r="11201" spans="1:8" x14ac:dyDescent="0.25">
      <c r="A11201" t="s">
        <v>375</v>
      </c>
      <c r="B11201" t="s">
        <v>1154</v>
      </c>
      <c r="C11201" t="s">
        <v>89</v>
      </c>
      <c r="D11201" t="s">
        <v>8396</v>
      </c>
      <c r="E11201" t="s">
        <v>1100</v>
      </c>
      <c r="F11201" t="s">
        <v>89</v>
      </c>
      <c r="G11201" t="s">
        <v>89</v>
      </c>
      <c r="H11201" t="s">
        <v>93</v>
      </c>
    </row>
    <row r="11202" spans="1:8" x14ac:dyDescent="0.25">
      <c r="A11202" t="s">
        <v>375</v>
      </c>
      <c r="B11202" t="s">
        <v>8397</v>
      </c>
      <c r="C11202" t="s">
        <v>89</v>
      </c>
      <c r="D11202" t="s">
        <v>8398</v>
      </c>
      <c r="E11202" t="s">
        <v>1265</v>
      </c>
      <c r="F11202" t="s">
        <v>89</v>
      </c>
      <c r="G11202" t="s">
        <v>89</v>
      </c>
      <c r="H11202" t="s">
        <v>93</v>
      </c>
    </row>
    <row r="11203" spans="1:8" x14ac:dyDescent="0.25">
      <c r="A11203" t="s">
        <v>375</v>
      </c>
      <c r="B11203" t="s">
        <v>8399</v>
      </c>
      <c r="C11203" t="s">
        <v>89</v>
      </c>
      <c r="D11203" t="s">
        <v>8395</v>
      </c>
      <c r="E11203" t="s">
        <v>1615</v>
      </c>
      <c r="F11203" t="s">
        <v>89</v>
      </c>
      <c r="G11203" t="s">
        <v>89</v>
      </c>
      <c r="H11203" t="s">
        <v>93</v>
      </c>
    </row>
    <row r="11204" spans="1:8" x14ac:dyDescent="0.25">
      <c r="A11204" t="s">
        <v>375</v>
      </c>
      <c r="B11204" t="s">
        <v>4849</v>
      </c>
      <c r="C11204" t="s">
        <v>89</v>
      </c>
      <c r="D11204" t="s">
        <v>4850</v>
      </c>
      <c r="E11204" t="s">
        <v>1094</v>
      </c>
      <c r="F11204" t="s">
        <v>89</v>
      </c>
      <c r="G11204" t="s">
        <v>89</v>
      </c>
      <c r="H11204" t="s">
        <v>93</v>
      </c>
    </row>
    <row r="11205" spans="1:8" x14ac:dyDescent="0.25">
      <c r="A11205" t="s">
        <v>375</v>
      </c>
      <c r="B11205" t="s">
        <v>8400</v>
      </c>
      <c r="C11205" t="s">
        <v>89</v>
      </c>
      <c r="D11205" t="s">
        <v>8401</v>
      </c>
      <c r="E11205" t="s">
        <v>2524</v>
      </c>
      <c r="F11205" t="s">
        <v>89</v>
      </c>
      <c r="G11205" t="s">
        <v>89</v>
      </c>
      <c r="H11205" t="s">
        <v>93</v>
      </c>
    </row>
    <row r="11206" spans="1:8" x14ac:dyDescent="0.25">
      <c r="A11206" t="s">
        <v>375</v>
      </c>
      <c r="B11206" t="s">
        <v>2824</v>
      </c>
      <c r="C11206" t="s">
        <v>89</v>
      </c>
      <c r="D11206" t="s">
        <v>2714</v>
      </c>
      <c r="E11206" t="s">
        <v>8402</v>
      </c>
      <c r="F11206" t="s">
        <v>89</v>
      </c>
      <c r="G11206" t="s">
        <v>89</v>
      </c>
      <c r="H11206" t="s">
        <v>93</v>
      </c>
    </row>
    <row r="11207" spans="1:8" x14ac:dyDescent="0.25">
      <c r="A11207" t="s">
        <v>375</v>
      </c>
      <c r="B11207" t="s">
        <v>1154</v>
      </c>
      <c r="C11207" t="s">
        <v>89</v>
      </c>
      <c r="D11207" t="s">
        <v>8396</v>
      </c>
      <c r="E11207" t="s">
        <v>1100</v>
      </c>
      <c r="F11207" t="s">
        <v>89</v>
      </c>
      <c r="G11207" t="s">
        <v>89</v>
      </c>
      <c r="H11207" t="s">
        <v>93</v>
      </c>
    </row>
    <row r="11208" spans="1:8" x14ac:dyDescent="0.25">
      <c r="A11208" t="s">
        <v>375</v>
      </c>
      <c r="B11208" t="s">
        <v>1140</v>
      </c>
      <c r="C11208" t="s">
        <v>89</v>
      </c>
      <c r="D11208" t="s">
        <v>8396</v>
      </c>
      <c r="E11208" t="s">
        <v>1097</v>
      </c>
      <c r="F11208" t="s">
        <v>89</v>
      </c>
      <c r="G11208" t="s">
        <v>89</v>
      </c>
      <c r="H11208" t="s">
        <v>93</v>
      </c>
    </row>
    <row r="11209" spans="1:8" x14ac:dyDescent="0.25">
      <c r="A11209" t="s">
        <v>375</v>
      </c>
      <c r="B11209" t="s">
        <v>4828</v>
      </c>
      <c r="C11209" t="s">
        <v>89</v>
      </c>
      <c r="D11209" t="s">
        <v>8396</v>
      </c>
      <c r="E11209" t="s">
        <v>1751</v>
      </c>
      <c r="F11209" t="s">
        <v>89</v>
      </c>
      <c r="G11209" t="s">
        <v>89</v>
      </c>
      <c r="H11209" t="s">
        <v>93</v>
      </c>
    </row>
    <row r="11210" spans="1:8" x14ac:dyDescent="0.25">
      <c r="A11210" t="s">
        <v>375</v>
      </c>
      <c r="B11210" t="s">
        <v>2729</v>
      </c>
      <c r="C11210" t="s">
        <v>89</v>
      </c>
      <c r="D11210" t="s">
        <v>89</v>
      </c>
      <c r="E11210" t="s">
        <v>1105</v>
      </c>
      <c r="F11210" t="s">
        <v>89</v>
      </c>
      <c r="G11210" t="s">
        <v>89</v>
      </c>
      <c r="H11210" t="s">
        <v>93</v>
      </c>
    </row>
    <row r="11211" spans="1:8" x14ac:dyDescent="0.25">
      <c r="A11211" t="s">
        <v>375</v>
      </c>
      <c r="B11211" t="s">
        <v>1151</v>
      </c>
      <c r="C11211" t="s">
        <v>89</v>
      </c>
      <c r="D11211" t="s">
        <v>89</v>
      </c>
      <c r="E11211" t="s">
        <v>1265</v>
      </c>
      <c r="F11211" t="s">
        <v>89</v>
      </c>
      <c r="G11211" t="s">
        <v>89</v>
      </c>
      <c r="H11211" t="s">
        <v>93</v>
      </c>
    </row>
    <row r="11212" spans="1:8" x14ac:dyDescent="0.25">
      <c r="A11212" t="s">
        <v>375</v>
      </c>
      <c r="B11212" t="s">
        <v>1721</v>
      </c>
      <c r="C11212" t="s">
        <v>89</v>
      </c>
      <c r="D11212" t="s">
        <v>89</v>
      </c>
      <c r="E11212" t="s">
        <v>1496</v>
      </c>
      <c r="F11212" t="s">
        <v>89</v>
      </c>
      <c r="G11212" t="s">
        <v>89</v>
      </c>
      <c r="H11212" t="s">
        <v>93</v>
      </c>
    </row>
    <row r="11213" spans="1:8" x14ac:dyDescent="0.25">
      <c r="A11213" t="s">
        <v>375</v>
      </c>
      <c r="B11213" t="s">
        <v>8403</v>
      </c>
      <c r="C11213" t="s">
        <v>89</v>
      </c>
      <c r="D11213" t="s">
        <v>8404</v>
      </c>
      <c r="E11213" t="s">
        <v>1205</v>
      </c>
      <c r="F11213" t="s">
        <v>89</v>
      </c>
      <c r="G11213" t="s">
        <v>89</v>
      </c>
      <c r="H11213" t="s">
        <v>93</v>
      </c>
    </row>
    <row r="11214" spans="1:8" x14ac:dyDescent="0.25">
      <c r="A11214" t="s">
        <v>375</v>
      </c>
      <c r="B11214" t="s">
        <v>1318</v>
      </c>
      <c r="C11214" t="s">
        <v>89</v>
      </c>
      <c r="D11214" t="s">
        <v>8404</v>
      </c>
      <c r="E11214" t="s">
        <v>1102</v>
      </c>
      <c r="F11214" t="s">
        <v>89</v>
      </c>
      <c r="G11214" t="s">
        <v>89</v>
      </c>
      <c r="H11214" t="s">
        <v>93</v>
      </c>
    </row>
    <row r="11215" spans="1:8" x14ac:dyDescent="0.25">
      <c r="A11215" t="s">
        <v>375</v>
      </c>
      <c r="B11215" t="s">
        <v>8405</v>
      </c>
      <c r="C11215" t="s">
        <v>89</v>
      </c>
      <c r="D11215" t="s">
        <v>8404</v>
      </c>
      <c r="E11215" t="s">
        <v>6212</v>
      </c>
      <c r="F11215" t="s">
        <v>89</v>
      </c>
      <c r="G11215" t="s">
        <v>89</v>
      </c>
      <c r="H11215" t="s">
        <v>93</v>
      </c>
    </row>
    <row r="11216" spans="1:8" x14ac:dyDescent="0.25">
      <c r="A11216" t="s">
        <v>375</v>
      </c>
      <c r="B11216" t="s">
        <v>1161</v>
      </c>
      <c r="C11216" t="s">
        <v>89</v>
      </c>
      <c r="D11216" t="s">
        <v>8395</v>
      </c>
      <c r="E11216" t="s">
        <v>1105</v>
      </c>
      <c r="F11216" t="s">
        <v>89</v>
      </c>
      <c r="G11216" t="s">
        <v>89</v>
      </c>
      <c r="H11216" t="s">
        <v>93</v>
      </c>
    </row>
    <row r="11217" spans="1:8" x14ac:dyDescent="0.25">
      <c r="A11217" t="s">
        <v>375</v>
      </c>
      <c r="B11217" t="s">
        <v>1144</v>
      </c>
      <c r="C11217" t="s">
        <v>89</v>
      </c>
      <c r="D11217" t="s">
        <v>8395</v>
      </c>
      <c r="E11217" t="s">
        <v>1265</v>
      </c>
      <c r="F11217" t="s">
        <v>89</v>
      </c>
      <c r="G11217" t="s">
        <v>89</v>
      </c>
      <c r="H11217" t="s">
        <v>93</v>
      </c>
    </row>
    <row r="11218" spans="1:8" x14ac:dyDescent="0.25">
      <c r="A11218" t="s">
        <v>375</v>
      </c>
      <c r="B11218" t="s">
        <v>8399</v>
      </c>
      <c r="C11218" t="s">
        <v>89</v>
      </c>
      <c r="D11218" t="s">
        <v>8395</v>
      </c>
      <c r="E11218" t="s">
        <v>1615</v>
      </c>
      <c r="F11218" t="s">
        <v>89</v>
      </c>
      <c r="G11218" t="s">
        <v>89</v>
      </c>
      <c r="H11218" t="s">
        <v>93</v>
      </c>
    </row>
    <row r="11219" spans="1:8" x14ac:dyDescent="0.25">
      <c r="A11219" t="s">
        <v>375</v>
      </c>
      <c r="B11219" t="s">
        <v>2721</v>
      </c>
      <c r="C11219" t="s">
        <v>89</v>
      </c>
      <c r="D11219" t="s">
        <v>8406</v>
      </c>
      <c r="E11219" t="s">
        <v>1093</v>
      </c>
      <c r="F11219" t="s">
        <v>89</v>
      </c>
      <c r="G11219" t="s">
        <v>89</v>
      </c>
      <c r="H11219" t="s">
        <v>93</v>
      </c>
    </row>
    <row r="11220" spans="1:8" x14ac:dyDescent="0.25">
      <c r="A11220" t="s">
        <v>375</v>
      </c>
      <c r="B11220" t="s">
        <v>1156</v>
      </c>
      <c r="C11220" t="s">
        <v>89</v>
      </c>
      <c r="D11220" t="s">
        <v>8406</v>
      </c>
      <c r="E11220" t="s">
        <v>1102</v>
      </c>
      <c r="F11220" t="s">
        <v>89</v>
      </c>
      <c r="G11220" t="s">
        <v>89</v>
      </c>
      <c r="H11220" t="s">
        <v>93</v>
      </c>
    </row>
    <row r="11221" spans="1:8" x14ac:dyDescent="0.25">
      <c r="A11221" t="s">
        <v>375</v>
      </c>
      <c r="B11221" t="s">
        <v>8407</v>
      </c>
      <c r="C11221" t="s">
        <v>89</v>
      </c>
      <c r="D11221" t="s">
        <v>8406</v>
      </c>
      <c r="E11221" t="s">
        <v>1569</v>
      </c>
      <c r="F11221" t="s">
        <v>89</v>
      </c>
      <c r="G11221" t="s">
        <v>89</v>
      </c>
      <c r="H11221" t="s">
        <v>93</v>
      </c>
    </row>
    <row r="11222" spans="1:8" x14ac:dyDescent="0.25">
      <c r="A11222" t="s">
        <v>375</v>
      </c>
      <c r="B11222" t="s">
        <v>2723</v>
      </c>
      <c r="C11222" t="s">
        <v>89</v>
      </c>
      <c r="D11222" t="s">
        <v>2230</v>
      </c>
      <c r="E11222" t="s">
        <v>1258</v>
      </c>
      <c r="F11222" t="s">
        <v>89</v>
      </c>
      <c r="G11222" t="s">
        <v>89</v>
      </c>
      <c r="H11222" t="s">
        <v>93</v>
      </c>
    </row>
    <row r="11223" spans="1:8" x14ac:dyDescent="0.25">
      <c r="A11223" t="s">
        <v>375</v>
      </c>
      <c r="B11223" t="s">
        <v>2232</v>
      </c>
      <c r="C11223" t="s">
        <v>89</v>
      </c>
      <c r="D11223" t="s">
        <v>2230</v>
      </c>
      <c r="E11223" t="s">
        <v>2169</v>
      </c>
      <c r="F11223" t="s">
        <v>89</v>
      </c>
      <c r="G11223" t="s">
        <v>89</v>
      </c>
      <c r="H11223" t="s">
        <v>93</v>
      </c>
    </row>
    <row r="11224" spans="1:8" x14ac:dyDescent="0.25">
      <c r="A11224" t="s">
        <v>375</v>
      </c>
      <c r="B11224" t="s">
        <v>8408</v>
      </c>
      <c r="C11224" t="s">
        <v>89</v>
      </c>
      <c r="D11224" t="s">
        <v>2230</v>
      </c>
      <c r="E11224" t="s">
        <v>1582</v>
      </c>
      <c r="F11224" t="s">
        <v>89</v>
      </c>
      <c r="G11224" t="s">
        <v>89</v>
      </c>
      <c r="H11224" t="s">
        <v>93</v>
      </c>
    </row>
    <row r="11225" spans="1:8" x14ac:dyDescent="0.25">
      <c r="A11225" t="s">
        <v>375</v>
      </c>
      <c r="B11225" t="s">
        <v>8397</v>
      </c>
      <c r="C11225" t="s">
        <v>89</v>
      </c>
      <c r="D11225" t="s">
        <v>8398</v>
      </c>
      <c r="E11225" t="s">
        <v>1265</v>
      </c>
      <c r="F11225" t="s">
        <v>89</v>
      </c>
      <c r="G11225" t="s">
        <v>89</v>
      </c>
      <c r="H11225" t="s">
        <v>93</v>
      </c>
    </row>
    <row r="11226" spans="1:8" x14ac:dyDescent="0.25">
      <c r="A11226" t="s">
        <v>375</v>
      </c>
      <c r="B11226" t="s">
        <v>8409</v>
      </c>
      <c r="C11226" t="s">
        <v>89</v>
      </c>
      <c r="D11226" t="s">
        <v>8398</v>
      </c>
      <c r="E11226" t="s">
        <v>1166</v>
      </c>
      <c r="F11226" t="s">
        <v>89</v>
      </c>
      <c r="G11226" t="s">
        <v>89</v>
      </c>
      <c r="H11226" t="s">
        <v>93</v>
      </c>
    </row>
    <row r="11227" spans="1:8" x14ac:dyDescent="0.25">
      <c r="A11227" t="s">
        <v>375</v>
      </c>
      <c r="B11227" t="s">
        <v>8410</v>
      </c>
      <c r="C11227" t="s">
        <v>89</v>
      </c>
      <c r="D11227" t="s">
        <v>8398</v>
      </c>
      <c r="E11227" t="s">
        <v>1582</v>
      </c>
      <c r="F11227" t="s">
        <v>89</v>
      </c>
      <c r="G11227" t="s">
        <v>89</v>
      </c>
      <c r="H11227" t="s">
        <v>93</v>
      </c>
    </row>
    <row r="11228" spans="1:8" x14ac:dyDescent="0.25">
      <c r="A11228" t="s">
        <v>375</v>
      </c>
      <c r="B11228" t="s">
        <v>8411</v>
      </c>
      <c r="C11228" t="s">
        <v>89</v>
      </c>
      <c r="D11228" t="s">
        <v>89</v>
      </c>
      <c r="E11228" t="s">
        <v>1135</v>
      </c>
      <c r="F11228" t="s">
        <v>89</v>
      </c>
      <c r="G11228" t="s">
        <v>89</v>
      </c>
      <c r="H11228" t="s">
        <v>93</v>
      </c>
    </row>
    <row r="11229" spans="1:8" x14ac:dyDescent="0.25">
      <c r="A11229" t="s">
        <v>375</v>
      </c>
      <c r="B11229" t="s">
        <v>1284</v>
      </c>
      <c r="C11229" t="s">
        <v>89</v>
      </c>
      <c r="D11229" t="s">
        <v>89</v>
      </c>
      <c r="E11229" t="s">
        <v>1218</v>
      </c>
      <c r="F11229" t="s">
        <v>89</v>
      </c>
      <c r="G11229" t="s">
        <v>89</v>
      </c>
      <c r="H11229" t="s">
        <v>93</v>
      </c>
    </row>
    <row r="11230" spans="1:8" x14ac:dyDescent="0.25">
      <c r="A11230" t="s">
        <v>375</v>
      </c>
      <c r="B11230" t="s">
        <v>1122</v>
      </c>
      <c r="C11230" t="s">
        <v>89</v>
      </c>
      <c r="D11230" t="s">
        <v>89</v>
      </c>
      <c r="E11230" t="s">
        <v>1218</v>
      </c>
      <c r="F11230" t="s">
        <v>89</v>
      </c>
      <c r="G11230" t="s">
        <v>89</v>
      </c>
      <c r="H11230" t="s">
        <v>93</v>
      </c>
    </row>
    <row r="11231" spans="1:8" x14ac:dyDescent="0.25">
      <c r="A11231" t="s">
        <v>375</v>
      </c>
      <c r="B11231" t="s">
        <v>1331</v>
      </c>
      <c r="C11231" t="s">
        <v>89</v>
      </c>
      <c r="D11231" t="s">
        <v>89</v>
      </c>
      <c r="E11231" t="s">
        <v>1218</v>
      </c>
      <c r="F11231" t="s">
        <v>89</v>
      </c>
      <c r="G11231" t="s">
        <v>89</v>
      </c>
      <c r="H11231" t="s">
        <v>93</v>
      </c>
    </row>
    <row r="11232" spans="1:8" x14ac:dyDescent="0.25">
      <c r="A11232" t="s">
        <v>375</v>
      </c>
      <c r="B11232" t="s">
        <v>1124</v>
      </c>
      <c r="C11232" t="s">
        <v>89</v>
      </c>
      <c r="D11232" t="s">
        <v>89</v>
      </c>
      <c r="E11232" t="s">
        <v>1218</v>
      </c>
      <c r="F11232" t="s">
        <v>89</v>
      </c>
      <c r="G11232" t="s">
        <v>89</v>
      </c>
      <c r="H11232" t="s">
        <v>93</v>
      </c>
    </row>
    <row r="11233" spans="1:8" x14ac:dyDescent="0.25">
      <c r="A11233" t="s">
        <v>375</v>
      </c>
      <c r="B11233" t="s">
        <v>1125</v>
      </c>
      <c r="C11233" t="s">
        <v>89</v>
      </c>
      <c r="D11233" t="s">
        <v>89</v>
      </c>
      <c r="E11233" t="s">
        <v>1218</v>
      </c>
      <c r="F11233" t="s">
        <v>89</v>
      </c>
      <c r="G11233" t="s">
        <v>89</v>
      </c>
      <c r="H11233" t="s">
        <v>93</v>
      </c>
    </row>
    <row r="11234" spans="1:8" x14ac:dyDescent="0.25">
      <c r="A11234" t="s">
        <v>375</v>
      </c>
      <c r="B11234" t="s">
        <v>1127</v>
      </c>
      <c r="C11234" t="s">
        <v>89</v>
      </c>
      <c r="D11234" t="s">
        <v>89</v>
      </c>
      <c r="E11234" t="s">
        <v>1218</v>
      </c>
      <c r="F11234" t="s">
        <v>89</v>
      </c>
      <c r="G11234" t="s">
        <v>89</v>
      </c>
      <c r="H11234" t="s">
        <v>93</v>
      </c>
    </row>
    <row r="11235" spans="1:8" x14ac:dyDescent="0.25">
      <c r="A11235" t="s">
        <v>375</v>
      </c>
      <c r="B11235" t="s">
        <v>1437</v>
      </c>
      <c r="C11235" t="s">
        <v>89</v>
      </c>
      <c r="D11235" t="s">
        <v>89</v>
      </c>
      <c r="E11235" t="s">
        <v>1131</v>
      </c>
      <c r="F11235" t="s">
        <v>89</v>
      </c>
      <c r="G11235" t="s">
        <v>89</v>
      </c>
      <c r="H11235" t="s">
        <v>93</v>
      </c>
    </row>
    <row r="11236" spans="1:8" x14ac:dyDescent="0.25">
      <c r="A11236" t="s">
        <v>375</v>
      </c>
      <c r="B11236" t="s">
        <v>1200</v>
      </c>
      <c r="C11236" t="s">
        <v>89</v>
      </c>
      <c r="D11236" t="s">
        <v>89</v>
      </c>
      <c r="E11236" t="s">
        <v>1129</v>
      </c>
      <c r="F11236" t="s">
        <v>89</v>
      </c>
      <c r="G11236" t="s">
        <v>89</v>
      </c>
      <c r="H11236" t="s">
        <v>93</v>
      </c>
    </row>
    <row r="11237" spans="1:8" x14ac:dyDescent="0.25">
      <c r="A11237" t="s">
        <v>375</v>
      </c>
      <c r="B11237" t="s">
        <v>1201</v>
      </c>
      <c r="C11237" t="s">
        <v>89</v>
      </c>
      <c r="D11237" t="s">
        <v>89</v>
      </c>
      <c r="E11237" t="s">
        <v>1202</v>
      </c>
      <c r="F11237" t="s">
        <v>89</v>
      </c>
      <c r="G11237" t="s">
        <v>89</v>
      </c>
      <c r="H11237" t="s">
        <v>93</v>
      </c>
    </row>
    <row r="11238" spans="1:8" x14ac:dyDescent="0.25">
      <c r="A11238" t="s">
        <v>375</v>
      </c>
      <c r="B11238" t="s">
        <v>1130</v>
      </c>
      <c r="C11238" t="s">
        <v>89</v>
      </c>
      <c r="D11238" t="s">
        <v>89</v>
      </c>
      <c r="E11238" t="s">
        <v>1133</v>
      </c>
      <c r="F11238" t="s">
        <v>89</v>
      </c>
      <c r="G11238" t="s">
        <v>89</v>
      </c>
      <c r="H11238" t="s">
        <v>93</v>
      </c>
    </row>
    <row r="11239" spans="1:8" x14ac:dyDescent="0.25">
      <c r="A11239" t="s">
        <v>375</v>
      </c>
      <c r="B11239" t="s">
        <v>1132</v>
      </c>
      <c r="C11239" t="s">
        <v>89</v>
      </c>
      <c r="D11239" t="s">
        <v>89</v>
      </c>
      <c r="E11239" t="s">
        <v>1221</v>
      </c>
      <c r="F11239" t="s">
        <v>89</v>
      </c>
      <c r="G11239" t="s">
        <v>89</v>
      </c>
      <c r="H11239" t="s">
        <v>93</v>
      </c>
    </row>
    <row r="11240" spans="1:8" x14ac:dyDescent="0.25">
      <c r="A11240" t="s">
        <v>375</v>
      </c>
      <c r="B11240" t="s">
        <v>1268</v>
      </c>
      <c r="C11240" t="s">
        <v>89</v>
      </c>
      <c r="D11240" t="s">
        <v>89</v>
      </c>
      <c r="E11240" t="s">
        <v>1135</v>
      </c>
      <c r="F11240" t="s">
        <v>89</v>
      </c>
      <c r="G11240" t="s">
        <v>89</v>
      </c>
      <c r="H11240" t="s">
        <v>93</v>
      </c>
    </row>
    <row r="11241" spans="1:8" x14ac:dyDescent="0.25">
      <c r="A11241" t="s">
        <v>375</v>
      </c>
      <c r="B11241" t="s">
        <v>1138</v>
      </c>
      <c r="C11241" t="s">
        <v>89</v>
      </c>
      <c r="D11241" t="s">
        <v>89</v>
      </c>
      <c r="E11241" t="s">
        <v>1139</v>
      </c>
      <c r="F11241" t="s">
        <v>89</v>
      </c>
      <c r="G11241" t="s">
        <v>89</v>
      </c>
      <c r="H11241" t="s">
        <v>93</v>
      </c>
    </row>
    <row r="11242" spans="1:8" x14ac:dyDescent="0.25">
      <c r="A11242" t="s">
        <v>376</v>
      </c>
      <c r="B11242" t="s">
        <v>8412</v>
      </c>
      <c r="C11242" t="s">
        <v>89</v>
      </c>
      <c r="D11242" t="s">
        <v>8413</v>
      </c>
      <c r="E11242" t="s">
        <v>1272</v>
      </c>
      <c r="F11242" t="s">
        <v>89</v>
      </c>
      <c r="G11242" t="s">
        <v>89</v>
      </c>
      <c r="H11242" t="s">
        <v>93</v>
      </c>
    </row>
    <row r="11243" spans="1:8" x14ac:dyDescent="0.25">
      <c r="A11243" t="s">
        <v>376</v>
      </c>
      <c r="B11243" t="s">
        <v>8414</v>
      </c>
      <c r="C11243" t="s">
        <v>89</v>
      </c>
      <c r="D11243" t="s">
        <v>8413</v>
      </c>
      <c r="E11243" t="s">
        <v>1135</v>
      </c>
      <c r="F11243" t="s">
        <v>89</v>
      </c>
      <c r="G11243" t="s">
        <v>89</v>
      </c>
      <c r="H11243" t="s">
        <v>93</v>
      </c>
    </row>
    <row r="11244" spans="1:8" x14ac:dyDescent="0.25">
      <c r="A11244" t="s">
        <v>376</v>
      </c>
      <c r="B11244" t="s">
        <v>7801</v>
      </c>
      <c r="C11244" t="s">
        <v>89</v>
      </c>
      <c r="D11244" t="s">
        <v>89</v>
      </c>
      <c r="E11244" t="s">
        <v>1205</v>
      </c>
      <c r="F11244" t="s">
        <v>89</v>
      </c>
      <c r="G11244" t="s">
        <v>89</v>
      </c>
      <c r="H11244" t="s">
        <v>93</v>
      </c>
    </row>
    <row r="11245" spans="1:8" x14ac:dyDescent="0.25">
      <c r="A11245" t="s">
        <v>376</v>
      </c>
      <c r="B11245" t="s">
        <v>7800</v>
      </c>
      <c r="C11245" t="s">
        <v>89</v>
      </c>
      <c r="D11245" t="s">
        <v>89</v>
      </c>
      <c r="E11245" t="s">
        <v>1205</v>
      </c>
      <c r="F11245" t="s">
        <v>89</v>
      </c>
      <c r="G11245" t="s">
        <v>89</v>
      </c>
      <c r="H11245" t="s">
        <v>93</v>
      </c>
    </row>
    <row r="11246" spans="1:8" x14ac:dyDescent="0.25">
      <c r="A11246" t="s">
        <v>376</v>
      </c>
      <c r="B11246" t="s">
        <v>1587</v>
      </c>
      <c r="C11246" t="s">
        <v>89</v>
      </c>
      <c r="D11246" t="s">
        <v>8413</v>
      </c>
      <c r="E11246" t="s">
        <v>1272</v>
      </c>
      <c r="F11246" t="s">
        <v>89</v>
      </c>
      <c r="G11246" t="s">
        <v>89</v>
      </c>
      <c r="H11246" t="s">
        <v>93</v>
      </c>
    </row>
    <row r="11247" spans="1:8" x14ac:dyDescent="0.25">
      <c r="A11247" t="s">
        <v>376</v>
      </c>
      <c r="B11247" t="s">
        <v>8415</v>
      </c>
      <c r="C11247" t="s">
        <v>89</v>
      </c>
      <c r="D11247" t="s">
        <v>8413</v>
      </c>
      <c r="E11247" t="s">
        <v>1272</v>
      </c>
      <c r="F11247" t="s">
        <v>89</v>
      </c>
      <c r="G11247" t="s">
        <v>89</v>
      </c>
      <c r="H11247" t="s">
        <v>93</v>
      </c>
    </row>
    <row r="11248" spans="1:8" x14ac:dyDescent="0.25">
      <c r="A11248" t="s">
        <v>376</v>
      </c>
      <c r="B11248" t="s">
        <v>8416</v>
      </c>
      <c r="C11248" t="s">
        <v>89</v>
      </c>
      <c r="D11248" t="s">
        <v>89</v>
      </c>
      <c r="E11248" t="s">
        <v>1093</v>
      </c>
      <c r="F11248" t="s">
        <v>89</v>
      </c>
      <c r="G11248" t="s">
        <v>89</v>
      </c>
      <c r="H11248" t="s">
        <v>93</v>
      </c>
    </row>
    <row r="11249" spans="1:8" x14ac:dyDescent="0.25">
      <c r="A11249" t="s">
        <v>376</v>
      </c>
      <c r="B11249" t="s">
        <v>1597</v>
      </c>
      <c r="C11249" t="s">
        <v>89</v>
      </c>
      <c r="D11249" t="s">
        <v>89</v>
      </c>
      <c r="E11249" t="s">
        <v>1097</v>
      </c>
      <c r="F11249" t="s">
        <v>89</v>
      </c>
      <c r="G11249" t="s">
        <v>89</v>
      </c>
      <c r="H11249" t="s">
        <v>93</v>
      </c>
    </row>
    <row r="11250" spans="1:8" x14ac:dyDescent="0.25">
      <c r="A11250" t="s">
        <v>376</v>
      </c>
      <c r="B11250" t="s">
        <v>1600</v>
      </c>
      <c r="C11250" t="s">
        <v>89</v>
      </c>
      <c r="D11250" t="s">
        <v>89</v>
      </c>
      <c r="E11250" t="s">
        <v>1194</v>
      </c>
      <c r="F11250" t="s">
        <v>89</v>
      </c>
      <c r="G11250" t="s">
        <v>89</v>
      </c>
      <c r="H11250" t="s">
        <v>93</v>
      </c>
    </row>
    <row r="11251" spans="1:8" x14ac:dyDescent="0.25">
      <c r="A11251" t="s">
        <v>376</v>
      </c>
      <c r="B11251" t="s">
        <v>1599</v>
      </c>
      <c r="C11251" t="s">
        <v>89</v>
      </c>
      <c r="D11251" t="s">
        <v>89</v>
      </c>
      <c r="E11251" t="s">
        <v>1194</v>
      </c>
      <c r="F11251" t="s">
        <v>89</v>
      </c>
      <c r="G11251" t="s">
        <v>89</v>
      </c>
      <c r="H11251" t="s">
        <v>93</v>
      </c>
    </row>
    <row r="11252" spans="1:8" x14ac:dyDescent="0.25">
      <c r="A11252" t="s">
        <v>376</v>
      </c>
      <c r="B11252" t="s">
        <v>6717</v>
      </c>
      <c r="C11252" t="s">
        <v>89</v>
      </c>
      <c r="D11252" t="s">
        <v>8413</v>
      </c>
      <c r="E11252" t="s">
        <v>1272</v>
      </c>
      <c r="F11252" t="s">
        <v>89</v>
      </c>
      <c r="G11252" t="s">
        <v>89</v>
      </c>
      <c r="H11252" t="s">
        <v>93</v>
      </c>
    </row>
    <row r="11253" spans="1:8" x14ac:dyDescent="0.25">
      <c r="A11253" t="s">
        <v>376</v>
      </c>
      <c r="B11253" t="s">
        <v>1591</v>
      </c>
      <c r="C11253" t="s">
        <v>89</v>
      </c>
      <c r="D11253" t="s">
        <v>8413</v>
      </c>
      <c r="E11253" t="s">
        <v>1113</v>
      </c>
      <c r="F11253" t="s">
        <v>89</v>
      </c>
      <c r="G11253" t="s">
        <v>89</v>
      </c>
      <c r="H11253" t="s">
        <v>93</v>
      </c>
    </row>
    <row r="11254" spans="1:8" x14ac:dyDescent="0.25">
      <c r="A11254" t="s">
        <v>376</v>
      </c>
      <c r="B11254" t="s">
        <v>6754</v>
      </c>
      <c r="C11254" t="s">
        <v>89</v>
      </c>
      <c r="D11254" t="s">
        <v>89</v>
      </c>
      <c r="E11254" t="s">
        <v>1205</v>
      </c>
      <c r="F11254" t="s">
        <v>89</v>
      </c>
      <c r="G11254" t="s">
        <v>89</v>
      </c>
      <c r="H11254" t="s">
        <v>93</v>
      </c>
    </row>
    <row r="11255" spans="1:8" x14ac:dyDescent="0.25">
      <c r="A11255" t="s">
        <v>376</v>
      </c>
      <c r="B11255" t="s">
        <v>1595</v>
      </c>
      <c r="C11255" t="s">
        <v>89</v>
      </c>
      <c r="D11255" t="s">
        <v>89</v>
      </c>
      <c r="E11255" t="s">
        <v>1205</v>
      </c>
      <c r="F11255" t="s">
        <v>89</v>
      </c>
      <c r="G11255" t="s">
        <v>89</v>
      </c>
      <c r="H11255" t="s">
        <v>93</v>
      </c>
    </row>
    <row r="11256" spans="1:8" x14ac:dyDescent="0.25">
      <c r="A11256" t="s">
        <v>376</v>
      </c>
      <c r="B11256" t="s">
        <v>7811</v>
      </c>
      <c r="C11256" t="s">
        <v>89</v>
      </c>
      <c r="D11256" t="s">
        <v>89</v>
      </c>
      <c r="E11256" t="s">
        <v>1093</v>
      </c>
      <c r="F11256" t="s">
        <v>89</v>
      </c>
      <c r="G11256" t="s">
        <v>89</v>
      </c>
      <c r="H11256" t="s">
        <v>93</v>
      </c>
    </row>
    <row r="11257" spans="1:8" x14ac:dyDescent="0.25">
      <c r="A11257" t="s">
        <v>376</v>
      </c>
      <c r="B11257" t="s">
        <v>1138</v>
      </c>
      <c r="C11257" t="s">
        <v>89</v>
      </c>
      <c r="D11257" t="s">
        <v>89</v>
      </c>
      <c r="E11257" t="s">
        <v>1139</v>
      </c>
      <c r="F11257" t="s">
        <v>89</v>
      </c>
      <c r="G11257" t="s">
        <v>89</v>
      </c>
      <c r="H11257" t="s">
        <v>93</v>
      </c>
    </row>
    <row r="11258" spans="1:8" x14ac:dyDescent="0.25">
      <c r="A11258" t="s">
        <v>377</v>
      </c>
      <c r="B11258" t="s">
        <v>8417</v>
      </c>
      <c r="C11258" t="s">
        <v>89</v>
      </c>
      <c r="D11258" t="s">
        <v>8418</v>
      </c>
      <c r="E11258" t="s">
        <v>1100</v>
      </c>
      <c r="F11258" t="s">
        <v>89</v>
      </c>
      <c r="G11258" t="s">
        <v>89</v>
      </c>
      <c r="H11258" t="s">
        <v>93</v>
      </c>
    </row>
    <row r="11259" spans="1:8" x14ac:dyDescent="0.25">
      <c r="A11259" t="s">
        <v>377</v>
      </c>
      <c r="B11259" t="s">
        <v>8419</v>
      </c>
      <c r="C11259" t="s">
        <v>89</v>
      </c>
      <c r="D11259" t="s">
        <v>89</v>
      </c>
      <c r="E11259" t="s">
        <v>1093</v>
      </c>
      <c r="F11259" t="s">
        <v>89</v>
      </c>
      <c r="G11259" t="s">
        <v>89</v>
      </c>
      <c r="H11259" t="s">
        <v>93</v>
      </c>
    </row>
    <row r="11260" spans="1:8" x14ac:dyDescent="0.25">
      <c r="A11260" t="s">
        <v>377</v>
      </c>
      <c r="B11260" t="s">
        <v>8420</v>
      </c>
      <c r="C11260" t="s">
        <v>89</v>
      </c>
      <c r="D11260" t="s">
        <v>8418</v>
      </c>
      <c r="E11260" t="s">
        <v>1121</v>
      </c>
      <c r="F11260" t="s">
        <v>89</v>
      </c>
      <c r="G11260" t="s">
        <v>89</v>
      </c>
      <c r="H11260" t="s">
        <v>93</v>
      </c>
    </row>
    <row r="11261" spans="1:8" x14ac:dyDescent="0.25">
      <c r="A11261" t="s">
        <v>377</v>
      </c>
      <c r="B11261" t="s">
        <v>8421</v>
      </c>
      <c r="C11261" t="s">
        <v>89</v>
      </c>
      <c r="D11261" t="s">
        <v>8418</v>
      </c>
      <c r="E11261" t="s">
        <v>1569</v>
      </c>
      <c r="F11261" t="s">
        <v>89</v>
      </c>
      <c r="G11261" t="s">
        <v>89</v>
      </c>
      <c r="H11261" t="s">
        <v>93</v>
      </c>
    </row>
    <row r="11262" spans="1:8" x14ac:dyDescent="0.25">
      <c r="A11262" t="s">
        <v>377</v>
      </c>
      <c r="B11262" t="s">
        <v>8422</v>
      </c>
      <c r="C11262" t="s">
        <v>89</v>
      </c>
      <c r="D11262" t="s">
        <v>8423</v>
      </c>
      <c r="E11262" t="s">
        <v>1615</v>
      </c>
      <c r="F11262" t="s">
        <v>89</v>
      </c>
      <c r="G11262" t="s">
        <v>89</v>
      </c>
      <c r="H11262" t="s">
        <v>93</v>
      </c>
    </row>
    <row r="11263" spans="1:8" x14ac:dyDescent="0.25">
      <c r="A11263" t="s">
        <v>377</v>
      </c>
      <c r="B11263" t="s">
        <v>8424</v>
      </c>
      <c r="C11263" t="s">
        <v>89</v>
      </c>
      <c r="D11263" t="s">
        <v>8423</v>
      </c>
      <c r="E11263" t="s">
        <v>1582</v>
      </c>
      <c r="F11263" t="s">
        <v>89</v>
      </c>
      <c r="G11263" t="s">
        <v>89</v>
      </c>
      <c r="H11263" t="s">
        <v>93</v>
      </c>
    </row>
    <row r="11264" spans="1:8" x14ac:dyDescent="0.25">
      <c r="A11264" t="s">
        <v>377</v>
      </c>
      <c r="B11264" t="s">
        <v>3223</v>
      </c>
      <c r="C11264" t="s">
        <v>89</v>
      </c>
      <c r="D11264" t="s">
        <v>89</v>
      </c>
      <c r="E11264" t="s">
        <v>1129</v>
      </c>
      <c r="F11264" t="s">
        <v>89</v>
      </c>
      <c r="G11264" t="s">
        <v>89</v>
      </c>
      <c r="H11264" t="s">
        <v>93</v>
      </c>
    </row>
    <row r="11265" spans="1:8" x14ac:dyDescent="0.25">
      <c r="A11265" t="s">
        <v>377</v>
      </c>
      <c r="B11265" t="s">
        <v>1124</v>
      </c>
      <c r="C11265" t="s">
        <v>89</v>
      </c>
      <c r="D11265" t="s">
        <v>89</v>
      </c>
      <c r="E11265" t="s">
        <v>1129</v>
      </c>
      <c r="F11265" t="s">
        <v>89</v>
      </c>
      <c r="G11265" t="s">
        <v>89</v>
      </c>
      <c r="H11265" t="s">
        <v>93</v>
      </c>
    </row>
    <row r="11266" spans="1:8" x14ac:dyDescent="0.25">
      <c r="A11266" t="s">
        <v>377</v>
      </c>
      <c r="B11266" t="s">
        <v>1125</v>
      </c>
      <c r="C11266" t="s">
        <v>89</v>
      </c>
      <c r="D11266" t="s">
        <v>89</v>
      </c>
      <c r="E11266" t="s">
        <v>1129</v>
      </c>
      <c r="F11266" t="s">
        <v>89</v>
      </c>
      <c r="G11266" t="s">
        <v>89</v>
      </c>
      <c r="H11266" t="s">
        <v>93</v>
      </c>
    </row>
    <row r="11267" spans="1:8" x14ac:dyDescent="0.25">
      <c r="A11267" t="s">
        <v>377</v>
      </c>
      <c r="B11267" t="s">
        <v>1128</v>
      </c>
      <c r="C11267" t="s">
        <v>89</v>
      </c>
      <c r="D11267" t="s">
        <v>89</v>
      </c>
      <c r="E11267" t="s">
        <v>1131</v>
      </c>
      <c r="F11267" t="s">
        <v>89</v>
      </c>
      <c r="G11267" t="s">
        <v>89</v>
      </c>
      <c r="H11267" t="s">
        <v>93</v>
      </c>
    </row>
    <row r="11268" spans="1:8" x14ac:dyDescent="0.25">
      <c r="A11268" t="s">
        <v>377</v>
      </c>
      <c r="B11268" t="s">
        <v>1130</v>
      </c>
      <c r="C11268" t="s">
        <v>89</v>
      </c>
      <c r="D11268" t="s">
        <v>89</v>
      </c>
      <c r="E11268" t="s">
        <v>1131</v>
      </c>
      <c r="F11268" t="s">
        <v>89</v>
      </c>
      <c r="G11268" t="s">
        <v>89</v>
      </c>
      <c r="H11268" t="s">
        <v>93</v>
      </c>
    </row>
    <row r="11269" spans="1:8" x14ac:dyDescent="0.25">
      <c r="A11269" t="s">
        <v>377</v>
      </c>
      <c r="B11269" t="s">
        <v>1132</v>
      </c>
      <c r="C11269" t="s">
        <v>89</v>
      </c>
      <c r="D11269" t="s">
        <v>89</v>
      </c>
      <c r="E11269" t="s">
        <v>1133</v>
      </c>
      <c r="F11269" t="s">
        <v>89</v>
      </c>
      <c r="G11269" t="s">
        <v>89</v>
      </c>
      <c r="H11269" t="s">
        <v>93</v>
      </c>
    </row>
    <row r="11270" spans="1:8" x14ac:dyDescent="0.25">
      <c r="A11270" t="s">
        <v>377</v>
      </c>
      <c r="B11270" t="s">
        <v>1138</v>
      </c>
      <c r="C11270" t="s">
        <v>89</v>
      </c>
      <c r="D11270" t="s">
        <v>89</v>
      </c>
      <c r="E11270" t="s">
        <v>1139</v>
      </c>
      <c r="F11270" t="s">
        <v>89</v>
      </c>
      <c r="G11270" t="s">
        <v>89</v>
      </c>
      <c r="H11270" t="s">
        <v>93</v>
      </c>
    </row>
    <row r="11271" spans="1:8" x14ac:dyDescent="0.25">
      <c r="A11271" t="s">
        <v>378</v>
      </c>
      <c r="B11271" t="s">
        <v>1417</v>
      </c>
      <c r="C11271" t="s">
        <v>89</v>
      </c>
      <c r="D11271" t="s">
        <v>8425</v>
      </c>
      <c r="E11271" t="s">
        <v>1335</v>
      </c>
      <c r="F11271" t="s">
        <v>89</v>
      </c>
      <c r="G11271" t="s">
        <v>89</v>
      </c>
      <c r="H11271" t="s">
        <v>93</v>
      </c>
    </row>
    <row r="11272" spans="1:8" x14ac:dyDescent="0.25">
      <c r="A11272" t="s">
        <v>378</v>
      </c>
      <c r="B11272" t="s">
        <v>1685</v>
      </c>
      <c r="C11272" t="s">
        <v>89</v>
      </c>
      <c r="D11272" t="s">
        <v>8426</v>
      </c>
      <c r="E11272" t="s">
        <v>1135</v>
      </c>
      <c r="F11272" t="s">
        <v>89</v>
      </c>
      <c r="G11272" t="s">
        <v>89</v>
      </c>
      <c r="H11272" t="s">
        <v>93</v>
      </c>
    </row>
    <row r="11273" spans="1:8" x14ac:dyDescent="0.25">
      <c r="A11273" t="s">
        <v>378</v>
      </c>
      <c r="B11273" t="s">
        <v>1428</v>
      </c>
      <c r="C11273" t="s">
        <v>89</v>
      </c>
      <c r="D11273" t="s">
        <v>8427</v>
      </c>
      <c r="E11273" t="s">
        <v>1272</v>
      </c>
      <c r="F11273" t="s">
        <v>89</v>
      </c>
      <c r="G11273" t="s">
        <v>89</v>
      </c>
      <c r="H11273" t="s">
        <v>93</v>
      </c>
    </row>
    <row r="11274" spans="1:8" x14ac:dyDescent="0.25">
      <c r="A11274" t="s">
        <v>378</v>
      </c>
      <c r="B11274" t="s">
        <v>1520</v>
      </c>
      <c r="C11274" t="s">
        <v>89</v>
      </c>
      <c r="D11274" t="s">
        <v>8428</v>
      </c>
      <c r="E11274" t="s">
        <v>1135</v>
      </c>
      <c r="F11274" t="s">
        <v>89</v>
      </c>
      <c r="G11274" t="s">
        <v>89</v>
      </c>
      <c r="H11274" t="s">
        <v>93</v>
      </c>
    </row>
    <row r="11275" spans="1:8" x14ac:dyDescent="0.25">
      <c r="A11275" t="s">
        <v>378</v>
      </c>
      <c r="B11275" t="s">
        <v>2418</v>
      </c>
      <c r="C11275" t="s">
        <v>89</v>
      </c>
      <c r="D11275" t="s">
        <v>89</v>
      </c>
      <c r="E11275" t="s">
        <v>1233</v>
      </c>
      <c r="F11275" t="s">
        <v>89</v>
      </c>
      <c r="G11275" t="s">
        <v>89</v>
      </c>
      <c r="H11275" t="s">
        <v>93</v>
      </c>
    </row>
    <row r="11276" spans="1:8" x14ac:dyDescent="0.25">
      <c r="A11276" t="s">
        <v>378</v>
      </c>
      <c r="B11276" t="s">
        <v>1112</v>
      </c>
      <c r="C11276" t="s">
        <v>89</v>
      </c>
      <c r="D11276" t="s">
        <v>89</v>
      </c>
      <c r="E11276" t="s">
        <v>1335</v>
      </c>
      <c r="F11276" t="s">
        <v>89</v>
      </c>
      <c r="G11276" t="s">
        <v>89</v>
      </c>
      <c r="H11276" t="s">
        <v>93</v>
      </c>
    </row>
    <row r="11277" spans="1:8" x14ac:dyDescent="0.25">
      <c r="A11277" t="s">
        <v>378</v>
      </c>
      <c r="B11277" t="s">
        <v>1114</v>
      </c>
      <c r="C11277" t="s">
        <v>89</v>
      </c>
      <c r="D11277" t="s">
        <v>89</v>
      </c>
      <c r="E11277" t="s">
        <v>1335</v>
      </c>
      <c r="F11277" t="s">
        <v>89</v>
      </c>
      <c r="G11277" t="s">
        <v>89</v>
      </c>
      <c r="H11277" t="s">
        <v>93</v>
      </c>
    </row>
    <row r="11278" spans="1:8" x14ac:dyDescent="0.25">
      <c r="A11278" t="s">
        <v>378</v>
      </c>
      <c r="B11278" t="s">
        <v>5704</v>
      </c>
      <c r="C11278" t="s">
        <v>89</v>
      </c>
      <c r="D11278" t="s">
        <v>89</v>
      </c>
      <c r="E11278" t="s">
        <v>1272</v>
      </c>
      <c r="F11278" t="s">
        <v>89</v>
      </c>
      <c r="G11278" t="s">
        <v>89</v>
      </c>
      <c r="H11278" t="s">
        <v>93</v>
      </c>
    </row>
    <row r="11279" spans="1:8" x14ac:dyDescent="0.25">
      <c r="A11279" t="s">
        <v>378</v>
      </c>
      <c r="B11279" t="s">
        <v>2418</v>
      </c>
      <c r="C11279" t="s">
        <v>89</v>
      </c>
      <c r="D11279" t="s">
        <v>89</v>
      </c>
      <c r="E11279" t="s">
        <v>1233</v>
      </c>
      <c r="F11279" t="s">
        <v>89</v>
      </c>
      <c r="G11279" t="s">
        <v>89</v>
      </c>
      <c r="H11279" t="s">
        <v>93</v>
      </c>
    </row>
    <row r="11280" spans="1:8" x14ac:dyDescent="0.25">
      <c r="A11280" t="s">
        <v>378</v>
      </c>
      <c r="B11280" t="s">
        <v>2892</v>
      </c>
      <c r="C11280" t="s">
        <v>89</v>
      </c>
      <c r="D11280" t="s">
        <v>89</v>
      </c>
      <c r="E11280" t="s">
        <v>1100</v>
      </c>
      <c r="F11280" t="s">
        <v>89</v>
      </c>
      <c r="G11280" t="s">
        <v>89</v>
      </c>
      <c r="H11280" t="s">
        <v>93</v>
      </c>
    </row>
    <row r="11281" spans="1:8" x14ac:dyDescent="0.25">
      <c r="A11281" t="s">
        <v>378</v>
      </c>
      <c r="B11281" t="s">
        <v>1685</v>
      </c>
      <c r="C11281" t="s">
        <v>89</v>
      </c>
      <c r="D11281" t="s">
        <v>8426</v>
      </c>
      <c r="E11281" t="s">
        <v>1135</v>
      </c>
      <c r="F11281" t="s">
        <v>89</v>
      </c>
      <c r="G11281" t="s">
        <v>89</v>
      </c>
      <c r="H11281" t="s">
        <v>93</v>
      </c>
    </row>
    <row r="11282" spans="1:8" x14ac:dyDescent="0.25">
      <c r="A11282" t="s">
        <v>378</v>
      </c>
      <c r="B11282" t="s">
        <v>1687</v>
      </c>
      <c r="C11282" t="s">
        <v>89</v>
      </c>
      <c r="D11282" t="s">
        <v>8429</v>
      </c>
      <c r="E11282" t="s">
        <v>1115</v>
      </c>
      <c r="F11282" t="s">
        <v>89</v>
      </c>
      <c r="G11282" t="s">
        <v>89</v>
      </c>
      <c r="H11282" t="s">
        <v>93</v>
      </c>
    </row>
    <row r="11283" spans="1:8" x14ac:dyDescent="0.25">
      <c r="A11283" t="s">
        <v>378</v>
      </c>
      <c r="B11283" t="s">
        <v>1417</v>
      </c>
      <c r="C11283" t="s">
        <v>89</v>
      </c>
      <c r="D11283" t="s">
        <v>8425</v>
      </c>
      <c r="E11283" t="s">
        <v>1335</v>
      </c>
      <c r="F11283" t="s">
        <v>89</v>
      </c>
      <c r="G11283" t="s">
        <v>89</v>
      </c>
      <c r="H11283" t="s">
        <v>93</v>
      </c>
    </row>
    <row r="11284" spans="1:8" x14ac:dyDescent="0.25">
      <c r="A11284" t="s">
        <v>378</v>
      </c>
      <c r="B11284" t="s">
        <v>1428</v>
      </c>
      <c r="C11284" t="s">
        <v>89</v>
      </c>
      <c r="D11284" t="s">
        <v>8427</v>
      </c>
      <c r="E11284" t="s">
        <v>1272</v>
      </c>
      <c r="F11284" t="s">
        <v>89</v>
      </c>
      <c r="G11284" t="s">
        <v>89</v>
      </c>
      <c r="H11284" t="s">
        <v>93</v>
      </c>
    </row>
    <row r="11285" spans="1:8" x14ac:dyDescent="0.25">
      <c r="A11285" t="s">
        <v>378</v>
      </c>
      <c r="B11285" t="s">
        <v>1520</v>
      </c>
      <c r="C11285" t="s">
        <v>89</v>
      </c>
      <c r="D11285" t="s">
        <v>8428</v>
      </c>
      <c r="E11285" t="s">
        <v>1135</v>
      </c>
      <c r="F11285" t="s">
        <v>89</v>
      </c>
      <c r="G11285" t="s">
        <v>89</v>
      </c>
      <c r="H11285" t="s">
        <v>93</v>
      </c>
    </row>
    <row r="11286" spans="1:8" x14ac:dyDescent="0.25">
      <c r="A11286" t="s">
        <v>378</v>
      </c>
      <c r="B11286" t="s">
        <v>1555</v>
      </c>
      <c r="C11286" t="s">
        <v>89</v>
      </c>
      <c r="D11286" t="s">
        <v>8430</v>
      </c>
      <c r="E11286" t="s">
        <v>1135</v>
      </c>
      <c r="F11286" t="s">
        <v>89</v>
      </c>
      <c r="G11286" t="s">
        <v>89</v>
      </c>
      <c r="H11286" t="s">
        <v>93</v>
      </c>
    </row>
    <row r="11287" spans="1:8" x14ac:dyDescent="0.25">
      <c r="A11287" t="s">
        <v>378</v>
      </c>
      <c r="B11287" t="s">
        <v>1421</v>
      </c>
      <c r="C11287" t="s">
        <v>89</v>
      </c>
      <c r="D11287" t="s">
        <v>8430</v>
      </c>
      <c r="E11287" t="s">
        <v>1105</v>
      </c>
      <c r="F11287" t="s">
        <v>89</v>
      </c>
      <c r="G11287" t="s">
        <v>89</v>
      </c>
      <c r="H11287" t="s">
        <v>93</v>
      </c>
    </row>
    <row r="11288" spans="1:8" x14ac:dyDescent="0.25">
      <c r="A11288" t="s">
        <v>378</v>
      </c>
      <c r="B11288" t="s">
        <v>1501</v>
      </c>
      <c r="C11288" t="s">
        <v>89</v>
      </c>
      <c r="D11288" t="s">
        <v>8430</v>
      </c>
      <c r="E11288" t="s">
        <v>1258</v>
      </c>
      <c r="F11288" t="s">
        <v>89</v>
      </c>
      <c r="G11288" t="s">
        <v>89</v>
      </c>
      <c r="H11288" t="s">
        <v>93</v>
      </c>
    </row>
    <row r="11289" spans="1:8" x14ac:dyDescent="0.25">
      <c r="A11289" t="s">
        <v>378</v>
      </c>
      <c r="B11289" t="s">
        <v>1434</v>
      </c>
      <c r="C11289" t="s">
        <v>89</v>
      </c>
      <c r="D11289" t="s">
        <v>8430</v>
      </c>
      <c r="E11289" t="s">
        <v>1166</v>
      </c>
      <c r="F11289" t="s">
        <v>89</v>
      </c>
      <c r="G11289" t="s">
        <v>89</v>
      </c>
      <c r="H11289" t="s">
        <v>93</v>
      </c>
    </row>
    <row r="11290" spans="1:8" x14ac:dyDescent="0.25">
      <c r="A11290" t="s">
        <v>378</v>
      </c>
      <c r="B11290" t="s">
        <v>1197</v>
      </c>
      <c r="C11290" t="s">
        <v>89</v>
      </c>
      <c r="D11290" t="s">
        <v>89</v>
      </c>
      <c r="E11290" t="s">
        <v>1196</v>
      </c>
      <c r="F11290" t="s">
        <v>89</v>
      </c>
      <c r="G11290" t="s">
        <v>89</v>
      </c>
      <c r="H11290" t="s">
        <v>93</v>
      </c>
    </row>
    <row r="11291" spans="1:8" x14ac:dyDescent="0.25">
      <c r="A11291" t="s">
        <v>378</v>
      </c>
      <c r="B11291" t="s">
        <v>8431</v>
      </c>
      <c r="C11291" t="s">
        <v>89</v>
      </c>
      <c r="D11291" t="s">
        <v>89</v>
      </c>
      <c r="E11291" t="s">
        <v>1135</v>
      </c>
      <c r="F11291" t="s">
        <v>89</v>
      </c>
      <c r="G11291" t="s">
        <v>89</v>
      </c>
      <c r="H11291" t="s">
        <v>93</v>
      </c>
    </row>
    <row r="11292" spans="1:8" x14ac:dyDescent="0.25">
      <c r="A11292" t="s">
        <v>378</v>
      </c>
      <c r="B11292" t="s">
        <v>7950</v>
      </c>
      <c r="C11292" t="s">
        <v>89</v>
      </c>
      <c r="D11292" t="s">
        <v>89</v>
      </c>
      <c r="E11292" t="s">
        <v>1196</v>
      </c>
      <c r="F11292" t="s">
        <v>89</v>
      </c>
      <c r="G11292" t="s">
        <v>89</v>
      </c>
      <c r="H11292" t="s">
        <v>93</v>
      </c>
    </row>
    <row r="11293" spans="1:8" x14ac:dyDescent="0.25">
      <c r="A11293" t="s">
        <v>378</v>
      </c>
      <c r="B11293" t="s">
        <v>2260</v>
      </c>
      <c r="C11293" t="s">
        <v>89</v>
      </c>
      <c r="D11293" t="s">
        <v>5445</v>
      </c>
      <c r="E11293" t="s">
        <v>1100</v>
      </c>
      <c r="F11293" t="s">
        <v>89</v>
      </c>
      <c r="G11293" t="s">
        <v>89</v>
      </c>
      <c r="H11293" t="s">
        <v>93</v>
      </c>
    </row>
    <row r="11294" spans="1:8" x14ac:dyDescent="0.25">
      <c r="A11294" t="s">
        <v>378</v>
      </c>
      <c r="B11294" t="s">
        <v>1472</v>
      </c>
      <c r="C11294" t="s">
        <v>89</v>
      </c>
      <c r="D11294" t="s">
        <v>89</v>
      </c>
      <c r="E11294" t="s">
        <v>1113</v>
      </c>
      <c r="F11294" t="s">
        <v>89</v>
      </c>
      <c r="G11294" t="s">
        <v>89</v>
      </c>
      <c r="H11294" t="s">
        <v>93</v>
      </c>
    </row>
    <row r="11295" spans="1:8" x14ac:dyDescent="0.25">
      <c r="A11295" t="s">
        <v>378</v>
      </c>
      <c r="B11295" t="s">
        <v>4686</v>
      </c>
      <c r="C11295" t="s">
        <v>89</v>
      </c>
      <c r="D11295" t="s">
        <v>89</v>
      </c>
      <c r="E11295" t="s">
        <v>1272</v>
      </c>
      <c r="F11295" t="s">
        <v>89</v>
      </c>
      <c r="G11295" t="s">
        <v>89</v>
      </c>
      <c r="H11295" t="s">
        <v>93</v>
      </c>
    </row>
    <row r="11296" spans="1:8" x14ac:dyDescent="0.25">
      <c r="A11296" t="s">
        <v>378</v>
      </c>
      <c r="B11296" t="s">
        <v>8432</v>
      </c>
      <c r="C11296" t="s">
        <v>89</v>
      </c>
      <c r="D11296" t="s">
        <v>89</v>
      </c>
      <c r="E11296" t="s">
        <v>1129</v>
      </c>
      <c r="F11296" t="s">
        <v>89</v>
      </c>
      <c r="G11296" t="s">
        <v>89</v>
      </c>
      <c r="H11296" t="s">
        <v>93</v>
      </c>
    </row>
    <row r="11297" spans="1:8" x14ac:dyDescent="0.25">
      <c r="A11297" t="s">
        <v>378</v>
      </c>
      <c r="B11297" t="s">
        <v>8433</v>
      </c>
      <c r="C11297" t="s">
        <v>89</v>
      </c>
      <c r="D11297" t="s">
        <v>89</v>
      </c>
      <c r="E11297" t="s">
        <v>1129</v>
      </c>
      <c r="F11297" t="s">
        <v>89</v>
      </c>
      <c r="G11297" t="s">
        <v>89</v>
      </c>
      <c r="H11297" t="s">
        <v>93</v>
      </c>
    </row>
    <row r="11298" spans="1:8" x14ac:dyDescent="0.25">
      <c r="A11298" t="s">
        <v>378</v>
      </c>
      <c r="B11298" t="s">
        <v>1122</v>
      </c>
      <c r="C11298" t="s">
        <v>89</v>
      </c>
      <c r="D11298" t="s">
        <v>89</v>
      </c>
      <c r="E11298" t="s">
        <v>1129</v>
      </c>
      <c r="F11298" t="s">
        <v>89</v>
      </c>
      <c r="G11298" t="s">
        <v>89</v>
      </c>
      <c r="H11298" t="s">
        <v>93</v>
      </c>
    </row>
    <row r="11299" spans="1:8" x14ac:dyDescent="0.25">
      <c r="A11299" t="s">
        <v>378</v>
      </c>
      <c r="B11299" t="s">
        <v>1489</v>
      </c>
      <c r="C11299" t="s">
        <v>89</v>
      </c>
      <c r="D11299" t="s">
        <v>89</v>
      </c>
      <c r="E11299" t="s">
        <v>1231</v>
      </c>
      <c r="F11299" t="s">
        <v>89</v>
      </c>
      <c r="G11299" t="s">
        <v>89</v>
      </c>
      <c r="H11299" t="s">
        <v>93</v>
      </c>
    </row>
    <row r="11300" spans="1:8" x14ac:dyDescent="0.25">
      <c r="A11300" t="s">
        <v>378</v>
      </c>
      <c r="B11300" t="s">
        <v>1331</v>
      </c>
      <c r="C11300" t="s">
        <v>89</v>
      </c>
      <c r="D11300" t="s">
        <v>89</v>
      </c>
      <c r="E11300" t="s">
        <v>1129</v>
      </c>
      <c r="F11300" t="s">
        <v>89</v>
      </c>
      <c r="G11300" t="s">
        <v>89</v>
      </c>
      <c r="H11300" t="s">
        <v>93</v>
      </c>
    </row>
    <row r="11301" spans="1:8" x14ac:dyDescent="0.25">
      <c r="A11301" t="s">
        <v>378</v>
      </c>
      <c r="B11301" t="s">
        <v>1124</v>
      </c>
      <c r="C11301" t="s">
        <v>89</v>
      </c>
      <c r="D11301" t="s">
        <v>89</v>
      </c>
      <c r="E11301" t="s">
        <v>1129</v>
      </c>
      <c r="F11301" t="s">
        <v>89</v>
      </c>
      <c r="G11301" t="s">
        <v>89</v>
      </c>
      <c r="H11301" t="s">
        <v>93</v>
      </c>
    </row>
    <row r="11302" spans="1:8" x14ac:dyDescent="0.25">
      <c r="A11302" t="s">
        <v>378</v>
      </c>
      <c r="B11302" t="s">
        <v>3058</v>
      </c>
      <c r="C11302" t="s">
        <v>89</v>
      </c>
      <c r="D11302" t="s">
        <v>89</v>
      </c>
      <c r="E11302" t="s">
        <v>1129</v>
      </c>
      <c r="F11302" t="s">
        <v>89</v>
      </c>
      <c r="G11302" t="s">
        <v>89</v>
      </c>
      <c r="H11302" t="s">
        <v>93</v>
      </c>
    </row>
    <row r="11303" spans="1:8" x14ac:dyDescent="0.25">
      <c r="A11303" t="s">
        <v>378</v>
      </c>
      <c r="B11303" t="s">
        <v>1125</v>
      </c>
      <c r="C11303" t="s">
        <v>89</v>
      </c>
      <c r="D11303" t="s">
        <v>89</v>
      </c>
      <c r="E11303" t="s">
        <v>1129</v>
      </c>
      <c r="F11303" t="s">
        <v>89</v>
      </c>
      <c r="G11303" t="s">
        <v>89</v>
      </c>
      <c r="H11303" t="s">
        <v>93</v>
      </c>
    </row>
    <row r="11304" spans="1:8" x14ac:dyDescent="0.25">
      <c r="A11304" t="s">
        <v>378</v>
      </c>
      <c r="B11304" t="s">
        <v>1198</v>
      </c>
      <c r="C11304" t="s">
        <v>89</v>
      </c>
      <c r="D11304" t="s">
        <v>89</v>
      </c>
      <c r="E11304" t="s">
        <v>1129</v>
      </c>
      <c r="F11304" t="s">
        <v>89</v>
      </c>
      <c r="G11304" t="s">
        <v>89</v>
      </c>
      <c r="H11304" t="s">
        <v>93</v>
      </c>
    </row>
    <row r="11305" spans="1:8" x14ac:dyDescent="0.25">
      <c r="A11305" t="s">
        <v>378</v>
      </c>
      <c r="B11305" t="s">
        <v>1333</v>
      </c>
      <c r="C11305" t="s">
        <v>89</v>
      </c>
      <c r="D11305" t="s">
        <v>89</v>
      </c>
      <c r="E11305" t="s">
        <v>1129</v>
      </c>
      <c r="F11305" t="s">
        <v>89</v>
      </c>
      <c r="G11305" t="s">
        <v>89</v>
      </c>
      <c r="H11305" t="s">
        <v>93</v>
      </c>
    </row>
    <row r="11306" spans="1:8" x14ac:dyDescent="0.25">
      <c r="A11306" t="s">
        <v>378</v>
      </c>
      <c r="B11306" t="s">
        <v>1334</v>
      </c>
      <c r="C11306" t="s">
        <v>89</v>
      </c>
      <c r="D11306" t="s">
        <v>89</v>
      </c>
      <c r="E11306" t="s">
        <v>1129</v>
      </c>
      <c r="F11306" t="s">
        <v>89</v>
      </c>
      <c r="G11306" t="s">
        <v>89</v>
      </c>
      <c r="H11306" t="s">
        <v>93</v>
      </c>
    </row>
    <row r="11307" spans="1:8" x14ac:dyDescent="0.25">
      <c r="A11307" t="s">
        <v>378</v>
      </c>
      <c r="B11307" t="s">
        <v>1726</v>
      </c>
      <c r="C11307" t="s">
        <v>89</v>
      </c>
      <c r="D11307" t="s">
        <v>89</v>
      </c>
      <c r="E11307" t="s">
        <v>1129</v>
      </c>
      <c r="F11307" t="s">
        <v>89</v>
      </c>
      <c r="G11307" t="s">
        <v>89</v>
      </c>
      <c r="H11307" t="s">
        <v>93</v>
      </c>
    </row>
    <row r="11308" spans="1:8" x14ac:dyDescent="0.25">
      <c r="A11308" t="s">
        <v>378</v>
      </c>
      <c r="B11308" t="s">
        <v>1473</v>
      </c>
      <c r="C11308" t="s">
        <v>89</v>
      </c>
      <c r="D11308" t="s">
        <v>89</v>
      </c>
      <c r="E11308" t="s">
        <v>1129</v>
      </c>
      <c r="F11308" t="s">
        <v>89</v>
      </c>
      <c r="G11308" t="s">
        <v>89</v>
      </c>
      <c r="H11308" t="s">
        <v>93</v>
      </c>
    </row>
    <row r="11309" spans="1:8" x14ac:dyDescent="0.25">
      <c r="A11309" t="s">
        <v>378</v>
      </c>
      <c r="B11309" t="s">
        <v>2702</v>
      </c>
      <c r="C11309" t="s">
        <v>89</v>
      </c>
      <c r="D11309" t="s">
        <v>89</v>
      </c>
      <c r="E11309" t="s">
        <v>1129</v>
      </c>
      <c r="F11309" t="s">
        <v>89</v>
      </c>
      <c r="G11309" t="s">
        <v>89</v>
      </c>
      <c r="H11309" t="s">
        <v>93</v>
      </c>
    </row>
    <row r="11310" spans="1:8" x14ac:dyDescent="0.25">
      <c r="A11310" t="s">
        <v>378</v>
      </c>
      <c r="B11310" t="s">
        <v>8434</v>
      </c>
      <c r="C11310" t="s">
        <v>89</v>
      </c>
      <c r="D11310" t="s">
        <v>89</v>
      </c>
      <c r="E11310" t="s">
        <v>1129</v>
      </c>
      <c r="F11310" t="s">
        <v>89</v>
      </c>
      <c r="G11310" t="s">
        <v>89</v>
      </c>
      <c r="H11310" t="s">
        <v>93</v>
      </c>
    </row>
    <row r="11311" spans="1:8" x14ac:dyDescent="0.25">
      <c r="A11311" t="s">
        <v>378</v>
      </c>
      <c r="B11311" t="s">
        <v>1437</v>
      </c>
      <c r="C11311" t="s">
        <v>89</v>
      </c>
      <c r="D11311" t="s">
        <v>89</v>
      </c>
      <c r="E11311" t="s">
        <v>1131</v>
      </c>
      <c r="F11311" t="s">
        <v>89</v>
      </c>
      <c r="G11311" t="s">
        <v>89</v>
      </c>
      <c r="H11311" t="s">
        <v>93</v>
      </c>
    </row>
    <row r="11312" spans="1:8" x14ac:dyDescent="0.25">
      <c r="A11312" t="s">
        <v>378</v>
      </c>
      <c r="B11312" t="s">
        <v>1200</v>
      </c>
      <c r="C11312" t="s">
        <v>89</v>
      </c>
      <c r="D11312" t="s">
        <v>89</v>
      </c>
      <c r="E11312" t="s">
        <v>1131</v>
      </c>
      <c r="F11312" t="s">
        <v>89</v>
      </c>
      <c r="G11312" t="s">
        <v>89</v>
      </c>
      <c r="H11312" t="s">
        <v>93</v>
      </c>
    </row>
    <row r="11313" spans="1:8" x14ac:dyDescent="0.25">
      <c r="A11313" t="s">
        <v>378</v>
      </c>
      <c r="B11313" t="s">
        <v>1201</v>
      </c>
      <c r="C11313" t="s">
        <v>89</v>
      </c>
      <c r="D11313" t="s">
        <v>89</v>
      </c>
      <c r="E11313" t="s">
        <v>1202</v>
      </c>
      <c r="F11313" t="s">
        <v>89</v>
      </c>
      <c r="G11313" t="s">
        <v>89</v>
      </c>
      <c r="H11313" t="s">
        <v>93</v>
      </c>
    </row>
    <row r="11314" spans="1:8" x14ac:dyDescent="0.25">
      <c r="A11314" t="s">
        <v>378</v>
      </c>
      <c r="B11314" t="s">
        <v>1128</v>
      </c>
      <c r="C11314" t="s">
        <v>89</v>
      </c>
      <c r="D11314" t="s">
        <v>89</v>
      </c>
      <c r="E11314" t="s">
        <v>1202</v>
      </c>
      <c r="F11314" t="s">
        <v>89</v>
      </c>
      <c r="G11314" t="s">
        <v>89</v>
      </c>
      <c r="H11314" t="s">
        <v>93</v>
      </c>
    </row>
    <row r="11315" spans="1:8" x14ac:dyDescent="0.25">
      <c r="A11315" t="s">
        <v>378</v>
      </c>
      <c r="B11315" t="s">
        <v>1130</v>
      </c>
      <c r="C11315" t="s">
        <v>89</v>
      </c>
      <c r="D11315" t="s">
        <v>89</v>
      </c>
      <c r="E11315" t="s">
        <v>1133</v>
      </c>
      <c r="F11315" t="s">
        <v>89</v>
      </c>
      <c r="G11315" t="s">
        <v>89</v>
      </c>
      <c r="H11315" t="s">
        <v>93</v>
      </c>
    </row>
    <row r="11316" spans="1:8" x14ac:dyDescent="0.25">
      <c r="A11316" t="s">
        <v>378</v>
      </c>
      <c r="B11316" t="s">
        <v>1132</v>
      </c>
      <c r="C11316" t="s">
        <v>89</v>
      </c>
      <c r="D11316" t="s">
        <v>89</v>
      </c>
      <c r="E11316" t="s">
        <v>1133</v>
      </c>
      <c r="F11316" t="s">
        <v>89</v>
      </c>
      <c r="G11316" t="s">
        <v>89</v>
      </c>
      <c r="H11316" t="s">
        <v>93</v>
      </c>
    </row>
    <row r="11317" spans="1:8" x14ac:dyDescent="0.25">
      <c r="A11317" t="s">
        <v>378</v>
      </c>
      <c r="B11317" t="s">
        <v>1268</v>
      </c>
      <c r="C11317" t="s">
        <v>89</v>
      </c>
      <c r="D11317" t="s">
        <v>89</v>
      </c>
      <c r="E11317" t="s">
        <v>1335</v>
      </c>
      <c r="F11317" t="s">
        <v>89</v>
      </c>
      <c r="G11317" t="s">
        <v>89</v>
      </c>
      <c r="H11317" t="s">
        <v>93</v>
      </c>
    </row>
    <row r="11318" spans="1:8" x14ac:dyDescent="0.25">
      <c r="A11318" t="s">
        <v>378</v>
      </c>
      <c r="B11318" t="s">
        <v>1269</v>
      </c>
      <c r="C11318" t="s">
        <v>89</v>
      </c>
      <c r="D11318" t="s">
        <v>89</v>
      </c>
      <c r="E11318" t="s">
        <v>1335</v>
      </c>
      <c r="F11318" t="s">
        <v>89</v>
      </c>
      <c r="G11318" t="s">
        <v>89</v>
      </c>
      <c r="H11318" t="s">
        <v>93</v>
      </c>
    </row>
    <row r="11319" spans="1:8" x14ac:dyDescent="0.25">
      <c r="A11319" t="s">
        <v>378</v>
      </c>
      <c r="B11319" t="s">
        <v>1270</v>
      </c>
      <c r="C11319" t="s">
        <v>89</v>
      </c>
      <c r="D11319" t="s">
        <v>89</v>
      </c>
      <c r="E11319" t="s">
        <v>1335</v>
      </c>
      <c r="F11319" t="s">
        <v>89</v>
      </c>
      <c r="G11319" t="s">
        <v>89</v>
      </c>
      <c r="H11319" t="s">
        <v>93</v>
      </c>
    </row>
    <row r="11320" spans="1:8" x14ac:dyDescent="0.25">
      <c r="A11320" t="s">
        <v>378</v>
      </c>
      <c r="B11320" t="s">
        <v>1530</v>
      </c>
      <c r="C11320" t="s">
        <v>89</v>
      </c>
      <c r="D11320" t="s">
        <v>89</v>
      </c>
      <c r="E11320" t="s">
        <v>1335</v>
      </c>
      <c r="F11320" t="s">
        <v>89</v>
      </c>
      <c r="G11320" t="s">
        <v>89</v>
      </c>
      <c r="H11320" t="s">
        <v>93</v>
      </c>
    </row>
    <row r="11321" spans="1:8" x14ac:dyDescent="0.25">
      <c r="A11321" t="s">
        <v>378</v>
      </c>
      <c r="B11321" t="s">
        <v>1415</v>
      </c>
      <c r="C11321" t="s">
        <v>89</v>
      </c>
      <c r="D11321" t="s">
        <v>89</v>
      </c>
      <c r="E11321" t="s">
        <v>1335</v>
      </c>
      <c r="F11321" t="s">
        <v>89</v>
      </c>
      <c r="G11321" t="s">
        <v>89</v>
      </c>
      <c r="H11321" t="s">
        <v>93</v>
      </c>
    </row>
    <row r="11322" spans="1:8" x14ac:dyDescent="0.25">
      <c r="A11322" t="s">
        <v>378</v>
      </c>
      <c r="B11322" t="s">
        <v>1138</v>
      </c>
      <c r="C11322" t="s">
        <v>89</v>
      </c>
      <c r="D11322" t="s">
        <v>89</v>
      </c>
      <c r="E11322" t="s">
        <v>1139</v>
      </c>
      <c r="F11322" t="s">
        <v>89</v>
      </c>
      <c r="G11322" t="s">
        <v>89</v>
      </c>
      <c r="H11322" t="s">
        <v>93</v>
      </c>
    </row>
    <row r="11323" spans="1:8" x14ac:dyDescent="0.25">
      <c r="A11323" t="s">
        <v>379</v>
      </c>
      <c r="B11323" t="s">
        <v>1421</v>
      </c>
      <c r="C11323" t="s">
        <v>89</v>
      </c>
      <c r="D11323" t="s">
        <v>8435</v>
      </c>
      <c r="E11323" t="s">
        <v>1205</v>
      </c>
      <c r="F11323" t="s">
        <v>89</v>
      </c>
      <c r="G11323" t="s">
        <v>89</v>
      </c>
      <c r="H11323" t="s">
        <v>93</v>
      </c>
    </row>
    <row r="11324" spans="1:8" x14ac:dyDescent="0.25">
      <c r="A11324" t="s">
        <v>379</v>
      </c>
      <c r="B11324" t="s">
        <v>1501</v>
      </c>
      <c r="C11324" t="s">
        <v>89</v>
      </c>
      <c r="D11324" t="s">
        <v>8435</v>
      </c>
      <c r="E11324" t="s">
        <v>1349</v>
      </c>
      <c r="F11324" t="s">
        <v>89</v>
      </c>
      <c r="G11324" t="s">
        <v>89</v>
      </c>
      <c r="H11324" t="s">
        <v>93</v>
      </c>
    </row>
    <row r="11325" spans="1:8" x14ac:dyDescent="0.25">
      <c r="A11325" t="s">
        <v>379</v>
      </c>
      <c r="B11325" t="s">
        <v>1434</v>
      </c>
      <c r="C11325" t="s">
        <v>89</v>
      </c>
      <c r="D11325" t="s">
        <v>8435</v>
      </c>
      <c r="E11325" t="s">
        <v>1298</v>
      </c>
      <c r="F11325" t="s">
        <v>89</v>
      </c>
      <c r="G11325" t="s">
        <v>89</v>
      </c>
      <c r="H11325" t="s">
        <v>93</v>
      </c>
    </row>
    <row r="11326" spans="1:8" x14ac:dyDescent="0.25">
      <c r="A11326" t="s">
        <v>379</v>
      </c>
      <c r="B11326" t="s">
        <v>1531</v>
      </c>
      <c r="C11326" t="s">
        <v>89</v>
      </c>
      <c r="D11326" t="s">
        <v>8436</v>
      </c>
      <c r="E11326" t="s">
        <v>1218</v>
      </c>
      <c r="F11326" t="s">
        <v>89</v>
      </c>
      <c r="G11326" t="s">
        <v>89</v>
      </c>
      <c r="H11326" t="s">
        <v>93</v>
      </c>
    </row>
    <row r="11327" spans="1:8" x14ac:dyDescent="0.25">
      <c r="A11327" t="s">
        <v>379</v>
      </c>
      <c r="B11327" t="s">
        <v>1533</v>
      </c>
      <c r="C11327" t="s">
        <v>89</v>
      </c>
      <c r="D11327" t="s">
        <v>8436</v>
      </c>
      <c r="E11327" t="s">
        <v>1272</v>
      </c>
      <c r="F11327" t="s">
        <v>89</v>
      </c>
      <c r="G11327" t="s">
        <v>89</v>
      </c>
      <c r="H11327" t="s">
        <v>93</v>
      </c>
    </row>
    <row r="11328" spans="1:8" x14ac:dyDescent="0.25">
      <c r="A11328" t="s">
        <v>379</v>
      </c>
      <c r="B11328" t="s">
        <v>1453</v>
      </c>
      <c r="C11328" t="s">
        <v>89</v>
      </c>
      <c r="D11328" t="s">
        <v>8437</v>
      </c>
      <c r="E11328" t="s">
        <v>1100</v>
      </c>
      <c r="F11328" t="s">
        <v>89</v>
      </c>
      <c r="G11328" t="s">
        <v>89</v>
      </c>
      <c r="H11328" t="s">
        <v>93</v>
      </c>
    </row>
    <row r="11329" spans="1:8" x14ac:dyDescent="0.25">
      <c r="A11329" t="s">
        <v>379</v>
      </c>
      <c r="B11329" t="s">
        <v>8438</v>
      </c>
      <c r="C11329" t="s">
        <v>89</v>
      </c>
      <c r="D11329" t="s">
        <v>8436</v>
      </c>
      <c r="E11329" t="s">
        <v>1100</v>
      </c>
      <c r="F11329" t="s">
        <v>89</v>
      </c>
      <c r="G11329" t="s">
        <v>89</v>
      </c>
      <c r="H11329" t="s">
        <v>93</v>
      </c>
    </row>
    <row r="11330" spans="1:8" x14ac:dyDescent="0.25">
      <c r="A11330" t="s">
        <v>379</v>
      </c>
      <c r="B11330" t="s">
        <v>1555</v>
      </c>
      <c r="C11330" t="s">
        <v>89</v>
      </c>
      <c r="D11330" t="s">
        <v>8435</v>
      </c>
      <c r="E11330" t="s">
        <v>1272</v>
      </c>
      <c r="F11330" t="s">
        <v>89</v>
      </c>
      <c r="G11330" t="s">
        <v>89</v>
      </c>
      <c r="H11330" t="s">
        <v>93</v>
      </c>
    </row>
    <row r="11331" spans="1:8" x14ac:dyDescent="0.25">
      <c r="A11331" t="s">
        <v>379</v>
      </c>
      <c r="B11331" t="s">
        <v>1421</v>
      </c>
      <c r="C11331" t="s">
        <v>89</v>
      </c>
      <c r="D11331" t="s">
        <v>8435</v>
      </c>
      <c r="E11331" t="s">
        <v>1205</v>
      </c>
      <c r="F11331" t="s">
        <v>89</v>
      </c>
      <c r="G11331" t="s">
        <v>89</v>
      </c>
      <c r="H11331" t="s">
        <v>93</v>
      </c>
    </row>
    <row r="11332" spans="1:8" x14ac:dyDescent="0.25">
      <c r="A11332" t="s">
        <v>379</v>
      </c>
      <c r="B11332" t="s">
        <v>1501</v>
      </c>
      <c r="C11332" t="s">
        <v>89</v>
      </c>
      <c r="D11332" t="s">
        <v>8435</v>
      </c>
      <c r="E11332" t="s">
        <v>1349</v>
      </c>
      <c r="F11332" t="s">
        <v>89</v>
      </c>
      <c r="G11332" t="s">
        <v>89</v>
      </c>
      <c r="H11332" t="s">
        <v>93</v>
      </c>
    </row>
    <row r="11333" spans="1:8" x14ac:dyDescent="0.25">
      <c r="A11333" t="s">
        <v>379</v>
      </c>
      <c r="B11333" t="s">
        <v>1434</v>
      </c>
      <c r="C11333" t="s">
        <v>89</v>
      </c>
      <c r="D11333" t="s">
        <v>8435</v>
      </c>
      <c r="E11333" t="s">
        <v>1298</v>
      </c>
      <c r="F11333" t="s">
        <v>89</v>
      </c>
      <c r="G11333" t="s">
        <v>89</v>
      </c>
      <c r="H11333" t="s">
        <v>93</v>
      </c>
    </row>
    <row r="11334" spans="1:8" x14ac:dyDescent="0.25">
      <c r="A11334" t="s">
        <v>379</v>
      </c>
      <c r="B11334" t="s">
        <v>1200</v>
      </c>
      <c r="C11334" t="s">
        <v>89</v>
      </c>
      <c r="D11334" t="s">
        <v>89</v>
      </c>
      <c r="E11334" t="s">
        <v>1131</v>
      </c>
      <c r="F11334" t="s">
        <v>89</v>
      </c>
      <c r="G11334" t="s">
        <v>89</v>
      </c>
      <c r="H11334" t="s">
        <v>93</v>
      </c>
    </row>
    <row r="11335" spans="1:8" x14ac:dyDescent="0.25">
      <c r="A11335" t="s">
        <v>379</v>
      </c>
      <c r="B11335" t="s">
        <v>1201</v>
      </c>
      <c r="C11335" t="s">
        <v>89</v>
      </c>
      <c r="D11335" t="s">
        <v>89</v>
      </c>
      <c r="E11335" t="s">
        <v>1286</v>
      </c>
      <c r="F11335" t="s">
        <v>89</v>
      </c>
      <c r="G11335" t="s">
        <v>89</v>
      </c>
      <c r="H11335" t="s">
        <v>93</v>
      </c>
    </row>
    <row r="11336" spans="1:8" x14ac:dyDescent="0.25">
      <c r="A11336" t="s">
        <v>379</v>
      </c>
      <c r="B11336" t="s">
        <v>1132</v>
      </c>
      <c r="C11336" t="s">
        <v>89</v>
      </c>
      <c r="D11336" t="s">
        <v>89</v>
      </c>
      <c r="E11336" t="s">
        <v>1221</v>
      </c>
      <c r="F11336" t="s">
        <v>89</v>
      </c>
      <c r="G11336" t="s">
        <v>89</v>
      </c>
      <c r="H11336" t="s">
        <v>93</v>
      </c>
    </row>
    <row r="11337" spans="1:8" x14ac:dyDescent="0.25">
      <c r="A11337" t="s">
        <v>379</v>
      </c>
      <c r="B11337" t="s">
        <v>1138</v>
      </c>
      <c r="C11337" t="s">
        <v>89</v>
      </c>
      <c r="D11337" t="s">
        <v>89</v>
      </c>
      <c r="E11337" t="s">
        <v>1139</v>
      </c>
      <c r="F11337" t="s">
        <v>89</v>
      </c>
      <c r="G11337" t="s">
        <v>89</v>
      </c>
      <c r="H11337" t="s">
        <v>93</v>
      </c>
    </row>
    <row r="11338" spans="1:8" x14ac:dyDescent="0.25">
      <c r="A11338" t="s">
        <v>380</v>
      </c>
      <c r="B11338" t="s">
        <v>2740</v>
      </c>
      <c r="C11338" t="s">
        <v>89</v>
      </c>
      <c r="D11338" t="s">
        <v>8439</v>
      </c>
      <c r="E11338" t="s">
        <v>1162</v>
      </c>
      <c r="F11338" t="s">
        <v>89</v>
      </c>
      <c r="G11338" t="s">
        <v>89</v>
      </c>
      <c r="H11338" t="s">
        <v>93</v>
      </c>
    </row>
    <row r="11339" spans="1:8" x14ac:dyDescent="0.25">
      <c r="A11339" t="s">
        <v>380</v>
      </c>
      <c r="B11339" t="s">
        <v>1098</v>
      </c>
      <c r="C11339" t="s">
        <v>89</v>
      </c>
      <c r="D11339" t="s">
        <v>1099</v>
      </c>
      <c r="E11339" t="s">
        <v>1162</v>
      </c>
      <c r="F11339" t="s">
        <v>89</v>
      </c>
      <c r="G11339" t="s">
        <v>89</v>
      </c>
      <c r="H11339" t="s">
        <v>93</v>
      </c>
    </row>
    <row r="11340" spans="1:8" x14ac:dyDescent="0.25">
      <c r="A11340" t="s">
        <v>380</v>
      </c>
      <c r="B11340" t="s">
        <v>3206</v>
      </c>
      <c r="C11340" t="s">
        <v>89</v>
      </c>
      <c r="D11340" t="s">
        <v>3207</v>
      </c>
      <c r="E11340" t="s">
        <v>8402</v>
      </c>
      <c r="F11340" t="s">
        <v>89</v>
      </c>
      <c r="G11340" t="s">
        <v>89</v>
      </c>
      <c r="H11340" t="s">
        <v>93</v>
      </c>
    </row>
    <row r="11341" spans="1:8" x14ac:dyDescent="0.25">
      <c r="A11341" t="s">
        <v>380</v>
      </c>
      <c r="B11341" t="s">
        <v>1112</v>
      </c>
      <c r="C11341" t="s">
        <v>89</v>
      </c>
      <c r="D11341" t="s">
        <v>89</v>
      </c>
      <c r="E11341" t="s">
        <v>1113</v>
      </c>
      <c r="F11341" t="s">
        <v>89</v>
      </c>
      <c r="G11341" t="s">
        <v>89</v>
      </c>
      <c r="H11341" t="s">
        <v>93</v>
      </c>
    </row>
    <row r="11342" spans="1:8" x14ac:dyDescent="0.25">
      <c r="A11342" t="s">
        <v>380</v>
      </c>
      <c r="B11342" t="s">
        <v>8440</v>
      </c>
      <c r="C11342" t="s">
        <v>89</v>
      </c>
      <c r="D11342" t="s">
        <v>8439</v>
      </c>
      <c r="E11342" t="s">
        <v>1093</v>
      </c>
      <c r="F11342" t="s">
        <v>89</v>
      </c>
      <c r="G11342" t="s">
        <v>89</v>
      </c>
      <c r="H11342" t="s">
        <v>93</v>
      </c>
    </row>
    <row r="11343" spans="1:8" x14ac:dyDescent="0.25">
      <c r="A11343" t="s">
        <v>380</v>
      </c>
      <c r="B11343" t="s">
        <v>3206</v>
      </c>
      <c r="C11343" t="s">
        <v>89</v>
      </c>
      <c r="D11343" t="s">
        <v>3207</v>
      </c>
      <c r="E11343" t="s">
        <v>8402</v>
      </c>
      <c r="F11343" t="s">
        <v>89</v>
      </c>
      <c r="G11343" t="s">
        <v>89</v>
      </c>
      <c r="H11343" t="s">
        <v>93</v>
      </c>
    </row>
    <row r="11344" spans="1:8" x14ac:dyDescent="0.25">
      <c r="A11344" t="s">
        <v>380</v>
      </c>
      <c r="B11344" t="s">
        <v>8441</v>
      </c>
      <c r="C11344" t="s">
        <v>89</v>
      </c>
      <c r="D11344" t="s">
        <v>8442</v>
      </c>
      <c r="E11344" t="s">
        <v>1093</v>
      </c>
      <c r="F11344" t="s">
        <v>89</v>
      </c>
      <c r="G11344" t="s">
        <v>89</v>
      </c>
      <c r="H11344" t="s">
        <v>93</v>
      </c>
    </row>
    <row r="11345" spans="1:8" x14ac:dyDescent="0.25">
      <c r="A11345" t="s">
        <v>380</v>
      </c>
      <c r="B11345" t="s">
        <v>2892</v>
      </c>
      <c r="C11345" t="s">
        <v>89</v>
      </c>
      <c r="D11345" t="s">
        <v>3970</v>
      </c>
      <c r="E11345" t="s">
        <v>1278</v>
      </c>
      <c r="F11345" t="s">
        <v>89</v>
      </c>
      <c r="G11345" t="s">
        <v>89</v>
      </c>
      <c r="H11345" t="s">
        <v>93</v>
      </c>
    </row>
    <row r="11346" spans="1:8" x14ac:dyDescent="0.25">
      <c r="A11346" t="s">
        <v>380</v>
      </c>
      <c r="B11346" t="s">
        <v>8443</v>
      </c>
      <c r="C11346" t="s">
        <v>89</v>
      </c>
      <c r="D11346" t="s">
        <v>8444</v>
      </c>
      <c r="E11346" t="s">
        <v>1097</v>
      </c>
      <c r="F11346" t="s">
        <v>89</v>
      </c>
      <c r="G11346" t="s">
        <v>89</v>
      </c>
      <c r="H11346" t="s">
        <v>93</v>
      </c>
    </row>
    <row r="11347" spans="1:8" x14ac:dyDescent="0.25">
      <c r="A11347" t="s">
        <v>380</v>
      </c>
      <c r="B11347" t="s">
        <v>1098</v>
      </c>
      <c r="C11347" t="s">
        <v>89</v>
      </c>
      <c r="D11347" t="s">
        <v>1099</v>
      </c>
      <c r="E11347" t="s">
        <v>1162</v>
      </c>
      <c r="F11347" t="s">
        <v>89</v>
      </c>
      <c r="G11347" t="s">
        <v>89</v>
      </c>
      <c r="H11347" t="s">
        <v>93</v>
      </c>
    </row>
    <row r="11348" spans="1:8" x14ac:dyDescent="0.25">
      <c r="A11348" t="s">
        <v>380</v>
      </c>
      <c r="B11348" t="s">
        <v>1112</v>
      </c>
      <c r="C11348" t="s">
        <v>89</v>
      </c>
      <c r="D11348" t="s">
        <v>89</v>
      </c>
      <c r="E11348" t="s">
        <v>1113</v>
      </c>
      <c r="F11348" t="s">
        <v>89</v>
      </c>
      <c r="G11348" t="s">
        <v>89</v>
      </c>
      <c r="H11348" t="s">
        <v>93</v>
      </c>
    </row>
    <row r="11349" spans="1:8" x14ac:dyDescent="0.25">
      <c r="A11349" t="s">
        <v>380</v>
      </c>
      <c r="B11349" t="s">
        <v>8445</v>
      </c>
      <c r="C11349" t="s">
        <v>89</v>
      </c>
      <c r="D11349" t="s">
        <v>8446</v>
      </c>
      <c r="E11349" t="s">
        <v>1142</v>
      </c>
      <c r="F11349" t="s">
        <v>89</v>
      </c>
      <c r="G11349" t="s">
        <v>89</v>
      </c>
      <c r="H11349" t="s">
        <v>93</v>
      </c>
    </row>
    <row r="11350" spans="1:8" x14ac:dyDescent="0.25">
      <c r="A11350" t="s">
        <v>380</v>
      </c>
      <c r="B11350" t="s">
        <v>2510</v>
      </c>
      <c r="C11350" t="s">
        <v>89</v>
      </c>
      <c r="D11350" t="s">
        <v>8447</v>
      </c>
      <c r="E11350" t="s">
        <v>1162</v>
      </c>
      <c r="F11350" t="s">
        <v>89</v>
      </c>
      <c r="G11350" t="s">
        <v>89</v>
      </c>
      <c r="H11350" t="s">
        <v>93</v>
      </c>
    </row>
    <row r="11351" spans="1:8" x14ac:dyDescent="0.25">
      <c r="A11351" t="s">
        <v>380</v>
      </c>
      <c r="B11351" t="s">
        <v>8448</v>
      </c>
      <c r="C11351" t="s">
        <v>89</v>
      </c>
      <c r="D11351" t="s">
        <v>8449</v>
      </c>
      <c r="E11351" t="s">
        <v>1162</v>
      </c>
      <c r="F11351" t="s">
        <v>89</v>
      </c>
      <c r="G11351" t="s">
        <v>89</v>
      </c>
      <c r="H11351" t="s">
        <v>93</v>
      </c>
    </row>
    <row r="11352" spans="1:8" x14ac:dyDescent="0.25">
      <c r="A11352" t="s">
        <v>380</v>
      </c>
      <c r="B11352" t="s">
        <v>8450</v>
      </c>
      <c r="C11352" t="s">
        <v>89</v>
      </c>
      <c r="D11352" t="s">
        <v>8451</v>
      </c>
      <c r="E11352" t="s">
        <v>1142</v>
      </c>
      <c r="F11352" t="s">
        <v>89</v>
      </c>
      <c r="G11352" t="s">
        <v>89</v>
      </c>
      <c r="H11352" t="s">
        <v>93</v>
      </c>
    </row>
    <row r="11353" spans="1:8" x14ac:dyDescent="0.25">
      <c r="A11353" t="s">
        <v>380</v>
      </c>
      <c r="B11353" t="s">
        <v>1114</v>
      </c>
      <c r="C11353" t="s">
        <v>89</v>
      </c>
      <c r="D11353" t="s">
        <v>89</v>
      </c>
      <c r="E11353" t="s">
        <v>1113</v>
      </c>
      <c r="F11353" t="s">
        <v>89</v>
      </c>
      <c r="G11353" t="s">
        <v>89</v>
      </c>
      <c r="H11353" t="s">
        <v>93</v>
      </c>
    </row>
    <row r="11354" spans="1:8" x14ac:dyDescent="0.25">
      <c r="A11354" t="s">
        <v>380</v>
      </c>
      <c r="B11354" t="s">
        <v>2740</v>
      </c>
      <c r="C11354" t="s">
        <v>89</v>
      </c>
      <c r="D11354" t="s">
        <v>8439</v>
      </c>
      <c r="E11354" t="s">
        <v>1162</v>
      </c>
      <c r="F11354" t="s">
        <v>89</v>
      </c>
      <c r="G11354" t="s">
        <v>89</v>
      </c>
      <c r="H11354" t="s">
        <v>93</v>
      </c>
    </row>
    <row r="11355" spans="1:8" x14ac:dyDescent="0.25">
      <c r="A11355" t="s">
        <v>380</v>
      </c>
      <c r="B11355" t="s">
        <v>8452</v>
      </c>
      <c r="C11355" t="s">
        <v>89</v>
      </c>
      <c r="D11355" t="s">
        <v>5638</v>
      </c>
      <c r="E11355" t="s">
        <v>1135</v>
      </c>
      <c r="F11355" t="s">
        <v>89</v>
      </c>
      <c r="G11355" t="s">
        <v>89</v>
      </c>
      <c r="H11355" t="s">
        <v>93</v>
      </c>
    </row>
    <row r="11356" spans="1:8" x14ac:dyDescent="0.25">
      <c r="A11356" t="s">
        <v>380</v>
      </c>
      <c r="B11356" t="s">
        <v>8440</v>
      </c>
      <c r="C11356" t="s">
        <v>89</v>
      </c>
      <c r="D11356" t="s">
        <v>8439</v>
      </c>
      <c r="E11356" t="s">
        <v>1093</v>
      </c>
      <c r="F11356" t="s">
        <v>89</v>
      </c>
      <c r="G11356" t="s">
        <v>89</v>
      </c>
      <c r="H11356" t="s">
        <v>93</v>
      </c>
    </row>
    <row r="11357" spans="1:8" x14ac:dyDescent="0.25">
      <c r="A11357" t="s">
        <v>380</v>
      </c>
      <c r="B11357" t="s">
        <v>7896</v>
      </c>
      <c r="C11357" t="s">
        <v>89</v>
      </c>
      <c r="D11357" t="s">
        <v>8453</v>
      </c>
      <c r="E11357" t="s">
        <v>1142</v>
      </c>
      <c r="F11357" t="s">
        <v>89</v>
      </c>
      <c r="G11357" t="s">
        <v>89</v>
      </c>
      <c r="H11357" t="s">
        <v>93</v>
      </c>
    </row>
    <row r="11358" spans="1:8" x14ac:dyDescent="0.25">
      <c r="A11358" t="s">
        <v>380</v>
      </c>
      <c r="B11358" t="s">
        <v>2695</v>
      </c>
      <c r="C11358" t="s">
        <v>89</v>
      </c>
      <c r="D11358" t="s">
        <v>8454</v>
      </c>
      <c r="E11358" t="s">
        <v>1162</v>
      </c>
      <c r="F11358" t="s">
        <v>89</v>
      </c>
      <c r="G11358" t="s">
        <v>89</v>
      </c>
      <c r="H11358" t="s">
        <v>93</v>
      </c>
    </row>
    <row r="11359" spans="1:8" x14ac:dyDescent="0.25">
      <c r="A11359" t="s">
        <v>380</v>
      </c>
      <c r="B11359" t="s">
        <v>1122</v>
      </c>
      <c r="C11359" t="s">
        <v>89</v>
      </c>
      <c r="D11359" t="s">
        <v>89</v>
      </c>
      <c r="E11359" t="s">
        <v>1218</v>
      </c>
      <c r="F11359" t="s">
        <v>89</v>
      </c>
      <c r="G11359" t="s">
        <v>89</v>
      </c>
      <c r="H11359" t="s">
        <v>93</v>
      </c>
    </row>
    <row r="11360" spans="1:8" x14ac:dyDescent="0.25">
      <c r="A11360" t="s">
        <v>380</v>
      </c>
      <c r="B11360" t="s">
        <v>1332</v>
      </c>
      <c r="C11360" t="s">
        <v>89</v>
      </c>
      <c r="D11360" t="s">
        <v>89</v>
      </c>
      <c r="E11360" t="s">
        <v>1218</v>
      </c>
      <c r="F11360" t="s">
        <v>89</v>
      </c>
      <c r="G11360" t="s">
        <v>89</v>
      </c>
      <c r="H11360" t="s">
        <v>93</v>
      </c>
    </row>
    <row r="11361" spans="1:8" x14ac:dyDescent="0.25">
      <c r="A11361" t="s">
        <v>380</v>
      </c>
      <c r="B11361" t="s">
        <v>1124</v>
      </c>
      <c r="C11361" t="s">
        <v>89</v>
      </c>
      <c r="D11361" t="s">
        <v>89</v>
      </c>
      <c r="E11361" t="s">
        <v>1218</v>
      </c>
      <c r="F11361" t="s">
        <v>89</v>
      </c>
      <c r="G11361" t="s">
        <v>89</v>
      </c>
      <c r="H11361" t="s">
        <v>93</v>
      </c>
    </row>
    <row r="11362" spans="1:8" x14ac:dyDescent="0.25">
      <c r="A11362" t="s">
        <v>380</v>
      </c>
      <c r="B11362" t="s">
        <v>1125</v>
      </c>
      <c r="C11362" t="s">
        <v>89</v>
      </c>
      <c r="D11362" t="s">
        <v>89</v>
      </c>
      <c r="E11362" t="s">
        <v>1218</v>
      </c>
      <c r="F11362" t="s">
        <v>89</v>
      </c>
      <c r="G11362" t="s">
        <v>89</v>
      </c>
      <c r="H11362" t="s">
        <v>93</v>
      </c>
    </row>
    <row r="11363" spans="1:8" x14ac:dyDescent="0.25">
      <c r="A11363" t="s">
        <v>380</v>
      </c>
      <c r="B11363" t="s">
        <v>1128</v>
      </c>
      <c r="C11363" t="s">
        <v>89</v>
      </c>
      <c r="D11363" t="s">
        <v>89</v>
      </c>
      <c r="E11363" t="s">
        <v>1131</v>
      </c>
      <c r="F11363" t="s">
        <v>89</v>
      </c>
      <c r="G11363" t="s">
        <v>89</v>
      </c>
      <c r="H11363" t="s">
        <v>93</v>
      </c>
    </row>
    <row r="11364" spans="1:8" x14ac:dyDescent="0.25">
      <c r="A11364" t="s">
        <v>380</v>
      </c>
      <c r="B11364" t="s">
        <v>1266</v>
      </c>
      <c r="C11364" t="s">
        <v>89</v>
      </c>
      <c r="D11364" t="s">
        <v>89</v>
      </c>
      <c r="E11364" t="s">
        <v>1129</v>
      </c>
      <c r="F11364" t="s">
        <v>89</v>
      </c>
      <c r="G11364" t="s">
        <v>89</v>
      </c>
      <c r="H11364" t="s">
        <v>93</v>
      </c>
    </row>
    <row r="11365" spans="1:8" x14ac:dyDescent="0.25">
      <c r="A11365" t="s">
        <v>380</v>
      </c>
      <c r="B11365" t="s">
        <v>1201</v>
      </c>
      <c r="C11365" t="s">
        <v>89</v>
      </c>
      <c r="D11365" t="s">
        <v>89</v>
      </c>
      <c r="E11365" t="s">
        <v>1131</v>
      </c>
      <c r="F11365" t="s">
        <v>89</v>
      </c>
      <c r="G11365" t="s">
        <v>89</v>
      </c>
      <c r="H11365" t="s">
        <v>93</v>
      </c>
    </row>
    <row r="11366" spans="1:8" x14ac:dyDescent="0.25">
      <c r="A11366" t="s">
        <v>380</v>
      </c>
      <c r="B11366" t="s">
        <v>1130</v>
      </c>
      <c r="C11366" t="s">
        <v>89</v>
      </c>
      <c r="D11366" t="s">
        <v>89</v>
      </c>
      <c r="E11366" t="s">
        <v>1202</v>
      </c>
      <c r="F11366" t="s">
        <v>89</v>
      </c>
      <c r="G11366" t="s">
        <v>89</v>
      </c>
      <c r="H11366" t="s">
        <v>93</v>
      </c>
    </row>
    <row r="11367" spans="1:8" x14ac:dyDescent="0.25">
      <c r="A11367" t="s">
        <v>380</v>
      </c>
      <c r="B11367" t="s">
        <v>1132</v>
      </c>
      <c r="C11367" t="s">
        <v>89</v>
      </c>
      <c r="D11367" t="s">
        <v>89</v>
      </c>
      <c r="E11367" t="s">
        <v>1133</v>
      </c>
      <c r="F11367" t="s">
        <v>89</v>
      </c>
      <c r="G11367" t="s">
        <v>89</v>
      </c>
      <c r="H11367" t="s">
        <v>93</v>
      </c>
    </row>
    <row r="11368" spans="1:8" x14ac:dyDescent="0.25">
      <c r="A11368" t="s">
        <v>380</v>
      </c>
      <c r="B11368" t="s">
        <v>1268</v>
      </c>
      <c r="C11368" t="s">
        <v>89</v>
      </c>
      <c r="D11368" t="s">
        <v>89</v>
      </c>
      <c r="E11368" t="s">
        <v>1135</v>
      </c>
      <c r="F11368" t="s">
        <v>89</v>
      </c>
      <c r="G11368" t="s">
        <v>89</v>
      </c>
      <c r="H11368" t="s">
        <v>93</v>
      </c>
    </row>
    <row r="11369" spans="1:8" x14ac:dyDescent="0.25">
      <c r="A11369" t="s">
        <v>380</v>
      </c>
      <c r="B11369" t="s">
        <v>8227</v>
      </c>
      <c r="C11369" t="s">
        <v>89</v>
      </c>
      <c r="D11369" t="s">
        <v>89</v>
      </c>
      <c r="E11369" t="s">
        <v>1272</v>
      </c>
      <c r="F11369" t="s">
        <v>89</v>
      </c>
      <c r="G11369" t="s">
        <v>89</v>
      </c>
      <c r="H11369" t="s">
        <v>93</v>
      </c>
    </row>
    <row r="11370" spans="1:8" x14ac:dyDescent="0.25">
      <c r="A11370" t="s">
        <v>380</v>
      </c>
      <c r="B11370" t="s">
        <v>1138</v>
      </c>
      <c r="C11370" t="s">
        <v>89</v>
      </c>
      <c r="D11370" t="s">
        <v>89</v>
      </c>
      <c r="E11370" t="s">
        <v>1139</v>
      </c>
      <c r="F11370" t="s">
        <v>89</v>
      </c>
      <c r="G11370" t="s">
        <v>89</v>
      </c>
      <c r="H11370" t="s">
        <v>93</v>
      </c>
    </row>
    <row r="11371" spans="1:8" x14ac:dyDescent="0.25">
      <c r="A11371" t="s">
        <v>382</v>
      </c>
      <c r="B11371" t="s">
        <v>7846</v>
      </c>
      <c r="C11371" t="s">
        <v>89</v>
      </c>
      <c r="D11371" t="s">
        <v>8455</v>
      </c>
      <c r="E11371" t="s">
        <v>1238</v>
      </c>
      <c r="F11371" t="s">
        <v>89</v>
      </c>
      <c r="G11371" t="s">
        <v>89</v>
      </c>
      <c r="H11371" t="s">
        <v>93</v>
      </c>
    </row>
    <row r="11372" spans="1:8" x14ac:dyDescent="0.25">
      <c r="A11372" t="s">
        <v>382</v>
      </c>
      <c r="B11372" t="s">
        <v>8456</v>
      </c>
      <c r="C11372" t="s">
        <v>89</v>
      </c>
      <c r="D11372" t="s">
        <v>8455</v>
      </c>
      <c r="E11372" t="s">
        <v>1153</v>
      </c>
      <c r="F11372" t="s">
        <v>89</v>
      </c>
      <c r="G11372" t="s">
        <v>89</v>
      </c>
      <c r="H11372" t="s">
        <v>93</v>
      </c>
    </row>
    <row r="11373" spans="1:8" x14ac:dyDescent="0.25">
      <c r="A11373" t="s">
        <v>382</v>
      </c>
      <c r="B11373" t="s">
        <v>8457</v>
      </c>
      <c r="C11373" t="s">
        <v>89</v>
      </c>
      <c r="D11373" t="s">
        <v>8458</v>
      </c>
      <c r="E11373" t="s">
        <v>1160</v>
      </c>
      <c r="F11373" t="s">
        <v>89</v>
      </c>
      <c r="G11373" t="s">
        <v>89</v>
      </c>
      <c r="H11373" t="s">
        <v>93</v>
      </c>
    </row>
    <row r="11374" spans="1:8" x14ac:dyDescent="0.25">
      <c r="A11374" t="s">
        <v>382</v>
      </c>
      <c r="B11374" t="s">
        <v>8459</v>
      </c>
      <c r="C11374" t="s">
        <v>89</v>
      </c>
      <c r="D11374" t="s">
        <v>8460</v>
      </c>
      <c r="E11374" t="s">
        <v>1258</v>
      </c>
      <c r="F11374" t="s">
        <v>89</v>
      </c>
      <c r="G11374" t="s">
        <v>89</v>
      </c>
      <c r="H11374" t="s">
        <v>93</v>
      </c>
    </row>
    <row r="11375" spans="1:8" x14ac:dyDescent="0.25">
      <c r="A11375" t="s">
        <v>382</v>
      </c>
      <c r="B11375" t="s">
        <v>8461</v>
      </c>
      <c r="C11375" t="s">
        <v>89</v>
      </c>
      <c r="D11375" t="s">
        <v>8462</v>
      </c>
      <c r="E11375" t="s">
        <v>1744</v>
      </c>
      <c r="F11375" t="s">
        <v>89</v>
      </c>
      <c r="G11375" t="s">
        <v>89</v>
      </c>
      <c r="H11375" t="s">
        <v>93</v>
      </c>
    </row>
    <row r="11376" spans="1:8" x14ac:dyDescent="0.25">
      <c r="A11376" t="s">
        <v>382</v>
      </c>
      <c r="B11376" t="s">
        <v>8463</v>
      </c>
      <c r="C11376" t="s">
        <v>89</v>
      </c>
      <c r="D11376" t="s">
        <v>8464</v>
      </c>
      <c r="E11376" t="s">
        <v>4918</v>
      </c>
      <c r="F11376" t="s">
        <v>89</v>
      </c>
      <c r="G11376" t="s">
        <v>89</v>
      </c>
      <c r="H11376" t="s">
        <v>93</v>
      </c>
    </row>
    <row r="11377" spans="1:8" x14ac:dyDescent="0.25">
      <c r="A11377" t="s">
        <v>382</v>
      </c>
      <c r="B11377" t="s">
        <v>8465</v>
      </c>
      <c r="C11377" t="s">
        <v>89</v>
      </c>
      <c r="D11377" t="s">
        <v>8466</v>
      </c>
      <c r="E11377" t="s">
        <v>1524</v>
      </c>
      <c r="F11377" t="s">
        <v>89</v>
      </c>
      <c r="G11377" t="s">
        <v>89</v>
      </c>
      <c r="H11377" t="s">
        <v>93</v>
      </c>
    </row>
    <row r="11378" spans="1:8" x14ac:dyDescent="0.25">
      <c r="A11378" t="s">
        <v>382</v>
      </c>
      <c r="B11378" t="s">
        <v>8467</v>
      </c>
      <c r="C11378" t="s">
        <v>89</v>
      </c>
      <c r="D11378" t="s">
        <v>8468</v>
      </c>
      <c r="E11378" t="s">
        <v>8127</v>
      </c>
      <c r="F11378" t="s">
        <v>89</v>
      </c>
      <c r="G11378" t="s">
        <v>89</v>
      </c>
      <c r="H11378" t="s">
        <v>93</v>
      </c>
    </row>
    <row r="11379" spans="1:8" x14ac:dyDescent="0.25">
      <c r="A11379" t="s">
        <v>382</v>
      </c>
      <c r="B11379" t="s">
        <v>8461</v>
      </c>
      <c r="C11379" t="s">
        <v>89</v>
      </c>
      <c r="D11379" t="s">
        <v>8462</v>
      </c>
      <c r="E11379" t="s">
        <v>1744</v>
      </c>
      <c r="F11379" t="s">
        <v>89</v>
      </c>
      <c r="G11379" t="s">
        <v>89</v>
      </c>
      <c r="H11379" t="s">
        <v>93</v>
      </c>
    </row>
    <row r="11380" spans="1:8" x14ac:dyDescent="0.25">
      <c r="A11380" t="s">
        <v>382</v>
      </c>
      <c r="B11380" t="s">
        <v>8459</v>
      </c>
      <c r="C11380" t="s">
        <v>89</v>
      </c>
      <c r="D11380" t="s">
        <v>8460</v>
      </c>
      <c r="E11380" t="s">
        <v>1258</v>
      </c>
      <c r="F11380" t="s">
        <v>89</v>
      </c>
      <c r="G11380" t="s">
        <v>89</v>
      </c>
      <c r="H11380" t="s">
        <v>93</v>
      </c>
    </row>
    <row r="11381" spans="1:8" x14ac:dyDescent="0.25">
      <c r="A11381" t="s">
        <v>382</v>
      </c>
      <c r="B11381" t="s">
        <v>8469</v>
      </c>
      <c r="C11381" t="s">
        <v>89</v>
      </c>
      <c r="D11381" t="s">
        <v>8470</v>
      </c>
      <c r="E11381" t="s">
        <v>1160</v>
      </c>
      <c r="F11381" t="s">
        <v>89</v>
      </c>
      <c r="G11381" t="s">
        <v>89</v>
      </c>
      <c r="H11381" t="s">
        <v>93</v>
      </c>
    </row>
    <row r="11382" spans="1:8" x14ac:dyDescent="0.25">
      <c r="A11382" t="s">
        <v>382</v>
      </c>
      <c r="B11382" t="s">
        <v>8471</v>
      </c>
      <c r="C11382" t="s">
        <v>89</v>
      </c>
      <c r="D11382" t="s">
        <v>8472</v>
      </c>
      <c r="E11382" t="s">
        <v>1395</v>
      </c>
      <c r="F11382" t="s">
        <v>89</v>
      </c>
      <c r="G11382" t="s">
        <v>89</v>
      </c>
      <c r="H11382" t="s">
        <v>93</v>
      </c>
    </row>
    <row r="11383" spans="1:8" x14ac:dyDescent="0.25">
      <c r="A11383" t="s">
        <v>382</v>
      </c>
      <c r="B11383" t="s">
        <v>8473</v>
      </c>
      <c r="C11383" t="s">
        <v>89</v>
      </c>
      <c r="D11383" t="s">
        <v>8474</v>
      </c>
      <c r="E11383" t="s">
        <v>1102</v>
      </c>
      <c r="F11383" t="s">
        <v>89</v>
      </c>
      <c r="G11383" t="s">
        <v>89</v>
      </c>
      <c r="H11383" t="s">
        <v>93</v>
      </c>
    </row>
    <row r="11384" spans="1:8" x14ac:dyDescent="0.25">
      <c r="A11384" t="s">
        <v>382</v>
      </c>
      <c r="B11384" t="s">
        <v>8475</v>
      </c>
      <c r="C11384" t="s">
        <v>89</v>
      </c>
      <c r="D11384" t="s">
        <v>8476</v>
      </c>
      <c r="E11384" t="s">
        <v>1180</v>
      </c>
      <c r="F11384" t="s">
        <v>89</v>
      </c>
      <c r="G11384" t="s">
        <v>89</v>
      </c>
      <c r="H11384" t="s">
        <v>93</v>
      </c>
    </row>
    <row r="11385" spans="1:8" x14ac:dyDescent="0.25">
      <c r="A11385" t="s">
        <v>382</v>
      </c>
      <c r="B11385" t="s">
        <v>8457</v>
      </c>
      <c r="C11385" t="s">
        <v>89</v>
      </c>
      <c r="D11385" t="s">
        <v>8458</v>
      </c>
      <c r="E11385" t="s">
        <v>1160</v>
      </c>
      <c r="F11385" t="s">
        <v>89</v>
      </c>
      <c r="G11385" t="s">
        <v>89</v>
      </c>
      <c r="H11385" t="s">
        <v>93</v>
      </c>
    </row>
    <row r="11386" spans="1:8" x14ac:dyDescent="0.25">
      <c r="A11386" t="s">
        <v>382</v>
      </c>
      <c r="B11386" t="s">
        <v>8477</v>
      </c>
      <c r="C11386" t="s">
        <v>89</v>
      </c>
      <c r="D11386" t="s">
        <v>8458</v>
      </c>
      <c r="E11386" t="s">
        <v>1121</v>
      </c>
      <c r="F11386" t="s">
        <v>89</v>
      </c>
      <c r="G11386" t="s">
        <v>89</v>
      </c>
      <c r="H11386" t="s">
        <v>93</v>
      </c>
    </row>
    <row r="11387" spans="1:8" x14ac:dyDescent="0.25">
      <c r="A11387" t="s">
        <v>382</v>
      </c>
      <c r="B11387" t="s">
        <v>8478</v>
      </c>
      <c r="C11387" t="s">
        <v>89</v>
      </c>
      <c r="D11387" t="s">
        <v>8458</v>
      </c>
      <c r="E11387" t="s">
        <v>1349</v>
      </c>
      <c r="F11387" t="s">
        <v>89</v>
      </c>
      <c r="G11387" t="s">
        <v>89</v>
      </c>
      <c r="H11387" t="s">
        <v>93</v>
      </c>
    </row>
    <row r="11388" spans="1:8" x14ac:dyDescent="0.25">
      <c r="A11388" t="s">
        <v>382</v>
      </c>
      <c r="B11388" t="s">
        <v>8479</v>
      </c>
      <c r="C11388" t="s">
        <v>89</v>
      </c>
      <c r="D11388" t="s">
        <v>8458</v>
      </c>
      <c r="E11388" t="s">
        <v>1148</v>
      </c>
      <c r="F11388" t="s">
        <v>89</v>
      </c>
      <c r="G11388" t="s">
        <v>89</v>
      </c>
      <c r="H11388" t="s">
        <v>93</v>
      </c>
    </row>
    <row r="11389" spans="1:8" x14ac:dyDescent="0.25">
      <c r="A11389" t="s">
        <v>382</v>
      </c>
      <c r="B11389" t="s">
        <v>8151</v>
      </c>
      <c r="C11389" t="s">
        <v>89</v>
      </c>
      <c r="D11389" t="s">
        <v>8458</v>
      </c>
      <c r="E11389" t="s">
        <v>2925</v>
      </c>
      <c r="F11389" t="s">
        <v>89</v>
      </c>
      <c r="G11389" t="s">
        <v>89</v>
      </c>
      <c r="H11389" t="s">
        <v>93</v>
      </c>
    </row>
    <row r="11390" spans="1:8" x14ac:dyDescent="0.25">
      <c r="A11390" t="s">
        <v>382</v>
      </c>
      <c r="B11390" t="s">
        <v>8480</v>
      </c>
      <c r="C11390" t="s">
        <v>89</v>
      </c>
      <c r="D11390" t="s">
        <v>8458</v>
      </c>
      <c r="E11390" t="s">
        <v>1496</v>
      </c>
      <c r="F11390" t="s">
        <v>89</v>
      </c>
      <c r="G11390" t="s">
        <v>89</v>
      </c>
      <c r="H11390" t="s">
        <v>93</v>
      </c>
    </row>
    <row r="11391" spans="1:8" x14ac:dyDescent="0.25">
      <c r="A11391" t="s">
        <v>382</v>
      </c>
      <c r="B11391" t="s">
        <v>7846</v>
      </c>
      <c r="C11391" t="s">
        <v>89</v>
      </c>
      <c r="D11391" t="s">
        <v>8455</v>
      </c>
      <c r="E11391" t="s">
        <v>1238</v>
      </c>
      <c r="F11391" t="s">
        <v>89</v>
      </c>
      <c r="G11391" t="s">
        <v>89</v>
      </c>
      <c r="H11391" t="s">
        <v>93</v>
      </c>
    </row>
    <row r="11392" spans="1:8" x14ac:dyDescent="0.25">
      <c r="A11392" t="s">
        <v>382</v>
      </c>
      <c r="B11392" t="s">
        <v>8456</v>
      </c>
      <c r="C11392" t="s">
        <v>89</v>
      </c>
      <c r="D11392" t="s">
        <v>8455</v>
      </c>
      <c r="E11392" t="s">
        <v>1153</v>
      </c>
      <c r="F11392" t="s">
        <v>89</v>
      </c>
      <c r="G11392" t="s">
        <v>89</v>
      </c>
      <c r="H11392" t="s">
        <v>93</v>
      </c>
    </row>
    <row r="11393" spans="1:8" x14ac:dyDescent="0.25">
      <c r="A11393" t="s">
        <v>382</v>
      </c>
      <c r="B11393" t="s">
        <v>7844</v>
      </c>
      <c r="C11393" t="s">
        <v>89</v>
      </c>
      <c r="D11393" t="s">
        <v>8455</v>
      </c>
      <c r="E11393" t="s">
        <v>1194</v>
      </c>
      <c r="F11393" t="s">
        <v>89</v>
      </c>
      <c r="G11393" t="s">
        <v>89</v>
      </c>
      <c r="H11393" t="s">
        <v>93</v>
      </c>
    </row>
    <row r="11394" spans="1:8" x14ac:dyDescent="0.25">
      <c r="A11394" t="s">
        <v>382</v>
      </c>
      <c r="B11394" t="s">
        <v>8481</v>
      </c>
      <c r="C11394" t="s">
        <v>89</v>
      </c>
      <c r="D11394" t="s">
        <v>8482</v>
      </c>
      <c r="E11394" t="s">
        <v>1238</v>
      </c>
      <c r="F11394" t="s">
        <v>89</v>
      </c>
      <c r="G11394" t="s">
        <v>89</v>
      </c>
      <c r="H11394" t="s">
        <v>93</v>
      </c>
    </row>
    <row r="11395" spans="1:8" x14ac:dyDescent="0.25">
      <c r="A11395" t="s">
        <v>382</v>
      </c>
      <c r="B11395" t="s">
        <v>7842</v>
      </c>
      <c r="C11395" t="s">
        <v>89</v>
      </c>
      <c r="D11395" t="s">
        <v>8455</v>
      </c>
      <c r="E11395" t="s">
        <v>1194</v>
      </c>
      <c r="F11395" t="s">
        <v>89</v>
      </c>
      <c r="G11395" t="s">
        <v>89</v>
      </c>
      <c r="H11395" t="s">
        <v>93</v>
      </c>
    </row>
    <row r="11396" spans="1:8" x14ac:dyDescent="0.25">
      <c r="A11396" t="s">
        <v>382</v>
      </c>
      <c r="B11396" t="s">
        <v>8483</v>
      </c>
      <c r="C11396" t="s">
        <v>89</v>
      </c>
      <c r="D11396" t="s">
        <v>8455</v>
      </c>
      <c r="E11396" t="s">
        <v>1153</v>
      </c>
      <c r="F11396" t="s">
        <v>89</v>
      </c>
      <c r="G11396" t="s">
        <v>89</v>
      </c>
      <c r="H11396" t="s">
        <v>93</v>
      </c>
    </row>
    <row r="11397" spans="1:8" x14ac:dyDescent="0.25">
      <c r="A11397" t="s">
        <v>382</v>
      </c>
      <c r="B11397" t="s">
        <v>8484</v>
      </c>
      <c r="C11397" t="s">
        <v>89</v>
      </c>
      <c r="D11397" t="s">
        <v>8455</v>
      </c>
      <c r="E11397" t="s">
        <v>1205</v>
      </c>
      <c r="F11397" t="s">
        <v>89</v>
      </c>
      <c r="G11397" t="s">
        <v>89</v>
      </c>
      <c r="H11397" t="s">
        <v>93</v>
      </c>
    </row>
    <row r="11398" spans="1:8" x14ac:dyDescent="0.25">
      <c r="A11398" t="s">
        <v>382</v>
      </c>
      <c r="B11398" t="s">
        <v>1197</v>
      </c>
      <c r="C11398" t="s">
        <v>89</v>
      </c>
      <c r="D11398" t="s">
        <v>89</v>
      </c>
      <c r="E11398" t="s">
        <v>1233</v>
      </c>
      <c r="F11398" t="s">
        <v>89</v>
      </c>
      <c r="G11398" t="s">
        <v>89</v>
      </c>
      <c r="H11398" t="s">
        <v>93</v>
      </c>
    </row>
    <row r="11399" spans="1:8" x14ac:dyDescent="0.25">
      <c r="A11399" t="s">
        <v>382</v>
      </c>
      <c r="B11399" t="s">
        <v>1649</v>
      </c>
      <c r="C11399" t="s">
        <v>89</v>
      </c>
      <c r="D11399" t="s">
        <v>89</v>
      </c>
      <c r="E11399" t="s">
        <v>1135</v>
      </c>
      <c r="F11399" t="s">
        <v>89</v>
      </c>
      <c r="G11399" t="s">
        <v>89</v>
      </c>
      <c r="H11399" t="s">
        <v>93</v>
      </c>
    </row>
    <row r="11400" spans="1:8" x14ac:dyDescent="0.25">
      <c r="A11400" t="s">
        <v>382</v>
      </c>
      <c r="B11400" t="s">
        <v>6187</v>
      </c>
      <c r="C11400" t="s">
        <v>89</v>
      </c>
      <c r="D11400" t="s">
        <v>89</v>
      </c>
      <c r="E11400" t="s">
        <v>1093</v>
      </c>
      <c r="F11400" t="s">
        <v>89</v>
      </c>
      <c r="G11400" t="s">
        <v>89</v>
      </c>
      <c r="H11400" t="s">
        <v>93</v>
      </c>
    </row>
    <row r="11401" spans="1:8" x14ac:dyDescent="0.25">
      <c r="A11401" t="s">
        <v>382</v>
      </c>
      <c r="B11401" t="s">
        <v>8485</v>
      </c>
      <c r="C11401" t="s">
        <v>89</v>
      </c>
      <c r="D11401" t="s">
        <v>8207</v>
      </c>
      <c r="E11401" t="s">
        <v>2925</v>
      </c>
      <c r="F11401" t="s">
        <v>89</v>
      </c>
      <c r="G11401" t="s">
        <v>89</v>
      </c>
      <c r="H11401" t="s">
        <v>93</v>
      </c>
    </row>
    <row r="11402" spans="1:8" x14ac:dyDescent="0.25">
      <c r="A11402" t="s">
        <v>382</v>
      </c>
      <c r="B11402" t="s">
        <v>8486</v>
      </c>
      <c r="C11402" t="s">
        <v>89</v>
      </c>
      <c r="D11402" t="s">
        <v>89</v>
      </c>
      <c r="E11402" t="s">
        <v>1129</v>
      </c>
      <c r="F11402" t="s">
        <v>89</v>
      </c>
      <c r="G11402" t="s">
        <v>89</v>
      </c>
      <c r="H11402" t="s">
        <v>93</v>
      </c>
    </row>
    <row r="11403" spans="1:8" x14ac:dyDescent="0.25">
      <c r="A11403" t="s">
        <v>382</v>
      </c>
      <c r="B11403" t="s">
        <v>1122</v>
      </c>
      <c r="C11403" t="s">
        <v>89</v>
      </c>
      <c r="D11403" t="s">
        <v>89</v>
      </c>
      <c r="E11403" t="s">
        <v>1218</v>
      </c>
      <c r="F11403" t="s">
        <v>89</v>
      </c>
      <c r="G11403" t="s">
        <v>89</v>
      </c>
      <c r="H11403" t="s">
        <v>93</v>
      </c>
    </row>
    <row r="11404" spans="1:8" x14ac:dyDescent="0.25">
      <c r="A11404" t="s">
        <v>382</v>
      </c>
      <c r="B11404" t="s">
        <v>1332</v>
      </c>
      <c r="C11404" t="s">
        <v>89</v>
      </c>
      <c r="D11404" t="s">
        <v>89</v>
      </c>
      <c r="E11404" t="s">
        <v>1218</v>
      </c>
      <c r="F11404" t="s">
        <v>89</v>
      </c>
      <c r="G11404" t="s">
        <v>89</v>
      </c>
      <c r="H11404" t="s">
        <v>93</v>
      </c>
    </row>
    <row r="11405" spans="1:8" x14ac:dyDescent="0.25">
      <c r="A11405" t="s">
        <v>382</v>
      </c>
      <c r="B11405" t="s">
        <v>1124</v>
      </c>
      <c r="C11405" t="s">
        <v>89</v>
      </c>
      <c r="D11405" t="s">
        <v>89</v>
      </c>
      <c r="E11405" t="s">
        <v>1218</v>
      </c>
      <c r="F11405" t="s">
        <v>89</v>
      </c>
      <c r="G11405" t="s">
        <v>89</v>
      </c>
      <c r="H11405" t="s">
        <v>93</v>
      </c>
    </row>
    <row r="11406" spans="1:8" x14ac:dyDescent="0.25">
      <c r="A11406" t="s">
        <v>382</v>
      </c>
      <c r="B11406" t="s">
        <v>1125</v>
      </c>
      <c r="C11406" t="s">
        <v>89</v>
      </c>
      <c r="D11406" t="s">
        <v>89</v>
      </c>
      <c r="E11406" t="s">
        <v>1218</v>
      </c>
      <c r="F11406" t="s">
        <v>89</v>
      </c>
      <c r="G11406" t="s">
        <v>89</v>
      </c>
      <c r="H11406" t="s">
        <v>93</v>
      </c>
    </row>
    <row r="11407" spans="1:8" x14ac:dyDescent="0.25">
      <c r="A11407" t="s">
        <v>382</v>
      </c>
      <c r="B11407" t="s">
        <v>1127</v>
      </c>
      <c r="C11407" t="s">
        <v>89</v>
      </c>
      <c r="D11407" t="s">
        <v>89</v>
      </c>
      <c r="E11407" t="s">
        <v>1218</v>
      </c>
      <c r="F11407" t="s">
        <v>89</v>
      </c>
      <c r="G11407" t="s">
        <v>89</v>
      </c>
      <c r="H11407" t="s">
        <v>93</v>
      </c>
    </row>
    <row r="11408" spans="1:8" x14ac:dyDescent="0.25">
      <c r="A11408" t="s">
        <v>382</v>
      </c>
      <c r="B11408" t="s">
        <v>1266</v>
      </c>
      <c r="C11408" t="s">
        <v>89</v>
      </c>
      <c r="D11408" t="s">
        <v>89</v>
      </c>
      <c r="E11408" t="s">
        <v>1129</v>
      </c>
      <c r="F11408" t="s">
        <v>89</v>
      </c>
      <c r="G11408" t="s">
        <v>89</v>
      </c>
      <c r="H11408" t="s">
        <v>93</v>
      </c>
    </row>
    <row r="11409" spans="1:8" x14ac:dyDescent="0.25">
      <c r="A11409" t="s">
        <v>382</v>
      </c>
      <c r="B11409" t="s">
        <v>1130</v>
      </c>
      <c r="C11409" t="s">
        <v>89</v>
      </c>
      <c r="D11409" t="s">
        <v>89</v>
      </c>
      <c r="E11409" t="s">
        <v>1131</v>
      </c>
      <c r="F11409" t="s">
        <v>89</v>
      </c>
      <c r="G11409" t="s">
        <v>89</v>
      </c>
      <c r="H11409" t="s">
        <v>93</v>
      </c>
    </row>
    <row r="11410" spans="1:8" x14ac:dyDescent="0.25">
      <c r="A11410" t="s">
        <v>382</v>
      </c>
      <c r="B11410" t="s">
        <v>1132</v>
      </c>
      <c r="C11410" t="s">
        <v>89</v>
      </c>
      <c r="D11410" t="s">
        <v>89</v>
      </c>
      <c r="E11410" t="s">
        <v>1133</v>
      </c>
      <c r="F11410" t="s">
        <v>89</v>
      </c>
      <c r="G11410" t="s">
        <v>89</v>
      </c>
      <c r="H11410" t="s">
        <v>93</v>
      </c>
    </row>
    <row r="11411" spans="1:8" x14ac:dyDescent="0.25">
      <c r="A11411" t="s">
        <v>382</v>
      </c>
      <c r="B11411" t="s">
        <v>1268</v>
      </c>
      <c r="C11411" t="s">
        <v>89</v>
      </c>
      <c r="D11411" t="s">
        <v>89</v>
      </c>
      <c r="E11411" t="s">
        <v>1335</v>
      </c>
      <c r="F11411" t="s">
        <v>89</v>
      </c>
      <c r="G11411" t="s">
        <v>89</v>
      </c>
      <c r="H11411" t="s">
        <v>93</v>
      </c>
    </row>
    <row r="11412" spans="1:8" x14ac:dyDescent="0.25">
      <c r="A11412" t="s">
        <v>382</v>
      </c>
      <c r="B11412" t="s">
        <v>1269</v>
      </c>
      <c r="C11412" t="s">
        <v>89</v>
      </c>
      <c r="D11412" t="s">
        <v>89</v>
      </c>
      <c r="E11412" t="s">
        <v>1335</v>
      </c>
      <c r="F11412" t="s">
        <v>89</v>
      </c>
      <c r="G11412" t="s">
        <v>89</v>
      </c>
      <c r="H11412" t="s">
        <v>93</v>
      </c>
    </row>
    <row r="11413" spans="1:8" x14ac:dyDescent="0.25">
      <c r="A11413" t="s">
        <v>382</v>
      </c>
      <c r="B11413" t="s">
        <v>8487</v>
      </c>
      <c r="C11413" t="s">
        <v>89</v>
      </c>
      <c r="D11413" t="s">
        <v>8488</v>
      </c>
      <c r="E11413" t="s">
        <v>1258</v>
      </c>
      <c r="F11413" t="s">
        <v>89</v>
      </c>
      <c r="G11413" t="s">
        <v>89</v>
      </c>
      <c r="H11413" t="s">
        <v>93</v>
      </c>
    </row>
    <row r="11414" spans="1:8" x14ac:dyDescent="0.25">
      <c r="A11414" t="s">
        <v>382</v>
      </c>
      <c r="B11414" t="s">
        <v>1138</v>
      </c>
      <c r="C11414" t="s">
        <v>89</v>
      </c>
      <c r="D11414" t="s">
        <v>89</v>
      </c>
      <c r="E11414" t="s">
        <v>1139</v>
      </c>
      <c r="F11414" t="s">
        <v>89</v>
      </c>
      <c r="G11414" t="s">
        <v>89</v>
      </c>
      <c r="H11414" t="s">
        <v>93</v>
      </c>
    </row>
    <row r="11415" spans="1:8" x14ac:dyDescent="0.25">
      <c r="A11415" t="s">
        <v>383</v>
      </c>
      <c r="B11415" t="s">
        <v>8489</v>
      </c>
      <c r="C11415" t="s">
        <v>89</v>
      </c>
      <c r="D11415" t="s">
        <v>89</v>
      </c>
      <c r="E11415" t="s">
        <v>8490</v>
      </c>
      <c r="F11415" t="s">
        <v>89</v>
      </c>
      <c r="G11415" t="s">
        <v>89</v>
      </c>
      <c r="H11415" t="s">
        <v>93</v>
      </c>
    </row>
    <row r="11416" spans="1:8" x14ac:dyDescent="0.25">
      <c r="A11416" t="s">
        <v>383</v>
      </c>
      <c r="B11416" t="s">
        <v>8491</v>
      </c>
      <c r="C11416" t="s">
        <v>89</v>
      </c>
      <c r="D11416" t="s">
        <v>89</v>
      </c>
      <c r="E11416" t="s">
        <v>8490</v>
      </c>
      <c r="F11416" t="s">
        <v>89</v>
      </c>
      <c r="G11416" t="s">
        <v>89</v>
      </c>
      <c r="H11416" t="s">
        <v>93</v>
      </c>
    </row>
    <row r="11417" spans="1:8" x14ac:dyDescent="0.25">
      <c r="A11417" t="s">
        <v>383</v>
      </c>
      <c r="B11417" t="s">
        <v>6043</v>
      </c>
      <c r="C11417" t="s">
        <v>89</v>
      </c>
      <c r="D11417" t="s">
        <v>89</v>
      </c>
      <c r="E11417" t="s">
        <v>8492</v>
      </c>
      <c r="F11417" t="s">
        <v>89</v>
      </c>
      <c r="G11417" t="s">
        <v>89</v>
      </c>
      <c r="H11417" t="s">
        <v>93</v>
      </c>
    </row>
    <row r="11418" spans="1:8" x14ac:dyDescent="0.25">
      <c r="A11418" t="s">
        <v>383</v>
      </c>
      <c r="B11418" t="s">
        <v>8493</v>
      </c>
      <c r="C11418" t="s">
        <v>89</v>
      </c>
      <c r="D11418" t="s">
        <v>89</v>
      </c>
      <c r="E11418" t="s">
        <v>8492</v>
      </c>
      <c r="F11418" t="s">
        <v>89</v>
      </c>
      <c r="G11418" t="s">
        <v>89</v>
      </c>
      <c r="H11418" t="s">
        <v>93</v>
      </c>
    </row>
    <row r="11419" spans="1:8" x14ac:dyDescent="0.25">
      <c r="A11419" t="s">
        <v>383</v>
      </c>
      <c r="B11419" t="s">
        <v>8494</v>
      </c>
      <c r="C11419" t="s">
        <v>89</v>
      </c>
      <c r="D11419" t="s">
        <v>89</v>
      </c>
      <c r="E11419" t="s">
        <v>1298</v>
      </c>
      <c r="F11419" t="s">
        <v>89</v>
      </c>
      <c r="G11419" t="s">
        <v>89</v>
      </c>
      <c r="H11419" t="s">
        <v>93</v>
      </c>
    </row>
    <row r="11420" spans="1:8" x14ac:dyDescent="0.25">
      <c r="A11420" t="s">
        <v>383</v>
      </c>
      <c r="B11420" t="s">
        <v>8495</v>
      </c>
      <c r="C11420" t="s">
        <v>89</v>
      </c>
      <c r="D11420" t="s">
        <v>89</v>
      </c>
      <c r="E11420" t="s">
        <v>1298</v>
      </c>
      <c r="F11420" t="s">
        <v>89</v>
      </c>
      <c r="G11420" t="s">
        <v>89</v>
      </c>
      <c r="H11420" t="s">
        <v>93</v>
      </c>
    </row>
    <row r="11421" spans="1:8" x14ac:dyDescent="0.25">
      <c r="A11421" t="s">
        <v>383</v>
      </c>
      <c r="B11421" t="s">
        <v>8496</v>
      </c>
      <c r="C11421" t="s">
        <v>89</v>
      </c>
      <c r="D11421" t="s">
        <v>89</v>
      </c>
      <c r="E11421" t="s">
        <v>1615</v>
      </c>
      <c r="F11421" t="s">
        <v>89</v>
      </c>
      <c r="G11421" t="s">
        <v>89</v>
      </c>
      <c r="H11421" t="s">
        <v>93</v>
      </c>
    </row>
    <row r="11422" spans="1:8" x14ac:dyDescent="0.25">
      <c r="A11422" t="s">
        <v>383</v>
      </c>
      <c r="B11422" t="s">
        <v>8312</v>
      </c>
      <c r="C11422" t="s">
        <v>89</v>
      </c>
      <c r="D11422" t="s">
        <v>89</v>
      </c>
      <c r="E11422" t="s">
        <v>8497</v>
      </c>
      <c r="F11422" t="s">
        <v>89</v>
      </c>
      <c r="G11422" t="s">
        <v>89</v>
      </c>
      <c r="H11422" t="s">
        <v>93</v>
      </c>
    </row>
    <row r="11423" spans="1:8" x14ac:dyDescent="0.25">
      <c r="A11423" t="s">
        <v>383</v>
      </c>
      <c r="B11423" t="s">
        <v>8360</v>
      </c>
      <c r="C11423" t="s">
        <v>89</v>
      </c>
      <c r="D11423" t="s">
        <v>89</v>
      </c>
      <c r="E11423" t="s">
        <v>1859</v>
      </c>
      <c r="F11423" t="s">
        <v>89</v>
      </c>
      <c r="G11423" t="s">
        <v>89</v>
      </c>
      <c r="H11423" t="s">
        <v>93</v>
      </c>
    </row>
    <row r="11424" spans="1:8" x14ac:dyDescent="0.25">
      <c r="A11424" t="s">
        <v>383</v>
      </c>
      <c r="B11424" t="s">
        <v>8498</v>
      </c>
      <c r="C11424" t="s">
        <v>89</v>
      </c>
      <c r="D11424" t="s">
        <v>89</v>
      </c>
      <c r="E11424" t="s">
        <v>3701</v>
      </c>
      <c r="F11424" t="s">
        <v>89</v>
      </c>
      <c r="G11424" t="s">
        <v>89</v>
      </c>
      <c r="H11424" t="s">
        <v>93</v>
      </c>
    </row>
    <row r="11425" spans="1:8" x14ac:dyDescent="0.25">
      <c r="A11425" t="s">
        <v>383</v>
      </c>
      <c r="B11425" t="s">
        <v>8499</v>
      </c>
      <c r="C11425" t="s">
        <v>89</v>
      </c>
      <c r="D11425" t="s">
        <v>89</v>
      </c>
      <c r="E11425" t="s">
        <v>3701</v>
      </c>
      <c r="F11425" t="s">
        <v>89</v>
      </c>
      <c r="G11425" t="s">
        <v>89</v>
      </c>
      <c r="H11425" t="s">
        <v>93</v>
      </c>
    </row>
    <row r="11426" spans="1:8" x14ac:dyDescent="0.25">
      <c r="A11426" t="s">
        <v>383</v>
      </c>
      <c r="B11426" t="s">
        <v>2110</v>
      </c>
      <c r="C11426" t="s">
        <v>89</v>
      </c>
      <c r="D11426" t="s">
        <v>89</v>
      </c>
      <c r="E11426" t="s">
        <v>2012</v>
      </c>
      <c r="F11426" t="s">
        <v>89</v>
      </c>
      <c r="G11426" t="s">
        <v>89</v>
      </c>
      <c r="H11426" t="s">
        <v>93</v>
      </c>
    </row>
    <row r="11427" spans="1:8" x14ac:dyDescent="0.25">
      <c r="A11427" t="s">
        <v>383</v>
      </c>
      <c r="B11427" t="s">
        <v>8500</v>
      </c>
      <c r="C11427" t="s">
        <v>89</v>
      </c>
      <c r="D11427" t="s">
        <v>89</v>
      </c>
      <c r="E11427" t="s">
        <v>2012</v>
      </c>
      <c r="F11427" t="s">
        <v>89</v>
      </c>
      <c r="G11427" t="s">
        <v>89</v>
      </c>
      <c r="H11427" t="s">
        <v>93</v>
      </c>
    </row>
    <row r="11428" spans="1:8" x14ac:dyDescent="0.25">
      <c r="A11428" t="s">
        <v>383</v>
      </c>
      <c r="B11428" t="s">
        <v>8501</v>
      </c>
      <c r="C11428" t="s">
        <v>89</v>
      </c>
      <c r="D11428" t="s">
        <v>89</v>
      </c>
      <c r="E11428" t="s">
        <v>2012</v>
      </c>
      <c r="F11428" t="s">
        <v>89</v>
      </c>
      <c r="G11428" t="s">
        <v>89</v>
      </c>
      <c r="H11428" t="s">
        <v>93</v>
      </c>
    </row>
    <row r="11429" spans="1:8" x14ac:dyDescent="0.25">
      <c r="A11429" t="s">
        <v>383</v>
      </c>
      <c r="B11429" t="s">
        <v>6046</v>
      </c>
      <c r="C11429" t="s">
        <v>89</v>
      </c>
      <c r="D11429" t="s">
        <v>89</v>
      </c>
      <c r="E11429" t="s">
        <v>2020</v>
      </c>
      <c r="F11429" t="s">
        <v>89</v>
      </c>
      <c r="G11429" t="s">
        <v>89</v>
      </c>
      <c r="H11429" t="s">
        <v>93</v>
      </c>
    </row>
    <row r="11430" spans="1:8" x14ac:dyDescent="0.25">
      <c r="A11430" t="s">
        <v>383</v>
      </c>
      <c r="B11430" t="s">
        <v>8502</v>
      </c>
      <c r="C11430" t="s">
        <v>89</v>
      </c>
      <c r="D11430" t="s">
        <v>89</v>
      </c>
      <c r="E11430" t="s">
        <v>2020</v>
      </c>
      <c r="F11430" t="s">
        <v>89</v>
      </c>
      <c r="G11430" t="s">
        <v>89</v>
      </c>
      <c r="H11430" t="s">
        <v>93</v>
      </c>
    </row>
    <row r="11431" spans="1:8" x14ac:dyDescent="0.25">
      <c r="A11431" t="s">
        <v>383</v>
      </c>
      <c r="B11431" t="s">
        <v>6705</v>
      </c>
      <c r="C11431" t="s">
        <v>89</v>
      </c>
      <c r="D11431" t="s">
        <v>89</v>
      </c>
      <c r="E11431" t="s">
        <v>1904</v>
      </c>
      <c r="F11431" t="s">
        <v>89</v>
      </c>
      <c r="G11431" t="s">
        <v>89</v>
      </c>
      <c r="H11431" t="s">
        <v>93</v>
      </c>
    </row>
    <row r="11432" spans="1:8" x14ac:dyDescent="0.25">
      <c r="A11432" t="s">
        <v>383</v>
      </c>
      <c r="B11432" t="s">
        <v>6690</v>
      </c>
      <c r="C11432" t="s">
        <v>89</v>
      </c>
      <c r="D11432" t="s">
        <v>89</v>
      </c>
      <c r="E11432" t="s">
        <v>1904</v>
      </c>
      <c r="F11432" t="s">
        <v>89</v>
      </c>
      <c r="G11432" t="s">
        <v>89</v>
      </c>
      <c r="H11432" t="s">
        <v>93</v>
      </c>
    </row>
    <row r="11433" spans="1:8" x14ac:dyDescent="0.25">
      <c r="A11433" t="s">
        <v>383</v>
      </c>
      <c r="B11433" t="s">
        <v>8503</v>
      </c>
      <c r="C11433" t="s">
        <v>89</v>
      </c>
      <c r="D11433" t="s">
        <v>89</v>
      </c>
      <c r="E11433" t="s">
        <v>1907</v>
      </c>
      <c r="F11433" t="s">
        <v>89</v>
      </c>
      <c r="G11433" t="s">
        <v>89</v>
      </c>
      <c r="H11433" t="s">
        <v>93</v>
      </c>
    </row>
    <row r="11434" spans="1:8" x14ac:dyDescent="0.25">
      <c r="A11434" t="s">
        <v>383</v>
      </c>
      <c r="B11434" t="s">
        <v>8504</v>
      </c>
      <c r="C11434" t="s">
        <v>89</v>
      </c>
      <c r="D11434" t="s">
        <v>89</v>
      </c>
      <c r="E11434" t="s">
        <v>1907</v>
      </c>
      <c r="F11434" t="s">
        <v>89</v>
      </c>
      <c r="G11434" t="s">
        <v>89</v>
      </c>
      <c r="H11434" t="s">
        <v>93</v>
      </c>
    </row>
    <row r="11435" spans="1:8" x14ac:dyDescent="0.25">
      <c r="A11435" t="s">
        <v>383</v>
      </c>
      <c r="B11435" t="s">
        <v>8310</v>
      </c>
      <c r="C11435" t="s">
        <v>89</v>
      </c>
      <c r="D11435" t="s">
        <v>89</v>
      </c>
      <c r="E11435" t="s">
        <v>2004</v>
      </c>
      <c r="F11435" t="s">
        <v>89</v>
      </c>
      <c r="G11435" t="s">
        <v>89</v>
      </c>
      <c r="H11435" t="s">
        <v>93</v>
      </c>
    </row>
    <row r="11436" spans="1:8" x14ac:dyDescent="0.25">
      <c r="A11436" t="s">
        <v>383</v>
      </c>
      <c r="B11436" t="s">
        <v>6706</v>
      </c>
      <c r="C11436" t="s">
        <v>89</v>
      </c>
      <c r="D11436" t="s">
        <v>89</v>
      </c>
      <c r="E11436" t="s">
        <v>1909</v>
      </c>
      <c r="F11436" t="s">
        <v>89</v>
      </c>
      <c r="G11436" t="s">
        <v>89</v>
      </c>
      <c r="H11436" t="s">
        <v>93</v>
      </c>
    </row>
    <row r="11437" spans="1:8" x14ac:dyDescent="0.25">
      <c r="A11437" t="s">
        <v>383</v>
      </c>
      <c r="B11437" t="s">
        <v>7973</v>
      </c>
      <c r="C11437" t="s">
        <v>89</v>
      </c>
      <c r="D11437" t="s">
        <v>89</v>
      </c>
      <c r="E11437" t="s">
        <v>1897</v>
      </c>
      <c r="F11437" t="s">
        <v>89</v>
      </c>
      <c r="G11437" t="s">
        <v>89</v>
      </c>
      <c r="H11437" t="s">
        <v>93</v>
      </c>
    </row>
    <row r="11438" spans="1:8" x14ac:dyDescent="0.25">
      <c r="A11438" t="s">
        <v>383</v>
      </c>
      <c r="B11438" t="s">
        <v>8505</v>
      </c>
      <c r="C11438" t="s">
        <v>89</v>
      </c>
      <c r="D11438" t="s">
        <v>89</v>
      </c>
      <c r="E11438" t="s">
        <v>1897</v>
      </c>
      <c r="F11438" t="s">
        <v>89</v>
      </c>
      <c r="G11438" t="s">
        <v>89</v>
      </c>
      <c r="H11438" t="s">
        <v>93</v>
      </c>
    </row>
    <row r="11439" spans="1:8" x14ac:dyDescent="0.25">
      <c r="A11439" t="s">
        <v>383</v>
      </c>
      <c r="B11439" t="s">
        <v>8506</v>
      </c>
      <c r="C11439" t="s">
        <v>89</v>
      </c>
      <c r="D11439" t="s">
        <v>89</v>
      </c>
      <c r="E11439" t="s">
        <v>8507</v>
      </c>
      <c r="F11439" t="s">
        <v>89</v>
      </c>
      <c r="G11439" t="s">
        <v>89</v>
      </c>
      <c r="H11439" t="s">
        <v>93</v>
      </c>
    </row>
    <row r="11440" spans="1:8" x14ac:dyDescent="0.25">
      <c r="A11440" t="s">
        <v>383</v>
      </c>
      <c r="B11440" t="s">
        <v>8508</v>
      </c>
      <c r="C11440" t="s">
        <v>89</v>
      </c>
      <c r="D11440" t="s">
        <v>89</v>
      </c>
      <c r="E11440" t="s">
        <v>8509</v>
      </c>
      <c r="F11440" t="s">
        <v>89</v>
      </c>
      <c r="G11440" t="s">
        <v>89</v>
      </c>
      <c r="H11440" t="s">
        <v>93</v>
      </c>
    </row>
    <row r="11441" spans="1:8" x14ac:dyDescent="0.25">
      <c r="A11441" t="s">
        <v>383</v>
      </c>
      <c r="B11441" t="s">
        <v>8510</v>
      </c>
      <c r="C11441" t="s">
        <v>89</v>
      </c>
      <c r="D11441" t="s">
        <v>89</v>
      </c>
      <c r="E11441" t="s">
        <v>8509</v>
      </c>
      <c r="F11441" t="s">
        <v>89</v>
      </c>
      <c r="G11441" t="s">
        <v>89</v>
      </c>
      <c r="H11441" t="s">
        <v>93</v>
      </c>
    </row>
    <row r="11442" spans="1:8" x14ac:dyDescent="0.25">
      <c r="A11442" t="s">
        <v>383</v>
      </c>
      <c r="B11442" t="s">
        <v>8511</v>
      </c>
      <c r="C11442" t="s">
        <v>89</v>
      </c>
      <c r="D11442" t="s">
        <v>89</v>
      </c>
      <c r="E11442" t="s">
        <v>1917</v>
      </c>
      <c r="F11442" t="s">
        <v>89</v>
      </c>
      <c r="G11442" t="s">
        <v>89</v>
      </c>
      <c r="H11442" t="s">
        <v>93</v>
      </c>
    </row>
    <row r="11443" spans="1:8" x14ac:dyDescent="0.25">
      <c r="A11443" t="s">
        <v>383</v>
      </c>
      <c r="B11443" t="s">
        <v>8512</v>
      </c>
      <c r="C11443" t="s">
        <v>89</v>
      </c>
      <c r="D11443" t="s">
        <v>89</v>
      </c>
      <c r="E11443" t="s">
        <v>1917</v>
      </c>
      <c r="F11443" t="s">
        <v>89</v>
      </c>
      <c r="G11443" t="s">
        <v>89</v>
      </c>
      <c r="H11443" t="s">
        <v>93</v>
      </c>
    </row>
    <row r="11444" spans="1:8" x14ac:dyDescent="0.25">
      <c r="A11444" t="s">
        <v>383</v>
      </c>
      <c r="B11444" t="s">
        <v>8513</v>
      </c>
      <c r="C11444" t="s">
        <v>89</v>
      </c>
      <c r="D11444" t="s">
        <v>89</v>
      </c>
      <c r="E11444" t="s">
        <v>1928</v>
      </c>
      <c r="F11444" t="s">
        <v>89</v>
      </c>
      <c r="G11444" t="s">
        <v>89</v>
      </c>
      <c r="H11444" t="s">
        <v>93</v>
      </c>
    </row>
    <row r="11445" spans="1:8" x14ac:dyDescent="0.25">
      <c r="A11445" t="s">
        <v>383</v>
      </c>
      <c r="B11445" t="s">
        <v>8317</v>
      </c>
      <c r="C11445" t="s">
        <v>89</v>
      </c>
      <c r="D11445" t="s">
        <v>89</v>
      </c>
      <c r="E11445" t="s">
        <v>8514</v>
      </c>
      <c r="F11445" t="s">
        <v>89</v>
      </c>
      <c r="G11445" t="s">
        <v>89</v>
      </c>
      <c r="H11445" t="s">
        <v>93</v>
      </c>
    </row>
    <row r="11446" spans="1:8" x14ac:dyDescent="0.25">
      <c r="A11446" t="s">
        <v>383</v>
      </c>
      <c r="B11446" t="s">
        <v>8515</v>
      </c>
      <c r="C11446" t="s">
        <v>89</v>
      </c>
      <c r="D11446" t="s">
        <v>89</v>
      </c>
      <c r="E11446" t="s">
        <v>1930</v>
      </c>
      <c r="F11446" t="s">
        <v>89</v>
      </c>
      <c r="G11446" t="s">
        <v>89</v>
      </c>
      <c r="H11446" t="s">
        <v>93</v>
      </c>
    </row>
    <row r="11447" spans="1:8" x14ac:dyDescent="0.25">
      <c r="A11447" t="s">
        <v>383</v>
      </c>
      <c r="B11447" t="s">
        <v>8516</v>
      </c>
      <c r="C11447" t="s">
        <v>89</v>
      </c>
      <c r="D11447" t="s">
        <v>89</v>
      </c>
      <c r="E11447" t="s">
        <v>8517</v>
      </c>
      <c r="F11447" t="s">
        <v>89</v>
      </c>
      <c r="G11447" t="s">
        <v>89</v>
      </c>
      <c r="H11447" t="s">
        <v>93</v>
      </c>
    </row>
    <row r="11448" spans="1:8" x14ac:dyDescent="0.25">
      <c r="A11448" t="s">
        <v>383</v>
      </c>
      <c r="B11448" t="s">
        <v>8518</v>
      </c>
      <c r="C11448" t="s">
        <v>89</v>
      </c>
      <c r="D11448" t="s">
        <v>89</v>
      </c>
      <c r="E11448" t="s">
        <v>8517</v>
      </c>
      <c r="F11448" t="s">
        <v>89</v>
      </c>
      <c r="G11448" t="s">
        <v>89</v>
      </c>
      <c r="H11448" t="s">
        <v>93</v>
      </c>
    </row>
    <row r="11449" spans="1:8" x14ac:dyDescent="0.25">
      <c r="A11449" t="s">
        <v>383</v>
      </c>
      <c r="B11449" t="s">
        <v>1138</v>
      </c>
      <c r="C11449" t="s">
        <v>89</v>
      </c>
      <c r="D11449" t="s">
        <v>89</v>
      </c>
      <c r="E11449" t="s">
        <v>1139</v>
      </c>
      <c r="F11449" t="s">
        <v>89</v>
      </c>
      <c r="G11449" t="s">
        <v>89</v>
      </c>
      <c r="H11449" t="s">
        <v>93</v>
      </c>
    </row>
    <row r="11450" spans="1:8" x14ac:dyDescent="0.25">
      <c r="A11450" t="s">
        <v>384</v>
      </c>
      <c r="B11450" t="s">
        <v>8519</v>
      </c>
      <c r="C11450" t="s">
        <v>89</v>
      </c>
      <c r="D11450" t="s">
        <v>89</v>
      </c>
      <c r="E11450" t="s">
        <v>1129</v>
      </c>
      <c r="F11450" t="s">
        <v>89</v>
      </c>
      <c r="G11450" t="s">
        <v>89</v>
      </c>
      <c r="H11450" t="s">
        <v>93</v>
      </c>
    </row>
    <row r="11451" spans="1:8" x14ac:dyDescent="0.25">
      <c r="A11451" t="s">
        <v>384</v>
      </c>
      <c r="B11451" t="s">
        <v>5485</v>
      </c>
      <c r="C11451" t="s">
        <v>89</v>
      </c>
      <c r="D11451" t="s">
        <v>8520</v>
      </c>
      <c r="E11451" t="s">
        <v>1093</v>
      </c>
      <c r="F11451" t="s">
        <v>89</v>
      </c>
      <c r="G11451" t="s">
        <v>89</v>
      </c>
      <c r="H11451" t="s">
        <v>93</v>
      </c>
    </row>
    <row r="11452" spans="1:8" x14ac:dyDescent="0.25">
      <c r="A11452" t="s">
        <v>384</v>
      </c>
      <c r="B11452" t="s">
        <v>5484</v>
      </c>
      <c r="C11452" t="s">
        <v>89</v>
      </c>
      <c r="D11452" t="s">
        <v>8520</v>
      </c>
      <c r="E11452" t="s">
        <v>1105</v>
      </c>
      <c r="F11452" t="s">
        <v>89</v>
      </c>
      <c r="G11452" t="s">
        <v>89</v>
      </c>
      <c r="H11452" t="s">
        <v>93</v>
      </c>
    </row>
    <row r="11453" spans="1:8" x14ac:dyDescent="0.25">
      <c r="A11453" t="s">
        <v>384</v>
      </c>
      <c r="B11453" t="s">
        <v>8521</v>
      </c>
      <c r="C11453" t="s">
        <v>89</v>
      </c>
      <c r="D11453" t="s">
        <v>8522</v>
      </c>
      <c r="E11453" t="s">
        <v>8523</v>
      </c>
      <c r="F11453" t="s">
        <v>89</v>
      </c>
      <c r="G11453" t="s">
        <v>89</v>
      </c>
      <c r="H11453" t="s">
        <v>93</v>
      </c>
    </row>
    <row r="11454" spans="1:8" x14ac:dyDescent="0.25">
      <c r="A11454" t="s">
        <v>384</v>
      </c>
      <c r="B11454" t="s">
        <v>2225</v>
      </c>
      <c r="C11454" t="s">
        <v>89</v>
      </c>
      <c r="D11454" t="s">
        <v>89</v>
      </c>
      <c r="E11454" t="s">
        <v>1105</v>
      </c>
      <c r="F11454" t="s">
        <v>89</v>
      </c>
      <c r="G11454" t="s">
        <v>89</v>
      </c>
      <c r="H11454" t="s">
        <v>93</v>
      </c>
    </row>
    <row r="11455" spans="1:8" x14ac:dyDescent="0.25">
      <c r="A11455" t="s">
        <v>384</v>
      </c>
      <c r="B11455" t="s">
        <v>8521</v>
      </c>
      <c r="C11455" t="s">
        <v>89</v>
      </c>
      <c r="D11455" t="s">
        <v>8522</v>
      </c>
      <c r="E11455" t="s">
        <v>8523</v>
      </c>
      <c r="F11455" t="s">
        <v>89</v>
      </c>
      <c r="G11455" t="s">
        <v>89</v>
      </c>
      <c r="H11455" t="s">
        <v>93</v>
      </c>
    </row>
    <row r="11456" spans="1:8" x14ac:dyDescent="0.25">
      <c r="A11456" t="s">
        <v>384</v>
      </c>
      <c r="B11456" t="s">
        <v>8519</v>
      </c>
      <c r="C11456" t="s">
        <v>89</v>
      </c>
      <c r="D11456" t="s">
        <v>89</v>
      </c>
      <c r="E11456" t="s">
        <v>1129</v>
      </c>
      <c r="F11456" t="s">
        <v>89</v>
      </c>
      <c r="G11456" t="s">
        <v>89</v>
      </c>
      <c r="H11456" t="s">
        <v>93</v>
      </c>
    </row>
    <row r="11457" spans="1:8" x14ac:dyDescent="0.25">
      <c r="A11457" t="s">
        <v>384</v>
      </c>
      <c r="B11457" t="s">
        <v>2225</v>
      </c>
      <c r="C11457" t="s">
        <v>89</v>
      </c>
      <c r="D11457" t="s">
        <v>89</v>
      </c>
      <c r="E11457" t="s">
        <v>1105</v>
      </c>
      <c r="F11457" t="s">
        <v>89</v>
      </c>
      <c r="G11457" t="s">
        <v>89</v>
      </c>
      <c r="H11457" t="s">
        <v>93</v>
      </c>
    </row>
    <row r="11458" spans="1:8" x14ac:dyDescent="0.25">
      <c r="A11458" t="s">
        <v>384</v>
      </c>
      <c r="B11458" t="s">
        <v>1768</v>
      </c>
      <c r="C11458" t="s">
        <v>89</v>
      </c>
      <c r="D11458" t="s">
        <v>89</v>
      </c>
      <c r="E11458" t="s">
        <v>1105</v>
      </c>
      <c r="F11458" t="s">
        <v>89</v>
      </c>
      <c r="G11458" t="s">
        <v>89</v>
      </c>
      <c r="H11458" t="s">
        <v>93</v>
      </c>
    </row>
    <row r="11459" spans="1:8" x14ac:dyDescent="0.25">
      <c r="A11459" t="s">
        <v>384</v>
      </c>
      <c r="B11459" t="s">
        <v>1761</v>
      </c>
      <c r="C11459" t="s">
        <v>89</v>
      </c>
      <c r="D11459" t="s">
        <v>89</v>
      </c>
      <c r="E11459" t="s">
        <v>1093</v>
      </c>
      <c r="F11459" t="s">
        <v>89</v>
      </c>
      <c r="G11459" t="s">
        <v>89</v>
      </c>
      <c r="H11459" t="s">
        <v>93</v>
      </c>
    </row>
    <row r="11460" spans="1:8" x14ac:dyDescent="0.25">
      <c r="A11460" t="s">
        <v>384</v>
      </c>
      <c r="B11460" t="s">
        <v>1773</v>
      </c>
      <c r="C11460" t="s">
        <v>89</v>
      </c>
      <c r="D11460" t="s">
        <v>89</v>
      </c>
      <c r="E11460" t="s">
        <v>1258</v>
      </c>
      <c r="F11460" t="s">
        <v>89</v>
      </c>
      <c r="G11460" t="s">
        <v>89</v>
      </c>
      <c r="H11460" t="s">
        <v>93</v>
      </c>
    </row>
    <row r="11461" spans="1:8" x14ac:dyDescent="0.25">
      <c r="A11461" t="s">
        <v>384</v>
      </c>
      <c r="B11461" t="s">
        <v>1759</v>
      </c>
      <c r="C11461" t="s">
        <v>89</v>
      </c>
      <c r="D11461" t="s">
        <v>89</v>
      </c>
      <c r="E11461" t="s">
        <v>1258</v>
      </c>
      <c r="F11461" t="s">
        <v>89</v>
      </c>
      <c r="G11461" t="s">
        <v>89</v>
      </c>
      <c r="H11461" t="s">
        <v>93</v>
      </c>
    </row>
    <row r="11462" spans="1:8" x14ac:dyDescent="0.25">
      <c r="A11462" t="s">
        <v>384</v>
      </c>
      <c r="B11462" t="s">
        <v>1769</v>
      </c>
      <c r="C11462" t="s">
        <v>89</v>
      </c>
      <c r="D11462" t="s">
        <v>89</v>
      </c>
      <c r="E11462" t="s">
        <v>1093</v>
      </c>
      <c r="F11462" t="s">
        <v>89</v>
      </c>
      <c r="G11462" t="s">
        <v>89</v>
      </c>
      <c r="H11462" t="s">
        <v>93</v>
      </c>
    </row>
    <row r="11463" spans="1:8" x14ac:dyDescent="0.25">
      <c r="A11463" t="s">
        <v>384</v>
      </c>
      <c r="B11463" t="s">
        <v>7636</v>
      </c>
      <c r="C11463" t="s">
        <v>89</v>
      </c>
      <c r="D11463" t="s">
        <v>8524</v>
      </c>
      <c r="E11463" t="s">
        <v>1102</v>
      </c>
      <c r="F11463" t="s">
        <v>89</v>
      </c>
      <c r="G11463" t="s">
        <v>89</v>
      </c>
      <c r="H11463" t="s">
        <v>93</v>
      </c>
    </row>
    <row r="11464" spans="1:8" x14ac:dyDescent="0.25">
      <c r="A11464" t="s">
        <v>384</v>
      </c>
      <c r="B11464" t="s">
        <v>5484</v>
      </c>
      <c r="C11464" t="s">
        <v>89</v>
      </c>
      <c r="D11464" t="s">
        <v>8520</v>
      </c>
      <c r="E11464" t="s">
        <v>1105</v>
      </c>
      <c r="F11464" t="s">
        <v>89</v>
      </c>
      <c r="G11464" t="s">
        <v>89</v>
      </c>
      <c r="H11464" t="s">
        <v>93</v>
      </c>
    </row>
    <row r="11465" spans="1:8" x14ac:dyDescent="0.25">
      <c r="A11465" t="s">
        <v>384</v>
      </c>
      <c r="B11465" t="s">
        <v>5485</v>
      </c>
      <c r="C11465" t="s">
        <v>89</v>
      </c>
      <c r="D11465" t="s">
        <v>8520</v>
      </c>
      <c r="E11465" t="s">
        <v>1093</v>
      </c>
      <c r="F11465" t="s">
        <v>89</v>
      </c>
      <c r="G11465" t="s">
        <v>89</v>
      </c>
      <c r="H11465" t="s">
        <v>93</v>
      </c>
    </row>
    <row r="11466" spans="1:8" x14ac:dyDescent="0.25">
      <c r="A11466" t="s">
        <v>384</v>
      </c>
      <c r="B11466" t="s">
        <v>8525</v>
      </c>
      <c r="C11466" t="s">
        <v>89</v>
      </c>
      <c r="D11466" t="s">
        <v>8520</v>
      </c>
      <c r="E11466" t="s">
        <v>1105</v>
      </c>
      <c r="F11466" t="s">
        <v>89</v>
      </c>
      <c r="G11466" t="s">
        <v>89</v>
      </c>
      <c r="H11466" t="s">
        <v>93</v>
      </c>
    </row>
    <row r="11467" spans="1:8" x14ac:dyDescent="0.25">
      <c r="A11467" t="s">
        <v>384</v>
      </c>
      <c r="B11467" t="s">
        <v>1403</v>
      </c>
      <c r="C11467" t="s">
        <v>89</v>
      </c>
      <c r="D11467" t="s">
        <v>8520</v>
      </c>
      <c r="E11467" t="s">
        <v>1105</v>
      </c>
      <c r="F11467" t="s">
        <v>89</v>
      </c>
      <c r="G11467" t="s">
        <v>89</v>
      </c>
      <c r="H11467" t="s">
        <v>93</v>
      </c>
    </row>
    <row r="11468" spans="1:8" x14ac:dyDescent="0.25">
      <c r="A11468" t="s">
        <v>384</v>
      </c>
      <c r="B11468" t="s">
        <v>1178</v>
      </c>
      <c r="C11468" t="s">
        <v>89</v>
      </c>
      <c r="D11468" t="s">
        <v>7593</v>
      </c>
      <c r="E11468" t="s">
        <v>1105</v>
      </c>
      <c r="F11468" t="s">
        <v>89</v>
      </c>
      <c r="G11468" t="s">
        <v>89</v>
      </c>
      <c r="H11468" t="s">
        <v>93</v>
      </c>
    </row>
    <row r="11469" spans="1:8" x14ac:dyDescent="0.25">
      <c r="A11469" t="s">
        <v>384</v>
      </c>
      <c r="B11469" t="s">
        <v>1181</v>
      </c>
      <c r="C11469" t="s">
        <v>89</v>
      </c>
      <c r="D11469" t="s">
        <v>7593</v>
      </c>
      <c r="E11469" t="s">
        <v>1105</v>
      </c>
      <c r="F11469" t="s">
        <v>89</v>
      </c>
      <c r="G11469" t="s">
        <v>89</v>
      </c>
      <c r="H11469" t="s">
        <v>93</v>
      </c>
    </row>
    <row r="11470" spans="1:8" x14ac:dyDescent="0.25">
      <c r="A11470" t="s">
        <v>384</v>
      </c>
      <c r="B11470" t="s">
        <v>1184</v>
      </c>
      <c r="C11470" t="s">
        <v>89</v>
      </c>
      <c r="D11470" t="s">
        <v>7593</v>
      </c>
      <c r="E11470" t="s">
        <v>1105</v>
      </c>
      <c r="F11470" t="s">
        <v>89</v>
      </c>
      <c r="G11470" t="s">
        <v>89</v>
      </c>
      <c r="H11470" t="s">
        <v>93</v>
      </c>
    </row>
    <row r="11471" spans="1:8" x14ac:dyDescent="0.25">
      <c r="A11471" t="s">
        <v>384</v>
      </c>
      <c r="B11471" t="s">
        <v>6026</v>
      </c>
      <c r="C11471" t="s">
        <v>89</v>
      </c>
      <c r="D11471" t="s">
        <v>8526</v>
      </c>
      <c r="E11471" t="s">
        <v>1258</v>
      </c>
      <c r="F11471" t="s">
        <v>89</v>
      </c>
      <c r="G11471" t="s">
        <v>89</v>
      </c>
      <c r="H11471" t="s">
        <v>93</v>
      </c>
    </row>
    <row r="11472" spans="1:8" x14ac:dyDescent="0.25">
      <c r="A11472" t="s">
        <v>384</v>
      </c>
      <c r="B11472" t="s">
        <v>8527</v>
      </c>
      <c r="C11472" t="s">
        <v>89</v>
      </c>
      <c r="D11472" t="s">
        <v>8528</v>
      </c>
      <c r="E11472" t="s">
        <v>1258</v>
      </c>
      <c r="F11472" t="s">
        <v>89</v>
      </c>
      <c r="G11472" t="s">
        <v>89</v>
      </c>
      <c r="H11472" t="s">
        <v>93</v>
      </c>
    </row>
    <row r="11473" spans="1:8" x14ac:dyDescent="0.25">
      <c r="A11473" t="s">
        <v>384</v>
      </c>
      <c r="B11473" t="s">
        <v>1122</v>
      </c>
      <c r="C11473" t="s">
        <v>89</v>
      </c>
      <c r="D11473" t="s">
        <v>89</v>
      </c>
      <c r="E11473" t="s">
        <v>1129</v>
      </c>
      <c r="F11473" t="s">
        <v>89</v>
      </c>
      <c r="G11473" t="s">
        <v>89</v>
      </c>
      <c r="H11473" t="s">
        <v>93</v>
      </c>
    </row>
    <row r="11474" spans="1:8" x14ac:dyDescent="0.25">
      <c r="A11474" t="s">
        <v>384</v>
      </c>
      <c r="B11474" t="s">
        <v>1124</v>
      </c>
      <c r="C11474" t="s">
        <v>89</v>
      </c>
      <c r="D11474" t="s">
        <v>89</v>
      </c>
      <c r="E11474" t="s">
        <v>1129</v>
      </c>
      <c r="F11474" t="s">
        <v>89</v>
      </c>
      <c r="G11474" t="s">
        <v>89</v>
      </c>
      <c r="H11474" t="s">
        <v>93</v>
      </c>
    </row>
    <row r="11475" spans="1:8" x14ac:dyDescent="0.25">
      <c r="A11475" t="s">
        <v>384</v>
      </c>
      <c r="B11475" t="s">
        <v>1125</v>
      </c>
      <c r="C11475" t="s">
        <v>89</v>
      </c>
      <c r="D11475" t="s">
        <v>89</v>
      </c>
      <c r="E11475" t="s">
        <v>1129</v>
      </c>
      <c r="F11475" t="s">
        <v>89</v>
      </c>
      <c r="G11475" t="s">
        <v>89</v>
      </c>
      <c r="H11475" t="s">
        <v>93</v>
      </c>
    </row>
    <row r="11476" spans="1:8" x14ac:dyDescent="0.25">
      <c r="A11476" t="s">
        <v>384</v>
      </c>
      <c r="B11476" t="s">
        <v>1200</v>
      </c>
      <c r="C11476" t="s">
        <v>89</v>
      </c>
      <c r="D11476" t="s">
        <v>89</v>
      </c>
      <c r="E11476" t="s">
        <v>1129</v>
      </c>
      <c r="F11476" t="s">
        <v>89</v>
      </c>
      <c r="G11476" t="s">
        <v>89</v>
      </c>
      <c r="H11476" t="s">
        <v>93</v>
      </c>
    </row>
    <row r="11477" spans="1:8" x14ac:dyDescent="0.25">
      <c r="A11477" t="s">
        <v>384</v>
      </c>
      <c r="B11477" t="s">
        <v>1132</v>
      </c>
      <c r="C11477" t="s">
        <v>89</v>
      </c>
      <c r="D11477" t="s">
        <v>89</v>
      </c>
      <c r="E11477" t="s">
        <v>1133</v>
      </c>
      <c r="F11477" t="s">
        <v>89</v>
      </c>
      <c r="G11477" t="s">
        <v>89</v>
      </c>
      <c r="H11477" t="s">
        <v>93</v>
      </c>
    </row>
    <row r="11478" spans="1:8" x14ac:dyDescent="0.25">
      <c r="A11478" t="s">
        <v>384</v>
      </c>
      <c r="B11478" t="s">
        <v>1268</v>
      </c>
      <c r="C11478" t="s">
        <v>89</v>
      </c>
      <c r="D11478" t="s">
        <v>89</v>
      </c>
      <c r="E11478" t="s">
        <v>1233</v>
      </c>
      <c r="F11478" t="s">
        <v>89</v>
      </c>
      <c r="G11478" t="s">
        <v>89</v>
      </c>
      <c r="H11478" t="s">
        <v>93</v>
      </c>
    </row>
    <row r="11479" spans="1:8" x14ac:dyDescent="0.25">
      <c r="A11479" t="s">
        <v>384</v>
      </c>
      <c r="B11479" t="s">
        <v>4149</v>
      </c>
      <c r="C11479" t="s">
        <v>89</v>
      </c>
      <c r="D11479" t="s">
        <v>89</v>
      </c>
      <c r="E11479" t="s">
        <v>1135</v>
      </c>
      <c r="F11479" t="s">
        <v>89</v>
      </c>
      <c r="G11479" t="s">
        <v>89</v>
      </c>
      <c r="H11479" t="s">
        <v>93</v>
      </c>
    </row>
    <row r="11480" spans="1:8" x14ac:dyDescent="0.25">
      <c r="A11480" t="s">
        <v>384</v>
      </c>
      <c r="B11480" t="s">
        <v>1271</v>
      </c>
      <c r="C11480" t="s">
        <v>89</v>
      </c>
      <c r="D11480" t="s">
        <v>89</v>
      </c>
      <c r="E11480" t="s">
        <v>4945</v>
      </c>
      <c r="F11480" t="s">
        <v>89</v>
      </c>
      <c r="G11480" t="s">
        <v>89</v>
      </c>
      <c r="H11480" t="s">
        <v>93</v>
      </c>
    </row>
    <row r="11481" spans="1:8" x14ac:dyDescent="0.25">
      <c r="A11481" t="s">
        <v>384</v>
      </c>
      <c r="B11481" t="s">
        <v>8529</v>
      </c>
      <c r="C11481" t="s">
        <v>89</v>
      </c>
      <c r="D11481" t="s">
        <v>8520</v>
      </c>
      <c r="E11481" t="s">
        <v>1754</v>
      </c>
      <c r="F11481" t="s">
        <v>89</v>
      </c>
      <c r="G11481" t="s">
        <v>89</v>
      </c>
      <c r="H11481" t="s">
        <v>93</v>
      </c>
    </row>
    <row r="11482" spans="1:8" x14ac:dyDescent="0.25">
      <c r="A11482" t="s">
        <v>384</v>
      </c>
      <c r="B11482" t="s">
        <v>8530</v>
      </c>
      <c r="C11482" t="s">
        <v>89</v>
      </c>
      <c r="D11482" t="s">
        <v>8520</v>
      </c>
      <c r="E11482" t="s">
        <v>1909</v>
      </c>
      <c r="F11482" t="s">
        <v>89</v>
      </c>
      <c r="G11482" t="s">
        <v>89</v>
      </c>
      <c r="H11482" t="s">
        <v>93</v>
      </c>
    </row>
    <row r="11483" spans="1:8" x14ac:dyDescent="0.25">
      <c r="A11483" t="s">
        <v>384</v>
      </c>
      <c r="B11483" t="s">
        <v>8531</v>
      </c>
      <c r="C11483" t="s">
        <v>89</v>
      </c>
      <c r="D11483" t="s">
        <v>8520</v>
      </c>
      <c r="E11483" t="s">
        <v>1909</v>
      </c>
      <c r="F11483" t="s">
        <v>89</v>
      </c>
      <c r="G11483" t="s">
        <v>89</v>
      </c>
      <c r="H11483" t="s">
        <v>93</v>
      </c>
    </row>
    <row r="11484" spans="1:8" x14ac:dyDescent="0.25">
      <c r="A11484" t="s">
        <v>384</v>
      </c>
      <c r="B11484" t="s">
        <v>8532</v>
      </c>
      <c r="C11484" t="s">
        <v>89</v>
      </c>
      <c r="D11484" t="s">
        <v>8533</v>
      </c>
      <c r="E11484" t="s">
        <v>1754</v>
      </c>
      <c r="F11484" t="s">
        <v>89</v>
      </c>
      <c r="G11484" t="s">
        <v>89</v>
      </c>
      <c r="H11484" t="s">
        <v>93</v>
      </c>
    </row>
    <row r="11485" spans="1:8" x14ac:dyDescent="0.25">
      <c r="A11485" t="s">
        <v>384</v>
      </c>
      <c r="B11485" t="s">
        <v>8534</v>
      </c>
      <c r="C11485" t="s">
        <v>89</v>
      </c>
      <c r="D11485" t="s">
        <v>8533</v>
      </c>
      <c r="E11485" t="s">
        <v>1909</v>
      </c>
      <c r="F11485" t="s">
        <v>89</v>
      </c>
      <c r="G11485" t="s">
        <v>89</v>
      </c>
      <c r="H11485" t="s">
        <v>93</v>
      </c>
    </row>
    <row r="11486" spans="1:8" x14ac:dyDescent="0.25">
      <c r="A11486" t="s">
        <v>384</v>
      </c>
      <c r="B11486" t="s">
        <v>8535</v>
      </c>
      <c r="C11486" t="s">
        <v>89</v>
      </c>
      <c r="D11486" t="s">
        <v>8520</v>
      </c>
      <c r="E11486" t="s">
        <v>1909</v>
      </c>
      <c r="F11486" t="s">
        <v>89</v>
      </c>
      <c r="G11486" t="s">
        <v>89</v>
      </c>
      <c r="H11486" t="s">
        <v>93</v>
      </c>
    </row>
    <row r="11487" spans="1:8" x14ac:dyDescent="0.25">
      <c r="A11487" t="s">
        <v>384</v>
      </c>
      <c r="B11487" t="s">
        <v>2558</v>
      </c>
      <c r="C11487" t="s">
        <v>89</v>
      </c>
      <c r="D11487" t="s">
        <v>8520</v>
      </c>
      <c r="E11487" t="s">
        <v>1897</v>
      </c>
      <c r="F11487" t="s">
        <v>89</v>
      </c>
      <c r="G11487" t="s">
        <v>89</v>
      </c>
      <c r="H11487" t="s">
        <v>93</v>
      </c>
    </row>
    <row r="11488" spans="1:8" x14ac:dyDescent="0.25">
      <c r="A11488" t="s">
        <v>384</v>
      </c>
      <c r="B11488" t="s">
        <v>8536</v>
      </c>
      <c r="C11488" t="s">
        <v>89</v>
      </c>
      <c r="D11488" t="s">
        <v>8520</v>
      </c>
      <c r="E11488" t="s">
        <v>1847</v>
      </c>
      <c r="F11488" t="s">
        <v>89</v>
      </c>
      <c r="G11488" t="s">
        <v>89</v>
      </c>
      <c r="H11488" t="s">
        <v>93</v>
      </c>
    </row>
    <row r="11489" spans="1:8" x14ac:dyDescent="0.25">
      <c r="A11489" t="s">
        <v>384</v>
      </c>
      <c r="B11489" t="s">
        <v>8537</v>
      </c>
      <c r="C11489" t="s">
        <v>89</v>
      </c>
      <c r="D11489" t="s">
        <v>8520</v>
      </c>
      <c r="E11489" t="s">
        <v>1754</v>
      </c>
      <c r="F11489" t="s">
        <v>89</v>
      </c>
      <c r="G11489" t="s">
        <v>89</v>
      </c>
      <c r="H11489" t="s">
        <v>93</v>
      </c>
    </row>
    <row r="11490" spans="1:8" x14ac:dyDescent="0.25">
      <c r="A11490" t="s">
        <v>384</v>
      </c>
      <c r="B11490" t="s">
        <v>8538</v>
      </c>
      <c r="C11490" t="s">
        <v>89</v>
      </c>
      <c r="D11490" t="s">
        <v>8520</v>
      </c>
      <c r="E11490" t="s">
        <v>1754</v>
      </c>
      <c r="F11490" t="s">
        <v>89</v>
      </c>
      <c r="G11490" t="s">
        <v>89</v>
      </c>
      <c r="H11490" t="s">
        <v>93</v>
      </c>
    </row>
    <row r="11491" spans="1:8" x14ac:dyDescent="0.25">
      <c r="A11491" t="s">
        <v>384</v>
      </c>
      <c r="B11491" t="s">
        <v>1138</v>
      </c>
      <c r="C11491" t="s">
        <v>89</v>
      </c>
      <c r="D11491" t="s">
        <v>89</v>
      </c>
      <c r="E11491" t="s">
        <v>1139</v>
      </c>
      <c r="F11491" t="s">
        <v>89</v>
      </c>
      <c r="G11491" t="s">
        <v>89</v>
      </c>
      <c r="H11491" t="s">
        <v>93</v>
      </c>
    </row>
    <row r="11492" spans="1:8" x14ac:dyDescent="0.25">
      <c r="A11492" t="s">
        <v>385</v>
      </c>
      <c r="B11492" t="s">
        <v>8539</v>
      </c>
      <c r="C11492" t="s">
        <v>89</v>
      </c>
      <c r="D11492" t="s">
        <v>8540</v>
      </c>
      <c r="E11492" t="s">
        <v>1093</v>
      </c>
      <c r="F11492" t="s">
        <v>89</v>
      </c>
      <c r="G11492" t="s">
        <v>89</v>
      </c>
      <c r="H11492" t="s">
        <v>93</v>
      </c>
    </row>
    <row r="11493" spans="1:8" x14ac:dyDescent="0.25">
      <c r="A11493" t="s">
        <v>385</v>
      </c>
      <c r="B11493" t="s">
        <v>8541</v>
      </c>
      <c r="C11493" t="s">
        <v>89</v>
      </c>
      <c r="D11493" t="s">
        <v>8542</v>
      </c>
      <c r="E11493" t="s">
        <v>1754</v>
      </c>
      <c r="F11493" t="s">
        <v>89</v>
      </c>
      <c r="G11493" t="s">
        <v>89</v>
      </c>
      <c r="H11493" t="s">
        <v>93</v>
      </c>
    </row>
    <row r="11494" spans="1:8" x14ac:dyDescent="0.25">
      <c r="A11494" t="s">
        <v>385</v>
      </c>
      <c r="B11494" t="s">
        <v>8543</v>
      </c>
      <c r="C11494" t="s">
        <v>89</v>
      </c>
      <c r="D11494" t="s">
        <v>8542</v>
      </c>
      <c r="E11494" t="s">
        <v>1909</v>
      </c>
      <c r="F11494" t="s">
        <v>89</v>
      </c>
      <c r="G11494" t="s">
        <v>89</v>
      </c>
      <c r="H11494" t="s">
        <v>93</v>
      </c>
    </row>
    <row r="11495" spans="1:8" x14ac:dyDescent="0.25">
      <c r="A11495" t="s">
        <v>385</v>
      </c>
      <c r="B11495" t="s">
        <v>8544</v>
      </c>
      <c r="C11495" t="s">
        <v>89</v>
      </c>
      <c r="D11495" t="s">
        <v>8542</v>
      </c>
      <c r="E11495" t="s">
        <v>1847</v>
      </c>
      <c r="F11495" t="s">
        <v>89</v>
      </c>
      <c r="G11495" t="s">
        <v>89</v>
      </c>
      <c r="H11495" t="s">
        <v>93</v>
      </c>
    </row>
    <row r="11496" spans="1:8" x14ac:dyDescent="0.25">
      <c r="A11496" t="s">
        <v>385</v>
      </c>
      <c r="B11496" t="s">
        <v>8545</v>
      </c>
      <c r="C11496" t="s">
        <v>89</v>
      </c>
      <c r="D11496" t="s">
        <v>8542</v>
      </c>
      <c r="E11496" t="s">
        <v>5989</v>
      </c>
      <c r="F11496" t="s">
        <v>89</v>
      </c>
      <c r="G11496" t="s">
        <v>89</v>
      </c>
      <c r="H11496" t="s">
        <v>93</v>
      </c>
    </row>
    <row r="11497" spans="1:8" x14ac:dyDescent="0.25">
      <c r="A11497" t="s">
        <v>385</v>
      </c>
      <c r="B11497" t="s">
        <v>8546</v>
      </c>
      <c r="C11497" t="s">
        <v>89</v>
      </c>
      <c r="D11497" t="s">
        <v>8542</v>
      </c>
      <c r="E11497" t="s">
        <v>1999</v>
      </c>
      <c r="F11497" t="s">
        <v>89</v>
      </c>
      <c r="G11497" t="s">
        <v>89</v>
      </c>
      <c r="H11497" t="s">
        <v>93</v>
      </c>
    </row>
    <row r="11498" spans="1:8" x14ac:dyDescent="0.25">
      <c r="A11498" t="s">
        <v>385</v>
      </c>
      <c r="B11498" t="s">
        <v>8547</v>
      </c>
      <c r="C11498" t="s">
        <v>89</v>
      </c>
      <c r="D11498" t="s">
        <v>8548</v>
      </c>
      <c r="E11498" t="s">
        <v>1093</v>
      </c>
      <c r="F11498" t="s">
        <v>89</v>
      </c>
      <c r="G11498" t="s">
        <v>89</v>
      </c>
      <c r="H11498" t="s">
        <v>93</v>
      </c>
    </row>
    <row r="11499" spans="1:8" x14ac:dyDescent="0.25">
      <c r="A11499" t="s">
        <v>385</v>
      </c>
      <c r="B11499" t="s">
        <v>8549</v>
      </c>
      <c r="C11499" t="s">
        <v>89</v>
      </c>
      <c r="D11499" t="s">
        <v>8542</v>
      </c>
      <c r="E11499" t="s">
        <v>1754</v>
      </c>
      <c r="F11499" t="s">
        <v>89</v>
      </c>
      <c r="G11499" t="s">
        <v>89</v>
      </c>
      <c r="H11499" t="s">
        <v>93</v>
      </c>
    </row>
    <row r="11500" spans="1:8" x14ac:dyDescent="0.25">
      <c r="A11500" t="s">
        <v>385</v>
      </c>
      <c r="B11500" t="s">
        <v>8550</v>
      </c>
      <c r="C11500" t="s">
        <v>89</v>
      </c>
      <c r="D11500" t="s">
        <v>8542</v>
      </c>
      <c r="E11500" t="s">
        <v>1909</v>
      </c>
      <c r="F11500" t="s">
        <v>89</v>
      </c>
      <c r="G11500" t="s">
        <v>89</v>
      </c>
      <c r="H11500" t="s">
        <v>93</v>
      </c>
    </row>
    <row r="11501" spans="1:8" x14ac:dyDescent="0.25">
      <c r="A11501" t="s">
        <v>385</v>
      </c>
      <c r="B11501" t="s">
        <v>8551</v>
      </c>
      <c r="C11501" t="s">
        <v>89</v>
      </c>
      <c r="D11501" t="s">
        <v>8542</v>
      </c>
      <c r="E11501" t="s">
        <v>1847</v>
      </c>
      <c r="F11501" t="s">
        <v>89</v>
      </c>
      <c r="G11501" t="s">
        <v>89</v>
      </c>
      <c r="H11501" t="s">
        <v>93</v>
      </c>
    </row>
    <row r="11502" spans="1:8" x14ac:dyDescent="0.25">
      <c r="A11502" t="s">
        <v>385</v>
      </c>
      <c r="B11502" t="s">
        <v>8552</v>
      </c>
      <c r="C11502" t="s">
        <v>89</v>
      </c>
      <c r="D11502" t="s">
        <v>8542</v>
      </c>
      <c r="E11502" t="s">
        <v>5989</v>
      </c>
      <c r="F11502" t="s">
        <v>89</v>
      </c>
      <c r="G11502" t="s">
        <v>89</v>
      </c>
      <c r="H11502" t="s">
        <v>93</v>
      </c>
    </row>
    <row r="11503" spans="1:8" x14ac:dyDescent="0.25">
      <c r="A11503" t="s">
        <v>385</v>
      </c>
      <c r="B11503" t="s">
        <v>8553</v>
      </c>
      <c r="C11503" t="s">
        <v>89</v>
      </c>
      <c r="D11503" t="s">
        <v>8542</v>
      </c>
      <c r="E11503" t="s">
        <v>1999</v>
      </c>
      <c r="F11503" t="s">
        <v>89</v>
      </c>
      <c r="G11503" t="s">
        <v>89</v>
      </c>
      <c r="H11503" t="s">
        <v>93</v>
      </c>
    </row>
    <row r="11504" spans="1:8" x14ac:dyDescent="0.25">
      <c r="A11504" t="s">
        <v>385</v>
      </c>
      <c r="B11504" t="s">
        <v>4807</v>
      </c>
      <c r="C11504" t="s">
        <v>89</v>
      </c>
      <c r="D11504" t="s">
        <v>89</v>
      </c>
      <c r="E11504" t="s">
        <v>1100</v>
      </c>
      <c r="F11504" t="s">
        <v>89</v>
      </c>
      <c r="G11504" t="s">
        <v>89</v>
      </c>
      <c r="H11504" t="s">
        <v>93</v>
      </c>
    </row>
    <row r="11505" spans="1:8" x14ac:dyDescent="0.25">
      <c r="A11505" t="s">
        <v>385</v>
      </c>
      <c r="B11505" t="s">
        <v>8554</v>
      </c>
      <c r="C11505" t="s">
        <v>89</v>
      </c>
      <c r="D11505" t="s">
        <v>8555</v>
      </c>
      <c r="E11505" t="s">
        <v>1859</v>
      </c>
      <c r="F11505" t="s">
        <v>89</v>
      </c>
      <c r="G11505" t="s">
        <v>89</v>
      </c>
      <c r="H11505" t="s">
        <v>93</v>
      </c>
    </row>
    <row r="11506" spans="1:8" x14ac:dyDescent="0.25">
      <c r="A11506" t="s">
        <v>385</v>
      </c>
      <c r="B11506" t="s">
        <v>8556</v>
      </c>
      <c r="C11506" t="s">
        <v>89</v>
      </c>
      <c r="D11506" t="s">
        <v>8555</v>
      </c>
      <c r="E11506" t="s">
        <v>1582</v>
      </c>
      <c r="F11506" t="s">
        <v>89</v>
      </c>
      <c r="G11506" t="s">
        <v>89</v>
      </c>
      <c r="H11506" t="s">
        <v>93</v>
      </c>
    </row>
    <row r="11507" spans="1:8" x14ac:dyDescent="0.25">
      <c r="A11507" t="s">
        <v>385</v>
      </c>
      <c r="B11507" t="s">
        <v>8557</v>
      </c>
      <c r="C11507" t="s">
        <v>89</v>
      </c>
      <c r="D11507" t="s">
        <v>8555</v>
      </c>
      <c r="E11507" t="s">
        <v>1543</v>
      </c>
      <c r="F11507" t="s">
        <v>89</v>
      </c>
      <c r="G11507" t="s">
        <v>89</v>
      </c>
      <c r="H11507" t="s">
        <v>93</v>
      </c>
    </row>
    <row r="11508" spans="1:8" x14ac:dyDescent="0.25">
      <c r="A11508" t="s">
        <v>385</v>
      </c>
      <c r="B11508" t="s">
        <v>8558</v>
      </c>
      <c r="C11508" t="s">
        <v>89</v>
      </c>
      <c r="D11508" t="s">
        <v>8555</v>
      </c>
      <c r="E11508" t="s">
        <v>2012</v>
      </c>
      <c r="F11508" t="s">
        <v>89</v>
      </c>
      <c r="G11508" t="s">
        <v>89</v>
      </c>
      <c r="H11508" t="s">
        <v>93</v>
      </c>
    </row>
    <row r="11509" spans="1:8" x14ac:dyDescent="0.25">
      <c r="A11509" t="s">
        <v>385</v>
      </c>
      <c r="B11509" t="s">
        <v>8559</v>
      </c>
      <c r="C11509" t="s">
        <v>89</v>
      </c>
      <c r="D11509" t="s">
        <v>8555</v>
      </c>
      <c r="E11509" t="s">
        <v>1873</v>
      </c>
      <c r="F11509" t="s">
        <v>89</v>
      </c>
      <c r="G11509" t="s">
        <v>89</v>
      </c>
      <c r="H11509" t="s">
        <v>93</v>
      </c>
    </row>
    <row r="11510" spans="1:8" x14ac:dyDescent="0.25">
      <c r="A11510" t="s">
        <v>385</v>
      </c>
      <c r="B11510" t="s">
        <v>8560</v>
      </c>
      <c r="C11510" t="s">
        <v>89</v>
      </c>
      <c r="D11510" t="s">
        <v>89</v>
      </c>
      <c r="E11510" t="s">
        <v>1105</v>
      </c>
      <c r="F11510" t="s">
        <v>89</v>
      </c>
      <c r="G11510" t="s">
        <v>89</v>
      </c>
      <c r="H11510" t="s">
        <v>93</v>
      </c>
    </row>
    <row r="11511" spans="1:8" x14ac:dyDescent="0.25">
      <c r="A11511" t="s">
        <v>385</v>
      </c>
      <c r="B11511" t="s">
        <v>8561</v>
      </c>
      <c r="C11511" t="s">
        <v>89</v>
      </c>
      <c r="D11511" t="s">
        <v>8562</v>
      </c>
      <c r="E11511" t="s">
        <v>1873</v>
      </c>
      <c r="F11511" t="s">
        <v>89</v>
      </c>
      <c r="G11511" t="s">
        <v>89</v>
      </c>
      <c r="H11511" t="s">
        <v>93</v>
      </c>
    </row>
    <row r="11512" spans="1:8" x14ac:dyDescent="0.25">
      <c r="A11512" t="s">
        <v>385</v>
      </c>
      <c r="B11512" t="s">
        <v>8563</v>
      </c>
      <c r="C11512" t="s">
        <v>89</v>
      </c>
      <c r="D11512" t="s">
        <v>8562</v>
      </c>
      <c r="E11512" t="s">
        <v>2020</v>
      </c>
      <c r="F11512" t="s">
        <v>89</v>
      </c>
      <c r="G11512" t="s">
        <v>89</v>
      </c>
      <c r="H11512" t="s">
        <v>93</v>
      </c>
    </row>
    <row r="11513" spans="1:8" x14ac:dyDescent="0.25">
      <c r="A11513" t="s">
        <v>385</v>
      </c>
      <c r="B11513" t="s">
        <v>8564</v>
      </c>
      <c r="C11513" t="s">
        <v>89</v>
      </c>
      <c r="D11513" t="s">
        <v>8562</v>
      </c>
      <c r="E11513" t="s">
        <v>1904</v>
      </c>
      <c r="F11513" t="s">
        <v>89</v>
      </c>
      <c r="G11513" t="s">
        <v>89</v>
      </c>
      <c r="H11513" t="s">
        <v>93</v>
      </c>
    </row>
    <row r="11514" spans="1:8" x14ac:dyDescent="0.25">
      <c r="A11514" t="s">
        <v>385</v>
      </c>
      <c r="B11514" t="s">
        <v>8565</v>
      </c>
      <c r="C11514" t="s">
        <v>89</v>
      </c>
      <c r="D11514" t="s">
        <v>8562</v>
      </c>
      <c r="E11514" t="s">
        <v>1907</v>
      </c>
      <c r="F11514" t="s">
        <v>89</v>
      </c>
      <c r="G11514" t="s">
        <v>89</v>
      </c>
      <c r="H11514" t="s">
        <v>93</v>
      </c>
    </row>
    <row r="11515" spans="1:8" x14ac:dyDescent="0.25">
      <c r="A11515" t="s">
        <v>385</v>
      </c>
      <c r="B11515" t="s">
        <v>8566</v>
      </c>
      <c r="C11515" t="s">
        <v>89</v>
      </c>
      <c r="D11515" t="s">
        <v>8562</v>
      </c>
      <c r="E11515" t="s">
        <v>2004</v>
      </c>
      <c r="F11515" t="s">
        <v>89</v>
      </c>
      <c r="G11515" t="s">
        <v>89</v>
      </c>
      <c r="H11515" t="s">
        <v>93</v>
      </c>
    </row>
    <row r="11516" spans="1:8" x14ac:dyDescent="0.25">
      <c r="A11516" t="s">
        <v>385</v>
      </c>
      <c r="B11516" t="s">
        <v>8567</v>
      </c>
      <c r="C11516" t="s">
        <v>89</v>
      </c>
      <c r="D11516" t="s">
        <v>8568</v>
      </c>
      <c r="E11516" t="s">
        <v>1760</v>
      </c>
      <c r="F11516" t="s">
        <v>89</v>
      </c>
      <c r="G11516" t="s">
        <v>89</v>
      </c>
      <c r="H11516" t="s">
        <v>93</v>
      </c>
    </row>
    <row r="11517" spans="1:8" x14ac:dyDescent="0.25">
      <c r="A11517" t="s">
        <v>385</v>
      </c>
      <c r="B11517" t="s">
        <v>8569</v>
      </c>
      <c r="C11517" t="s">
        <v>89</v>
      </c>
      <c r="D11517" t="s">
        <v>8542</v>
      </c>
      <c r="E11517" t="s">
        <v>5989</v>
      </c>
      <c r="F11517" t="s">
        <v>89</v>
      </c>
      <c r="G11517" t="s">
        <v>89</v>
      </c>
      <c r="H11517" t="s">
        <v>93</v>
      </c>
    </row>
    <row r="11518" spans="1:8" x14ac:dyDescent="0.25">
      <c r="A11518" t="s">
        <v>385</v>
      </c>
      <c r="B11518" t="s">
        <v>8570</v>
      </c>
      <c r="C11518" t="s">
        <v>89</v>
      </c>
      <c r="D11518" t="s">
        <v>8542</v>
      </c>
      <c r="E11518" t="s">
        <v>1999</v>
      </c>
      <c r="F11518" t="s">
        <v>89</v>
      </c>
      <c r="G11518" t="s">
        <v>89</v>
      </c>
      <c r="H11518" t="s">
        <v>93</v>
      </c>
    </row>
    <row r="11519" spans="1:8" x14ac:dyDescent="0.25">
      <c r="A11519" t="s">
        <v>385</v>
      </c>
      <c r="B11519" t="s">
        <v>8571</v>
      </c>
      <c r="C11519" t="s">
        <v>89</v>
      </c>
      <c r="D11519" t="s">
        <v>8542</v>
      </c>
      <c r="E11519" t="s">
        <v>2023</v>
      </c>
      <c r="F11519" t="s">
        <v>89</v>
      </c>
      <c r="G11519" t="s">
        <v>89</v>
      </c>
      <c r="H11519" t="s">
        <v>93</v>
      </c>
    </row>
    <row r="11520" spans="1:8" x14ac:dyDescent="0.25">
      <c r="A11520" t="s">
        <v>385</v>
      </c>
      <c r="B11520" t="s">
        <v>8572</v>
      </c>
      <c r="C11520" t="s">
        <v>89</v>
      </c>
      <c r="D11520" t="s">
        <v>8542</v>
      </c>
      <c r="E11520" t="s">
        <v>7979</v>
      </c>
      <c r="F11520" t="s">
        <v>89</v>
      </c>
      <c r="G11520" t="s">
        <v>89</v>
      </c>
      <c r="H11520" t="s">
        <v>93</v>
      </c>
    </row>
    <row r="11521" spans="1:8" x14ac:dyDescent="0.25">
      <c r="A11521" t="s">
        <v>385</v>
      </c>
      <c r="B11521" t="s">
        <v>8573</v>
      </c>
      <c r="C11521" t="s">
        <v>89</v>
      </c>
      <c r="D11521" t="s">
        <v>8542</v>
      </c>
      <c r="E11521" t="s">
        <v>1850</v>
      </c>
      <c r="F11521" t="s">
        <v>89</v>
      </c>
      <c r="G11521" t="s">
        <v>89</v>
      </c>
      <c r="H11521" t="s">
        <v>93</v>
      </c>
    </row>
    <row r="11522" spans="1:8" x14ac:dyDescent="0.25">
      <c r="A11522" t="s">
        <v>385</v>
      </c>
      <c r="B11522" t="s">
        <v>8574</v>
      </c>
      <c r="C11522" t="s">
        <v>89</v>
      </c>
      <c r="D11522" t="s">
        <v>89</v>
      </c>
      <c r="E11522" t="s">
        <v>1093</v>
      </c>
      <c r="F11522" t="s">
        <v>89</v>
      </c>
      <c r="G11522" t="s">
        <v>89</v>
      </c>
      <c r="H11522" t="s">
        <v>93</v>
      </c>
    </row>
    <row r="11523" spans="1:8" x14ac:dyDescent="0.25">
      <c r="A11523" t="s">
        <v>385</v>
      </c>
      <c r="B11523" t="s">
        <v>1198</v>
      </c>
      <c r="C11523" t="s">
        <v>89</v>
      </c>
      <c r="D11523" t="s">
        <v>89</v>
      </c>
      <c r="E11523" t="s">
        <v>1129</v>
      </c>
      <c r="F11523" t="s">
        <v>89</v>
      </c>
      <c r="G11523" t="s">
        <v>89</v>
      </c>
      <c r="H11523" t="s">
        <v>93</v>
      </c>
    </row>
    <row r="11524" spans="1:8" x14ac:dyDescent="0.25">
      <c r="A11524" t="s">
        <v>385</v>
      </c>
      <c r="B11524" t="s">
        <v>1529</v>
      </c>
      <c r="C11524" t="s">
        <v>89</v>
      </c>
      <c r="D11524" t="s">
        <v>89</v>
      </c>
      <c r="E11524" t="s">
        <v>1131</v>
      </c>
      <c r="F11524" t="s">
        <v>89</v>
      </c>
      <c r="G11524" t="s">
        <v>89</v>
      </c>
      <c r="H11524" t="s">
        <v>93</v>
      </c>
    </row>
    <row r="11525" spans="1:8" x14ac:dyDescent="0.25">
      <c r="A11525" t="s">
        <v>385</v>
      </c>
      <c r="B11525" t="s">
        <v>8575</v>
      </c>
      <c r="C11525" t="s">
        <v>89</v>
      </c>
      <c r="D11525" t="s">
        <v>89</v>
      </c>
      <c r="E11525" t="s">
        <v>1202</v>
      </c>
      <c r="F11525" t="s">
        <v>89</v>
      </c>
      <c r="G11525" t="s">
        <v>89</v>
      </c>
      <c r="H11525" t="s">
        <v>93</v>
      </c>
    </row>
    <row r="11526" spans="1:8" x14ac:dyDescent="0.25">
      <c r="A11526" t="s">
        <v>385</v>
      </c>
      <c r="B11526" t="s">
        <v>2138</v>
      </c>
      <c r="C11526" t="s">
        <v>89</v>
      </c>
      <c r="D11526" t="s">
        <v>89</v>
      </c>
      <c r="E11526" t="s">
        <v>1221</v>
      </c>
      <c r="F11526" t="s">
        <v>89</v>
      </c>
      <c r="G11526" t="s">
        <v>89</v>
      </c>
      <c r="H11526" t="s">
        <v>93</v>
      </c>
    </row>
    <row r="11527" spans="1:8" x14ac:dyDescent="0.25">
      <c r="A11527" t="s">
        <v>385</v>
      </c>
      <c r="B11527" t="s">
        <v>8576</v>
      </c>
      <c r="C11527" t="s">
        <v>89</v>
      </c>
      <c r="D11527" t="s">
        <v>89</v>
      </c>
      <c r="E11527" t="s">
        <v>1121</v>
      </c>
      <c r="F11527" t="s">
        <v>89</v>
      </c>
      <c r="G11527" t="s">
        <v>89</v>
      </c>
      <c r="H11527" t="s">
        <v>93</v>
      </c>
    </row>
    <row r="11528" spans="1:8" x14ac:dyDescent="0.25">
      <c r="A11528" t="s">
        <v>385</v>
      </c>
      <c r="B11528" t="s">
        <v>8577</v>
      </c>
      <c r="C11528" t="s">
        <v>89</v>
      </c>
      <c r="D11528" t="s">
        <v>89</v>
      </c>
      <c r="E11528" t="s">
        <v>1298</v>
      </c>
      <c r="F11528" t="s">
        <v>89</v>
      </c>
      <c r="G11528" t="s">
        <v>89</v>
      </c>
      <c r="H11528" t="s">
        <v>93</v>
      </c>
    </row>
    <row r="11529" spans="1:8" x14ac:dyDescent="0.25">
      <c r="A11529" t="s">
        <v>385</v>
      </c>
      <c r="B11529" t="s">
        <v>8578</v>
      </c>
      <c r="C11529" t="s">
        <v>89</v>
      </c>
      <c r="D11529" t="s">
        <v>89</v>
      </c>
      <c r="E11529" t="s">
        <v>1615</v>
      </c>
      <c r="F11529" t="s">
        <v>89</v>
      </c>
      <c r="G11529" t="s">
        <v>89</v>
      </c>
      <c r="H11529" t="s">
        <v>93</v>
      </c>
    </row>
    <row r="11530" spans="1:8" x14ac:dyDescent="0.25">
      <c r="A11530" t="s">
        <v>385</v>
      </c>
      <c r="B11530" t="s">
        <v>1138</v>
      </c>
      <c r="C11530" t="s">
        <v>89</v>
      </c>
      <c r="D11530" t="s">
        <v>89</v>
      </c>
      <c r="E11530" t="s">
        <v>1139</v>
      </c>
      <c r="F11530" t="s">
        <v>89</v>
      </c>
      <c r="G11530" t="s">
        <v>89</v>
      </c>
      <c r="H11530" t="s">
        <v>93</v>
      </c>
    </row>
    <row r="11531" spans="1:8" x14ac:dyDescent="0.25">
      <c r="A11531" t="s">
        <v>386</v>
      </c>
      <c r="B11531" t="s">
        <v>1294</v>
      </c>
      <c r="C11531" t="s">
        <v>89</v>
      </c>
      <c r="D11531" t="s">
        <v>8018</v>
      </c>
      <c r="E11531" t="s">
        <v>1162</v>
      </c>
      <c r="F11531" t="s">
        <v>89</v>
      </c>
      <c r="G11531" t="s">
        <v>89</v>
      </c>
      <c r="H11531" t="s">
        <v>93</v>
      </c>
    </row>
    <row r="11532" spans="1:8" x14ac:dyDescent="0.25">
      <c r="A11532" t="s">
        <v>386</v>
      </c>
      <c r="B11532" t="s">
        <v>1404</v>
      </c>
      <c r="C11532" t="s">
        <v>89</v>
      </c>
      <c r="D11532" t="s">
        <v>8579</v>
      </c>
      <c r="E11532" t="s">
        <v>1258</v>
      </c>
      <c r="F11532" t="s">
        <v>89</v>
      </c>
      <c r="G11532" t="s">
        <v>89</v>
      </c>
      <c r="H11532" t="s">
        <v>93</v>
      </c>
    </row>
    <row r="11533" spans="1:8" x14ac:dyDescent="0.25">
      <c r="A11533" t="s">
        <v>386</v>
      </c>
      <c r="B11533" t="s">
        <v>1403</v>
      </c>
      <c r="C11533" t="s">
        <v>89</v>
      </c>
      <c r="D11533" t="s">
        <v>8579</v>
      </c>
      <c r="E11533" t="s">
        <v>1258</v>
      </c>
      <c r="F11533" t="s">
        <v>89</v>
      </c>
      <c r="G11533" t="s">
        <v>89</v>
      </c>
      <c r="H11533" t="s">
        <v>93</v>
      </c>
    </row>
    <row r="11534" spans="1:8" x14ac:dyDescent="0.25">
      <c r="A11534" t="s">
        <v>386</v>
      </c>
      <c r="B11534" t="s">
        <v>1312</v>
      </c>
      <c r="C11534" t="s">
        <v>89</v>
      </c>
      <c r="D11534" t="s">
        <v>8579</v>
      </c>
      <c r="E11534" t="s">
        <v>1258</v>
      </c>
      <c r="F11534" t="s">
        <v>89</v>
      </c>
      <c r="G11534" t="s">
        <v>89</v>
      </c>
      <c r="H11534" t="s">
        <v>93</v>
      </c>
    </row>
    <row r="11535" spans="1:8" x14ac:dyDescent="0.25">
      <c r="A11535" t="s">
        <v>386</v>
      </c>
      <c r="B11535" t="s">
        <v>8580</v>
      </c>
      <c r="C11535" t="s">
        <v>89</v>
      </c>
      <c r="D11535" t="s">
        <v>8581</v>
      </c>
      <c r="E11535" t="s">
        <v>1615</v>
      </c>
      <c r="F11535" t="s">
        <v>89</v>
      </c>
      <c r="G11535" t="s">
        <v>89</v>
      </c>
      <c r="H11535" t="s">
        <v>93</v>
      </c>
    </row>
    <row r="11536" spans="1:8" x14ac:dyDescent="0.25">
      <c r="A11536" t="s">
        <v>386</v>
      </c>
      <c r="B11536" t="s">
        <v>8582</v>
      </c>
      <c r="C11536" t="s">
        <v>89</v>
      </c>
      <c r="D11536" t="s">
        <v>3084</v>
      </c>
      <c r="E11536" t="s">
        <v>6307</v>
      </c>
      <c r="F11536" t="s">
        <v>89</v>
      </c>
      <c r="G11536" t="s">
        <v>89</v>
      </c>
      <c r="H11536" t="s">
        <v>93</v>
      </c>
    </row>
    <row r="11537" spans="1:8" x14ac:dyDescent="0.25">
      <c r="A11537" t="s">
        <v>386</v>
      </c>
      <c r="B11537" t="s">
        <v>2183</v>
      </c>
      <c r="C11537" t="s">
        <v>89</v>
      </c>
      <c r="D11537" t="s">
        <v>2184</v>
      </c>
      <c r="E11537" t="s">
        <v>1205</v>
      </c>
      <c r="F11537" t="s">
        <v>89</v>
      </c>
      <c r="G11537" t="s">
        <v>89</v>
      </c>
      <c r="H11537" t="s">
        <v>93</v>
      </c>
    </row>
    <row r="11538" spans="1:8" x14ac:dyDescent="0.25">
      <c r="A11538" t="s">
        <v>386</v>
      </c>
      <c r="B11538" t="s">
        <v>1312</v>
      </c>
      <c r="C11538" t="s">
        <v>89</v>
      </c>
      <c r="D11538" t="s">
        <v>8579</v>
      </c>
      <c r="E11538" t="s">
        <v>1258</v>
      </c>
      <c r="F11538" t="s">
        <v>89</v>
      </c>
      <c r="G11538" t="s">
        <v>89</v>
      </c>
      <c r="H11538" t="s">
        <v>93</v>
      </c>
    </row>
    <row r="11539" spans="1:8" x14ac:dyDescent="0.25">
      <c r="A11539" t="s">
        <v>386</v>
      </c>
      <c r="B11539" t="s">
        <v>1403</v>
      </c>
      <c r="C11539" t="s">
        <v>89</v>
      </c>
      <c r="D11539" t="s">
        <v>8579</v>
      </c>
      <c r="E11539" t="s">
        <v>1258</v>
      </c>
      <c r="F11539" t="s">
        <v>89</v>
      </c>
      <c r="G11539" t="s">
        <v>89</v>
      </c>
      <c r="H11539" t="s">
        <v>93</v>
      </c>
    </row>
    <row r="11540" spans="1:8" x14ac:dyDescent="0.25">
      <c r="A11540" t="s">
        <v>386</v>
      </c>
      <c r="B11540" t="s">
        <v>1404</v>
      </c>
      <c r="C11540" t="s">
        <v>89</v>
      </c>
      <c r="D11540" t="s">
        <v>8579</v>
      </c>
      <c r="E11540" t="s">
        <v>1258</v>
      </c>
      <c r="F11540" t="s">
        <v>89</v>
      </c>
      <c r="G11540" t="s">
        <v>89</v>
      </c>
      <c r="H11540" t="s">
        <v>93</v>
      </c>
    </row>
    <row r="11541" spans="1:8" x14ac:dyDescent="0.25">
      <c r="A11541" t="s">
        <v>386</v>
      </c>
      <c r="B11541" t="s">
        <v>1314</v>
      </c>
      <c r="C11541" t="s">
        <v>89</v>
      </c>
      <c r="D11541" t="s">
        <v>8579</v>
      </c>
      <c r="E11541" t="s">
        <v>1265</v>
      </c>
      <c r="F11541" t="s">
        <v>89</v>
      </c>
      <c r="G11541" t="s">
        <v>89</v>
      </c>
      <c r="H11541" t="s">
        <v>93</v>
      </c>
    </row>
    <row r="11542" spans="1:8" x14ac:dyDescent="0.25">
      <c r="A11542" t="s">
        <v>386</v>
      </c>
      <c r="B11542" t="s">
        <v>1173</v>
      </c>
      <c r="C11542" t="s">
        <v>89</v>
      </c>
      <c r="D11542" t="s">
        <v>8579</v>
      </c>
      <c r="E11542" t="s">
        <v>1258</v>
      </c>
      <c r="F11542" t="s">
        <v>89</v>
      </c>
      <c r="G11542" t="s">
        <v>89</v>
      </c>
      <c r="H11542" t="s">
        <v>93</v>
      </c>
    </row>
    <row r="11543" spans="1:8" x14ac:dyDescent="0.25">
      <c r="A11543" t="s">
        <v>386</v>
      </c>
      <c r="B11543" t="s">
        <v>8583</v>
      </c>
      <c r="C11543" t="s">
        <v>89</v>
      </c>
      <c r="D11543" t="s">
        <v>8584</v>
      </c>
      <c r="E11543" t="s">
        <v>1258</v>
      </c>
      <c r="F11543" t="s">
        <v>89</v>
      </c>
      <c r="G11543" t="s">
        <v>89</v>
      </c>
      <c r="H11543" t="s">
        <v>93</v>
      </c>
    </row>
    <row r="11544" spans="1:8" x14ac:dyDescent="0.25">
      <c r="A11544" t="s">
        <v>386</v>
      </c>
      <c r="B11544" t="s">
        <v>8585</v>
      </c>
      <c r="C11544" t="s">
        <v>89</v>
      </c>
      <c r="D11544" t="s">
        <v>8584</v>
      </c>
      <c r="E11544" t="s">
        <v>1258</v>
      </c>
      <c r="F11544" t="s">
        <v>89</v>
      </c>
      <c r="G11544" t="s">
        <v>89</v>
      </c>
      <c r="H11544" t="s">
        <v>93</v>
      </c>
    </row>
    <row r="11545" spans="1:8" x14ac:dyDescent="0.25">
      <c r="A11545" t="s">
        <v>386</v>
      </c>
      <c r="B11545" t="s">
        <v>8586</v>
      </c>
      <c r="C11545" t="s">
        <v>89</v>
      </c>
      <c r="D11545" t="s">
        <v>8587</v>
      </c>
      <c r="E11545" t="s">
        <v>1349</v>
      </c>
      <c r="F11545" t="s">
        <v>89</v>
      </c>
      <c r="G11545" t="s">
        <v>89</v>
      </c>
      <c r="H11545" t="s">
        <v>93</v>
      </c>
    </row>
    <row r="11546" spans="1:8" x14ac:dyDescent="0.25">
      <c r="A11546" t="s">
        <v>386</v>
      </c>
      <c r="B11546" t="s">
        <v>1294</v>
      </c>
      <c r="C11546" t="s">
        <v>89</v>
      </c>
      <c r="D11546" t="s">
        <v>8018</v>
      </c>
      <c r="E11546" t="s">
        <v>1162</v>
      </c>
      <c r="F11546" t="s">
        <v>89</v>
      </c>
      <c r="G11546" t="s">
        <v>89</v>
      </c>
      <c r="H11546" t="s">
        <v>93</v>
      </c>
    </row>
    <row r="11547" spans="1:8" x14ac:dyDescent="0.25">
      <c r="A11547" t="s">
        <v>386</v>
      </c>
      <c r="B11547" t="s">
        <v>3251</v>
      </c>
      <c r="C11547" t="s">
        <v>89</v>
      </c>
      <c r="D11547" t="s">
        <v>8018</v>
      </c>
      <c r="E11547" t="s">
        <v>1162</v>
      </c>
      <c r="F11547" t="s">
        <v>89</v>
      </c>
      <c r="G11547" t="s">
        <v>89</v>
      </c>
      <c r="H11547" t="s">
        <v>93</v>
      </c>
    </row>
    <row r="11548" spans="1:8" x14ac:dyDescent="0.25">
      <c r="A11548" t="s">
        <v>386</v>
      </c>
      <c r="B11548" t="s">
        <v>1405</v>
      </c>
      <c r="C11548" t="s">
        <v>89</v>
      </c>
      <c r="D11548" t="s">
        <v>8018</v>
      </c>
      <c r="E11548" t="s">
        <v>1162</v>
      </c>
      <c r="F11548" t="s">
        <v>89</v>
      </c>
      <c r="G11548" t="s">
        <v>89</v>
      </c>
      <c r="H11548" t="s">
        <v>93</v>
      </c>
    </row>
    <row r="11549" spans="1:8" x14ac:dyDescent="0.25">
      <c r="A11549" t="s">
        <v>386</v>
      </c>
      <c r="B11549" t="s">
        <v>1149</v>
      </c>
      <c r="C11549" t="s">
        <v>89</v>
      </c>
      <c r="D11549" t="s">
        <v>8018</v>
      </c>
      <c r="E11549" t="s">
        <v>1100</v>
      </c>
      <c r="F11549" t="s">
        <v>89</v>
      </c>
      <c r="G11549" t="s">
        <v>89</v>
      </c>
      <c r="H11549" t="s">
        <v>93</v>
      </c>
    </row>
    <row r="11550" spans="1:8" x14ac:dyDescent="0.25">
      <c r="A11550" t="s">
        <v>386</v>
      </c>
      <c r="B11550" t="s">
        <v>8588</v>
      </c>
      <c r="C11550" t="s">
        <v>89</v>
      </c>
      <c r="D11550" t="s">
        <v>8018</v>
      </c>
      <c r="E11550" t="s">
        <v>1205</v>
      </c>
      <c r="F11550" t="s">
        <v>89</v>
      </c>
      <c r="G11550" t="s">
        <v>89</v>
      </c>
      <c r="H11550" t="s">
        <v>93</v>
      </c>
    </row>
    <row r="11551" spans="1:8" x14ac:dyDescent="0.25">
      <c r="A11551" t="s">
        <v>386</v>
      </c>
      <c r="B11551" t="s">
        <v>8589</v>
      </c>
      <c r="C11551" t="s">
        <v>89</v>
      </c>
      <c r="D11551" t="s">
        <v>8018</v>
      </c>
      <c r="E11551" t="s">
        <v>1205</v>
      </c>
      <c r="F11551" t="s">
        <v>89</v>
      </c>
      <c r="G11551" t="s">
        <v>89</v>
      </c>
      <c r="H11551" t="s">
        <v>93</v>
      </c>
    </row>
    <row r="11552" spans="1:8" x14ac:dyDescent="0.25">
      <c r="A11552" t="s">
        <v>386</v>
      </c>
      <c r="B11552" t="s">
        <v>8590</v>
      </c>
      <c r="C11552" t="s">
        <v>89</v>
      </c>
      <c r="D11552" t="s">
        <v>8018</v>
      </c>
      <c r="E11552" t="s">
        <v>1205</v>
      </c>
      <c r="F11552" t="s">
        <v>89</v>
      </c>
      <c r="G11552" t="s">
        <v>89</v>
      </c>
      <c r="H11552" t="s">
        <v>93</v>
      </c>
    </row>
    <row r="11553" spans="1:8" x14ac:dyDescent="0.25">
      <c r="A11553" t="s">
        <v>386</v>
      </c>
      <c r="B11553" t="s">
        <v>8591</v>
      </c>
      <c r="C11553" t="s">
        <v>89</v>
      </c>
      <c r="D11553" t="s">
        <v>8018</v>
      </c>
      <c r="E11553" t="s">
        <v>1205</v>
      </c>
      <c r="F11553" t="s">
        <v>89</v>
      </c>
      <c r="G11553" t="s">
        <v>89</v>
      </c>
      <c r="H11553" t="s">
        <v>93</v>
      </c>
    </row>
    <row r="11554" spans="1:8" x14ac:dyDescent="0.25">
      <c r="A11554" t="s">
        <v>386</v>
      </c>
      <c r="B11554" t="s">
        <v>1197</v>
      </c>
      <c r="C11554" t="s">
        <v>89</v>
      </c>
      <c r="D11554" t="s">
        <v>89</v>
      </c>
      <c r="E11554" t="s">
        <v>1272</v>
      </c>
      <c r="F11554" t="s">
        <v>89</v>
      </c>
      <c r="G11554" t="s">
        <v>89</v>
      </c>
      <c r="H11554" t="s">
        <v>93</v>
      </c>
    </row>
    <row r="11555" spans="1:8" x14ac:dyDescent="0.25">
      <c r="A11555" t="s">
        <v>386</v>
      </c>
      <c r="B11555" t="s">
        <v>1122</v>
      </c>
      <c r="C11555" t="s">
        <v>89</v>
      </c>
      <c r="D11555" t="s">
        <v>89</v>
      </c>
      <c r="E11555" t="s">
        <v>1196</v>
      </c>
      <c r="F11555" t="s">
        <v>89</v>
      </c>
      <c r="G11555" t="s">
        <v>89</v>
      </c>
      <c r="H11555" t="s">
        <v>93</v>
      </c>
    </row>
    <row r="11556" spans="1:8" x14ac:dyDescent="0.25">
      <c r="A11556" t="s">
        <v>386</v>
      </c>
      <c r="B11556" t="s">
        <v>1124</v>
      </c>
      <c r="C11556" t="s">
        <v>89</v>
      </c>
      <c r="D11556" t="s">
        <v>89</v>
      </c>
      <c r="E11556" t="s">
        <v>1196</v>
      </c>
      <c r="F11556" t="s">
        <v>89</v>
      </c>
      <c r="G11556" t="s">
        <v>89</v>
      </c>
      <c r="H11556" t="s">
        <v>93</v>
      </c>
    </row>
    <row r="11557" spans="1:8" x14ac:dyDescent="0.25">
      <c r="A11557" t="s">
        <v>386</v>
      </c>
      <c r="B11557" t="s">
        <v>1125</v>
      </c>
      <c r="C11557" t="s">
        <v>89</v>
      </c>
      <c r="D11557" t="s">
        <v>89</v>
      </c>
      <c r="E11557" t="s">
        <v>1196</v>
      </c>
      <c r="F11557" t="s">
        <v>89</v>
      </c>
      <c r="G11557" t="s">
        <v>89</v>
      </c>
      <c r="H11557" t="s">
        <v>93</v>
      </c>
    </row>
    <row r="11558" spans="1:8" x14ac:dyDescent="0.25">
      <c r="A11558" t="s">
        <v>386</v>
      </c>
      <c r="B11558" t="s">
        <v>1127</v>
      </c>
      <c r="C11558" t="s">
        <v>89</v>
      </c>
      <c r="D11558" t="s">
        <v>89</v>
      </c>
      <c r="E11558" t="s">
        <v>1196</v>
      </c>
      <c r="F11558" t="s">
        <v>89</v>
      </c>
      <c r="G11558" t="s">
        <v>89</v>
      </c>
      <c r="H11558" t="s">
        <v>93</v>
      </c>
    </row>
    <row r="11559" spans="1:8" x14ac:dyDescent="0.25">
      <c r="A11559" t="s">
        <v>386</v>
      </c>
      <c r="B11559" t="s">
        <v>1437</v>
      </c>
      <c r="C11559" t="s">
        <v>89</v>
      </c>
      <c r="D11559" t="s">
        <v>89</v>
      </c>
      <c r="E11559" t="s">
        <v>1129</v>
      </c>
      <c r="F11559" t="s">
        <v>89</v>
      </c>
      <c r="G11559" t="s">
        <v>89</v>
      </c>
      <c r="H11559" t="s">
        <v>93</v>
      </c>
    </row>
    <row r="11560" spans="1:8" x14ac:dyDescent="0.25">
      <c r="A11560" t="s">
        <v>386</v>
      </c>
      <c r="B11560" t="s">
        <v>1200</v>
      </c>
      <c r="C11560" t="s">
        <v>89</v>
      </c>
      <c r="D11560" t="s">
        <v>89</v>
      </c>
      <c r="E11560" t="s">
        <v>1129</v>
      </c>
      <c r="F11560" t="s">
        <v>89</v>
      </c>
      <c r="G11560" t="s">
        <v>89</v>
      </c>
      <c r="H11560" t="s">
        <v>93</v>
      </c>
    </row>
    <row r="11561" spans="1:8" x14ac:dyDescent="0.25">
      <c r="A11561" t="s">
        <v>386</v>
      </c>
      <c r="B11561" t="s">
        <v>1128</v>
      </c>
      <c r="C11561" t="s">
        <v>89</v>
      </c>
      <c r="D11561" t="s">
        <v>89</v>
      </c>
      <c r="E11561" t="s">
        <v>1202</v>
      </c>
      <c r="F11561" t="s">
        <v>89</v>
      </c>
      <c r="G11561" t="s">
        <v>89</v>
      </c>
      <c r="H11561" t="s">
        <v>93</v>
      </c>
    </row>
    <row r="11562" spans="1:8" x14ac:dyDescent="0.25">
      <c r="A11562" t="s">
        <v>386</v>
      </c>
      <c r="B11562" t="s">
        <v>1130</v>
      </c>
      <c r="C11562" t="s">
        <v>89</v>
      </c>
      <c r="D11562" t="s">
        <v>89</v>
      </c>
      <c r="E11562" t="s">
        <v>1133</v>
      </c>
      <c r="F11562" t="s">
        <v>89</v>
      </c>
      <c r="G11562" t="s">
        <v>89</v>
      </c>
      <c r="H11562" t="s">
        <v>93</v>
      </c>
    </row>
    <row r="11563" spans="1:8" x14ac:dyDescent="0.25">
      <c r="A11563" t="s">
        <v>386</v>
      </c>
      <c r="B11563" t="s">
        <v>1132</v>
      </c>
      <c r="C11563" t="s">
        <v>89</v>
      </c>
      <c r="D11563" t="s">
        <v>89</v>
      </c>
      <c r="E11563" t="s">
        <v>1133</v>
      </c>
      <c r="F11563" t="s">
        <v>89</v>
      </c>
      <c r="G11563" t="s">
        <v>89</v>
      </c>
      <c r="H11563" t="s">
        <v>93</v>
      </c>
    </row>
    <row r="11564" spans="1:8" x14ac:dyDescent="0.25">
      <c r="A11564" t="s">
        <v>386</v>
      </c>
      <c r="B11564" t="s">
        <v>1268</v>
      </c>
      <c r="C11564" t="s">
        <v>89</v>
      </c>
      <c r="D11564" t="s">
        <v>89</v>
      </c>
      <c r="E11564" t="s">
        <v>1135</v>
      </c>
      <c r="F11564" t="s">
        <v>89</v>
      </c>
      <c r="G11564" t="s">
        <v>89</v>
      </c>
      <c r="H11564" t="s">
        <v>93</v>
      </c>
    </row>
    <row r="11565" spans="1:8" x14ac:dyDescent="0.25">
      <c r="A11565" t="s">
        <v>386</v>
      </c>
      <c r="B11565" t="s">
        <v>1271</v>
      </c>
      <c r="C11565" t="s">
        <v>89</v>
      </c>
      <c r="D11565" t="s">
        <v>89</v>
      </c>
      <c r="E11565" t="s">
        <v>1272</v>
      </c>
      <c r="F11565" t="s">
        <v>89</v>
      </c>
      <c r="G11565" t="s">
        <v>89</v>
      </c>
      <c r="H11565" t="s">
        <v>93</v>
      </c>
    </row>
    <row r="11566" spans="1:8" x14ac:dyDescent="0.25">
      <c r="A11566" t="s">
        <v>386</v>
      </c>
      <c r="B11566" t="s">
        <v>3697</v>
      </c>
      <c r="C11566" t="s">
        <v>89</v>
      </c>
      <c r="D11566" t="s">
        <v>8592</v>
      </c>
      <c r="E11566" t="s">
        <v>1917</v>
      </c>
      <c r="F11566" t="s">
        <v>89</v>
      </c>
      <c r="G11566" t="s">
        <v>89</v>
      </c>
      <c r="H11566" t="s">
        <v>93</v>
      </c>
    </row>
    <row r="11567" spans="1:8" x14ac:dyDescent="0.25">
      <c r="A11567" t="s">
        <v>386</v>
      </c>
      <c r="B11567" t="s">
        <v>8593</v>
      </c>
      <c r="C11567" t="s">
        <v>89</v>
      </c>
      <c r="D11567" t="s">
        <v>8592</v>
      </c>
      <c r="E11567" t="s">
        <v>1582</v>
      </c>
      <c r="F11567" t="s">
        <v>89</v>
      </c>
      <c r="G11567" t="s">
        <v>89</v>
      </c>
      <c r="H11567" t="s">
        <v>93</v>
      </c>
    </row>
    <row r="11568" spans="1:8" x14ac:dyDescent="0.25">
      <c r="A11568" t="s">
        <v>386</v>
      </c>
      <c r="B11568" t="s">
        <v>6036</v>
      </c>
      <c r="C11568" t="s">
        <v>89</v>
      </c>
      <c r="D11568" t="s">
        <v>8592</v>
      </c>
      <c r="E11568" t="s">
        <v>1917</v>
      </c>
      <c r="F11568" t="s">
        <v>89</v>
      </c>
      <c r="G11568" t="s">
        <v>89</v>
      </c>
      <c r="H11568" t="s">
        <v>93</v>
      </c>
    </row>
    <row r="11569" spans="1:8" x14ac:dyDescent="0.25">
      <c r="A11569" t="s">
        <v>386</v>
      </c>
      <c r="B11569" t="s">
        <v>8580</v>
      </c>
      <c r="C11569" t="s">
        <v>89</v>
      </c>
      <c r="D11569" t="s">
        <v>8581</v>
      </c>
      <c r="E11569" t="s">
        <v>1615</v>
      </c>
      <c r="F11569" t="s">
        <v>89</v>
      </c>
      <c r="G11569" t="s">
        <v>89</v>
      </c>
      <c r="H11569" t="s">
        <v>93</v>
      </c>
    </row>
    <row r="11570" spans="1:8" x14ac:dyDescent="0.25">
      <c r="A11570" t="s">
        <v>386</v>
      </c>
      <c r="B11570" t="s">
        <v>8594</v>
      </c>
      <c r="C11570" t="s">
        <v>89</v>
      </c>
      <c r="D11570" t="s">
        <v>8581</v>
      </c>
      <c r="E11570" t="s">
        <v>1615</v>
      </c>
      <c r="F11570" t="s">
        <v>89</v>
      </c>
      <c r="G11570" t="s">
        <v>89</v>
      </c>
      <c r="H11570" t="s">
        <v>93</v>
      </c>
    </row>
    <row r="11571" spans="1:8" x14ac:dyDescent="0.25">
      <c r="A11571" t="s">
        <v>386</v>
      </c>
      <c r="B11571" t="s">
        <v>3295</v>
      </c>
      <c r="C11571" t="s">
        <v>89</v>
      </c>
      <c r="D11571" t="s">
        <v>8581</v>
      </c>
      <c r="E11571" t="s">
        <v>1615</v>
      </c>
      <c r="F11571" t="s">
        <v>89</v>
      </c>
      <c r="G11571" t="s">
        <v>89</v>
      </c>
      <c r="H11571" t="s">
        <v>93</v>
      </c>
    </row>
    <row r="11572" spans="1:8" x14ac:dyDescent="0.25">
      <c r="A11572" t="s">
        <v>386</v>
      </c>
      <c r="B11572" t="s">
        <v>1138</v>
      </c>
      <c r="C11572" t="s">
        <v>89</v>
      </c>
      <c r="D11572" t="s">
        <v>89</v>
      </c>
      <c r="E11572" t="s">
        <v>1504</v>
      </c>
      <c r="F11572" t="s">
        <v>89</v>
      </c>
      <c r="G11572" t="s">
        <v>89</v>
      </c>
      <c r="H11572" t="s">
        <v>93</v>
      </c>
    </row>
    <row r="11573" spans="1:8" x14ac:dyDescent="0.25">
      <c r="A11573" t="s">
        <v>387</v>
      </c>
      <c r="B11573" t="s">
        <v>1178</v>
      </c>
      <c r="C11573" t="s">
        <v>89</v>
      </c>
      <c r="D11573" t="s">
        <v>8595</v>
      </c>
      <c r="E11573" t="s">
        <v>1097</v>
      </c>
      <c r="F11573" t="s">
        <v>89</v>
      </c>
      <c r="G11573" t="s">
        <v>89</v>
      </c>
      <c r="H11573" t="s">
        <v>93</v>
      </c>
    </row>
    <row r="11574" spans="1:8" x14ac:dyDescent="0.25">
      <c r="A11574" t="s">
        <v>387</v>
      </c>
      <c r="B11574" t="s">
        <v>8596</v>
      </c>
      <c r="C11574" t="s">
        <v>89</v>
      </c>
      <c r="D11574" t="s">
        <v>8595</v>
      </c>
      <c r="E11574" t="s">
        <v>1105</v>
      </c>
      <c r="F11574" t="s">
        <v>89</v>
      </c>
      <c r="G11574" t="s">
        <v>89</v>
      </c>
      <c r="H11574" t="s">
        <v>93</v>
      </c>
    </row>
    <row r="11575" spans="1:8" x14ac:dyDescent="0.25">
      <c r="A11575" t="s">
        <v>387</v>
      </c>
      <c r="B11575" t="s">
        <v>1181</v>
      </c>
      <c r="C11575" t="s">
        <v>89</v>
      </c>
      <c r="D11575" t="s">
        <v>8595</v>
      </c>
      <c r="E11575" t="s">
        <v>1097</v>
      </c>
      <c r="F11575" t="s">
        <v>89</v>
      </c>
      <c r="G11575" t="s">
        <v>89</v>
      </c>
      <c r="H11575" t="s">
        <v>93</v>
      </c>
    </row>
    <row r="11576" spans="1:8" x14ac:dyDescent="0.25">
      <c r="A11576" t="s">
        <v>387</v>
      </c>
      <c r="B11576" t="s">
        <v>8597</v>
      </c>
      <c r="C11576" t="s">
        <v>89</v>
      </c>
      <c r="D11576" t="s">
        <v>8598</v>
      </c>
      <c r="E11576" t="s">
        <v>1164</v>
      </c>
      <c r="F11576" t="s">
        <v>89</v>
      </c>
      <c r="G11576" t="s">
        <v>89</v>
      </c>
      <c r="H11576" t="s">
        <v>93</v>
      </c>
    </row>
    <row r="11577" spans="1:8" x14ac:dyDescent="0.25">
      <c r="A11577" t="s">
        <v>387</v>
      </c>
      <c r="B11577" t="s">
        <v>8599</v>
      </c>
      <c r="C11577" t="s">
        <v>89</v>
      </c>
      <c r="D11577" t="s">
        <v>8600</v>
      </c>
      <c r="E11577" t="s">
        <v>1164</v>
      </c>
      <c r="F11577" t="s">
        <v>89</v>
      </c>
      <c r="G11577" t="s">
        <v>89</v>
      </c>
      <c r="H11577" t="s">
        <v>93</v>
      </c>
    </row>
    <row r="11578" spans="1:8" x14ac:dyDescent="0.25">
      <c r="A11578" t="s">
        <v>387</v>
      </c>
      <c r="B11578" t="s">
        <v>1178</v>
      </c>
      <c r="C11578" t="s">
        <v>89</v>
      </c>
      <c r="D11578" t="s">
        <v>8595</v>
      </c>
      <c r="E11578" t="s">
        <v>1097</v>
      </c>
      <c r="F11578" t="s">
        <v>89</v>
      </c>
      <c r="G11578" t="s">
        <v>89</v>
      </c>
      <c r="H11578" t="s">
        <v>93</v>
      </c>
    </row>
    <row r="11579" spans="1:8" x14ac:dyDescent="0.25">
      <c r="A11579" t="s">
        <v>387</v>
      </c>
      <c r="B11579" t="s">
        <v>8601</v>
      </c>
      <c r="C11579" t="s">
        <v>89</v>
      </c>
      <c r="D11579" t="s">
        <v>8602</v>
      </c>
      <c r="E11579" t="s">
        <v>1349</v>
      </c>
      <c r="F11579" t="s">
        <v>89</v>
      </c>
      <c r="G11579" t="s">
        <v>89</v>
      </c>
      <c r="H11579" t="s">
        <v>93</v>
      </c>
    </row>
    <row r="11580" spans="1:8" x14ac:dyDescent="0.25">
      <c r="A11580" t="s">
        <v>387</v>
      </c>
      <c r="B11580" t="s">
        <v>1181</v>
      </c>
      <c r="C11580" t="s">
        <v>89</v>
      </c>
      <c r="D11580" t="s">
        <v>8595</v>
      </c>
      <c r="E11580" t="s">
        <v>1097</v>
      </c>
      <c r="F11580" t="s">
        <v>89</v>
      </c>
      <c r="G11580" t="s">
        <v>89</v>
      </c>
      <c r="H11580" t="s">
        <v>93</v>
      </c>
    </row>
    <row r="11581" spans="1:8" x14ac:dyDescent="0.25">
      <c r="A11581" t="s">
        <v>387</v>
      </c>
      <c r="B11581" t="s">
        <v>8596</v>
      </c>
      <c r="C11581" t="s">
        <v>89</v>
      </c>
      <c r="D11581" t="s">
        <v>8595</v>
      </c>
      <c r="E11581" t="s">
        <v>1105</v>
      </c>
      <c r="F11581" t="s">
        <v>89</v>
      </c>
      <c r="G11581" t="s">
        <v>89</v>
      </c>
      <c r="H11581" t="s">
        <v>93</v>
      </c>
    </row>
    <row r="11582" spans="1:8" x14ac:dyDescent="0.25">
      <c r="A11582" t="s">
        <v>387</v>
      </c>
      <c r="B11582" t="s">
        <v>1184</v>
      </c>
      <c r="C11582" t="s">
        <v>89</v>
      </c>
      <c r="D11582" t="s">
        <v>8595</v>
      </c>
      <c r="E11582" t="s">
        <v>1097</v>
      </c>
      <c r="F11582" t="s">
        <v>89</v>
      </c>
      <c r="G11582" t="s">
        <v>89</v>
      </c>
      <c r="H11582" t="s">
        <v>93</v>
      </c>
    </row>
    <row r="11583" spans="1:8" x14ac:dyDescent="0.25">
      <c r="A11583" t="s">
        <v>387</v>
      </c>
      <c r="B11583" t="s">
        <v>1188</v>
      </c>
      <c r="C11583" t="s">
        <v>89</v>
      </c>
      <c r="D11583" t="s">
        <v>8595</v>
      </c>
      <c r="E11583" t="s">
        <v>1100</v>
      </c>
      <c r="F11583" t="s">
        <v>89</v>
      </c>
      <c r="G11583" t="s">
        <v>89</v>
      </c>
      <c r="H11583" t="s">
        <v>93</v>
      </c>
    </row>
    <row r="11584" spans="1:8" x14ac:dyDescent="0.25">
      <c r="A11584" t="s">
        <v>387</v>
      </c>
      <c r="B11584" t="s">
        <v>1185</v>
      </c>
      <c r="C11584" t="s">
        <v>89</v>
      </c>
      <c r="D11584" t="s">
        <v>8595</v>
      </c>
      <c r="E11584" t="s">
        <v>1100</v>
      </c>
      <c r="F11584" t="s">
        <v>89</v>
      </c>
      <c r="G11584" t="s">
        <v>89</v>
      </c>
      <c r="H11584" t="s">
        <v>93</v>
      </c>
    </row>
    <row r="11585" spans="1:8" x14ac:dyDescent="0.25">
      <c r="A11585" t="s">
        <v>387</v>
      </c>
      <c r="B11585" t="s">
        <v>1186</v>
      </c>
      <c r="C11585" t="s">
        <v>89</v>
      </c>
      <c r="D11585" t="s">
        <v>8595</v>
      </c>
      <c r="E11585" t="s">
        <v>1100</v>
      </c>
      <c r="F11585" t="s">
        <v>89</v>
      </c>
      <c r="G11585" t="s">
        <v>89</v>
      </c>
      <c r="H11585" t="s">
        <v>93</v>
      </c>
    </row>
    <row r="11586" spans="1:8" x14ac:dyDescent="0.25">
      <c r="A11586" t="s">
        <v>387</v>
      </c>
      <c r="B11586" t="s">
        <v>8603</v>
      </c>
      <c r="C11586" t="s">
        <v>89</v>
      </c>
      <c r="D11586" t="s">
        <v>8595</v>
      </c>
      <c r="E11586" t="s">
        <v>1115</v>
      </c>
      <c r="F11586" t="s">
        <v>89</v>
      </c>
      <c r="G11586" t="s">
        <v>89</v>
      </c>
      <c r="H11586" t="s">
        <v>93</v>
      </c>
    </row>
    <row r="11587" spans="1:8" x14ac:dyDescent="0.25">
      <c r="A11587" t="s">
        <v>387</v>
      </c>
      <c r="B11587" t="s">
        <v>8604</v>
      </c>
      <c r="C11587" t="s">
        <v>89</v>
      </c>
      <c r="D11587" t="s">
        <v>8595</v>
      </c>
      <c r="E11587" t="s">
        <v>1485</v>
      </c>
      <c r="F11587" t="s">
        <v>89</v>
      </c>
      <c r="G11587" t="s">
        <v>89</v>
      </c>
      <c r="H11587" t="s">
        <v>93</v>
      </c>
    </row>
    <row r="11588" spans="1:8" x14ac:dyDescent="0.25">
      <c r="A11588" t="s">
        <v>387</v>
      </c>
      <c r="B11588" t="s">
        <v>8605</v>
      </c>
      <c r="C11588" t="s">
        <v>89</v>
      </c>
      <c r="D11588" t="s">
        <v>8595</v>
      </c>
      <c r="E11588" t="s">
        <v>1349</v>
      </c>
      <c r="F11588" t="s">
        <v>89</v>
      </c>
      <c r="G11588" t="s">
        <v>89</v>
      </c>
      <c r="H11588" t="s">
        <v>93</v>
      </c>
    </row>
    <row r="11589" spans="1:8" x14ac:dyDescent="0.25">
      <c r="A11589" t="s">
        <v>387</v>
      </c>
      <c r="B11589" t="s">
        <v>8606</v>
      </c>
      <c r="C11589" t="s">
        <v>89</v>
      </c>
      <c r="D11589" t="s">
        <v>8595</v>
      </c>
      <c r="E11589" t="s">
        <v>1349</v>
      </c>
      <c r="F11589" t="s">
        <v>89</v>
      </c>
      <c r="G11589" t="s">
        <v>89</v>
      </c>
      <c r="H11589" t="s">
        <v>93</v>
      </c>
    </row>
    <row r="11590" spans="1:8" x14ac:dyDescent="0.25">
      <c r="A11590" t="s">
        <v>387</v>
      </c>
      <c r="B11590" t="s">
        <v>6026</v>
      </c>
      <c r="C11590" t="s">
        <v>89</v>
      </c>
      <c r="D11590" t="s">
        <v>8607</v>
      </c>
      <c r="E11590" t="s">
        <v>1097</v>
      </c>
      <c r="F11590" t="s">
        <v>89</v>
      </c>
      <c r="G11590" t="s">
        <v>89</v>
      </c>
      <c r="H11590" t="s">
        <v>93</v>
      </c>
    </row>
    <row r="11591" spans="1:8" x14ac:dyDescent="0.25">
      <c r="A11591" t="s">
        <v>387</v>
      </c>
      <c r="B11591" t="s">
        <v>8608</v>
      </c>
      <c r="C11591" t="s">
        <v>89</v>
      </c>
      <c r="D11591" t="s">
        <v>8595</v>
      </c>
      <c r="E11591" t="s">
        <v>1349</v>
      </c>
      <c r="F11591" t="s">
        <v>89</v>
      </c>
      <c r="G11591" t="s">
        <v>89</v>
      </c>
      <c r="H11591" t="s">
        <v>93</v>
      </c>
    </row>
    <row r="11592" spans="1:8" x14ac:dyDescent="0.25">
      <c r="A11592" t="s">
        <v>387</v>
      </c>
      <c r="B11592" t="s">
        <v>8609</v>
      </c>
      <c r="C11592" t="s">
        <v>89</v>
      </c>
      <c r="D11592" t="s">
        <v>8595</v>
      </c>
      <c r="E11592" t="s">
        <v>1524</v>
      </c>
      <c r="F11592" t="s">
        <v>89</v>
      </c>
      <c r="G11592" t="s">
        <v>89</v>
      </c>
      <c r="H11592" t="s">
        <v>93</v>
      </c>
    </row>
    <row r="11593" spans="1:8" x14ac:dyDescent="0.25">
      <c r="A11593" t="s">
        <v>387</v>
      </c>
      <c r="B11593" t="s">
        <v>8610</v>
      </c>
      <c r="C11593" t="s">
        <v>89</v>
      </c>
      <c r="D11593" t="s">
        <v>8595</v>
      </c>
      <c r="E11593" t="s">
        <v>1164</v>
      </c>
      <c r="F11593" t="s">
        <v>89</v>
      </c>
      <c r="G11593" t="s">
        <v>89</v>
      </c>
      <c r="H11593" t="s">
        <v>93</v>
      </c>
    </row>
    <row r="11594" spans="1:8" x14ac:dyDescent="0.25">
      <c r="A11594" t="s">
        <v>387</v>
      </c>
      <c r="B11594" t="s">
        <v>8611</v>
      </c>
      <c r="C11594" t="s">
        <v>89</v>
      </c>
      <c r="D11594" t="s">
        <v>8595</v>
      </c>
      <c r="E11594" t="s">
        <v>1524</v>
      </c>
      <c r="F11594" t="s">
        <v>89</v>
      </c>
      <c r="G11594" t="s">
        <v>89</v>
      </c>
      <c r="H11594" t="s">
        <v>93</v>
      </c>
    </row>
    <row r="11595" spans="1:8" x14ac:dyDescent="0.25">
      <c r="A11595" t="s">
        <v>387</v>
      </c>
      <c r="B11595" t="s">
        <v>8612</v>
      </c>
      <c r="C11595" t="s">
        <v>89</v>
      </c>
      <c r="D11595" t="s">
        <v>8613</v>
      </c>
      <c r="E11595" t="s">
        <v>1524</v>
      </c>
      <c r="F11595" t="s">
        <v>89</v>
      </c>
      <c r="G11595" t="s">
        <v>89</v>
      </c>
      <c r="H11595" t="s">
        <v>93</v>
      </c>
    </row>
    <row r="11596" spans="1:8" x14ac:dyDescent="0.25">
      <c r="A11596" t="s">
        <v>387</v>
      </c>
      <c r="B11596" t="s">
        <v>8614</v>
      </c>
      <c r="C11596" t="s">
        <v>89</v>
      </c>
      <c r="D11596" t="s">
        <v>8595</v>
      </c>
      <c r="E11596" t="s">
        <v>1524</v>
      </c>
      <c r="F11596" t="s">
        <v>89</v>
      </c>
      <c r="G11596" t="s">
        <v>89</v>
      </c>
      <c r="H11596" t="s">
        <v>93</v>
      </c>
    </row>
    <row r="11597" spans="1:8" x14ac:dyDescent="0.25">
      <c r="A11597" t="s">
        <v>387</v>
      </c>
      <c r="B11597" t="s">
        <v>8615</v>
      </c>
      <c r="C11597" t="s">
        <v>89</v>
      </c>
      <c r="D11597" t="s">
        <v>8616</v>
      </c>
      <c r="E11597" t="s">
        <v>1148</v>
      </c>
      <c r="F11597" t="s">
        <v>89</v>
      </c>
      <c r="G11597" t="s">
        <v>89</v>
      </c>
      <c r="H11597" t="s">
        <v>93</v>
      </c>
    </row>
    <row r="11598" spans="1:8" x14ac:dyDescent="0.25">
      <c r="A11598" t="s">
        <v>387</v>
      </c>
      <c r="B11598" t="s">
        <v>8617</v>
      </c>
      <c r="C11598" t="s">
        <v>89</v>
      </c>
      <c r="D11598" t="s">
        <v>8598</v>
      </c>
      <c r="E11598" t="s">
        <v>1148</v>
      </c>
      <c r="F11598" t="s">
        <v>89</v>
      </c>
      <c r="G11598" t="s">
        <v>89</v>
      </c>
      <c r="H11598" t="s">
        <v>93</v>
      </c>
    </row>
    <row r="11599" spans="1:8" x14ac:dyDescent="0.25">
      <c r="A11599" t="s">
        <v>387</v>
      </c>
      <c r="B11599" t="s">
        <v>8618</v>
      </c>
      <c r="C11599" t="s">
        <v>89</v>
      </c>
      <c r="D11599" t="s">
        <v>8598</v>
      </c>
      <c r="E11599" t="s">
        <v>1485</v>
      </c>
      <c r="F11599" t="s">
        <v>89</v>
      </c>
      <c r="G11599" t="s">
        <v>89</v>
      </c>
      <c r="H11599" t="s">
        <v>93</v>
      </c>
    </row>
    <row r="11600" spans="1:8" x14ac:dyDescent="0.25">
      <c r="A11600" t="s">
        <v>387</v>
      </c>
      <c r="B11600" t="s">
        <v>8619</v>
      </c>
      <c r="C11600" t="s">
        <v>89</v>
      </c>
      <c r="D11600" t="s">
        <v>8616</v>
      </c>
      <c r="E11600" t="s">
        <v>2925</v>
      </c>
      <c r="F11600" t="s">
        <v>89</v>
      </c>
      <c r="G11600" t="s">
        <v>89</v>
      </c>
      <c r="H11600" t="s">
        <v>93</v>
      </c>
    </row>
    <row r="11601" spans="1:8" x14ac:dyDescent="0.25">
      <c r="A11601" t="s">
        <v>387</v>
      </c>
      <c r="B11601" t="s">
        <v>8620</v>
      </c>
      <c r="C11601" t="s">
        <v>89</v>
      </c>
      <c r="D11601" t="s">
        <v>8598</v>
      </c>
      <c r="E11601" t="s">
        <v>1258</v>
      </c>
      <c r="F11601" t="s">
        <v>89</v>
      </c>
      <c r="G11601" t="s">
        <v>89</v>
      </c>
      <c r="H11601" t="s">
        <v>93</v>
      </c>
    </row>
    <row r="11602" spans="1:8" x14ac:dyDescent="0.25">
      <c r="A11602" t="s">
        <v>387</v>
      </c>
      <c r="B11602" t="s">
        <v>8621</v>
      </c>
      <c r="C11602" t="s">
        <v>89</v>
      </c>
      <c r="D11602" t="s">
        <v>8598</v>
      </c>
      <c r="E11602" t="s">
        <v>1148</v>
      </c>
      <c r="F11602" t="s">
        <v>89</v>
      </c>
      <c r="G11602" t="s">
        <v>89</v>
      </c>
      <c r="H11602" t="s">
        <v>93</v>
      </c>
    </row>
    <row r="11603" spans="1:8" x14ac:dyDescent="0.25">
      <c r="A11603" t="s">
        <v>387</v>
      </c>
      <c r="B11603" t="s">
        <v>8599</v>
      </c>
      <c r="C11603" t="s">
        <v>89</v>
      </c>
      <c r="D11603" t="s">
        <v>8598</v>
      </c>
      <c r="E11603" t="s">
        <v>1164</v>
      </c>
      <c r="F11603" t="s">
        <v>89</v>
      </c>
      <c r="G11603" t="s">
        <v>89</v>
      </c>
      <c r="H11603" t="s">
        <v>93</v>
      </c>
    </row>
    <row r="11604" spans="1:8" x14ac:dyDescent="0.25">
      <c r="A11604" t="s">
        <v>387</v>
      </c>
      <c r="B11604" t="s">
        <v>8622</v>
      </c>
      <c r="C11604" t="s">
        <v>89</v>
      </c>
      <c r="D11604" t="s">
        <v>8598</v>
      </c>
      <c r="E11604" t="s">
        <v>1180</v>
      </c>
      <c r="F11604" t="s">
        <v>89</v>
      </c>
      <c r="G11604" t="s">
        <v>89</v>
      </c>
      <c r="H11604" t="s">
        <v>93</v>
      </c>
    </row>
    <row r="11605" spans="1:8" x14ac:dyDescent="0.25">
      <c r="A11605" t="s">
        <v>387</v>
      </c>
      <c r="B11605" t="s">
        <v>8623</v>
      </c>
      <c r="C11605" t="s">
        <v>89</v>
      </c>
      <c r="D11605" t="s">
        <v>8598</v>
      </c>
      <c r="E11605" t="s">
        <v>1258</v>
      </c>
      <c r="F11605" t="s">
        <v>89</v>
      </c>
      <c r="G11605" t="s">
        <v>89</v>
      </c>
      <c r="H11605" t="s">
        <v>93</v>
      </c>
    </row>
    <row r="11606" spans="1:8" x14ac:dyDescent="0.25">
      <c r="A11606" t="s">
        <v>387</v>
      </c>
      <c r="B11606" t="s">
        <v>8597</v>
      </c>
      <c r="C11606" t="s">
        <v>89</v>
      </c>
      <c r="D11606" t="s">
        <v>8598</v>
      </c>
      <c r="E11606" t="s">
        <v>1164</v>
      </c>
      <c r="F11606" t="s">
        <v>89</v>
      </c>
      <c r="G11606" t="s">
        <v>89</v>
      </c>
      <c r="H11606" t="s">
        <v>93</v>
      </c>
    </row>
    <row r="11607" spans="1:8" x14ac:dyDescent="0.25">
      <c r="A11607" t="s">
        <v>387</v>
      </c>
      <c r="B11607" t="s">
        <v>8624</v>
      </c>
      <c r="C11607" t="s">
        <v>89</v>
      </c>
      <c r="D11607" t="s">
        <v>8616</v>
      </c>
      <c r="E11607" t="s">
        <v>1258</v>
      </c>
      <c r="F11607" t="s">
        <v>89</v>
      </c>
      <c r="G11607" t="s">
        <v>89</v>
      </c>
      <c r="H11607" t="s">
        <v>93</v>
      </c>
    </row>
    <row r="11608" spans="1:8" x14ac:dyDescent="0.25">
      <c r="A11608" t="s">
        <v>387</v>
      </c>
      <c r="B11608" t="s">
        <v>8625</v>
      </c>
      <c r="C11608" t="s">
        <v>89</v>
      </c>
      <c r="D11608" t="s">
        <v>8598</v>
      </c>
      <c r="E11608" t="s">
        <v>2925</v>
      </c>
      <c r="F11608" t="s">
        <v>89</v>
      </c>
      <c r="G11608" t="s">
        <v>89</v>
      </c>
      <c r="H11608" t="s">
        <v>93</v>
      </c>
    </row>
    <row r="11609" spans="1:8" x14ac:dyDescent="0.25">
      <c r="A11609" t="s">
        <v>387</v>
      </c>
      <c r="B11609" t="s">
        <v>8626</v>
      </c>
      <c r="C11609" t="s">
        <v>89</v>
      </c>
      <c r="D11609" t="s">
        <v>8598</v>
      </c>
      <c r="E11609" t="s">
        <v>1238</v>
      </c>
      <c r="F11609" t="s">
        <v>89</v>
      </c>
      <c r="G11609" t="s">
        <v>89</v>
      </c>
      <c r="H11609" t="s">
        <v>93</v>
      </c>
    </row>
    <row r="11610" spans="1:8" x14ac:dyDescent="0.25">
      <c r="A11610" t="s">
        <v>387</v>
      </c>
      <c r="B11610" t="s">
        <v>8627</v>
      </c>
      <c r="C11610" t="s">
        <v>89</v>
      </c>
      <c r="D11610" t="s">
        <v>8598</v>
      </c>
      <c r="E11610" t="s">
        <v>1238</v>
      </c>
      <c r="F11610" t="s">
        <v>89</v>
      </c>
      <c r="G11610" t="s">
        <v>89</v>
      </c>
      <c r="H11610" t="s">
        <v>93</v>
      </c>
    </row>
    <row r="11611" spans="1:8" x14ac:dyDescent="0.25">
      <c r="A11611" t="s">
        <v>387</v>
      </c>
      <c r="B11611" t="s">
        <v>8628</v>
      </c>
      <c r="C11611" t="s">
        <v>89</v>
      </c>
      <c r="D11611" t="s">
        <v>8598</v>
      </c>
      <c r="E11611" t="s">
        <v>2925</v>
      </c>
      <c r="F11611" t="s">
        <v>89</v>
      </c>
      <c r="G11611" t="s">
        <v>89</v>
      </c>
      <c r="H11611" t="s">
        <v>93</v>
      </c>
    </row>
    <row r="11612" spans="1:8" x14ac:dyDescent="0.25">
      <c r="A11612" t="s">
        <v>387</v>
      </c>
      <c r="B11612" t="s">
        <v>8629</v>
      </c>
      <c r="C11612" t="s">
        <v>89</v>
      </c>
      <c r="D11612" t="s">
        <v>8598</v>
      </c>
      <c r="E11612" t="s">
        <v>1148</v>
      </c>
      <c r="F11612" t="s">
        <v>89</v>
      </c>
      <c r="G11612" t="s">
        <v>89</v>
      </c>
      <c r="H11612" t="s">
        <v>93</v>
      </c>
    </row>
    <row r="11613" spans="1:8" x14ac:dyDescent="0.25">
      <c r="A11613" t="s">
        <v>387</v>
      </c>
      <c r="B11613" t="s">
        <v>8630</v>
      </c>
      <c r="C11613" t="s">
        <v>89</v>
      </c>
      <c r="D11613" t="s">
        <v>8598</v>
      </c>
      <c r="E11613" t="s">
        <v>1238</v>
      </c>
      <c r="F11613" t="s">
        <v>89</v>
      </c>
      <c r="G11613" t="s">
        <v>89</v>
      </c>
      <c r="H11613" t="s">
        <v>93</v>
      </c>
    </row>
    <row r="11614" spans="1:8" x14ac:dyDescent="0.25">
      <c r="A11614" t="s">
        <v>387</v>
      </c>
      <c r="B11614" t="s">
        <v>8631</v>
      </c>
      <c r="C11614" t="s">
        <v>89</v>
      </c>
      <c r="D11614" t="s">
        <v>8598</v>
      </c>
      <c r="E11614" t="s">
        <v>1258</v>
      </c>
      <c r="F11614" t="s">
        <v>89</v>
      </c>
      <c r="G11614" t="s">
        <v>89</v>
      </c>
      <c r="H11614" t="s">
        <v>93</v>
      </c>
    </row>
    <row r="11615" spans="1:8" x14ac:dyDescent="0.25">
      <c r="A11615" t="s">
        <v>387</v>
      </c>
      <c r="B11615" t="s">
        <v>8632</v>
      </c>
      <c r="C11615" t="s">
        <v>89</v>
      </c>
      <c r="D11615" t="s">
        <v>8598</v>
      </c>
      <c r="E11615" t="s">
        <v>2925</v>
      </c>
      <c r="F11615" t="s">
        <v>89</v>
      </c>
      <c r="G11615" t="s">
        <v>89</v>
      </c>
      <c r="H11615" t="s">
        <v>93</v>
      </c>
    </row>
    <row r="11616" spans="1:8" x14ac:dyDescent="0.25">
      <c r="A11616" t="s">
        <v>387</v>
      </c>
      <c r="B11616" t="s">
        <v>8633</v>
      </c>
      <c r="C11616" t="s">
        <v>89</v>
      </c>
      <c r="D11616" t="s">
        <v>8598</v>
      </c>
      <c r="E11616" t="s">
        <v>1148</v>
      </c>
      <c r="F11616" t="s">
        <v>89</v>
      </c>
      <c r="G11616" t="s">
        <v>89</v>
      </c>
      <c r="H11616" t="s">
        <v>93</v>
      </c>
    </row>
    <row r="11617" spans="1:8" x14ac:dyDescent="0.25">
      <c r="A11617" t="s">
        <v>387</v>
      </c>
      <c r="B11617" t="s">
        <v>2253</v>
      </c>
      <c r="C11617" t="s">
        <v>89</v>
      </c>
      <c r="D11617" t="s">
        <v>89</v>
      </c>
      <c r="E11617" t="s">
        <v>1100</v>
      </c>
      <c r="F11617" t="s">
        <v>89</v>
      </c>
      <c r="G11617" t="s">
        <v>89</v>
      </c>
      <c r="H11617" t="s">
        <v>93</v>
      </c>
    </row>
    <row r="11618" spans="1:8" x14ac:dyDescent="0.25">
      <c r="A11618" t="s">
        <v>387</v>
      </c>
      <c r="B11618" t="s">
        <v>2135</v>
      </c>
      <c r="C11618" t="s">
        <v>89</v>
      </c>
      <c r="D11618" t="s">
        <v>89</v>
      </c>
      <c r="E11618" t="s">
        <v>1113</v>
      </c>
      <c r="F11618" t="s">
        <v>89</v>
      </c>
      <c r="G11618" t="s">
        <v>89</v>
      </c>
      <c r="H11618" t="s">
        <v>93</v>
      </c>
    </row>
    <row r="11619" spans="1:8" x14ac:dyDescent="0.25">
      <c r="A11619" t="s">
        <v>387</v>
      </c>
      <c r="B11619" t="s">
        <v>1411</v>
      </c>
      <c r="C11619" t="s">
        <v>89</v>
      </c>
      <c r="D11619" t="s">
        <v>89</v>
      </c>
      <c r="E11619" t="s">
        <v>1100</v>
      </c>
      <c r="F11619" t="s">
        <v>89</v>
      </c>
      <c r="G11619" t="s">
        <v>89</v>
      </c>
      <c r="H11619" t="s">
        <v>93</v>
      </c>
    </row>
    <row r="11620" spans="1:8" x14ac:dyDescent="0.25">
      <c r="A11620" t="s">
        <v>387</v>
      </c>
      <c r="B11620" t="s">
        <v>1412</v>
      </c>
      <c r="C11620" t="s">
        <v>89</v>
      </c>
      <c r="D11620" t="s">
        <v>89</v>
      </c>
      <c r="E11620" t="s">
        <v>1100</v>
      </c>
      <c r="F11620" t="s">
        <v>89</v>
      </c>
      <c r="G11620" t="s">
        <v>89</v>
      </c>
      <c r="H11620" t="s">
        <v>93</v>
      </c>
    </row>
    <row r="11621" spans="1:8" x14ac:dyDescent="0.25">
      <c r="A11621" t="s">
        <v>387</v>
      </c>
      <c r="B11621" t="s">
        <v>3186</v>
      </c>
      <c r="C11621" t="s">
        <v>89</v>
      </c>
      <c r="D11621" t="s">
        <v>89</v>
      </c>
      <c r="E11621" t="s">
        <v>1100</v>
      </c>
      <c r="F11621" t="s">
        <v>89</v>
      </c>
      <c r="G11621" t="s">
        <v>89</v>
      </c>
      <c r="H11621" t="s">
        <v>93</v>
      </c>
    </row>
    <row r="11622" spans="1:8" x14ac:dyDescent="0.25">
      <c r="A11622" t="s">
        <v>387</v>
      </c>
      <c r="B11622" t="s">
        <v>2246</v>
      </c>
      <c r="C11622" t="s">
        <v>89</v>
      </c>
      <c r="D11622" t="s">
        <v>89</v>
      </c>
      <c r="E11622" t="s">
        <v>1105</v>
      </c>
      <c r="F11622" t="s">
        <v>89</v>
      </c>
      <c r="G11622" t="s">
        <v>89</v>
      </c>
      <c r="H11622" t="s">
        <v>93</v>
      </c>
    </row>
    <row r="11623" spans="1:8" x14ac:dyDescent="0.25">
      <c r="A11623" t="s">
        <v>387</v>
      </c>
      <c r="B11623" t="s">
        <v>2243</v>
      </c>
      <c r="C11623" t="s">
        <v>89</v>
      </c>
      <c r="D11623" t="s">
        <v>89</v>
      </c>
      <c r="E11623" t="s">
        <v>1093</v>
      </c>
      <c r="F11623" t="s">
        <v>89</v>
      </c>
      <c r="G11623" t="s">
        <v>89</v>
      </c>
      <c r="H11623" t="s">
        <v>93</v>
      </c>
    </row>
    <row r="11624" spans="1:8" x14ac:dyDescent="0.25">
      <c r="A11624" t="s">
        <v>387</v>
      </c>
      <c r="B11624" t="s">
        <v>1122</v>
      </c>
      <c r="C11624" t="s">
        <v>89</v>
      </c>
      <c r="D11624" t="s">
        <v>89</v>
      </c>
      <c r="E11624" t="s">
        <v>1218</v>
      </c>
      <c r="F11624" t="s">
        <v>89</v>
      </c>
      <c r="G11624" t="s">
        <v>89</v>
      </c>
      <c r="H11624" t="s">
        <v>93</v>
      </c>
    </row>
    <row r="11625" spans="1:8" x14ac:dyDescent="0.25">
      <c r="A11625" t="s">
        <v>387</v>
      </c>
      <c r="B11625" t="s">
        <v>1124</v>
      </c>
      <c r="C11625" t="s">
        <v>89</v>
      </c>
      <c r="D11625" t="s">
        <v>89</v>
      </c>
      <c r="E11625" t="s">
        <v>1218</v>
      </c>
      <c r="F11625" t="s">
        <v>89</v>
      </c>
      <c r="G11625" t="s">
        <v>89</v>
      </c>
      <c r="H11625" t="s">
        <v>93</v>
      </c>
    </row>
    <row r="11626" spans="1:8" x14ac:dyDescent="0.25">
      <c r="A11626" t="s">
        <v>387</v>
      </c>
      <c r="B11626" t="s">
        <v>1125</v>
      </c>
      <c r="C11626" t="s">
        <v>89</v>
      </c>
      <c r="D11626" t="s">
        <v>89</v>
      </c>
      <c r="E11626" t="s">
        <v>1218</v>
      </c>
      <c r="F11626" t="s">
        <v>89</v>
      </c>
      <c r="G11626" t="s">
        <v>89</v>
      </c>
      <c r="H11626" t="s">
        <v>93</v>
      </c>
    </row>
    <row r="11627" spans="1:8" x14ac:dyDescent="0.25">
      <c r="A11627" t="s">
        <v>387</v>
      </c>
      <c r="B11627" t="s">
        <v>1198</v>
      </c>
      <c r="C11627" t="s">
        <v>89</v>
      </c>
      <c r="D11627" t="s">
        <v>89</v>
      </c>
      <c r="E11627" t="s">
        <v>1218</v>
      </c>
      <c r="F11627" t="s">
        <v>89</v>
      </c>
      <c r="G11627" t="s">
        <v>89</v>
      </c>
      <c r="H11627" t="s">
        <v>93</v>
      </c>
    </row>
    <row r="11628" spans="1:8" x14ac:dyDescent="0.25">
      <c r="A11628" t="s">
        <v>387</v>
      </c>
      <c r="B11628" t="s">
        <v>1437</v>
      </c>
      <c r="C11628" t="s">
        <v>89</v>
      </c>
      <c r="D11628" t="s">
        <v>89</v>
      </c>
      <c r="E11628" t="s">
        <v>1129</v>
      </c>
      <c r="F11628" t="s">
        <v>89</v>
      </c>
      <c r="G11628" t="s">
        <v>89</v>
      </c>
      <c r="H11628" t="s">
        <v>93</v>
      </c>
    </row>
    <row r="11629" spans="1:8" x14ac:dyDescent="0.25">
      <c r="A11629" t="s">
        <v>387</v>
      </c>
      <c r="B11629" t="s">
        <v>1200</v>
      </c>
      <c r="C11629" t="s">
        <v>89</v>
      </c>
      <c r="D11629" t="s">
        <v>89</v>
      </c>
      <c r="E11629" t="s">
        <v>1131</v>
      </c>
      <c r="F11629" t="s">
        <v>89</v>
      </c>
      <c r="G11629" t="s">
        <v>89</v>
      </c>
      <c r="H11629" t="s">
        <v>93</v>
      </c>
    </row>
    <row r="11630" spans="1:8" x14ac:dyDescent="0.25">
      <c r="A11630" t="s">
        <v>387</v>
      </c>
      <c r="B11630" t="s">
        <v>1438</v>
      </c>
      <c r="C11630" t="s">
        <v>89</v>
      </c>
      <c r="D11630" t="s">
        <v>89</v>
      </c>
      <c r="E11630" t="s">
        <v>1202</v>
      </c>
      <c r="F11630" t="s">
        <v>89</v>
      </c>
      <c r="G11630" t="s">
        <v>89</v>
      </c>
      <c r="H11630" t="s">
        <v>93</v>
      </c>
    </row>
    <row r="11631" spans="1:8" x14ac:dyDescent="0.25">
      <c r="A11631" t="s">
        <v>387</v>
      </c>
      <c r="B11631" t="s">
        <v>1130</v>
      </c>
      <c r="C11631" t="s">
        <v>89</v>
      </c>
      <c r="D11631" t="s">
        <v>89</v>
      </c>
      <c r="E11631" t="s">
        <v>1286</v>
      </c>
      <c r="F11631" t="s">
        <v>89</v>
      </c>
      <c r="G11631" t="s">
        <v>89</v>
      </c>
      <c r="H11631" t="s">
        <v>93</v>
      </c>
    </row>
    <row r="11632" spans="1:8" x14ac:dyDescent="0.25">
      <c r="A11632" t="s">
        <v>387</v>
      </c>
      <c r="B11632" t="s">
        <v>1132</v>
      </c>
      <c r="C11632" t="s">
        <v>89</v>
      </c>
      <c r="D11632" t="s">
        <v>89</v>
      </c>
      <c r="E11632" t="s">
        <v>1133</v>
      </c>
      <c r="F11632" t="s">
        <v>89</v>
      </c>
      <c r="G11632" t="s">
        <v>89</v>
      </c>
      <c r="H11632" t="s">
        <v>93</v>
      </c>
    </row>
    <row r="11633" spans="1:8" x14ac:dyDescent="0.25">
      <c r="A11633" t="s">
        <v>387</v>
      </c>
      <c r="B11633" t="s">
        <v>1268</v>
      </c>
      <c r="C11633" t="s">
        <v>89</v>
      </c>
      <c r="D11633" t="s">
        <v>89</v>
      </c>
      <c r="E11633" t="s">
        <v>1135</v>
      </c>
      <c r="F11633" t="s">
        <v>89</v>
      </c>
      <c r="G11633" t="s">
        <v>89</v>
      </c>
      <c r="H11633" t="s">
        <v>93</v>
      </c>
    </row>
    <row r="11634" spans="1:8" x14ac:dyDescent="0.25">
      <c r="A11634" t="s">
        <v>387</v>
      </c>
      <c r="B11634" t="s">
        <v>1232</v>
      </c>
      <c r="C11634" t="s">
        <v>89</v>
      </c>
      <c r="D11634" t="s">
        <v>89</v>
      </c>
      <c r="E11634" t="s">
        <v>1135</v>
      </c>
      <c r="F11634" t="s">
        <v>89</v>
      </c>
      <c r="G11634" t="s">
        <v>89</v>
      </c>
      <c r="H11634" t="s">
        <v>93</v>
      </c>
    </row>
    <row r="11635" spans="1:8" x14ac:dyDescent="0.25">
      <c r="A11635" t="s">
        <v>387</v>
      </c>
      <c r="B11635" t="s">
        <v>3262</v>
      </c>
      <c r="C11635" t="s">
        <v>89</v>
      </c>
      <c r="D11635" t="s">
        <v>89</v>
      </c>
      <c r="E11635" t="s">
        <v>1202</v>
      </c>
      <c r="F11635" t="s">
        <v>89</v>
      </c>
      <c r="G11635" t="s">
        <v>89</v>
      </c>
      <c r="H11635" t="s">
        <v>93</v>
      </c>
    </row>
    <row r="11636" spans="1:8" x14ac:dyDescent="0.25">
      <c r="A11636" t="s">
        <v>387</v>
      </c>
      <c r="B11636" t="s">
        <v>1271</v>
      </c>
      <c r="C11636" t="s">
        <v>89</v>
      </c>
      <c r="D11636" t="s">
        <v>89</v>
      </c>
      <c r="E11636" t="s">
        <v>1115</v>
      </c>
      <c r="F11636" t="s">
        <v>89</v>
      </c>
      <c r="G11636" t="s">
        <v>89</v>
      </c>
      <c r="H11636" t="s">
        <v>93</v>
      </c>
    </row>
    <row r="11637" spans="1:8" x14ac:dyDescent="0.25">
      <c r="A11637" t="s">
        <v>387</v>
      </c>
      <c r="B11637" t="s">
        <v>1236</v>
      </c>
      <c r="C11637" t="s">
        <v>89</v>
      </c>
      <c r="D11637" t="s">
        <v>89</v>
      </c>
      <c r="E11637" t="s">
        <v>1115</v>
      </c>
      <c r="F11637" t="s">
        <v>89</v>
      </c>
      <c r="G11637" t="s">
        <v>89</v>
      </c>
      <c r="H11637" t="s">
        <v>93</v>
      </c>
    </row>
    <row r="11638" spans="1:8" x14ac:dyDescent="0.25">
      <c r="A11638" t="s">
        <v>387</v>
      </c>
      <c r="B11638" t="s">
        <v>6034</v>
      </c>
      <c r="C11638" t="s">
        <v>89</v>
      </c>
      <c r="D11638" t="s">
        <v>8598</v>
      </c>
      <c r="E11638" t="s">
        <v>1543</v>
      </c>
      <c r="F11638" t="s">
        <v>89</v>
      </c>
      <c r="G11638" t="s">
        <v>89</v>
      </c>
      <c r="H11638" t="s">
        <v>93</v>
      </c>
    </row>
    <row r="11639" spans="1:8" x14ac:dyDescent="0.25">
      <c r="A11639" t="s">
        <v>387</v>
      </c>
      <c r="B11639" t="s">
        <v>3700</v>
      </c>
      <c r="C11639" t="s">
        <v>89</v>
      </c>
      <c r="D11639" t="s">
        <v>8598</v>
      </c>
      <c r="E11639" t="s">
        <v>1947</v>
      </c>
      <c r="F11639" t="s">
        <v>89</v>
      </c>
      <c r="G11639" t="s">
        <v>89</v>
      </c>
      <c r="H11639" t="s">
        <v>93</v>
      </c>
    </row>
    <row r="11640" spans="1:8" x14ac:dyDescent="0.25">
      <c r="A11640" t="s">
        <v>387</v>
      </c>
      <c r="B11640" t="s">
        <v>2560</v>
      </c>
      <c r="C11640" t="s">
        <v>89</v>
      </c>
      <c r="D11640" t="s">
        <v>8598</v>
      </c>
      <c r="E11640" t="s">
        <v>1847</v>
      </c>
      <c r="F11640" t="s">
        <v>89</v>
      </c>
      <c r="G11640" t="s">
        <v>89</v>
      </c>
      <c r="H11640" t="s">
        <v>93</v>
      </c>
    </row>
    <row r="11641" spans="1:8" x14ac:dyDescent="0.25">
      <c r="A11641" t="s">
        <v>387</v>
      </c>
      <c r="B11641" t="s">
        <v>2558</v>
      </c>
      <c r="C11641" t="s">
        <v>89</v>
      </c>
      <c r="D11641" t="s">
        <v>8598</v>
      </c>
      <c r="E11641" t="s">
        <v>1917</v>
      </c>
      <c r="F11641" t="s">
        <v>89</v>
      </c>
      <c r="G11641" t="s">
        <v>89</v>
      </c>
      <c r="H11641" t="s">
        <v>93</v>
      </c>
    </row>
    <row r="11642" spans="1:8" x14ac:dyDescent="0.25">
      <c r="A11642" t="s">
        <v>387</v>
      </c>
      <c r="B11642" t="s">
        <v>6841</v>
      </c>
      <c r="C11642" t="s">
        <v>89</v>
      </c>
      <c r="D11642" t="s">
        <v>8598</v>
      </c>
      <c r="E11642" t="s">
        <v>1121</v>
      </c>
      <c r="F11642" t="s">
        <v>89</v>
      </c>
      <c r="G11642" t="s">
        <v>89</v>
      </c>
      <c r="H11642" t="s">
        <v>93</v>
      </c>
    </row>
    <row r="11643" spans="1:8" x14ac:dyDescent="0.25">
      <c r="A11643" t="s">
        <v>387</v>
      </c>
      <c r="B11643" t="s">
        <v>2562</v>
      </c>
      <c r="C11643" t="s">
        <v>89</v>
      </c>
      <c r="D11643" t="s">
        <v>8598</v>
      </c>
      <c r="E11643" t="s">
        <v>2012</v>
      </c>
      <c r="F11643" t="s">
        <v>89</v>
      </c>
      <c r="G11643" t="s">
        <v>89</v>
      </c>
      <c r="H11643" t="s">
        <v>93</v>
      </c>
    </row>
    <row r="11644" spans="1:8" x14ac:dyDescent="0.25">
      <c r="A11644" t="s">
        <v>387</v>
      </c>
      <c r="B11644" t="s">
        <v>2564</v>
      </c>
      <c r="C11644" t="s">
        <v>89</v>
      </c>
      <c r="D11644" t="s">
        <v>8598</v>
      </c>
      <c r="E11644" t="s">
        <v>2012</v>
      </c>
      <c r="F11644" t="s">
        <v>89</v>
      </c>
      <c r="G11644" t="s">
        <v>89</v>
      </c>
      <c r="H11644" t="s">
        <v>93</v>
      </c>
    </row>
    <row r="11645" spans="1:8" x14ac:dyDescent="0.25">
      <c r="A11645" t="s">
        <v>387</v>
      </c>
      <c r="B11645" t="s">
        <v>6839</v>
      </c>
      <c r="C11645" t="s">
        <v>89</v>
      </c>
      <c r="D11645" t="s">
        <v>8598</v>
      </c>
      <c r="E11645" t="s">
        <v>1121</v>
      </c>
      <c r="F11645" t="s">
        <v>89</v>
      </c>
      <c r="G11645" t="s">
        <v>89</v>
      </c>
      <c r="H11645" t="s">
        <v>93</v>
      </c>
    </row>
    <row r="11646" spans="1:8" x14ac:dyDescent="0.25">
      <c r="A11646" t="s">
        <v>387</v>
      </c>
      <c r="B11646" t="s">
        <v>1138</v>
      </c>
      <c r="C11646" t="s">
        <v>89</v>
      </c>
      <c r="D11646" t="s">
        <v>89</v>
      </c>
      <c r="E11646" t="s">
        <v>1139</v>
      </c>
      <c r="F11646" t="s">
        <v>89</v>
      </c>
      <c r="G11646" t="s">
        <v>89</v>
      </c>
      <c r="H11646" t="s">
        <v>93</v>
      </c>
    </row>
    <row r="11647" spans="1:8" x14ac:dyDescent="0.25">
      <c r="A11647" t="s">
        <v>388</v>
      </c>
      <c r="B11647" t="s">
        <v>3681</v>
      </c>
      <c r="C11647" t="s">
        <v>89</v>
      </c>
      <c r="D11647" t="s">
        <v>8634</v>
      </c>
      <c r="E11647" t="s">
        <v>4095</v>
      </c>
      <c r="F11647" t="s">
        <v>89</v>
      </c>
      <c r="G11647" t="s">
        <v>89</v>
      </c>
      <c r="H11647" t="s">
        <v>93</v>
      </c>
    </row>
    <row r="11648" spans="1:8" x14ac:dyDescent="0.25">
      <c r="A11648" t="s">
        <v>388</v>
      </c>
      <c r="B11648" t="s">
        <v>2225</v>
      </c>
      <c r="C11648" t="s">
        <v>89</v>
      </c>
      <c r="D11648" t="s">
        <v>89</v>
      </c>
      <c r="E11648" t="s">
        <v>1129</v>
      </c>
      <c r="F11648" t="s">
        <v>89</v>
      </c>
      <c r="G11648" t="s">
        <v>89</v>
      </c>
      <c r="H11648" t="s">
        <v>93</v>
      </c>
    </row>
    <row r="11649" spans="1:8" x14ac:dyDescent="0.25">
      <c r="A11649" t="s">
        <v>388</v>
      </c>
      <c r="B11649" t="s">
        <v>1140</v>
      </c>
      <c r="C11649" t="s">
        <v>89</v>
      </c>
      <c r="D11649" t="s">
        <v>8635</v>
      </c>
      <c r="E11649" t="s">
        <v>1278</v>
      </c>
      <c r="F11649" t="s">
        <v>89</v>
      </c>
      <c r="G11649" t="s">
        <v>89</v>
      </c>
      <c r="H11649" t="s">
        <v>93</v>
      </c>
    </row>
    <row r="11650" spans="1:8" x14ac:dyDescent="0.25">
      <c r="A11650" t="s">
        <v>388</v>
      </c>
      <c r="B11650" t="s">
        <v>8636</v>
      </c>
      <c r="C11650" t="s">
        <v>89</v>
      </c>
      <c r="D11650" t="s">
        <v>8637</v>
      </c>
      <c r="E11650" t="s">
        <v>8638</v>
      </c>
      <c r="F11650" t="s">
        <v>89</v>
      </c>
      <c r="G11650" t="s">
        <v>89</v>
      </c>
      <c r="H11650" t="s">
        <v>93</v>
      </c>
    </row>
    <row r="11651" spans="1:8" x14ac:dyDescent="0.25">
      <c r="A11651" t="s">
        <v>388</v>
      </c>
      <c r="B11651" t="s">
        <v>5237</v>
      </c>
      <c r="C11651" t="s">
        <v>89</v>
      </c>
      <c r="D11651" t="s">
        <v>8634</v>
      </c>
      <c r="E11651" t="s">
        <v>4068</v>
      </c>
      <c r="F11651" t="s">
        <v>89</v>
      </c>
      <c r="G11651" t="s">
        <v>89</v>
      </c>
      <c r="H11651" t="s">
        <v>93</v>
      </c>
    </row>
    <row r="11652" spans="1:8" x14ac:dyDescent="0.25">
      <c r="A11652" t="s">
        <v>388</v>
      </c>
      <c r="B11652" t="s">
        <v>8639</v>
      </c>
      <c r="C11652" t="s">
        <v>89</v>
      </c>
      <c r="D11652" t="s">
        <v>8640</v>
      </c>
      <c r="E11652" t="s">
        <v>8641</v>
      </c>
      <c r="F11652" t="s">
        <v>89</v>
      </c>
      <c r="G11652" t="s">
        <v>89</v>
      </c>
      <c r="H11652" t="s">
        <v>93</v>
      </c>
    </row>
    <row r="11653" spans="1:8" x14ac:dyDescent="0.25">
      <c r="A11653" t="s">
        <v>388</v>
      </c>
      <c r="B11653" t="s">
        <v>8642</v>
      </c>
      <c r="C11653" t="s">
        <v>89</v>
      </c>
      <c r="D11653" t="s">
        <v>8643</v>
      </c>
      <c r="E11653" t="s">
        <v>8644</v>
      </c>
      <c r="F11653" t="s">
        <v>89</v>
      </c>
      <c r="G11653" t="s">
        <v>89</v>
      </c>
      <c r="H11653" t="s">
        <v>93</v>
      </c>
    </row>
    <row r="11654" spans="1:8" x14ac:dyDescent="0.25">
      <c r="A11654" t="s">
        <v>388</v>
      </c>
      <c r="B11654" t="s">
        <v>2225</v>
      </c>
      <c r="C11654" t="s">
        <v>89</v>
      </c>
      <c r="D11654" t="s">
        <v>89</v>
      </c>
      <c r="E11654" t="s">
        <v>1129</v>
      </c>
      <c r="F11654" t="s">
        <v>89</v>
      </c>
      <c r="G11654" t="s">
        <v>89</v>
      </c>
      <c r="H11654" t="s">
        <v>93</v>
      </c>
    </row>
    <row r="11655" spans="1:8" x14ac:dyDescent="0.25">
      <c r="A11655" t="s">
        <v>388</v>
      </c>
      <c r="B11655" t="s">
        <v>8645</v>
      </c>
      <c r="C11655" t="s">
        <v>89</v>
      </c>
      <c r="D11655" t="s">
        <v>8646</v>
      </c>
      <c r="E11655" t="s">
        <v>1909</v>
      </c>
      <c r="F11655" t="s">
        <v>89</v>
      </c>
      <c r="G11655" t="s">
        <v>89</v>
      </c>
      <c r="H11655" t="s">
        <v>93</v>
      </c>
    </row>
    <row r="11656" spans="1:8" x14ac:dyDescent="0.25">
      <c r="A11656" t="s">
        <v>388</v>
      </c>
      <c r="B11656" t="s">
        <v>8647</v>
      </c>
      <c r="C11656" t="s">
        <v>89</v>
      </c>
      <c r="D11656" t="s">
        <v>8637</v>
      </c>
      <c r="E11656" t="s">
        <v>8638</v>
      </c>
      <c r="F11656" t="s">
        <v>89</v>
      </c>
      <c r="G11656" t="s">
        <v>89</v>
      </c>
      <c r="H11656" t="s">
        <v>93</v>
      </c>
    </row>
    <row r="11657" spans="1:8" x14ac:dyDescent="0.25">
      <c r="A11657" t="s">
        <v>388</v>
      </c>
      <c r="B11657" t="s">
        <v>1314</v>
      </c>
      <c r="C11657" t="s">
        <v>89</v>
      </c>
      <c r="D11657" t="s">
        <v>8637</v>
      </c>
      <c r="E11657" t="s">
        <v>8644</v>
      </c>
      <c r="F11657" t="s">
        <v>89</v>
      </c>
      <c r="G11657" t="s">
        <v>89</v>
      </c>
      <c r="H11657" t="s">
        <v>93</v>
      </c>
    </row>
    <row r="11658" spans="1:8" x14ac:dyDescent="0.25">
      <c r="A11658" t="s">
        <v>388</v>
      </c>
      <c r="B11658" t="s">
        <v>8636</v>
      </c>
      <c r="C11658" t="s">
        <v>89</v>
      </c>
      <c r="D11658" t="s">
        <v>8637</v>
      </c>
      <c r="E11658" t="s">
        <v>8638</v>
      </c>
      <c r="F11658" t="s">
        <v>89</v>
      </c>
      <c r="G11658" t="s">
        <v>89</v>
      </c>
      <c r="H11658" t="s">
        <v>93</v>
      </c>
    </row>
    <row r="11659" spans="1:8" x14ac:dyDescent="0.25">
      <c r="A11659" t="s">
        <v>388</v>
      </c>
      <c r="B11659" t="s">
        <v>3681</v>
      </c>
      <c r="C11659" t="s">
        <v>89</v>
      </c>
      <c r="D11659" t="s">
        <v>8634</v>
      </c>
      <c r="E11659" t="s">
        <v>4095</v>
      </c>
      <c r="F11659" t="s">
        <v>89</v>
      </c>
      <c r="G11659" t="s">
        <v>89</v>
      </c>
      <c r="H11659" t="s">
        <v>93</v>
      </c>
    </row>
    <row r="11660" spans="1:8" x14ac:dyDescent="0.25">
      <c r="A11660" t="s">
        <v>388</v>
      </c>
      <c r="B11660" t="s">
        <v>5237</v>
      </c>
      <c r="C11660" t="s">
        <v>89</v>
      </c>
      <c r="D11660" t="s">
        <v>8634</v>
      </c>
      <c r="E11660" t="s">
        <v>4068</v>
      </c>
      <c r="F11660" t="s">
        <v>89</v>
      </c>
      <c r="G11660" t="s">
        <v>89</v>
      </c>
      <c r="H11660" t="s">
        <v>93</v>
      </c>
    </row>
    <row r="11661" spans="1:8" x14ac:dyDescent="0.25">
      <c r="A11661" t="s">
        <v>388</v>
      </c>
      <c r="B11661" t="s">
        <v>1181</v>
      </c>
      <c r="C11661" t="s">
        <v>89</v>
      </c>
      <c r="D11661" t="s">
        <v>8634</v>
      </c>
      <c r="E11661" t="s">
        <v>4095</v>
      </c>
      <c r="F11661" t="s">
        <v>89</v>
      </c>
      <c r="G11661" t="s">
        <v>89</v>
      </c>
      <c r="H11661" t="s">
        <v>93</v>
      </c>
    </row>
    <row r="11662" spans="1:8" x14ac:dyDescent="0.25">
      <c r="A11662" t="s">
        <v>388</v>
      </c>
      <c r="B11662" t="s">
        <v>1140</v>
      </c>
      <c r="C11662" t="s">
        <v>89</v>
      </c>
      <c r="D11662" t="s">
        <v>8635</v>
      </c>
      <c r="E11662" t="s">
        <v>1278</v>
      </c>
      <c r="F11662" t="s">
        <v>89</v>
      </c>
      <c r="G11662" t="s">
        <v>89</v>
      </c>
      <c r="H11662" t="s">
        <v>93</v>
      </c>
    </row>
    <row r="11663" spans="1:8" x14ac:dyDescent="0.25">
      <c r="A11663" t="s">
        <v>388</v>
      </c>
      <c r="B11663" t="s">
        <v>8648</v>
      </c>
      <c r="C11663" t="s">
        <v>89</v>
      </c>
      <c r="D11663" t="s">
        <v>8649</v>
      </c>
      <c r="E11663" t="s">
        <v>1582</v>
      </c>
      <c r="F11663" t="s">
        <v>89</v>
      </c>
      <c r="G11663" t="s">
        <v>89</v>
      </c>
      <c r="H11663" t="s">
        <v>93</v>
      </c>
    </row>
    <row r="11664" spans="1:8" x14ac:dyDescent="0.25">
      <c r="A11664" t="s">
        <v>388</v>
      </c>
      <c r="B11664" t="s">
        <v>1132</v>
      </c>
      <c r="C11664" t="s">
        <v>89</v>
      </c>
      <c r="D11664" t="s">
        <v>89</v>
      </c>
      <c r="E11664" t="s">
        <v>1286</v>
      </c>
      <c r="F11664" t="s">
        <v>89</v>
      </c>
      <c r="G11664" t="s">
        <v>89</v>
      </c>
      <c r="H11664" t="s">
        <v>93</v>
      </c>
    </row>
    <row r="11665" spans="1:8" x14ac:dyDescent="0.25">
      <c r="A11665" t="s">
        <v>388</v>
      </c>
      <c r="B11665" t="s">
        <v>1124</v>
      </c>
      <c r="C11665" t="s">
        <v>89</v>
      </c>
      <c r="D11665" t="s">
        <v>89</v>
      </c>
      <c r="E11665" t="s">
        <v>1335</v>
      </c>
      <c r="F11665" t="s">
        <v>89</v>
      </c>
      <c r="G11665" t="s">
        <v>89</v>
      </c>
      <c r="H11665" t="s">
        <v>93</v>
      </c>
    </row>
    <row r="11666" spans="1:8" x14ac:dyDescent="0.25">
      <c r="A11666" t="s">
        <v>388</v>
      </c>
      <c r="B11666" t="s">
        <v>1332</v>
      </c>
      <c r="C11666" t="s">
        <v>89</v>
      </c>
      <c r="D11666" t="s">
        <v>89</v>
      </c>
      <c r="E11666" t="s">
        <v>1335</v>
      </c>
      <c r="F11666" t="s">
        <v>89</v>
      </c>
      <c r="G11666" t="s">
        <v>89</v>
      </c>
      <c r="H11666" t="s">
        <v>93</v>
      </c>
    </row>
    <row r="11667" spans="1:8" x14ac:dyDescent="0.25">
      <c r="A11667" t="s">
        <v>388</v>
      </c>
      <c r="B11667" t="s">
        <v>1200</v>
      </c>
      <c r="C11667" t="s">
        <v>89</v>
      </c>
      <c r="D11667" t="s">
        <v>89</v>
      </c>
      <c r="E11667" t="s">
        <v>1218</v>
      </c>
      <c r="F11667" t="s">
        <v>89</v>
      </c>
      <c r="G11667" t="s">
        <v>89</v>
      </c>
      <c r="H11667" t="s">
        <v>93</v>
      </c>
    </row>
    <row r="11668" spans="1:8" x14ac:dyDescent="0.25">
      <c r="A11668" t="s">
        <v>388</v>
      </c>
      <c r="B11668" t="s">
        <v>1122</v>
      </c>
      <c r="C11668" t="s">
        <v>89</v>
      </c>
      <c r="D11668" t="s">
        <v>89</v>
      </c>
      <c r="E11668" t="s">
        <v>1335</v>
      </c>
      <c r="F11668" t="s">
        <v>89</v>
      </c>
      <c r="G11668" t="s">
        <v>89</v>
      </c>
      <c r="H11668" t="s">
        <v>93</v>
      </c>
    </row>
    <row r="11669" spans="1:8" x14ac:dyDescent="0.25">
      <c r="A11669" t="s">
        <v>388</v>
      </c>
      <c r="B11669" t="s">
        <v>1125</v>
      </c>
      <c r="C11669" t="s">
        <v>89</v>
      </c>
      <c r="D11669" t="s">
        <v>89</v>
      </c>
      <c r="E11669" t="s">
        <v>1335</v>
      </c>
      <c r="F11669" t="s">
        <v>89</v>
      </c>
      <c r="G11669" t="s">
        <v>89</v>
      </c>
      <c r="H11669" t="s">
        <v>93</v>
      </c>
    </row>
    <row r="11670" spans="1:8" x14ac:dyDescent="0.25">
      <c r="A11670" t="s">
        <v>388</v>
      </c>
      <c r="B11670" t="s">
        <v>1266</v>
      </c>
      <c r="C11670" t="s">
        <v>89</v>
      </c>
      <c r="D11670" t="s">
        <v>89</v>
      </c>
      <c r="E11670" t="s">
        <v>1218</v>
      </c>
      <c r="F11670" t="s">
        <v>89</v>
      </c>
      <c r="G11670" t="s">
        <v>89</v>
      </c>
      <c r="H11670" t="s">
        <v>93</v>
      </c>
    </row>
    <row r="11671" spans="1:8" x14ac:dyDescent="0.25">
      <c r="A11671" t="s">
        <v>388</v>
      </c>
      <c r="B11671" t="s">
        <v>1138</v>
      </c>
      <c r="C11671" t="s">
        <v>89</v>
      </c>
      <c r="D11671" t="s">
        <v>89</v>
      </c>
      <c r="E11671" t="s">
        <v>1139</v>
      </c>
      <c r="F11671" t="s">
        <v>89</v>
      </c>
      <c r="G11671" t="s">
        <v>89</v>
      </c>
      <c r="H11671" t="s">
        <v>93</v>
      </c>
    </row>
    <row r="11672" spans="1:8" x14ac:dyDescent="0.25">
      <c r="A11672" t="s">
        <v>389</v>
      </c>
      <c r="B11672" t="s">
        <v>1140</v>
      </c>
      <c r="C11672" t="s">
        <v>89</v>
      </c>
      <c r="D11672" t="s">
        <v>8650</v>
      </c>
      <c r="E11672" t="s">
        <v>1162</v>
      </c>
      <c r="F11672" t="s">
        <v>89</v>
      </c>
      <c r="G11672" t="s">
        <v>89</v>
      </c>
      <c r="H11672" t="s">
        <v>93</v>
      </c>
    </row>
    <row r="11673" spans="1:8" x14ac:dyDescent="0.25">
      <c r="A11673" t="s">
        <v>389</v>
      </c>
      <c r="B11673" t="s">
        <v>1149</v>
      </c>
      <c r="C11673" t="s">
        <v>89</v>
      </c>
      <c r="D11673" t="s">
        <v>8651</v>
      </c>
      <c r="E11673" t="s">
        <v>1238</v>
      </c>
      <c r="F11673" t="s">
        <v>89</v>
      </c>
      <c r="G11673" t="s">
        <v>89</v>
      </c>
      <c r="H11673" t="s">
        <v>93</v>
      </c>
    </row>
    <row r="11674" spans="1:8" x14ac:dyDescent="0.25">
      <c r="A11674" t="s">
        <v>389</v>
      </c>
      <c r="B11674" t="s">
        <v>8652</v>
      </c>
      <c r="C11674" t="s">
        <v>89</v>
      </c>
      <c r="D11674" t="s">
        <v>8651</v>
      </c>
      <c r="E11674" t="s">
        <v>1194</v>
      </c>
      <c r="F11674" t="s">
        <v>89</v>
      </c>
      <c r="G11674" t="s">
        <v>89</v>
      </c>
      <c r="H11674" t="s">
        <v>93</v>
      </c>
    </row>
    <row r="11675" spans="1:8" x14ac:dyDescent="0.25">
      <c r="A11675" t="s">
        <v>389</v>
      </c>
      <c r="B11675" t="s">
        <v>1360</v>
      </c>
      <c r="C11675" t="s">
        <v>89</v>
      </c>
      <c r="D11675" t="s">
        <v>8653</v>
      </c>
      <c r="E11675" t="s">
        <v>1093</v>
      </c>
      <c r="F11675" t="s">
        <v>89</v>
      </c>
      <c r="G11675" t="s">
        <v>89</v>
      </c>
      <c r="H11675" t="s">
        <v>93</v>
      </c>
    </row>
    <row r="11676" spans="1:8" x14ac:dyDescent="0.25">
      <c r="A11676" t="s">
        <v>389</v>
      </c>
      <c r="B11676" t="s">
        <v>2805</v>
      </c>
      <c r="C11676" t="s">
        <v>89</v>
      </c>
      <c r="D11676" t="s">
        <v>8654</v>
      </c>
      <c r="E11676" t="s">
        <v>1162</v>
      </c>
      <c r="F11676" t="s">
        <v>89</v>
      </c>
      <c r="G11676" t="s">
        <v>89</v>
      </c>
      <c r="H11676" t="s">
        <v>93</v>
      </c>
    </row>
    <row r="11677" spans="1:8" x14ac:dyDescent="0.25">
      <c r="A11677" t="s">
        <v>389</v>
      </c>
      <c r="B11677" t="s">
        <v>1360</v>
      </c>
      <c r="C11677" t="s">
        <v>89</v>
      </c>
      <c r="D11677" t="s">
        <v>8653</v>
      </c>
      <c r="E11677" t="s">
        <v>1093</v>
      </c>
      <c r="F11677" t="s">
        <v>89</v>
      </c>
      <c r="G11677" t="s">
        <v>89</v>
      </c>
      <c r="H11677" t="s">
        <v>93</v>
      </c>
    </row>
    <row r="11678" spans="1:8" x14ac:dyDescent="0.25">
      <c r="A11678" t="s">
        <v>389</v>
      </c>
      <c r="B11678" t="s">
        <v>8655</v>
      </c>
      <c r="C11678" t="s">
        <v>89</v>
      </c>
      <c r="D11678" t="s">
        <v>8656</v>
      </c>
      <c r="E11678" t="s">
        <v>1094</v>
      </c>
      <c r="F11678" t="s">
        <v>89</v>
      </c>
      <c r="G11678" t="s">
        <v>89</v>
      </c>
      <c r="H11678" t="s">
        <v>93</v>
      </c>
    </row>
    <row r="11679" spans="1:8" x14ac:dyDescent="0.25">
      <c r="A11679" t="s">
        <v>389</v>
      </c>
      <c r="B11679" t="s">
        <v>1314</v>
      </c>
      <c r="C11679" t="s">
        <v>89</v>
      </c>
      <c r="D11679" t="s">
        <v>8657</v>
      </c>
      <c r="E11679" t="s">
        <v>1094</v>
      </c>
      <c r="F11679" t="s">
        <v>89</v>
      </c>
      <c r="G11679" t="s">
        <v>89</v>
      </c>
      <c r="H11679" t="s">
        <v>93</v>
      </c>
    </row>
    <row r="11680" spans="1:8" x14ac:dyDescent="0.25">
      <c r="A11680" t="s">
        <v>389</v>
      </c>
      <c r="B11680" t="s">
        <v>1256</v>
      </c>
      <c r="C11680" t="s">
        <v>89</v>
      </c>
      <c r="D11680" t="s">
        <v>8657</v>
      </c>
      <c r="E11680" t="s">
        <v>1094</v>
      </c>
      <c r="F11680" t="s">
        <v>89</v>
      </c>
      <c r="G11680" t="s">
        <v>89</v>
      </c>
      <c r="H11680" t="s">
        <v>93</v>
      </c>
    </row>
    <row r="11681" spans="1:8" x14ac:dyDescent="0.25">
      <c r="A11681" t="s">
        <v>389</v>
      </c>
      <c r="B11681" t="s">
        <v>1259</v>
      </c>
      <c r="C11681" t="s">
        <v>89</v>
      </c>
      <c r="D11681" t="s">
        <v>8657</v>
      </c>
      <c r="E11681" t="s">
        <v>1094</v>
      </c>
      <c r="F11681" t="s">
        <v>89</v>
      </c>
      <c r="G11681" t="s">
        <v>89</v>
      </c>
      <c r="H11681" t="s">
        <v>93</v>
      </c>
    </row>
    <row r="11682" spans="1:8" x14ac:dyDescent="0.25">
      <c r="A11682" t="s">
        <v>389</v>
      </c>
      <c r="B11682" t="s">
        <v>1403</v>
      </c>
      <c r="C11682" t="s">
        <v>89</v>
      </c>
      <c r="D11682" t="s">
        <v>8657</v>
      </c>
      <c r="E11682" t="s">
        <v>1485</v>
      </c>
      <c r="F11682" t="s">
        <v>89</v>
      </c>
      <c r="G11682" t="s">
        <v>89</v>
      </c>
      <c r="H11682" t="s">
        <v>93</v>
      </c>
    </row>
    <row r="11683" spans="1:8" x14ac:dyDescent="0.25">
      <c r="A11683" t="s">
        <v>389</v>
      </c>
      <c r="B11683" t="s">
        <v>3728</v>
      </c>
      <c r="C11683" t="s">
        <v>89</v>
      </c>
      <c r="D11683" t="s">
        <v>8658</v>
      </c>
      <c r="E11683" t="s">
        <v>1485</v>
      </c>
      <c r="F11683" t="s">
        <v>89</v>
      </c>
      <c r="G11683" t="s">
        <v>89</v>
      </c>
      <c r="H11683" t="s">
        <v>93</v>
      </c>
    </row>
    <row r="11684" spans="1:8" x14ac:dyDescent="0.25">
      <c r="A11684" t="s">
        <v>389</v>
      </c>
      <c r="B11684" t="s">
        <v>2551</v>
      </c>
      <c r="C11684" t="s">
        <v>89</v>
      </c>
      <c r="D11684" t="s">
        <v>8656</v>
      </c>
      <c r="E11684" t="s">
        <v>1485</v>
      </c>
      <c r="F11684" t="s">
        <v>89</v>
      </c>
      <c r="G11684" t="s">
        <v>89</v>
      </c>
      <c r="H11684" t="s">
        <v>93</v>
      </c>
    </row>
    <row r="11685" spans="1:8" x14ac:dyDescent="0.25">
      <c r="A11685" t="s">
        <v>389</v>
      </c>
      <c r="B11685" t="s">
        <v>8659</v>
      </c>
      <c r="C11685" t="s">
        <v>89</v>
      </c>
      <c r="D11685" t="s">
        <v>8657</v>
      </c>
      <c r="E11685" t="s">
        <v>1485</v>
      </c>
      <c r="F11685" t="s">
        <v>89</v>
      </c>
      <c r="G11685" t="s">
        <v>89</v>
      </c>
      <c r="H11685" t="s">
        <v>93</v>
      </c>
    </row>
    <row r="11686" spans="1:8" x14ac:dyDescent="0.25">
      <c r="A11686" t="s">
        <v>389</v>
      </c>
      <c r="B11686" t="s">
        <v>8660</v>
      </c>
      <c r="C11686" t="s">
        <v>89</v>
      </c>
      <c r="D11686" t="s">
        <v>8661</v>
      </c>
      <c r="E11686" t="s">
        <v>1543</v>
      </c>
      <c r="F11686" t="s">
        <v>89</v>
      </c>
      <c r="G11686" t="s">
        <v>89</v>
      </c>
      <c r="H11686" t="s">
        <v>93</v>
      </c>
    </row>
    <row r="11687" spans="1:8" x14ac:dyDescent="0.25">
      <c r="A11687" t="s">
        <v>389</v>
      </c>
      <c r="B11687" t="s">
        <v>8662</v>
      </c>
      <c r="C11687" t="s">
        <v>89</v>
      </c>
      <c r="D11687" t="s">
        <v>8663</v>
      </c>
      <c r="E11687" t="s">
        <v>6462</v>
      </c>
      <c r="F11687" t="s">
        <v>89</v>
      </c>
      <c r="G11687" t="s">
        <v>89</v>
      </c>
      <c r="H11687" t="s">
        <v>93</v>
      </c>
    </row>
    <row r="11688" spans="1:8" x14ac:dyDescent="0.25">
      <c r="A11688" t="s">
        <v>389</v>
      </c>
      <c r="B11688" t="s">
        <v>1318</v>
      </c>
      <c r="C11688" t="s">
        <v>89</v>
      </c>
      <c r="D11688" t="s">
        <v>89</v>
      </c>
      <c r="E11688" t="s">
        <v>1093</v>
      </c>
      <c r="F11688" t="s">
        <v>89</v>
      </c>
      <c r="G11688" t="s">
        <v>89</v>
      </c>
      <c r="H11688" t="s">
        <v>93</v>
      </c>
    </row>
    <row r="11689" spans="1:8" x14ac:dyDescent="0.25">
      <c r="A11689" t="s">
        <v>389</v>
      </c>
      <c r="B11689" t="s">
        <v>1140</v>
      </c>
      <c r="C11689" t="s">
        <v>89</v>
      </c>
      <c r="D11689" t="s">
        <v>8650</v>
      </c>
      <c r="E11689" t="s">
        <v>1162</v>
      </c>
      <c r="F11689" t="s">
        <v>89</v>
      </c>
      <c r="G11689" t="s">
        <v>89</v>
      </c>
      <c r="H11689" t="s">
        <v>93</v>
      </c>
    </row>
    <row r="11690" spans="1:8" x14ac:dyDescent="0.25">
      <c r="A11690" t="s">
        <v>389</v>
      </c>
      <c r="B11690" t="s">
        <v>2805</v>
      </c>
      <c r="C11690" t="s">
        <v>89</v>
      </c>
      <c r="D11690" t="s">
        <v>8654</v>
      </c>
      <c r="E11690" t="s">
        <v>1162</v>
      </c>
      <c r="F11690" t="s">
        <v>89</v>
      </c>
      <c r="G11690" t="s">
        <v>89</v>
      </c>
      <c r="H11690" t="s">
        <v>93</v>
      </c>
    </row>
    <row r="11691" spans="1:8" x14ac:dyDescent="0.25">
      <c r="A11691" t="s">
        <v>389</v>
      </c>
      <c r="B11691" t="s">
        <v>7477</v>
      </c>
      <c r="C11691" t="s">
        <v>89</v>
      </c>
      <c r="D11691" t="s">
        <v>8651</v>
      </c>
      <c r="E11691" t="s">
        <v>1097</v>
      </c>
      <c r="F11691" t="s">
        <v>89</v>
      </c>
      <c r="G11691" t="s">
        <v>89</v>
      </c>
      <c r="H11691" t="s">
        <v>93</v>
      </c>
    </row>
    <row r="11692" spans="1:8" x14ac:dyDescent="0.25">
      <c r="A11692" t="s">
        <v>389</v>
      </c>
      <c r="B11692" t="s">
        <v>6026</v>
      </c>
      <c r="C11692" t="s">
        <v>89</v>
      </c>
      <c r="D11692" t="s">
        <v>8651</v>
      </c>
      <c r="E11692" t="s">
        <v>1258</v>
      </c>
      <c r="F11692" t="s">
        <v>89</v>
      </c>
      <c r="G11692" t="s">
        <v>89</v>
      </c>
      <c r="H11692" t="s">
        <v>93</v>
      </c>
    </row>
    <row r="11693" spans="1:8" x14ac:dyDescent="0.25">
      <c r="A11693" t="s">
        <v>389</v>
      </c>
      <c r="B11693" t="s">
        <v>8664</v>
      </c>
      <c r="C11693" t="s">
        <v>89</v>
      </c>
      <c r="D11693" t="s">
        <v>8651</v>
      </c>
      <c r="E11693" t="s">
        <v>1238</v>
      </c>
      <c r="F11693" t="s">
        <v>89</v>
      </c>
      <c r="G11693" t="s">
        <v>89</v>
      </c>
      <c r="H11693" t="s">
        <v>93</v>
      </c>
    </row>
    <row r="11694" spans="1:8" x14ac:dyDescent="0.25">
      <c r="A11694" t="s">
        <v>389</v>
      </c>
      <c r="B11694" t="s">
        <v>8652</v>
      </c>
      <c r="C11694" t="s">
        <v>89</v>
      </c>
      <c r="D11694" t="s">
        <v>8651</v>
      </c>
      <c r="E11694" t="s">
        <v>1194</v>
      </c>
      <c r="F11694" t="s">
        <v>89</v>
      </c>
      <c r="G11694" t="s">
        <v>89</v>
      </c>
      <c r="H11694" t="s">
        <v>93</v>
      </c>
    </row>
    <row r="11695" spans="1:8" x14ac:dyDescent="0.25">
      <c r="A11695" t="s">
        <v>389</v>
      </c>
      <c r="B11695" t="s">
        <v>3251</v>
      </c>
      <c r="C11695" t="s">
        <v>89</v>
      </c>
      <c r="D11695" t="s">
        <v>8651</v>
      </c>
      <c r="E11695" t="s">
        <v>1194</v>
      </c>
      <c r="F11695" t="s">
        <v>89</v>
      </c>
      <c r="G11695" t="s">
        <v>89</v>
      </c>
      <c r="H11695" t="s">
        <v>93</v>
      </c>
    </row>
    <row r="11696" spans="1:8" x14ac:dyDescent="0.25">
      <c r="A11696" t="s">
        <v>389</v>
      </c>
      <c r="B11696" t="s">
        <v>1149</v>
      </c>
      <c r="C11696" t="s">
        <v>89</v>
      </c>
      <c r="D11696" t="s">
        <v>8651</v>
      </c>
      <c r="E11696" t="s">
        <v>1238</v>
      </c>
      <c r="F11696" t="s">
        <v>89</v>
      </c>
      <c r="G11696" t="s">
        <v>89</v>
      </c>
      <c r="H11696" t="s">
        <v>93</v>
      </c>
    </row>
    <row r="11697" spans="1:8" x14ac:dyDescent="0.25">
      <c r="A11697" t="s">
        <v>389</v>
      </c>
      <c r="B11697" t="s">
        <v>1144</v>
      </c>
      <c r="C11697" t="s">
        <v>89</v>
      </c>
      <c r="D11697" t="s">
        <v>8665</v>
      </c>
      <c r="E11697" t="s">
        <v>1194</v>
      </c>
      <c r="F11697" t="s">
        <v>89</v>
      </c>
      <c r="G11697" t="s">
        <v>89</v>
      </c>
      <c r="H11697" t="s">
        <v>93</v>
      </c>
    </row>
    <row r="11698" spans="1:8" x14ac:dyDescent="0.25">
      <c r="A11698" t="s">
        <v>389</v>
      </c>
      <c r="B11698" t="s">
        <v>8666</v>
      </c>
      <c r="C11698" t="s">
        <v>89</v>
      </c>
      <c r="D11698" t="s">
        <v>89</v>
      </c>
      <c r="E11698" t="s">
        <v>1100</v>
      </c>
      <c r="F11698" t="s">
        <v>89</v>
      </c>
      <c r="G11698" t="s">
        <v>89</v>
      </c>
      <c r="H11698" t="s">
        <v>93</v>
      </c>
    </row>
    <row r="11699" spans="1:8" x14ac:dyDescent="0.25">
      <c r="A11699" t="s">
        <v>389</v>
      </c>
      <c r="B11699" t="s">
        <v>8667</v>
      </c>
      <c r="C11699" t="s">
        <v>89</v>
      </c>
      <c r="D11699" t="s">
        <v>89</v>
      </c>
      <c r="E11699" t="s">
        <v>1135</v>
      </c>
      <c r="F11699" t="s">
        <v>89</v>
      </c>
      <c r="G11699" t="s">
        <v>89</v>
      </c>
      <c r="H11699" t="s">
        <v>93</v>
      </c>
    </row>
    <row r="11700" spans="1:8" x14ac:dyDescent="0.25">
      <c r="A11700" t="s">
        <v>389</v>
      </c>
      <c r="B11700" t="s">
        <v>8668</v>
      </c>
      <c r="C11700" t="s">
        <v>89</v>
      </c>
      <c r="D11700" t="s">
        <v>89</v>
      </c>
      <c r="E11700" t="s">
        <v>1135</v>
      </c>
      <c r="F11700" t="s">
        <v>89</v>
      </c>
      <c r="G11700" t="s">
        <v>89</v>
      </c>
      <c r="H11700" t="s">
        <v>93</v>
      </c>
    </row>
    <row r="11701" spans="1:8" x14ac:dyDescent="0.25">
      <c r="A11701" t="s">
        <v>389</v>
      </c>
      <c r="B11701" t="s">
        <v>8669</v>
      </c>
      <c r="C11701" t="s">
        <v>89</v>
      </c>
      <c r="D11701" t="s">
        <v>89</v>
      </c>
      <c r="E11701" t="s">
        <v>1135</v>
      </c>
      <c r="F11701" t="s">
        <v>89</v>
      </c>
      <c r="G11701" t="s">
        <v>89</v>
      </c>
      <c r="H11701" t="s">
        <v>93</v>
      </c>
    </row>
    <row r="11702" spans="1:8" x14ac:dyDescent="0.25">
      <c r="A11702" t="s">
        <v>389</v>
      </c>
      <c r="B11702" t="s">
        <v>8670</v>
      </c>
      <c r="C11702" t="s">
        <v>89</v>
      </c>
      <c r="D11702" t="s">
        <v>89</v>
      </c>
      <c r="E11702" t="s">
        <v>1100</v>
      </c>
      <c r="F11702" t="s">
        <v>89</v>
      </c>
      <c r="G11702" t="s">
        <v>89</v>
      </c>
      <c r="H11702" t="s">
        <v>93</v>
      </c>
    </row>
    <row r="11703" spans="1:8" x14ac:dyDescent="0.25">
      <c r="A11703" t="s">
        <v>389</v>
      </c>
      <c r="B11703" t="s">
        <v>8671</v>
      </c>
      <c r="C11703" t="s">
        <v>89</v>
      </c>
      <c r="D11703" t="s">
        <v>89</v>
      </c>
      <c r="E11703" t="s">
        <v>1100</v>
      </c>
      <c r="F11703" t="s">
        <v>89</v>
      </c>
      <c r="G11703" t="s">
        <v>89</v>
      </c>
      <c r="H11703" t="s">
        <v>93</v>
      </c>
    </row>
    <row r="11704" spans="1:8" x14ac:dyDescent="0.25">
      <c r="A11704" t="s">
        <v>389</v>
      </c>
      <c r="B11704" t="s">
        <v>3768</v>
      </c>
      <c r="C11704" t="s">
        <v>89</v>
      </c>
      <c r="D11704" t="s">
        <v>89</v>
      </c>
      <c r="E11704" t="s">
        <v>1131</v>
      </c>
      <c r="F11704" t="s">
        <v>89</v>
      </c>
      <c r="G11704" t="s">
        <v>89</v>
      </c>
      <c r="H11704" t="s">
        <v>93</v>
      </c>
    </row>
    <row r="11705" spans="1:8" x14ac:dyDescent="0.25">
      <c r="A11705" t="s">
        <v>389</v>
      </c>
      <c r="B11705" t="s">
        <v>3794</v>
      </c>
      <c r="C11705" t="s">
        <v>89</v>
      </c>
      <c r="D11705" t="s">
        <v>89</v>
      </c>
      <c r="E11705" t="s">
        <v>1131</v>
      </c>
      <c r="F11705" t="s">
        <v>89</v>
      </c>
      <c r="G11705" t="s">
        <v>89</v>
      </c>
      <c r="H11705" t="s">
        <v>93</v>
      </c>
    </row>
    <row r="11706" spans="1:8" x14ac:dyDescent="0.25">
      <c r="A11706" t="s">
        <v>389</v>
      </c>
      <c r="B11706" t="s">
        <v>1197</v>
      </c>
      <c r="C11706" t="s">
        <v>89</v>
      </c>
      <c r="D11706" t="s">
        <v>7564</v>
      </c>
      <c r="E11706" t="s">
        <v>1100</v>
      </c>
      <c r="F11706" t="s">
        <v>89</v>
      </c>
      <c r="G11706" t="s">
        <v>89</v>
      </c>
      <c r="H11706" t="s">
        <v>93</v>
      </c>
    </row>
    <row r="11707" spans="1:8" x14ac:dyDescent="0.25">
      <c r="A11707" t="s">
        <v>389</v>
      </c>
      <c r="B11707" t="s">
        <v>1116</v>
      </c>
      <c r="C11707" t="s">
        <v>89</v>
      </c>
      <c r="D11707" t="s">
        <v>89</v>
      </c>
      <c r="E11707" t="s">
        <v>1196</v>
      </c>
      <c r="F11707" t="s">
        <v>89</v>
      </c>
      <c r="G11707" t="s">
        <v>89</v>
      </c>
      <c r="H11707" t="s">
        <v>93</v>
      </c>
    </row>
    <row r="11708" spans="1:8" x14ac:dyDescent="0.25">
      <c r="A11708" t="s">
        <v>389</v>
      </c>
      <c r="B11708" t="s">
        <v>1122</v>
      </c>
      <c r="C11708" t="s">
        <v>89</v>
      </c>
      <c r="D11708" t="s">
        <v>89</v>
      </c>
      <c r="E11708" t="s">
        <v>1218</v>
      </c>
      <c r="F11708" t="s">
        <v>89</v>
      </c>
      <c r="G11708" t="s">
        <v>89</v>
      </c>
      <c r="H11708" t="s">
        <v>93</v>
      </c>
    </row>
    <row r="11709" spans="1:8" x14ac:dyDescent="0.25">
      <c r="A11709" t="s">
        <v>389</v>
      </c>
      <c r="B11709" t="s">
        <v>1489</v>
      </c>
      <c r="C11709" t="s">
        <v>89</v>
      </c>
      <c r="D11709" t="s">
        <v>1229</v>
      </c>
      <c r="E11709" t="s">
        <v>1131</v>
      </c>
      <c r="F11709" t="s">
        <v>89</v>
      </c>
      <c r="G11709" t="s">
        <v>89</v>
      </c>
      <c r="H11709" t="s">
        <v>93</v>
      </c>
    </row>
    <row r="11710" spans="1:8" x14ac:dyDescent="0.25">
      <c r="A11710" t="s">
        <v>389</v>
      </c>
      <c r="B11710" t="s">
        <v>1124</v>
      </c>
      <c r="C11710" t="s">
        <v>89</v>
      </c>
      <c r="D11710" t="s">
        <v>89</v>
      </c>
      <c r="E11710" t="s">
        <v>1218</v>
      </c>
      <c r="F11710" t="s">
        <v>89</v>
      </c>
      <c r="G11710" t="s">
        <v>89</v>
      </c>
      <c r="H11710" t="s">
        <v>93</v>
      </c>
    </row>
    <row r="11711" spans="1:8" x14ac:dyDescent="0.25">
      <c r="A11711" t="s">
        <v>389</v>
      </c>
      <c r="B11711" t="s">
        <v>1125</v>
      </c>
      <c r="C11711" t="s">
        <v>89</v>
      </c>
      <c r="D11711" t="s">
        <v>89</v>
      </c>
      <c r="E11711" t="s">
        <v>1218</v>
      </c>
      <c r="F11711" t="s">
        <v>89</v>
      </c>
      <c r="G11711" t="s">
        <v>89</v>
      </c>
      <c r="H11711" t="s">
        <v>93</v>
      </c>
    </row>
    <row r="11712" spans="1:8" x14ac:dyDescent="0.25">
      <c r="A11712" t="s">
        <v>389</v>
      </c>
      <c r="B11712" t="s">
        <v>1729</v>
      </c>
      <c r="C11712" t="s">
        <v>89</v>
      </c>
      <c r="D11712" t="s">
        <v>89</v>
      </c>
      <c r="E11712" t="s">
        <v>1218</v>
      </c>
      <c r="F11712" t="s">
        <v>89</v>
      </c>
      <c r="G11712" t="s">
        <v>89</v>
      </c>
      <c r="H11712" t="s">
        <v>93</v>
      </c>
    </row>
    <row r="11713" spans="1:8" x14ac:dyDescent="0.25">
      <c r="A11713" t="s">
        <v>389</v>
      </c>
      <c r="B11713" t="s">
        <v>8672</v>
      </c>
      <c r="C11713" t="s">
        <v>89</v>
      </c>
      <c r="D11713" t="s">
        <v>89</v>
      </c>
      <c r="E11713" t="s">
        <v>1131</v>
      </c>
      <c r="F11713" t="s">
        <v>89</v>
      </c>
      <c r="G11713" t="s">
        <v>89</v>
      </c>
      <c r="H11713" t="s">
        <v>93</v>
      </c>
    </row>
    <row r="11714" spans="1:8" x14ac:dyDescent="0.25">
      <c r="A11714" t="s">
        <v>389</v>
      </c>
      <c r="B11714" t="s">
        <v>8673</v>
      </c>
      <c r="C11714" t="s">
        <v>89</v>
      </c>
      <c r="D11714" t="s">
        <v>89</v>
      </c>
      <c r="E11714" t="s">
        <v>1131</v>
      </c>
      <c r="F11714" t="s">
        <v>89</v>
      </c>
      <c r="G11714" t="s">
        <v>89</v>
      </c>
      <c r="H11714" t="s">
        <v>93</v>
      </c>
    </row>
    <row r="11715" spans="1:8" x14ac:dyDescent="0.25">
      <c r="A11715" t="s">
        <v>389</v>
      </c>
      <c r="B11715" t="s">
        <v>2809</v>
      </c>
      <c r="C11715" t="s">
        <v>89</v>
      </c>
      <c r="D11715" t="s">
        <v>89</v>
      </c>
      <c r="E11715" t="s">
        <v>1131</v>
      </c>
      <c r="F11715" t="s">
        <v>89</v>
      </c>
      <c r="G11715" t="s">
        <v>89</v>
      </c>
      <c r="H11715" t="s">
        <v>93</v>
      </c>
    </row>
    <row r="11716" spans="1:8" x14ac:dyDescent="0.25">
      <c r="A11716" t="s">
        <v>389</v>
      </c>
      <c r="B11716" t="s">
        <v>1200</v>
      </c>
      <c r="C11716" t="s">
        <v>89</v>
      </c>
      <c r="D11716" t="s">
        <v>89</v>
      </c>
      <c r="E11716" t="s">
        <v>1131</v>
      </c>
      <c r="F11716" t="s">
        <v>89</v>
      </c>
      <c r="G11716" t="s">
        <v>89</v>
      </c>
      <c r="H11716" t="s">
        <v>93</v>
      </c>
    </row>
    <row r="11717" spans="1:8" x14ac:dyDescent="0.25">
      <c r="A11717" t="s">
        <v>389</v>
      </c>
      <c r="B11717" t="s">
        <v>1132</v>
      </c>
      <c r="C11717" t="s">
        <v>89</v>
      </c>
      <c r="D11717" t="s">
        <v>89</v>
      </c>
      <c r="E11717" t="s">
        <v>1286</v>
      </c>
      <c r="F11717" t="s">
        <v>89</v>
      </c>
      <c r="G11717" t="s">
        <v>89</v>
      </c>
      <c r="H11717" t="s">
        <v>93</v>
      </c>
    </row>
    <row r="11718" spans="1:8" x14ac:dyDescent="0.25">
      <c r="A11718" t="s">
        <v>389</v>
      </c>
      <c r="B11718" t="s">
        <v>1268</v>
      </c>
      <c r="C11718" t="s">
        <v>89</v>
      </c>
      <c r="D11718" t="s">
        <v>89</v>
      </c>
      <c r="E11718" t="s">
        <v>1135</v>
      </c>
      <c r="F11718" t="s">
        <v>89</v>
      </c>
      <c r="G11718" t="s">
        <v>89</v>
      </c>
      <c r="H11718" t="s">
        <v>93</v>
      </c>
    </row>
    <row r="11719" spans="1:8" x14ac:dyDescent="0.25">
      <c r="A11719" t="s">
        <v>389</v>
      </c>
      <c r="B11719" t="s">
        <v>8674</v>
      </c>
      <c r="C11719" t="s">
        <v>89</v>
      </c>
      <c r="D11719" t="s">
        <v>89</v>
      </c>
      <c r="E11719" t="s">
        <v>1129</v>
      </c>
      <c r="F11719" t="s">
        <v>89</v>
      </c>
      <c r="G11719" t="s">
        <v>89</v>
      </c>
      <c r="H11719" t="s">
        <v>93</v>
      </c>
    </row>
    <row r="11720" spans="1:8" x14ac:dyDescent="0.25">
      <c r="A11720" t="s">
        <v>389</v>
      </c>
      <c r="B11720" t="s">
        <v>1271</v>
      </c>
      <c r="C11720" t="s">
        <v>89</v>
      </c>
      <c r="D11720" t="s">
        <v>89</v>
      </c>
      <c r="E11720" t="s">
        <v>1100</v>
      </c>
      <c r="F11720" t="s">
        <v>89</v>
      </c>
      <c r="G11720" t="s">
        <v>89</v>
      </c>
      <c r="H11720" t="s">
        <v>93</v>
      </c>
    </row>
    <row r="11721" spans="1:8" x14ac:dyDescent="0.25">
      <c r="A11721" t="s">
        <v>390</v>
      </c>
      <c r="B11721" t="s">
        <v>8652</v>
      </c>
      <c r="C11721" t="s">
        <v>89</v>
      </c>
      <c r="D11721" t="s">
        <v>8675</v>
      </c>
      <c r="E11721" t="s">
        <v>1105</v>
      </c>
      <c r="F11721" t="s">
        <v>89</v>
      </c>
      <c r="G11721" t="s">
        <v>89</v>
      </c>
      <c r="H11721" t="s">
        <v>93</v>
      </c>
    </row>
    <row r="11722" spans="1:8" x14ac:dyDescent="0.25">
      <c r="A11722" t="s">
        <v>390</v>
      </c>
      <c r="B11722" t="s">
        <v>8676</v>
      </c>
      <c r="C11722" t="s">
        <v>89</v>
      </c>
      <c r="D11722" t="s">
        <v>8677</v>
      </c>
      <c r="E11722" t="s">
        <v>1100</v>
      </c>
      <c r="F11722" t="s">
        <v>89</v>
      </c>
      <c r="G11722" t="s">
        <v>89</v>
      </c>
      <c r="H11722" t="s">
        <v>93</v>
      </c>
    </row>
    <row r="11723" spans="1:8" x14ac:dyDescent="0.25">
      <c r="A11723" t="s">
        <v>390</v>
      </c>
      <c r="B11723" t="s">
        <v>1149</v>
      </c>
      <c r="C11723" t="s">
        <v>89</v>
      </c>
      <c r="D11723" t="s">
        <v>8675</v>
      </c>
      <c r="E11723" t="s">
        <v>1162</v>
      </c>
      <c r="F11723" t="s">
        <v>89</v>
      </c>
      <c r="G11723" t="s">
        <v>89</v>
      </c>
      <c r="H11723" t="s">
        <v>93</v>
      </c>
    </row>
    <row r="11724" spans="1:8" x14ac:dyDescent="0.25">
      <c r="A11724" t="s">
        <v>390</v>
      </c>
      <c r="B11724" t="s">
        <v>8678</v>
      </c>
      <c r="C11724" t="s">
        <v>89</v>
      </c>
      <c r="D11724" t="s">
        <v>8679</v>
      </c>
      <c r="E11724" t="s">
        <v>1105</v>
      </c>
      <c r="F11724" t="s">
        <v>89</v>
      </c>
      <c r="G11724" t="s">
        <v>89</v>
      </c>
      <c r="H11724" t="s">
        <v>93</v>
      </c>
    </row>
    <row r="11725" spans="1:8" x14ac:dyDescent="0.25">
      <c r="A11725" t="s">
        <v>390</v>
      </c>
      <c r="B11725" t="s">
        <v>8680</v>
      </c>
      <c r="C11725" t="s">
        <v>89</v>
      </c>
      <c r="D11725" t="s">
        <v>8681</v>
      </c>
      <c r="E11725" t="s">
        <v>1105</v>
      </c>
      <c r="F11725" t="s">
        <v>89</v>
      </c>
      <c r="G11725" t="s">
        <v>89</v>
      </c>
      <c r="H11725" t="s">
        <v>93</v>
      </c>
    </row>
    <row r="11726" spans="1:8" x14ac:dyDescent="0.25">
      <c r="A11726" t="s">
        <v>390</v>
      </c>
      <c r="B11726" t="s">
        <v>8680</v>
      </c>
      <c r="C11726" t="s">
        <v>89</v>
      </c>
      <c r="D11726" t="s">
        <v>8681</v>
      </c>
      <c r="E11726" t="s">
        <v>1105</v>
      </c>
      <c r="F11726" t="s">
        <v>89</v>
      </c>
      <c r="G11726" t="s">
        <v>89</v>
      </c>
      <c r="H11726" t="s">
        <v>93</v>
      </c>
    </row>
    <row r="11727" spans="1:8" x14ac:dyDescent="0.25">
      <c r="A11727" t="s">
        <v>390</v>
      </c>
      <c r="B11727" t="s">
        <v>8678</v>
      </c>
      <c r="C11727" t="s">
        <v>89</v>
      </c>
      <c r="D11727" t="s">
        <v>8679</v>
      </c>
      <c r="E11727" t="s">
        <v>1105</v>
      </c>
      <c r="F11727" t="s">
        <v>89</v>
      </c>
      <c r="G11727" t="s">
        <v>89</v>
      </c>
      <c r="H11727" t="s">
        <v>93</v>
      </c>
    </row>
    <row r="11728" spans="1:8" x14ac:dyDescent="0.25">
      <c r="A11728" t="s">
        <v>390</v>
      </c>
      <c r="B11728" t="s">
        <v>8682</v>
      </c>
      <c r="C11728" t="s">
        <v>89</v>
      </c>
      <c r="D11728" t="s">
        <v>8683</v>
      </c>
      <c r="E11728" t="s">
        <v>1105</v>
      </c>
      <c r="F11728" t="s">
        <v>89</v>
      </c>
      <c r="G11728" t="s">
        <v>89</v>
      </c>
      <c r="H11728" t="s">
        <v>93</v>
      </c>
    </row>
    <row r="11729" spans="1:8" x14ac:dyDescent="0.25">
      <c r="A11729" t="s">
        <v>390</v>
      </c>
      <c r="B11729" t="s">
        <v>8684</v>
      </c>
      <c r="C11729" t="s">
        <v>89</v>
      </c>
      <c r="D11729" t="s">
        <v>8677</v>
      </c>
      <c r="E11729" t="s">
        <v>1272</v>
      </c>
      <c r="F11729" t="s">
        <v>89</v>
      </c>
      <c r="G11729" t="s">
        <v>89</v>
      </c>
      <c r="H11729" t="s">
        <v>93</v>
      </c>
    </row>
    <row r="11730" spans="1:8" x14ac:dyDescent="0.25">
      <c r="A11730" t="s">
        <v>390</v>
      </c>
      <c r="B11730" t="s">
        <v>8685</v>
      </c>
      <c r="C11730" t="s">
        <v>89</v>
      </c>
      <c r="D11730" t="s">
        <v>8686</v>
      </c>
      <c r="E11730" t="s">
        <v>1097</v>
      </c>
      <c r="F11730" t="s">
        <v>89</v>
      </c>
      <c r="G11730" t="s">
        <v>89</v>
      </c>
      <c r="H11730" t="s">
        <v>93</v>
      </c>
    </row>
    <row r="11731" spans="1:8" x14ac:dyDescent="0.25">
      <c r="A11731" t="s">
        <v>390</v>
      </c>
      <c r="B11731" t="s">
        <v>8687</v>
      </c>
      <c r="C11731" t="s">
        <v>89</v>
      </c>
      <c r="D11731" t="s">
        <v>8688</v>
      </c>
      <c r="E11731" t="s">
        <v>1097</v>
      </c>
      <c r="F11731" t="s">
        <v>89</v>
      </c>
      <c r="G11731" t="s">
        <v>89</v>
      </c>
      <c r="H11731" t="s">
        <v>93</v>
      </c>
    </row>
    <row r="11732" spans="1:8" x14ac:dyDescent="0.25">
      <c r="A11732" t="s">
        <v>390</v>
      </c>
      <c r="B11732" t="s">
        <v>8689</v>
      </c>
      <c r="C11732" t="s">
        <v>89</v>
      </c>
      <c r="D11732" t="s">
        <v>8690</v>
      </c>
      <c r="E11732" t="s">
        <v>1278</v>
      </c>
      <c r="F11732" t="s">
        <v>89</v>
      </c>
      <c r="G11732" t="s">
        <v>89</v>
      </c>
      <c r="H11732" t="s">
        <v>93</v>
      </c>
    </row>
    <row r="11733" spans="1:8" x14ac:dyDescent="0.25">
      <c r="A11733" t="s">
        <v>390</v>
      </c>
      <c r="B11733" t="s">
        <v>2223</v>
      </c>
      <c r="C11733" t="s">
        <v>89</v>
      </c>
      <c r="D11733" t="s">
        <v>8691</v>
      </c>
      <c r="E11733" t="s">
        <v>1121</v>
      </c>
      <c r="F11733" t="s">
        <v>89</v>
      </c>
      <c r="G11733" t="s">
        <v>89</v>
      </c>
      <c r="H11733" t="s">
        <v>93</v>
      </c>
    </row>
    <row r="11734" spans="1:8" x14ac:dyDescent="0.25">
      <c r="A11734" t="s">
        <v>390</v>
      </c>
      <c r="B11734" t="s">
        <v>8676</v>
      </c>
      <c r="C11734" t="s">
        <v>89</v>
      </c>
      <c r="D11734" t="s">
        <v>8677</v>
      </c>
      <c r="E11734" t="s">
        <v>1100</v>
      </c>
      <c r="F11734" t="s">
        <v>89</v>
      </c>
      <c r="G11734" t="s">
        <v>89</v>
      </c>
      <c r="H11734" t="s">
        <v>93</v>
      </c>
    </row>
    <row r="11735" spans="1:8" x14ac:dyDescent="0.25">
      <c r="A11735" t="s">
        <v>390</v>
      </c>
      <c r="B11735" t="s">
        <v>1204</v>
      </c>
      <c r="C11735" t="s">
        <v>89</v>
      </c>
      <c r="D11735" t="s">
        <v>8692</v>
      </c>
      <c r="E11735" t="s">
        <v>1233</v>
      </c>
      <c r="F11735" t="s">
        <v>89</v>
      </c>
      <c r="G11735" t="s">
        <v>89</v>
      </c>
      <c r="H11735" t="s">
        <v>93</v>
      </c>
    </row>
    <row r="11736" spans="1:8" x14ac:dyDescent="0.25">
      <c r="A11736" t="s">
        <v>390</v>
      </c>
      <c r="B11736" t="s">
        <v>1140</v>
      </c>
      <c r="C11736" t="s">
        <v>89</v>
      </c>
      <c r="D11736" t="s">
        <v>8692</v>
      </c>
      <c r="E11736" t="s">
        <v>1113</v>
      </c>
      <c r="F11736" t="s">
        <v>89</v>
      </c>
      <c r="G11736" t="s">
        <v>89</v>
      </c>
      <c r="H11736" t="s">
        <v>93</v>
      </c>
    </row>
    <row r="11737" spans="1:8" x14ac:dyDescent="0.25">
      <c r="A11737" t="s">
        <v>390</v>
      </c>
      <c r="B11737" t="s">
        <v>4766</v>
      </c>
      <c r="C11737" t="s">
        <v>89</v>
      </c>
      <c r="D11737" t="s">
        <v>8693</v>
      </c>
      <c r="E11737" t="s">
        <v>1115</v>
      </c>
      <c r="F11737" t="s">
        <v>89</v>
      </c>
      <c r="G11737" t="s">
        <v>89</v>
      </c>
      <c r="H11737" t="s">
        <v>93</v>
      </c>
    </row>
    <row r="11738" spans="1:8" x14ac:dyDescent="0.25">
      <c r="A11738" t="s">
        <v>390</v>
      </c>
      <c r="B11738" t="s">
        <v>8694</v>
      </c>
      <c r="C11738" t="s">
        <v>89</v>
      </c>
      <c r="D11738" t="s">
        <v>8695</v>
      </c>
      <c r="E11738" t="s">
        <v>1115</v>
      </c>
      <c r="F11738" t="s">
        <v>89</v>
      </c>
      <c r="G11738" t="s">
        <v>89</v>
      </c>
      <c r="H11738" t="s">
        <v>93</v>
      </c>
    </row>
    <row r="11739" spans="1:8" x14ac:dyDescent="0.25">
      <c r="A11739" t="s">
        <v>390</v>
      </c>
      <c r="B11739" t="s">
        <v>4975</v>
      </c>
      <c r="C11739" t="s">
        <v>89</v>
      </c>
      <c r="D11739" t="s">
        <v>8696</v>
      </c>
      <c r="E11739" t="s">
        <v>1115</v>
      </c>
      <c r="F11739" t="s">
        <v>89</v>
      </c>
      <c r="G11739" t="s">
        <v>89</v>
      </c>
      <c r="H11739" t="s">
        <v>93</v>
      </c>
    </row>
    <row r="11740" spans="1:8" x14ac:dyDescent="0.25">
      <c r="A11740" t="s">
        <v>390</v>
      </c>
      <c r="B11740" t="s">
        <v>1243</v>
      </c>
      <c r="C11740" t="s">
        <v>89</v>
      </c>
      <c r="D11740" t="s">
        <v>8697</v>
      </c>
      <c r="E11740" t="s">
        <v>1100</v>
      </c>
      <c r="F11740" t="s">
        <v>89</v>
      </c>
      <c r="G11740" t="s">
        <v>89</v>
      </c>
      <c r="H11740" t="s">
        <v>93</v>
      </c>
    </row>
    <row r="11741" spans="1:8" x14ac:dyDescent="0.25">
      <c r="A11741" t="s">
        <v>390</v>
      </c>
      <c r="B11741" t="s">
        <v>1143</v>
      </c>
      <c r="C11741" t="s">
        <v>89</v>
      </c>
      <c r="D11741" t="s">
        <v>8692</v>
      </c>
      <c r="E11741" t="s">
        <v>1100</v>
      </c>
      <c r="F11741" t="s">
        <v>89</v>
      </c>
      <c r="G11741" t="s">
        <v>89</v>
      </c>
      <c r="H11741" t="s">
        <v>93</v>
      </c>
    </row>
    <row r="11742" spans="1:8" x14ac:dyDescent="0.25">
      <c r="A11742" t="s">
        <v>390</v>
      </c>
      <c r="B11742" t="s">
        <v>1151</v>
      </c>
      <c r="C11742" t="s">
        <v>89</v>
      </c>
      <c r="D11742" t="s">
        <v>8698</v>
      </c>
      <c r="E11742" t="s">
        <v>1162</v>
      </c>
      <c r="F11742" t="s">
        <v>89</v>
      </c>
      <c r="G11742" t="s">
        <v>89</v>
      </c>
      <c r="H11742" t="s">
        <v>93</v>
      </c>
    </row>
    <row r="11743" spans="1:8" x14ac:dyDescent="0.25">
      <c r="A11743" t="s">
        <v>390</v>
      </c>
      <c r="B11743" t="s">
        <v>1149</v>
      </c>
      <c r="C11743" t="s">
        <v>89</v>
      </c>
      <c r="D11743" t="s">
        <v>8675</v>
      </c>
      <c r="E11743" t="s">
        <v>1162</v>
      </c>
      <c r="F11743" t="s">
        <v>89</v>
      </c>
      <c r="G11743" t="s">
        <v>89</v>
      </c>
      <c r="H11743" t="s">
        <v>93</v>
      </c>
    </row>
    <row r="11744" spans="1:8" x14ac:dyDescent="0.25">
      <c r="A11744" t="s">
        <v>390</v>
      </c>
      <c r="B11744" t="s">
        <v>1407</v>
      </c>
      <c r="C11744" t="s">
        <v>89</v>
      </c>
      <c r="D11744" t="s">
        <v>8675</v>
      </c>
      <c r="E11744" t="s">
        <v>1135</v>
      </c>
      <c r="F11744" t="s">
        <v>89</v>
      </c>
      <c r="G11744" t="s">
        <v>89</v>
      </c>
      <c r="H11744" t="s">
        <v>93</v>
      </c>
    </row>
    <row r="11745" spans="1:8" x14ac:dyDescent="0.25">
      <c r="A11745" t="s">
        <v>390</v>
      </c>
      <c r="B11745" t="s">
        <v>8652</v>
      </c>
      <c r="C11745" t="s">
        <v>89</v>
      </c>
      <c r="D11745" t="s">
        <v>8675</v>
      </c>
      <c r="E11745" t="s">
        <v>1105</v>
      </c>
      <c r="F11745" t="s">
        <v>89</v>
      </c>
      <c r="G11745" t="s">
        <v>89</v>
      </c>
      <c r="H11745" t="s">
        <v>93</v>
      </c>
    </row>
    <row r="11746" spans="1:8" x14ac:dyDescent="0.25">
      <c r="A11746" t="s">
        <v>390</v>
      </c>
      <c r="B11746" t="s">
        <v>3251</v>
      </c>
      <c r="C11746" t="s">
        <v>89</v>
      </c>
      <c r="D11746" t="s">
        <v>8675</v>
      </c>
      <c r="E11746" t="s">
        <v>1105</v>
      </c>
      <c r="F11746" t="s">
        <v>89</v>
      </c>
      <c r="G11746" t="s">
        <v>89</v>
      </c>
      <c r="H11746" t="s">
        <v>93</v>
      </c>
    </row>
    <row r="11747" spans="1:8" x14ac:dyDescent="0.25">
      <c r="A11747" t="s">
        <v>390</v>
      </c>
      <c r="B11747" t="s">
        <v>1294</v>
      </c>
      <c r="C11747" t="s">
        <v>89</v>
      </c>
      <c r="D11747" t="s">
        <v>8675</v>
      </c>
      <c r="E11747" t="s">
        <v>1105</v>
      </c>
      <c r="F11747" t="s">
        <v>89</v>
      </c>
      <c r="G11747" t="s">
        <v>89</v>
      </c>
      <c r="H11747" t="s">
        <v>93</v>
      </c>
    </row>
    <row r="11748" spans="1:8" x14ac:dyDescent="0.25">
      <c r="A11748" t="s">
        <v>390</v>
      </c>
      <c r="B11748" t="s">
        <v>8699</v>
      </c>
      <c r="C11748" t="s">
        <v>89</v>
      </c>
      <c r="D11748" t="s">
        <v>5184</v>
      </c>
      <c r="E11748" t="s">
        <v>1113</v>
      </c>
      <c r="F11748" t="s">
        <v>89</v>
      </c>
      <c r="G11748" t="s">
        <v>89</v>
      </c>
      <c r="H11748" t="s">
        <v>93</v>
      </c>
    </row>
    <row r="11749" spans="1:8" x14ac:dyDescent="0.25">
      <c r="A11749" t="s">
        <v>390</v>
      </c>
      <c r="B11749" t="s">
        <v>7428</v>
      </c>
      <c r="C11749" t="s">
        <v>89</v>
      </c>
      <c r="D11749" t="s">
        <v>5184</v>
      </c>
      <c r="E11749" t="s">
        <v>1113</v>
      </c>
      <c r="F11749" t="s">
        <v>89</v>
      </c>
      <c r="G11749" t="s">
        <v>89</v>
      </c>
      <c r="H11749" t="s">
        <v>93</v>
      </c>
    </row>
    <row r="11750" spans="1:8" x14ac:dyDescent="0.25">
      <c r="A11750" t="s">
        <v>390</v>
      </c>
      <c r="B11750" t="s">
        <v>8700</v>
      </c>
      <c r="C11750" t="s">
        <v>89</v>
      </c>
      <c r="D11750" t="s">
        <v>8701</v>
      </c>
      <c r="E11750" t="s">
        <v>1113</v>
      </c>
      <c r="F11750" t="s">
        <v>89</v>
      </c>
      <c r="G11750" t="s">
        <v>89</v>
      </c>
      <c r="H11750" t="s">
        <v>93</v>
      </c>
    </row>
    <row r="11751" spans="1:8" x14ac:dyDescent="0.25">
      <c r="A11751" t="s">
        <v>390</v>
      </c>
      <c r="B11751" t="s">
        <v>1118</v>
      </c>
      <c r="C11751" t="s">
        <v>89</v>
      </c>
      <c r="D11751" t="s">
        <v>89</v>
      </c>
      <c r="E11751" t="s">
        <v>1162</v>
      </c>
      <c r="F11751" t="s">
        <v>89</v>
      </c>
      <c r="G11751" t="s">
        <v>89</v>
      </c>
      <c r="H11751" t="s">
        <v>93</v>
      </c>
    </row>
    <row r="11752" spans="1:8" x14ac:dyDescent="0.25">
      <c r="A11752" t="s">
        <v>390</v>
      </c>
      <c r="B11752" t="s">
        <v>8702</v>
      </c>
      <c r="C11752" t="s">
        <v>89</v>
      </c>
      <c r="D11752" t="s">
        <v>8703</v>
      </c>
      <c r="E11752" t="s">
        <v>1258</v>
      </c>
      <c r="F11752" t="s">
        <v>89</v>
      </c>
      <c r="G11752" t="s">
        <v>89</v>
      </c>
      <c r="H11752" t="s">
        <v>93</v>
      </c>
    </row>
    <row r="11753" spans="1:8" x14ac:dyDescent="0.25">
      <c r="A11753" t="s">
        <v>390</v>
      </c>
      <c r="B11753" t="s">
        <v>8704</v>
      </c>
      <c r="C11753" t="s">
        <v>89</v>
      </c>
      <c r="D11753" t="s">
        <v>89</v>
      </c>
      <c r="E11753" t="s">
        <v>1129</v>
      </c>
      <c r="F11753" t="s">
        <v>89</v>
      </c>
      <c r="G11753" t="s">
        <v>89</v>
      </c>
      <c r="H11753" t="s">
        <v>93</v>
      </c>
    </row>
    <row r="11754" spans="1:8" x14ac:dyDescent="0.25">
      <c r="A11754" t="s">
        <v>390</v>
      </c>
      <c r="B11754" t="s">
        <v>1266</v>
      </c>
      <c r="C11754" t="s">
        <v>89</v>
      </c>
      <c r="D11754" t="s">
        <v>89</v>
      </c>
      <c r="E11754" t="s">
        <v>1131</v>
      </c>
      <c r="F11754" t="s">
        <v>89</v>
      </c>
      <c r="G11754" t="s">
        <v>89</v>
      </c>
      <c r="H11754" t="s">
        <v>93</v>
      </c>
    </row>
    <row r="11755" spans="1:8" x14ac:dyDescent="0.25">
      <c r="A11755" t="s">
        <v>390</v>
      </c>
      <c r="B11755" t="s">
        <v>7249</v>
      </c>
      <c r="C11755" t="s">
        <v>89</v>
      </c>
      <c r="D11755" t="s">
        <v>89</v>
      </c>
      <c r="E11755" t="s">
        <v>1131</v>
      </c>
      <c r="F11755" t="s">
        <v>89</v>
      </c>
      <c r="G11755" t="s">
        <v>89</v>
      </c>
      <c r="H11755" t="s">
        <v>93</v>
      </c>
    </row>
    <row r="11756" spans="1:8" x14ac:dyDescent="0.25">
      <c r="A11756" t="s">
        <v>390</v>
      </c>
      <c r="B11756" t="s">
        <v>6003</v>
      </c>
      <c r="C11756" t="s">
        <v>89</v>
      </c>
      <c r="D11756" t="s">
        <v>89</v>
      </c>
      <c r="E11756" t="s">
        <v>1131</v>
      </c>
      <c r="F11756" t="s">
        <v>89</v>
      </c>
      <c r="G11756" t="s">
        <v>89</v>
      </c>
      <c r="H11756" t="s">
        <v>93</v>
      </c>
    </row>
    <row r="11757" spans="1:8" x14ac:dyDescent="0.25">
      <c r="A11757" t="s">
        <v>390</v>
      </c>
      <c r="B11757" t="s">
        <v>1490</v>
      </c>
      <c r="C11757" t="s">
        <v>89</v>
      </c>
      <c r="D11757" t="s">
        <v>89</v>
      </c>
      <c r="E11757" t="s">
        <v>1202</v>
      </c>
      <c r="F11757" t="s">
        <v>89</v>
      </c>
      <c r="G11757" t="s">
        <v>89</v>
      </c>
      <c r="H11757" t="s">
        <v>93</v>
      </c>
    </row>
    <row r="11758" spans="1:8" x14ac:dyDescent="0.25">
      <c r="A11758" t="s">
        <v>390</v>
      </c>
      <c r="B11758" t="s">
        <v>1132</v>
      </c>
      <c r="C11758" t="s">
        <v>89</v>
      </c>
      <c r="D11758" t="s">
        <v>89</v>
      </c>
      <c r="E11758" t="s">
        <v>1133</v>
      </c>
      <c r="F11758" t="s">
        <v>89</v>
      </c>
      <c r="G11758" t="s">
        <v>89</v>
      </c>
      <c r="H11758" t="s">
        <v>93</v>
      </c>
    </row>
    <row r="11759" spans="1:8" x14ac:dyDescent="0.25">
      <c r="A11759" t="s">
        <v>390</v>
      </c>
      <c r="B11759" t="s">
        <v>1232</v>
      </c>
      <c r="C11759" t="s">
        <v>89</v>
      </c>
      <c r="D11759" t="s">
        <v>89</v>
      </c>
      <c r="E11759" t="s">
        <v>1196</v>
      </c>
      <c r="F11759" t="s">
        <v>89</v>
      </c>
      <c r="G11759" t="s">
        <v>89</v>
      </c>
      <c r="H11759" t="s">
        <v>93</v>
      </c>
    </row>
    <row r="11760" spans="1:8" x14ac:dyDescent="0.25">
      <c r="A11760" t="s">
        <v>390</v>
      </c>
      <c r="B11760" t="s">
        <v>1236</v>
      </c>
      <c r="C11760" t="s">
        <v>89</v>
      </c>
      <c r="D11760" t="s">
        <v>89</v>
      </c>
      <c r="E11760" t="s">
        <v>1135</v>
      </c>
      <c r="F11760" t="s">
        <v>89</v>
      </c>
      <c r="G11760" t="s">
        <v>89</v>
      </c>
      <c r="H11760" t="s">
        <v>93</v>
      </c>
    </row>
    <row r="11761" spans="1:8" x14ac:dyDescent="0.25">
      <c r="A11761" t="s">
        <v>390</v>
      </c>
      <c r="B11761" t="s">
        <v>1138</v>
      </c>
      <c r="C11761" t="s">
        <v>89</v>
      </c>
      <c r="D11761" t="s">
        <v>89</v>
      </c>
      <c r="E11761" t="s">
        <v>1139</v>
      </c>
      <c r="F11761" t="s">
        <v>89</v>
      </c>
      <c r="G11761" t="s">
        <v>89</v>
      </c>
      <c r="H11761" t="s">
        <v>93</v>
      </c>
    </row>
    <row r="11762" spans="1:8" x14ac:dyDescent="0.25">
      <c r="A11762" t="s">
        <v>391</v>
      </c>
      <c r="B11762" t="s">
        <v>7183</v>
      </c>
      <c r="C11762" t="s">
        <v>89</v>
      </c>
      <c r="D11762" t="s">
        <v>8705</v>
      </c>
      <c r="E11762" t="s">
        <v>6466</v>
      </c>
      <c r="F11762" t="s">
        <v>89</v>
      </c>
      <c r="G11762" t="s">
        <v>89</v>
      </c>
      <c r="H11762" t="s">
        <v>93</v>
      </c>
    </row>
    <row r="11763" spans="1:8" x14ac:dyDescent="0.25">
      <c r="A11763" t="s">
        <v>391</v>
      </c>
      <c r="B11763" t="s">
        <v>8706</v>
      </c>
      <c r="C11763" t="s">
        <v>89</v>
      </c>
      <c r="D11763" t="s">
        <v>8707</v>
      </c>
      <c r="E11763" t="s">
        <v>1164</v>
      </c>
      <c r="F11763" t="s">
        <v>89</v>
      </c>
      <c r="G11763" t="s">
        <v>89</v>
      </c>
      <c r="H11763" t="s">
        <v>93</v>
      </c>
    </row>
    <row r="11764" spans="1:8" x14ac:dyDescent="0.25">
      <c r="A11764" t="s">
        <v>391</v>
      </c>
      <c r="B11764" t="s">
        <v>8708</v>
      </c>
      <c r="C11764" t="s">
        <v>89</v>
      </c>
      <c r="D11764" t="s">
        <v>8709</v>
      </c>
      <c r="E11764" t="s">
        <v>1265</v>
      </c>
      <c r="F11764" t="s">
        <v>89</v>
      </c>
      <c r="G11764" t="s">
        <v>89</v>
      </c>
      <c r="H11764" t="s">
        <v>93</v>
      </c>
    </row>
    <row r="11765" spans="1:8" x14ac:dyDescent="0.25">
      <c r="A11765" t="s">
        <v>391</v>
      </c>
      <c r="B11765" t="s">
        <v>8710</v>
      </c>
      <c r="C11765" t="s">
        <v>89</v>
      </c>
      <c r="D11765" t="s">
        <v>8711</v>
      </c>
      <c r="E11765" t="s">
        <v>1121</v>
      </c>
      <c r="F11765" t="s">
        <v>89</v>
      </c>
      <c r="G11765" t="s">
        <v>89</v>
      </c>
      <c r="H11765" t="s">
        <v>93</v>
      </c>
    </row>
    <row r="11766" spans="1:8" x14ac:dyDescent="0.25">
      <c r="A11766" t="s">
        <v>391</v>
      </c>
      <c r="B11766" t="s">
        <v>8712</v>
      </c>
      <c r="C11766" t="s">
        <v>89</v>
      </c>
      <c r="D11766" t="s">
        <v>8713</v>
      </c>
      <c r="E11766" t="s">
        <v>1742</v>
      </c>
      <c r="F11766" t="s">
        <v>89</v>
      </c>
      <c r="G11766" t="s">
        <v>89</v>
      </c>
      <c r="H11766" t="s">
        <v>93</v>
      </c>
    </row>
    <row r="11767" spans="1:8" x14ac:dyDescent="0.25">
      <c r="A11767" t="s">
        <v>391</v>
      </c>
      <c r="B11767" t="s">
        <v>7183</v>
      </c>
      <c r="C11767" t="s">
        <v>89</v>
      </c>
      <c r="D11767" t="s">
        <v>8705</v>
      </c>
      <c r="E11767" t="s">
        <v>6466</v>
      </c>
      <c r="F11767" t="s">
        <v>89</v>
      </c>
      <c r="G11767" t="s">
        <v>89</v>
      </c>
      <c r="H11767" t="s">
        <v>93</v>
      </c>
    </row>
    <row r="11768" spans="1:8" x14ac:dyDescent="0.25">
      <c r="A11768" t="s">
        <v>391</v>
      </c>
      <c r="B11768" t="s">
        <v>8714</v>
      </c>
      <c r="C11768" t="s">
        <v>89</v>
      </c>
      <c r="D11768" t="s">
        <v>8715</v>
      </c>
      <c r="E11768" t="s">
        <v>2169</v>
      </c>
      <c r="F11768" t="s">
        <v>89</v>
      </c>
      <c r="G11768" t="s">
        <v>89</v>
      </c>
      <c r="H11768" t="s">
        <v>93</v>
      </c>
    </row>
    <row r="11769" spans="1:8" x14ac:dyDescent="0.25">
      <c r="A11769" t="s">
        <v>391</v>
      </c>
      <c r="B11769" t="s">
        <v>8716</v>
      </c>
      <c r="C11769" t="s">
        <v>89</v>
      </c>
      <c r="D11769" t="s">
        <v>8717</v>
      </c>
      <c r="E11769" t="s">
        <v>2779</v>
      </c>
      <c r="F11769" t="s">
        <v>89</v>
      </c>
      <c r="G11769" t="s">
        <v>89</v>
      </c>
      <c r="H11769" t="s">
        <v>93</v>
      </c>
    </row>
    <row r="11770" spans="1:8" x14ac:dyDescent="0.25">
      <c r="A11770" t="s">
        <v>391</v>
      </c>
      <c r="B11770" t="s">
        <v>8718</v>
      </c>
      <c r="C11770" t="s">
        <v>89</v>
      </c>
      <c r="D11770" t="s">
        <v>8719</v>
      </c>
      <c r="E11770" t="s">
        <v>1164</v>
      </c>
      <c r="F11770" t="s">
        <v>89</v>
      </c>
      <c r="G11770" t="s">
        <v>89</v>
      </c>
      <c r="H11770" t="s">
        <v>93</v>
      </c>
    </row>
    <row r="11771" spans="1:8" x14ac:dyDescent="0.25">
      <c r="A11771" t="s">
        <v>391</v>
      </c>
      <c r="B11771" t="s">
        <v>3221</v>
      </c>
      <c r="C11771" t="s">
        <v>89</v>
      </c>
      <c r="D11771" t="s">
        <v>8720</v>
      </c>
      <c r="E11771" t="s">
        <v>1238</v>
      </c>
      <c r="F11771" t="s">
        <v>89</v>
      </c>
      <c r="G11771" t="s">
        <v>89</v>
      </c>
      <c r="H11771" t="s">
        <v>93</v>
      </c>
    </row>
    <row r="11772" spans="1:8" x14ac:dyDescent="0.25">
      <c r="A11772" t="s">
        <v>391</v>
      </c>
      <c r="B11772" t="s">
        <v>8721</v>
      </c>
      <c r="C11772" t="s">
        <v>89</v>
      </c>
      <c r="D11772" t="s">
        <v>8722</v>
      </c>
      <c r="E11772" t="s">
        <v>1093</v>
      </c>
      <c r="F11772" t="s">
        <v>89</v>
      </c>
      <c r="G11772" t="s">
        <v>89</v>
      </c>
      <c r="H11772" t="s">
        <v>93</v>
      </c>
    </row>
    <row r="11773" spans="1:8" x14ac:dyDescent="0.25">
      <c r="A11773" t="s">
        <v>391</v>
      </c>
      <c r="B11773" t="s">
        <v>2159</v>
      </c>
      <c r="C11773" t="s">
        <v>89</v>
      </c>
      <c r="D11773" t="s">
        <v>8723</v>
      </c>
      <c r="E11773" t="s">
        <v>1355</v>
      </c>
      <c r="F11773" t="s">
        <v>89</v>
      </c>
      <c r="G11773" t="s">
        <v>89</v>
      </c>
      <c r="H11773" t="s">
        <v>93</v>
      </c>
    </row>
    <row r="11774" spans="1:8" x14ac:dyDescent="0.25">
      <c r="A11774" t="s">
        <v>391</v>
      </c>
      <c r="B11774" t="s">
        <v>1122</v>
      </c>
      <c r="C11774" t="s">
        <v>89</v>
      </c>
      <c r="D11774" t="s">
        <v>89</v>
      </c>
      <c r="E11774" t="s">
        <v>1335</v>
      </c>
      <c r="F11774" t="s">
        <v>89</v>
      </c>
      <c r="G11774" t="s">
        <v>89</v>
      </c>
      <c r="H11774" t="s">
        <v>93</v>
      </c>
    </row>
    <row r="11775" spans="1:8" x14ac:dyDescent="0.25">
      <c r="A11775" t="s">
        <v>391</v>
      </c>
      <c r="B11775" t="s">
        <v>1200</v>
      </c>
      <c r="C11775" t="s">
        <v>89</v>
      </c>
      <c r="D11775" t="s">
        <v>89</v>
      </c>
      <c r="E11775" t="s">
        <v>1218</v>
      </c>
      <c r="F11775" t="s">
        <v>89</v>
      </c>
      <c r="G11775" t="s">
        <v>89</v>
      </c>
      <c r="H11775" t="s">
        <v>93</v>
      </c>
    </row>
    <row r="11776" spans="1:8" x14ac:dyDescent="0.25">
      <c r="A11776" t="s">
        <v>391</v>
      </c>
      <c r="B11776" t="s">
        <v>1232</v>
      </c>
      <c r="C11776" t="s">
        <v>89</v>
      </c>
      <c r="D11776" t="s">
        <v>89</v>
      </c>
      <c r="E11776" t="s">
        <v>1272</v>
      </c>
      <c r="F11776" t="s">
        <v>89</v>
      </c>
      <c r="G11776" t="s">
        <v>89</v>
      </c>
      <c r="H11776" t="s">
        <v>93</v>
      </c>
    </row>
    <row r="11777" spans="1:8" x14ac:dyDescent="0.25">
      <c r="A11777" t="s">
        <v>391</v>
      </c>
      <c r="B11777" t="s">
        <v>1138</v>
      </c>
      <c r="C11777" t="s">
        <v>89</v>
      </c>
      <c r="D11777" t="s">
        <v>89</v>
      </c>
      <c r="E11777" t="s">
        <v>1139</v>
      </c>
      <c r="F11777" t="s">
        <v>89</v>
      </c>
      <c r="G11777" t="s">
        <v>89</v>
      </c>
      <c r="H11777" t="s">
        <v>93</v>
      </c>
    </row>
    <row r="11778" spans="1:8" x14ac:dyDescent="0.25">
      <c r="A11778" t="s">
        <v>392</v>
      </c>
      <c r="B11778" t="s">
        <v>2695</v>
      </c>
      <c r="C11778" t="s">
        <v>89</v>
      </c>
      <c r="D11778" t="s">
        <v>8720</v>
      </c>
      <c r="E11778" t="s">
        <v>3578</v>
      </c>
      <c r="F11778" t="s">
        <v>89</v>
      </c>
      <c r="G11778" t="s">
        <v>89</v>
      </c>
      <c r="H11778" t="s">
        <v>93</v>
      </c>
    </row>
    <row r="11779" spans="1:8" x14ac:dyDescent="0.25">
      <c r="A11779" t="s">
        <v>392</v>
      </c>
      <c r="B11779" t="s">
        <v>8724</v>
      </c>
      <c r="C11779" t="s">
        <v>89</v>
      </c>
      <c r="D11779" t="s">
        <v>8725</v>
      </c>
      <c r="E11779" t="s">
        <v>1180</v>
      </c>
      <c r="F11779" t="s">
        <v>89</v>
      </c>
      <c r="G11779" t="s">
        <v>89</v>
      </c>
      <c r="H11779" t="s">
        <v>93</v>
      </c>
    </row>
    <row r="11780" spans="1:8" x14ac:dyDescent="0.25">
      <c r="A11780" t="s">
        <v>392</v>
      </c>
      <c r="B11780" t="s">
        <v>8726</v>
      </c>
      <c r="C11780" t="s">
        <v>89</v>
      </c>
      <c r="D11780" t="s">
        <v>8727</v>
      </c>
      <c r="E11780" t="s">
        <v>1142</v>
      </c>
      <c r="F11780" t="s">
        <v>89</v>
      </c>
      <c r="G11780" t="s">
        <v>89</v>
      </c>
      <c r="H11780" t="s">
        <v>93</v>
      </c>
    </row>
    <row r="11781" spans="1:8" x14ac:dyDescent="0.25">
      <c r="A11781" t="s">
        <v>392</v>
      </c>
      <c r="B11781" t="s">
        <v>8728</v>
      </c>
      <c r="C11781" t="s">
        <v>89</v>
      </c>
      <c r="D11781" t="s">
        <v>8729</v>
      </c>
      <c r="E11781" t="s">
        <v>1751</v>
      </c>
      <c r="F11781" t="s">
        <v>89</v>
      </c>
      <c r="G11781" t="s">
        <v>89</v>
      </c>
      <c r="H11781" t="s">
        <v>93</v>
      </c>
    </row>
    <row r="11782" spans="1:8" x14ac:dyDescent="0.25">
      <c r="A11782" t="s">
        <v>392</v>
      </c>
      <c r="B11782" t="s">
        <v>4908</v>
      </c>
      <c r="C11782" t="s">
        <v>89</v>
      </c>
      <c r="D11782" t="s">
        <v>8711</v>
      </c>
      <c r="E11782" t="s">
        <v>1744</v>
      </c>
      <c r="F11782" t="s">
        <v>89</v>
      </c>
      <c r="G11782" t="s">
        <v>89</v>
      </c>
      <c r="H11782" t="s">
        <v>93</v>
      </c>
    </row>
    <row r="11783" spans="1:8" x14ac:dyDescent="0.25">
      <c r="A11783" t="s">
        <v>392</v>
      </c>
      <c r="B11783" t="s">
        <v>4908</v>
      </c>
      <c r="C11783" t="s">
        <v>89</v>
      </c>
      <c r="D11783" t="s">
        <v>8711</v>
      </c>
      <c r="E11783" t="s">
        <v>1744</v>
      </c>
      <c r="F11783" t="s">
        <v>89</v>
      </c>
      <c r="G11783" t="s">
        <v>89</v>
      </c>
      <c r="H11783" t="s">
        <v>93</v>
      </c>
    </row>
    <row r="11784" spans="1:8" x14ac:dyDescent="0.25">
      <c r="A11784" t="s">
        <v>392</v>
      </c>
      <c r="B11784" t="s">
        <v>8724</v>
      </c>
      <c r="C11784" t="s">
        <v>89</v>
      </c>
      <c r="D11784" t="s">
        <v>8725</v>
      </c>
      <c r="E11784" t="s">
        <v>1180</v>
      </c>
      <c r="F11784" t="s">
        <v>89</v>
      </c>
      <c r="G11784" t="s">
        <v>89</v>
      </c>
      <c r="H11784" t="s">
        <v>93</v>
      </c>
    </row>
    <row r="11785" spans="1:8" x14ac:dyDescent="0.25">
      <c r="A11785" t="s">
        <v>392</v>
      </c>
      <c r="B11785" t="s">
        <v>8728</v>
      </c>
      <c r="C11785" t="s">
        <v>89</v>
      </c>
      <c r="D11785" t="s">
        <v>8729</v>
      </c>
      <c r="E11785" t="s">
        <v>1751</v>
      </c>
      <c r="F11785" t="s">
        <v>89</v>
      </c>
      <c r="G11785" t="s">
        <v>89</v>
      </c>
      <c r="H11785" t="s">
        <v>93</v>
      </c>
    </row>
    <row r="11786" spans="1:8" x14ac:dyDescent="0.25">
      <c r="A11786" t="s">
        <v>392</v>
      </c>
      <c r="B11786" t="s">
        <v>8716</v>
      </c>
      <c r="C11786" t="s">
        <v>89</v>
      </c>
      <c r="D11786" t="s">
        <v>8717</v>
      </c>
      <c r="E11786" t="s">
        <v>8730</v>
      </c>
      <c r="F11786" t="s">
        <v>89</v>
      </c>
      <c r="G11786" t="s">
        <v>89</v>
      </c>
      <c r="H11786" t="s">
        <v>93</v>
      </c>
    </row>
    <row r="11787" spans="1:8" x14ac:dyDescent="0.25">
      <c r="A11787" t="s">
        <v>392</v>
      </c>
      <c r="B11787" t="s">
        <v>8712</v>
      </c>
      <c r="C11787" t="s">
        <v>89</v>
      </c>
      <c r="D11787" t="s">
        <v>8713</v>
      </c>
      <c r="E11787" t="s">
        <v>6217</v>
      </c>
      <c r="F11787" t="s">
        <v>89</v>
      </c>
      <c r="G11787" t="s">
        <v>89</v>
      </c>
      <c r="H11787" t="s">
        <v>93</v>
      </c>
    </row>
    <row r="11788" spans="1:8" x14ac:dyDescent="0.25">
      <c r="A11788" t="s">
        <v>392</v>
      </c>
      <c r="B11788" t="s">
        <v>7183</v>
      </c>
      <c r="C11788" t="s">
        <v>89</v>
      </c>
      <c r="D11788" t="s">
        <v>8705</v>
      </c>
      <c r="E11788" t="s">
        <v>8731</v>
      </c>
      <c r="F11788" t="s">
        <v>89</v>
      </c>
      <c r="G11788" t="s">
        <v>89</v>
      </c>
      <c r="H11788" t="s">
        <v>93</v>
      </c>
    </row>
    <row r="11789" spans="1:8" x14ac:dyDescent="0.25">
      <c r="A11789" t="s">
        <v>392</v>
      </c>
      <c r="B11789" t="s">
        <v>8732</v>
      </c>
      <c r="C11789" t="s">
        <v>89</v>
      </c>
      <c r="D11789" t="s">
        <v>8733</v>
      </c>
      <c r="E11789" t="s">
        <v>8730</v>
      </c>
      <c r="F11789" t="s">
        <v>89</v>
      </c>
      <c r="G11789" t="s">
        <v>89</v>
      </c>
      <c r="H11789" t="s">
        <v>93</v>
      </c>
    </row>
    <row r="11790" spans="1:8" x14ac:dyDescent="0.25">
      <c r="A11790" t="s">
        <v>392</v>
      </c>
      <c r="B11790" t="s">
        <v>2695</v>
      </c>
      <c r="C11790" t="s">
        <v>89</v>
      </c>
      <c r="D11790" t="s">
        <v>8720</v>
      </c>
      <c r="E11790" t="s">
        <v>3578</v>
      </c>
      <c r="F11790" t="s">
        <v>89</v>
      </c>
      <c r="G11790" t="s">
        <v>89</v>
      </c>
      <c r="H11790" t="s">
        <v>93</v>
      </c>
    </row>
    <row r="11791" spans="1:8" x14ac:dyDescent="0.25">
      <c r="A11791" t="s">
        <v>392</v>
      </c>
      <c r="B11791" t="s">
        <v>2159</v>
      </c>
      <c r="C11791" t="s">
        <v>89</v>
      </c>
      <c r="D11791" t="s">
        <v>8723</v>
      </c>
      <c r="E11791" t="s">
        <v>1742</v>
      </c>
      <c r="F11791" t="s">
        <v>89</v>
      </c>
      <c r="G11791" t="s">
        <v>89</v>
      </c>
      <c r="H11791" t="s">
        <v>93</v>
      </c>
    </row>
    <row r="11792" spans="1:8" x14ac:dyDescent="0.25">
      <c r="A11792" t="s">
        <v>392</v>
      </c>
      <c r="B11792" t="s">
        <v>8726</v>
      </c>
      <c r="C11792" t="s">
        <v>89</v>
      </c>
      <c r="D11792" t="s">
        <v>8727</v>
      </c>
      <c r="E11792" t="s">
        <v>1142</v>
      </c>
      <c r="F11792" t="s">
        <v>89</v>
      </c>
      <c r="G11792" t="s">
        <v>89</v>
      </c>
      <c r="H11792" t="s">
        <v>93</v>
      </c>
    </row>
    <row r="11793" spans="1:8" x14ac:dyDescent="0.25">
      <c r="A11793" t="s">
        <v>392</v>
      </c>
      <c r="B11793" t="s">
        <v>8721</v>
      </c>
      <c r="C11793" t="s">
        <v>89</v>
      </c>
      <c r="D11793" t="s">
        <v>8734</v>
      </c>
      <c r="E11793" t="s">
        <v>1164</v>
      </c>
      <c r="F11793" t="s">
        <v>89</v>
      </c>
      <c r="G11793" t="s">
        <v>89</v>
      </c>
      <c r="H11793" t="s">
        <v>93</v>
      </c>
    </row>
    <row r="11794" spans="1:8" x14ac:dyDescent="0.25">
      <c r="A11794" t="s">
        <v>392</v>
      </c>
      <c r="B11794" t="s">
        <v>8735</v>
      </c>
      <c r="C11794" t="s">
        <v>89</v>
      </c>
      <c r="D11794" t="s">
        <v>89</v>
      </c>
      <c r="E11794" t="s">
        <v>1335</v>
      </c>
      <c r="F11794" t="s">
        <v>89</v>
      </c>
      <c r="G11794" t="s">
        <v>89</v>
      </c>
      <c r="H11794" t="s">
        <v>93</v>
      </c>
    </row>
    <row r="11795" spans="1:8" x14ac:dyDescent="0.25">
      <c r="A11795" t="s">
        <v>392</v>
      </c>
      <c r="B11795" t="s">
        <v>1266</v>
      </c>
      <c r="C11795" t="s">
        <v>89</v>
      </c>
      <c r="D11795" t="s">
        <v>89</v>
      </c>
      <c r="E11795" t="s">
        <v>1196</v>
      </c>
      <c r="F11795" t="s">
        <v>89</v>
      </c>
      <c r="G11795" t="s">
        <v>89</v>
      </c>
      <c r="H11795" t="s">
        <v>93</v>
      </c>
    </row>
    <row r="11796" spans="1:8" x14ac:dyDescent="0.25">
      <c r="A11796" t="s">
        <v>392</v>
      </c>
      <c r="B11796" t="s">
        <v>1200</v>
      </c>
      <c r="C11796" t="s">
        <v>89</v>
      </c>
      <c r="D11796" t="s">
        <v>89</v>
      </c>
      <c r="E11796" t="s">
        <v>1335</v>
      </c>
      <c r="F11796" t="s">
        <v>89</v>
      </c>
      <c r="G11796" t="s">
        <v>89</v>
      </c>
      <c r="H11796" t="s">
        <v>93</v>
      </c>
    </row>
    <row r="11797" spans="1:8" x14ac:dyDescent="0.25">
      <c r="A11797" t="s">
        <v>392</v>
      </c>
      <c r="B11797" t="s">
        <v>1232</v>
      </c>
      <c r="C11797" t="s">
        <v>89</v>
      </c>
      <c r="D11797" t="s">
        <v>89</v>
      </c>
      <c r="E11797" t="s">
        <v>1272</v>
      </c>
      <c r="F11797" t="s">
        <v>89</v>
      </c>
      <c r="G11797" t="s">
        <v>89</v>
      </c>
      <c r="H11797" t="s">
        <v>93</v>
      </c>
    </row>
    <row r="11798" spans="1:8" x14ac:dyDescent="0.25">
      <c r="A11798" t="s">
        <v>392</v>
      </c>
      <c r="B11798" t="s">
        <v>1138</v>
      </c>
      <c r="C11798" t="s">
        <v>89</v>
      </c>
      <c r="D11798" t="s">
        <v>89</v>
      </c>
      <c r="E11798" t="s">
        <v>1139</v>
      </c>
      <c r="F11798" t="s">
        <v>89</v>
      </c>
      <c r="G11798" t="s">
        <v>89</v>
      </c>
      <c r="H11798" t="s">
        <v>93</v>
      </c>
    </row>
    <row r="11799" spans="1:8" x14ac:dyDescent="0.25">
      <c r="A11799" t="s">
        <v>394</v>
      </c>
      <c r="B11799" t="s">
        <v>4818</v>
      </c>
      <c r="C11799" t="s">
        <v>89</v>
      </c>
      <c r="D11799" t="s">
        <v>8736</v>
      </c>
      <c r="E11799" t="s">
        <v>1162</v>
      </c>
      <c r="F11799" t="s">
        <v>89</v>
      </c>
      <c r="G11799" t="s">
        <v>89</v>
      </c>
      <c r="H11799" t="s">
        <v>93</v>
      </c>
    </row>
    <row r="11800" spans="1:8" x14ac:dyDescent="0.25">
      <c r="A11800" t="s">
        <v>394</v>
      </c>
      <c r="B11800" t="s">
        <v>8737</v>
      </c>
      <c r="C11800" t="s">
        <v>89</v>
      </c>
      <c r="D11800" t="s">
        <v>8738</v>
      </c>
      <c r="E11800" t="s">
        <v>1105</v>
      </c>
      <c r="F11800" t="s">
        <v>89</v>
      </c>
      <c r="G11800" t="s">
        <v>89</v>
      </c>
      <c r="H11800" t="s">
        <v>93</v>
      </c>
    </row>
    <row r="11801" spans="1:8" x14ac:dyDescent="0.25">
      <c r="A11801" t="s">
        <v>394</v>
      </c>
      <c r="B11801" t="s">
        <v>1143</v>
      </c>
      <c r="C11801" t="s">
        <v>89</v>
      </c>
      <c r="D11801" t="s">
        <v>8739</v>
      </c>
      <c r="E11801" t="s">
        <v>1153</v>
      </c>
      <c r="F11801" t="s">
        <v>89</v>
      </c>
      <c r="G11801" t="s">
        <v>89</v>
      </c>
      <c r="H11801" t="s">
        <v>93</v>
      </c>
    </row>
    <row r="11802" spans="1:8" x14ac:dyDescent="0.25">
      <c r="A11802" t="s">
        <v>394</v>
      </c>
      <c r="B11802" t="s">
        <v>1149</v>
      </c>
      <c r="C11802" t="s">
        <v>89</v>
      </c>
      <c r="D11802" t="s">
        <v>8740</v>
      </c>
      <c r="E11802" t="s">
        <v>1278</v>
      </c>
      <c r="F11802" t="s">
        <v>89</v>
      </c>
      <c r="G11802" t="s">
        <v>89</v>
      </c>
      <c r="H11802" t="s">
        <v>93</v>
      </c>
    </row>
    <row r="11803" spans="1:8" x14ac:dyDescent="0.25">
      <c r="A11803" t="s">
        <v>394</v>
      </c>
      <c r="B11803" t="s">
        <v>8741</v>
      </c>
      <c r="C11803" t="s">
        <v>89</v>
      </c>
      <c r="D11803" t="s">
        <v>8740</v>
      </c>
      <c r="E11803" t="s">
        <v>1105</v>
      </c>
      <c r="F11803" t="s">
        <v>89</v>
      </c>
      <c r="G11803" t="s">
        <v>89</v>
      </c>
      <c r="H11803" t="s">
        <v>93</v>
      </c>
    </row>
    <row r="11804" spans="1:8" x14ac:dyDescent="0.25">
      <c r="A11804" t="s">
        <v>394</v>
      </c>
      <c r="B11804" t="s">
        <v>8742</v>
      </c>
      <c r="C11804" t="s">
        <v>89</v>
      </c>
      <c r="D11804" t="s">
        <v>8743</v>
      </c>
      <c r="E11804" t="s">
        <v>8744</v>
      </c>
      <c r="F11804" t="s">
        <v>89</v>
      </c>
      <c r="G11804" t="s">
        <v>89</v>
      </c>
      <c r="H11804" t="s">
        <v>93</v>
      </c>
    </row>
    <row r="11805" spans="1:8" x14ac:dyDescent="0.25">
      <c r="A11805" t="s">
        <v>394</v>
      </c>
      <c r="B11805" t="s">
        <v>8745</v>
      </c>
      <c r="C11805" t="s">
        <v>89</v>
      </c>
      <c r="D11805" t="s">
        <v>8746</v>
      </c>
      <c r="E11805" t="s">
        <v>1102</v>
      </c>
      <c r="F11805" t="s">
        <v>89</v>
      </c>
      <c r="G11805" t="s">
        <v>89</v>
      </c>
      <c r="H11805" t="s">
        <v>93</v>
      </c>
    </row>
    <row r="11806" spans="1:8" x14ac:dyDescent="0.25">
      <c r="A11806" t="s">
        <v>394</v>
      </c>
      <c r="B11806" t="s">
        <v>2189</v>
      </c>
      <c r="C11806" t="s">
        <v>89</v>
      </c>
      <c r="D11806" t="s">
        <v>8747</v>
      </c>
      <c r="E11806" t="s">
        <v>1258</v>
      </c>
      <c r="F11806" t="s">
        <v>89</v>
      </c>
      <c r="G11806" t="s">
        <v>89</v>
      </c>
      <c r="H11806" t="s">
        <v>93</v>
      </c>
    </row>
    <row r="11807" spans="1:8" x14ac:dyDescent="0.25">
      <c r="A11807" t="s">
        <v>394</v>
      </c>
      <c r="B11807" t="s">
        <v>8737</v>
      </c>
      <c r="C11807" t="s">
        <v>89</v>
      </c>
      <c r="D11807" t="s">
        <v>8738</v>
      </c>
      <c r="E11807" t="s">
        <v>1105</v>
      </c>
      <c r="F11807" t="s">
        <v>89</v>
      </c>
      <c r="G11807" t="s">
        <v>89</v>
      </c>
      <c r="H11807" t="s">
        <v>93</v>
      </c>
    </row>
    <row r="11808" spans="1:8" x14ac:dyDescent="0.25">
      <c r="A11808" t="s">
        <v>394</v>
      </c>
      <c r="B11808" t="s">
        <v>1151</v>
      </c>
      <c r="C11808" t="s">
        <v>89</v>
      </c>
      <c r="D11808" t="s">
        <v>8748</v>
      </c>
      <c r="E11808" t="s">
        <v>1093</v>
      </c>
      <c r="F11808" t="s">
        <v>89</v>
      </c>
      <c r="G11808" t="s">
        <v>89</v>
      </c>
      <c r="H11808" t="s">
        <v>93</v>
      </c>
    </row>
    <row r="11809" spans="1:8" x14ac:dyDescent="0.25">
      <c r="A11809" t="s">
        <v>394</v>
      </c>
      <c r="B11809" t="s">
        <v>1243</v>
      </c>
      <c r="C11809" t="s">
        <v>89</v>
      </c>
      <c r="D11809" t="s">
        <v>8749</v>
      </c>
      <c r="E11809" t="s">
        <v>1105</v>
      </c>
      <c r="F11809" t="s">
        <v>89</v>
      </c>
      <c r="G11809" t="s">
        <v>89</v>
      </c>
      <c r="H11809" t="s">
        <v>93</v>
      </c>
    </row>
    <row r="11810" spans="1:8" x14ac:dyDescent="0.25">
      <c r="A11810" t="s">
        <v>394</v>
      </c>
      <c r="B11810" t="s">
        <v>8750</v>
      </c>
      <c r="C11810" t="s">
        <v>89</v>
      </c>
      <c r="D11810" t="s">
        <v>8751</v>
      </c>
      <c r="E11810" t="s">
        <v>1105</v>
      </c>
      <c r="F11810" t="s">
        <v>89</v>
      </c>
      <c r="G11810" t="s">
        <v>89</v>
      </c>
      <c r="H11810" t="s">
        <v>93</v>
      </c>
    </row>
    <row r="11811" spans="1:8" x14ac:dyDescent="0.25">
      <c r="A11811" t="s">
        <v>394</v>
      </c>
      <c r="B11811" t="s">
        <v>1143</v>
      </c>
      <c r="C11811" t="s">
        <v>89</v>
      </c>
      <c r="D11811" t="s">
        <v>8739</v>
      </c>
      <c r="E11811" t="s">
        <v>1153</v>
      </c>
      <c r="F11811" t="s">
        <v>89</v>
      </c>
      <c r="G11811" t="s">
        <v>89</v>
      </c>
      <c r="H11811" t="s">
        <v>93</v>
      </c>
    </row>
    <row r="11812" spans="1:8" x14ac:dyDescent="0.25">
      <c r="A11812" t="s">
        <v>394</v>
      </c>
      <c r="B11812" t="s">
        <v>4818</v>
      </c>
      <c r="C11812" t="s">
        <v>89</v>
      </c>
      <c r="D11812" t="s">
        <v>8736</v>
      </c>
      <c r="E11812" t="s">
        <v>1162</v>
      </c>
      <c r="F11812" t="s">
        <v>89</v>
      </c>
      <c r="G11812" t="s">
        <v>89</v>
      </c>
      <c r="H11812" t="s">
        <v>93</v>
      </c>
    </row>
    <row r="11813" spans="1:8" x14ac:dyDescent="0.25">
      <c r="A11813" t="s">
        <v>394</v>
      </c>
      <c r="B11813" t="s">
        <v>8752</v>
      </c>
      <c r="C11813" t="s">
        <v>89</v>
      </c>
      <c r="D11813" t="s">
        <v>8753</v>
      </c>
      <c r="E11813" t="s">
        <v>1162</v>
      </c>
      <c r="F11813" t="s">
        <v>89</v>
      </c>
      <c r="G11813" t="s">
        <v>89</v>
      </c>
      <c r="H11813" t="s">
        <v>93</v>
      </c>
    </row>
    <row r="11814" spans="1:8" x14ac:dyDescent="0.25">
      <c r="A11814" t="s">
        <v>394</v>
      </c>
      <c r="B11814" t="s">
        <v>4783</v>
      </c>
      <c r="C11814" t="s">
        <v>89</v>
      </c>
      <c r="D11814" t="s">
        <v>8754</v>
      </c>
      <c r="E11814" t="s">
        <v>1097</v>
      </c>
      <c r="F11814" t="s">
        <v>89</v>
      </c>
      <c r="G11814" t="s">
        <v>89</v>
      </c>
      <c r="H11814" t="s">
        <v>93</v>
      </c>
    </row>
    <row r="11815" spans="1:8" x14ac:dyDescent="0.25">
      <c r="A11815" t="s">
        <v>394</v>
      </c>
      <c r="B11815" t="s">
        <v>1181</v>
      </c>
      <c r="C11815" t="s">
        <v>89</v>
      </c>
      <c r="D11815" t="s">
        <v>8740</v>
      </c>
      <c r="E11815" t="s">
        <v>1105</v>
      </c>
      <c r="F11815" t="s">
        <v>89</v>
      </c>
      <c r="G11815" t="s">
        <v>89</v>
      </c>
      <c r="H11815" t="s">
        <v>93</v>
      </c>
    </row>
    <row r="11816" spans="1:8" x14ac:dyDescent="0.25">
      <c r="A11816" t="s">
        <v>394</v>
      </c>
      <c r="B11816" t="s">
        <v>1149</v>
      </c>
      <c r="C11816" t="s">
        <v>89</v>
      </c>
      <c r="D11816" t="s">
        <v>8740</v>
      </c>
      <c r="E11816" t="s">
        <v>1278</v>
      </c>
      <c r="F11816" t="s">
        <v>89</v>
      </c>
      <c r="G11816" t="s">
        <v>89</v>
      </c>
      <c r="H11816" t="s">
        <v>93</v>
      </c>
    </row>
    <row r="11817" spans="1:8" x14ac:dyDescent="0.25">
      <c r="A11817" t="s">
        <v>394</v>
      </c>
      <c r="B11817" t="s">
        <v>8741</v>
      </c>
      <c r="C11817" t="s">
        <v>89</v>
      </c>
      <c r="D11817" t="s">
        <v>8740</v>
      </c>
      <c r="E11817" t="s">
        <v>1105</v>
      </c>
      <c r="F11817" t="s">
        <v>89</v>
      </c>
      <c r="G11817" t="s">
        <v>89</v>
      </c>
      <c r="H11817" t="s">
        <v>93</v>
      </c>
    </row>
    <row r="11818" spans="1:8" x14ac:dyDescent="0.25">
      <c r="A11818" t="s">
        <v>394</v>
      </c>
      <c r="B11818" t="s">
        <v>1314</v>
      </c>
      <c r="C11818" t="s">
        <v>89</v>
      </c>
      <c r="D11818" t="s">
        <v>8755</v>
      </c>
      <c r="E11818" t="s">
        <v>1153</v>
      </c>
      <c r="F11818" t="s">
        <v>89</v>
      </c>
      <c r="G11818" t="s">
        <v>89</v>
      </c>
      <c r="H11818" t="s">
        <v>93</v>
      </c>
    </row>
    <row r="11819" spans="1:8" x14ac:dyDescent="0.25">
      <c r="A11819" t="s">
        <v>394</v>
      </c>
      <c r="B11819" t="s">
        <v>8386</v>
      </c>
      <c r="C11819" t="s">
        <v>89</v>
      </c>
      <c r="D11819" t="s">
        <v>8755</v>
      </c>
      <c r="E11819" t="s">
        <v>1093</v>
      </c>
      <c r="F11819" t="s">
        <v>89</v>
      </c>
      <c r="G11819" t="s">
        <v>89</v>
      </c>
      <c r="H11819" t="s">
        <v>93</v>
      </c>
    </row>
    <row r="11820" spans="1:8" x14ac:dyDescent="0.25">
      <c r="A11820" t="s">
        <v>394</v>
      </c>
      <c r="B11820" t="s">
        <v>1403</v>
      </c>
      <c r="C11820" t="s">
        <v>89</v>
      </c>
      <c r="D11820" t="s">
        <v>8755</v>
      </c>
      <c r="E11820" t="s">
        <v>1093</v>
      </c>
      <c r="F11820" t="s">
        <v>89</v>
      </c>
      <c r="G11820" t="s">
        <v>89</v>
      </c>
      <c r="H11820" t="s">
        <v>93</v>
      </c>
    </row>
    <row r="11821" spans="1:8" x14ac:dyDescent="0.25">
      <c r="A11821" t="s">
        <v>394</v>
      </c>
      <c r="B11821" t="s">
        <v>2751</v>
      </c>
      <c r="C11821" t="s">
        <v>89</v>
      </c>
      <c r="D11821" t="s">
        <v>8756</v>
      </c>
      <c r="E11821" t="s">
        <v>1105</v>
      </c>
      <c r="F11821" t="s">
        <v>89</v>
      </c>
      <c r="G11821" t="s">
        <v>89</v>
      </c>
      <c r="H11821" t="s">
        <v>93</v>
      </c>
    </row>
    <row r="11822" spans="1:8" x14ac:dyDescent="0.25">
      <c r="A11822" t="s">
        <v>394</v>
      </c>
      <c r="B11822" t="s">
        <v>1325</v>
      </c>
      <c r="C11822" t="s">
        <v>89</v>
      </c>
      <c r="D11822" t="s">
        <v>8757</v>
      </c>
      <c r="E11822" t="s">
        <v>1164</v>
      </c>
      <c r="F11822" t="s">
        <v>89</v>
      </c>
      <c r="G11822" t="s">
        <v>89</v>
      </c>
      <c r="H11822" t="s">
        <v>93</v>
      </c>
    </row>
    <row r="11823" spans="1:8" x14ac:dyDescent="0.25">
      <c r="A11823" t="s">
        <v>394</v>
      </c>
      <c r="B11823" t="s">
        <v>1714</v>
      </c>
      <c r="C11823" t="s">
        <v>89</v>
      </c>
      <c r="D11823" t="s">
        <v>8756</v>
      </c>
      <c r="E11823" t="s">
        <v>1153</v>
      </c>
      <c r="F11823" t="s">
        <v>89</v>
      </c>
      <c r="G11823" t="s">
        <v>89</v>
      </c>
      <c r="H11823" t="s">
        <v>93</v>
      </c>
    </row>
    <row r="11824" spans="1:8" x14ac:dyDescent="0.25">
      <c r="A11824" t="s">
        <v>394</v>
      </c>
      <c r="B11824" t="s">
        <v>8758</v>
      </c>
      <c r="C11824" t="s">
        <v>89</v>
      </c>
      <c r="D11824" t="s">
        <v>89</v>
      </c>
      <c r="E11824" t="s">
        <v>1135</v>
      </c>
      <c r="F11824" t="s">
        <v>89</v>
      </c>
      <c r="G11824" t="s">
        <v>89</v>
      </c>
      <c r="H11824" t="s">
        <v>93</v>
      </c>
    </row>
    <row r="11825" spans="1:8" x14ac:dyDescent="0.25">
      <c r="A11825" t="s">
        <v>394</v>
      </c>
      <c r="B11825" t="s">
        <v>1284</v>
      </c>
      <c r="C11825" t="s">
        <v>89</v>
      </c>
      <c r="D11825" t="s">
        <v>89</v>
      </c>
      <c r="E11825" t="s">
        <v>1129</v>
      </c>
      <c r="F11825" t="s">
        <v>89</v>
      </c>
      <c r="G11825" t="s">
        <v>89</v>
      </c>
      <c r="H11825" t="s">
        <v>93</v>
      </c>
    </row>
    <row r="11826" spans="1:8" x14ac:dyDescent="0.25">
      <c r="A11826" t="s">
        <v>394</v>
      </c>
      <c r="B11826" t="s">
        <v>1122</v>
      </c>
      <c r="C11826" t="s">
        <v>89</v>
      </c>
      <c r="D11826" t="s">
        <v>89</v>
      </c>
      <c r="E11826" t="s">
        <v>1129</v>
      </c>
      <c r="F11826" t="s">
        <v>89</v>
      </c>
      <c r="G11826" t="s">
        <v>89</v>
      </c>
      <c r="H11826" t="s">
        <v>93</v>
      </c>
    </row>
    <row r="11827" spans="1:8" x14ac:dyDescent="0.25">
      <c r="A11827" t="s">
        <v>394</v>
      </c>
      <c r="B11827" t="s">
        <v>1331</v>
      </c>
      <c r="C11827" t="s">
        <v>89</v>
      </c>
      <c r="D11827" t="s">
        <v>89</v>
      </c>
      <c r="E11827" t="s">
        <v>1129</v>
      </c>
      <c r="F11827" t="s">
        <v>89</v>
      </c>
      <c r="G11827" t="s">
        <v>89</v>
      </c>
      <c r="H11827" t="s">
        <v>93</v>
      </c>
    </row>
    <row r="11828" spans="1:8" x14ac:dyDescent="0.25">
      <c r="A11828" t="s">
        <v>394</v>
      </c>
      <c r="B11828" t="s">
        <v>1124</v>
      </c>
      <c r="C11828" t="s">
        <v>89</v>
      </c>
      <c r="D11828" t="s">
        <v>89</v>
      </c>
      <c r="E11828" t="s">
        <v>1129</v>
      </c>
      <c r="F11828" t="s">
        <v>89</v>
      </c>
      <c r="G11828" t="s">
        <v>89</v>
      </c>
      <c r="H11828" t="s">
        <v>93</v>
      </c>
    </row>
    <row r="11829" spans="1:8" x14ac:dyDescent="0.25">
      <c r="A11829" t="s">
        <v>394</v>
      </c>
      <c r="B11829" t="s">
        <v>1125</v>
      </c>
      <c r="C11829" t="s">
        <v>89</v>
      </c>
      <c r="D11829" t="s">
        <v>89</v>
      </c>
      <c r="E11829" t="s">
        <v>1129</v>
      </c>
      <c r="F11829" t="s">
        <v>89</v>
      </c>
      <c r="G11829" t="s">
        <v>89</v>
      </c>
      <c r="H11829" t="s">
        <v>93</v>
      </c>
    </row>
    <row r="11830" spans="1:8" x14ac:dyDescent="0.25">
      <c r="A11830" t="s">
        <v>394</v>
      </c>
      <c r="B11830" t="s">
        <v>1126</v>
      </c>
      <c r="C11830" t="s">
        <v>89</v>
      </c>
      <c r="D11830" t="s">
        <v>89</v>
      </c>
      <c r="E11830" t="s">
        <v>1129</v>
      </c>
      <c r="F11830" t="s">
        <v>89</v>
      </c>
      <c r="G11830" t="s">
        <v>89</v>
      </c>
      <c r="H11830" t="s">
        <v>93</v>
      </c>
    </row>
    <row r="11831" spans="1:8" x14ac:dyDescent="0.25">
      <c r="A11831" t="s">
        <v>394</v>
      </c>
      <c r="B11831" t="s">
        <v>1127</v>
      </c>
      <c r="C11831" t="s">
        <v>89</v>
      </c>
      <c r="D11831" t="s">
        <v>89</v>
      </c>
      <c r="E11831" t="s">
        <v>1129</v>
      </c>
      <c r="F11831" t="s">
        <v>89</v>
      </c>
      <c r="G11831" t="s">
        <v>89</v>
      </c>
      <c r="H11831" t="s">
        <v>93</v>
      </c>
    </row>
    <row r="11832" spans="1:8" x14ac:dyDescent="0.25">
      <c r="A11832" t="s">
        <v>394</v>
      </c>
      <c r="B11832" t="s">
        <v>1198</v>
      </c>
      <c r="C11832" t="s">
        <v>89</v>
      </c>
      <c r="D11832" t="s">
        <v>89</v>
      </c>
      <c r="E11832" t="s">
        <v>1129</v>
      </c>
      <c r="F11832" t="s">
        <v>89</v>
      </c>
      <c r="G11832" t="s">
        <v>89</v>
      </c>
      <c r="H11832" t="s">
        <v>93</v>
      </c>
    </row>
    <row r="11833" spans="1:8" x14ac:dyDescent="0.25">
      <c r="A11833" t="s">
        <v>394</v>
      </c>
      <c r="B11833" t="s">
        <v>1333</v>
      </c>
      <c r="C11833" t="s">
        <v>89</v>
      </c>
      <c r="D11833" t="s">
        <v>89</v>
      </c>
      <c r="E11833" t="s">
        <v>1129</v>
      </c>
      <c r="F11833" t="s">
        <v>89</v>
      </c>
      <c r="G11833" t="s">
        <v>89</v>
      </c>
      <c r="H11833" t="s">
        <v>93</v>
      </c>
    </row>
    <row r="11834" spans="1:8" x14ac:dyDescent="0.25">
      <c r="A11834" t="s">
        <v>394</v>
      </c>
      <c r="B11834" t="s">
        <v>1334</v>
      </c>
      <c r="C11834" t="s">
        <v>89</v>
      </c>
      <c r="D11834" t="s">
        <v>89</v>
      </c>
      <c r="E11834" t="s">
        <v>1129</v>
      </c>
      <c r="F11834" t="s">
        <v>89</v>
      </c>
      <c r="G11834" t="s">
        <v>89</v>
      </c>
      <c r="H11834" t="s">
        <v>93</v>
      </c>
    </row>
    <row r="11835" spans="1:8" x14ac:dyDescent="0.25">
      <c r="A11835" t="s">
        <v>394</v>
      </c>
      <c r="B11835" t="s">
        <v>1726</v>
      </c>
      <c r="C11835" t="s">
        <v>89</v>
      </c>
      <c r="D11835" t="s">
        <v>89</v>
      </c>
      <c r="E11835" t="s">
        <v>1129</v>
      </c>
      <c r="F11835" t="s">
        <v>89</v>
      </c>
      <c r="G11835" t="s">
        <v>89</v>
      </c>
      <c r="H11835" t="s">
        <v>93</v>
      </c>
    </row>
    <row r="11836" spans="1:8" x14ac:dyDescent="0.25">
      <c r="A11836" t="s">
        <v>394</v>
      </c>
      <c r="B11836" t="s">
        <v>1473</v>
      </c>
      <c r="C11836" t="s">
        <v>89</v>
      </c>
      <c r="D11836" t="s">
        <v>89</v>
      </c>
      <c r="E11836" t="s">
        <v>1129</v>
      </c>
      <c r="F11836" t="s">
        <v>89</v>
      </c>
      <c r="G11836" t="s">
        <v>89</v>
      </c>
      <c r="H11836" t="s">
        <v>93</v>
      </c>
    </row>
    <row r="11837" spans="1:8" x14ac:dyDescent="0.25">
      <c r="A11837" t="s">
        <v>394</v>
      </c>
      <c r="B11837" t="s">
        <v>1727</v>
      </c>
      <c r="C11837" t="s">
        <v>89</v>
      </c>
      <c r="D11837" t="s">
        <v>89</v>
      </c>
      <c r="E11837" t="s">
        <v>1129</v>
      </c>
      <c r="F11837" t="s">
        <v>89</v>
      </c>
      <c r="G11837" t="s">
        <v>89</v>
      </c>
      <c r="H11837" t="s">
        <v>93</v>
      </c>
    </row>
    <row r="11838" spans="1:8" x14ac:dyDescent="0.25">
      <c r="A11838" t="s">
        <v>394</v>
      </c>
      <c r="B11838" t="s">
        <v>1729</v>
      </c>
      <c r="C11838" t="s">
        <v>89</v>
      </c>
      <c r="D11838" t="s">
        <v>89</v>
      </c>
      <c r="E11838" t="s">
        <v>1129</v>
      </c>
      <c r="F11838" t="s">
        <v>89</v>
      </c>
      <c r="G11838" t="s">
        <v>89</v>
      </c>
      <c r="H11838" t="s">
        <v>93</v>
      </c>
    </row>
    <row r="11839" spans="1:8" x14ac:dyDescent="0.25">
      <c r="A11839" t="s">
        <v>394</v>
      </c>
      <c r="B11839" t="s">
        <v>1266</v>
      </c>
      <c r="C11839" t="s">
        <v>89</v>
      </c>
      <c r="D11839" t="s">
        <v>89</v>
      </c>
      <c r="E11839" t="s">
        <v>1129</v>
      </c>
      <c r="F11839" t="s">
        <v>89</v>
      </c>
      <c r="G11839" t="s">
        <v>89</v>
      </c>
      <c r="H11839" t="s">
        <v>93</v>
      </c>
    </row>
    <row r="11840" spans="1:8" x14ac:dyDescent="0.25">
      <c r="A11840" t="s">
        <v>394</v>
      </c>
      <c r="B11840" t="s">
        <v>1200</v>
      </c>
      <c r="C11840" t="s">
        <v>89</v>
      </c>
      <c r="D11840" t="s">
        <v>89</v>
      </c>
      <c r="E11840" t="s">
        <v>1131</v>
      </c>
      <c r="F11840" t="s">
        <v>89</v>
      </c>
      <c r="G11840" t="s">
        <v>89</v>
      </c>
      <c r="H11840" t="s">
        <v>93</v>
      </c>
    </row>
    <row r="11841" spans="1:8" x14ac:dyDescent="0.25">
      <c r="A11841" t="s">
        <v>394</v>
      </c>
      <c r="B11841" t="s">
        <v>1130</v>
      </c>
      <c r="C11841" t="s">
        <v>89</v>
      </c>
      <c r="D11841" t="s">
        <v>89</v>
      </c>
      <c r="E11841" t="s">
        <v>1202</v>
      </c>
      <c r="F11841" t="s">
        <v>89</v>
      </c>
      <c r="G11841" t="s">
        <v>89</v>
      </c>
      <c r="H11841" t="s">
        <v>93</v>
      </c>
    </row>
    <row r="11842" spans="1:8" x14ac:dyDescent="0.25">
      <c r="A11842" t="s">
        <v>394</v>
      </c>
      <c r="B11842" t="s">
        <v>1132</v>
      </c>
      <c r="C11842" t="s">
        <v>89</v>
      </c>
      <c r="D11842" t="s">
        <v>89</v>
      </c>
      <c r="E11842" t="s">
        <v>1133</v>
      </c>
      <c r="F11842" t="s">
        <v>89</v>
      </c>
      <c r="G11842" t="s">
        <v>89</v>
      </c>
      <c r="H11842" t="s">
        <v>93</v>
      </c>
    </row>
    <row r="11843" spans="1:8" x14ac:dyDescent="0.25">
      <c r="A11843" t="s">
        <v>394</v>
      </c>
      <c r="B11843" t="s">
        <v>1268</v>
      </c>
      <c r="C11843" t="s">
        <v>89</v>
      </c>
      <c r="D11843" t="s">
        <v>89</v>
      </c>
      <c r="E11843" t="s">
        <v>1135</v>
      </c>
      <c r="F11843" t="s">
        <v>89</v>
      </c>
      <c r="G11843" t="s">
        <v>89</v>
      </c>
      <c r="H11843" t="s">
        <v>93</v>
      </c>
    </row>
    <row r="11844" spans="1:8" x14ac:dyDescent="0.25">
      <c r="A11844" t="s">
        <v>394</v>
      </c>
      <c r="B11844" t="s">
        <v>1270</v>
      </c>
      <c r="C11844" t="s">
        <v>89</v>
      </c>
      <c r="D11844" t="s">
        <v>89</v>
      </c>
      <c r="E11844" t="s">
        <v>1135</v>
      </c>
      <c r="F11844" t="s">
        <v>89</v>
      </c>
      <c r="G11844" t="s">
        <v>89</v>
      </c>
      <c r="H11844" t="s">
        <v>93</v>
      </c>
    </row>
    <row r="11845" spans="1:8" x14ac:dyDescent="0.25">
      <c r="A11845" t="s">
        <v>394</v>
      </c>
      <c r="B11845" t="s">
        <v>1232</v>
      </c>
      <c r="C11845" t="s">
        <v>89</v>
      </c>
      <c r="D11845" t="s">
        <v>89</v>
      </c>
      <c r="E11845" t="s">
        <v>1135</v>
      </c>
      <c r="F11845" t="s">
        <v>89</v>
      </c>
      <c r="G11845" t="s">
        <v>89</v>
      </c>
      <c r="H11845" t="s">
        <v>93</v>
      </c>
    </row>
    <row r="11846" spans="1:8" x14ac:dyDescent="0.25">
      <c r="A11846" t="s">
        <v>394</v>
      </c>
      <c r="B11846" t="s">
        <v>1730</v>
      </c>
      <c r="C11846" t="s">
        <v>89</v>
      </c>
      <c r="D11846" t="s">
        <v>89</v>
      </c>
      <c r="E11846" t="s">
        <v>1135</v>
      </c>
      <c r="F11846" t="s">
        <v>89</v>
      </c>
      <c r="G11846" t="s">
        <v>89</v>
      </c>
      <c r="H11846" t="s">
        <v>93</v>
      </c>
    </row>
    <row r="11847" spans="1:8" x14ac:dyDescent="0.25">
      <c r="A11847" t="s">
        <v>394</v>
      </c>
      <c r="B11847" t="s">
        <v>2706</v>
      </c>
      <c r="C11847" t="s">
        <v>89</v>
      </c>
      <c r="D11847" t="s">
        <v>89</v>
      </c>
      <c r="E11847" t="s">
        <v>1135</v>
      </c>
      <c r="F11847" t="s">
        <v>89</v>
      </c>
      <c r="G11847" t="s">
        <v>89</v>
      </c>
      <c r="H11847" t="s">
        <v>93</v>
      </c>
    </row>
    <row r="11848" spans="1:8" x14ac:dyDescent="0.25">
      <c r="A11848" t="s">
        <v>394</v>
      </c>
      <c r="B11848" t="s">
        <v>3712</v>
      </c>
      <c r="C11848" t="s">
        <v>89</v>
      </c>
      <c r="D11848" t="s">
        <v>89</v>
      </c>
      <c r="E11848" t="s">
        <v>1135</v>
      </c>
      <c r="F11848" t="s">
        <v>89</v>
      </c>
      <c r="G11848" t="s">
        <v>89</v>
      </c>
      <c r="H11848" t="s">
        <v>93</v>
      </c>
    </row>
    <row r="11849" spans="1:8" x14ac:dyDescent="0.25">
      <c r="A11849" t="s">
        <v>394</v>
      </c>
      <c r="B11849" t="s">
        <v>1138</v>
      </c>
      <c r="C11849" t="s">
        <v>89</v>
      </c>
      <c r="D11849" t="s">
        <v>89</v>
      </c>
      <c r="E11849" t="s">
        <v>1139</v>
      </c>
      <c r="F11849" t="s">
        <v>89</v>
      </c>
      <c r="G11849" t="s">
        <v>89</v>
      </c>
      <c r="H11849" t="s">
        <v>93</v>
      </c>
    </row>
    <row r="11850" spans="1:8" x14ac:dyDescent="0.25">
      <c r="A11850" t="s">
        <v>395</v>
      </c>
      <c r="B11850" t="s">
        <v>2695</v>
      </c>
      <c r="C11850" t="s">
        <v>89</v>
      </c>
      <c r="D11850" t="s">
        <v>8759</v>
      </c>
      <c r="E11850" t="s">
        <v>1346</v>
      </c>
      <c r="F11850" t="s">
        <v>89</v>
      </c>
      <c r="G11850" t="s">
        <v>89</v>
      </c>
      <c r="H11850" t="s">
        <v>93</v>
      </c>
    </row>
    <row r="11851" spans="1:8" x14ac:dyDescent="0.25">
      <c r="A11851" t="s">
        <v>395</v>
      </c>
      <c r="B11851" t="s">
        <v>3766</v>
      </c>
      <c r="C11851" t="s">
        <v>89</v>
      </c>
      <c r="D11851" t="s">
        <v>8759</v>
      </c>
      <c r="E11851" t="s">
        <v>1342</v>
      </c>
      <c r="F11851" t="s">
        <v>89</v>
      </c>
      <c r="G11851" t="s">
        <v>89</v>
      </c>
      <c r="H11851" t="s">
        <v>93</v>
      </c>
    </row>
    <row r="11852" spans="1:8" x14ac:dyDescent="0.25">
      <c r="A11852" t="s">
        <v>395</v>
      </c>
      <c r="B11852" t="s">
        <v>8760</v>
      </c>
      <c r="C11852" t="s">
        <v>89</v>
      </c>
      <c r="D11852" t="s">
        <v>8761</v>
      </c>
      <c r="E11852" t="s">
        <v>2449</v>
      </c>
      <c r="F11852" t="s">
        <v>89</v>
      </c>
      <c r="G11852" t="s">
        <v>89</v>
      </c>
      <c r="H11852" t="s">
        <v>93</v>
      </c>
    </row>
    <row r="11853" spans="1:8" x14ac:dyDescent="0.25">
      <c r="A11853" t="s">
        <v>395</v>
      </c>
      <c r="B11853" t="s">
        <v>3769</v>
      </c>
      <c r="C11853" t="s">
        <v>89</v>
      </c>
      <c r="D11853" t="s">
        <v>8759</v>
      </c>
      <c r="E11853" t="s">
        <v>2404</v>
      </c>
      <c r="F11853" t="s">
        <v>89</v>
      </c>
      <c r="G11853" t="s">
        <v>89</v>
      </c>
      <c r="H11853" t="s">
        <v>93</v>
      </c>
    </row>
    <row r="11854" spans="1:8" x14ac:dyDescent="0.25">
      <c r="A11854" t="s">
        <v>395</v>
      </c>
      <c r="B11854" t="s">
        <v>3779</v>
      </c>
      <c r="C11854" t="s">
        <v>89</v>
      </c>
      <c r="D11854" t="s">
        <v>89</v>
      </c>
      <c r="E11854" t="s">
        <v>1342</v>
      </c>
      <c r="F11854" t="s">
        <v>89</v>
      </c>
      <c r="G11854" t="s">
        <v>89</v>
      </c>
      <c r="H11854" t="s">
        <v>93</v>
      </c>
    </row>
    <row r="11855" spans="1:8" x14ac:dyDescent="0.25">
      <c r="A11855" t="s">
        <v>395</v>
      </c>
      <c r="B11855" t="s">
        <v>4907</v>
      </c>
      <c r="C11855" t="s">
        <v>89</v>
      </c>
      <c r="D11855" t="s">
        <v>3207</v>
      </c>
      <c r="E11855" t="s">
        <v>6364</v>
      </c>
      <c r="F11855" t="s">
        <v>89</v>
      </c>
      <c r="G11855" t="s">
        <v>89</v>
      </c>
      <c r="H11855" t="s">
        <v>93</v>
      </c>
    </row>
    <row r="11856" spans="1:8" x14ac:dyDescent="0.25">
      <c r="A11856" t="s">
        <v>395</v>
      </c>
      <c r="B11856" t="s">
        <v>8762</v>
      </c>
      <c r="C11856" t="s">
        <v>89</v>
      </c>
      <c r="D11856" t="s">
        <v>8763</v>
      </c>
      <c r="E11856" t="s">
        <v>1097</v>
      </c>
      <c r="F11856" t="s">
        <v>89</v>
      </c>
      <c r="G11856" t="s">
        <v>89</v>
      </c>
      <c r="H11856" t="s">
        <v>93</v>
      </c>
    </row>
    <row r="11857" spans="1:8" x14ac:dyDescent="0.25">
      <c r="A11857" t="s">
        <v>395</v>
      </c>
      <c r="B11857" t="s">
        <v>8760</v>
      </c>
      <c r="C11857" t="s">
        <v>89</v>
      </c>
      <c r="D11857" t="s">
        <v>8761</v>
      </c>
      <c r="E11857" t="s">
        <v>2449</v>
      </c>
      <c r="F11857" t="s">
        <v>89</v>
      </c>
      <c r="G11857" t="s">
        <v>89</v>
      </c>
      <c r="H11857" t="s">
        <v>93</v>
      </c>
    </row>
    <row r="11858" spans="1:8" x14ac:dyDescent="0.25">
      <c r="A11858" t="s">
        <v>395</v>
      </c>
      <c r="B11858" t="s">
        <v>8764</v>
      </c>
      <c r="C11858" t="s">
        <v>89</v>
      </c>
      <c r="D11858" t="s">
        <v>8765</v>
      </c>
      <c r="E11858" t="s">
        <v>1258</v>
      </c>
      <c r="F11858" t="s">
        <v>89</v>
      </c>
      <c r="G11858" t="s">
        <v>89</v>
      </c>
      <c r="H11858" t="s">
        <v>93</v>
      </c>
    </row>
    <row r="11859" spans="1:8" x14ac:dyDescent="0.25">
      <c r="A11859" t="s">
        <v>395</v>
      </c>
      <c r="B11859" t="s">
        <v>3769</v>
      </c>
      <c r="C11859" t="s">
        <v>89</v>
      </c>
      <c r="D11859" t="s">
        <v>8759</v>
      </c>
      <c r="E11859" t="s">
        <v>2404</v>
      </c>
      <c r="F11859" t="s">
        <v>89</v>
      </c>
      <c r="G11859" t="s">
        <v>89</v>
      </c>
      <c r="H11859" t="s">
        <v>93</v>
      </c>
    </row>
    <row r="11860" spans="1:8" x14ac:dyDescent="0.25">
      <c r="A11860" t="s">
        <v>395</v>
      </c>
      <c r="B11860" t="s">
        <v>3779</v>
      </c>
      <c r="C11860" t="s">
        <v>89</v>
      </c>
      <c r="D11860" t="s">
        <v>89</v>
      </c>
      <c r="E11860" t="s">
        <v>1342</v>
      </c>
      <c r="F11860" t="s">
        <v>89</v>
      </c>
      <c r="G11860" t="s">
        <v>89</v>
      </c>
      <c r="H11860" t="s">
        <v>93</v>
      </c>
    </row>
    <row r="11861" spans="1:8" x14ac:dyDescent="0.25">
      <c r="A11861" t="s">
        <v>395</v>
      </c>
      <c r="B11861" t="s">
        <v>3766</v>
      </c>
      <c r="C11861" t="s">
        <v>89</v>
      </c>
      <c r="D11861" t="s">
        <v>8759</v>
      </c>
      <c r="E11861" t="s">
        <v>1342</v>
      </c>
      <c r="F11861" t="s">
        <v>89</v>
      </c>
      <c r="G11861" t="s">
        <v>89</v>
      </c>
      <c r="H11861" t="s">
        <v>93</v>
      </c>
    </row>
    <row r="11862" spans="1:8" x14ac:dyDescent="0.25">
      <c r="A11862" t="s">
        <v>395</v>
      </c>
      <c r="B11862" t="s">
        <v>8766</v>
      </c>
      <c r="C11862" t="s">
        <v>89</v>
      </c>
      <c r="D11862" t="s">
        <v>89</v>
      </c>
      <c r="E11862" t="s">
        <v>1342</v>
      </c>
      <c r="F11862" t="s">
        <v>89</v>
      </c>
      <c r="G11862" t="s">
        <v>89</v>
      </c>
      <c r="H11862" t="s">
        <v>93</v>
      </c>
    </row>
    <row r="11863" spans="1:8" x14ac:dyDescent="0.25">
      <c r="A11863" t="s">
        <v>395</v>
      </c>
      <c r="B11863" t="s">
        <v>2695</v>
      </c>
      <c r="C11863" t="s">
        <v>89</v>
      </c>
      <c r="D11863" t="s">
        <v>8759</v>
      </c>
      <c r="E11863" t="s">
        <v>1346</v>
      </c>
      <c r="F11863" t="s">
        <v>89</v>
      </c>
      <c r="G11863" t="s">
        <v>89</v>
      </c>
      <c r="H11863" t="s">
        <v>93</v>
      </c>
    </row>
    <row r="11864" spans="1:8" x14ac:dyDescent="0.25">
      <c r="A11864" t="s">
        <v>395</v>
      </c>
      <c r="B11864" t="s">
        <v>8767</v>
      </c>
      <c r="C11864" t="s">
        <v>89</v>
      </c>
      <c r="D11864" t="s">
        <v>8768</v>
      </c>
      <c r="E11864" t="s">
        <v>2404</v>
      </c>
      <c r="F11864" t="s">
        <v>89</v>
      </c>
      <c r="G11864" t="s">
        <v>89</v>
      </c>
      <c r="H11864" t="s">
        <v>93</v>
      </c>
    </row>
    <row r="11865" spans="1:8" x14ac:dyDescent="0.25">
      <c r="A11865" t="s">
        <v>395</v>
      </c>
      <c r="B11865" t="s">
        <v>1724</v>
      </c>
      <c r="C11865" t="s">
        <v>89</v>
      </c>
      <c r="D11865" t="s">
        <v>3770</v>
      </c>
      <c r="E11865" t="s">
        <v>1233</v>
      </c>
      <c r="F11865" t="s">
        <v>89</v>
      </c>
      <c r="G11865" t="s">
        <v>89</v>
      </c>
      <c r="H11865" t="s">
        <v>93</v>
      </c>
    </row>
    <row r="11866" spans="1:8" x14ac:dyDescent="0.25">
      <c r="A11866" t="s">
        <v>395</v>
      </c>
      <c r="B11866" t="s">
        <v>1122</v>
      </c>
      <c r="C11866" t="s">
        <v>89</v>
      </c>
      <c r="D11866" t="s">
        <v>89</v>
      </c>
      <c r="E11866" t="s">
        <v>1218</v>
      </c>
      <c r="F11866" t="s">
        <v>89</v>
      </c>
      <c r="G11866" t="s">
        <v>89</v>
      </c>
      <c r="H11866" t="s">
        <v>93</v>
      </c>
    </row>
    <row r="11867" spans="1:8" x14ac:dyDescent="0.25">
      <c r="A11867" t="s">
        <v>395</v>
      </c>
      <c r="B11867" t="s">
        <v>8769</v>
      </c>
      <c r="C11867" t="s">
        <v>89</v>
      </c>
      <c r="D11867" t="s">
        <v>89</v>
      </c>
      <c r="E11867" t="s">
        <v>1386</v>
      </c>
      <c r="F11867" t="s">
        <v>89</v>
      </c>
      <c r="G11867" t="s">
        <v>89</v>
      </c>
      <c r="H11867" t="s">
        <v>93</v>
      </c>
    </row>
    <row r="11868" spans="1:8" x14ac:dyDescent="0.25">
      <c r="A11868" t="s">
        <v>395</v>
      </c>
      <c r="B11868" t="s">
        <v>8770</v>
      </c>
      <c r="C11868" t="s">
        <v>89</v>
      </c>
      <c r="D11868" t="s">
        <v>89</v>
      </c>
      <c r="E11868" t="s">
        <v>1202</v>
      </c>
      <c r="F11868" t="s">
        <v>89</v>
      </c>
      <c r="G11868" t="s">
        <v>89</v>
      </c>
      <c r="H11868" t="s">
        <v>93</v>
      </c>
    </row>
    <row r="11869" spans="1:8" x14ac:dyDescent="0.25">
      <c r="A11869" t="s">
        <v>395</v>
      </c>
      <c r="B11869" t="s">
        <v>1200</v>
      </c>
      <c r="C11869" t="s">
        <v>89</v>
      </c>
      <c r="D11869" t="s">
        <v>89</v>
      </c>
      <c r="E11869" t="s">
        <v>1387</v>
      </c>
      <c r="F11869" t="s">
        <v>89</v>
      </c>
      <c r="G11869" t="s">
        <v>89</v>
      </c>
      <c r="H11869" t="s">
        <v>93</v>
      </c>
    </row>
    <row r="11870" spans="1:8" x14ac:dyDescent="0.25">
      <c r="A11870" t="s">
        <v>395</v>
      </c>
      <c r="B11870" t="s">
        <v>1201</v>
      </c>
      <c r="C11870" t="s">
        <v>89</v>
      </c>
      <c r="D11870" t="s">
        <v>89</v>
      </c>
      <c r="E11870" t="s">
        <v>1221</v>
      </c>
      <c r="F11870" t="s">
        <v>89</v>
      </c>
      <c r="G11870" t="s">
        <v>89</v>
      </c>
      <c r="H11870" t="s">
        <v>93</v>
      </c>
    </row>
    <row r="11871" spans="1:8" x14ac:dyDescent="0.25">
      <c r="A11871" t="s">
        <v>395</v>
      </c>
      <c r="B11871" t="s">
        <v>1413</v>
      </c>
      <c r="C11871" t="s">
        <v>89</v>
      </c>
      <c r="D11871" t="s">
        <v>1117</v>
      </c>
      <c r="E11871" t="s">
        <v>1387</v>
      </c>
      <c r="F11871" t="s">
        <v>89</v>
      </c>
      <c r="G11871" t="s">
        <v>89</v>
      </c>
      <c r="H11871" t="s">
        <v>93</v>
      </c>
    </row>
    <row r="11872" spans="1:8" x14ac:dyDescent="0.25">
      <c r="A11872" t="s">
        <v>395</v>
      </c>
      <c r="B11872" t="s">
        <v>8771</v>
      </c>
      <c r="C11872" t="s">
        <v>89</v>
      </c>
      <c r="D11872" t="s">
        <v>2137</v>
      </c>
      <c r="E11872" t="s">
        <v>2428</v>
      </c>
      <c r="F11872" t="s">
        <v>89</v>
      </c>
      <c r="G11872" t="s">
        <v>89</v>
      </c>
      <c r="H11872" t="s">
        <v>93</v>
      </c>
    </row>
    <row r="11873" spans="1:8" x14ac:dyDescent="0.25">
      <c r="A11873" t="s">
        <v>395</v>
      </c>
      <c r="B11873" t="s">
        <v>8772</v>
      </c>
      <c r="C11873" t="s">
        <v>89</v>
      </c>
      <c r="D11873" t="s">
        <v>89</v>
      </c>
      <c r="E11873" t="s">
        <v>5671</v>
      </c>
      <c r="F11873" t="s">
        <v>89</v>
      </c>
      <c r="G11873" t="s">
        <v>89</v>
      </c>
      <c r="H11873" t="s">
        <v>93</v>
      </c>
    </row>
    <row r="11874" spans="1:8" x14ac:dyDescent="0.25">
      <c r="A11874" t="s">
        <v>395</v>
      </c>
      <c r="B11874" t="s">
        <v>8773</v>
      </c>
      <c r="C11874" t="s">
        <v>89</v>
      </c>
      <c r="D11874" t="s">
        <v>89</v>
      </c>
      <c r="E11874" t="s">
        <v>2428</v>
      </c>
      <c r="F11874" t="s">
        <v>89</v>
      </c>
      <c r="G11874" t="s">
        <v>89</v>
      </c>
      <c r="H11874" t="s">
        <v>93</v>
      </c>
    </row>
    <row r="11875" spans="1:8" x14ac:dyDescent="0.25">
      <c r="A11875" t="s">
        <v>395</v>
      </c>
      <c r="B11875" t="s">
        <v>8774</v>
      </c>
      <c r="C11875" t="s">
        <v>89</v>
      </c>
      <c r="D11875" t="s">
        <v>89</v>
      </c>
      <c r="E11875" t="s">
        <v>5671</v>
      </c>
      <c r="F11875" t="s">
        <v>89</v>
      </c>
      <c r="G11875" t="s">
        <v>89</v>
      </c>
      <c r="H11875" t="s">
        <v>93</v>
      </c>
    </row>
    <row r="11876" spans="1:8" x14ac:dyDescent="0.25">
      <c r="A11876" t="s">
        <v>395</v>
      </c>
      <c r="B11876" t="s">
        <v>8775</v>
      </c>
      <c r="C11876" t="s">
        <v>89</v>
      </c>
      <c r="D11876" t="s">
        <v>89</v>
      </c>
      <c r="E11876" t="s">
        <v>1221</v>
      </c>
      <c r="F11876" t="s">
        <v>89</v>
      </c>
      <c r="G11876" t="s">
        <v>89</v>
      </c>
      <c r="H11876" t="s">
        <v>93</v>
      </c>
    </row>
    <row r="11877" spans="1:8" x14ac:dyDescent="0.25">
      <c r="A11877" t="s">
        <v>395</v>
      </c>
      <c r="B11877" t="s">
        <v>1268</v>
      </c>
      <c r="C11877" t="s">
        <v>89</v>
      </c>
      <c r="D11877" t="s">
        <v>89</v>
      </c>
      <c r="E11877" t="s">
        <v>1388</v>
      </c>
      <c r="F11877" t="s">
        <v>89</v>
      </c>
      <c r="G11877" t="s">
        <v>89</v>
      </c>
      <c r="H11877" t="s">
        <v>93</v>
      </c>
    </row>
    <row r="11878" spans="1:8" x14ac:dyDescent="0.25">
      <c r="A11878" t="s">
        <v>395</v>
      </c>
      <c r="B11878" t="s">
        <v>8776</v>
      </c>
      <c r="C11878" t="s">
        <v>89</v>
      </c>
      <c r="D11878" t="s">
        <v>89</v>
      </c>
      <c r="E11878" t="s">
        <v>8777</v>
      </c>
      <c r="F11878" t="s">
        <v>89</v>
      </c>
      <c r="G11878" t="s">
        <v>89</v>
      </c>
      <c r="H11878" t="s">
        <v>93</v>
      </c>
    </row>
    <row r="11879" spans="1:8" x14ac:dyDescent="0.25">
      <c r="A11879" t="s">
        <v>395</v>
      </c>
      <c r="B11879" t="s">
        <v>1138</v>
      </c>
      <c r="C11879" t="s">
        <v>89</v>
      </c>
      <c r="D11879" t="s">
        <v>89</v>
      </c>
      <c r="E11879" t="s">
        <v>1139</v>
      </c>
      <c r="F11879" t="s">
        <v>89</v>
      </c>
      <c r="G11879" t="s">
        <v>89</v>
      </c>
      <c r="H11879" t="s">
        <v>93</v>
      </c>
    </row>
    <row r="11880" spans="1:8" x14ac:dyDescent="0.25">
      <c r="A11880" t="s">
        <v>396</v>
      </c>
      <c r="B11880" t="s">
        <v>2252</v>
      </c>
      <c r="C11880" t="s">
        <v>89</v>
      </c>
      <c r="D11880" t="s">
        <v>89</v>
      </c>
      <c r="E11880" t="s">
        <v>1335</v>
      </c>
      <c r="F11880" t="s">
        <v>89</v>
      </c>
      <c r="G11880" t="s">
        <v>89</v>
      </c>
      <c r="H11880" t="s">
        <v>93</v>
      </c>
    </row>
    <row r="11881" spans="1:8" x14ac:dyDescent="0.25">
      <c r="A11881" t="s">
        <v>396</v>
      </c>
      <c r="B11881" t="s">
        <v>1392</v>
      </c>
      <c r="C11881" t="s">
        <v>89</v>
      </c>
      <c r="D11881" t="s">
        <v>89</v>
      </c>
      <c r="E11881" t="s">
        <v>1272</v>
      </c>
      <c r="F11881" t="s">
        <v>89</v>
      </c>
      <c r="G11881" t="s">
        <v>89</v>
      </c>
      <c r="H11881" t="s">
        <v>93</v>
      </c>
    </row>
    <row r="11882" spans="1:8" x14ac:dyDescent="0.25">
      <c r="A11882" t="s">
        <v>396</v>
      </c>
      <c r="B11882" t="s">
        <v>2147</v>
      </c>
      <c r="C11882" t="s">
        <v>89</v>
      </c>
      <c r="D11882" t="s">
        <v>89</v>
      </c>
      <c r="E11882" t="s">
        <v>1100</v>
      </c>
      <c r="F11882" t="s">
        <v>89</v>
      </c>
      <c r="G11882" t="s">
        <v>89</v>
      </c>
      <c r="H11882" t="s">
        <v>93</v>
      </c>
    </row>
    <row r="11883" spans="1:8" x14ac:dyDescent="0.25">
      <c r="A11883" t="s">
        <v>396</v>
      </c>
      <c r="B11883" t="s">
        <v>2140</v>
      </c>
      <c r="C11883" t="s">
        <v>89</v>
      </c>
      <c r="D11883" t="s">
        <v>89</v>
      </c>
      <c r="E11883" t="s">
        <v>1278</v>
      </c>
      <c r="F11883" t="s">
        <v>89</v>
      </c>
      <c r="G11883" t="s">
        <v>89</v>
      </c>
      <c r="H11883" t="s">
        <v>93</v>
      </c>
    </row>
    <row r="11884" spans="1:8" x14ac:dyDescent="0.25">
      <c r="A11884" t="s">
        <v>396</v>
      </c>
      <c r="B11884" t="s">
        <v>8778</v>
      </c>
      <c r="C11884" t="s">
        <v>89</v>
      </c>
      <c r="D11884" t="s">
        <v>89</v>
      </c>
      <c r="E11884" t="s">
        <v>1238</v>
      </c>
      <c r="F11884" t="s">
        <v>89</v>
      </c>
      <c r="G11884" t="s">
        <v>89</v>
      </c>
      <c r="H11884" t="s">
        <v>93</v>
      </c>
    </row>
    <row r="11885" spans="1:8" x14ac:dyDescent="0.25">
      <c r="A11885" t="s">
        <v>396</v>
      </c>
      <c r="B11885" t="s">
        <v>1392</v>
      </c>
      <c r="C11885" t="s">
        <v>89</v>
      </c>
      <c r="D11885" t="s">
        <v>89</v>
      </c>
      <c r="E11885" t="s">
        <v>1272</v>
      </c>
      <c r="F11885" t="s">
        <v>89</v>
      </c>
      <c r="G11885" t="s">
        <v>89</v>
      </c>
      <c r="H11885" t="s">
        <v>93</v>
      </c>
    </row>
    <row r="11886" spans="1:8" x14ac:dyDescent="0.25">
      <c r="A11886" t="s">
        <v>396</v>
      </c>
      <c r="B11886" t="s">
        <v>8779</v>
      </c>
      <c r="C11886" t="s">
        <v>89</v>
      </c>
      <c r="D11886" t="s">
        <v>89</v>
      </c>
      <c r="E11886" t="s">
        <v>1272</v>
      </c>
      <c r="F11886" t="s">
        <v>89</v>
      </c>
      <c r="G11886" t="s">
        <v>89</v>
      </c>
      <c r="H11886" t="s">
        <v>93</v>
      </c>
    </row>
    <row r="11887" spans="1:8" x14ac:dyDescent="0.25">
      <c r="A11887" t="s">
        <v>396</v>
      </c>
      <c r="B11887" t="s">
        <v>8780</v>
      </c>
      <c r="C11887" t="s">
        <v>89</v>
      </c>
      <c r="D11887" t="s">
        <v>89</v>
      </c>
      <c r="E11887" t="s">
        <v>1278</v>
      </c>
      <c r="F11887" t="s">
        <v>89</v>
      </c>
      <c r="G11887" t="s">
        <v>89</v>
      </c>
      <c r="H11887" t="s">
        <v>93</v>
      </c>
    </row>
    <row r="11888" spans="1:8" x14ac:dyDescent="0.25">
      <c r="A11888" t="s">
        <v>396</v>
      </c>
      <c r="B11888" t="s">
        <v>2147</v>
      </c>
      <c r="C11888" t="s">
        <v>89</v>
      </c>
      <c r="D11888" t="s">
        <v>89</v>
      </c>
      <c r="E11888" t="s">
        <v>1100</v>
      </c>
      <c r="F11888" t="s">
        <v>89</v>
      </c>
      <c r="G11888" t="s">
        <v>89</v>
      </c>
      <c r="H11888" t="s">
        <v>93</v>
      </c>
    </row>
    <row r="11889" spans="1:8" x14ac:dyDescent="0.25">
      <c r="A11889" t="s">
        <v>396</v>
      </c>
      <c r="B11889" t="s">
        <v>2140</v>
      </c>
      <c r="C11889" t="s">
        <v>89</v>
      </c>
      <c r="D11889" t="s">
        <v>89</v>
      </c>
      <c r="E11889" t="s">
        <v>1278</v>
      </c>
      <c r="F11889" t="s">
        <v>89</v>
      </c>
      <c r="G11889" t="s">
        <v>89</v>
      </c>
      <c r="H11889" t="s">
        <v>93</v>
      </c>
    </row>
    <row r="11890" spans="1:8" x14ac:dyDescent="0.25">
      <c r="A11890" t="s">
        <v>396</v>
      </c>
      <c r="B11890" t="s">
        <v>8778</v>
      </c>
      <c r="C11890" t="s">
        <v>89</v>
      </c>
      <c r="D11890" t="s">
        <v>89</v>
      </c>
      <c r="E11890" t="s">
        <v>1238</v>
      </c>
      <c r="F11890" t="s">
        <v>89</v>
      </c>
      <c r="G11890" t="s">
        <v>89</v>
      </c>
      <c r="H11890" t="s">
        <v>93</v>
      </c>
    </row>
    <row r="11891" spans="1:8" x14ac:dyDescent="0.25">
      <c r="A11891" t="s">
        <v>396</v>
      </c>
      <c r="B11891" t="s">
        <v>8781</v>
      </c>
      <c r="C11891" t="s">
        <v>89</v>
      </c>
      <c r="D11891" t="s">
        <v>89</v>
      </c>
      <c r="E11891" t="s">
        <v>1105</v>
      </c>
      <c r="F11891" t="s">
        <v>89</v>
      </c>
      <c r="G11891" t="s">
        <v>89</v>
      </c>
      <c r="H11891" t="s">
        <v>93</v>
      </c>
    </row>
    <row r="11892" spans="1:8" x14ac:dyDescent="0.25">
      <c r="A11892" t="s">
        <v>396</v>
      </c>
      <c r="B11892" t="s">
        <v>2252</v>
      </c>
      <c r="C11892" t="s">
        <v>89</v>
      </c>
      <c r="D11892" t="s">
        <v>89</v>
      </c>
      <c r="E11892" t="s">
        <v>1335</v>
      </c>
      <c r="F11892" t="s">
        <v>89</v>
      </c>
      <c r="G11892" t="s">
        <v>89</v>
      </c>
      <c r="H11892" t="s">
        <v>93</v>
      </c>
    </row>
    <row r="11893" spans="1:8" x14ac:dyDescent="0.25">
      <c r="A11893" t="s">
        <v>396</v>
      </c>
      <c r="B11893" t="s">
        <v>2139</v>
      </c>
      <c r="C11893" t="s">
        <v>89</v>
      </c>
      <c r="D11893" t="s">
        <v>89</v>
      </c>
      <c r="E11893" t="s">
        <v>1335</v>
      </c>
      <c r="F11893" t="s">
        <v>89</v>
      </c>
      <c r="G11893" t="s">
        <v>89</v>
      </c>
      <c r="H11893" t="s">
        <v>93</v>
      </c>
    </row>
    <row r="11894" spans="1:8" x14ac:dyDescent="0.25">
      <c r="A11894" t="s">
        <v>396</v>
      </c>
      <c r="B11894" t="s">
        <v>2151</v>
      </c>
      <c r="C11894" t="s">
        <v>89</v>
      </c>
      <c r="D11894" t="s">
        <v>89</v>
      </c>
      <c r="E11894" t="s">
        <v>1335</v>
      </c>
      <c r="F11894" t="s">
        <v>89</v>
      </c>
      <c r="G11894" t="s">
        <v>89</v>
      </c>
      <c r="H11894" t="s">
        <v>93</v>
      </c>
    </row>
    <row r="11895" spans="1:8" x14ac:dyDescent="0.25">
      <c r="A11895" t="s">
        <v>396</v>
      </c>
      <c r="B11895" t="s">
        <v>3223</v>
      </c>
      <c r="C11895" t="s">
        <v>89</v>
      </c>
      <c r="D11895" t="s">
        <v>89</v>
      </c>
      <c r="E11895" t="s">
        <v>1218</v>
      </c>
      <c r="F11895" t="s">
        <v>89</v>
      </c>
      <c r="G11895" t="s">
        <v>89</v>
      </c>
      <c r="H11895" t="s">
        <v>93</v>
      </c>
    </row>
    <row r="11896" spans="1:8" x14ac:dyDescent="0.25">
      <c r="A11896" t="s">
        <v>396</v>
      </c>
      <c r="B11896" t="s">
        <v>1198</v>
      </c>
      <c r="C11896" t="s">
        <v>89</v>
      </c>
      <c r="D11896" t="s">
        <v>89</v>
      </c>
      <c r="E11896" t="s">
        <v>1218</v>
      </c>
      <c r="F11896" t="s">
        <v>89</v>
      </c>
      <c r="G11896" t="s">
        <v>89</v>
      </c>
      <c r="H11896" t="s">
        <v>93</v>
      </c>
    </row>
    <row r="11897" spans="1:8" x14ac:dyDescent="0.25">
      <c r="A11897" t="s">
        <v>396</v>
      </c>
      <c r="B11897" t="s">
        <v>1201</v>
      </c>
      <c r="C11897" t="s">
        <v>89</v>
      </c>
      <c r="D11897" t="s">
        <v>89</v>
      </c>
      <c r="E11897" t="s">
        <v>1202</v>
      </c>
      <c r="F11897" t="s">
        <v>89</v>
      </c>
      <c r="G11897" t="s">
        <v>89</v>
      </c>
      <c r="H11897" t="s">
        <v>93</v>
      </c>
    </row>
    <row r="11898" spans="1:8" x14ac:dyDescent="0.25">
      <c r="A11898" t="s">
        <v>396</v>
      </c>
      <c r="B11898" t="s">
        <v>1130</v>
      </c>
      <c r="C11898" t="s">
        <v>89</v>
      </c>
      <c r="D11898" t="s">
        <v>89</v>
      </c>
      <c r="E11898" t="s">
        <v>1202</v>
      </c>
      <c r="F11898" t="s">
        <v>89</v>
      </c>
      <c r="G11898" t="s">
        <v>89</v>
      </c>
      <c r="H11898" t="s">
        <v>93</v>
      </c>
    </row>
    <row r="11899" spans="1:8" x14ac:dyDescent="0.25">
      <c r="A11899" t="s">
        <v>396</v>
      </c>
      <c r="B11899" t="s">
        <v>1132</v>
      </c>
      <c r="C11899" t="s">
        <v>89</v>
      </c>
      <c r="D11899" t="s">
        <v>89</v>
      </c>
      <c r="E11899" t="s">
        <v>1133</v>
      </c>
      <c r="F11899" t="s">
        <v>89</v>
      </c>
      <c r="G11899" t="s">
        <v>89</v>
      </c>
      <c r="H11899" t="s">
        <v>93</v>
      </c>
    </row>
    <row r="11900" spans="1:8" x14ac:dyDescent="0.25">
      <c r="A11900" t="s">
        <v>397</v>
      </c>
      <c r="B11900" t="s">
        <v>8782</v>
      </c>
      <c r="C11900" t="s">
        <v>89</v>
      </c>
      <c r="D11900" t="s">
        <v>89</v>
      </c>
      <c r="E11900" t="s">
        <v>4612</v>
      </c>
      <c r="F11900" t="s">
        <v>89</v>
      </c>
      <c r="G11900" t="s">
        <v>89</v>
      </c>
      <c r="H11900" t="s">
        <v>93</v>
      </c>
    </row>
    <row r="11901" spans="1:8" x14ac:dyDescent="0.25">
      <c r="A11901" t="s">
        <v>397</v>
      </c>
      <c r="B11901" t="s">
        <v>6764</v>
      </c>
      <c r="C11901" t="s">
        <v>89</v>
      </c>
      <c r="D11901" t="s">
        <v>89</v>
      </c>
      <c r="E11901" t="s">
        <v>4539</v>
      </c>
      <c r="F11901" t="s">
        <v>89</v>
      </c>
      <c r="G11901" t="s">
        <v>89</v>
      </c>
      <c r="H11901" t="s">
        <v>93</v>
      </c>
    </row>
    <row r="11902" spans="1:8" x14ac:dyDescent="0.25">
      <c r="A11902" t="s">
        <v>397</v>
      </c>
      <c r="B11902" t="s">
        <v>8783</v>
      </c>
      <c r="C11902" t="s">
        <v>89</v>
      </c>
      <c r="D11902" t="s">
        <v>89</v>
      </c>
      <c r="E11902" t="s">
        <v>4627</v>
      </c>
      <c r="F11902" t="s">
        <v>89</v>
      </c>
      <c r="G11902" t="s">
        <v>89</v>
      </c>
      <c r="H11902" t="s">
        <v>93</v>
      </c>
    </row>
    <row r="11903" spans="1:8" x14ac:dyDescent="0.25">
      <c r="A11903" t="s">
        <v>397</v>
      </c>
      <c r="B11903" t="s">
        <v>8784</v>
      </c>
      <c r="C11903" t="s">
        <v>89</v>
      </c>
      <c r="D11903" t="s">
        <v>1588</v>
      </c>
      <c r="E11903" t="s">
        <v>4661</v>
      </c>
      <c r="F11903" t="s">
        <v>89</v>
      </c>
      <c r="G11903" t="s">
        <v>89</v>
      </c>
      <c r="H11903" t="s">
        <v>93</v>
      </c>
    </row>
    <row r="11904" spans="1:8" x14ac:dyDescent="0.25">
      <c r="A11904" t="s">
        <v>397</v>
      </c>
      <c r="B11904" t="s">
        <v>7806</v>
      </c>
      <c r="C11904" t="s">
        <v>89</v>
      </c>
      <c r="D11904" t="s">
        <v>89</v>
      </c>
      <c r="E11904" t="s">
        <v>4612</v>
      </c>
      <c r="F11904" t="s">
        <v>89</v>
      </c>
      <c r="G11904" t="s">
        <v>89</v>
      </c>
      <c r="H11904" t="s">
        <v>93</v>
      </c>
    </row>
    <row r="11905" spans="1:8" x14ac:dyDescent="0.25">
      <c r="A11905" t="s">
        <v>397</v>
      </c>
      <c r="B11905" t="s">
        <v>8785</v>
      </c>
      <c r="C11905" t="s">
        <v>89</v>
      </c>
      <c r="D11905" t="s">
        <v>89</v>
      </c>
      <c r="E11905" t="s">
        <v>4557</v>
      </c>
      <c r="F11905" t="s">
        <v>89</v>
      </c>
      <c r="G11905" t="s">
        <v>89</v>
      </c>
      <c r="H11905" t="s">
        <v>93</v>
      </c>
    </row>
    <row r="11906" spans="1:8" x14ac:dyDescent="0.25">
      <c r="A11906" t="s">
        <v>397</v>
      </c>
      <c r="B11906" t="s">
        <v>8786</v>
      </c>
      <c r="C11906" t="s">
        <v>89</v>
      </c>
      <c r="D11906" t="s">
        <v>89</v>
      </c>
      <c r="E11906" t="s">
        <v>4627</v>
      </c>
      <c r="F11906" t="s">
        <v>89</v>
      </c>
      <c r="G11906" t="s">
        <v>89</v>
      </c>
      <c r="H11906" t="s">
        <v>93</v>
      </c>
    </row>
    <row r="11907" spans="1:8" x14ac:dyDescent="0.25">
      <c r="A11907" t="s">
        <v>397</v>
      </c>
      <c r="B11907" t="s">
        <v>8787</v>
      </c>
      <c r="C11907" t="s">
        <v>89</v>
      </c>
      <c r="D11907" t="s">
        <v>89</v>
      </c>
      <c r="E11907" t="s">
        <v>4557</v>
      </c>
      <c r="F11907" t="s">
        <v>89</v>
      </c>
      <c r="G11907" t="s">
        <v>89</v>
      </c>
      <c r="H11907" t="s">
        <v>93</v>
      </c>
    </row>
    <row r="11908" spans="1:8" x14ac:dyDescent="0.25">
      <c r="A11908" t="s">
        <v>397</v>
      </c>
      <c r="B11908" t="s">
        <v>8788</v>
      </c>
      <c r="C11908" t="s">
        <v>89</v>
      </c>
      <c r="D11908" t="s">
        <v>89</v>
      </c>
      <c r="E11908" t="s">
        <v>4557</v>
      </c>
      <c r="F11908" t="s">
        <v>89</v>
      </c>
      <c r="G11908" t="s">
        <v>89</v>
      </c>
      <c r="H11908" t="s">
        <v>93</v>
      </c>
    </row>
    <row r="11909" spans="1:8" x14ac:dyDescent="0.25">
      <c r="A11909" t="s">
        <v>397</v>
      </c>
      <c r="B11909" t="s">
        <v>8789</v>
      </c>
      <c r="C11909" t="s">
        <v>89</v>
      </c>
      <c r="D11909" t="s">
        <v>89</v>
      </c>
      <c r="E11909" t="s">
        <v>4557</v>
      </c>
      <c r="F11909" t="s">
        <v>89</v>
      </c>
      <c r="G11909" t="s">
        <v>89</v>
      </c>
      <c r="H11909" t="s">
        <v>93</v>
      </c>
    </row>
    <row r="11910" spans="1:8" x14ac:dyDescent="0.25">
      <c r="A11910" t="s">
        <v>397</v>
      </c>
      <c r="B11910" t="s">
        <v>8790</v>
      </c>
      <c r="C11910" t="s">
        <v>89</v>
      </c>
      <c r="D11910" t="s">
        <v>1588</v>
      </c>
      <c r="E11910" t="s">
        <v>4658</v>
      </c>
      <c r="F11910" t="s">
        <v>89</v>
      </c>
      <c r="G11910" t="s">
        <v>89</v>
      </c>
      <c r="H11910" t="s">
        <v>93</v>
      </c>
    </row>
    <row r="11911" spans="1:8" x14ac:dyDescent="0.25">
      <c r="A11911" t="s">
        <v>397</v>
      </c>
      <c r="B11911" t="s">
        <v>8791</v>
      </c>
      <c r="C11911" t="s">
        <v>89</v>
      </c>
      <c r="D11911" t="s">
        <v>89</v>
      </c>
      <c r="E11911" t="s">
        <v>4615</v>
      </c>
      <c r="F11911" t="s">
        <v>89</v>
      </c>
      <c r="G11911" t="s">
        <v>89</v>
      </c>
      <c r="H11911" t="s">
        <v>93</v>
      </c>
    </row>
    <row r="11912" spans="1:8" x14ac:dyDescent="0.25">
      <c r="A11912" t="s">
        <v>397</v>
      </c>
      <c r="B11912" t="s">
        <v>8792</v>
      </c>
      <c r="C11912" t="s">
        <v>89</v>
      </c>
      <c r="D11912" t="s">
        <v>8793</v>
      </c>
      <c r="E11912" t="s">
        <v>4557</v>
      </c>
      <c r="F11912" t="s">
        <v>89</v>
      </c>
      <c r="G11912" t="s">
        <v>89</v>
      </c>
      <c r="H11912" t="s">
        <v>93</v>
      </c>
    </row>
    <row r="11913" spans="1:8" x14ac:dyDescent="0.25">
      <c r="A11913" t="s">
        <v>397</v>
      </c>
      <c r="B11913" t="s">
        <v>8794</v>
      </c>
      <c r="C11913" t="s">
        <v>89</v>
      </c>
      <c r="D11913" t="s">
        <v>89</v>
      </c>
      <c r="E11913" t="s">
        <v>4612</v>
      </c>
      <c r="F11913" t="s">
        <v>89</v>
      </c>
      <c r="G11913" t="s">
        <v>89</v>
      </c>
      <c r="H11913" t="s">
        <v>93</v>
      </c>
    </row>
    <row r="11914" spans="1:8" x14ac:dyDescent="0.25">
      <c r="A11914" t="s">
        <v>397</v>
      </c>
      <c r="B11914" t="s">
        <v>6717</v>
      </c>
      <c r="C11914" t="s">
        <v>89</v>
      </c>
      <c r="D11914" t="s">
        <v>1588</v>
      </c>
      <c r="E11914" t="s">
        <v>4656</v>
      </c>
      <c r="F11914" t="s">
        <v>89</v>
      </c>
      <c r="G11914" t="s">
        <v>89</v>
      </c>
      <c r="H11914" t="s">
        <v>93</v>
      </c>
    </row>
    <row r="11915" spans="1:8" x14ac:dyDescent="0.25">
      <c r="A11915" t="s">
        <v>397</v>
      </c>
      <c r="B11915" t="s">
        <v>1589</v>
      </c>
      <c r="C11915" t="s">
        <v>89</v>
      </c>
      <c r="D11915" t="s">
        <v>1588</v>
      </c>
      <c r="E11915" t="s">
        <v>4658</v>
      </c>
      <c r="F11915" t="s">
        <v>89</v>
      </c>
      <c r="G11915" t="s">
        <v>89</v>
      </c>
      <c r="H11915" t="s">
        <v>93</v>
      </c>
    </row>
    <row r="11916" spans="1:8" x14ac:dyDescent="0.25">
      <c r="A11916" t="s">
        <v>397</v>
      </c>
      <c r="B11916" t="s">
        <v>8795</v>
      </c>
      <c r="C11916" t="s">
        <v>89</v>
      </c>
      <c r="D11916" t="s">
        <v>89</v>
      </c>
      <c r="E11916" t="s">
        <v>4557</v>
      </c>
      <c r="F11916" t="s">
        <v>89</v>
      </c>
      <c r="G11916" t="s">
        <v>89</v>
      </c>
      <c r="H11916" t="s">
        <v>93</v>
      </c>
    </row>
    <row r="11917" spans="1:8" x14ac:dyDescent="0.25">
      <c r="A11917" t="s">
        <v>397</v>
      </c>
      <c r="B11917" t="s">
        <v>8796</v>
      </c>
      <c r="C11917" t="s">
        <v>89</v>
      </c>
      <c r="D11917" t="s">
        <v>89</v>
      </c>
      <c r="E11917" t="s">
        <v>4615</v>
      </c>
      <c r="F11917" t="s">
        <v>89</v>
      </c>
      <c r="G11917" t="s">
        <v>89</v>
      </c>
      <c r="H11917" t="s">
        <v>93</v>
      </c>
    </row>
    <row r="11918" spans="1:8" x14ac:dyDescent="0.25">
      <c r="A11918" t="s">
        <v>397</v>
      </c>
      <c r="B11918" t="s">
        <v>8797</v>
      </c>
      <c r="C11918" t="s">
        <v>89</v>
      </c>
      <c r="D11918" t="s">
        <v>89</v>
      </c>
      <c r="E11918" t="s">
        <v>4605</v>
      </c>
      <c r="F11918" t="s">
        <v>89</v>
      </c>
      <c r="G11918" t="s">
        <v>89</v>
      </c>
      <c r="H11918" t="s">
        <v>93</v>
      </c>
    </row>
    <row r="11919" spans="1:8" x14ac:dyDescent="0.25">
      <c r="A11919" t="s">
        <v>397</v>
      </c>
      <c r="B11919" t="s">
        <v>8798</v>
      </c>
      <c r="C11919" t="s">
        <v>89</v>
      </c>
      <c r="D11919" t="s">
        <v>89</v>
      </c>
      <c r="E11919" t="s">
        <v>4557</v>
      </c>
      <c r="F11919" t="s">
        <v>89</v>
      </c>
      <c r="G11919" t="s">
        <v>89</v>
      </c>
      <c r="H11919" t="s">
        <v>93</v>
      </c>
    </row>
    <row r="11920" spans="1:8" x14ac:dyDescent="0.25">
      <c r="A11920" t="s">
        <v>397</v>
      </c>
      <c r="B11920" t="s">
        <v>8799</v>
      </c>
      <c r="C11920" t="s">
        <v>89</v>
      </c>
      <c r="D11920" t="s">
        <v>89</v>
      </c>
      <c r="E11920" t="s">
        <v>4557</v>
      </c>
      <c r="F11920" t="s">
        <v>89</v>
      </c>
      <c r="G11920" t="s">
        <v>89</v>
      </c>
      <c r="H11920" t="s">
        <v>93</v>
      </c>
    </row>
    <row r="11921" spans="1:8" x14ac:dyDescent="0.25">
      <c r="A11921" t="s">
        <v>397</v>
      </c>
      <c r="B11921" t="s">
        <v>8800</v>
      </c>
      <c r="C11921" t="s">
        <v>89</v>
      </c>
      <c r="D11921" t="s">
        <v>1588</v>
      </c>
      <c r="E11921" t="s">
        <v>4675</v>
      </c>
      <c r="F11921" t="s">
        <v>89</v>
      </c>
      <c r="G11921" t="s">
        <v>89</v>
      </c>
      <c r="H11921" t="s">
        <v>93</v>
      </c>
    </row>
    <row r="11922" spans="1:8" x14ac:dyDescent="0.25">
      <c r="A11922" t="s">
        <v>397</v>
      </c>
      <c r="B11922" t="s">
        <v>8801</v>
      </c>
      <c r="C11922" t="s">
        <v>89</v>
      </c>
      <c r="D11922" t="s">
        <v>89</v>
      </c>
      <c r="E11922" t="s">
        <v>4468</v>
      </c>
      <c r="F11922" t="s">
        <v>89</v>
      </c>
      <c r="G11922" t="s">
        <v>89</v>
      </c>
      <c r="H11922" t="s">
        <v>93</v>
      </c>
    </row>
    <row r="11923" spans="1:8" x14ac:dyDescent="0.25">
      <c r="A11923" t="s">
        <v>397</v>
      </c>
      <c r="B11923" t="s">
        <v>8802</v>
      </c>
      <c r="C11923" t="s">
        <v>89</v>
      </c>
      <c r="D11923" t="s">
        <v>89</v>
      </c>
      <c r="E11923" t="s">
        <v>4627</v>
      </c>
      <c r="F11923" t="s">
        <v>89</v>
      </c>
      <c r="G11923" t="s">
        <v>89</v>
      </c>
      <c r="H11923" t="s">
        <v>93</v>
      </c>
    </row>
    <row r="11924" spans="1:8" x14ac:dyDescent="0.25">
      <c r="A11924" t="s">
        <v>397</v>
      </c>
      <c r="B11924" t="s">
        <v>1591</v>
      </c>
      <c r="C11924" t="s">
        <v>89</v>
      </c>
      <c r="D11924" t="s">
        <v>1588</v>
      </c>
      <c r="E11924" t="s">
        <v>4652</v>
      </c>
      <c r="F11924" t="s">
        <v>89</v>
      </c>
      <c r="G11924" t="s">
        <v>89</v>
      </c>
      <c r="H11924" t="s">
        <v>93</v>
      </c>
    </row>
    <row r="11925" spans="1:8" x14ac:dyDescent="0.25">
      <c r="A11925" t="s">
        <v>397</v>
      </c>
      <c r="B11925" t="s">
        <v>1601</v>
      </c>
      <c r="C11925" t="s">
        <v>89</v>
      </c>
      <c r="D11925" t="s">
        <v>1588</v>
      </c>
      <c r="E11925" t="s">
        <v>7272</v>
      </c>
      <c r="F11925" t="s">
        <v>89</v>
      </c>
      <c r="G11925" t="s">
        <v>89</v>
      </c>
      <c r="H11925" t="s">
        <v>93</v>
      </c>
    </row>
    <row r="11926" spans="1:8" x14ac:dyDescent="0.25">
      <c r="A11926" t="s">
        <v>397</v>
      </c>
      <c r="B11926" t="s">
        <v>8803</v>
      </c>
      <c r="C11926" t="s">
        <v>89</v>
      </c>
      <c r="D11926" t="s">
        <v>1588</v>
      </c>
      <c r="E11926" t="s">
        <v>4658</v>
      </c>
      <c r="F11926" t="s">
        <v>89</v>
      </c>
      <c r="G11926" t="s">
        <v>89</v>
      </c>
      <c r="H11926" t="s">
        <v>93</v>
      </c>
    </row>
    <row r="11927" spans="1:8" x14ac:dyDescent="0.25">
      <c r="A11927" t="s">
        <v>397</v>
      </c>
      <c r="B11927" t="s">
        <v>6765</v>
      </c>
      <c r="C11927" t="s">
        <v>89</v>
      </c>
      <c r="D11927" t="s">
        <v>89</v>
      </c>
      <c r="E11927" t="s">
        <v>4539</v>
      </c>
      <c r="F11927" t="s">
        <v>89</v>
      </c>
      <c r="G11927" t="s">
        <v>89</v>
      </c>
      <c r="H11927" t="s">
        <v>93</v>
      </c>
    </row>
    <row r="11928" spans="1:8" x14ac:dyDescent="0.25">
      <c r="A11928" t="s">
        <v>397</v>
      </c>
      <c r="B11928" t="s">
        <v>8804</v>
      </c>
      <c r="C11928" t="s">
        <v>89</v>
      </c>
      <c r="D11928" t="s">
        <v>89</v>
      </c>
      <c r="E11928" t="s">
        <v>4612</v>
      </c>
      <c r="F11928" t="s">
        <v>89</v>
      </c>
      <c r="G11928" t="s">
        <v>89</v>
      </c>
      <c r="H11928" t="s">
        <v>93</v>
      </c>
    </row>
    <row r="11929" spans="1:8" x14ac:dyDescent="0.25">
      <c r="A11929" t="s">
        <v>397</v>
      </c>
      <c r="B11929" t="s">
        <v>8805</v>
      </c>
      <c r="C11929" t="s">
        <v>89</v>
      </c>
      <c r="D11929" t="s">
        <v>89</v>
      </c>
      <c r="E11929" t="s">
        <v>4451</v>
      </c>
      <c r="F11929" t="s">
        <v>89</v>
      </c>
      <c r="G11929" t="s">
        <v>89</v>
      </c>
      <c r="H11929" t="s">
        <v>93</v>
      </c>
    </row>
    <row r="11930" spans="1:8" x14ac:dyDescent="0.25">
      <c r="A11930" t="s">
        <v>397</v>
      </c>
      <c r="B11930" t="s">
        <v>8806</v>
      </c>
      <c r="C11930" t="s">
        <v>89</v>
      </c>
      <c r="D11930" t="s">
        <v>89</v>
      </c>
      <c r="E11930" t="s">
        <v>4373</v>
      </c>
      <c r="F11930" t="s">
        <v>89</v>
      </c>
      <c r="G11930" t="s">
        <v>89</v>
      </c>
      <c r="H11930" t="s">
        <v>93</v>
      </c>
    </row>
    <row r="11931" spans="1:8" x14ac:dyDescent="0.25">
      <c r="A11931" t="s">
        <v>397</v>
      </c>
      <c r="B11931" t="s">
        <v>8807</v>
      </c>
      <c r="C11931" t="s">
        <v>89</v>
      </c>
      <c r="D11931" t="s">
        <v>89</v>
      </c>
      <c r="E11931" t="s">
        <v>8808</v>
      </c>
      <c r="F11931" t="s">
        <v>89</v>
      </c>
      <c r="G11931" t="s">
        <v>89</v>
      </c>
      <c r="H11931" t="s">
        <v>93</v>
      </c>
    </row>
    <row r="11932" spans="1:8" x14ac:dyDescent="0.25">
      <c r="A11932" t="s">
        <v>397</v>
      </c>
      <c r="B11932" t="s">
        <v>8809</v>
      </c>
      <c r="C11932" t="s">
        <v>89</v>
      </c>
      <c r="D11932" t="s">
        <v>89</v>
      </c>
      <c r="E11932" t="s">
        <v>4675</v>
      </c>
      <c r="F11932" t="s">
        <v>89</v>
      </c>
      <c r="G11932" t="s">
        <v>89</v>
      </c>
      <c r="H11932" t="s">
        <v>93</v>
      </c>
    </row>
    <row r="11933" spans="1:8" x14ac:dyDescent="0.25">
      <c r="A11933" t="s">
        <v>397</v>
      </c>
      <c r="B11933" t="s">
        <v>8810</v>
      </c>
      <c r="C11933" t="s">
        <v>89</v>
      </c>
      <c r="D11933" t="s">
        <v>89</v>
      </c>
      <c r="E11933" t="s">
        <v>4388</v>
      </c>
      <c r="F11933" t="s">
        <v>89</v>
      </c>
      <c r="G11933" t="s">
        <v>89</v>
      </c>
      <c r="H11933" t="s">
        <v>93</v>
      </c>
    </row>
    <row r="11934" spans="1:8" x14ac:dyDescent="0.25">
      <c r="A11934" t="s">
        <v>397</v>
      </c>
      <c r="B11934" t="s">
        <v>8811</v>
      </c>
      <c r="C11934" t="s">
        <v>89</v>
      </c>
      <c r="D11934" t="s">
        <v>89</v>
      </c>
      <c r="E11934" t="s">
        <v>8808</v>
      </c>
      <c r="F11934" t="s">
        <v>89</v>
      </c>
      <c r="G11934" t="s">
        <v>89</v>
      </c>
      <c r="H11934" t="s">
        <v>93</v>
      </c>
    </row>
    <row r="11935" spans="1:8" x14ac:dyDescent="0.25">
      <c r="A11935" t="s">
        <v>397</v>
      </c>
      <c r="B11935" t="s">
        <v>8812</v>
      </c>
      <c r="C11935" t="s">
        <v>89</v>
      </c>
      <c r="D11935" t="s">
        <v>89</v>
      </c>
      <c r="E11935" t="s">
        <v>4675</v>
      </c>
      <c r="F11935" t="s">
        <v>89</v>
      </c>
      <c r="G11935" t="s">
        <v>89</v>
      </c>
      <c r="H11935" t="s">
        <v>93</v>
      </c>
    </row>
    <row r="11936" spans="1:8" x14ac:dyDescent="0.25">
      <c r="A11936" t="s">
        <v>397</v>
      </c>
      <c r="B11936" t="s">
        <v>8813</v>
      </c>
      <c r="C11936" t="s">
        <v>89</v>
      </c>
      <c r="D11936" t="s">
        <v>89</v>
      </c>
      <c r="E11936" t="s">
        <v>4675</v>
      </c>
      <c r="F11936" t="s">
        <v>89</v>
      </c>
      <c r="G11936" t="s">
        <v>89</v>
      </c>
      <c r="H11936" t="s">
        <v>93</v>
      </c>
    </row>
    <row r="11937" spans="1:8" x14ac:dyDescent="0.25">
      <c r="A11937" t="s">
        <v>397</v>
      </c>
      <c r="B11937" t="s">
        <v>8814</v>
      </c>
      <c r="C11937" t="s">
        <v>89</v>
      </c>
      <c r="D11937" t="s">
        <v>89</v>
      </c>
      <c r="E11937" t="s">
        <v>4675</v>
      </c>
      <c r="F11937" t="s">
        <v>89</v>
      </c>
      <c r="G11937" t="s">
        <v>89</v>
      </c>
      <c r="H11937" t="s">
        <v>93</v>
      </c>
    </row>
    <row r="11938" spans="1:8" x14ac:dyDescent="0.25">
      <c r="A11938" t="s">
        <v>398</v>
      </c>
      <c r="B11938" t="s">
        <v>8815</v>
      </c>
      <c r="C11938" t="s">
        <v>89</v>
      </c>
      <c r="D11938" t="s">
        <v>8816</v>
      </c>
      <c r="E11938" t="s">
        <v>1115</v>
      </c>
      <c r="F11938" t="s">
        <v>89</v>
      </c>
      <c r="G11938" t="s">
        <v>89</v>
      </c>
      <c r="H11938" t="s">
        <v>93</v>
      </c>
    </row>
    <row r="11939" spans="1:8" x14ac:dyDescent="0.25">
      <c r="A11939" t="s">
        <v>400</v>
      </c>
      <c r="B11939" t="s">
        <v>8815</v>
      </c>
      <c r="C11939" t="s">
        <v>89</v>
      </c>
      <c r="D11939" t="s">
        <v>8816</v>
      </c>
      <c r="E11939" t="s">
        <v>1115</v>
      </c>
      <c r="F11939" t="s">
        <v>89</v>
      </c>
      <c r="G11939" t="s">
        <v>89</v>
      </c>
      <c r="H11939" t="s">
        <v>93</v>
      </c>
    </row>
    <row r="11940" spans="1:8" x14ac:dyDescent="0.25">
      <c r="A11940" t="s">
        <v>400</v>
      </c>
      <c r="B11940" t="s">
        <v>1138</v>
      </c>
      <c r="C11940" t="s">
        <v>89</v>
      </c>
      <c r="D11940" t="s">
        <v>89</v>
      </c>
      <c r="E11940" t="s">
        <v>1139</v>
      </c>
      <c r="F11940" t="s">
        <v>89</v>
      </c>
      <c r="G11940" t="s">
        <v>89</v>
      </c>
      <c r="H11940" t="s">
        <v>93</v>
      </c>
    </row>
    <row r="11941" spans="1:8" x14ac:dyDescent="0.25">
      <c r="A11941" t="s">
        <v>401</v>
      </c>
      <c r="B11941" t="s">
        <v>8817</v>
      </c>
      <c r="C11941" t="s">
        <v>89</v>
      </c>
      <c r="D11941" t="s">
        <v>8816</v>
      </c>
      <c r="E11941" t="s">
        <v>1115</v>
      </c>
      <c r="F11941" t="s">
        <v>89</v>
      </c>
      <c r="G11941" t="s">
        <v>89</v>
      </c>
      <c r="H11941" t="s">
        <v>93</v>
      </c>
    </row>
    <row r="11942" spans="1:8" x14ac:dyDescent="0.25">
      <c r="A11942" t="s">
        <v>403</v>
      </c>
      <c r="B11942" t="s">
        <v>8815</v>
      </c>
      <c r="C11942" t="s">
        <v>89</v>
      </c>
      <c r="D11942" t="s">
        <v>8816</v>
      </c>
      <c r="E11942" t="s">
        <v>1115</v>
      </c>
      <c r="F11942" t="s">
        <v>89</v>
      </c>
      <c r="G11942" t="s">
        <v>89</v>
      </c>
      <c r="H11942" t="s">
        <v>93</v>
      </c>
    </row>
    <row r="11943" spans="1:8" x14ac:dyDescent="0.25">
      <c r="A11943" t="s">
        <v>406</v>
      </c>
      <c r="B11943" t="s">
        <v>8818</v>
      </c>
      <c r="C11943" t="s">
        <v>89</v>
      </c>
      <c r="D11943" t="s">
        <v>8819</v>
      </c>
      <c r="E11943" t="s">
        <v>1205</v>
      </c>
      <c r="F11943" t="s">
        <v>89</v>
      </c>
      <c r="G11943" t="s">
        <v>89</v>
      </c>
      <c r="H11943" t="s">
        <v>93</v>
      </c>
    </row>
    <row r="11944" spans="1:8" x14ac:dyDescent="0.25">
      <c r="A11944" t="s">
        <v>406</v>
      </c>
      <c r="B11944" t="s">
        <v>8820</v>
      </c>
      <c r="C11944" t="s">
        <v>89</v>
      </c>
      <c r="D11944" t="s">
        <v>89</v>
      </c>
      <c r="E11944" t="s">
        <v>1115</v>
      </c>
      <c r="F11944" t="s">
        <v>89</v>
      </c>
      <c r="G11944" t="s">
        <v>89</v>
      </c>
      <c r="H11944" t="s">
        <v>93</v>
      </c>
    </row>
    <row r="11945" spans="1:8" x14ac:dyDescent="0.25">
      <c r="A11945" t="s">
        <v>406</v>
      </c>
      <c r="B11945" t="s">
        <v>8821</v>
      </c>
      <c r="C11945" t="s">
        <v>89</v>
      </c>
      <c r="D11945" t="s">
        <v>89</v>
      </c>
      <c r="E11945" t="s">
        <v>1115</v>
      </c>
      <c r="F11945" t="s">
        <v>89</v>
      </c>
      <c r="G11945" t="s">
        <v>89</v>
      </c>
      <c r="H11945" t="s">
        <v>93</v>
      </c>
    </row>
    <row r="11946" spans="1:8" x14ac:dyDescent="0.25">
      <c r="A11946" t="s">
        <v>406</v>
      </c>
      <c r="B11946" t="s">
        <v>8822</v>
      </c>
      <c r="C11946" t="s">
        <v>89</v>
      </c>
      <c r="D11946" t="s">
        <v>89</v>
      </c>
      <c r="E11946" t="s">
        <v>1097</v>
      </c>
      <c r="F11946" t="s">
        <v>89</v>
      </c>
      <c r="G11946" t="s">
        <v>89</v>
      </c>
      <c r="H11946" t="s">
        <v>93</v>
      </c>
    </row>
    <row r="11947" spans="1:8" x14ac:dyDescent="0.25">
      <c r="A11947" t="s">
        <v>406</v>
      </c>
      <c r="B11947" t="s">
        <v>8823</v>
      </c>
      <c r="C11947" t="s">
        <v>89</v>
      </c>
      <c r="D11947" t="s">
        <v>89</v>
      </c>
      <c r="E11947" t="s">
        <v>1097</v>
      </c>
      <c r="F11947" t="s">
        <v>89</v>
      </c>
      <c r="G11947" t="s">
        <v>89</v>
      </c>
      <c r="H11947" t="s">
        <v>93</v>
      </c>
    </row>
    <row r="11948" spans="1:8" x14ac:dyDescent="0.25">
      <c r="A11948" t="s">
        <v>406</v>
      </c>
      <c r="B11948" t="s">
        <v>8824</v>
      </c>
      <c r="C11948" t="s">
        <v>89</v>
      </c>
      <c r="D11948" t="s">
        <v>8819</v>
      </c>
      <c r="E11948" t="s">
        <v>1395</v>
      </c>
      <c r="F11948" t="s">
        <v>89</v>
      </c>
      <c r="G11948" t="s">
        <v>89</v>
      </c>
      <c r="H11948" t="s">
        <v>93</v>
      </c>
    </row>
    <row r="11949" spans="1:8" x14ac:dyDescent="0.25">
      <c r="A11949" t="s">
        <v>406</v>
      </c>
      <c r="B11949" t="s">
        <v>8825</v>
      </c>
      <c r="C11949" t="s">
        <v>89</v>
      </c>
      <c r="D11949" t="s">
        <v>8826</v>
      </c>
      <c r="E11949" t="s">
        <v>1115</v>
      </c>
      <c r="F11949" t="s">
        <v>89</v>
      </c>
      <c r="G11949" t="s">
        <v>89</v>
      </c>
      <c r="H11949" t="s">
        <v>93</v>
      </c>
    </row>
    <row r="11950" spans="1:8" x14ac:dyDescent="0.25">
      <c r="A11950" t="s">
        <v>406</v>
      </c>
      <c r="B11950" t="s">
        <v>8827</v>
      </c>
      <c r="C11950" t="s">
        <v>89</v>
      </c>
      <c r="D11950" t="s">
        <v>8826</v>
      </c>
      <c r="E11950" t="s">
        <v>1097</v>
      </c>
      <c r="F11950" t="s">
        <v>89</v>
      </c>
      <c r="G11950" t="s">
        <v>89</v>
      </c>
      <c r="H11950" t="s">
        <v>93</v>
      </c>
    </row>
    <row r="11951" spans="1:8" x14ac:dyDescent="0.25">
      <c r="A11951" t="s">
        <v>406</v>
      </c>
      <c r="B11951" t="s">
        <v>8828</v>
      </c>
      <c r="C11951" t="s">
        <v>89</v>
      </c>
      <c r="D11951" t="s">
        <v>8829</v>
      </c>
      <c r="E11951" t="s">
        <v>1278</v>
      </c>
      <c r="F11951" t="s">
        <v>89</v>
      </c>
      <c r="G11951" t="s">
        <v>89</v>
      </c>
      <c r="H11951" t="s">
        <v>93</v>
      </c>
    </row>
    <row r="11952" spans="1:8" x14ac:dyDescent="0.25">
      <c r="A11952" t="s">
        <v>406</v>
      </c>
      <c r="B11952" t="s">
        <v>8830</v>
      </c>
      <c r="C11952" t="s">
        <v>89</v>
      </c>
      <c r="D11952" t="s">
        <v>8829</v>
      </c>
      <c r="E11952" t="s">
        <v>1094</v>
      </c>
      <c r="F11952" t="s">
        <v>89</v>
      </c>
      <c r="G11952" t="s">
        <v>89</v>
      </c>
      <c r="H11952" t="s">
        <v>93</v>
      </c>
    </row>
    <row r="11953" spans="1:8" x14ac:dyDescent="0.25">
      <c r="A11953" t="s">
        <v>406</v>
      </c>
      <c r="B11953" t="s">
        <v>8831</v>
      </c>
      <c r="C11953" t="s">
        <v>89</v>
      </c>
      <c r="D11953" t="s">
        <v>8832</v>
      </c>
      <c r="E11953" t="s">
        <v>1115</v>
      </c>
      <c r="F11953" t="s">
        <v>89</v>
      </c>
      <c r="G11953" t="s">
        <v>89</v>
      </c>
      <c r="H11953" t="s">
        <v>93</v>
      </c>
    </row>
    <row r="11954" spans="1:8" x14ac:dyDescent="0.25">
      <c r="A11954" t="s">
        <v>406</v>
      </c>
      <c r="B11954" t="s">
        <v>8833</v>
      </c>
      <c r="C11954" t="s">
        <v>89</v>
      </c>
      <c r="D11954" t="s">
        <v>8832</v>
      </c>
      <c r="E11954" t="s">
        <v>1097</v>
      </c>
      <c r="F11954" t="s">
        <v>89</v>
      </c>
      <c r="G11954" t="s">
        <v>89</v>
      </c>
      <c r="H11954" t="s">
        <v>93</v>
      </c>
    </row>
    <row r="11955" spans="1:8" x14ac:dyDescent="0.25">
      <c r="A11955" t="s">
        <v>406</v>
      </c>
      <c r="B11955" t="s">
        <v>8834</v>
      </c>
      <c r="C11955" t="s">
        <v>89</v>
      </c>
      <c r="D11955" t="s">
        <v>8835</v>
      </c>
      <c r="E11955" t="s">
        <v>1235</v>
      </c>
      <c r="F11955" t="s">
        <v>89</v>
      </c>
      <c r="G11955" t="s">
        <v>89</v>
      </c>
      <c r="H11955" t="s">
        <v>93</v>
      </c>
    </row>
    <row r="11956" spans="1:8" x14ac:dyDescent="0.25">
      <c r="A11956" t="s">
        <v>406</v>
      </c>
      <c r="B11956" t="s">
        <v>8836</v>
      </c>
      <c r="C11956" t="s">
        <v>89</v>
      </c>
      <c r="D11956" t="s">
        <v>8835</v>
      </c>
      <c r="E11956" t="s">
        <v>1238</v>
      </c>
      <c r="F11956" t="s">
        <v>89</v>
      </c>
      <c r="G11956" t="s">
        <v>89</v>
      </c>
      <c r="H11956" t="s">
        <v>93</v>
      </c>
    </row>
    <row r="11957" spans="1:8" x14ac:dyDescent="0.25">
      <c r="A11957" t="s">
        <v>406</v>
      </c>
      <c r="B11957" t="s">
        <v>8837</v>
      </c>
      <c r="C11957" t="s">
        <v>89</v>
      </c>
      <c r="D11957" t="s">
        <v>8838</v>
      </c>
      <c r="E11957" t="s">
        <v>1235</v>
      </c>
      <c r="F11957" t="s">
        <v>89</v>
      </c>
      <c r="G11957" t="s">
        <v>89</v>
      </c>
      <c r="H11957" t="s">
        <v>93</v>
      </c>
    </row>
    <row r="11958" spans="1:8" x14ac:dyDescent="0.25">
      <c r="A11958" t="s">
        <v>406</v>
      </c>
      <c r="B11958" t="s">
        <v>8839</v>
      </c>
      <c r="C11958" t="s">
        <v>89</v>
      </c>
      <c r="D11958" t="s">
        <v>8838</v>
      </c>
      <c r="E11958" t="s">
        <v>1238</v>
      </c>
      <c r="F11958" t="s">
        <v>89</v>
      </c>
      <c r="G11958" t="s">
        <v>89</v>
      </c>
      <c r="H11958" t="s">
        <v>93</v>
      </c>
    </row>
    <row r="11959" spans="1:8" x14ac:dyDescent="0.25">
      <c r="A11959" t="s">
        <v>406</v>
      </c>
      <c r="B11959" t="s">
        <v>8840</v>
      </c>
      <c r="C11959" t="s">
        <v>89</v>
      </c>
      <c r="D11959" t="s">
        <v>89</v>
      </c>
      <c r="E11959" t="s">
        <v>1258</v>
      </c>
      <c r="F11959" t="s">
        <v>89</v>
      </c>
      <c r="G11959" t="s">
        <v>89</v>
      </c>
      <c r="H11959" t="s">
        <v>93</v>
      </c>
    </row>
    <row r="11960" spans="1:8" x14ac:dyDescent="0.25">
      <c r="A11960" t="s">
        <v>406</v>
      </c>
      <c r="B11960" t="s">
        <v>8841</v>
      </c>
      <c r="C11960" t="s">
        <v>89</v>
      </c>
      <c r="D11960" t="s">
        <v>89</v>
      </c>
      <c r="E11960" t="s">
        <v>1166</v>
      </c>
      <c r="F11960" t="s">
        <v>89</v>
      </c>
      <c r="G11960" t="s">
        <v>89</v>
      </c>
      <c r="H11960" t="s">
        <v>93</v>
      </c>
    </row>
    <row r="11961" spans="1:8" x14ac:dyDescent="0.25">
      <c r="A11961" t="s">
        <v>406</v>
      </c>
      <c r="B11961" t="s">
        <v>8842</v>
      </c>
      <c r="C11961" t="s">
        <v>89</v>
      </c>
      <c r="D11961" t="s">
        <v>89</v>
      </c>
      <c r="E11961" t="s">
        <v>1258</v>
      </c>
      <c r="F11961" t="s">
        <v>89</v>
      </c>
      <c r="G11961" t="s">
        <v>89</v>
      </c>
      <c r="H11961" t="s">
        <v>93</v>
      </c>
    </row>
    <row r="11962" spans="1:8" x14ac:dyDescent="0.25">
      <c r="A11962" t="s">
        <v>406</v>
      </c>
      <c r="B11962" t="s">
        <v>8843</v>
      </c>
      <c r="C11962" t="s">
        <v>89</v>
      </c>
      <c r="D11962" t="s">
        <v>89</v>
      </c>
      <c r="E11962" t="s">
        <v>1258</v>
      </c>
      <c r="F11962" t="s">
        <v>89</v>
      </c>
      <c r="G11962" t="s">
        <v>89</v>
      </c>
      <c r="H11962" t="s">
        <v>93</v>
      </c>
    </row>
    <row r="11963" spans="1:8" x14ac:dyDescent="0.25">
      <c r="A11963" t="s">
        <v>406</v>
      </c>
      <c r="B11963" t="s">
        <v>8844</v>
      </c>
      <c r="C11963" t="s">
        <v>89</v>
      </c>
      <c r="D11963" t="s">
        <v>89</v>
      </c>
      <c r="E11963" t="s">
        <v>1102</v>
      </c>
      <c r="F11963" t="s">
        <v>89</v>
      </c>
      <c r="G11963" t="s">
        <v>89</v>
      </c>
      <c r="H11963" t="s">
        <v>93</v>
      </c>
    </row>
    <row r="11964" spans="1:8" x14ac:dyDescent="0.25">
      <c r="A11964" t="s">
        <v>406</v>
      </c>
      <c r="B11964" t="s">
        <v>8845</v>
      </c>
      <c r="C11964" t="s">
        <v>89</v>
      </c>
      <c r="D11964" t="s">
        <v>89</v>
      </c>
      <c r="E11964" t="s">
        <v>1355</v>
      </c>
      <c r="F11964" t="s">
        <v>89</v>
      </c>
      <c r="G11964" t="s">
        <v>89</v>
      </c>
      <c r="H11964" t="s">
        <v>93</v>
      </c>
    </row>
    <row r="11965" spans="1:8" x14ac:dyDescent="0.25">
      <c r="A11965" t="s">
        <v>406</v>
      </c>
      <c r="B11965" t="s">
        <v>8846</v>
      </c>
      <c r="C11965" t="s">
        <v>89</v>
      </c>
      <c r="D11965" t="s">
        <v>89</v>
      </c>
      <c r="E11965" t="s">
        <v>1258</v>
      </c>
      <c r="F11965" t="s">
        <v>89</v>
      </c>
      <c r="G11965" t="s">
        <v>89</v>
      </c>
      <c r="H11965" t="s">
        <v>93</v>
      </c>
    </row>
    <row r="11966" spans="1:8" x14ac:dyDescent="0.25">
      <c r="A11966" t="s">
        <v>406</v>
      </c>
      <c r="B11966" t="s">
        <v>8847</v>
      </c>
      <c r="C11966" t="s">
        <v>89</v>
      </c>
      <c r="D11966" t="s">
        <v>89</v>
      </c>
      <c r="E11966" t="s">
        <v>1166</v>
      </c>
      <c r="F11966" t="s">
        <v>89</v>
      </c>
      <c r="G11966" t="s">
        <v>89</v>
      </c>
      <c r="H11966" t="s">
        <v>93</v>
      </c>
    </row>
    <row r="11967" spans="1:8" x14ac:dyDescent="0.25">
      <c r="A11967" t="s">
        <v>406</v>
      </c>
      <c r="B11967" t="s">
        <v>8848</v>
      </c>
      <c r="C11967" t="s">
        <v>89</v>
      </c>
      <c r="D11967" t="s">
        <v>89</v>
      </c>
      <c r="E11967" t="s">
        <v>1258</v>
      </c>
      <c r="F11967" t="s">
        <v>89</v>
      </c>
      <c r="G11967" t="s">
        <v>89</v>
      </c>
      <c r="H11967" t="s">
        <v>93</v>
      </c>
    </row>
    <row r="11968" spans="1:8" x14ac:dyDescent="0.25">
      <c r="A11968" t="s">
        <v>406</v>
      </c>
      <c r="B11968" t="s">
        <v>8849</v>
      </c>
      <c r="C11968" t="s">
        <v>89</v>
      </c>
      <c r="D11968" t="s">
        <v>89</v>
      </c>
      <c r="E11968" t="s">
        <v>1543</v>
      </c>
      <c r="F11968" t="s">
        <v>89</v>
      </c>
      <c r="G11968" t="s">
        <v>89</v>
      </c>
      <c r="H11968" t="s">
        <v>93</v>
      </c>
    </row>
    <row r="11969" spans="1:8" x14ac:dyDescent="0.25">
      <c r="A11969" t="s">
        <v>406</v>
      </c>
      <c r="B11969" t="s">
        <v>8850</v>
      </c>
      <c r="C11969" t="s">
        <v>89</v>
      </c>
      <c r="D11969" t="s">
        <v>89</v>
      </c>
      <c r="E11969" t="s">
        <v>1121</v>
      </c>
      <c r="F11969" t="s">
        <v>89</v>
      </c>
      <c r="G11969" t="s">
        <v>89</v>
      </c>
      <c r="H11969" t="s">
        <v>93</v>
      </c>
    </row>
    <row r="11970" spans="1:8" x14ac:dyDescent="0.25">
      <c r="A11970" t="s">
        <v>406</v>
      </c>
      <c r="B11970" t="s">
        <v>8851</v>
      </c>
      <c r="C11970" t="s">
        <v>89</v>
      </c>
      <c r="D11970" t="s">
        <v>89</v>
      </c>
      <c r="E11970" t="s">
        <v>1859</v>
      </c>
      <c r="F11970" t="s">
        <v>89</v>
      </c>
      <c r="G11970" t="s">
        <v>89</v>
      </c>
      <c r="H11970" t="s">
        <v>93</v>
      </c>
    </row>
    <row r="11971" spans="1:8" x14ac:dyDescent="0.25">
      <c r="A11971" t="s">
        <v>406</v>
      </c>
      <c r="B11971" t="s">
        <v>8852</v>
      </c>
      <c r="C11971" t="s">
        <v>89</v>
      </c>
      <c r="D11971" t="s">
        <v>89</v>
      </c>
      <c r="E11971" t="s">
        <v>2222</v>
      </c>
      <c r="F11971" t="s">
        <v>89</v>
      </c>
      <c r="G11971" t="s">
        <v>89</v>
      </c>
      <c r="H11971" t="s">
        <v>93</v>
      </c>
    </row>
    <row r="11972" spans="1:8" x14ac:dyDescent="0.25">
      <c r="A11972" t="s">
        <v>406</v>
      </c>
      <c r="B11972" t="s">
        <v>8853</v>
      </c>
      <c r="C11972" t="s">
        <v>89</v>
      </c>
      <c r="D11972" t="s">
        <v>89</v>
      </c>
      <c r="E11972" t="s">
        <v>1102</v>
      </c>
      <c r="F11972" t="s">
        <v>89</v>
      </c>
      <c r="G11972" t="s">
        <v>89</v>
      </c>
      <c r="H11972" t="s">
        <v>93</v>
      </c>
    </row>
    <row r="11973" spans="1:8" x14ac:dyDescent="0.25">
      <c r="A11973" t="s">
        <v>406</v>
      </c>
      <c r="B11973" t="s">
        <v>8854</v>
      </c>
      <c r="C11973" t="s">
        <v>89</v>
      </c>
      <c r="D11973" t="s">
        <v>89</v>
      </c>
      <c r="E11973" t="s">
        <v>1093</v>
      </c>
      <c r="F11973" t="s">
        <v>89</v>
      </c>
      <c r="G11973" t="s">
        <v>89</v>
      </c>
      <c r="H11973" t="s">
        <v>93</v>
      </c>
    </row>
    <row r="11974" spans="1:8" x14ac:dyDescent="0.25">
      <c r="A11974" t="s">
        <v>406</v>
      </c>
      <c r="B11974" t="s">
        <v>8855</v>
      </c>
      <c r="C11974" t="s">
        <v>89</v>
      </c>
      <c r="D11974" t="s">
        <v>89</v>
      </c>
      <c r="E11974" t="s">
        <v>1093</v>
      </c>
      <c r="F11974" t="s">
        <v>89</v>
      </c>
      <c r="G11974" t="s">
        <v>89</v>
      </c>
      <c r="H11974" t="s">
        <v>93</v>
      </c>
    </row>
    <row r="11975" spans="1:8" x14ac:dyDescent="0.25">
      <c r="A11975" t="s">
        <v>406</v>
      </c>
      <c r="B11975" t="s">
        <v>8856</v>
      </c>
      <c r="C11975" t="s">
        <v>89</v>
      </c>
      <c r="D11975" t="s">
        <v>89</v>
      </c>
      <c r="E11975" t="s">
        <v>1093</v>
      </c>
      <c r="F11975" t="s">
        <v>89</v>
      </c>
      <c r="G11975" t="s">
        <v>89</v>
      </c>
      <c r="H11975" t="s">
        <v>93</v>
      </c>
    </row>
    <row r="11976" spans="1:8" x14ac:dyDescent="0.25">
      <c r="A11976" t="s">
        <v>406</v>
      </c>
      <c r="B11976" t="s">
        <v>8857</v>
      </c>
      <c r="C11976" t="s">
        <v>89</v>
      </c>
      <c r="D11976" t="s">
        <v>89</v>
      </c>
      <c r="E11976" t="s">
        <v>1093</v>
      </c>
      <c r="F11976" t="s">
        <v>89</v>
      </c>
      <c r="G11976" t="s">
        <v>89</v>
      </c>
      <c r="H11976" t="s">
        <v>93</v>
      </c>
    </row>
    <row r="11977" spans="1:8" x14ac:dyDescent="0.25">
      <c r="A11977" t="s">
        <v>406</v>
      </c>
      <c r="B11977" t="s">
        <v>8858</v>
      </c>
      <c r="C11977" t="s">
        <v>89</v>
      </c>
      <c r="D11977" t="s">
        <v>89</v>
      </c>
      <c r="E11977" t="s">
        <v>1102</v>
      </c>
      <c r="F11977" t="s">
        <v>89</v>
      </c>
      <c r="G11977" t="s">
        <v>89</v>
      </c>
      <c r="H11977" t="s">
        <v>93</v>
      </c>
    </row>
    <row r="11978" spans="1:8" x14ac:dyDescent="0.25">
      <c r="A11978" t="s">
        <v>406</v>
      </c>
      <c r="B11978" t="s">
        <v>8859</v>
      </c>
      <c r="C11978" t="s">
        <v>89</v>
      </c>
      <c r="D11978" t="s">
        <v>89</v>
      </c>
      <c r="E11978" t="s">
        <v>1909</v>
      </c>
      <c r="F11978" t="s">
        <v>89</v>
      </c>
      <c r="G11978" t="s">
        <v>89</v>
      </c>
      <c r="H11978" t="s">
        <v>93</v>
      </c>
    </row>
    <row r="11979" spans="1:8" x14ac:dyDescent="0.25">
      <c r="A11979" t="s">
        <v>406</v>
      </c>
      <c r="B11979" t="s">
        <v>8860</v>
      </c>
      <c r="C11979" t="s">
        <v>89</v>
      </c>
      <c r="D11979" t="s">
        <v>89</v>
      </c>
      <c r="E11979" t="s">
        <v>1859</v>
      </c>
      <c r="F11979" t="s">
        <v>89</v>
      </c>
      <c r="G11979" t="s">
        <v>89</v>
      </c>
      <c r="H11979" t="s">
        <v>93</v>
      </c>
    </row>
    <row r="11980" spans="1:8" x14ac:dyDescent="0.25">
      <c r="A11980" t="s">
        <v>406</v>
      </c>
      <c r="B11980" t="s">
        <v>8861</v>
      </c>
      <c r="C11980" t="s">
        <v>89</v>
      </c>
      <c r="D11980" t="s">
        <v>89</v>
      </c>
      <c r="E11980" t="s">
        <v>1859</v>
      </c>
      <c r="F11980" t="s">
        <v>89</v>
      </c>
      <c r="G11980" t="s">
        <v>89</v>
      </c>
      <c r="H11980" t="s">
        <v>93</v>
      </c>
    </row>
    <row r="11981" spans="1:8" x14ac:dyDescent="0.25">
      <c r="A11981" t="s">
        <v>406</v>
      </c>
      <c r="B11981" t="s">
        <v>8862</v>
      </c>
      <c r="C11981" t="s">
        <v>89</v>
      </c>
      <c r="D11981" t="s">
        <v>89</v>
      </c>
      <c r="E11981" t="s">
        <v>2222</v>
      </c>
      <c r="F11981" t="s">
        <v>89</v>
      </c>
      <c r="G11981" t="s">
        <v>89</v>
      </c>
      <c r="H11981" t="s">
        <v>93</v>
      </c>
    </row>
    <row r="11982" spans="1:8" x14ac:dyDescent="0.25">
      <c r="A11982" t="s">
        <v>406</v>
      </c>
      <c r="B11982" t="s">
        <v>8863</v>
      </c>
      <c r="C11982" t="s">
        <v>89</v>
      </c>
      <c r="D11982" t="s">
        <v>89</v>
      </c>
      <c r="E11982" t="s">
        <v>1298</v>
      </c>
      <c r="F11982" t="s">
        <v>89</v>
      </c>
      <c r="G11982" t="s">
        <v>89</v>
      </c>
      <c r="H11982" t="s">
        <v>93</v>
      </c>
    </row>
    <row r="11983" spans="1:8" x14ac:dyDescent="0.25">
      <c r="A11983" t="s">
        <v>406</v>
      </c>
      <c r="B11983" t="s">
        <v>8864</v>
      </c>
      <c r="C11983" t="s">
        <v>89</v>
      </c>
      <c r="D11983" t="s">
        <v>89</v>
      </c>
      <c r="E11983" t="s">
        <v>1093</v>
      </c>
      <c r="F11983" t="s">
        <v>89</v>
      </c>
      <c r="G11983" t="s">
        <v>89</v>
      </c>
      <c r="H11983" t="s">
        <v>93</v>
      </c>
    </row>
    <row r="11984" spans="1:8" x14ac:dyDescent="0.25">
      <c r="A11984" t="s">
        <v>406</v>
      </c>
      <c r="B11984" t="s">
        <v>1122</v>
      </c>
      <c r="C11984" t="s">
        <v>89</v>
      </c>
      <c r="D11984" t="s">
        <v>89</v>
      </c>
      <c r="E11984" t="s">
        <v>1196</v>
      </c>
      <c r="F11984" t="s">
        <v>89</v>
      </c>
      <c r="G11984" t="s">
        <v>89</v>
      </c>
      <c r="H11984" t="s">
        <v>93</v>
      </c>
    </row>
    <row r="11985" spans="1:8" x14ac:dyDescent="0.25">
      <c r="A11985" t="s">
        <v>406</v>
      </c>
      <c r="B11985" t="s">
        <v>1126</v>
      </c>
      <c r="C11985" t="s">
        <v>89</v>
      </c>
      <c r="D11985" t="s">
        <v>89</v>
      </c>
      <c r="E11985" t="s">
        <v>1196</v>
      </c>
      <c r="F11985" t="s">
        <v>89</v>
      </c>
      <c r="G11985" t="s">
        <v>89</v>
      </c>
      <c r="H11985" t="s">
        <v>93</v>
      </c>
    </row>
    <row r="11986" spans="1:8" x14ac:dyDescent="0.25">
      <c r="A11986" t="s">
        <v>406</v>
      </c>
      <c r="B11986" t="s">
        <v>1127</v>
      </c>
      <c r="C11986" t="s">
        <v>89</v>
      </c>
      <c r="D11986" t="s">
        <v>89</v>
      </c>
      <c r="E11986" t="s">
        <v>1196</v>
      </c>
      <c r="F11986" t="s">
        <v>89</v>
      </c>
      <c r="G11986" t="s">
        <v>89</v>
      </c>
      <c r="H11986" t="s">
        <v>93</v>
      </c>
    </row>
    <row r="11987" spans="1:8" x14ac:dyDescent="0.25">
      <c r="A11987" t="s">
        <v>406</v>
      </c>
      <c r="B11987" t="s">
        <v>1132</v>
      </c>
      <c r="C11987" t="s">
        <v>89</v>
      </c>
      <c r="D11987" t="s">
        <v>89</v>
      </c>
      <c r="E11987" t="s">
        <v>1133</v>
      </c>
      <c r="F11987" t="s">
        <v>89</v>
      </c>
      <c r="G11987" t="s">
        <v>89</v>
      </c>
      <c r="H11987" t="s">
        <v>93</v>
      </c>
    </row>
    <row r="11988" spans="1:8" x14ac:dyDescent="0.25">
      <c r="A11988" t="s">
        <v>406</v>
      </c>
      <c r="B11988" t="s">
        <v>1138</v>
      </c>
      <c r="C11988" t="s">
        <v>89</v>
      </c>
      <c r="D11988" t="s">
        <v>89</v>
      </c>
      <c r="E11988" t="s">
        <v>1139</v>
      </c>
      <c r="F11988" t="s">
        <v>89</v>
      </c>
      <c r="G11988" t="s">
        <v>89</v>
      </c>
      <c r="H11988" t="s">
        <v>93</v>
      </c>
    </row>
    <row r="11989" spans="1:8" x14ac:dyDescent="0.25">
      <c r="A11989" t="s">
        <v>407</v>
      </c>
      <c r="B11989" t="s">
        <v>8865</v>
      </c>
      <c r="C11989" t="s">
        <v>89</v>
      </c>
      <c r="D11989" t="s">
        <v>89</v>
      </c>
      <c r="E11989" t="s">
        <v>1235</v>
      </c>
      <c r="F11989" t="s">
        <v>89</v>
      </c>
      <c r="G11989" t="s">
        <v>89</v>
      </c>
      <c r="H11989" t="s">
        <v>93</v>
      </c>
    </row>
    <row r="11990" spans="1:8" x14ac:dyDescent="0.25">
      <c r="A11990" t="s">
        <v>407</v>
      </c>
      <c r="B11990" t="s">
        <v>8866</v>
      </c>
      <c r="C11990" t="s">
        <v>89</v>
      </c>
      <c r="D11990" t="s">
        <v>8867</v>
      </c>
      <c r="E11990" t="s">
        <v>1265</v>
      </c>
      <c r="F11990" t="s">
        <v>89</v>
      </c>
      <c r="G11990" t="s">
        <v>89</v>
      </c>
      <c r="H11990" t="s">
        <v>93</v>
      </c>
    </row>
    <row r="11991" spans="1:8" x14ac:dyDescent="0.25">
      <c r="A11991" t="s">
        <v>407</v>
      </c>
      <c r="B11991" t="s">
        <v>8868</v>
      </c>
      <c r="C11991" t="s">
        <v>89</v>
      </c>
      <c r="D11991" t="s">
        <v>8869</v>
      </c>
      <c r="E11991" t="s">
        <v>1278</v>
      </c>
      <c r="F11991" t="s">
        <v>89</v>
      </c>
      <c r="G11991" t="s">
        <v>89</v>
      </c>
      <c r="H11991" t="s">
        <v>93</v>
      </c>
    </row>
    <row r="11992" spans="1:8" x14ac:dyDescent="0.25">
      <c r="A11992" t="s">
        <v>407</v>
      </c>
      <c r="B11992" t="s">
        <v>8870</v>
      </c>
      <c r="C11992" t="s">
        <v>89</v>
      </c>
      <c r="D11992" t="s">
        <v>89</v>
      </c>
      <c r="E11992" t="s">
        <v>1142</v>
      </c>
      <c r="F11992" t="s">
        <v>89</v>
      </c>
      <c r="G11992" t="s">
        <v>89</v>
      </c>
      <c r="H11992" t="s">
        <v>93</v>
      </c>
    </row>
    <row r="11993" spans="1:8" x14ac:dyDescent="0.25">
      <c r="A11993" t="s">
        <v>407</v>
      </c>
      <c r="B11993" t="s">
        <v>8871</v>
      </c>
      <c r="C11993" t="s">
        <v>89</v>
      </c>
      <c r="D11993" t="s">
        <v>89</v>
      </c>
      <c r="E11993" t="s">
        <v>1097</v>
      </c>
      <c r="F11993" t="s">
        <v>89</v>
      </c>
      <c r="G11993" t="s">
        <v>89</v>
      </c>
      <c r="H11993" t="s">
        <v>93</v>
      </c>
    </row>
    <row r="11994" spans="1:8" x14ac:dyDescent="0.25">
      <c r="A11994" t="s">
        <v>407</v>
      </c>
      <c r="B11994" t="s">
        <v>8868</v>
      </c>
      <c r="C11994" t="s">
        <v>89</v>
      </c>
      <c r="D11994" t="s">
        <v>8869</v>
      </c>
      <c r="E11994" t="s">
        <v>1278</v>
      </c>
      <c r="F11994" t="s">
        <v>89</v>
      </c>
      <c r="G11994" t="s">
        <v>89</v>
      </c>
      <c r="H11994" t="s">
        <v>93</v>
      </c>
    </row>
    <row r="11995" spans="1:8" x14ac:dyDescent="0.25">
      <c r="A11995" t="s">
        <v>407</v>
      </c>
      <c r="B11995" t="s">
        <v>8872</v>
      </c>
      <c r="C11995" t="s">
        <v>89</v>
      </c>
      <c r="D11995" t="s">
        <v>89</v>
      </c>
      <c r="E11995" t="s">
        <v>1205</v>
      </c>
      <c r="F11995" t="s">
        <v>89</v>
      </c>
      <c r="G11995" t="s">
        <v>89</v>
      </c>
      <c r="H11995" t="s">
        <v>93</v>
      </c>
    </row>
    <row r="11996" spans="1:8" x14ac:dyDescent="0.25">
      <c r="A11996" t="s">
        <v>407</v>
      </c>
      <c r="B11996" t="s">
        <v>8865</v>
      </c>
      <c r="C11996" t="s">
        <v>89</v>
      </c>
      <c r="D11996" t="s">
        <v>89</v>
      </c>
      <c r="E11996" t="s">
        <v>1235</v>
      </c>
      <c r="F11996" t="s">
        <v>89</v>
      </c>
      <c r="G11996" t="s">
        <v>89</v>
      </c>
      <c r="H11996" t="s">
        <v>93</v>
      </c>
    </row>
    <row r="11997" spans="1:8" x14ac:dyDescent="0.25">
      <c r="A11997" t="s">
        <v>407</v>
      </c>
      <c r="B11997" t="s">
        <v>8873</v>
      </c>
      <c r="C11997" t="s">
        <v>89</v>
      </c>
      <c r="D11997" t="s">
        <v>89</v>
      </c>
      <c r="E11997" t="s">
        <v>1395</v>
      </c>
      <c r="F11997" t="s">
        <v>89</v>
      </c>
      <c r="G11997" t="s">
        <v>89</v>
      </c>
      <c r="H11997" t="s">
        <v>93</v>
      </c>
    </row>
    <row r="11998" spans="1:8" x14ac:dyDescent="0.25">
      <c r="A11998" t="s">
        <v>407</v>
      </c>
      <c r="B11998" t="s">
        <v>8874</v>
      </c>
      <c r="C11998" t="s">
        <v>89</v>
      </c>
      <c r="D11998" t="s">
        <v>89</v>
      </c>
      <c r="E11998" t="s">
        <v>1115</v>
      </c>
      <c r="F11998" t="s">
        <v>89</v>
      </c>
      <c r="G11998" t="s">
        <v>89</v>
      </c>
      <c r="H11998" t="s">
        <v>93</v>
      </c>
    </row>
    <row r="11999" spans="1:8" x14ac:dyDescent="0.25">
      <c r="A11999" t="s">
        <v>407</v>
      </c>
      <c r="B11999" t="s">
        <v>8875</v>
      </c>
      <c r="C11999" t="s">
        <v>89</v>
      </c>
      <c r="D11999" t="s">
        <v>8869</v>
      </c>
      <c r="E11999" t="s">
        <v>1265</v>
      </c>
      <c r="F11999" t="s">
        <v>89</v>
      </c>
      <c r="G11999" t="s">
        <v>89</v>
      </c>
      <c r="H11999" t="s">
        <v>93</v>
      </c>
    </row>
    <row r="12000" spans="1:8" x14ac:dyDescent="0.25">
      <c r="A12000" t="s">
        <v>407</v>
      </c>
      <c r="B12000" t="s">
        <v>8870</v>
      </c>
      <c r="C12000" t="s">
        <v>89</v>
      </c>
      <c r="D12000" t="s">
        <v>89</v>
      </c>
      <c r="E12000" t="s">
        <v>1142</v>
      </c>
      <c r="F12000" t="s">
        <v>89</v>
      </c>
      <c r="G12000" t="s">
        <v>89</v>
      </c>
      <c r="H12000" t="s">
        <v>93</v>
      </c>
    </row>
    <row r="12001" spans="1:8" x14ac:dyDescent="0.25">
      <c r="A12001" t="s">
        <v>407</v>
      </c>
      <c r="B12001" t="s">
        <v>8866</v>
      </c>
      <c r="C12001" t="s">
        <v>89</v>
      </c>
      <c r="D12001" t="s">
        <v>8867</v>
      </c>
      <c r="E12001" t="s">
        <v>1265</v>
      </c>
      <c r="F12001" t="s">
        <v>89</v>
      </c>
      <c r="G12001" t="s">
        <v>89</v>
      </c>
      <c r="H12001" t="s">
        <v>93</v>
      </c>
    </row>
    <row r="12002" spans="1:8" x14ac:dyDescent="0.25">
      <c r="A12002" t="s">
        <v>407</v>
      </c>
      <c r="B12002" t="s">
        <v>8876</v>
      </c>
      <c r="C12002" t="s">
        <v>89</v>
      </c>
      <c r="D12002" t="s">
        <v>89</v>
      </c>
      <c r="E12002" t="s">
        <v>1097</v>
      </c>
      <c r="F12002" t="s">
        <v>89</v>
      </c>
      <c r="G12002" t="s">
        <v>89</v>
      </c>
      <c r="H12002" t="s">
        <v>93</v>
      </c>
    </row>
    <row r="12003" spans="1:8" x14ac:dyDescent="0.25">
      <c r="A12003" t="s">
        <v>407</v>
      </c>
      <c r="B12003" t="s">
        <v>8871</v>
      </c>
      <c r="C12003" t="s">
        <v>89</v>
      </c>
      <c r="D12003" t="s">
        <v>89</v>
      </c>
      <c r="E12003" t="s">
        <v>1097</v>
      </c>
      <c r="F12003" t="s">
        <v>89</v>
      </c>
      <c r="G12003" t="s">
        <v>89</v>
      </c>
      <c r="H12003" t="s">
        <v>93</v>
      </c>
    </row>
    <row r="12004" spans="1:8" x14ac:dyDescent="0.25">
      <c r="A12004" t="s">
        <v>407</v>
      </c>
      <c r="B12004" t="s">
        <v>1122</v>
      </c>
      <c r="C12004" t="s">
        <v>89</v>
      </c>
      <c r="D12004" t="s">
        <v>89</v>
      </c>
      <c r="E12004" t="s">
        <v>1335</v>
      </c>
      <c r="F12004" t="s">
        <v>89</v>
      </c>
      <c r="G12004" t="s">
        <v>89</v>
      </c>
      <c r="H12004" t="s">
        <v>93</v>
      </c>
    </row>
    <row r="12005" spans="1:8" x14ac:dyDescent="0.25">
      <c r="A12005" t="s">
        <v>407</v>
      </c>
      <c r="B12005" t="s">
        <v>1331</v>
      </c>
      <c r="C12005" t="s">
        <v>89</v>
      </c>
      <c r="D12005" t="s">
        <v>89</v>
      </c>
      <c r="E12005" t="s">
        <v>1335</v>
      </c>
      <c r="F12005" t="s">
        <v>89</v>
      </c>
      <c r="G12005" t="s">
        <v>89</v>
      </c>
      <c r="H12005" t="s">
        <v>93</v>
      </c>
    </row>
    <row r="12006" spans="1:8" x14ac:dyDescent="0.25">
      <c r="A12006" t="s">
        <v>407</v>
      </c>
      <c r="B12006" t="s">
        <v>1332</v>
      </c>
      <c r="C12006" t="s">
        <v>89</v>
      </c>
      <c r="D12006" t="s">
        <v>89</v>
      </c>
      <c r="E12006" t="s">
        <v>1335</v>
      </c>
      <c r="F12006" t="s">
        <v>89</v>
      </c>
      <c r="G12006" t="s">
        <v>89</v>
      </c>
      <c r="H12006" t="s">
        <v>93</v>
      </c>
    </row>
    <row r="12007" spans="1:8" x14ac:dyDescent="0.25">
      <c r="A12007" t="s">
        <v>407</v>
      </c>
      <c r="B12007" t="s">
        <v>1124</v>
      </c>
      <c r="C12007" t="s">
        <v>89</v>
      </c>
      <c r="D12007" t="s">
        <v>89</v>
      </c>
      <c r="E12007" t="s">
        <v>1335</v>
      </c>
      <c r="F12007" t="s">
        <v>89</v>
      </c>
      <c r="G12007" t="s">
        <v>89</v>
      </c>
      <c r="H12007" t="s">
        <v>93</v>
      </c>
    </row>
    <row r="12008" spans="1:8" x14ac:dyDescent="0.25">
      <c r="A12008" t="s">
        <v>407</v>
      </c>
      <c r="B12008" t="s">
        <v>1125</v>
      </c>
      <c r="C12008" t="s">
        <v>89</v>
      </c>
      <c r="D12008" t="s">
        <v>89</v>
      </c>
      <c r="E12008" t="s">
        <v>1335</v>
      </c>
      <c r="F12008" t="s">
        <v>89</v>
      </c>
      <c r="G12008" t="s">
        <v>89</v>
      </c>
      <c r="H12008" t="s">
        <v>93</v>
      </c>
    </row>
    <row r="12009" spans="1:8" x14ac:dyDescent="0.25">
      <c r="A12009" t="s">
        <v>407</v>
      </c>
      <c r="B12009" t="s">
        <v>1126</v>
      </c>
      <c r="C12009" t="s">
        <v>89</v>
      </c>
      <c r="D12009" t="s">
        <v>89</v>
      </c>
      <c r="E12009" t="s">
        <v>1335</v>
      </c>
      <c r="F12009" t="s">
        <v>89</v>
      </c>
      <c r="G12009" t="s">
        <v>89</v>
      </c>
      <c r="H12009" t="s">
        <v>93</v>
      </c>
    </row>
    <row r="12010" spans="1:8" x14ac:dyDescent="0.25">
      <c r="A12010" t="s">
        <v>407</v>
      </c>
      <c r="B12010" t="s">
        <v>1127</v>
      </c>
      <c r="C12010" t="s">
        <v>89</v>
      </c>
      <c r="D12010" t="s">
        <v>89</v>
      </c>
      <c r="E12010" t="s">
        <v>1335</v>
      </c>
      <c r="F12010" t="s">
        <v>89</v>
      </c>
      <c r="G12010" t="s">
        <v>89</v>
      </c>
      <c r="H12010" t="s">
        <v>93</v>
      </c>
    </row>
    <row r="12011" spans="1:8" x14ac:dyDescent="0.25">
      <c r="A12011" t="s">
        <v>407</v>
      </c>
      <c r="B12011" t="s">
        <v>1128</v>
      </c>
      <c r="C12011" t="s">
        <v>89</v>
      </c>
      <c r="D12011" t="s">
        <v>89</v>
      </c>
      <c r="E12011" t="s">
        <v>1218</v>
      </c>
      <c r="F12011" t="s">
        <v>89</v>
      </c>
      <c r="G12011" t="s">
        <v>89</v>
      </c>
      <c r="H12011" t="s">
        <v>93</v>
      </c>
    </row>
    <row r="12012" spans="1:8" x14ac:dyDescent="0.25">
      <c r="A12012" t="s">
        <v>407</v>
      </c>
      <c r="B12012" t="s">
        <v>1130</v>
      </c>
      <c r="C12012" t="s">
        <v>89</v>
      </c>
      <c r="D12012" t="s">
        <v>89</v>
      </c>
      <c r="E12012" t="s">
        <v>1129</v>
      </c>
      <c r="F12012" t="s">
        <v>89</v>
      </c>
      <c r="G12012" t="s">
        <v>89</v>
      </c>
      <c r="H12012" t="s">
        <v>93</v>
      </c>
    </row>
    <row r="12013" spans="1:8" x14ac:dyDescent="0.25">
      <c r="A12013" t="s">
        <v>407</v>
      </c>
      <c r="B12013" t="s">
        <v>1132</v>
      </c>
      <c r="C12013" t="s">
        <v>89</v>
      </c>
      <c r="D12013" t="s">
        <v>89</v>
      </c>
      <c r="E12013" t="s">
        <v>1202</v>
      </c>
      <c r="F12013" t="s">
        <v>89</v>
      </c>
      <c r="G12013" t="s">
        <v>89</v>
      </c>
      <c r="H12013" t="s">
        <v>93</v>
      </c>
    </row>
    <row r="12014" spans="1:8" x14ac:dyDescent="0.25">
      <c r="A12014" t="s">
        <v>407</v>
      </c>
      <c r="B12014" t="s">
        <v>8877</v>
      </c>
      <c r="C12014" t="s">
        <v>89</v>
      </c>
      <c r="D12014" t="s">
        <v>89</v>
      </c>
      <c r="E12014" t="s">
        <v>1105</v>
      </c>
      <c r="F12014" t="s">
        <v>89</v>
      </c>
      <c r="G12014" t="s">
        <v>89</v>
      </c>
      <c r="H12014" t="s">
        <v>93</v>
      </c>
    </row>
    <row r="12015" spans="1:8" x14ac:dyDescent="0.25">
      <c r="A12015" t="s">
        <v>407</v>
      </c>
      <c r="B12015" t="s">
        <v>8878</v>
      </c>
      <c r="C12015" t="s">
        <v>89</v>
      </c>
      <c r="D12015" t="s">
        <v>89</v>
      </c>
      <c r="E12015" t="s">
        <v>1258</v>
      </c>
      <c r="F12015" t="s">
        <v>89</v>
      </c>
      <c r="G12015" t="s">
        <v>89</v>
      </c>
      <c r="H12015" t="s">
        <v>93</v>
      </c>
    </row>
    <row r="12016" spans="1:8" x14ac:dyDescent="0.25">
      <c r="A12016" t="s">
        <v>407</v>
      </c>
      <c r="B12016" t="s">
        <v>8879</v>
      </c>
      <c r="C12016" t="s">
        <v>89</v>
      </c>
      <c r="D12016" t="s">
        <v>89</v>
      </c>
      <c r="E12016" t="s">
        <v>1093</v>
      </c>
      <c r="F12016" t="s">
        <v>89</v>
      </c>
      <c r="G12016" t="s">
        <v>89</v>
      </c>
      <c r="H12016" t="s">
        <v>93</v>
      </c>
    </row>
    <row r="12017" spans="1:8" x14ac:dyDescent="0.25">
      <c r="A12017" t="s">
        <v>407</v>
      </c>
      <c r="B12017" t="s">
        <v>1138</v>
      </c>
      <c r="C12017" t="s">
        <v>89</v>
      </c>
      <c r="D12017" t="s">
        <v>89</v>
      </c>
      <c r="E12017" t="s">
        <v>1139</v>
      </c>
      <c r="F12017" t="s">
        <v>89</v>
      </c>
      <c r="G12017" t="s">
        <v>89</v>
      </c>
      <c r="H12017" t="s">
        <v>93</v>
      </c>
    </row>
    <row r="12018" spans="1:8" x14ac:dyDescent="0.25">
      <c r="A12018" t="s">
        <v>408</v>
      </c>
      <c r="B12018" t="s">
        <v>8880</v>
      </c>
      <c r="C12018" t="s">
        <v>89</v>
      </c>
      <c r="D12018" t="s">
        <v>8881</v>
      </c>
      <c r="E12018" t="s">
        <v>1278</v>
      </c>
      <c r="F12018" t="s">
        <v>89</v>
      </c>
      <c r="G12018" t="s">
        <v>89</v>
      </c>
      <c r="H12018" t="s">
        <v>93</v>
      </c>
    </row>
    <row r="12019" spans="1:8" x14ac:dyDescent="0.25">
      <c r="A12019" t="s">
        <v>408</v>
      </c>
      <c r="B12019" t="s">
        <v>8882</v>
      </c>
      <c r="C12019" t="s">
        <v>89</v>
      </c>
      <c r="D12019" t="s">
        <v>8883</v>
      </c>
      <c r="E12019" t="s">
        <v>1272</v>
      </c>
      <c r="F12019" t="s">
        <v>89</v>
      </c>
      <c r="G12019" t="s">
        <v>89</v>
      </c>
      <c r="H12019" t="s">
        <v>93</v>
      </c>
    </row>
    <row r="12020" spans="1:8" x14ac:dyDescent="0.25">
      <c r="A12020" t="s">
        <v>408</v>
      </c>
      <c r="B12020" t="s">
        <v>1392</v>
      </c>
      <c r="C12020" t="s">
        <v>89</v>
      </c>
      <c r="D12020" t="s">
        <v>89</v>
      </c>
      <c r="E12020" t="s">
        <v>1135</v>
      </c>
      <c r="F12020" t="s">
        <v>89</v>
      </c>
      <c r="G12020" t="s">
        <v>89</v>
      </c>
      <c r="H12020" t="s">
        <v>93</v>
      </c>
    </row>
    <row r="12021" spans="1:8" x14ac:dyDescent="0.25">
      <c r="A12021" t="s">
        <v>408</v>
      </c>
      <c r="B12021" t="s">
        <v>8884</v>
      </c>
      <c r="C12021" t="s">
        <v>89</v>
      </c>
      <c r="D12021" t="s">
        <v>8883</v>
      </c>
      <c r="E12021" t="s">
        <v>1196</v>
      </c>
      <c r="F12021" t="s">
        <v>89</v>
      </c>
      <c r="G12021" t="s">
        <v>89</v>
      </c>
      <c r="H12021" t="s">
        <v>93</v>
      </c>
    </row>
    <row r="12022" spans="1:8" x14ac:dyDescent="0.25">
      <c r="A12022" t="s">
        <v>408</v>
      </c>
      <c r="B12022" t="s">
        <v>1098</v>
      </c>
      <c r="C12022" t="s">
        <v>89</v>
      </c>
      <c r="D12022" t="s">
        <v>8885</v>
      </c>
      <c r="E12022" t="s">
        <v>1115</v>
      </c>
      <c r="F12022" t="s">
        <v>89</v>
      </c>
      <c r="G12022" t="s">
        <v>89</v>
      </c>
      <c r="H12022" t="s">
        <v>93</v>
      </c>
    </row>
    <row r="12023" spans="1:8" x14ac:dyDescent="0.25">
      <c r="A12023" t="s">
        <v>408</v>
      </c>
      <c r="B12023" t="s">
        <v>1392</v>
      </c>
      <c r="C12023" t="s">
        <v>89</v>
      </c>
      <c r="D12023" t="s">
        <v>89</v>
      </c>
      <c r="E12023" t="s">
        <v>1135</v>
      </c>
      <c r="F12023" t="s">
        <v>89</v>
      </c>
      <c r="G12023" t="s">
        <v>89</v>
      </c>
      <c r="H12023" t="s">
        <v>93</v>
      </c>
    </row>
    <row r="12024" spans="1:8" x14ac:dyDescent="0.25">
      <c r="A12024" t="s">
        <v>408</v>
      </c>
      <c r="B12024" t="s">
        <v>1112</v>
      </c>
      <c r="C12024" t="s">
        <v>89</v>
      </c>
      <c r="D12024" t="s">
        <v>8886</v>
      </c>
      <c r="E12024" t="s">
        <v>1272</v>
      </c>
      <c r="F12024" t="s">
        <v>89</v>
      </c>
      <c r="G12024" t="s">
        <v>89</v>
      </c>
      <c r="H12024" t="s">
        <v>93</v>
      </c>
    </row>
    <row r="12025" spans="1:8" x14ac:dyDescent="0.25">
      <c r="A12025" t="s">
        <v>408</v>
      </c>
      <c r="B12025" t="s">
        <v>1114</v>
      </c>
      <c r="C12025" t="s">
        <v>89</v>
      </c>
      <c r="D12025" t="s">
        <v>8886</v>
      </c>
      <c r="E12025" t="s">
        <v>1272</v>
      </c>
      <c r="F12025" t="s">
        <v>89</v>
      </c>
      <c r="G12025" t="s">
        <v>89</v>
      </c>
      <c r="H12025" t="s">
        <v>93</v>
      </c>
    </row>
    <row r="12026" spans="1:8" x14ac:dyDescent="0.25">
      <c r="A12026" t="s">
        <v>408</v>
      </c>
      <c r="B12026" t="s">
        <v>1098</v>
      </c>
      <c r="C12026" t="s">
        <v>89</v>
      </c>
      <c r="D12026" t="s">
        <v>8885</v>
      </c>
      <c r="E12026" t="s">
        <v>1115</v>
      </c>
      <c r="F12026" t="s">
        <v>89</v>
      </c>
      <c r="G12026" t="s">
        <v>89</v>
      </c>
      <c r="H12026" t="s">
        <v>93</v>
      </c>
    </row>
    <row r="12027" spans="1:8" x14ac:dyDescent="0.25">
      <c r="A12027" t="s">
        <v>408</v>
      </c>
      <c r="B12027" t="s">
        <v>2896</v>
      </c>
      <c r="C12027" t="s">
        <v>89</v>
      </c>
      <c r="D12027" t="s">
        <v>8887</v>
      </c>
      <c r="E12027" t="s">
        <v>1162</v>
      </c>
      <c r="F12027" t="s">
        <v>89</v>
      </c>
      <c r="G12027" t="s">
        <v>89</v>
      </c>
      <c r="H12027" t="s">
        <v>93</v>
      </c>
    </row>
    <row r="12028" spans="1:8" x14ac:dyDescent="0.25">
      <c r="A12028" t="s">
        <v>408</v>
      </c>
      <c r="B12028" t="s">
        <v>8882</v>
      </c>
      <c r="C12028" t="s">
        <v>89</v>
      </c>
      <c r="D12028" t="s">
        <v>8883</v>
      </c>
      <c r="E12028" t="s">
        <v>1272</v>
      </c>
      <c r="F12028" t="s">
        <v>89</v>
      </c>
      <c r="G12028" t="s">
        <v>89</v>
      </c>
      <c r="H12028" t="s">
        <v>93</v>
      </c>
    </row>
    <row r="12029" spans="1:8" x14ac:dyDescent="0.25">
      <c r="A12029" t="s">
        <v>408</v>
      </c>
      <c r="B12029" t="s">
        <v>8884</v>
      </c>
      <c r="C12029" t="s">
        <v>89</v>
      </c>
      <c r="D12029" t="s">
        <v>8883</v>
      </c>
      <c r="E12029" t="s">
        <v>1196</v>
      </c>
      <c r="F12029" t="s">
        <v>89</v>
      </c>
      <c r="G12029" t="s">
        <v>89</v>
      </c>
      <c r="H12029" t="s">
        <v>93</v>
      </c>
    </row>
    <row r="12030" spans="1:8" x14ac:dyDescent="0.25">
      <c r="A12030" t="s">
        <v>408</v>
      </c>
      <c r="B12030" t="s">
        <v>8880</v>
      </c>
      <c r="C12030" t="s">
        <v>89</v>
      </c>
      <c r="D12030" t="s">
        <v>8881</v>
      </c>
      <c r="E12030" t="s">
        <v>1278</v>
      </c>
      <c r="F12030" t="s">
        <v>89</v>
      </c>
      <c r="G12030" t="s">
        <v>89</v>
      </c>
      <c r="H12030" t="s">
        <v>93</v>
      </c>
    </row>
    <row r="12031" spans="1:8" x14ac:dyDescent="0.25">
      <c r="A12031" t="s">
        <v>408</v>
      </c>
      <c r="B12031" t="s">
        <v>1122</v>
      </c>
      <c r="C12031" t="s">
        <v>89</v>
      </c>
      <c r="D12031" t="s">
        <v>89</v>
      </c>
      <c r="E12031" t="s">
        <v>1218</v>
      </c>
      <c r="F12031" t="s">
        <v>89</v>
      </c>
      <c r="G12031" t="s">
        <v>89</v>
      </c>
      <c r="H12031" t="s">
        <v>93</v>
      </c>
    </row>
    <row r="12032" spans="1:8" x14ac:dyDescent="0.25">
      <c r="A12032" t="s">
        <v>408</v>
      </c>
      <c r="B12032" t="s">
        <v>1124</v>
      </c>
      <c r="C12032" t="s">
        <v>89</v>
      </c>
      <c r="D12032" t="s">
        <v>89</v>
      </c>
      <c r="E12032" t="s">
        <v>1218</v>
      </c>
      <c r="F12032" t="s">
        <v>89</v>
      </c>
      <c r="G12032" t="s">
        <v>89</v>
      </c>
      <c r="H12032" t="s">
        <v>93</v>
      </c>
    </row>
    <row r="12033" spans="1:8" x14ac:dyDescent="0.25">
      <c r="A12033" t="s">
        <v>408</v>
      </c>
      <c r="B12033" t="s">
        <v>1125</v>
      </c>
      <c r="C12033" t="s">
        <v>89</v>
      </c>
      <c r="D12033" t="s">
        <v>89</v>
      </c>
      <c r="E12033" t="s">
        <v>1218</v>
      </c>
      <c r="F12033" t="s">
        <v>89</v>
      </c>
      <c r="G12033" t="s">
        <v>89</v>
      </c>
      <c r="H12033" t="s">
        <v>93</v>
      </c>
    </row>
    <row r="12034" spans="1:8" x14ac:dyDescent="0.25">
      <c r="A12034" t="s">
        <v>408</v>
      </c>
      <c r="B12034" t="s">
        <v>1200</v>
      </c>
      <c r="C12034" t="s">
        <v>89</v>
      </c>
      <c r="D12034" t="s">
        <v>89</v>
      </c>
      <c r="E12034" t="s">
        <v>1131</v>
      </c>
      <c r="F12034" t="s">
        <v>89</v>
      </c>
      <c r="G12034" t="s">
        <v>89</v>
      </c>
      <c r="H12034" t="s">
        <v>93</v>
      </c>
    </row>
    <row r="12035" spans="1:8" x14ac:dyDescent="0.25">
      <c r="A12035" t="s">
        <v>408</v>
      </c>
      <c r="B12035" t="s">
        <v>8888</v>
      </c>
      <c r="C12035" t="s">
        <v>89</v>
      </c>
      <c r="D12035" t="s">
        <v>89</v>
      </c>
      <c r="E12035" t="s">
        <v>1131</v>
      </c>
      <c r="F12035" t="s">
        <v>89</v>
      </c>
      <c r="G12035" t="s">
        <v>89</v>
      </c>
      <c r="H12035" t="s">
        <v>93</v>
      </c>
    </row>
    <row r="12036" spans="1:8" x14ac:dyDescent="0.25">
      <c r="A12036" t="s">
        <v>408</v>
      </c>
      <c r="B12036" t="s">
        <v>1130</v>
      </c>
      <c r="C12036" t="s">
        <v>89</v>
      </c>
      <c r="D12036" t="s">
        <v>89</v>
      </c>
      <c r="E12036" t="s">
        <v>1202</v>
      </c>
      <c r="F12036" t="s">
        <v>89</v>
      </c>
      <c r="G12036" t="s">
        <v>89</v>
      </c>
      <c r="H12036" t="s">
        <v>93</v>
      </c>
    </row>
    <row r="12037" spans="1:8" x14ac:dyDescent="0.25">
      <c r="A12037" t="s">
        <v>408</v>
      </c>
      <c r="B12037" t="s">
        <v>1132</v>
      </c>
      <c r="C12037" t="s">
        <v>89</v>
      </c>
      <c r="D12037" t="s">
        <v>89</v>
      </c>
      <c r="E12037" t="s">
        <v>1133</v>
      </c>
      <c r="F12037" t="s">
        <v>89</v>
      </c>
      <c r="G12037" t="s">
        <v>89</v>
      </c>
      <c r="H12037" t="s">
        <v>93</v>
      </c>
    </row>
    <row r="12038" spans="1:8" x14ac:dyDescent="0.25">
      <c r="A12038" t="s">
        <v>408</v>
      </c>
      <c r="B12038" t="s">
        <v>1138</v>
      </c>
      <c r="C12038" t="s">
        <v>89</v>
      </c>
      <c r="D12038" t="s">
        <v>89</v>
      </c>
      <c r="E12038" t="s">
        <v>1139</v>
      </c>
      <c r="F12038" t="s">
        <v>89</v>
      </c>
      <c r="G12038" t="s">
        <v>89</v>
      </c>
      <c r="H12038" t="s">
        <v>93</v>
      </c>
    </row>
    <row r="12039" spans="1:8" x14ac:dyDescent="0.25">
      <c r="A12039" t="s">
        <v>409</v>
      </c>
      <c r="B12039" t="s">
        <v>1140</v>
      </c>
      <c r="C12039" t="s">
        <v>89</v>
      </c>
      <c r="D12039" t="s">
        <v>8889</v>
      </c>
      <c r="E12039" t="s">
        <v>1272</v>
      </c>
      <c r="F12039" t="s">
        <v>89</v>
      </c>
      <c r="G12039" t="s">
        <v>89</v>
      </c>
      <c r="H12039" t="s">
        <v>93</v>
      </c>
    </row>
    <row r="12040" spans="1:8" x14ac:dyDescent="0.25">
      <c r="A12040" t="s">
        <v>409</v>
      </c>
      <c r="B12040" t="s">
        <v>1294</v>
      </c>
      <c r="C12040" t="s">
        <v>89</v>
      </c>
      <c r="D12040" t="s">
        <v>4814</v>
      </c>
      <c r="E12040" t="s">
        <v>2404</v>
      </c>
      <c r="F12040" t="s">
        <v>89</v>
      </c>
      <c r="G12040" t="s">
        <v>89</v>
      </c>
      <c r="H12040" t="s">
        <v>93</v>
      </c>
    </row>
    <row r="12041" spans="1:8" x14ac:dyDescent="0.25">
      <c r="A12041" t="s">
        <v>409</v>
      </c>
      <c r="B12041" t="s">
        <v>1143</v>
      </c>
      <c r="C12041" t="s">
        <v>89</v>
      </c>
      <c r="D12041" t="s">
        <v>8890</v>
      </c>
      <c r="E12041" t="s">
        <v>1115</v>
      </c>
      <c r="F12041" t="s">
        <v>89</v>
      </c>
      <c r="G12041" t="s">
        <v>89</v>
      </c>
      <c r="H12041" t="s">
        <v>93</v>
      </c>
    </row>
    <row r="12042" spans="1:8" x14ac:dyDescent="0.25">
      <c r="A12042" t="s">
        <v>409</v>
      </c>
      <c r="B12042" t="s">
        <v>8891</v>
      </c>
      <c r="C12042" t="s">
        <v>89</v>
      </c>
      <c r="D12042" t="s">
        <v>8892</v>
      </c>
      <c r="E12042" t="s">
        <v>1102</v>
      </c>
      <c r="F12042" t="s">
        <v>89</v>
      </c>
      <c r="G12042" t="s">
        <v>89</v>
      </c>
      <c r="H12042" t="s">
        <v>93</v>
      </c>
    </row>
    <row r="12043" spans="1:8" x14ac:dyDescent="0.25">
      <c r="A12043" t="s">
        <v>409</v>
      </c>
      <c r="B12043" t="s">
        <v>8893</v>
      </c>
      <c r="C12043" t="s">
        <v>89</v>
      </c>
      <c r="D12043" t="s">
        <v>4814</v>
      </c>
      <c r="E12043" t="s">
        <v>1278</v>
      </c>
      <c r="F12043" t="s">
        <v>89</v>
      </c>
      <c r="G12043" t="s">
        <v>89</v>
      </c>
      <c r="H12043" t="s">
        <v>93</v>
      </c>
    </row>
    <row r="12044" spans="1:8" x14ac:dyDescent="0.25">
      <c r="A12044" t="s">
        <v>409</v>
      </c>
      <c r="B12044" t="s">
        <v>8894</v>
      </c>
      <c r="C12044" t="s">
        <v>89</v>
      </c>
      <c r="D12044" t="s">
        <v>8895</v>
      </c>
      <c r="E12044" t="s">
        <v>1093</v>
      </c>
      <c r="F12044" t="s">
        <v>89</v>
      </c>
      <c r="G12044" t="s">
        <v>89</v>
      </c>
      <c r="H12044" t="s">
        <v>93</v>
      </c>
    </row>
    <row r="12045" spans="1:8" x14ac:dyDescent="0.25">
      <c r="A12045" t="s">
        <v>409</v>
      </c>
      <c r="B12045" t="s">
        <v>7297</v>
      </c>
      <c r="C12045" t="s">
        <v>89</v>
      </c>
      <c r="D12045" t="s">
        <v>4856</v>
      </c>
      <c r="E12045" t="s">
        <v>1102</v>
      </c>
      <c r="F12045" t="s">
        <v>89</v>
      </c>
      <c r="G12045" t="s">
        <v>89</v>
      </c>
      <c r="H12045" t="s">
        <v>93</v>
      </c>
    </row>
    <row r="12046" spans="1:8" x14ac:dyDescent="0.25">
      <c r="A12046" t="s">
        <v>409</v>
      </c>
      <c r="B12046" t="s">
        <v>8896</v>
      </c>
      <c r="C12046" t="s">
        <v>89</v>
      </c>
      <c r="D12046" t="s">
        <v>2400</v>
      </c>
      <c r="E12046" t="s">
        <v>1162</v>
      </c>
      <c r="F12046" t="s">
        <v>89</v>
      </c>
      <c r="G12046" t="s">
        <v>89</v>
      </c>
      <c r="H12046" t="s">
        <v>93</v>
      </c>
    </row>
    <row r="12047" spans="1:8" x14ac:dyDescent="0.25">
      <c r="A12047" t="s">
        <v>409</v>
      </c>
      <c r="B12047" t="s">
        <v>8897</v>
      </c>
      <c r="C12047" t="s">
        <v>89</v>
      </c>
      <c r="D12047" t="s">
        <v>2424</v>
      </c>
      <c r="E12047" t="s">
        <v>1115</v>
      </c>
      <c r="F12047" t="s">
        <v>89</v>
      </c>
      <c r="G12047" t="s">
        <v>89</v>
      </c>
      <c r="H12047" t="s">
        <v>93</v>
      </c>
    </row>
    <row r="12048" spans="1:8" x14ac:dyDescent="0.25">
      <c r="A12048" t="s">
        <v>409</v>
      </c>
      <c r="B12048" t="s">
        <v>8898</v>
      </c>
      <c r="C12048" t="s">
        <v>89</v>
      </c>
      <c r="D12048" t="s">
        <v>2424</v>
      </c>
      <c r="E12048" t="s">
        <v>1162</v>
      </c>
      <c r="F12048" t="s">
        <v>89</v>
      </c>
      <c r="G12048" t="s">
        <v>89</v>
      </c>
      <c r="H12048" t="s">
        <v>93</v>
      </c>
    </row>
    <row r="12049" spans="1:8" x14ac:dyDescent="0.25">
      <c r="A12049" t="s">
        <v>409</v>
      </c>
      <c r="B12049" t="s">
        <v>1149</v>
      </c>
      <c r="C12049" t="s">
        <v>89</v>
      </c>
      <c r="D12049" t="s">
        <v>4814</v>
      </c>
      <c r="E12049" t="s">
        <v>1100</v>
      </c>
      <c r="F12049" t="s">
        <v>89</v>
      </c>
      <c r="G12049" t="s">
        <v>89</v>
      </c>
      <c r="H12049" t="s">
        <v>93</v>
      </c>
    </row>
    <row r="12050" spans="1:8" x14ac:dyDescent="0.25">
      <c r="A12050" t="s">
        <v>409</v>
      </c>
      <c r="B12050" t="s">
        <v>1294</v>
      </c>
      <c r="C12050" t="s">
        <v>89</v>
      </c>
      <c r="D12050" t="s">
        <v>4814</v>
      </c>
      <c r="E12050" t="s">
        <v>2404</v>
      </c>
      <c r="F12050" t="s">
        <v>89</v>
      </c>
      <c r="G12050" t="s">
        <v>89</v>
      </c>
      <c r="H12050" t="s">
        <v>93</v>
      </c>
    </row>
    <row r="12051" spans="1:8" x14ac:dyDescent="0.25">
      <c r="A12051" t="s">
        <v>409</v>
      </c>
      <c r="B12051" t="s">
        <v>1181</v>
      </c>
      <c r="C12051" t="s">
        <v>89</v>
      </c>
      <c r="D12051" t="s">
        <v>4814</v>
      </c>
      <c r="E12051" t="s">
        <v>2404</v>
      </c>
      <c r="F12051" t="s">
        <v>89</v>
      </c>
      <c r="G12051" t="s">
        <v>89</v>
      </c>
      <c r="H12051" t="s">
        <v>93</v>
      </c>
    </row>
    <row r="12052" spans="1:8" x14ac:dyDescent="0.25">
      <c r="A12052" t="s">
        <v>409</v>
      </c>
      <c r="B12052" t="s">
        <v>8899</v>
      </c>
      <c r="C12052" t="s">
        <v>89</v>
      </c>
      <c r="D12052" t="s">
        <v>4814</v>
      </c>
      <c r="E12052" t="s">
        <v>1162</v>
      </c>
      <c r="F12052" t="s">
        <v>89</v>
      </c>
      <c r="G12052" t="s">
        <v>89</v>
      </c>
      <c r="H12052" t="s">
        <v>93</v>
      </c>
    </row>
    <row r="12053" spans="1:8" x14ac:dyDescent="0.25">
      <c r="A12053" t="s">
        <v>409</v>
      </c>
      <c r="B12053" t="s">
        <v>2242</v>
      </c>
      <c r="C12053" t="s">
        <v>89</v>
      </c>
      <c r="D12053" t="s">
        <v>4814</v>
      </c>
      <c r="E12053" t="s">
        <v>2404</v>
      </c>
      <c r="F12053" t="s">
        <v>89</v>
      </c>
      <c r="G12053" t="s">
        <v>89</v>
      </c>
      <c r="H12053" t="s">
        <v>93</v>
      </c>
    </row>
    <row r="12054" spans="1:8" x14ac:dyDescent="0.25">
      <c r="A12054" t="s">
        <v>409</v>
      </c>
      <c r="B12054" t="s">
        <v>8893</v>
      </c>
      <c r="C12054" t="s">
        <v>89</v>
      </c>
      <c r="D12054" t="s">
        <v>4814</v>
      </c>
      <c r="E12054" t="s">
        <v>1278</v>
      </c>
      <c r="F12054" t="s">
        <v>89</v>
      </c>
      <c r="G12054" t="s">
        <v>89</v>
      </c>
      <c r="H12054" t="s">
        <v>93</v>
      </c>
    </row>
    <row r="12055" spans="1:8" x14ac:dyDescent="0.25">
      <c r="A12055" t="s">
        <v>409</v>
      </c>
      <c r="B12055" t="s">
        <v>8900</v>
      </c>
      <c r="C12055" t="s">
        <v>89</v>
      </c>
      <c r="D12055" t="s">
        <v>4814</v>
      </c>
      <c r="E12055" t="s">
        <v>1278</v>
      </c>
      <c r="F12055" t="s">
        <v>89</v>
      </c>
      <c r="G12055" t="s">
        <v>89</v>
      </c>
      <c r="H12055" t="s">
        <v>93</v>
      </c>
    </row>
    <row r="12056" spans="1:8" x14ac:dyDescent="0.25">
      <c r="A12056" t="s">
        <v>409</v>
      </c>
      <c r="B12056" t="s">
        <v>8901</v>
      </c>
      <c r="C12056" t="s">
        <v>89</v>
      </c>
      <c r="D12056" t="s">
        <v>4814</v>
      </c>
      <c r="E12056" t="s">
        <v>1278</v>
      </c>
      <c r="F12056" t="s">
        <v>89</v>
      </c>
      <c r="G12056" t="s">
        <v>89</v>
      </c>
      <c r="H12056" t="s">
        <v>93</v>
      </c>
    </row>
    <row r="12057" spans="1:8" x14ac:dyDescent="0.25">
      <c r="A12057" t="s">
        <v>409</v>
      </c>
      <c r="B12057" t="s">
        <v>8902</v>
      </c>
      <c r="C12057" t="s">
        <v>89</v>
      </c>
      <c r="D12057" t="s">
        <v>4814</v>
      </c>
      <c r="E12057" t="s">
        <v>1278</v>
      </c>
      <c r="F12057" t="s">
        <v>89</v>
      </c>
      <c r="G12057" t="s">
        <v>89</v>
      </c>
      <c r="H12057" t="s">
        <v>93</v>
      </c>
    </row>
    <row r="12058" spans="1:8" x14ac:dyDescent="0.25">
      <c r="A12058" t="s">
        <v>409</v>
      </c>
      <c r="B12058" t="s">
        <v>8903</v>
      </c>
      <c r="C12058" t="s">
        <v>89</v>
      </c>
      <c r="D12058" t="s">
        <v>4814</v>
      </c>
      <c r="E12058" t="s">
        <v>1238</v>
      </c>
      <c r="F12058" t="s">
        <v>89</v>
      </c>
      <c r="G12058" t="s">
        <v>89</v>
      </c>
      <c r="H12058" t="s">
        <v>93</v>
      </c>
    </row>
    <row r="12059" spans="1:8" x14ac:dyDescent="0.25">
      <c r="A12059" t="s">
        <v>409</v>
      </c>
      <c r="B12059" t="s">
        <v>8904</v>
      </c>
      <c r="C12059" t="s">
        <v>89</v>
      </c>
      <c r="D12059" t="s">
        <v>8892</v>
      </c>
      <c r="E12059" t="s">
        <v>1102</v>
      </c>
      <c r="F12059" t="s">
        <v>89</v>
      </c>
      <c r="G12059" t="s">
        <v>89</v>
      </c>
      <c r="H12059" t="s">
        <v>93</v>
      </c>
    </row>
    <row r="12060" spans="1:8" x14ac:dyDescent="0.25">
      <c r="A12060" t="s">
        <v>409</v>
      </c>
      <c r="B12060" t="s">
        <v>8891</v>
      </c>
      <c r="C12060" t="s">
        <v>89</v>
      </c>
      <c r="D12060" t="s">
        <v>8892</v>
      </c>
      <c r="E12060" t="s">
        <v>1102</v>
      </c>
      <c r="F12060" t="s">
        <v>89</v>
      </c>
      <c r="G12060" t="s">
        <v>89</v>
      </c>
      <c r="H12060" t="s">
        <v>93</v>
      </c>
    </row>
    <row r="12061" spans="1:8" x14ac:dyDescent="0.25">
      <c r="A12061" t="s">
        <v>409</v>
      </c>
      <c r="B12061" t="s">
        <v>1312</v>
      </c>
      <c r="C12061" t="s">
        <v>89</v>
      </c>
      <c r="D12061" t="s">
        <v>8905</v>
      </c>
      <c r="E12061" t="s">
        <v>1258</v>
      </c>
      <c r="F12061" t="s">
        <v>89</v>
      </c>
      <c r="G12061" t="s">
        <v>89</v>
      </c>
      <c r="H12061" t="s">
        <v>93</v>
      </c>
    </row>
    <row r="12062" spans="1:8" x14ac:dyDescent="0.25">
      <c r="A12062" t="s">
        <v>409</v>
      </c>
      <c r="B12062" t="s">
        <v>8585</v>
      </c>
      <c r="C12062" t="s">
        <v>89</v>
      </c>
      <c r="D12062" t="s">
        <v>8905</v>
      </c>
      <c r="E12062" t="s">
        <v>1093</v>
      </c>
      <c r="F12062" t="s">
        <v>89</v>
      </c>
      <c r="G12062" t="s">
        <v>89</v>
      </c>
      <c r="H12062" t="s">
        <v>93</v>
      </c>
    </row>
    <row r="12063" spans="1:8" x14ac:dyDescent="0.25">
      <c r="A12063" t="s">
        <v>409</v>
      </c>
      <c r="B12063" t="s">
        <v>1403</v>
      </c>
      <c r="C12063" t="s">
        <v>89</v>
      </c>
      <c r="D12063" t="s">
        <v>8905</v>
      </c>
      <c r="E12063" t="s">
        <v>1258</v>
      </c>
      <c r="F12063" t="s">
        <v>89</v>
      </c>
      <c r="G12063" t="s">
        <v>89</v>
      </c>
      <c r="H12063" t="s">
        <v>93</v>
      </c>
    </row>
    <row r="12064" spans="1:8" x14ac:dyDescent="0.25">
      <c r="A12064" t="s">
        <v>409</v>
      </c>
      <c r="B12064" t="s">
        <v>1256</v>
      </c>
      <c r="C12064" t="s">
        <v>89</v>
      </c>
      <c r="D12064" t="s">
        <v>8905</v>
      </c>
      <c r="E12064" t="s">
        <v>1265</v>
      </c>
      <c r="F12064" t="s">
        <v>89</v>
      </c>
      <c r="G12064" t="s">
        <v>89</v>
      </c>
      <c r="H12064" t="s">
        <v>93</v>
      </c>
    </row>
    <row r="12065" spans="1:8" x14ac:dyDescent="0.25">
      <c r="A12065" t="s">
        <v>409</v>
      </c>
      <c r="B12065" t="s">
        <v>1314</v>
      </c>
      <c r="C12065" t="s">
        <v>89</v>
      </c>
      <c r="D12065" t="s">
        <v>8905</v>
      </c>
      <c r="E12065" t="s">
        <v>1265</v>
      </c>
      <c r="F12065" t="s">
        <v>89</v>
      </c>
      <c r="G12065" t="s">
        <v>89</v>
      </c>
      <c r="H12065" t="s">
        <v>93</v>
      </c>
    </row>
    <row r="12066" spans="1:8" x14ac:dyDescent="0.25">
      <c r="A12066" t="s">
        <v>409</v>
      </c>
      <c r="B12066" t="s">
        <v>2210</v>
      </c>
      <c r="C12066" t="s">
        <v>89</v>
      </c>
      <c r="D12066" t="s">
        <v>8905</v>
      </c>
      <c r="E12066" t="s">
        <v>1258</v>
      </c>
      <c r="F12066" t="s">
        <v>89</v>
      </c>
      <c r="G12066" t="s">
        <v>89</v>
      </c>
      <c r="H12066" t="s">
        <v>93</v>
      </c>
    </row>
    <row r="12067" spans="1:8" x14ac:dyDescent="0.25">
      <c r="A12067" t="s">
        <v>409</v>
      </c>
      <c r="B12067" t="s">
        <v>8906</v>
      </c>
      <c r="C12067" t="s">
        <v>89</v>
      </c>
      <c r="D12067" t="s">
        <v>8907</v>
      </c>
      <c r="E12067" t="s">
        <v>1754</v>
      </c>
      <c r="F12067" t="s">
        <v>89</v>
      </c>
      <c r="G12067" t="s">
        <v>89</v>
      </c>
      <c r="H12067" t="s">
        <v>93</v>
      </c>
    </row>
    <row r="12068" spans="1:8" x14ac:dyDescent="0.25">
      <c r="A12068" t="s">
        <v>409</v>
      </c>
      <c r="B12068" t="s">
        <v>8908</v>
      </c>
      <c r="C12068" t="s">
        <v>89</v>
      </c>
      <c r="D12068" t="s">
        <v>8907</v>
      </c>
      <c r="E12068" t="s">
        <v>1988</v>
      </c>
      <c r="F12068" t="s">
        <v>89</v>
      </c>
      <c r="G12068" t="s">
        <v>89</v>
      </c>
      <c r="H12068" t="s">
        <v>93</v>
      </c>
    </row>
    <row r="12069" spans="1:8" x14ac:dyDescent="0.25">
      <c r="A12069" t="s">
        <v>409</v>
      </c>
      <c r="B12069" t="s">
        <v>8909</v>
      </c>
      <c r="C12069" t="s">
        <v>89</v>
      </c>
      <c r="D12069" t="s">
        <v>8907</v>
      </c>
      <c r="E12069" t="s">
        <v>7979</v>
      </c>
      <c r="F12069" t="s">
        <v>89</v>
      </c>
      <c r="G12069" t="s">
        <v>89</v>
      </c>
      <c r="H12069" t="s">
        <v>93</v>
      </c>
    </row>
    <row r="12070" spans="1:8" x14ac:dyDescent="0.25">
      <c r="A12070" t="s">
        <v>409</v>
      </c>
      <c r="B12070" t="s">
        <v>1140</v>
      </c>
      <c r="C12070" t="s">
        <v>89</v>
      </c>
      <c r="D12070" t="s">
        <v>8889</v>
      </c>
      <c r="E12070" t="s">
        <v>1272</v>
      </c>
      <c r="F12070" t="s">
        <v>89</v>
      </c>
      <c r="G12070" t="s">
        <v>89</v>
      </c>
      <c r="H12070" t="s">
        <v>93</v>
      </c>
    </row>
    <row r="12071" spans="1:8" x14ac:dyDescent="0.25">
      <c r="A12071" t="s">
        <v>409</v>
      </c>
      <c r="B12071" t="s">
        <v>1151</v>
      </c>
      <c r="C12071" t="s">
        <v>89</v>
      </c>
      <c r="D12071" t="s">
        <v>8905</v>
      </c>
      <c r="E12071" t="s">
        <v>1093</v>
      </c>
      <c r="F12071" t="s">
        <v>89</v>
      </c>
      <c r="G12071" t="s">
        <v>89</v>
      </c>
      <c r="H12071" t="s">
        <v>93</v>
      </c>
    </row>
    <row r="12072" spans="1:8" x14ac:dyDescent="0.25">
      <c r="A12072" t="s">
        <v>409</v>
      </c>
      <c r="B12072" t="s">
        <v>1239</v>
      </c>
      <c r="C12072" t="s">
        <v>89</v>
      </c>
      <c r="D12072" t="s">
        <v>8892</v>
      </c>
      <c r="E12072" t="s">
        <v>1258</v>
      </c>
      <c r="F12072" t="s">
        <v>89</v>
      </c>
      <c r="G12072" t="s">
        <v>89</v>
      </c>
      <c r="H12072" t="s">
        <v>93</v>
      </c>
    </row>
    <row r="12073" spans="1:8" x14ac:dyDescent="0.25">
      <c r="A12073" t="s">
        <v>409</v>
      </c>
      <c r="B12073" t="s">
        <v>1143</v>
      </c>
      <c r="C12073" t="s">
        <v>89</v>
      </c>
      <c r="D12073" t="s">
        <v>8890</v>
      </c>
      <c r="E12073" t="s">
        <v>1115</v>
      </c>
      <c r="F12073" t="s">
        <v>89</v>
      </c>
      <c r="G12073" t="s">
        <v>89</v>
      </c>
      <c r="H12073" t="s">
        <v>93</v>
      </c>
    </row>
    <row r="12074" spans="1:8" x14ac:dyDescent="0.25">
      <c r="A12074" t="s">
        <v>409</v>
      </c>
      <c r="B12074" t="s">
        <v>2143</v>
      </c>
      <c r="C12074" t="s">
        <v>89</v>
      </c>
      <c r="D12074" t="s">
        <v>89</v>
      </c>
      <c r="E12074" t="s">
        <v>1427</v>
      </c>
      <c r="F12074" t="s">
        <v>89</v>
      </c>
      <c r="G12074" t="s">
        <v>89</v>
      </c>
      <c r="H12074" t="s">
        <v>93</v>
      </c>
    </row>
    <row r="12075" spans="1:8" x14ac:dyDescent="0.25">
      <c r="A12075" t="s">
        <v>409</v>
      </c>
      <c r="B12075" t="s">
        <v>1329</v>
      </c>
      <c r="C12075" t="s">
        <v>89</v>
      </c>
      <c r="D12075" t="s">
        <v>89</v>
      </c>
      <c r="E12075" t="s">
        <v>1100</v>
      </c>
      <c r="F12075" t="s">
        <v>89</v>
      </c>
      <c r="G12075" t="s">
        <v>89</v>
      </c>
      <c r="H12075" t="s">
        <v>93</v>
      </c>
    </row>
    <row r="12076" spans="1:8" x14ac:dyDescent="0.25">
      <c r="A12076" t="s">
        <v>409</v>
      </c>
      <c r="B12076" t="s">
        <v>1197</v>
      </c>
      <c r="C12076" t="s">
        <v>89</v>
      </c>
      <c r="D12076" t="s">
        <v>89</v>
      </c>
      <c r="E12076" t="s">
        <v>1135</v>
      </c>
      <c r="F12076" t="s">
        <v>89</v>
      </c>
      <c r="G12076" t="s">
        <v>89</v>
      </c>
      <c r="H12076" t="s">
        <v>93</v>
      </c>
    </row>
    <row r="12077" spans="1:8" x14ac:dyDescent="0.25">
      <c r="A12077" t="s">
        <v>409</v>
      </c>
      <c r="B12077" t="s">
        <v>5096</v>
      </c>
      <c r="C12077" t="s">
        <v>89</v>
      </c>
      <c r="D12077" t="s">
        <v>8910</v>
      </c>
      <c r="E12077" t="s">
        <v>1258</v>
      </c>
      <c r="F12077" t="s">
        <v>89</v>
      </c>
      <c r="G12077" t="s">
        <v>89</v>
      </c>
      <c r="H12077" t="s">
        <v>93</v>
      </c>
    </row>
    <row r="12078" spans="1:8" x14ac:dyDescent="0.25">
      <c r="A12078" t="s">
        <v>409</v>
      </c>
      <c r="B12078" t="s">
        <v>8911</v>
      </c>
      <c r="C12078" t="s">
        <v>89</v>
      </c>
      <c r="D12078" t="s">
        <v>8912</v>
      </c>
      <c r="E12078" t="s">
        <v>1754</v>
      </c>
      <c r="F12078" t="s">
        <v>89</v>
      </c>
      <c r="G12078" t="s">
        <v>89</v>
      </c>
      <c r="H12078" t="s">
        <v>93</v>
      </c>
    </row>
    <row r="12079" spans="1:8" x14ac:dyDescent="0.25">
      <c r="A12079" t="s">
        <v>409</v>
      </c>
      <c r="B12079" t="s">
        <v>8913</v>
      </c>
      <c r="C12079" t="s">
        <v>89</v>
      </c>
      <c r="D12079" t="s">
        <v>89</v>
      </c>
      <c r="E12079" t="s">
        <v>1135</v>
      </c>
      <c r="F12079" t="s">
        <v>89</v>
      </c>
      <c r="G12079" t="s">
        <v>89</v>
      </c>
      <c r="H12079" t="s">
        <v>93</v>
      </c>
    </row>
    <row r="12080" spans="1:8" x14ac:dyDescent="0.25">
      <c r="A12080" t="s">
        <v>409</v>
      </c>
      <c r="B12080" t="s">
        <v>1198</v>
      </c>
      <c r="C12080" t="s">
        <v>89</v>
      </c>
      <c r="D12080" t="s">
        <v>89</v>
      </c>
      <c r="E12080" t="s">
        <v>1218</v>
      </c>
      <c r="F12080" t="s">
        <v>89</v>
      </c>
      <c r="G12080" t="s">
        <v>89</v>
      </c>
      <c r="H12080" t="s">
        <v>93</v>
      </c>
    </row>
    <row r="12081" spans="1:8" x14ac:dyDescent="0.25">
      <c r="A12081" t="s">
        <v>409</v>
      </c>
      <c r="B12081" t="s">
        <v>1437</v>
      </c>
      <c r="C12081" t="s">
        <v>89</v>
      </c>
      <c r="D12081" t="s">
        <v>89</v>
      </c>
      <c r="E12081" t="s">
        <v>1131</v>
      </c>
      <c r="F12081" t="s">
        <v>89</v>
      </c>
      <c r="G12081" t="s">
        <v>89</v>
      </c>
      <c r="H12081" t="s">
        <v>93</v>
      </c>
    </row>
    <row r="12082" spans="1:8" x14ac:dyDescent="0.25">
      <c r="A12082" t="s">
        <v>409</v>
      </c>
      <c r="B12082" t="s">
        <v>8914</v>
      </c>
      <c r="C12082" t="s">
        <v>89</v>
      </c>
      <c r="D12082" t="s">
        <v>89</v>
      </c>
      <c r="E12082" t="s">
        <v>1129</v>
      </c>
      <c r="F12082" t="s">
        <v>89</v>
      </c>
      <c r="G12082" t="s">
        <v>89</v>
      </c>
      <c r="H12082" t="s">
        <v>93</v>
      </c>
    </row>
    <row r="12083" spans="1:8" x14ac:dyDescent="0.25">
      <c r="A12083" t="s">
        <v>409</v>
      </c>
      <c r="B12083" t="s">
        <v>8915</v>
      </c>
      <c r="C12083" t="s">
        <v>89</v>
      </c>
      <c r="D12083" t="s">
        <v>89</v>
      </c>
      <c r="E12083" t="s">
        <v>1131</v>
      </c>
      <c r="F12083" t="s">
        <v>89</v>
      </c>
      <c r="G12083" t="s">
        <v>89</v>
      </c>
      <c r="H12083" t="s">
        <v>93</v>
      </c>
    </row>
    <row r="12084" spans="1:8" x14ac:dyDescent="0.25">
      <c r="A12084" t="s">
        <v>409</v>
      </c>
      <c r="B12084" t="s">
        <v>8916</v>
      </c>
      <c r="C12084" t="s">
        <v>89</v>
      </c>
      <c r="D12084" t="s">
        <v>89</v>
      </c>
      <c r="E12084" t="s">
        <v>1286</v>
      </c>
      <c r="F12084" t="s">
        <v>89</v>
      </c>
      <c r="G12084" t="s">
        <v>89</v>
      </c>
      <c r="H12084" t="s">
        <v>93</v>
      </c>
    </row>
    <row r="12085" spans="1:8" x14ac:dyDescent="0.25">
      <c r="A12085" t="s">
        <v>409</v>
      </c>
      <c r="B12085" t="s">
        <v>8917</v>
      </c>
      <c r="C12085" t="s">
        <v>89</v>
      </c>
      <c r="D12085" t="s">
        <v>89</v>
      </c>
      <c r="E12085" t="s">
        <v>1135</v>
      </c>
      <c r="F12085" t="s">
        <v>89</v>
      </c>
      <c r="G12085" t="s">
        <v>89</v>
      </c>
      <c r="H12085" t="s">
        <v>93</v>
      </c>
    </row>
    <row r="12086" spans="1:8" x14ac:dyDescent="0.25">
      <c r="A12086" t="s">
        <v>409</v>
      </c>
      <c r="B12086" t="s">
        <v>8918</v>
      </c>
      <c r="C12086" t="s">
        <v>89</v>
      </c>
      <c r="D12086" t="s">
        <v>89</v>
      </c>
      <c r="E12086" t="s">
        <v>1427</v>
      </c>
      <c r="F12086" t="s">
        <v>89</v>
      </c>
      <c r="G12086" t="s">
        <v>89</v>
      </c>
      <c r="H12086" t="s">
        <v>93</v>
      </c>
    </row>
    <row r="12087" spans="1:8" x14ac:dyDescent="0.25">
      <c r="A12087" t="s">
        <v>409</v>
      </c>
      <c r="B12087" t="s">
        <v>2564</v>
      </c>
      <c r="C12087" t="s">
        <v>89</v>
      </c>
      <c r="D12087" t="s">
        <v>8905</v>
      </c>
      <c r="E12087" t="s">
        <v>2837</v>
      </c>
      <c r="F12087" t="s">
        <v>89</v>
      </c>
      <c r="G12087" t="s">
        <v>89</v>
      </c>
      <c r="H12087" t="s">
        <v>93</v>
      </c>
    </row>
    <row r="12088" spans="1:8" x14ac:dyDescent="0.25">
      <c r="A12088" t="s">
        <v>409</v>
      </c>
      <c r="B12088" t="s">
        <v>3686</v>
      </c>
      <c r="C12088" t="s">
        <v>89</v>
      </c>
      <c r="D12088" t="s">
        <v>8905</v>
      </c>
      <c r="E12088" t="s">
        <v>1947</v>
      </c>
      <c r="F12088" t="s">
        <v>89</v>
      </c>
      <c r="G12088" t="s">
        <v>89</v>
      </c>
      <c r="H12088" t="s">
        <v>93</v>
      </c>
    </row>
    <row r="12089" spans="1:8" x14ac:dyDescent="0.25">
      <c r="A12089" t="s">
        <v>409</v>
      </c>
      <c r="B12089" t="s">
        <v>3731</v>
      </c>
      <c r="C12089" t="s">
        <v>89</v>
      </c>
      <c r="D12089" t="s">
        <v>8905</v>
      </c>
      <c r="E12089" t="s">
        <v>1148</v>
      </c>
      <c r="F12089" t="s">
        <v>89</v>
      </c>
      <c r="G12089" t="s">
        <v>89</v>
      </c>
      <c r="H12089" t="s">
        <v>93</v>
      </c>
    </row>
    <row r="12090" spans="1:8" x14ac:dyDescent="0.25">
      <c r="A12090" t="s">
        <v>409</v>
      </c>
      <c r="B12090" t="s">
        <v>3698</v>
      </c>
      <c r="C12090" t="s">
        <v>89</v>
      </c>
      <c r="D12090" t="s">
        <v>8905</v>
      </c>
      <c r="E12090" t="s">
        <v>2023</v>
      </c>
      <c r="F12090" t="s">
        <v>89</v>
      </c>
      <c r="G12090" t="s">
        <v>89</v>
      </c>
      <c r="H12090" t="s">
        <v>93</v>
      </c>
    </row>
    <row r="12091" spans="1:8" x14ac:dyDescent="0.25">
      <c r="A12091" t="s">
        <v>409</v>
      </c>
      <c r="B12091" t="s">
        <v>3697</v>
      </c>
      <c r="C12091" t="s">
        <v>89</v>
      </c>
      <c r="D12091" t="s">
        <v>8905</v>
      </c>
      <c r="E12091" t="s">
        <v>2023</v>
      </c>
      <c r="F12091" t="s">
        <v>89</v>
      </c>
      <c r="G12091" t="s">
        <v>89</v>
      </c>
      <c r="H12091" t="s">
        <v>93</v>
      </c>
    </row>
    <row r="12092" spans="1:8" x14ac:dyDescent="0.25">
      <c r="A12092" t="s">
        <v>409</v>
      </c>
      <c r="B12092" t="s">
        <v>2558</v>
      </c>
      <c r="C12092" t="s">
        <v>89</v>
      </c>
      <c r="D12092" t="s">
        <v>8905</v>
      </c>
      <c r="E12092" t="s">
        <v>2023</v>
      </c>
      <c r="F12092" t="s">
        <v>89</v>
      </c>
      <c r="G12092" t="s">
        <v>89</v>
      </c>
      <c r="H12092" t="s">
        <v>93</v>
      </c>
    </row>
    <row r="12093" spans="1:8" x14ac:dyDescent="0.25">
      <c r="A12093" t="s">
        <v>409</v>
      </c>
      <c r="B12093" t="s">
        <v>8919</v>
      </c>
      <c r="C12093" t="s">
        <v>89</v>
      </c>
      <c r="D12093" t="s">
        <v>8920</v>
      </c>
      <c r="E12093" t="s">
        <v>1569</v>
      </c>
      <c r="F12093" t="s">
        <v>89</v>
      </c>
      <c r="G12093" t="s">
        <v>89</v>
      </c>
      <c r="H12093" t="s">
        <v>93</v>
      </c>
    </row>
    <row r="12094" spans="1:8" x14ac:dyDescent="0.25">
      <c r="A12094" t="s">
        <v>409</v>
      </c>
      <c r="B12094" t="s">
        <v>1138</v>
      </c>
      <c r="C12094" t="s">
        <v>89</v>
      </c>
      <c r="D12094" t="s">
        <v>89</v>
      </c>
      <c r="E12094" t="s">
        <v>1139</v>
      </c>
      <c r="F12094" t="s">
        <v>89</v>
      </c>
      <c r="G12094" t="s">
        <v>89</v>
      </c>
      <c r="H12094" t="s">
        <v>93</v>
      </c>
    </row>
    <row r="12095" spans="1:8" x14ac:dyDescent="0.25">
      <c r="A12095" t="s">
        <v>410</v>
      </c>
      <c r="B12095" t="s">
        <v>8921</v>
      </c>
      <c r="C12095" t="s">
        <v>89</v>
      </c>
      <c r="D12095" t="s">
        <v>4814</v>
      </c>
      <c r="E12095" t="s">
        <v>1162</v>
      </c>
      <c r="F12095" t="s">
        <v>89</v>
      </c>
      <c r="G12095" t="s">
        <v>89</v>
      </c>
      <c r="H12095" t="s">
        <v>93</v>
      </c>
    </row>
    <row r="12096" spans="1:8" x14ac:dyDescent="0.25">
      <c r="A12096" t="s">
        <v>410</v>
      </c>
      <c r="B12096" t="s">
        <v>8922</v>
      </c>
      <c r="C12096" t="s">
        <v>89</v>
      </c>
      <c r="D12096" t="s">
        <v>4814</v>
      </c>
      <c r="E12096" t="s">
        <v>1278</v>
      </c>
      <c r="F12096" t="s">
        <v>89</v>
      </c>
      <c r="G12096" t="s">
        <v>89</v>
      </c>
      <c r="H12096" t="s">
        <v>93</v>
      </c>
    </row>
    <row r="12097" spans="1:8" x14ac:dyDescent="0.25">
      <c r="A12097" t="s">
        <v>410</v>
      </c>
      <c r="B12097" t="s">
        <v>8923</v>
      </c>
      <c r="C12097" t="s">
        <v>89</v>
      </c>
      <c r="D12097" t="s">
        <v>8207</v>
      </c>
      <c r="E12097" t="s">
        <v>1238</v>
      </c>
      <c r="F12097" t="s">
        <v>89</v>
      </c>
      <c r="G12097" t="s">
        <v>89</v>
      </c>
      <c r="H12097" t="s">
        <v>93</v>
      </c>
    </row>
    <row r="12098" spans="1:8" x14ac:dyDescent="0.25">
      <c r="A12098" t="s">
        <v>410</v>
      </c>
      <c r="B12098" t="s">
        <v>8924</v>
      </c>
      <c r="C12098" t="s">
        <v>89</v>
      </c>
      <c r="D12098" t="s">
        <v>8207</v>
      </c>
      <c r="E12098" t="s">
        <v>1238</v>
      </c>
      <c r="F12098" t="s">
        <v>89</v>
      </c>
      <c r="G12098" t="s">
        <v>89</v>
      </c>
      <c r="H12098" t="s">
        <v>93</v>
      </c>
    </row>
    <row r="12099" spans="1:8" x14ac:dyDescent="0.25">
      <c r="A12099" t="s">
        <v>410</v>
      </c>
      <c r="B12099" t="s">
        <v>1299</v>
      </c>
      <c r="C12099" t="s">
        <v>89</v>
      </c>
      <c r="D12099" t="s">
        <v>8925</v>
      </c>
      <c r="E12099" t="s">
        <v>1094</v>
      </c>
      <c r="F12099" t="s">
        <v>89</v>
      </c>
      <c r="G12099" t="s">
        <v>89</v>
      </c>
      <c r="H12099" t="s">
        <v>93</v>
      </c>
    </row>
    <row r="12100" spans="1:8" x14ac:dyDescent="0.25">
      <c r="A12100" t="s">
        <v>410</v>
      </c>
      <c r="B12100" t="s">
        <v>1299</v>
      </c>
      <c r="C12100" t="s">
        <v>89</v>
      </c>
      <c r="D12100" t="s">
        <v>8925</v>
      </c>
      <c r="E12100" t="s">
        <v>1094</v>
      </c>
      <c r="F12100" t="s">
        <v>89</v>
      </c>
      <c r="G12100" t="s">
        <v>89</v>
      </c>
      <c r="H12100" t="s">
        <v>93</v>
      </c>
    </row>
    <row r="12101" spans="1:8" x14ac:dyDescent="0.25">
      <c r="A12101" t="s">
        <v>410</v>
      </c>
      <c r="B12101" t="s">
        <v>8926</v>
      </c>
      <c r="C12101" t="s">
        <v>89</v>
      </c>
      <c r="D12101" t="s">
        <v>8927</v>
      </c>
      <c r="E12101" t="s">
        <v>1093</v>
      </c>
      <c r="F12101" t="s">
        <v>89</v>
      </c>
      <c r="G12101" t="s">
        <v>89</v>
      </c>
      <c r="H12101" t="s">
        <v>93</v>
      </c>
    </row>
    <row r="12102" spans="1:8" x14ac:dyDescent="0.25">
      <c r="A12102" t="s">
        <v>410</v>
      </c>
      <c r="B12102" t="s">
        <v>8921</v>
      </c>
      <c r="C12102" t="s">
        <v>89</v>
      </c>
      <c r="D12102" t="s">
        <v>4814</v>
      </c>
      <c r="E12102" t="s">
        <v>1162</v>
      </c>
      <c r="F12102" t="s">
        <v>89</v>
      </c>
      <c r="G12102" t="s">
        <v>89</v>
      </c>
      <c r="H12102" t="s">
        <v>93</v>
      </c>
    </row>
    <row r="12103" spans="1:8" x14ac:dyDescent="0.25">
      <c r="A12103" t="s">
        <v>410</v>
      </c>
      <c r="B12103" t="s">
        <v>8922</v>
      </c>
      <c r="C12103" t="s">
        <v>89</v>
      </c>
      <c r="D12103" t="s">
        <v>4814</v>
      </c>
      <c r="E12103" t="s">
        <v>1278</v>
      </c>
      <c r="F12103" t="s">
        <v>89</v>
      </c>
      <c r="G12103" t="s">
        <v>89</v>
      </c>
      <c r="H12103" t="s">
        <v>93</v>
      </c>
    </row>
    <row r="12104" spans="1:8" x14ac:dyDescent="0.25">
      <c r="A12104" t="s">
        <v>410</v>
      </c>
      <c r="B12104" t="s">
        <v>8928</v>
      </c>
      <c r="C12104" t="s">
        <v>89</v>
      </c>
      <c r="D12104" t="s">
        <v>8929</v>
      </c>
      <c r="E12104" t="s">
        <v>1258</v>
      </c>
      <c r="F12104" t="s">
        <v>89</v>
      </c>
      <c r="G12104" t="s">
        <v>89</v>
      </c>
      <c r="H12104" t="s">
        <v>93</v>
      </c>
    </row>
    <row r="12105" spans="1:8" x14ac:dyDescent="0.25">
      <c r="A12105" t="s">
        <v>410</v>
      </c>
      <c r="B12105" t="s">
        <v>8930</v>
      </c>
      <c r="C12105" t="s">
        <v>89</v>
      </c>
      <c r="D12105" t="s">
        <v>8929</v>
      </c>
      <c r="E12105" t="s">
        <v>1760</v>
      </c>
      <c r="F12105" t="s">
        <v>89</v>
      </c>
      <c r="G12105" t="s">
        <v>89</v>
      </c>
      <c r="H12105" t="s">
        <v>93</v>
      </c>
    </row>
    <row r="12106" spans="1:8" x14ac:dyDescent="0.25">
      <c r="A12106" t="s">
        <v>410</v>
      </c>
      <c r="B12106" t="s">
        <v>8931</v>
      </c>
      <c r="C12106" t="s">
        <v>89</v>
      </c>
      <c r="D12106" t="s">
        <v>8929</v>
      </c>
      <c r="E12106" t="s">
        <v>1760</v>
      </c>
      <c r="F12106" t="s">
        <v>89</v>
      </c>
      <c r="G12106" t="s">
        <v>89</v>
      </c>
      <c r="H12106" t="s">
        <v>93</v>
      </c>
    </row>
    <row r="12107" spans="1:8" x14ac:dyDescent="0.25">
      <c r="A12107" t="s">
        <v>410</v>
      </c>
      <c r="B12107" t="s">
        <v>8932</v>
      </c>
      <c r="C12107" t="s">
        <v>89</v>
      </c>
      <c r="D12107" t="s">
        <v>8929</v>
      </c>
      <c r="E12107" t="s">
        <v>1258</v>
      </c>
      <c r="F12107" t="s">
        <v>89</v>
      </c>
      <c r="G12107" t="s">
        <v>89</v>
      </c>
      <c r="H12107" t="s">
        <v>93</v>
      </c>
    </row>
    <row r="12108" spans="1:8" x14ac:dyDescent="0.25">
      <c r="A12108" t="s">
        <v>410</v>
      </c>
      <c r="B12108" t="s">
        <v>8933</v>
      </c>
      <c r="C12108" t="s">
        <v>89</v>
      </c>
      <c r="D12108" t="s">
        <v>8929</v>
      </c>
      <c r="E12108" t="s">
        <v>1760</v>
      </c>
      <c r="F12108" t="s">
        <v>89</v>
      </c>
      <c r="G12108" t="s">
        <v>89</v>
      </c>
      <c r="H12108" t="s">
        <v>93</v>
      </c>
    </row>
    <row r="12109" spans="1:8" x14ac:dyDescent="0.25">
      <c r="A12109" t="s">
        <v>410</v>
      </c>
      <c r="B12109" t="s">
        <v>8934</v>
      </c>
      <c r="C12109" t="s">
        <v>89</v>
      </c>
      <c r="D12109" t="s">
        <v>8929</v>
      </c>
      <c r="E12109" t="s">
        <v>1258</v>
      </c>
      <c r="F12109" t="s">
        <v>89</v>
      </c>
      <c r="G12109" t="s">
        <v>89</v>
      </c>
      <c r="H12109" t="s">
        <v>93</v>
      </c>
    </row>
    <row r="12110" spans="1:8" x14ac:dyDescent="0.25">
      <c r="A12110" t="s">
        <v>410</v>
      </c>
      <c r="B12110" t="s">
        <v>8935</v>
      </c>
      <c r="C12110" t="s">
        <v>89</v>
      </c>
      <c r="D12110" t="s">
        <v>8936</v>
      </c>
      <c r="E12110" t="s">
        <v>1121</v>
      </c>
      <c r="F12110" t="s">
        <v>89</v>
      </c>
      <c r="G12110" t="s">
        <v>89</v>
      </c>
      <c r="H12110" t="s">
        <v>93</v>
      </c>
    </row>
    <row r="12111" spans="1:8" x14ac:dyDescent="0.25">
      <c r="A12111" t="s">
        <v>410</v>
      </c>
      <c r="B12111" t="s">
        <v>8937</v>
      </c>
      <c r="C12111" t="s">
        <v>89</v>
      </c>
      <c r="D12111" t="s">
        <v>8938</v>
      </c>
      <c r="E12111" t="s">
        <v>1121</v>
      </c>
      <c r="F12111" t="s">
        <v>89</v>
      </c>
      <c r="G12111" t="s">
        <v>89</v>
      </c>
      <c r="H12111" t="s">
        <v>93</v>
      </c>
    </row>
    <row r="12112" spans="1:8" x14ac:dyDescent="0.25">
      <c r="A12112" t="s">
        <v>410</v>
      </c>
      <c r="B12112" t="s">
        <v>8939</v>
      </c>
      <c r="C12112" t="s">
        <v>89</v>
      </c>
      <c r="D12112" t="s">
        <v>8938</v>
      </c>
      <c r="E12112" t="s">
        <v>1615</v>
      </c>
      <c r="F12112" t="s">
        <v>89</v>
      </c>
      <c r="G12112" t="s">
        <v>89</v>
      </c>
      <c r="H12112" t="s">
        <v>93</v>
      </c>
    </row>
    <row r="12113" spans="1:8" x14ac:dyDescent="0.25">
      <c r="A12113" t="s">
        <v>410</v>
      </c>
      <c r="B12113" t="s">
        <v>8923</v>
      </c>
      <c r="C12113" t="s">
        <v>89</v>
      </c>
      <c r="D12113" t="s">
        <v>8207</v>
      </c>
      <c r="E12113" t="s">
        <v>1238</v>
      </c>
      <c r="F12113" t="s">
        <v>89</v>
      </c>
      <c r="G12113" t="s">
        <v>89</v>
      </c>
      <c r="H12113" t="s">
        <v>93</v>
      </c>
    </row>
    <row r="12114" spans="1:8" x14ac:dyDescent="0.25">
      <c r="A12114" t="s">
        <v>410</v>
      </c>
      <c r="B12114" t="s">
        <v>8940</v>
      </c>
      <c r="C12114" t="s">
        <v>89</v>
      </c>
      <c r="D12114" t="s">
        <v>8207</v>
      </c>
      <c r="E12114" t="s">
        <v>1238</v>
      </c>
      <c r="F12114" t="s">
        <v>89</v>
      </c>
      <c r="G12114" t="s">
        <v>89</v>
      </c>
      <c r="H12114" t="s">
        <v>93</v>
      </c>
    </row>
    <row r="12115" spans="1:8" x14ac:dyDescent="0.25">
      <c r="A12115" t="s">
        <v>410</v>
      </c>
      <c r="B12115" t="s">
        <v>8924</v>
      </c>
      <c r="C12115" t="s">
        <v>89</v>
      </c>
      <c r="D12115" t="s">
        <v>8207</v>
      </c>
      <c r="E12115" t="s">
        <v>1238</v>
      </c>
      <c r="F12115" t="s">
        <v>89</v>
      </c>
      <c r="G12115" t="s">
        <v>89</v>
      </c>
      <c r="H12115" t="s">
        <v>93</v>
      </c>
    </row>
    <row r="12116" spans="1:8" x14ac:dyDescent="0.25">
      <c r="A12116" t="s">
        <v>410</v>
      </c>
      <c r="B12116" t="s">
        <v>1122</v>
      </c>
      <c r="C12116" t="s">
        <v>89</v>
      </c>
      <c r="D12116" t="s">
        <v>89</v>
      </c>
      <c r="E12116" t="s">
        <v>1218</v>
      </c>
      <c r="F12116" t="s">
        <v>89</v>
      </c>
      <c r="G12116" t="s">
        <v>89</v>
      </c>
      <c r="H12116" t="s">
        <v>93</v>
      </c>
    </row>
    <row r="12117" spans="1:8" x14ac:dyDescent="0.25">
      <c r="A12117" t="s">
        <v>410</v>
      </c>
      <c r="B12117" t="s">
        <v>1332</v>
      </c>
      <c r="C12117" t="s">
        <v>89</v>
      </c>
      <c r="D12117" t="s">
        <v>89</v>
      </c>
      <c r="E12117" t="s">
        <v>1218</v>
      </c>
      <c r="F12117" t="s">
        <v>89</v>
      </c>
      <c r="G12117" t="s">
        <v>89</v>
      </c>
      <c r="H12117" t="s">
        <v>93</v>
      </c>
    </row>
    <row r="12118" spans="1:8" x14ac:dyDescent="0.25">
      <c r="A12118" t="s">
        <v>410</v>
      </c>
      <c r="B12118" t="s">
        <v>1266</v>
      </c>
      <c r="C12118" t="s">
        <v>89</v>
      </c>
      <c r="D12118" t="s">
        <v>89</v>
      </c>
      <c r="E12118" t="s">
        <v>1131</v>
      </c>
      <c r="F12118" t="s">
        <v>89</v>
      </c>
      <c r="G12118" t="s">
        <v>89</v>
      </c>
      <c r="H12118" t="s">
        <v>93</v>
      </c>
    </row>
    <row r="12119" spans="1:8" x14ac:dyDescent="0.25">
      <c r="A12119" t="s">
        <v>410</v>
      </c>
      <c r="B12119" t="s">
        <v>1200</v>
      </c>
      <c r="C12119" t="s">
        <v>89</v>
      </c>
      <c r="D12119" t="s">
        <v>89</v>
      </c>
      <c r="E12119" t="s">
        <v>1131</v>
      </c>
      <c r="F12119" t="s">
        <v>89</v>
      </c>
      <c r="G12119" t="s">
        <v>89</v>
      </c>
      <c r="H12119" t="s">
        <v>93</v>
      </c>
    </row>
    <row r="12120" spans="1:8" x14ac:dyDescent="0.25">
      <c r="A12120" t="s">
        <v>410</v>
      </c>
      <c r="B12120" t="s">
        <v>1132</v>
      </c>
      <c r="C12120" t="s">
        <v>89</v>
      </c>
      <c r="D12120" t="s">
        <v>89</v>
      </c>
      <c r="E12120" t="s">
        <v>1133</v>
      </c>
      <c r="F12120" t="s">
        <v>89</v>
      </c>
      <c r="G12120" t="s">
        <v>89</v>
      </c>
      <c r="H12120" t="s">
        <v>93</v>
      </c>
    </row>
    <row r="12121" spans="1:8" x14ac:dyDescent="0.25">
      <c r="A12121" t="s">
        <v>410</v>
      </c>
      <c r="B12121" t="s">
        <v>1268</v>
      </c>
      <c r="C12121" t="s">
        <v>89</v>
      </c>
      <c r="D12121" t="s">
        <v>89</v>
      </c>
      <c r="E12121" t="s">
        <v>1233</v>
      </c>
      <c r="F12121" t="s">
        <v>89</v>
      </c>
      <c r="G12121" t="s">
        <v>89</v>
      </c>
      <c r="H12121" t="s">
        <v>93</v>
      </c>
    </row>
    <row r="12122" spans="1:8" x14ac:dyDescent="0.25">
      <c r="A12122" t="s">
        <v>410</v>
      </c>
      <c r="B12122" t="s">
        <v>4149</v>
      </c>
      <c r="C12122" t="s">
        <v>89</v>
      </c>
      <c r="D12122" t="s">
        <v>89</v>
      </c>
      <c r="E12122" t="s">
        <v>1135</v>
      </c>
      <c r="F12122" t="s">
        <v>89</v>
      </c>
      <c r="G12122" t="s">
        <v>89</v>
      </c>
      <c r="H12122" t="s">
        <v>93</v>
      </c>
    </row>
    <row r="12123" spans="1:8" x14ac:dyDescent="0.25">
      <c r="A12123" t="s">
        <v>410</v>
      </c>
      <c r="B12123" t="s">
        <v>1271</v>
      </c>
      <c r="C12123" t="s">
        <v>89</v>
      </c>
      <c r="D12123" t="s">
        <v>89</v>
      </c>
      <c r="E12123" t="s">
        <v>1272</v>
      </c>
      <c r="F12123" t="s">
        <v>89</v>
      </c>
      <c r="G12123" t="s">
        <v>89</v>
      </c>
      <c r="H12123" t="s">
        <v>93</v>
      </c>
    </row>
    <row r="12124" spans="1:8" x14ac:dyDescent="0.25">
      <c r="A12124" t="s">
        <v>410</v>
      </c>
      <c r="B12124" t="s">
        <v>1138</v>
      </c>
      <c r="C12124" t="s">
        <v>89</v>
      </c>
      <c r="D12124" t="s">
        <v>89</v>
      </c>
      <c r="E12124" t="s">
        <v>1139</v>
      </c>
      <c r="F12124" t="s">
        <v>89</v>
      </c>
      <c r="G12124" t="s">
        <v>89</v>
      </c>
      <c r="H12124" t="s">
        <v>93</v>
      </c>
    </row>
    <row r="12125" spans="1:8" x14ac:dyDescent="0.25">
      <c r="A12125" t="s">
        <v>412</v>
      </c>
      <c r="B12125" t="s">
        <v>8941</v>
      </c>
      <c r="C12125" t="s">
        <v>89</v>
      </c>
      <c r="D12125" t="s">
        <v>89</v>
      </c>
      <c r="E12125" t="s">
        <v>1205</v>
      </c>
      <c r="F12125" t="s">
        <v>89</v>
      </c>
      <c r="G12125" t="s">
        <v>89</v>
      </c>
      <c r="H12125" t="s">
        <v>93</v>
      </c>
    </row>
    <row r="12126" spans="1:8" x14ac:dyDescent="0.25">
      <c r="A12126" t="s">
        <v>412</v>
      </c>
      <c r="B12126" t="s">
        <v>8942</v>
      </c>
      <c r="C12126" t="s">
        <v>89</v>
      </c>
      <c r="D12126" t="s">
        <v>89</v>
      </c>
      <c r="E12126" t="s">
        <v>1258</v>
      </c>
      <c r="F12126" t="s">
        <v>89</v>
      </c>
      <c r="G12126" t="s">
        <v>89</v>
      </c>
      <c r="H12126" t="s">
        <v>93</v>
      </c>
    </row>
    <row r="12127" spans="1:8" x14ac:dyDescent="0.25">
      <c r="A12127" t="s">
        <v>412</v>
      </c>
      <c r="B12127" t="s">
        <v>8943</v>
      </c>
      <c r="C12127" t="s">
        <v>89</v>
      </c>
      <c r="D12127" t="s">
        <v>89</v>
      </c>
      <c r="E12127" t="s">
        <v>1205</v>
      </c>
      <c r="F12127" t="s">
        <v>89</v>
      </c>
      <c r="G12127" t="s">
        <v>89</v>
      </c>
      <c r="H12127" t="s">
        <v>93</v>
      </c>
    </row>
    <row r="12128" spans="1:8" x14ac:dyDescent="0.25">
      <c r="A12128" t="s">
        <v>412</v>
      </c>
      <c r="B12128" t="s">
        <v>8944</v>
      </c>
      <c r="C12128" t="s">
        <v>89</v>
      </c>
      <c r="D12128" t="s">
        <v>89</v>
      </c>
      <c r="E12128" t="s">
        <v>1093</v>
      </c>
      <c r="F12128" t="s">
        <v>89</v>
      </c>
      <c r="G12128" t="s">
        <v>89</v>
      </c>
      <c r="H12128" t="s">
        <v>93</v>
      </c>
    </row>
    <row r="12129" spans="1:8" x14ac:dyDescent="0.25">
      <c r="A12129" t="s">
        <v>412</v>
      </c>
      <c r="B12129" t="s">
        <v>8945</v>
      </c>
      <c r="C12129" t="s">
        <v>89</v>
      </c>
      <c r="D12129" t="s">
        <v>89</v>
      </c>
      <c r="E12129" t="s">
        <v>1113</v>
      </c>
      <c r="F12129" t="s">
        <v>89</v>
      </c>
      <c r="G12129" t="s">
        <v>89</v>
      </c>
      <c r="H12129" t="s">
        <v>93</v>
      </c>
    </row>
    <row r="12130" spans="1:8" x14ac:dyDescent="0.25">
      <c r="A12130" t="s">
        <v>412</v>
      </c>
      <c r="B12130" t="s">
        <v>8946</v>
      </c>
      <c r="C12130" t="s">
        <v>89</v>
      </c>
      <c r="D12130" t="s">
        <v>89</v>
      </c>
      <c r="E12130" t="s">
        <v>1115</v>
      </c>
      <c r="F12130" t="s">
        <v>89</v>
      </c>
      <c r="G12130" t="s">
        <v>89</v>
      </c>
      <c r="H12130" t="s">
        <v>93</v>
      </c>
    </row>
    <row r="12131" spans="1:8" x14ac:dyDescent="0.25">
      <c r="A12131" t="s">
        <v>412</v>
      </c>
      <c r="B12131" t="s">
        <v>8947</v>
      </c>
      <c r="C12131" t="s">
        <v>89</v>
      </c>
      <c r="D12131" t="s">
        <v>89</v>
      </c>
      <c r="E12131" t="s">
        <v>1238</v>
      </c>
      <c r="F12131" t="s">
        <v>89</v>
      </c>
      <c r="G12131" t="s">
        <v>89</v>
      </c>
      <c r="H12131" t="s">
        <v>93</v>
      </c>
    </row>
    <row r="12132" spans="1:8" x14ac:dyDescent="0.25">
      <c r="A12132" t="s">
        <v>412</v>
      </c>
      <c r="B12132" t="s">
        <v>8948</v>
      </c>
      <c r="C12132" t="s">
        <v>89</v>
      </c>
      <c r="D12132" t="s">
        <v>89</v>
      </c>
      <c r="E12132" t="s">
        <v>1238</v>
      </c>
      <c r="F12132" t="s">
        <v>89</v>
      </c>
      <c r="G12132" t="s">
        <v>89</v>
      </c>
      <c r="H12132" t="s">
        <v>93</v>
      </c>
    </row>
    <row r="12133" spans="1:8" x14ac:dyDescent="0.25">
      <c r="A12133" t="s">
        <v>412</v>
      </c>
      <c r="B12133" t="s">
        <v>7950</v>
      </c>
      <c r="C12133" t="s">
        <v>89</v>
      </c>
      <c r="D12133" t="s">
        <v>89</v>
      </c>
      <c r="E12133" t="s">
        <v>1235</v>
      </c>
      <c r="F12133" t="s">
        <v>89</v>
      </c>
      <c r="G12133" t="s">
        <v>89</v>
      </c>
      <c r="H12133" t="s">
        <v>93</v>
      </c>
    </row>
    <row r="12134" spans="1:8" x14ac:dyDescent="0.25">
      <c r="A12134" t="s">
        <v>412</v>
      </c>
      <c r="B12134" t="s">
        <v>8949</v>
      </c>
      <c r="C12134" t="s">
        <v>89</v>
      </c>
      <c r="D12134" t="s">
        <v>89</v>
      </c>
      <c r="E12134" t="s">
        <v>1335</v>
      </c>
      <c r="F12134" t="s">
        <v>89</v>
      </c>
      <c r="G12134" t="s">
        <v>89</v>
      </c>
      <c r="H12134" t="s">
        <v>93</v>
      </c>
    </row>
    <row r="12135" spans="1:8" x14ac:dyDescent="0.25">
      <c r="A12135" t="s">
        <v>412</v>
      </c>
      <c r="B12135" t="s">
        <v>8950</v>
      </c>
      <c r="C12135" t="s">
        <v>89</v>
      </c>
      <c r="D12135" t="s">
        <v>89</v>
      </c>
      <c r="E12135" t="s">
        <v>1233</v>
      </c>
      <c r="F12135" t="s">
        <v>89</v>
      </c>
      <c r="G12135" t="s">
        <v>89</v>
      </c>
      <c r="H12135" t="s">
        <v>93</v>
      </c>
    </row>
    <row r="12136" spans="1:8" x14ac:dyDescent="0.25">
      <c r="A12136" t="s">
        <v>412</v>
      </c>
      <c r="B12136" t="s">
        <v>8951</v>
      </c>
      <c r="C12136" t="s">
        <v>89</v>
      </c>
      <c r="D12136" t="s">
        <v>89</v>
      </c>
      <c r="E12136" t="s">
        <v>1335</v>
      </c>
      <c r="F12136" t="s">
        <v>89</v>
      </c>
      <c r="G12136" t="s">
        <v>89</v>
      </c>
      <c r="H12136" t="s">
        <v>93</v>
      </c>
    </row>
    <row r="12137" spans="1:8" x14ac:dyDescent="0.25">
      <c r="A12137" t="s">
        <v>412</v>
      </c>
      <c r="B12137" t="s">
        <v>8952</v>
      </c>
      <c r="C12137" t="s">
        <v>89</v>
      </c>
      <c r="D12137" t="s">
        <v>89</v>
      </c>
      <c r="E12137" t="s">
        <v>1335</v>
      </c>
      <c r="F12137" t="s">
        <v>89</v>
      </c>
      <c r="G12137" t="s">
        <v>89</v>
      </c>
      <c r="H12137" t="s">
        <v>93</v>
      </c>
    </row>
    <row r="12138" spans="1:8" x14ac:dyDescent="0.25">
      <c r="A12138" t="s">
        <v>412</v>
      </c>
      <c r="B12138" t="s">
        <v>8953</v>
      </c>
      <c r="C12138" t="s">
        <v>89</v>
      </c>
      <c r="D12138" t="s">
        <v>89</v>
      </c>
      <c r="E12138" t="s">
        <v>1233</v>
      </c>
      <c r="F12138" t="s">
        <v>89</v>
      </c>
      <c r="G12138" t="s">
        <v>89</v>
      </c>
      <c r="H12138" t="s">
        <v>93</v>
      </c>
    </row>
    <row r="12139" spans="1:8" x14ac:dyDescent="0.25">
      <c r="A12139" t="s">
        <v>412</v>
      </c>
      <c r="B12139" t="s">
        <v>8954</v>
      </c>
      <c r="C12139" t="s">
        <v>89</v>
      </c>
      <c r="D12139" t="s">
        <v>89</v>
      </c>
      <c r="E12139" t="s">
        <v>1153</v>
      </c>
      <c r="F12139" t="s">
        <v>89</v>
      </c>
      <c r="G12139" t="s">
        <v>89</v>
      </c>
      <c r="H12139" t="s">
        <v>93</v>
      </c>
    </row>
    <row r="12140" spans="1:8" x14ac:dyDescent="0.25">
      <c r="A12140" t="s">
        <v>412</v>
      </c>
      <c r="B12140" t="s">
        <v>8955</v>
      </c>
      <c r="C12140" t="s">
        <v>89</v>
      </c>
      <c r="D12140" t="s">
        <v>89</v>
      </c>
      <c r="E12140" t="s">
        <v>1265</v>
      </c>
      <c r="F12140" t="s">
        <v>89</v>
      </c>
      <c r="G12140" t="s">
        <v>89</v>
      </c>
      <c r="H12140" t="s">
        <v>93</v>
      </c>
    </row>
    <row r="12141" spans="1:8" x14ac:dyDescent="0.25">
      <c r="A12141" t="s">
        <v>412</v>
      </c>
      <c r="B12141" t="s">
        <v>8943</v>
      </c>
      <c r="C12141" t="s">
        <v>89</v>
      </c>
      <c r="D12141" t="s">
        <v>89</v>
      </c>
      <c r="E12141" t="s">
        <v>1205</v>
      </c>
      <c r="F12141" t="s">
        <v>89</v>
      </c>
      <c r="G12141" t="s">
        <v>89</v>
      </c>
      <c r="H12141" t="s">
        <v>93</v>
      </c>
    </row>
    <row r="12142" spans="1:8" x14ac:dyDescent="0.25">
      <c r="A12142" t="s">
        <v>412</v>
      </c>
      <c r="B12142" t="s">
        <v>8956</v>
      </c>
      <c r="C12142" t="s">
        <v>89</v>
      </c>
      <c r="D12142" t="s">
        <v>89</v>
      </c>
      <c r="E12142" t="s">
        <v>1097</v>
      </c>
      <c r="F12142" t="s">
        <v>89</v>
      </c>
      <c r="G12142" t="s">
        <v>89</v>
      </c>
      <c r="H12142" t="s">
        <v>93</v>
      </c>
    </row>
    <row r="12143" spans="1:8" x14ac:dyDescent="0.25">
      <c r="A12143" t="s">
        <v>412</v>
      </c>
      <c r="B12143" t="s">
        <v>8957</v>
      </c>
      <c r="C12143" t="s">
        <v>89</v>
      </c>
      <c r="D12143" t="s">
        <v>89</v>
      </c>
      <c r="E12143" t="s">
        <v>1524</v>
      </c>
      <c r="F12143" t="s">
        <v>89</v>
      </c>
      <c r="G12143" t="s">
        <v>89</v>
      </c>
      <c r="H12143" t="s">
        <v>93</v>
      </c>
    </row>
    <row r="12144" spans="1:8" x14ac:dyDescent="0.25">
      <c r="A12144" t="s">
        <v>412</v>
      </c>
      <c r="B12144" t="s">
        <v>8958</v>
      </c>
      <c r="C12144" t="s">
        <v>89</v>
      </c>
      <c r="D12144" t="s">
        <v>89</v>
      </c>
      <c r="E12144" t="s">
        <v>1093</v>
      </c>
      <c r="F12144" t="s">
        <v>89</v>
      </c>
      <c r="G12144" t="s">
        <v>89</v>
      </c>
      <c r="H12144" t="s">
        <v>93</v>
      </c>
    </row>
    <row r="12145" spans="1:8" x14ac:dyDescent="0.25">
      <c r="A12145" t="s">
        <v>412</v>
      </c>
      <c r="B12145" t="s">
        <v>8942</v>
      </c>
      <c r="C12145" t="s">
        <v>89</v>
      </c>
      <c r="D12145" t="s">
        <v>89</v>
      </c>
      <c r="E12145" t="s">
        <v>1258</v>
      </c>
      <c r="F12145" t="s">
        <v>89</v>
      </c>
      <c r="G12145" t="s">
        <v>89</v>
      </c>
      <c r="H12145" t="s">
        <v>93</v>
      </c>
    </row>
    <row r="12146" spans="1:8" x14ac:dyDescent="0.25">
      <c r="A12146" t="s">
        <v>412</v>
      </c>
      <c r="B12146" t="s">
        <v>8959</v>
      </c>
      <c r="C12146" t="s">
        <v>89</v>
      </c>
      <c r="D12146" t="s">
        <v>89</v>
      </c>
      <c r="E12146" t="s">
        <v>1258</v>
      </c>
      <c r="F12146" t="s">
        <v>89</v>
      </c>
      <c r="G12146" t="s">
        <v>89</v>
      </c>
      <c r="H12146" t="s">
        <v>93</v>
      </c>
    </row>
    <row r="12147" spans="1:8" x14ac:dyDescent="0.25">
      <c r="A12147" t="s">
        <v>412</v>
      </c>
      <c r="B12147" t="s">
        <v>8941</v>
      </c>
      <c r="C12147" t="s">
        <v>89</v>
      </c>
      <c r="D12147" t="s">
        <v>89</v>
      </c>
      <c r="E12147" t="s">
        <v>1205</v>
      </c>
      <c r="F12147" t="s">
        <v>89</v>
      </c>
      <c r="G12147" t="s">
        <v>89</v>
      </c>
      <c r="H12147" t="s">
        <v>93</v>
      </c>
    </row>
    <row r="12148" spans="1:8" x14ac:dyDescent="0.25">
      <c r="A12148" t="s">
        <v>412</v>
      </c>
      <c r="B12148" t="s">
        <v>8960</v>
      </c>
      <c r="C12148" t="s">
        <v>89</v>
      </c>
      <c r="D12148" t="s">
        <v>89</v>
      </c>
      <c r="E12148" t="s">
        <v>1115</v>
      </c>
      <c r="F12148" t="s">
        <v>89</v>
      </c>
      <c r="G12148" t="s">
        <v>89</v>
      </c>
      <c r="H12148" t="s">
        <v>93</v>
      </c>
    </row>
    <row r="12149" spans="1:8" x14ac:dyDescent="0.25">
      <c r="A12149" t="s">
        <v>412</v>
      </c>
      <c r="B12149" t="s">
        <v>8961</v>
      </c>
      <c r="C12149" t="s">
        <v>89</v>
      </c>
      <c r="D12149" t="s">
        <v>89</v>
      </c>
      <c r="E12149" t="s">
        <v>1105</v>
      </c>
      <c r="F12149" t="s">
        <v>89</v>
      </c>
      <c r="G12149" t="s">
        <v>89</v>
      </c>
      <c r="H12149" t="s">
        <v>93</v>
      </c>
    </row>
    <row r="12150" spans="1:8" x14ac:dyDescent="0.25">
      <c r="A12150" t="s">
        <v>412</v>
      </c>
      <c r="B12150" t="s">
        <v>8962</v>
      </c>
      <c r="C12150" t="s">
        <v>89</v>
      </c>
      <c r="D12150" t="s">
        <v>89</v>
      </c>
      <c r="E12150" t="s">
        <v>1100</v>
      </c>
      <c r="F12150" t="s">
        <v>89</v>
      </c>
      <c r="G12150" t="s">
        <v>89</v>
      </c>
      <c r="H12150" t="s">
        <v>93</v>
      </c>
    </row>
    <row r="12151" spans="1:8" x14ac:dyDescent="0.25">
      <c r="A12151" t="s">
        <v>412</v>
      </c>
      <c r="B12151" t="s">
        <v>8963</v>
      </c>
      <c r="C12151" t="s">
        <v>89</v>
      </c>
      <c r="D12151" t="s">
        <v>89</v>
      </c>
      <c r="E12151" t="s">
        <v>1100</v>
      </c>
      <c r="F12151" t="s">
        <v>89</v>
      </c>
      <c r="G12151" t="s">
        <v>89</v>
      </c>
      <c r="H12151" t="s">
        <v>93</v>
      </c>
    </row>
    <row r="12152" spans="1:8" x14ac:dyDescent="0.25">
      <c r="A12152" t="s">
        <v>412</v>
      </c>
      <c r="B12152" t="s">
        <v>8964</v>
      </c>
      <c r="C12152" t="s">
        <v>89</v>
      </c>
      <c r="D12152" t="s">
        <v>89</v>
      </c>
      <c r="E12152" t="s">
        <v>1093</v>
      </c>
      <c r="F12152" t="s">
        <v>89</v>
      </c>
      <c r="G12152" t="s">
        <v>89</v>
      </c>
      <c r="H12152" t="s">
        <v>93</v>
      </c>
    </row>
    <row r="12153" spans="1:8" x14ac:dyDescent="0.25">
      <c r="A12153" t="s">
        <v>412</v>
      </c>
      <c r="B12153" t="s">
        <v>8965</v>
      </c>
      <c r="C12153" t="s">
        <v>89</v>
      </c>
      <c r="D12153" t="s">
        <v>89</v>
      </c>
      <c r="E12153" t="s">
        <v>1238</v>
      </c>
      <c r="F12153" t="s">
        <v>89</v>
      </c>
      <c r="G12153" t="s">
        <v>89</v>
      </c>
      <c r="H12153" t="s">
        <v>93</v>
      </c>
    </row>
    <row r="12154" spans="1:8" x14ac:dyDescent="0.25">
      <c r="A12154" t="s">
        <v>412</v>
      </c>
      <c r="B12154" t="s">
        <v>8944</v>
      </c>
      <c r="C12154" t="s">
        <v>89</v>
      </c>
      <c r="D12154" t="s">
        <v>89</v>
      </c>
      <c r="E12154" t="s">
        <v>1093</v>
      </c>
      <c r="F12154" t="s">
        <v>89</v>
      </c>
      <c r="G12154" t="s">
        <v>89</v>
      </c>
      <c r="H12154" t="s">
        <v>93</v>
      </c>
    </row>
    <row r="12155" spans="1:8" x14ac:dyDescent="0.25">
      <c r="A12155" t="s">
        <v>412</v>
      </c>
      <c r="B12155" t="s">
        <v>8945</v>
      </c>
      <c r="C12155" t="s">
        <v>89</v>
      </c>
      <c r="D12155" t="s">
        <v>89</v>
      </c>
      <c r="E12155" t="s">
        <v>1113</v>
      </c>
      <c r="F12155" t="s">
        <v>89</v>
      </c>
      <c r="G12155" t="s">
        <v>89</v>
      </c>
      <c r="H12155" t="s">
        <v>93</v>
      </c>
    </row>
    <row r="12156" spans="1:8" x14ac:dyDescent="0.25">
      <c r="A12156" t="s">
        <v>412</v>
      </c>
      <c r="B12156" t="s">
        <v>8966</v>
      </c>
      <c r="C12156" t="s">
        <v>89</v>
      </c>
      <c r="D12156" t="s">
        <v>89</v>
      </c>
      <c r="E12156" t="s">
        <v>1093</v>
      </c>
      <c r="F12156" t="s">
        <v>89</v>
      </c>
      <c r="G12156" t="s">
        <v>89</v>
      </c>
      <c r="H12156" t="s">
        <v>93</v>
      </c>
    </row>
    <row r="12157" spans="1:8" x14ac:dyDescent="0.25">
      <c r="A12157" t="s">
        <v>412</v>
      </c>
      <c r="B12157" t="s">
        <v>8967</v>
      </c>
      <c r="C12157" t="s">
        <v>89</v>
      </c>
      <c r="D12157" t="s">
        <v>89</v>
      </c>
      <c r="E12157" t="s">
        <v>1100</v>
      </c>
      <c r="F12157" t="s">
        <v>89</v>
      </c>
      <c r="G12157" t="s">
        <v>89</v>
      </c>
      <c r="H12157" t="s">
        <v>93</v>
      </c>
    </row>
    <row r="12158" spans="1:8" x14ac:dyDescent="0.25">
      <c r="A12158" t="s">
        <v>412</v>
      </c>
      <c r="B12158" t="s">
        <v>1649</v>
      </c>
      <c r="C12158" t="s">
        <v>89</v>
      </c>
      <c r="D12158" t="s">
        <v>89</v>
      </c>
      <c r="E12158" t="s">
        <v>1272</v>
      </c>
      <c r="F12158" t="s">
        <v>89</v>
      </c>
      <c r="G12158" t="s">
        <v>89</v>
      </c>
      <c r="H12158" t="s">
        <v>93</v>
      </c>
    </row>
    <row r="12159" spans="1:8" x14ac:dyDescent="0.25">
      <c r="A12159" t="s">
        <v>412</v>
      </c>
      <c r="B12159" t="s">
        <v>2139</v>
      </c>
      <c r="C12159" t="s">
        <v>89</v>
      </c>
      <c r="D12159" t="s">
        <v>89</v>
      </c>
      <c r="E12159" t="s">
        <v>1135</v>
      </c>
      <c r="F12159" t="s">
        <v>89</v>
      </c>
      <c r="G12159" t="s">
        <v>89</v>
      </c>
      <c r="H12159" t="s">
        <v>93</v>
      </c>
    </row>
    <row r="12160" spans="1:8" x14ac:dyDescent="0.25">
      <c r="A12160" t="s">
        <v>412</v>
      </c>
      <c r="B12160" t="s">
        <v>8968</v>
      </c>
      <c r="C12160" t="s">
        <v>89</v>
      </c>
      <c r="D12160" t="s">
        <v>89</v>
      </c>
      <c r="E12160" t="s">
        <v>1135</v>
      </c>
      <c r="F12160" t="s">
        <v>89</v>
      </c>
      <c r="G12160" t="s">
        <v>89</v>
      </c>
      <c r="H12160" t="s">
        <v>93</v>
      </c>
    </row>
    <row r="12161" spans="1:8" x14ac:dyDescent="0.25">
      <c r="A12161" t="s">
        <v>412</v>
      </c>
      <c r="B12161" t="s">
        <v>8969</v>
      </c>
      <c r="C12161" t="s">
        <v>89</v>
      </c>
      <c r="D12161" t="s">
        <v>89</v>
      </c>
      <c r="E12161" t="s">
        <v>1115</v>
      </c>
      <c r="F12161" t="s">
        <v>89</v>
      </c>
      <c r="G12161" t="s">
        <v>89</v>
      </c>
      <c r="H12161" t="s">
        <v>93</v>
      </c>
    </row>
    <row r="12162" spans="1:8" x14ac:dyDescent="0.25">
      <c r="A12162" t="s">
        <v>412</v>
      </c>
      <c r="B12162" t="s">
        <v>8970</v>
      </c>
      <c r="C12162" t="s">
        <v>89</v>
      </c>
      <c r="D12162" t="s">
        <v>89</v>
      </c>
      <c r="E12162" t="s">
        <v>1100</v>
      </c>
      <c r="F12162" t="s">
        <v>89</v>
      </c>
      <c r="G12162" t="s">
        <v>89</v>
      </c>
      <c r="H12162" t="s">
        <v>93</v>
      </c>
    </row>
    <row r="12163" spans="1:8" x14ac:dyDescent="0.25">
      <c r="A12163" t="s">
        <v>412</v>
      </c>
      <c r="B12163" t="s">
        <v>3505</v>
      </c>
      <c r="C12163" t="s">
        <v>89</v>
      </c>
      <c r="D12163" t="s">
        <v>89</v>
      </c>
      <c r="E12163" t="s">
        <v>1100</v>
      </c>
      <c r="F12163" t="s">
        <v>89</v>
      </c>
      <c r="G12163" t="s">
        <v>89</v>
      </c>
      <c r="H12163" t="s">
        <v>93</v>
      </c>
    </row>
    <row r="12164" spans="1:8" x14ac:dyDescent="0.25">
      <c r="A12164" t="s">
        <v>412</v>
      </c>
      <c r="B12164" t="s">
        <v>2625</v>
      </c>
      <c r="C12164" t="s">
        <v>89</v>
      </c>
      <c r="D12164" t="s">
        <v>89</v>
      </c>
      <c r="E12164" t="s">
        <v>1135</v>
      </c>
      <c r="F12164" t="s">
        <v>89</v>
      </c>
      <c r="G12164" t="s">
        <v>89</v>
      </c>
      <c r="H12164" t="s">
        <v>93</v>
      </c>
    </row>
    <row r="12165" spans="1:8" x14ac:dyDescent="0.25">
      <c r="A12165" t="s">
        <v>412</v>
      </c>
      <c r="B12165" t="s">
        <v>8971</v>
      </c>
      <c r="C12165" t="s">
        <v>89</v>
      </c>
      <c r="D12165" t="s">
        <v>89</v>
      </c>
      <c r="E12165" t="s">
        <v>1115</v>
      </c>
      <c r="F12165" t="s">
        <v>89</v>
      </c>
      <c r="G12165" t="s">
        <v>89</v>
      </c>
      <c r="H12165" t="s">
        <v>93</v>
      </c>
    </row>
    <row r="12166" spans="1:8" x14ac:dyDescent="0.25">
      <c r="A12166" t="s">
        <v>412</v>
      </c>
      <c r="B12166" t="s">
        <v>2792</v>
      </c>
      <c r="C12166" t="s">
        <v>89</v>
      </c>
      <c r="D12166" t="s">
        <v>89</v>
      </c>
      <c r="E12166" t="s">
        <v>1100</v>
      </c>
      <c r="F12166" t="s">
        <v>89</v>
      </c>
      <c r="G12166" t="s">
        <v>89</v>
      </c>
      <c r="H12166" t="s">
        <v>93</v>
      </c>
    </row>
    <row r="12167" spans="1:8" x14ac:dyDescent="0.25">
      <c r="A12167" t="s">
        <v>412</v>
      </c>
      <c r="B12167" t="s">
        <v>8972</v>
      </c>
      <c r="C12167" t="s">
        <v>89</v>
      </c>
      <c r="D12167" t="s">
        <v>8973</v>
      </c>
      <c r="E12167" t="s">
        <v>1135</v>
      </c>
      <c r="F12167" t="s">
        <v>89</v>
      </c>
      <c r="G12167" t="s">
        <v>89</v>
      </c>
      <c r="H12167" t="s">
        <v>93</v>
      </c>
    </row>
    <row r="12168" spans="1:8" x14ac:dyDescent="0.25">
      <c r="A12168" t="s">
        <v>412</v>
      </c>
      <c r="B12168" t="s">
        <v>8974</v>
      </c>
      <c r="C12168" t="s">
        <v>89</v>
      </c>
      <c r="D12168" t="s">
        <v>89</v>
      </c>
      <c r="E12168" t="s">
        <v>1162</v>
      </c>
      <c r="F12168" t="s">
        <v>89</v>
      </c>
      <c r="G12168" t="s">
        <v>89</v>
      </c>
      <c r="H12168" t="s">
        <v>93</v>
      </c>
    </row>
    <row r="12169" spans="1:8" x14ac:dyDescent="0.25">
      <c r="A12169" t="s">
        <v>412</v>
      </c>
      <c r="B12169" t="s">
        <v>8975</v>
      </c>
      <c r="C12169" t="s">
        <v>89</v>
      </c>
      <c r="D12169" t="s">
        <v>89</v>
      </c>
      <c r="E12169" t="s">
        <v>1105</v>
      </c>
      <c r="F12169" t="s">
        <v>89</v>
      </c>
      <c r="G12169" t="s">
        <v>89</v>
      </c>
      <c r="H12169" t="s">
        <v>93</v>
      </c>
    </row>
    <row r="12170" spans="1:8" x14ac:dyDescent="0.25">
      <c r="A12170" t="s">
        <v>412</v>
      </c>
      <c r="B12170" t="s">
        <v>8976</v>
      </c>
      <c r="C12170" t="s">
        <v>89</v>
      </c>
      <c r="D12170" t="s">
        <v>89</v>
      </c>
      <c r="E12170" t="s">
        <v>1238</v>
      </c>
      <c r="F12170" t="s">
        <v>89</v>
      </c>
      <c r="G12170" t="s">
        <v>89</v>
      </c>
      <c r="H12170" t="s">
        <v>93</v>
      </c>
    </row>
    <row r="12171" spans="1:8" x14ac:dyDescent="0.25">
      <c r="A12171" t="s">
        <v>412</v>
      </c>
      <c r="B12171" t="s">
        <v>8977</v>
      </c>
      <c r="C12171" t="s">
        <v>89</v>
      </c>
      <c r="D12171" t="s">
        <v>89</v>
      </c>
      <c r="E12171" t="s">
        <v>1105</v>
      </c>
      <c r="F12171" t="s">
        <v>89</v>
      </c>
      <c r="G12171" t="s">
        <v>89</v>
      </c>
      <c r="H12171" t="s">
        <v>93</v>
      </c>
    </row>
    <row r="12172" spans="1:8" x14ac:dyDescent="0.25">
      <c r="A12172" t="s">
        <v>412</v>
      </c>
      <c r="B12172" t="s">
        <v>8978</v>
      </c>
      <c r="C12172" t="s">
        <v>89</v>
      </c>
      <c r="D12172" t="s">
        <v>89</v>
      </c>
      <c r="E12172" t="s">
        <v>1105</v>
      </c>
      <c r="F12172" t="s">
        <v>89</v>
      </c>
      <c r="G12172" t="s">
        <v>89</v>
      </c>
      <c r="H12172" t="s">
        <v>93</v>
      </c>
    </row>
    <row r="12173" spans="1:8" x14ac:dyDescent="0.25">
      <c r="A12173" t="s">
        <v>412</v>
      </c>
      <c r="B12173" t="s">
        <v>8979</v>
      </c>
      <c r="C12173" t="s">
        <v>89</v>
      </c>
      <c r="D12173" t="s">
        <v>8980</v>
      </c>
      <c r="E12173" t="s">
        <v>1135</v>
      </c>
      <c r="F12173" t="s">
        <v>89</v>
      </c>
      <c r="G12173" t="s">
        <v>89</v>
      </c>
      <c r="H12173" t="s">
        <v>93</v>
      </c>
    </row>
    <row r="12174" spans="1:8" x14ac:dyDescent="0.25">
      <c r="A12174" t="s">
        <v>412</v>
      </c>
      <c r="B12174" t="s">
        <v>8981</v>
      </c>
      <c r="C12174" t="s">
        <v>89</v>
      </c>
      <c r="D12174" t="s">
        <v>89</v>
      </c>
      <c r="E12174" t="s">
        <v>1097</v>
      </c>
      <c r="F12174" t="s">
        <v>89</v>
      </c>
      <c r="G12174" t="s">
        <v>89</v>
      </c>
      <c r="H12174" t="s">
        <v>93</v>
      </c>
    </row>
    <row r="12175" spans="1:8" x14ac:dyDescent="0.25">
      <c r="A12175" t="s">
        <v>412</v>
      </c>
      <c r="B12175" t="s">
        <v>8982</v>
      </c>
      <c r="C12175" t="s">
        <v>89</v>
      </c>
      <c r="D12175" t="s">
        <v>89</v>
      </c>
      <c r="E12175" t="s">
        <v>1097</v>
      </c>
      <c r="F12175" t="s">
        <v>89</v>
      </c>
      <c r="G12175" t="s">
        <v>89</v>
      </c>
      <c r="H12175" t="s">
        <v>93</v>
      </c>
    </row>
    <row r="12176" spans="1:8" x14ac:dyDescent="0.25">
      <c r="A12176" t="s">
        <v>412</v>
      </c>
      <c r="B12176" t="s">
        <v>8983</v>
      </c>
      <c r="C12176" t="s">
        <v>89</v>
      </c>
      <c r="D12176" t="s">
        <v>89</v>
      </c>
      <c r="E12176" t="s">
        <v>1100</v>
      </c>
      <c r="F12176" t="s">
        <v>89</v>
      </c>
      <c r="G12176" t="s">
        <v>89</v>
      </c>
      <c r="H12176" t="s">
        <v>93</v>
      </c>
    </row>
    <row r="12177" spans="1:8" x14ac:dyDescent="0.25">
      <c r="A12177" t="s">
        <v>412</v>
      </c>
      <c r="B12177" t="s">
        <v>8984</v>
      </c>
      <c r="C12177" t="s">
        <v>89</v>
      </c>
      <c r="D12177" t="s">
        <v>89</v>
      </c>
      <c r="E12177" t="s">
        <v>1238</v>
      </c>
      <c r="F12177" t="s">
        <v>89</v>
      </c>
      <c r="G12177" t="s">
        <v>89</v>
      </c>
      <c r="H12177" t="s">
        <v>93</v>
      </c>
    </row>
    <row r="12178" spans="1:8" x14ac:dyDescent="0.25">
      <c r="A12178" t="s">
        <v>412</v>
      </c>
      <c r="B12178" t="s">
        <v>8985</v>
      </c>
      <c r="C12178" t="s">
        <v>89</v>
      </c>
      <c r="D12178" t="s">
        <v>89</v>
      </c>
      <c r="E12178" t="s">
        <v>1105</v>
      </c>
      <c r="F12178" t="s">
        <v>89</v>
      </c>
      <c r="G12178" t="s">
        <v>89</v>
      </c>
      <c r="H12178" t="s">
        <v>93</v>
      </c>
    </row>
    <row r="12179" spans="1:8" x14ac:dyDescent="0.25">
      <c r="A12179" t="s">
        <v>412</v>
      </c>
      <c r="B12179" t="s">
        <v>8986</v>
      </c>
      <c r="C12179" t="s">
        <v>89</v>
      </c>
      <c r="D12179" t="s">
        <v>89</v>
      </c>
      <c r="E12179" t="s">
        <v>1278</v>
      </c>
      <c r="F12179" t="s">
        <v>89</v>
      </c>
      <c r="G12179" t="s">
        <v>89</v>
      </c>
      <c r="H12179" t="s">
        <v>93</v>
      </c>
    </row>
    <row r="12180" spans="1:8" x14ac:dyDescent="0.25">
      <c r="A12180" t="s">
        <v>412</v>
      </c>
      <c r="B12180" t="s">
        <v>8987</v>
      </c>
      <c r="C12180" t="s">
        <v>89</v>
      </c>
      <c r="D12180" t="s">
        <v>89</v>
      </c>
      <c r="E12180" t="s">
        <v>1238</v>
      </c>
      <c r="F12180" t="s">
        <v>89</v>
      </c>
      <c r="G12180" t="s">
        <v>89</v>
      </c>
      <c r="H12180" t="s">
        <v>93</v>
      </c>
    </row>
    <row r="12181" spans="1:8" x14ac:dyDescent="0.25">
      <c r="A12181" t="s">
        <v>412</v>
      </c>
      <c r="B12181" t="s">
        <v>8988</v>
      </c>
      <c r="C12181" t="s">
        <v>89</v>
      </c>
      <c r="D12181" t="s">
        <v>89</v>
      </c>
      <c r="E12181" t="s">
        <v>1335</v>
      </c>
      <c r="F12181" t="s">
        <v>89</v>
      </c>
      <c r="G12181" t="s">
        <v>89</v>
      </c>
      <c r="H12181" t="s">
        <v>93</v>
      </c>
    </row>
    <row r="12182" spans="1:8" x14ac:dyDescent="0.25">
      <c r="A12182" t="s">
        <v>412</v>
      </c>
      <c r="B12182" t="s">
        <v>1122</v>
      </c>
      <c r="C12182" t="s">
        <v>89</v>
      </c>
      <c r="D12182" t="s">
        <v>89</v>
      </c>
      <c r="E12182" t="s">
        <v>1335</v>
      </c>
      <c r="F12182" t="s">
        <v>89</v>
      </c>
      <c r="G12182" t="s">
        <v>89</v>
      </c>
      <c r="H12182" t="s">
        <v>93</v>
      </c>
    </row>
    <row r="12183" spans="1:8" x14ac:dyDescent="0.25">
      <c r="A12183" t="s">
        <v>412</v>
      </c>
      <c r="B12183" t="s">
        <v>1332</v>
      </c>
      <c r="C12183" t="s">
        <v>89</v>
      </c>
      <c r="D12183" t="s">
        <v>89</v>
      </c>
      <c r="E12183" t="s">
        <v>1335</v>
      </c>
      <c r="F12183" t="s">
        <v>89</v>
      </c>
      <c r="G12183" t="s">
        <v>89</v>
      </c>
      <c r="H12183" t="s">
        <v>93</v>
      </c>
    </row>
    <row r="12184" spans="1:8" x14ac:dyDescent="0.25">
      <c r="A12184" t="s">
        <v>412</v>
      </c>
      <c r="B12184" t="s">
        <v>1124</v>
      </c>
      <c r="C12184" t="s">
        <v>89</v>
      </c>
      <c r="D12184" t="s">
        <v>89</v>
      </c>
      <c r="E12184" t="s">
        <v>1335</v>
      </c>
      <c r="F12184" t="s">
        <v>89</v>
      </c>
      <c r="G12184" t="s">
        <v>89</v>
      </c>
      <c r="H12184" t="s">
        <v>93</v>
      </c>
    </row>
    <row r="12185" spans="1:8" x14ac:dyDescent="0.25">
      <c r="A12185" t="s">
        <v>412</v>
      </c>
      <c r="B12185" t="s">
        <v>1125</v>
      </c>
      <c r="C12185" t="s">
        <v>89</v>
      </c>
      <c r="D12185" t="s">
        <v>89</v>
      </c>
      <c r="E12185" t="s">
        <v>1335</v>
      </c>
      <c r="F12185" t="s">
        <v>89</v>
      </c>
      <c r="G12185" t="s">
        <v>89</v>
      </c>
      <c r="H12185" t="s">
        <v>93</v>
      </c>
    </row>
    <row r="12186" spans="1:8" x14ac:dyDescent="0.25">
      <c r="A12186" t="s">
        <v>412</v>
      </c>
      <c r="B12186" t="s">
        <v>8989</v>
      </c>
      <c r="C12186" t="s">
        <v>89</v>
      </c>
      <c r="D12186" t="s">
        <v>89</v>
      </c>
      <c r="E12186" t="s">
        <v>1233</v>
      </c>
      <c r="F12186" t="s">
        <v>89</v>
      </c>
      <c r="G12186" t="s">
        <v>89</v>
      </c>
      <c r="H12186" t="s">
        <v>93</v>
      </c>
    </row>
    <row r="12187" spans="1:8" x14ac:dyDescent="0.25">
      <c r="A12187" t="s">
        <v>412</v>
      </c>
      <c r="B12187" t="s">
        <v>8990</v>
      </c>
      <c r="C12187" t="s">
        <v>89</v>
      </c>
      <c r="D12187" t="s">
        <v>89</v>
      </c>
      <c r="E12187" t="s">
        <v>1135</v>
      </c>
      <c r="F12187" t="s">
        <v>89</v>
      </c>
      <c r="G12187" t="s">
        <v>89</v>
      </c>
      <c r="H12187" t="s">
        <v>93</v>
      </c>
    </row>
    <row r="12188" spans="1:8" x14ac:dyDescent="0.25">
      <c r="A12188" t="s">
        <v>412</v>
      </c>
      <c r="B12188" t="s">
        <v>1130</v>
      </c>
      <c r="C12188" t="s">
        <v>89</v>
      </c>
      <c r="D12188" t="s">
        <v>89</v>
      </c>
      <c r="E12188" t="s">
        <v>1131</v>
      </c>
      <c r="F12188" t="s">
        <v>89</v>
      </c>
      <c r="G12188" t="s">
        <v>89</v>
      </c>
      <c r="H12188" t="s">
        <v>93</v>
      </c>
    </row>
    <row r="12189" spans="1:8" x14ac:dyDescent="0.25">
      <c r="A12189" t="s">
        <v>412</v>
      </c>
      <c r="B12189" t="s">
        <v>2427</v>
      </c>
      <c r="C12189" t="s">
        <v>89</v>
      </c>
      <c r="D12189" t="s">
        <v>89</v>
      </c>
      <c r="E12189" t="s">
        <v>1131</v>
      </c>
      <c r="F12189" t="s">
        <v>89</v>
      </c>
      <c r="G12189" t="s">
        <v>89</v>
      </c>
      <c r="H12189" t="s">
        <v>93</v>
      </c>
    </row>
    <row r="12190" spans="1:8" x14ac:dyDescent="0.25">
      <c r="A12190" t="s">
        <v>413</v>
      </c>
      <c r="B12190" t="s">
        <v>1658</v>
      </c>
      <c r="C12190" t="s">
        <v>89</v>
      </c>
      <c r="D12190" t="s">
        <v>8991</v>
      </c>
      <c r="E12190" t="s">
        <v>2303</v>
      </c>
      <c r="F12190" t="s">
        <v>89</v>
      </c>
      <c r="G12190" t="s">
        <v>89</v>
      </c>
      <c r="H12190" t="s">
        <v>93</v>
      </c>
    </row>
    <row r="12191" spans="1:8" x14ac:dyDescent="0.25">
      <c r="A12191" t="s">
        <v>413</v>
      </c>
      <c r="B12191" t="s">
        <v>5168</v>
      </c>
      <c r="C12191" t="s">
        <v>89</v>
      </c>
      <c r="D12191" t="s">
        <v>8992</v>
      </c>
      <c r="E12191" t="s">
        <v>2303</v>
      </c>
      <c r="F12191" t="s">
        <v>89</v>
      </c>
      <c r="G12191" t="s">
        <v>89</v>
      </c>
      <c r="H12191" t="s">
        <v>93</v>
      </c>
    </row>
    <row r="12192" spans="1:8" x14ac:dyDescent="0.25">
      <c r="A12192" t="s">
        <v>413</v>
      </c>
      <c r="B12192" t="s">
        <v>8993</v>
      </c>
      <c r="C12192" t="s">
        <v>89</v>
      </c>
      <c r="D12192" t="s">
        <v>8994</v>
      </c>
      <c r="E12192" t="s">
        <v>2303</v>
      </c>
      <c r="F12192" t="s">
        <v>89</v>
      </c>
      <c r="G12192" t="s">
        <v>89</v>
      </c>
      <c r="H12192" t="s">
        <v>93</v>
      </c>
    </row>
    <row r="12193" spans="1:8" x14ac:dyDescent="0.25">
      <c r="A12193" t="s">
        <v>413</v>
      </c>
      <c r="B12193" t="s">
        <v>5443</v>
      </c>
      <c r="C12193" t="s">
        <v>89</v>
      </c>
      <c r="D12193" t="s">
        <v>8995</v>
      </c>
      <c r="E12193" t="s">
        <v>1278</v>
      </c>
      <c r="F12193" t="s">
        <v>89</v>
      </c>
      <c r="G12193" t="s">
        <v>89</v>
      </c>
      <c r="H12193" t="s">
        <v>93</v>
      </c>
    </row>
    <row r="12194" spans="1:8" x14ac:dyDescent="0.25">
      <c r="A12194" t="s">
        <v>413</v>
      </c>
      <c r="B12194" t="s">
        <v>5469</v>
      </c>
      <c r="C12194" t="s">
        <v>89</v>
      </c>
      <c r="D12194" t="s">
        <v>8996</v>
      </c>
      <c r="E12194" t="s">
        <v>2404</v>
      </c>
      <c r="F12194" t="s">
        <v>89</v>
      </c>
      <c r="G12194" t="s">
        <v>89</v>
      </c>
      <c r="H12194" t="s">
        <v>93</v>
      </c>
    </row>
    <row r="12195" spans="1:8" x14ac:dyDescent="0.25">
      <c r="A12195" t="s">
        <v>413</v>
      </c>
      <c r="B12195" t="s">
        <v>8997</v>
      </c>
      <c r="C12195" t="s">
        <v>89</v>
      </c>
      <c r="D12195" t="s">
        <v>8998</v>
      </c>
      <c r="E12195" t="s">
        <v>8999</v>
      </c>
      <c r="F12195" t="s">
        <v>89</v>
      </c>
      <c r="G12195" t="s">
        <v>89</v>
      </c>
      <c r="H12195" t="s">
        <v>93</v>
      </c>
    </row>
    <row r="12196" spans="1:8" x14ac:dyDescent="0.25">
      <c r="A12196" t="s">
        <v>413</v>
      </c>
      <c r="B12196" t="s">
        <v>9000</v>
      </c>
      <c r="C12196" t="s">
        <v>89</v>
      </c>
      <c r="D12196" t="s">
        <v>9001</v>
      </c>
      <c r="E12196" t="s">
        <v>1355</v>
      </c>
      <c r="F12196" t="s">
        <v>89</v>
      </c>
      <c r="G12196" t="s">
        <v>89</v>
      </c>
      <c r="H12196" t="s">
        <v>93</v>
      </c>
    </row>
    <row r="12197" spans="1:8" x14ac:dyDescent="0.25">
      <c r="A12197" t="s">
        <v>413</v>
      </c>
      <c r="B12197" t="s">
        <v>2583</v>
      </c>
      <c r="C12197" t="s">
        <v>89</v>
      </c>
      <c r="D12197" t="s">
        <v>2501</v>
      </c>
      <c r="E12197" t="s">
        <v>2303</v>
      </c>
      <c r="F12197" t="s">
        <v>89</v>
      </c>
      <c r="G12197" t="s">
        <v>89</v>
      </c>
      <c r="H12197" t="s">
        <v>93</v>
      </c>
    </row>
    <row r="12198" spans="1:8" x14ac:dyDescent="0.25">
      <c r="A12198" t="s">
        <v>413</v>
      </c>
      <c r="B12198" t="s">
        <v>5704</v>
      </c>
      <c r="C12198" t="s">
        <v>89</v>
      </c>
      <c r="D12198" t="s">
        <v>9002</v>
      </c>
      <c r="E12198" t="s">
        <v>1194</v>
      </c>
      <c r="F12198" t="s">
        <v>89</v>
      </c>
      <c r="G12198" t="s">
        <v>89</v>
      </c>
      <c r="H12198" t="s">
        <v>93</v>
      </c>
    </row>
    <row r="12199" spans="1:8" x14ac:dyDescent="0.25">
      <c r="A12199" t="s">
        <v>413</v>
      </c>
      <c r="B12199" t="s">
        <v>8993</v>
      </c>
      <c r="C12199" t="s">
        <v>89</v>
      </c>
      <c r="D12199" t="s">
        <v>8994</v>
      </c>
      <c r="E12199" t="s">
        <v>2303</v>
      </c>
      <c r="F12199" t="s">
        <v>89</v>
      </c>
      <c r="G12199" t="s">
        <v>89</v>
      </c>
      <c r="H12199" t="s">
        <v>93</v>
      </c>
    </row>
    <row r="12200" spans="1:8" x14ac:dyDescent="0.25">
      <c r="A12200" t="s">
        <v>413</v>
      </c>
      <c r="B12200" t="s">
        <v>9003</v>
      </c>
      <c r="C12200" t="s">
        <v>89</v>
      </c>
      <c r="D12200" t="s">
        <v>9004</v>
      </c>
      <c r="E12200" t="s">
        <v>1194</v>
      </c>
      <c r="F12200" t="s">
        <v>89</v>
      </c>
      <c r="G12200" t="s">
        <v>89</v>
      </c>
      <c r="H12200" t="s">
        <v>93</v>
      </c>
    </row>
    <row r="12201" spans="1:8" x14ac:dyDescent="0.25">
      <c r="A12201" t="s">
        <v>413</v>
      </c>
      <c r="B12201" t="s">
        <v>1305</v>
      </c>
      <c r="C12201" t="s">
        <v>89</v>
      </c>
      <c r="D12201" t="s">
        <v>1796</v>
      </c>
      <c r="E12201" t="s">
        <v>1272</v>
      </c>
      <c r="F12201" t="s">
        <v>89</v>
      </c>
      <c r="G12201" t="s">
        <v>89</v>
      </c>
      <c r="H12201" t="s">
        <v>93</v>
      </c>
    </row>
    <row r="12202" spans="1:8" x14ac:dyDescent="0.25">
      <c r="A12202" t="s">
        <v>413</v>
      </c>
      <c r="B12202" t="s">
        <v>5544</v>
      </c>
      <c r="C12202" t="s">
        <v>89</v>
      </c>
      <c r="D12202" t="s">
        <v>9005</v>
      </c>
      <c r="E12202" t="s">
        <v>2404</v>
      </c>
      <c r="F12202" t="s">
        <v>89</v>
      </c>
      <c r="G12202" t="s">
        <v>89</v>
      </c>
      <c r="H12202" t="s">
        <v>93</v>
      </c>
    </row>
    <row r="12203" spans="1:8" x14ac:dyDescent="0.25">
      <c r="A12203" t="s">
        <v>413</v>
      </c>
      <c r="B12203" t="s">
        <v>1112</v>
      </c>
      <c r="C12203" t="s">
        <v>89</v>
      </c>
      <c r="D12203" t="s">
        <v>1795</v>
      </c>
      <c r="E12203" t="s">
        <v>1272</v>
      </c>
      <c r="F12203" t="s">
        <v>89</v>
      </c>
      <c r="G12203" t="s">
        <v>89</v>
      </c>
      <c r="H12203" t="s">
        <v>93</v>
      </c>
    </row>
    <row r="12204" spans="1:8" x14ac:dyDescent="0.25">
      <c r="A12204" t="s">
        <v>413</v>
      </c>
      <c r="B12204" t="s">
        <v>1114</v>
      </c>
      <c r="C12204" t="s">
        <v>89</v>
      </c>
      <c r="D12204" t="s">
        <v>9006</v>
      </c>
      <c r="E12204" t="s">
        <v>1272</v>
      </c>
      <c r="F12204" t="s">
        <v>89</v>
      </c>
      <c r="G12204" t="s">
        <v>89</v>
      </c>
      <c r="H12204" t="s">
        <v>93</v>
      </c>
    </row>
    <row r="12205" spans="1:8" x14ac:dyDescent="0.25">
      <c r="A12205" t="s">
        <v>413</v>
      </c>
      <c r="B12205" t="s">
        <v>1098</v>
      </c>
      <c r="C12205" t="s">
        <v>89</v>
      </c>
      <c r="D12205" t="s">
        <v>9007</v>
      </c>
      <c r="E12205" t="s">
        <v>2665</v>
      </c>
      <c r="F12205" t="s">
        <v>89</v>
      </c>
      <c r="G12205" t="s">
        <v>89</v>
      </c>
      <c r="H12205" t="s">
        <v>93</v>
      </c>
    </row>
    <row r="12206" spans="1:8" x14ac:dyDescent="0.25">
      <c r="A12206" t="s">
        <v>413</v>
      </c>
      <c r="B12206" t="s">
        <v>1784</v>
      </c>
      <c r="C12206" t="s">
        <v>89</v>
      </c>
      <c r="D12206" t="s">
        <v>9008</v>
      </c>
      <c r="E12206" t="s">
        <v>2404</v>
      </c>
      <c r="F12206" t="s">
        <v>89</v>
      </c>
      <c r="G12206" t="s">
        <v>89</v>
      </c>
      <c r="H12206" t="s">
        <v>93</v>
      </c>
    </row>
    <row r="12207" spans="1:8" x14ac:dyDescent="0.25">
      <c r="A12207" t="s">
        <v>413</v>
      </c>
      <c r="B12207" t="s">
        <v>1290</v>
      </c>
      <c r="C12207" t="s">
        <v>89</v>
      </c>
      <c r="D12207" t="s">
        <v>9009</v>
      </c>
      <c r="E12207" t="s">
        <v>1376</v>
      </c>
      <c r="F12207" t="s">
        <v>89</v>
      </c>
      <c r="G12207" t="s">
        <v>89</v>
      </c>
      <c r="H12207" t="s">
        <v>93</v>
      </c>
    </row>
    <row r="12208" spans="1:8" x14ac:dyDescent="0.25">
      <c r="A12208" t="s">
        <v>413</v>
      </c>
      <c r="B12208" t="s">
        <v>7752</v>
      </c>
      <c r="C12208" t="s">
        <v>89</v>
      </c>
      <c r="D12208" t="s">
        <v>9010</v>
      </c>
      <c r="E12208" t="s">
        <v>1376</v>
      </c>
      <c r="F12208" t="s">
        <v>89</v>
      </c>
      <c r="G12208" t="s">
        <v>89</v>
      </c>
      <c r="H12208" t="s">
        <v>93</v>
      </c>
    </row>
    <row r="12209" spans="1:8" x14ac:dyDescent="0.25">
      <c r="A12209" t="s">
        <v>413</v>
      </c>
      <c r="B12209" t="s">
        <v>2896</v>
      </c>
      <c r="C12209" t="s">
        <v>89</v>
      </c>
      <c r="D12209" t="s">
        <v>9011</v>
      </c>
      <c r="E12209" t="s">
        <v>2665</v>
      </c>
      <c r="F12209" t="s">
        <v>89</v>
      </c>
      <c r="G12209" t="s">
        <v>89</v>
      </c>
      <c r="H12209" t="s">
        <v>93</v>
      </c>
    </row>
    <row r="12210" spans="1:8" x14ac:dyDescent="0.25">
      <c r="A12210" t="s">
        <v>413</v>
      </c>
      <c r="B12210" t="s">
        <v>1658</v>
      </c>
      <c r="C12210" t="s">
        <v>89</v>
      </c>
      <c r="D12210" t="s">
        <v>8991</v>
      </c>
      <c r="E12210" t="s">
        <v>2303</v>
      </c>
      <c r="F12210" t="s">
        <v>89</v>
      </c>
      <c r="G12210" t="s">
        <v>89</v>
      </c>
      <c r="H12210" t="s">
        <v>93</v>
      </c>
    </row>
    <row r="12211" spans="1:8" x14ac:dyDescent="0.25">
      <c r="A12211" t="s">
        <v>413</v>
      </c>
      <c r="B12211" t="s">
        <v>1803</v>
      </c>
      <c r="C12211" t="s">
        <v>89</v>
      </c>
      <c r="D12211" t="s">
        <v>9012</v>
      </c>
      <c r="E12211" t="s">
        <v>1272</v>
      </c>
      <c r="F12211" t="s">
        <v>89</v>
      </c>
      <c r="G12211" t="s">
        <v>89</v>
      </c>
      <c r="H12211" t="s">
        <v>93</v>
      </c>
    </row>
    <row r="12212" spans="1:8" x14ac:dyDescent="0.25">
      <c r="A12212" t="s">
        <v>413</v>
      </c>
      <c r="B12212" t="s">
        <v>1308</v>
      </c>
      <c r="C12212" t="s">
        <v>89</v>
      </c>
      <c r="D12212" t="s">
        <v>9013</v>
      </c>
      <c r="E12212" t="s">
        <v>1272</v>
      </c>
      <c r="F12212" t="s">
        <v>89</v>
      </c>
      <c r="G12212" t="s">
        <v>89</v>
      </c>
      <c r="H12212" t="s">
        <v>93</v>
      </c>
    </row>
    <row r="12213" spans="1:8" x14ac:dyDescent="0.25">
      <c r="A12213" t="s">
        <v>413</v>
      </c>
      <c r="B12213" t="s">
        <v>1714</v>
      </c>
      <c r="C12213" t="s">
        <v>89</v>
      </c>
      <c r="D12213" t="s">
        <v>9014</v>
      </c>
      <c r="E12213" t="s">
        <v>2303</v>
      </c>
      <c r="F12213" t="s">
        <v>89</v>
      </c>
      <c r="G12213" t="s">
        <v>89</v>
      </c>
      <c r="H12213" t="s">
        <v>93</v>
      </c>
    </row>
    <row r="12214" spans="1:8" x14ac:dyDescent="0.25">
      <c r="A12214" t="s">
        <v>413</v>
      </c>
      <c r="B12214" t="s">
        <v>1809</v>
      </c>
      <c r="C12214" t="s">
        <v>89</v>
      </c>
      <c r="D12214" t="s">
        <v>9015</v>
      </c>
      <c r="E12214" t="s">
        <v>1278</v>
      </c>
      <c r="F12214" t="s">
        <v>89</v>
      </c>
      <c r="G12214" t="s">
        <v>89</v>
      </c>
      <c r="H12214" t="s">
        <v>93</v>
      </c>
    </row>
    <row r="12215" spans="1:8" x14ac:dyDescent="0.25">
      <c r="A12215" t="s">
        <v>413</v>
      </c>
      <c r="B12215" t="s">
        <v>5443</v>
      </c>
      <c r="C12215" t="s">
        <v>89</v>
      </c>
      <c r="D12215" t="s">
        <v>8995</v>
      </c>
      <c r="E12215" t="s">
        <v>1278</v>
      </c>
      <c r="F12215" t="s">
        <v>89</v>
      </c>
      <c r="G12215" t="s">
        <v>89</v>
      </c>
      <c r="H12215" t="s">
        <v>93</v>
      </c>
    </row>
    <row r="12216" spans="1:8" x14ac:dyDescent="0.25">
      <c r="A12216" t="s">
        <v>413</v>
      </c>
      <c r="B12216" t="s">
        <v>5469</v>
      </c>
      <c r="C12216" t="s">
        <v>89</v>
      </c>
      <c r="D12216" t="s">
        <v>8996</v>
      </c>
      <c r="E12216" t="s">
        <v>2404</v>
      </c>
      <c r="F12216" t="s">
        <v>89</v>
      </c>
      <c r="G12216" t="s">
        <v>89</v>
      </c>
      <c r="H12216" t="s">
        <v>93</v>
      </c>
    </row>
    <row r="12217" spans="1:8" x14ac:dyDescent="0.25">
      <c r="A12217" t="s">
        <v>413</v>
      </c>
      <c r="B12217" t="s">
        <v>5168</v>
      </c>
      <c r="C12217" t="s">
        <v>89</v>
      </c>
      <c r="D12217" t="s">
        <v>8992</v>
      </c>
      <c r="E12217" t="s">
        <v>2303</v>
      </c>
      <c r="F12217" t="s">
        <v>89</v>
      </c>
      <c r="G12217" t="s">
        <v>89</v>
      </c>
      <c r="H12217" t="s">
        <v>93</v>
      </c>
    </row>
    <row r="12218" spans="1:8" x14ac:dyDescent="0.25">
      <c r="A12218" t="s">
        <v>413</v>
      </c>
      <c r="B12218" t="s">
        <v>1103</v>
      </c>
      <c r="C12218" t="s">
        <v>89</v>
      </c>
      <c r="D12218" t="s">
        <v>1104</v>
      </c>
      <c r="E12218" t="s">
        <v>1342</v>
      </c>
      <c r="F12218" t="s">
        <v>89</v>
      </c>
      <c r="G12218" t="s">
        <v>89</v>
      </c>
      <c r="H12218" t="s">
        <v>93</v>
      </c>
    </row>
    <row r="12219" spans="1:8" x14ac:dyDescent="0.25">
      <c r="A12219" t="s">
        <v>413</v>
      </c>
      <c r="B12219" t="s">
        <v>1095</v>
      </c>
      <c r="C12219" t="s">
        <v>89</v>
      </c>
      <c r="D12219" t="s">
        <v>9016</v>
      </c>
      <c r="E12219" t="s">
        <v>2303</v>
      </c>
      <c r="F12219" t="s">
        <v>89</v>
      </c>
      <c r="G12219" t="s">
        <v>89</v>
      </c>
      <c r="H12219" t="s">
        <v>93</v>
      </c>
    </row>
    <row r="12220" spans="1:8" x14ac:dyDescent="0.25">
      <c r="A12220" t="s">
        <v>413</v>
      </c>
      <c r="B12220" t="s">
        <v>1091</v>
      </c>
      <c r="C12220" t="s">
        <v>89</v>
      </c>
      <c r="D12220" t="s">
        <v>9017</v>
      </c>
      <c r="E12220" t="s">
        <v>1770</v>
      </c>
      <c r="F12220" t="s">
        <v>89</v>
      </c>
      <c r="G12220" t="s">
        <v>89</v>
      </c>
      <c r="H12220" t="s">
        <v>93</v>
      </c>
    </row>
    <row r="12221" spans="1:8" x14ac:dyDescent="0.25">
      <c r="A12221" t="s">
        <v>413</v>
      </c>
      <c r="B12221" t="s">
        <v>9018</v>
      </c>
      <c r="C12221" t="s">
        <v>89</v>
      </c>
      <c r="D12221" t="s">
        <v>3197</v>
      </c>
      <c r="E12221" t="s">
        <v>1100</v>
      </c>
      <c r="F12221" t="s">
        <v>89</v>
      </c>
      <c r="G12221" t="s">
        <v>89</v>
      </c>
      <c r="H12221" t="s">
        <v>93</v>
      </c>
    </row>
    <row r="12222" spans="1:8" x14ac:dyDescent="0.25">
      <c r="A12222" t="s">
        <v>413</v>
      </c>
      <c r="B12222" t="s">
        <v>2260</v>
      </c>
      <c r="C12222" t="s">
        <v>89</v>
      </c>
      <c r="D12222" t="s">
        <v>5445</v>
      </c>
      <c r="E12222" t="s">
        <v>2404</v>
      </c>
      <c r="F12222" t="s">
        <v>89</v>
      </c>
      <c r="G12222" t="s">
        <v>89</v>
      </c>
      <c r="H12222" t="s">
        <v>93</v>
      </c>
    </row>
    <row r="12223" spans="1:8" x14ac:dyDescent="0.25">
      <c r="A12223" t="s">
        <v>413</v>
      </c>
      <c r="B12223" t="s">
        <v>9019</v>
      </c>
      <c r="C12223" t="s">
        <v>89</v>
      </c>
      <c r="D12223" t="s">
        <v>89</v>
      </c>
      <c r="E12223" t="s">
        <v>1770</v>
      </c>
      <c r="F12223" t="s">
        <v>89</v>
      </c>
      <c r="G12223" t="s">
        <v>89</v>
      </c>
      <c r="H12223" t="s">
        <v>93</v>
      </c>
    </row>
    <row r="12224" spans="1:8" x14ac:dyDescent="0.25">
      <c r="A12224" t="s">
        <v>413</v>
      </c>
      <c r="B12224" t="s">
        <v>9020</v>
      </c>
      <c r="C12224" t="s">
        <v>89</v>
      </c>
      <c r="D12224" t="s">
        <v>89</v>
      </c>
      <c r="E12224" t="s">
        <v>1346</v>
      </c>
      <c r="F12224" t="s">
        <v>89</v>
      </c>
      <c r="G12224" t="s">
        <v>89</v>
      </c>
      <c r="H12224" t="s">
        <v>93</v>
      </c>
    </row>
    <row r="12225" spans="1:8" x14ac:dyDescent="0.25">
      <c r="A12225" t="s">
        <v>413</v>
      </c>
      <c r="B12225" t="s">
        <v>9021</v>
      </c>
      <c r="C12225" t="s">
        <v>89</v>
      </c>
      <c r="D12225" t="s">
        <v>89</v>
      </c>
      <c r="E12225" t="s">
        <v>1346</v>
      </c>
      <c r="F12225" t="s">
        <v>89</v>
      </c>
      <c r="G12225" t="s">
        <v>89</v>
      </c>
      <c r="H12225" t="s">
        <v>93</v>
      </c>
    </row>
    <row r="12226" spans="1:8" x14ac:dyDescent="0.25">
      <c r="A12226" t="s">
        <v>413</v>
      </c>
      <c r="B12226" t="s">
        <v>9022</v>
      </c>
      <c r="C12226" t="s">
        <v>89</v>
      </c>
      <c r="D12226" t="s">
        <v>89</v>
      </c>
      <c r="E12226" t="s">
        <v>1100</v>
      </c>
      <c r="F12226" t="s">
        <v>89</v>
      </c>
      <c r="G12226" t="s">
        <v>89</v>
      </c>
      <c r="H12226" t="s">
        <v>93</v>
      </c>
    </row>
    <row r="12227" spans="1:8" x14ac:dyDescent="0.25">
      <c r="A12227" t="s">
        <v>413</v>
      </c>
      <c r="B12227" t="s">
        <v>1122</v>
      </c>
      <c r="C12227" t="s">
        <v>89</v>
      </c>
      <c r="D12227" t="s">
        <v>89</v>
      </c>
      <c r="E12227" t="s">
        <v>1386</v>
      </c>
      <c r="F12227" t="s">
        <v>89</v>
      </c>
      <c r="G12227" t="s">
        <v>89</v>
      </c>
      <c r="H12227" t="s">
        <v>93</v>
      </c>
    </row>
    <row r="12228" spans="1:8" x14ac:dyDescent="0.25">
      <c r="A12228" t="s">
        <v>413</v>
      </c>
      <c r="B12228" t="s">
        <v>1200</v>
      </c>
      <c r="C12228" t="s">
        <v>89</v>
      </c>
      <c r="D12228" t="s">
        <v>89</v>
      </c>
      <c r="E12228" t="s">
        <v>1267</v>
      </c>
      <c r="F12228" t="s">
        <v>89</v>
      </c>
      <c r="G12228" t="s">
        <v>89</v>
      </c>
      <c r="H12228" t="s">
        <v>93</v>
      </c>
    </row>
    <row r="12229" spans="1:8" x14ac:dyDescent="0.25">
      <c r="A12229" t="s">
        <v>413</v>
      </c>
      <c r="B12229" t="s">
        <v>1128</v>
      </c>
      <c r="C12229" t="s">
        <v>89</v>
      </c>
      <c r="D12229" t="s">
        <v>89</v>
      </c>
      <c r="E12229" t="s">
        <v>1387</v>
      </c>
      <c r="F12229" t="s">
        <v>89</v>
      </c>
      <c r="G12229" t="s">
        <v>89</v>
      </c>
      <c r="H12229" t="s">
        <v>93</v>
      </c>
    </row>
    <row r="12230" spans="1:8" x14ac:dyDescent="0.25">
      <c r="A12230" t="s">
        <v>413</v>
      </c>
      <c r="B12230" t="s">
        <v>1130</v>
      </c>
      <c r="C12230" t="s">
        <v>89</v>
      </c>
      <c r="D12230" t="s">
        <v>89</v>
      </c>
      <c r="E12230" t="s">
        <v>1202</v>
      </c>
      <c r="F12230" t="s">
        <v>89</v>
      </c>
      <c r="G12230" t="s">
        <v>89</v>
      </c>
      <c r="H12230" t="s">
        <v>93</v>
      </c>
    </row>
    <row r="12231" spans="1:8" x14ac:dyDescent="0.25">
      <c r="A12231" t="s">
        <v>413</v>
      </c>
      <c r="B12231" t="s">
        <v>1132</v>
      </c>
      <c r="C12231" t="s">
        <v>89</v>
      </c>
      <c r="D12231" t="s">
        <v>89</v>
      </c>
      <c r="E12231" t="s">
        <v>2428</v>
      </c>
      <c r="F12231" t="s">
        <v>89</v>
      </c>
      <c r="G12231" t="s">
        <v>89</v>
      </c>
      <c r="H12231" t="s">
        <v>93</v>
      </c>
    </row>
    <row r="12232" spans="1:8" x14ac:dyDescent="0.25">
      <c r="A12232" t="s">
        <v>413</v>
      </c>
      <c r="B12232" t="s">
        <v>5831</v>
      </c>
      <c r="C12232" t="s">
        <v>89</v>
      </c>
      <c r="D12232" t="s">
        <v>89</v>
      </c>
      <c r="E12232" t="s">
        <v>1342</v>
      </c>
      <c r="F12232" t="s">
        <v>89</v>
      </c>
      <c r="G12232" t="s">
        <v>89</v>
      </c>
      <c r="H12232" t="s">
        <v>93</v>
      </c>
    </row>
    <row r="12233" spans="1:8" x14ac:dyDescent="0.25">
      <c r="A12233" t="s">
        <v>413</v>
      </c>
      <c r="B12233" t="s">
        <v>9023</v>
      </c>
      <c r="C12233" t="s">
        <v>89</v>
      </c>
      <c r="D12233" t="s">
        <v>89</v>
      </c>
      <c r="E12233" t="s">
        <v>1342</v>
      </c>
      <c r="F12233" t="s">
        <v>89</v>
      </c>
      <c r="G12233" t="s">
        <v>89</v>
      </c>
      <c r="H12233" t="s">
        <v>93</v>
      </c>
    </row>
    <row r="12234" spans="1:8" x14ac:dyDescent="0.25">
      <c r="A12234" t="s">
        <v>413</v>
      </c>
      <c r="B12234" t="s">
        <v>9024</v>
      </c>
      <c r="C12234" t="s">
        <v>89</v>
      </c>
      <c r="D12234" t="s">
        <v>89</v>
      </c>
      <c r="E12234" t="s">
        <v>1342</v>
      </c>
      <c r="F12234" t="s">
        <v>89</v>
      </c>
      <c r="G12234" t="s">
        <v>89</v>
      </c>
      <c r="H12234" t="s">
        <v>93</v>
      </c>
    </row>
    <row r="12235" spans="1:8" x14ac:dyDescent="0.25">
      <c r="A12235" t="s">
        <v>413</v>
      </c>
      <c r="B12235" t="s">
        <v>9025</v>
      </c>
      <c r="C12235" t="s">
        <v>89</v>
      </c>
      <c r="D12235" t="s">
        <v>9026</v>
      </c>
      <c r="E12235" t="s">
        <v>2303</v>
      </c>
      <c r="F12235" t="s">
        <v>89</v>
      </c>
      <c r="G12235" t="s">
        <v>89</v>
      </c>
      <c r="H12235" t="s">
        <v>93</v>
      </c>
    </row>
    <row r="12236" spans="1:8" x14ac:dyDescent="0.25">
      <c r="A12236" t="s">
        <v>413</v>
      </c>
      <c r="B12236" t="s">
        <v>9027</v>
      </c>
      <c r="C12236" t="s">
        <v>89</v>
      </c>
      <c r="D12236" t="s">
        <v>89</v>
      </c>
      <c r="E12236" t="s">
        <v>1342</v>
      </c>
      <c r="F12236" t="s">
        <v>89</v>
      </c>
      <c r="G12236" t="s">
        <v>89</v>
      </c>
      <c r="H12236" t="s">
        <v>93</v>
      </c>
    </row>
    <row r="12237" spans="1:8" x14ac:dyDescent="0.25">
      <c r="A12237" t="s">
        <v>413</v>
      </c>
      <c r="B12237" t="s">
        <v>9028</v>
      </c>
      <c r="C12237" t="s">
        <v>89</v>
      </c>
      <c r="D12237" t="s">
        <v>9029</v>
      </c>
      <c r="E12237" t="s">
        <v>1342</v>
      </c>
      <c r="F12237" t="s">
        <v>89</v>
      </c>
      <c r="G12237" t="s">
        <v>89</v>
      </c>
      <c r="H12237" t="s">
        <v>93</v>
      </c>
    </row>
    <row r="12238" spans="1:8" x14ac:dyDescent="0.25">
      <c r="A12238" t="s">
        <v>413</v>
      </c>
      <c r="B12238" t="s">
        <v>9030</v>
      </c>
      <c r="C12238" t="s">
        <v>89</v>
      </c>
      <c r="D12238" t="s">
        <v>89</v>
      </c>
      <c r="E12238" t="s">
        <v>2665</v>
      </c>
      <c r="F12238" t="s">
        <v>89</v>
      </c>
      <c r="G12238" t="s">
        <v>89</v>
      </c>
      <c r="H12238" t="s">
        <v>93</v>
      </c>
    </row>
    <row r="12239" spans="1:8" x14ac:dyDescent="0.25">
      <c r="A12239" t="s">
        <v>413</v>
      </c>
      <c r="B12239" t="s">
        <v>9031</v>
      </c>
      <c r="C12239" t="s">
        <v>89</v>
      </c>
      <c r="D12239" t="s">
        <v>89</v>
      </c>
      <c r="E12239" t="s">
        <v>2665</v>
      </c>
      <c r="F12239" t="s">
        <v>89</v>
      </c>
      <c r="G12239" t="s">
        <v>89</v>
      </c>
      <c r="H12239" t="s">
        <v>93</v>
      </c>
    </row>
    <row r="12240" spans="1:8" x14ac:dyDescent="0.25">
      <c r="A12240" t="s">
        <v>413</v>
      </c>
      <c r="B12240" t="s">
        <v>9032</v>
      </c>
      <c r="C12240" t="s">
        <v>89</v>
      </c>
      <c r="D12240" t="s">
        <v>89</v>
      </c>
      <c r="E12240" t="s">
        <v>2665</v>
      </c>
      <c r="F12240" t="s">
        <v>89</v>
      </c>
      <c r="G12240" t="s">
        <v>89</v>
      </c>
      <c r="H12240" t="s">
        <v>93</v>
      </c>
    </row>
    <row r="12241" spans="1:8" x14ac:dyDescent="0.25">
      <c r="A12241" t="s">
        <v>413</v>
      </c>
      <c r="B12241" t="s">
        <v>1703</v>
      </c>
      <c r="C12241" t="s">
        <v>89</v>
      </c>
      <c r="D12241" t="s">
        <v>89</v>
      </c>
      <c r="E12241" t="s">
        <v>2665</v>
      </c>
      <c r="F12241" t="s">
        <v>89</v>
      </c>
      <c r="G12241" t="s">
        <v>89</v>
      </c>
      <c r="H12241" t="s">
        <v>93</v>
      </c>
    </row>
    <row r="12242" spans="1:8" x14ac:dyDescent="0.25">
      <c r="A12242" t="s">
        <v>413</v>
      </c>
      <c r="B12242" t="s">
        <v>1134</v>
      </c>
      <c r="C12242" t="s">
        <v>89</v>
      </c>
      <c r="D12242" t="s">
        <v>89</v>
      </c>
      <c r="E12242" t="s">
        <v>2665</v>
      </c>
      <c r="F12242" t="s">
        <v>89</v>
      </c>
      <c r="G12242" t="s">
        <v>89</v>
      </c>
      <c r="H12242" t="s">
        <v>93</v>
      </c>
    </row>
    <row r="12243" spans="1:8" x14ac:dyDescent="0.25">
      <c r="A12243" t="s">
        <v>413</v>
      </c>
      <c r="B12243" t="s">
        <v>1138</v>
      </c>
      <c r="C12243" t="s">
        <v>89</v>
      </c>
      <c r="D12243" t="s">
        <v>89</v>
      </c>
      <c r="E12243" t="s">
        <v>1139</v>
      </c>
      <c r="F12243" t="s">
        <v>89</v>
      </c>
      <c r="G12243" t="s">
        <v>89</v>
      </c>
      <c r="H12243" t="s">
        <v>93</v>
      </c>
    </row>
    <row r="12244" spans="1:8" x14ac:dyDescent="0.25">
      <c r="A12244" t="s">
        <v>414</v>
      </c>
      <c r="B12244" t="s">
        <v>1140</v>
      </c>
      <c r="C12244" t="s">
        <v>89</v>
      </c>
      <c r="D12244" t="s">
        <v>9033</v>
      </c>
      <c r="E12244" t="s">
        <v>1100</v>
      </c>
      <c r="F12244" t="s">
        <v>89</v>
      </c>
      <c r="G12244" t="s">
        <v>89</v>
      </c>
      <c r="H12244" t="s">
        <v>93</v>
      </c>
    </row>
    <row r="12245" spans="1:8" x14ac:dyDescent="0.25">
      <c r="A12245" t="s">
        <v>414</v>
      </c>
      <c r="B12245" t="s">
        <v>7572</v>
      </c>
      <c r="C12245" t="s">
        <v>89</v>
      </c>
      <c r="D12245" t="s">
        <v>9034</v>
      </c>
      <c r="E12245" t="s">
        <v>1162</v>
      </c>
      <c r="F12245" t="s">
        <v>89</v>
      </c>
      <c r="G12245" t="s">
        <v>89</v>
      </c>
      <c r="H12245" t="s">
        <v>93</v>
      </c>
    </row>
    <row r="12246" spans="1:8" x14ac:dyDescent="0.25">
      <c r="A12246" t="s">
        <v>414</v>
      </c>
      <c r="B12246" t="s">
        <v>1294</v>
      </c>
      <c r="C12246" t="s">
        <v>89</v>
      </c>
      <c r="D12246" t="s">
        <v>9035</v>
      </c>
      <c r="E12246" t="s">
        <v>1238</v>
      </c>
      <c r="F12246" t="s">
        <v>89</v>
      </c>
      <c r="G12246" t="s">
        <v>89</v>
      </c>
      <c r="H12246" t="s">
        <v>93</v>
      </c>
    </row>
    <row r="12247" spans="1:8" x14ac:dyDescent="0.25">
      <c r="A12247" t="s">
        <v>414</v>
      </c>
      <c r="B12247" t="s">
        <v>9036</v>
      </c>
      <c r="C12247" t="s">
        <v>89</v>
      </c>
      <c r="D12247" t="s">
        <v>9037</v>
      </c>
      <c r="E12247" t="s">
        <v>1615</v>
      </c>
      <c r="F12247" t="s">
        <v>89</v>
      </c>
      <c r="G12247" t="s">
        <v>89</v>
      </c>
      <c r="H12247" t="s">
        <v>93</v>
      </c>
    </row>
    <row r="12248" spans="1:8" x14ac:dyDescent="0.25">
      <c r="A12248" t="s">
        <v>414</v>
      </c>
      <c r="B12248" t="s">
        <v>9038</v>
      </c>
      <c r="C12248" t="s">
        <v>89</v>
      </c>
      <c r="D12248" t="s">
        <v>9039</v>
      </c>
      <c r="E12248" t="s">
        <v>1298</v>
      </c>
      <c r="F12248" t="s">
        <v>89</v>
      </c>
      <c r="G12248" t="s">
        <v>89</v>
      </c>
      <c r="H12248" t="s">
        <v>93</v>
      </c>
    </row>
    <row r="12249" spans="1:8" x14ac:dyDescent="0.25">
      <c r="A12249" t="s">
        <v>414</v>
      </c>
      <c r="B12249" t="s">
        <v>2122</v>
      </c>
      <c r="C12249" t="s">
        <v>89</v>
      </c>
      <c r="D12249" t="s">
        <v>2123</v>
      </c>
      <c r="E12249" t="s">
        <v>1164</v>
      </c>
      <c r="F12249" t="s">
        <v>89</v>
      </c>
      <c r="G12249" t="s">
        <v>89</v>
      </c>
      <c r="H12249" t="s">
        <v>93</v>
      </c>
    </row>
    <row r="12250" spans="1:8" x14ac:dyDescent="0.25">
      <c r="A12250" t="s">
        <v>414</v>
      </c>
      <c r="B12250" t="s">
        <v>9038</v>
      </c>
      <c r="C12250" t="s">
        <v>89</v>
      </c>
      <c r="D12250" t="s">
        <v>9039</v>
      </c>
      <c r="E12250" t="s">
        <v>1298</v>
      </c>
      <c r="F12250" t="s">
        <v>89</v>
      </c>
      <c r="G12250" t="s">
        <v>89</v>
      </c>
      <c r="H12250" t="s">
        <v>93</v>
      </c>
    </row>
    <row r="12251" spans="1:8" x14ac:dyDescent="0.25">
      <c r="A12251" t="s">
        <v>414</v>
      </c>
      <c r="B12251" t="s">
        <v>9040</v>
      </c>
      <c r="C12251" t="s">
        <v>89</v>
      </c>
      <c r="D12251" t="s">
        <v>9041</v>
      </c>
      <c r="E12251" t="s">
        <v>1615</v>
      </c>
      <c r="F12251" t="s">
        <v>89</v>
      </c>
      <c r="G12251" t="s">
        <v>89</v>
      </c>
      <c r="H12251" t="s">
        <v>93</v>
      </c>
    </row>
    <row r="12252" spans="1:8" x14ac:dyDescent="0.25">
      <c r="A12252" t="s">
        <v>414</v>
      </c>
      <c r="B12252" t="s">
        <v>9036</v>
      </c>
      <c r="C12252" t="s">
        <v>89</v>
      </c>
      <c r="D12252" t="s">
        <v>9037</v>
      </c>
      <c r="E12252" t="s">
        <v>1615</v>
      </c>
      <c r="F12252" t="s">
        <v>89</v>
      </c>
      <c r="G12252" t="s">
        <v>89</v>
      </c>
      <c r="H12252" t="s">
        <v>93</v>
      </c>
    </row>
    <row r="12253" spans="1:8" x14ac:dyDescent="0.25">
      <c r="A12253" t="s">
        <v>414</v>
      </c>
      <c r="B12253" t="s">
        <v>7604</v>
      </c>
      <c r="C12253" t="s">
        <v>89</v>
      </c>
      <c r="D12253" t="s">
        <v>9042</v>
      </c>
      <c r="E12253" t="s">
        <v>1164</v>
      </c>
      <c r="F12253" t="s">
        <v>89</v>
      </c>
      <c r="G12253" t="s">
        <v>89</v>
      </c>
      <c r="H12253" t="s">
        <v>93</v>
      </c>
    </row>
    <row r="12254" spans="1:8" x14ac:dyDescent="0.25">
      <c r="A12254" t="s">
        <v>414</v>
      </c>
      <c r="B12254" t="s">
        <v>1144</v>
      </c>
      <c r="C12254" t="s">
        <v>89</v>
      </c>
      <c r="D12254" t="s">
        <v>9043</v>
      </c>
      <c r="E12254" t="s">
        <v>1238</v>
      </c>
      <c r="F12254" t="s">
        <v>89</v>
      </c>
      <c r="G12254" t="s">
        <v>89</v>
      </c>
      <c r="H12254" t="s">
        <v>93</v>
      </c>
    </row>
    <row r="12255" spans="1:8" x14ac:dyDescent="0.25">
      <c r="A12255" t="s">
        <v>414</v>
      </c>
      <c r="B12255" t="s">
        <v>1163</v>
      </c>
      <c r="C12255" t="s">
        <v>89</v>
      </c>
      <c r="D12255" t="s">
        <v>7593</v>
      </c>
      <c r="E12255" t="s">
        <v>1278</v>
      </c>
      <c r="F12255" t="s">
        <v>89</v>
      </c>
      <c r="G12255" t="s">
        <v>89</v>
      </c>
      <c r="H12255" t="s">
        <v>93</v>
      </c>
    </row>
    <row r="12256" spans="1:8" x14ac:dyDescent="0.25">
      <c r="A12256" t="s">
        <v>414</v>
      </c>
      <c r="B12256" t="s">
        <v>9044</v>
      </c>
      <c r="C12256" t="s">
        <v>89</v>
      </c>
      <c r="D12256" t="s">
        <v>89</v>
      </c>
      <c r="E12256" t="s">
        <v>1093</v>
      </c>
      <c r="F12256" t="s">
        <v>89</v>
      </c>
      <c r="G12256" t="s">
        <v>89</v>
      </c>
      <c r="H12256" t="s">
        <v>93</v>
      </c>
    </row>
    <row r="12257" spans="1:8" x14ac:dyDescent="0.25">
      <c r="A12257" t="s">
        <v>414</v>
      </c>
      <c r="B12257" t="s">
        <v>9045</v>
      </c>
      <c r="C12257" t="s">
        <v>89</v>
      </c>
      <c r="D12257" t="s">
        <v>89</v>
      </c>
      <c r="E12257" t="s">
        <v>1164</v>
      </c>
      <c r="F12257" t="s">
        <v>89</v>
      </c>
      <c r="G12257" t="s">
        <v>89</v>
      </c>
      <c r="H12257" t="s">
        <v>93</v>
      </c>
    </row>
    <row r="12258" spans="1:8" x14ac:dyDescent="0.25">
      <c r="A12258" t="s">
        <v>414</v>
      </c>
      <c r="B12258" t="s">
        <v>1140</v>
      </c>
      <c r="C12258" t="s">
        <v>89</v>
      </c>
      <c r="D12258" t="s">
        <v>9033</v>
      </c>
      <c r="E12258" t="s">
        <v>1100</v>
      </c>
      <c r="F12258" t="s">
        <v>89</v>
      </c>
      <c r="G12258" t="s">
        <v>89</v>
      </c>
      <c r="H12258" t="s">
        <v>93</v>
      </c>
    </row>
    <row r="12259" spans="1:8" x14ac:dyDescent="0.25">
      <c r="A12259" t="s">
        <v>414</v>
      </c>
      <c r="B12259" t="s">
        <v>7572</v>
      </c>
      <c r="C12259" t="s">
        <v>89</v>
      </c>
      <c r="D12259" t="s">
        <v>9034</v>
      </c>
      <c r="E12259" t="s">
        <v>1162</v>
      </c>
      <c r="F12259" t="s">
        <v>89</v>
      </c>
      <c r="G12259" t="s">
        <v>89</v>
      </c>
      <c r="H12259" t="s">
        <v>93</v>
      </c>
    </row>
    <row r="12260" spans="1:8" x14ac:dyDescent="0.25">
      <c r="A12260" t="s">
        <v>414</v>
      </c>
      <c r="B12260" t="s">
        <v>1143</v>
      </c>
      <c r="C12260" t="s">
        <v>89</v>
      </c>
      <c r="D12260" t="s">
        <v>5999</v>
      </c>
      <c r="E12260" t="s">
        <v>1162</v>
      </c>
      <c r="F12260" t="s">
        <v>89</v>
      </c>
      <c r="G12260" t="s">
        <v>89</v>
      </c>
      <c r="H12260" t="s">
        <v>93</v>
      </c>
    </row>
    <row r="12261" spans="1:8" x14ac:dyDescent="0.25">
      <c r="A12261" t="s">
        <v>414</v>
      </c>
      <c r="B12261" t="s">
        <v>9046</v>
      </c>
      <c r="C12261" t="s">
        <v>89</v>
      </c>
      <c r="D12261" t="s">
        <v>9047</v>
      </c>
      <c r="E12261" t="s">
        <v>1162</v>
      </c>
      <c r="F12261" t="s">
        <v>89</v>
      </c>
      <c r="G12261" t="s">
        <v>89</v>
      </c>
      <c r="H12261" t="s">
        <v>93</v>
      </c>
    </row>
    <row r="12262" spans="1:8" x14ac:dyDescent="0.25">
      <c r="A12262" t="s">
        <v>414</v>
      </c>
      <c r="B12262" t="s">
        <v>4768</v>
      </c>
      <c r="C12262" t="s">
        <v>89</v>
      </c>
      <c r="D12262" t="s">
        <v>9047</v>
      </c>
      <c r="E12262" t="s">
        <v>1105</v>
      </c>
      <c r="F12262" t="s">
        <v>89</v>
      </c>
      <c r="G12262" t="s">
        <v>89</v>
      </c>
      <c r="H12262" t="s">
        <v>93</v>
      </c>
    </row>
    <row r="12263" spans="1:8" x14ac:dyDescent="0.25">
      <c r="A12263" t="s">
        <v>414</v>
      </c>
      <c r="B12263" t="s">
        <v>1312</v>
      </c>
      <c r="C12263" t="s">
        <v>89</v>
      </c>
      <c r="D12263" t="s">
        <v>9048</v>
      </c>
      <c r="E12263" t="s">
        <v>1258</v>
      </c>
      <c r="F12263" t="s">
        <v>89</v>
      </c>
      <c r="G12263" t="s">
        <v>89</v>
      </c>
      <c r="H12263" t="s">
        <v>93</v>
      </c>
    </row>
    <row r="12264" spans="1:8" x14ac:dyDescent="0.25">
      <c r="A12264" t="s">
        <v>414</v>
      </c>
      <c r="B12264" t="s">
        <v>2210</v>
      </c>
      <c r="C12264" t="s">
        <v>89</v>
      </c>
      <c r="D12264" t="s">
        <v>9048</v>
      </c>
      <c r="E12264" t="s">
        <v>1258</v>
      </c>
      <c r="F12264" t="s">
        <v>89</v>
      </c>
      <c r="G12264" t="s">
        <v>89</v>
      </c>
      <c r="H12264" t="s">
        <v>93</v>
      </c>
    </row>
    <row r="12265" spans="1:8" x14ac:dyDescent="0.25">
      <c r="A12265" t="s">
        <v>414</v>
      </c>
      <c r="B12265" t="s">
        <v>1403</v>
      </c>
      <c r="C12265" t="s">
        <v>89</v>
      </c>
      <c r="D12265" t="s">
        <v>9048</v>
      </c>
      <c r="E12265" t="s">
        <v>1258</v>
      </c>
      <c r="F12265" t="s">
        <v>89</v>
      </c>
      <c r="G12265" t="s">
        <v>89</v>
      </c>
      <c r="H12265" t="s">
        <v>93</v>
      </c>
    </row>
    <row r="12266" spans="1:8" x14ac:dyDescent="0.25">
      <c r="A12266" t="s">
        <v>414</v>
      </c>
      <c r="B12266" t="s">
        <v>1404</v>
      </c>
      <c r="C12266" t="s">
        <v>89</v>
      </c>
      <c r="D12266" t="s">
        <v>9048</v>
      </c>
      <c r="E12266" t="s">
        <v>1258</v>
      </c>
      <c r="F12266" t="s">
        <v>89</v>
      </c>
      <c r="G12266" t="s">
        <v>89</v>
      </c>
      <c r="H12266" t="s">
        <v>93</v>
      </c>
    </row>
    <row r="12267" spans="1:8" x14ac:dyDescent="0.25">
      <c r="A12267" t="s">
        <v>414</v>
      </c>
      <c r="B12267" t="s">
        <v>1314</v>
      </c>
      <c r="C12267" t="s">
        <v>89</v>
      </c>
      <c r="D12267" t="s">
        <v>9048</v>
      </c>
      <c r="E12267" t="s">
        <v>1258</v>
      </c>
      <c r="F12267" t="s">
        <v>89</v>
      </c>
      <c r="G12267" t="s">
        <v>89</v>
      </c>
      <c r="H12267" t="s">
        <v>93</v>
      </c>
    </row>
    <row r="12268" spans="1:8" x14ac:dyDescent="0.25">
      <c r="A12268" t="s">
        <v>414</v>
      </c>
      <c r="B12268" t="s">
        <v>3728</v>
      </c>
      <c r="C12268" t="s">
        <v>89</v>
      </c>
      <c r="D12268" t="s">
        <v>9049</v>
      </c>
      <c r="E12268" t="s">
        <v>1859</v>
      </c>
      <c r="F12268" t="s">
        <v>89</v>
      </c>
      <c r="G12268" t="s">
        <v>89</v>
      </c>
      <c r="H12268" t="s">
        <v>93</v>
      </c>
    </row>
    <row r="12269" spans="1:8" x14ac:dyDescent="0.25">
      <c r="A12269" t="s">
        <v>414</v>
      </c>
      <c r="B12269" t="s">
        <v>1294</v>
      </c>
      <c r="C12269" t="s">
        <v>89</v>
      </c>
      <c r="D12269" t="s">
        <v>9035</v>
      </c>
      <c r="E12269" t="s">
        <v>1238</v>
      </c>
      <c r="F12269" t="s">
        <v>89</v>
      </c>
      <c r="G12269" t="s">
        <v>89</v>
      </c>
      <c r="H12269" t="s">
        <v>93</v>
      </c>
    </row>
    <row r="12270" spans="1:8" x14ac:dyDescent="0.25">
      <c r="A12270" t="s">
        <v>414</v>
      </c>
      <c r="B12270" t="s">
        <v>2242</v>
      </c>
      <c r="C12270" t="s">
        <v>89</v>
      </c>
      <c r="D12270" t="s">
        <v>9035</v>
      </c>
      <c r="E12270" t="s">
        <v>1238</v>
      </c>
      <c r="F12270" t="s">
        <v>89</v>
      </c>
      <c r="G12270" t="s">
        <v>89</v>
      </c>
      <c r="H12270" t="s">
        <v>93</v>
      </c>
    </row>
    <row r="12271" spans="1:8" x14ac:dyDescent="0.25">
      <c r="A12271" t="s">
        <v>414</v>
      </c>
      <c r="B12271" t="s">
        <v>3251</v>
      </c>
      <c r="C12271" t="s">
        <v>89</v>
      </c>
      <c r="D12271" t="s">
        <v>9035</v>
      </c>
      <c r="E12271" t="s">
        <v>1238</v>
      </c>
      <c r="F12271" t="s">
        <v>89</v>
      </c>
      <c r="G12271" t="s">
        <v>89</v>
      </c>
      <c r="H12271" t="s">
        <v>93</v>
      </c>
    </row>
    <row r="12272" spans="1:8" x14ac:dyDescent="0.25">
      <c r="A12272" t="s">
        <v>414</v>
      </c>
      <c r="B12272" t="s">
        <v>1405</v>
      </c>
      <c r="C12272" t="s">
        <v>89</v>
      </c>
      <c r="D12272" t="s">
        <v>9035</v>
      </c>
      <c r="E12272" t="s">
        <v>1238</v>
      </c>
      <c r="F12272" t="s">
        <v>89</v>
      </c>
      <c r="G12272" t="s">
        <v>89</v>
      </c>
      <c r="H12272" t="s">
        <v>93</v>
      </c>
    </row>
    <row r="12273" spans="1:8" x14ac:dyDescent="0.25">
      <c r="A12273" t="s">
        <v>414</v>
      </c>
      <c r="B12273" t="s">
        <v>1149</v>
      </c>
      <c r="C12273" t="s">
        <v>89</v>
      </c>
      <c r="D12273" t="s">
        <v>9035</v>
      </c>
      <c r="E12273" t="s">
        <v>1238</v>
      </c>
      <c r="F12273" t="s">
        <v>89</v>
      </c>
      <c r="G12273" t="s">
        <v>89</v>
      </c>
      <c r="H12273" t="s">
        <v>93</v>
      </c>
    </row>
    <row r="12274" spans="1:8" x14ac:dyDescent="0.25">
      <c r="A12274" t="s">
        <v>414</v>
      </c>
      <c r="B12274" t="s">
        <v>9050</v>
      </c>
      <c r="C12274" t="s">
        <v>89</v>
      </c>
      <c r="D12274" t="s">
        <v>3318</v>
      </c>
      <c r="E12274" t="s">
        <v>1265</v>
      </c>
      <c r="F12274" t="s">
        <v>89</v>
      </c>
      <c r="G12274" t="s">
        <v>89</v>
      </c>
      <c r="H12274" t="s">
        <v>93</v>
      </c>
    </row>
    <row r="12275" spans="1:8" x14ac:dyDescent="0.25">
      <c r="A12275" t="s">
        <v>414</v>
      </c>
      <c r="B12275" t="s">
        <v>9051</v>
      </c>
      <c r="C12275" t="s">
        <v>89</v>
      </c>
      <c r="D12275" t="s">
        <v>89</v>
      </c>
      <c r="E12275" t="s">
        <v>1113</v>
      </c>
      <c r="F12275" t="s">
        <v>89</v>
      </c>
      <c r="G12275" t="s">
        <v>89</v>
      </c>
      <c r="H12275" t="s">
        <v>93</v>
      </c>
    </row>
    <row r="12276" spans="1:8" x14ac:dyDescent="0.25">
      <c r="A12276" t="s">
        <v>414</v>
      </c>
      <c r="B12276" t="s">
        <v>1197</v>
      </c>
      <c r="C12276" t="s">
        <v>89</v>
      </c>
      <c r="D12276" t="s">
        <v>89</v>
      </c>
      <c r="E12276" t="s">
        <v>1115</v>
      </c>
      <c r="F12276" t="s">
        <v>89</v>
      </c>
      <c r="G12276" t="s">
        <v>89</v>
      </c>
      <c r="H12276" t="s">
        <v>93</v>
      </c>
    </row>
    <row r="12277" spans="1:8" x14ac:dyDescent="0.25">
      <c r="A12277" t="s">
        <v>414</v>
      </c>
      <c r="B12277" t="s">
        <v>3748</v>
      </c>
      <c r="C12277" t="s">
        <v>89</v>
      </c>
      <c r="D12277" t="s">
        <v>9052</v>
      </c>
      <c r="E12277" t="s">
        <v>1115</v>
      </c>
      <c r="F12277" t="s">
        <v>89</v>
      </c>
      <c r="G12277" t="s">
        <v>89</v>
      </c>
      <c r="H12277" t="s">
        <v>93</v>
      </c>
    </row>
    <row r="12278" spans="1:8" x14ac:dyDescent="0.25">
      <c r="A12278" t="s">
        <v>414</v>
      </c>
      <c r="B12278" t="s">
        <v>6031</v>
      </c>
      <c r="C12278" t="s">
        <v>89</v>
      </c>
      <c r="D12278" t="s">
        <v>9053</v>
      </c>
      <c r="E12278" t="s">
        <v>1115</v>
      </c>
      <c r="F12278" t="s">
        <v>89</v>
      </c>
      <c r="G12278" t="s">
        <v>89</v>
      </c>
      <c r="H12278" t="s">
        <v>93</v>
      </c>
    </row>
    <row r="12279" spans="1:8" x14ac:dyDescent="0.25">
      <c r="A12279" t="s">
        <v>414</v>
      </c>
      <c r="B12279" t="s">
        <v>1195</v>
      </c>
      <c r="C12279" t="s">
        <v>89</v>
      </c>
      <c r="D12279" t="s">
        <v>89</v>
      </c>
      <c r="E12279" t="s">
        <v>1135</v>
      </c>
      <c r="F12279" t="s">
        <v>89</v>
      </c>
      <c r="G12279" t="s">
        <v>89</v>
      </c>
      <c r="H12279" t="s">
        <v>93</v>
      </c>
    </row>
    <row r="12280" spans="1:8" x14ac:dyDescent="0.25">
      <c r="A12280" t="s">
        <v>414</v>
      </c>
      <c r="B12280" t="s">
        <v>1122</v>
      </c>
      <c r="C12280" t="s">
        <v>89</v>
      </c>
      <c r="D12280" t="s">
        <v>89</v>
      </c>
      <c r="E12280" t="s">
        <v>1218</v>
      </c>
      <c r="F12280" t="s">
        <v>89</v>
      </c>
      <c r="G12280" t="s">
        <v>89</v>
      </c>
      <c r="H12280" t="s">
        <v>93</v>
      </c>
    </row>
    <row r="12281" spans="1:8" x14ac:dyDescent="0.25">
      <c r="A12281" t="s">
        <v>414</v>
      </c>
      <c r="B12281" t="s">
        <v>1124</v>
      </c>
      <c r="C12281" t="s">
        <v>89</v>
      </c>
      <c r="D12281" t="s">
        <v>89</v>
      </c>
      <c r="E12281" t="s">
        <v>1218</v>
      </c>
      <c r="F12281" t="s">
        <v>89</v>
      </c>
      <c r="G12281" t="s">
        <v>89</v>
      </c>
      <c r="H12281" t="s">
        <v>93</v>
      </c>
    </row>
    <row r="12282" spans="1:8" x14ac:dyDescent="0.25">
      <c r="A12282" t="s">
        <v>414</v>
      </c>
      <c r="B12282" t="s">
        <v>1489</v>
      </c>
      <c r="C12282" t="s">
        <v>89</v>
      </c>
      <c r="D12282" t="s">
        <v>1229</v>
      </c>
      <c r="E12282" t="s">
        <v>1131</v>
      </c>
      <c r="F12282" t="s">
        <v>89</v>
      </c>
      <c r="G12282" t="s">
        <v>89</v>
      </c>
      <c r="H12282" t="s">
        <v>93</v>
      </c>
    </row>
    <row r="12283" spans="1:8" x14ac:dyDescent="0.25">
      <c r="A12283" t="s">
        <v>414</v>
      </c>
      <c r="B12283" t="s">
        <v>1547</v>
      </c>
      <c r="C12283" t="s">
        <v>89</v>
      </c>
      <c r="D12283" t="s">
        <v>1229</v>
      </c>
      <c r="E12283" t="s">
        <v>1129</v>
      </c>
      <c r="F12283" t="s">
        <v>89</v>
      </c>
      <c r="G12283" t="s">
        <v>89</v>
      </c>
      <c r="H12283" t="s">
        <v>93</v>
      </c>
    </row>
    <row r="12284" spans="1:8" x14ac:dyDescent="0.25">
      <c r="A12284" t="s">
        <v>414</v>
      </c>
      <c r="B12284" t="s">
        <v>1198</v>
      </c>
      <c r="C12284" t="s">
        <v>89</v>
      </c>
      <c r="D12284" t="s">
        <v>89</v>
      </c>
      <c r="E12284" t="s">
        <v>1218</v>
      </c>
      <c r="F12284" t="s">
        <v>89</v>
      </c>
      <c r="G12284" t="s">
        <v>89</v>
      </c>
      <c r="H12284" t="s">
        <v>93</v>
      </c>
    </row>
    <row r="12285" spans="1:8" x14ac:dyDescent="0.25">
      <c r="A12285" t="s">
        <v>414</v>
      </c>
      <c r="B12285" t="s">
        <v>1726</v>
      </c>
      <c r="C12285" t="s">
        <v>89</v>
      </c>
      <c r="D12285" t="s">
        <v>89</v>
      </c>
      <c r="E12285" t="s">
        <v>1129</v>
      </c>
      <c r="F12285" t="s">
        <v>89</v>
      </c>
      <c r="G12285" t="s">
        <v>89</v>
      </c>
      <c r="H12285" t="s">
        <v>93</v>
      </c>
    </row>
    <row r="12286" spans="1:8" x14ac:dyDescent="0.25">
      <c r="A12286" t="s">
        <v>414</v>
      </c>
      <c r="B12286" t="s">
        <v>1527</v>
      </c>
      <c r="C12286" t="s">
        <v>89</v>
      </c>
      <c r="D12286" t="s">
        <v>1229</v>
      </c>
      <c r="E12286" t="s">
        <v>1231</v>
      </c>
      <c r="F12286" t="s">
        <v>89</v>
      </c>
      <c r="G12286" t="s">
        <v>89</v>
      </c>
      <c r="H12286" t="s">
        <v>93</v>
      </c>
    </row>
    <row r="12287" spans="1:8" x14ac:dyDescent="0.25">
      <c r="A12287" t="s">
        <v>414</v>
      </c>
      <c r="B12287" t="s">
        <v>2703</v>
      </c>
      <c r="C12287" t="s">
        <v>89</v>
      </c>
      <c r="D12287" t="s">
        <v>89</v>
      </c>
      <c r="E12287" t="s">
        <v>1131</v>
      </c>
      <c r="F12287" t="s">
        <v>89</v>
      </c>
      <c r="G12287" t="s">
        <v>89</v>
      </c>
      <c r="H12287" t="s">
        <v>93</v>
      </c>
    </row>
    <row r="12288" spans="1:8" x14ac:dyDescent="0.25">
      <c r="A12288" t="s">
        <v>414</v>
      </c>
      <c r="B12288" t="s">
        <v>1200</v>
      </c>
      <c r="C12288" t="s">
        <v>89</v>
      </c>
      <c r="D12288" t="s">
        <v>89</v>
      </c>
      <c r="E12288" t="s">
        <v>1131</v>
      </c>
      <c r="F12288" t="s">
        <v>89</v>
      </c>
      <c r="G12288" t="s">
        <v>89</v>
      </c>
      <c r="H12288" t="s">
        <v>93</v>
      </c>
    </row>
    <row r="12289" spans="1:8" x14ac:dyDescent="0.25">
      <c r="A12289" t="s">
        <v>414</v>
      </c>
      <c r="B12289" t="s">
        <v>1201</v>
      </c>
      <c r="C12289" t="s">
        <v>89</v>
      </c>
      <c r="D12289" t="s">
        <v>89</v>
      </c>
      <c r="E12289" t="s">
        <v>1202</v>
      </c>
      <c r="F12289" t="s">
        <v>89</v>
      </c>
      <c r="G12289" t="s">
        <v>89</v>
      </c>
      <c r="H12289" t="s">
        <v>93</v>
      </c>
    </row>
    <row r="12290" spans="1:8" x14ac:dyDescent="0.25">
      <c r="A12290" t="s">
        <v>414</v>
      </c>
      <c r="B12290" t="s">
        <v>1438</v>
      </c>
      <c r="C12290" t="s">
        <v>89</v>
      </c>
      <c r="D12290" t="s">
        <v>89</v>
      </c>
      <c r="E12290" t="s">
        <v>1202</v>
      </c>
      <c r="F12290" t="s">
        <v>89</v>
      </c>
      <c r="G12290" t="s">
        <v>89</v>
      </c>
      <c r="H12290" t="s">
        <v>93</v>
      </c>
    </row>
    <row r="12291" spans="1:8" x14ac:dyDescent="0.25">
      <c r="A12291" t="s">
        <v>414</v>
      </c>
      <c r="B12291" t="s">
        <v>1130</v>
      </c>
      <c r="C12291" t="s">
        <v>89</v>
      </c>
      <c r="D12291" t="s">
        <v>89</v>
      </c>
      <c r="E12291" t="s">
        <v>1133</v>
      </c>
      <c r="F12291" t="s">
        <v>89</v>
      </c>
      <c r="G12291" t="s">
        <v>89</v>
      </c>
      <c r="H12291" t="s">
        <v>93</v>
      </c>
    </row>
    <row r="12292" spans="1:8" x14ac:dyDescent="0.25">
      <c r="A12292" t="s">
        <v>414</v>
      </c>
      <c r="B12292" t="s">
        <v>1132</v>
      </c>
      <c r="C12292" t="s">
        <v>89</v>
      </c>
      <c r="D12292" t="s">
        <v>89</v>
      </c>
      <c r="E12292" t="s">
        <v>1133</v>
      </c>
      <c r="F12292" t="s">
        <v>89</v>
      </c>
      <c r="G12292" t="s">
        <v>89</v>
      </c>
      <c r="H12292" t="s">
        <v>93</v>
      </c>
    </row>
    <row r="12293" spans="1:8" x14ac:dyDescent="0.25">
      <c r="A12293" t="s">
        <v>414</v>
      </c>
      <c r="B12293" t="s">
        <v>1268</v>
      </c>
      <c r="C12293" t="s">
        <v>89</v>
      </c>
      <c r="D12293" t="s">
        <v>89</v>
      </c>
      <c r="E12293" t="s">
        <v>1233</v>
      </c>
      <c r="F12293" t="s">
        <v>89</v>
      </c>
      <c r="G12293" t="s">
        <v>89</v>
      </c>
      <c r="H12293" t="s">
        <v>93</v>
      </c>
    </row>
    <row r="12294" spans="1:8" x14ac:dyDescent="0.25">
      <c r="A12294" t="s">
        <v>414</v>
      </c>
      <c r="B12294" t="s">
        <v>1232</v>
      </c>
      <c r="C12294" t="s">
        <v>89</v>
      </c>
      <c r="D12294" t="s">
        <v>89</v>
      </c>
      <c r="E12294" t="s">
        <v>1335</v>
      </c>
      <c r="F12294" t="s">
        <v>89</v>
      </c>
      <c r="G12294" t="s">
        <v>89</v>
      </c>
      <c r="H12294" t="s">
        <v>93</v>
      </c>
    </row>
    <row r="12295" spans="1:8" x14ac:dyDescent="0.25">
      <c r="A12295" t="s">
        <v>414</v>
      </c>
      <c r="B12295" t="s">
        <v>1730</v>
      </c>
      <c r="C12295" t="s">
        <v>89</v>
      </c>
      <c r="D12295" t="s">
        <v>89</v>
      </c>
      <c r="E12295" t="s">
        <v>1196</v>
      </c>
      <c r="F12295" t="s">
        <v>89</v>
      </c>
      <c r="G12295" t="s">
        <v>89</v>
      </c>
      <c r="H12295" t="s">
        <v>93</v>
      </c>
    </row>
    <row r="12296" spans="1:8" x14ac:dyDescent="0.25">
      <c r="A12296" t="s">
        <v>414</v>
      </c>
      <c r="B12296" t="s">
        <v>1234</v>
      </c>
      <c r="C12296" t="s">
        <v>89</v>
      </c>
      <c r="D12296" t="s">
        <v>89</v>
      </c>
      <c r="E12296" t="s">
        <v>1335</v>
      </c>
      <c r="F12296" t="s">
        <v>89</v>
      </c>
      <c r="G12296" t="s">
        <v>89</v>
      </c>
      <c r="H12296" t="s">
        <v>93</v>
      </c>
    </row>
    <row r="12297" spans="1:8" x14ac:dyDescent="0.25">
      <c r="A12297" t="s">
        <v>414</v>
      </c>
      <c r="B12297" t="s">
        <v>3262</v>
      </c>
      <c r="C12297" t="s">
        <v>89</v>
      </c>
      <c r="D12297" t="s">
        <v>89</v>
      </c>
      <c r="E12297" t="s">
        <v>1202</v>
      </c>
      <c r="F12297" t="s">
        <v>89</v>
      </c>
      <c r="G12297" t="s">
        <v>89</v>
      </c>
      <c r="H12297" t="s">
        <v>93</v>
      </c>
    </row>
    <row r="12298" spans="1:8" x14ac:dyDescent="0.25">
      <c r="A12298" t="s">
        <v>414</v>
      </c>
      <c r="B12298" t="s">
        <v>1271</v>
      </c>
      <c r="C12298" t="s">
        <v>89</v>
      </c>
      <c r="D12298" t="s">
        <v>89</v>
      </c>
      <c r="E12298" t="s">
        <v>1272</v>
      </c>
      <c r="F12298" t="s">
        <v>89</v>
      </c>
      <c r="G12298" t="s">
        <v>89</v>
      </c>
      <c r="H12298" t="s">
        <v>93</v>
      </c>
    </row>
    <row r="12299" spans="1:8" x14ac:dyDescent="0.25">
      <c r="A12299" t="s">
        <v>414</v>
      </c>
      <c r="B12299" t="s">
        <v>1236</v>
      </c>
      <c r="C12299" t="s">
        <v>89</v>
      </c>
      <c r="D12299" t="s">
        <v>89</v>
      </c>
      <c r="E12299" t="s">
        <v>1135</v>
      </c>
      <c r="F12299" t="s">
        <v>89</v>
      </c>
      <c r="G12299" t="s">
        <v>89</v>
      </c>
      <c r="H12299" t="s">
        <v>93</v>
      </c>
    </row>
    <row r="12300" spans="1:8" x14ac:dyDescent="0.25">
      <c r="A12300" t="s">
        <v>414</v>
      </c>
      <c r="B12300" t="s">
        <v>1138</v>
      </c>
      <c r="C12300" t="s">
        <v>89</v>
      </c>
      <c r="D12300" t="s">
        <v>89</v>
      </c>
      <c r="E12300" t="s">
        <v>1139</v>
      </c>
      <c r="F12300" t="s">
        <v>89</v>
      </c>
      <c r="G12300" t="s">
        <v>89</v>
      </c>
      <c r="H12300" t="s">
        <v>93</v>
      </c>
    </row>
    <row r="12301" spans="1:8" x14ac:dyDescent="0.25">
      <c r="A12301" t="s">
        <v>415</v>
      </c>
      <c r="B12301" t="s">
        <v>8236</v>
      </c>
      <c r="C12301" t="s">
        <v>89</v>
      </c>
      <c r="D12301" t="s">
        <v>89</v>
      </c>
      <c r="E12301" t="s">
        <v>1135</v>
      </c>
      <c r="F12301" t="s">
        <v>89</v>
      </c>
      <c r="G12301" t="s">
        <v>89</v>
      </c>
      <c r="H12301" t="s">
        <v>93</v>
      </c>
    </row>
    <row r="12302" spans="1:8" x14ac:dyDescent="0.25">
      <c r="A12302" t="s">
        <v>415</v>
      </c>
      <c r="B12302" t="s">
        <v>3505</v>
      </c>
      <c r="C12302" t="s">
        <v>89</v>
      </c>
      <c r="D12302" t="s">
        <v>89</v>
      </c>
      <c r="E12302" t="s">
        <v>1100</v>
      </c>
      <c r="F12302" t="s">
        <v>89</v>
      </c>
      <c r="G12302" t="s">
        <v>89</v>
      </c>
      <c r="H12302" t="s">
        <v>93</v>
      </c>
    </row>
    <row r="12303" spans="1:8" x14ac:dyDescent="0.25">
      <c r="A12303" t="s">
        <v>415</v>
      </c>
      <c r="B12303" t="s">
        <v>9054</v>
      </c>
      <c r="C12303" t="s">
        <v>89</v>
      </c>
      <c r="D12303" t="s">
        <v>89</v>
      </c>
      <c r="E12303" t="s">
        <v>1100</v>
      </c>
      <c r="F12303" t="s">
        <v>89</v>
      </c>
      <c r="G12303" t="s">
        <v>89</v>
      </c>
      <c r="H12303" t="s">
        <v>93</v>
      </c>
    </row>
    <row r="12304" spans="1:8" x14ac:dyDescent="0.25">
      <c r="A12304" t="s">
        <v>415</v>
      </c>
      <c r="B12304" t="s">
        <v>9055</v>
      </c>
      <c r="C12304" t="s">
        <v>89</v>
      </c>
      <c r="D12304" t="s">
        <v>89</v>
      </c>
      <c r="E12304" t="s">
        <v>1100</v>
      </c>
      <c r="F12304" t="s">
        <v>89</v>
      </c>
      <c r="G12304" t="s">
        <v>89</v>
      </c>
      <c r="H12304" t="s">
        <v>93</v>
      </c>
    </row>
    <row r="12305" spans="1:8" x14ac:dyDescent="0.25">
      <c r="A12305" t="s">
        <v>415</v>
      </c>
      <c r="B12305" t="s">
        <v>2626</v>
      </c>
      <c r="C12305" t="s">
        <v>89</v>
      </c>
      <c r="D12305" t="s">
        <v>89</v>
      </c>
      <c r="E12305" t="s">
        <v>1135</v>
      </c>
      <c r="F12305" t="s">
        <v>89</v>
      </c>
      <c r="G12305" t="s">
        <v>89</v>
      </c>
      <c r="H12305" t="s">
        <v>93</v>
      </c>
    </row>
    <row r="12306" spans="1:8" x14ac:dyDescent="0.25">
      <c r="A12306" t="s">
        <v>415</v>
      </c>
      <c r="B12306" t="s">
        <v>2625</v>
      </c>
      <c r="C12306" t="s">
        <v>89</v>
      </c>
      <c r="D12306" t="s">
        <v>89</v>
      </c>
      <c r="E12306" t="s">
        <v>1100</v>
      </c>
      <c r="F12306" t="s">
        <v>89</v>
      </c>
      <c r="G12306" t="s">
        <v>89</v>
      </c>
      <c r="H12306" t="s">
        <v>93</v>
      </c>
    </row>
    <row r="12307" spans="1:8" x14ac:dyDescent="0.25">
      <c r="A12307" t="s">
        <v>415</v>
      </c>
      <c r="B12307" t="s">
        <v>8325</v>
      </c>
      <c r="C12307" t="s">
        <v>89</v>
      </c>
      <c r="D12307" t="s">
        <v>9056</v>
      </c>
      <c r="E12307" t="s">
        <v>1100</v>
      </c>
      <c r="F12307" t="s">
        <v>89</v>
      </c>
      <c r="G12307" t="s">
        <v>89</v>
      </c>
      <c r="H12307" t="s">
        <v>93</v>
      </c>
    </row>
    <row r="12308" spans="1:8" x14ac:dyDescent="0.25">
      <c r="A12308" t="s">
        <v>415</v>
      </c>
      <c r="B12308" t="s">
        <v>8235</v>
      </c>
      <c r="C12308" t="s">
        <v>89</v>
      </c>
      <c r="D12308" t="s">
        <v>89</v>
      </c>
      <c r="E12308" t="s">
        <v>1100</v>
      </c>
      <c r="F12308" t="s">
        <v>89</v>
      </c>
      <c r="G12308" t="s">
        <v>89</v>
      </c>
      <c r="H12308" t="s">
        <v>93</v>
      </c>
    </row>
    <row r="12309" spans="1:8" x14ac:dyDescent="0.25">
      <c r="A12309" t="s">
        <v>415</v>
      </c>
      <c r="B12309" t="s">
        <v>8324</v>
      </c>
      <c r="C12309" t="s">
        <v>89</v>
      </c>
      <c r="D12309" t="s">
        <v>89</v>
      </c>
      <c r="E12309" t="s">
        <v>1119</v>
      </c>
      <c r="F12309" t="s">
        <v>89</v>
      </c>
      <c r="G12309" t="s">
        <v>89</v>
      </c>
      <c r="H12309" t="s">
        <v>93</v>
      </c>
    </row>
    <row r="12310" spans="1:8" x14ac:dyDescent="0.25">
      <c r="A12310" t="s">
        <v>415</v>
      </c>
      <c r="B12310" t="s">
        <v>9057</v>
      </c>
      <c r="C12310" t="s">
        <v>89</v>
      </c>
      <c r="D12310" t="s">
        <v>9058</v>
      </c>
      <c r="E12310" t="s">
        <v>1278</v>
      </c>
      <c r="F12310" t="s">
        <v>89</v>
      </c>
      <c r="G12310" t="s">
        <v>89</v>
      </c>
      <c r="H12310" t="s">
        <v>93</v>
      </c>
    </row>
    <row r="12311" spans="1:8" x14ac:dyDescent="0.25">
      <c r="A12311" t="s">
        <v>415</v>
      </c>
      <c r="B12311" t="s">
        <v>3502</v>
      </c>
      <c r="C12311" t="s">
        <v>89</v>
      </c>
      <c r="D12311" t="s">
        <v>89</v>
      </c>
      <c r="E12311" t="s">
        <v>1119</v>
      </c>
      <c r="F12311" t="s">
        <v>89</v>
      </c>
      <c r="G12311" t="s">
        <v>89</v>
      </c>
      <c r="H12311" t="s">
        <v>93</v>
      </c>
    </row>
    <row r="12312" spans="1:8" x14ac:dyDescent="0.25">
      <c r="A12312" t="s">
        <v>415</v>
      </c>
      <c r="B12312" t="s">
        <v>9059</v>
      </c>
      <c r="C12312" t="s">
        <v>89</v>
      </c>
      <c r="D12312" t="s">
        <v>8973</v>
      </c>
      <c r="E12312" t="s">
        <v>1113</v>
      </c>
      <c r="F12312" t="s">
        <v>89</v>
      </c>
      <c r="G12312" t="s">
        <v>89</v>
      </c>
      <c r="H12312" t="s">
        <v>93</v>
      </c>
    </row>
    <row r="12313" spans="1:8" x14ac:dyDescent="0.25">
      <c r="A12313" t="s">
        <v>415</v>
      </c>
      <c r="B12313" t="s">
        <v>9060</v>
      </c>
      <c r="C12313" t="s">
        <v>89</v>
      </c>
      <c r="D12313" t="s">
        <v>89</v>
      </c>
      <c r="E12313" t="s">
        <v>1569</v>
      </c>
      <c r="F12313" t="s">
        <v>89</v>
      </c>
      <c r="G12313" t="s">
        <v>89</v>
      </c>
      <c r="H12313" t="s">
        <v>93</v>
      </c>
    </row>
    <row r="12314" spans="1:8" x14ac:dyDescent="0.25">
      <c r="A12314" t="s">
        <v>415</v>
      </c>
      <c r="B12314" t="s">
        <v>9061</v>
      </c>
      <c r="C12314" t="s">
        <v>89</v>
      </c>
      <c r="D12314" t="s">
        <v>89</v>
      </c>
      <c r="E12314" t="s">
        <v>1859</v>
      </c>
      <c r="F12314" t="s">
        <v>89</v>
      </c>
      <c r="G12314" t="s">
        <v>89</v>
      </c>
      <c r="H12314" t="s">
        <v>93</v>
      </c>
    </row>
    <row r="12315" spans="1:8" x14ac:dyDescent="0.25">
      <c r="A12315" t="s">
        <v>415</v>
      </c>
      <c r="B12315" t="s">
        <v>9062</v>
      </c>
      <c r="C12315" t="s">
        <v>89</v>
      </c>
      <c r="D12315" t="s">
        <v>89</v>
      </c>
      <c r="E12315" t="s">
        <v>1569</v>
      </c>
      <c r="F12315" t="s">
        <v>89</v>
      </c>
      <c r="G12315" t="s">
        <v>89</v>
      </c>
      <c r="H12315" t="s">
        <v>93</v>
      </c>
    </row>
    <row r="12316" spans="1:8" x14ac:dyDescent="0.25">
      <c r="A12316" t="s">
        <v>415</v>
      </c>
      <c r="B12316" t="s">
        <v>9063</v>
      </c>
      <c r="C12316" t="s">
        <v>89</v>
      </c>
      <c r="D12316" t="s">
        <v>89</v>
      </c>
      <c r="E12316" t="s">
        <v>1859</v>
      </c>
      <c r="F12316" t="s">
        <v>89</v>
      </c>
      <c r="G12316" t="s">
        <v>89</v>
      </c>
      <c r="H12316" t="s">
        <v>93</v>
      </c>
    </row>
    <row r="12317" spans="1:8" x14ac:dyDescent="0.25">
      <c r="A12317" t="s">
        <v>415</v>
      </c>
      <c r="B12317" t="s">
        <v>9064</v>
      </c>
      <c r="C12317" t="s">
        <v>89</v>
      </c>
      <c r="D12317" t="s">
        <v>89</v>
      </c>
      <c r="E12317" t="s">
        <v>1569</v>
      </c>
      <c r="F12317" t="s">
        <v>89</v>
      </c>
      <c r="G12317" t="s">
        <v>89</v>
      </c>
      <c r="H12317" t="s">
        <v>93</v>
      </c>
    </row>
    <row r="12318" spans="1:8" x14ac:dyDescent="0.25">
      <c r="A12318" t="s">
        <v>415</v>
      </c>
      <c r="B12318" t="s">
        <v>9065</v>
      </c>
      <c r="C12318" t="s">
        <v>89</v>
      </c>
      <c r="D12318" t="s">
        <v>9058</v>
      </c>
      <c r="E12318" t="s">
        <v>1859</v>
      </c>
      <c r="F12318" t="s">
        <v>89</v>
      </c>
      <c r="G12318" t="s">
        <v>89</v>
      </c>
      <c r="H12318" t="s">
        <v>93</v>
      </c>
    </row>
    <row r="12319" spans="1:8" x14ac:dyDescent="0.25">
      <c r="A12319" t="s">
        <v>415</v>
      </c>
      <c r="B12319" t="s">
        <v>9066</v>
      </c>
      <c r="C12319" t="s">
        <v>89</v>
      </c>
      <c r="D12319" t="s">
        <v>89</v>
      </c>
      <c r="E12319" t="s">
        <v>1947</v>
      </c>
      <c r="F12319" t="s">
        <v>89</v>
      </c>
      <c r="G12319" t="s">
        <v>89</v>
      </c>
      <c r="H12319" t="s">
        <v>93</v>
      </c>
    </row>
    <row r="12320" spans="1:8" x14ac:dyDescent="0.25">
      <c r="A12320" t="s">
        <v>415</v>
      </c>
      <c r="B12320" t="s">
        <v>9067</v>
      </c>
      <c r="C12320" t="s">
        <v>89</v>
      </c>
      <c r="D12320" t="s">
        <v>9058</v>
      </c>
      <c r="E12320" t="s">
        <v>2012</v>
      </c>
      <c r="F12320" t="s">
        <v>89</v>
      </c>
      <c r="G12320" t="s">
        <v>89</v>
      </c>
      <c r="H12320" t="s">
        <v>93</v>
      </c>
    </row>
    <row r="12321" spans="1:8" x14ac:dyDescent="0.25">
      <c r="A12321" t="s">
        <v>415</v>
      </c>
      <c r="B12321" t="s">
        <v>9068</v>
      </c>
      <c r="C12321" t="s">
        <v>89</v>
      </c>
      <c r="D12321" t="s">
        <v>89</v>
      </c>
      <c r="E12321" t="s">
        <v>1947</v>
      </c>
      <c r="F12321" t="s">
        <v>89</v>
      </c>
      <c r="G12321" t="s">
        <v>89</v>
      </c>
      <c r="H12321" t="s">
        <v>93</v>
      </c>
    </row>
    <row r="12322" spans="1:8" x14ac:dyDescent="0.25">
      <c r="A12322" t="s">
        <v>415</v>
      </c>
      <c r="B12322" t="s">
        <v>1126</v>
      </c>
      <c r="C12322" t="s">
        <v>89</v>
      </c>
      <c r="D12322" t="s">
        <v>89</v>
      </c>
      <c r="E12322" t="s">
        <v>1196</v>
      </c>
      <c r="F12322" t="s">
        <v>89</v>
      </c>
      <c r="G12322" t="s">
        <v>89</v>
      </c>
      <c r="H12322" t="s">
        <v>93</v>
      </c>
    </row>
    <row r="12323" spans="1:8" x14ac:dyDescent="0.25">
      <c r="A12323" t="s">
        <v>415</v>
      </c>
      <c r="B12323" t="s">
        <v>1128</v>
      </c>
      <c r="C12323" t="s">
        <v>89</v>
      </c>
      <c r="D12323" t="s">
        <v>89</v>
      </c>
      <c r="E12323" t="s">
        <v>1129</v>
      </c>
      <c r="F12323" t="s">
        <v>89</v>
      </c>
      <c r="G12323" t="s">
        <v>89</v>
      </c>
      <c r="H12323" t="s">
        <v>93</v>
      </c>
    </row>
    <row r="12324" spans="1:8" x14ac:dyDescent="0.25">
      <c r="A12324" t="s">
        <v>415</v>
      </c>
      <c r="B12324" t="s">
        <v>1130</v>
      </c>
      <c r="C12324" t="s">
        <v>89</v>
      </c>
      <c r="D12324" t="s">
        <v>89</v>
      </c>
      <c r="E12324" t="s">
        <v>1131</v>
      </c>
      <c r="F12324" t="s">
        <v>89</v>
      </c>
      <c r="G12324" t="s">
        <v>89</v>
      </c>
      <c r="H12324" t="s">
        <v>93</v>
      </c>
    </row>
    <row r="12325" spans="1:8" x14ac:dyDescent="0.25">
      <c r="A12325" t="s">
        <v>415</v>
      </c>
      <c r="B12325" t="s">
        <v>1132</v>
      </c>
      <c r="C12325" t="s">
        <v>89</v>
      </c>
      <c r="D12325" t="s">
        <v>89</v>
      </c>
      <c r="E12325" t="s">
        <v>1133</v>
      </c>
      <c r="F12325" t="s">
        <v>89</v>
      </c>
      <c r="G12325" t="s">
        <v>89</v>
      </c>
      <c r="H12325" t="s">
        <v>93</v>
      </c>
    </row>
    <row r="12326" spans="1:8" x14ac:dyDescent="0.25">
      <c r="A12326" t="s">
        <v>415</v>
      </c>
      <c r="B12326" t="s">
        <v>1232</v>
      </c>
      <c r="C12326" t="s">
        <v>89</v>
      </c>
      <c r="D12326" t="s">
        <v>89</v>
      </c>
      <c r="E12326" t="s">
        <v>1196</v>
      </c>
      <c r="F12326" t="s">
        <v>89</v>
      </c>
      <c r="G12326" t="s">
        <v>89</v>
      </c>
      <c r="H12326" t="s">
        <v>93</v>
      </c>
    </row>
    <row r="12327" spans="1:8" x14ac:dyDescent="0.25">
      <c r="A12327" t="s">
        <v>415</v>
      </c>
      <c r="B12327" t="s">
        <v>1730</v>
      </c>
      <c r="C12327" t="s">
        <v>89</v>
      </c>
      <c r="D12327" t="s">
        <v>89</v>
      </c>
      <c r="E12327" t="s">
        <v>1196</v>
      </c>
      <c r="F12327" t="s">
        <v>89</v>
      </c>
      <c r="G12327" t="s">
        <v>89</v>
      </c>
      <c r="H12327" t="s">
        <v>93</v>
      </c>
    </row>
    <row r="12328" spans="1:8" x14ac:dyDescent="0.25">
      <c r="A12328" t="s">
        <v>415</v>
      </c>
      <c r="B12328" t="s">
        <v>1236</v>
      </c>
      <c r="C12328" t="s">
        <v>89</v>
      </c>
      <c r="D12328" t="s">
        <v>89</v>
      </c>
      <c r="E12328" t="s">
        <v>1272</v>
      </c>
      <c r="F12328" t="s">
        <v>89</v>
      </c>
      <c r="G12328" t="s">
        <v>89</v>
      </c>
      <c r="H12328" t="s">
        <v>93</v>
      </c>
    </row>
    <row r="12329" spans="1:8" x14ac:dyDescent="0.25">
      <c r="A12329" t="s">
        <v>415</v>
      </c>
      <c r="B12329" t="s">
        <v>2771</v>
      </c>
      <c r="C12329" t="s">
        <v>89</v>
      </c>
      <c r="D12329" t="s">
        <v>89</v>
      </c>
      <c r="E12329" t="s">
        <v>1272</v>
      </c>
      <c r="F12329" t="s">
        <v>89</v>
      </c>
      <c r="G12329" t="s">
        <v>89</v>
      </c>
      <c r="H12329" t="s">
        <v>93</v>
      </c>
    </row>
    <row r="12330" spans="1:8" x14ac:dyDescent="0.25">
      <c r="A12330" t="s">
        <v>415</v>
      </c>
      <c r="B12330" t="s">
        <v>9069</v>
      </c>
      <c r="C12330" t="s">
        <v>89</v>
      </c>
      <c r="D12330" t="s">
        <v>89</v>
      </c>
      <c r="E12330" t="s">
        <v>1102</v>
      </c>
      <c r="F12330" t="s">
        <v>89</v>
      </c>
      <c r="G12330" t="s">
        <v>89</v>
      </c>
      <c r="H12330" t="s">
        <v>93</v>
      </c>
    </row>
    <row r="12331" spans="1:8" x14ac:dyDescent="0.25">
      <c r="A12331" t="s">
        <v>415</v>
      </c>
      <c r="B12331" t="s">
        <v>9070</v>
      </c>
      <c r="C12331" t="s">
        <v>89</v>
      </c>
      <c r="D12331" t="s">
        <v>89</v>
      </c>
      <c r="E12331" t="s">
        <v>1102</v>
      </c>
      <c r="F12331" t="s">
        <v>89</v>
      </c>
      <c r="G12331" t="s">
        <v>89</v>
      </c>
      <c r="H12331" t="s">
        <v>93</v>
      </c>
    </row>
    <row r="12332" spans="1:8" x14ac:dyDescent="0.25">
      <c r="A12332" t="s">
        <v>415</v>
      </c>
      <c r="B12332" t="s">
        <v>9071</v>
      </c>
      <c r="C12332" t="s">
        <v>89</v>
      </c>
      <c r="D12332" t="s">
        <v>89</v>
      </c>
      <c r="E12332" t="s">
        <v>1102</v>
      </c>
      <c r="F12332" t="s">
        <v>89</v>
      </c>
      <c r="G12332" t="s">
        <v>89</v>
      </c>
      <c r="H12332" t="s">
        <v>93</v>
      </c>
    </row>
    <row r="12333" spans="1:8" x14ac:dyDescent="0.25">
      <c r="A12333" t="s">
        <v>415</v>
      </c>
      <c r="B12333" t="s">
        <v>9072</v>
      </c>
      <c r="C12333" t="s">
        <v>89</v>
      </c>
      <c r="D12333" t="s">
        <v>89</v>
      </c>
      <c r="E12333" t="s">
        <v>1102</v>
      </c>
      <c r="F12333" t="s">
        <v>89</v>
      </c>
      <c r="G12333" t="s">
        <v>89</v>
      </c>
      <c r="H12333" t="s">
        <v>93</v>
      </c>
    </row>
    <row r="12334" spans="1:8" x14ac:dyDescent="0.25">
      <c r="A12334" t="s">
        <v>415</v>
      </c>
      <c r="B12334" t="s">
        <v>8273</v>
      </c>
      <c r="C12334" t="s">
        <v>89</v>
      </c>
      <c r="D12334" t="s">
        <v>8271</v>
      </c>
      <c r="E12334" t="s">
        <v>1258</v>
      </c>
      <c r="F12334" t="s">
        <v>89</v>
      </c>
      <c r="G12334" t="s">
        <v>89</v>
      </c>
      <c r="H12334" t="s">
        <v>93</v>
      </c>
    </row>
    <row r="12335" spans="1:8" x14ac:dyDescent="0.25">
      <c r="A12335" t="s">
        <v>415</v>
      </c>
      <c r="B12335" t="s">
        <v>8379</v>
      </c>
      <c r="C12335" t="s">
        <v>89</v>
      </c>
      <c r="D12335" t="s">
        <v>89</v>
      </c>
      <c r="E12335" t="s">
        <v>1258</v>
      </c>
      <c r="F12335" t="s">
        <v>89</v>
      </c>
      <c r="G12335" t="s">
        <v>89</v>
      </c>
      <c r="H12335" t="s">
        <v>93</v>
      </c>
    </row>
    <row r="12336" spans="1:8" x14ac:dyDescent="0.25">
      <c r="A12336" t="s">
        <v>415</v>
      </c>
      <c r="B12336" t="s">
        <v>8380</v>
      </c>
      <c r="C12336" t="s">
        <v>89</v>
      </c>
      <c r="D12336" t="s">
        <v>89</v>
      </c>
      <c r="E12336" t="s">
        <v>1258</v>
      </c>
      <c r="F12336" t="s">
        <v>89</v>
      </c>
      <c r="G12336" t="s">
        <v>89</v>
      </c>
      <c r="H12336" t="s">
        <v>93</v>
      </c>
    </row>
    <row r="12337" spans="1:8" x14ac:dyDescent="0.25">
      <c r="A12337" t="s">
        <v>415</v>
      </c>
      <c r="B12337" t="s">
        <v>9073</v>
      </c>
      <c r="C12337" t="s">
        <v>89</v>
      </c>
      <c r="D12337" t="s">
        <v>89</v>
      </c>
      <c r="E12337" t="s">
        <v>1166</v>
      </c>
      <c r="F12337" t="s">
        <v>89</v>
      </c>
      <c r="G12337" t="s">
        <v>89</v>
      </c>
      <c r="H12337" t="s">
        <v>93</v>
      </c>
    </row>
    <row r="12338" spans="1:8" x14ac:dyDescent="0.25">
      <c r="A12338" t="s">
        <v>415</v>
      </c>
      <c r="B12338" t="s">
        <v>8287</v>
      </c>
      <c r="C12338" t="s">
        <v>89</v>
      </c>
      <c r="D12338" t="s">
        <v>89</v>
      </c>
      <c r="E12338" t="s">
        <v>1166</v>
      </c>
      <c r="F12338" t="s">
        <v>89</v>
      </c>
      <c r="G12338" t="s">
        <v>89</v>
      </c>
      <c r="H12338" t="s">
        <v>93</v>
      </c>
    </row>
    <row r="12339" spans="1:8" x14ac:dyDescent="0.25">
      <c r="A12339" t="s">
        <v>415</v>
      </c>
      <c r="B12339" t="s">
        <v>9074</v>
      </c>
      <c r="C12339" t="s">
        <v>89</v>
      </c>
      <c r="D12339" t="s">
        <v>89</v>
      </c>
      <c r="E12339" t="s">
        <v>1298</v>
      </c>
      <c r="F12339" t="s">
        <v>89</v>
      </c>
      <c r="G12339" t="s">
        <v>89</v>
      </c>
      <c r="H12339" t="s">
        <v>93</v>
      </c>
    </row>
    <row r="12340" spans="1:8" x14ac:dyDescent="0.25">
      <c r="A12340" t="s">
        <v>415</v>
      </c>
      <c r="B12340" t="s">
        <v>9075</v>
      </c>
      <c r="C12340" t="s">
        <v>89</v>
      </c>
      <c r="D12340" t="s">
        <v>89</v>
      </c>
      <c r="E12340" t="s">
        <v>1121</v>
      </c>
      <c r="F12340" t="s">
        <v>89</v>
      </c>
      <c r="G12340" t="s">
        <v>89</v>
      </c>
      <c r="H12340" t="s">
        <v>93</v>
      </c>
    </row>
    <row r="12341" spans="1:8" x14ac:dyDescent="0.25">
      <c r="A12341" t="s">
        <v>415</v>
      </c>
      <c r="B12341" t="s">
        <v>6041</v>
      </c>
      <c r="C12341" t="s">
        <v>89</v>
      </c>
      <c r="D12341" t="s">
        <v>89</v>
      </c>
      <c r="E12341" t="s">
        <v>1569</v>
      </c>
      <c r="F12341" t="s">
        <v>89</v>
      </c>
      <c r="G12341" t="s">
        <v>89</v>
      </c>
      <c r="H12341" t="s">
        <v>93</v>
      </c>
    </row>
    <row r="12342" spans="1:8" x14ac:dyDescent="0.25">
      <c r="A12342" t="s">
        <v>415</v>
      </c>
      <c r="B12342" t="s">
        <v>8374</v>
      </c>
      <c r="C12342" t="s">
        <v>89</v>
      </c>
      <c r="D12342" t="s">
        <v>89</v>
      </c>
      <c r="E12342" t="s">
        <v>1258</v>
      </c>
      <c r="F12342" t="s">
        <v>89</v>
      </c>
      <c r="G12342" t="s">
        <v>89</v>
      </c>
      <c r="H12342" t="s">
        <v>93</v>
      </c>
    </row>
    <row r="12343" spans="1:8" x14ac:dyDescent="0.25">
      <c r="A12343" t="s">
        <v>415</v>
      </c>
      <c r="B12343" t="s">
        <v>8375</v>
      </c>
      <c r="C12343" t="s">
        <v>89</v>
      </c>
      <c r="D12343" t="s">
        <v>89</v>
      </c>
      <c r="E12343" t="s">
        <v>1258</v>
      </c>
      <c r="F12343" t="s">
        <v>89</v>
      </c>
      <c r="G12343" t="s">
        <v>89</v>
      </c>
      <c r="H12343" t="s">
        <v>93</v>
      </c>
    </row>
    <row r="12344" spans="1:8" x14ac:dyDescent="0.25">
      <c r="A12344" t="s">
        <v>415</v>
      </c>
      <c r="B12344" t="s">
        <v>8376</v>
      </c>
      <c r="C12344" t="s">
        <v>89</v>
      </c>
      <c r="D12344" t="s">
        <v>89</v>
      </c>
      <c r="E12344" t="s">
        <v>1298</v>
      </c>
      <c r="F12344" t="s">
        <v>89</v>
      </c>
      <c r="G12344" t="s">
        <v>89</v>
      </c>
      <c r="H12344" t="s">
        <v>93</v>
      </c>
    </row>
    <row r="12345" spans="1:8" x14ac:dyDescent="0.25">
      <c r="A12345" t="s">
        <v>415</v>
      </c>
      <c r="B12345" t="s">
        <v>9076</v>
      </c>
      <c r="C12345" t="s">
        <v>89</v>
      </c>
      <c r="D12345" t="s">
        <v>89</v>
      </c>
      <c r="E12345" t="s">
        <v>1298</v>
      </c>
      <c r="F12345" t="s">
        <v>89</v>
      </c>
      <c r="G12345" t="s">
        <v>89</v>
      </c>
      <c r="H12345" t="s">
        <v>93</v>
      </c>
    </row>
    <row r="12346" spans="1:8" x14ac:dyDescent="0.25">
      <c r="A12346" t="s">
        <v>415</v>
      </c>
      <c r="B12346" t="s">
        <v>9077</v>
      </c>
      <c r="C12346" t="s">
        <v>89</v>
      </c>
      <c r="D12346" t="s">
        <v>89</v>
      </c>
      <c r="E12346" t="s">
        <v>1582</v>
      </c>
      <c r="F12346" t="s">
        <v>89</v>
      </c>
      <c r="G12346" t="s">
        <v>89</v>
      </c>
      <c r="H12346" t="s">
        <v>93</v>
      </c>
    </row>
    <row r="12347" spans="1:8" x14ac:dyDescent="0.25">
      <c r="A12347" t="s">
        <v>415</v>
      </c>
      <c r="B12347" t="s">
        <v>9078</v>
      </c>
      <c r="C12347" t="s">
        <v>89</v>
      </c>
      <c r="D12347" t="s">
        <v>89</v>
      </c>
      <c r="E12347" t="s">
        <v>1582</v>
      </c>
      <c r="F12347" t="s">
        <v>89</v>
      </c>
      <c r="G12347" t="s">
        <v>89</v>
      </c>
      <c r="H12347" t="s">
        <v>93</v>
      </c>
    </row>
    <row r="12348" spans="1:8" x14ac:dyDescent="0.25">
      <c r="A12348" t="s">
        <v>415</v>
      </c>
      <c r="B12348" t="s">
        <v>9079</v>
      </c>
      <c r="C12348" t="s">
        <v>89</v>
      </c>
      <c r="D12348" t="s">
        <v>89</v>
      </c>
      <c r="E12348" t="s">
        <v>1582</v>
      </c>
      <c r="F12348" t="s">
        <v>89</v>
      </c>
      <c r="G12348" t="s">
        <v>89</v>
      </c>
      <c r="H12348" t="s">
        <v>93</v>
      </c>
    </row>
    <row r="12349" spans="1:8" x14ac:dyDescent="0.25">
      <c r="A12349" t="s">
        <v>415</v>
      </c>
      <c r="B12349" t="s">
        <v>9080</v>
      </c>
      <c r="C12349" t="s">
        <v>89</v>
      </c>
      <c r="D12349" t="s">
        <v>89</v>
      </c>
      <c r="E12349" t="s">
        <v>1582</v>
      </c>
      <c r="F12349" t="s">
        <v>89</v>
      </c>
      <c r="G12349" t="s">
        <v>89</v>
      </c>
      <c r="H12349" t="s">
        <v>93</v>
      </c>
    </row>
    <row r="12350" spans="1:8" x14ac:dyDescent="0.25">
      <c r="A12350" t="s">
        <v>415</v>
      </c>
      <c r="B12350" t="s">
        <v>8270</v>
      </c>
      <c r="C12350" t="s">
        <v>89</v>
      </c>
      <c r="D12350" t="s">
        <v>8271</v>
      </c>
      <c r="E12350" t="s">
        <v>1569</v>
      </c>
      <c r="F12350" t="s">
        <v>89</v>
      </c>
      <c r="G12350" t="s">
        <v>89</v>
      </c>
      <c r="H12350" t="s">
        <v>93</v>
      </c>
    </row>
    <row r="12351" spans="1:8" x14ac:dyDescent="0.25">
      <c r="A12351" t="s">
        <v>415</v>
      </c>
      <c r="B12351" t="s">
        <v>9081</v>
      </c>
      <c r="C12351" t="s">
        <v>89</v>
      </c>
      <c r="D12351" t="s">
        <v>89</v>
      </c>
      <c r="E12351" t="s">
        <v>1569</v>
      </c>
      <c r="F12351" t="s">
        <v>89</v>
      </c>
      <c r="G12351" t="s">
        <v>89</v>
      </c>
      <c r="H12351" t="s">
        <v>93</v>
      </c>
    </row>
    <row r="12352" spans="1:8" x14ac:dyDescent="0.25">
      <c r="A12352" t="s">
        <v>415</v>
      </c>
      <c r="B12352" t="s">
        <v>2649</v>
      </c>
      <c r="C12352" t="s">
        <v>89</v>
      </c>
      <c r="D12352" t="s">
        <v>89</v>
      </c>
      <c r="E12352" t="s">
        <v>1569</v>
      </c>
      <c r="F12352" t="s">
        <v>89</v>
      </c>
      <c r="G12352" t="s">
        <v>89</v>
      </c>
      <c r="H12352" t="s">
        <v>93</v>
      </c>
    </row>
    <row r="12353" spans="1:8" x14ac:dyDescent="0.25">
      <c r="A12353" t="s">
        <v>415</v>
      </c>
      <c r="B12353" t="s">
        <v>9082</v>
      </c>
      <c r="C12353" t="s">
        <v>89</v>
      </c>
      <c r="D12353" t="s">
        <v>89</v>
      </c>
      <c r="E12353" t="s">
        <v>1102</v>
      </c>
      <c r="F12353" t="s">
        <v>89</v>
      </c>
      <c r="G12353" t="s">
        <v>89</v>
      </c>
      <c r="H12353" t="s">
        <v>93</v>
      </c>
    </row>
    <row r="12354" spans="1:8" x14ac:dyDescent="0.25">
      <c r="A12354" t="s">
        <v>415</v>
      </c>
      <c r="B12354" t="s">
        <v>2638</v>
      </c>
      <c r="C12354" t="s">
        <v>89</v>
      </c>
      <c r="D12354" t="s">
        <v>89</v>
      </c>
      <c r="E12354" t="s">
        <v>1859</v>
      </c>
      <c r="F12354" t="s">
        <v>89</v>
      </c>
      <c r="G12354" t="s">
        <v>89</v>
      </c>
      <c r="H12354" t="s">
        <v>93</v>
      </c>
    </row>
    <row r="12355" spans="1:8" x14ac:dyDescent="0.25">
      <c r="A12355" t="s">
        <v>415</v>
      </c>
      <c r="B12355" t="s">
        <v>9083</v>
      </c>
      <c r="C12355" t="s">
        <v>89</v>
      </c>
      <c r="D12355" t="s">
        <v>89</v>
      </c>
      <c r="E12355" t="s">
        <v>1582</v>
      </c>
      <c r="F12355" t="s">
        <v>89</v>
      </c>
      <c r="G12355" t="s">
        <v>89</v>
      </c>
      <c r="H12355" t="s">
        <v>93</v>
      </c>
    </row>
    <row r="12356" spans="1:8" x14ac:dyDescent="0.25">
      <c r="A12356" t="s">
        <v>415</v>
      </c>
      <c r="B12356" t="s">
        <v>8366</v>
      </c>
      <c r="C12356" t="s">
        <v>89</v>
      </c>
      <c r="D12356" t="s">
        <v>9084</v>
      </c>
      <c r="E12356" t="s">
        <v>1859</v>
      </c>
      <c r="F12356" t="s">
        <v>89</v>
      </c>
      <c r="G12356" t="s">
        <v>89</v>
      </c>
      <c r="H12356" t="s">
        <v>93</v>
      </c>
    </row>
    <row r="12357" spans="1:8" x14ac:dyDescent="0.25">
      <c r="A12357" t="s">
        <v>415</v>
      </c>
      <c r="B12357" t="s">
        <v>9085</v>
      </c>
      <c r="C12357" t="s">
        <v>89</v>
      </c>
      <c r="D12357" t="s">
        <v>89</v>
      </c>
      <c r="E12357" t="s">
        <v>1258</v>
      </c>
      <c r="F12357" t="s">
        <v>89</v>
      </c>
      <c r="G12357" t="s">
        <v>89</v>
      </c>
      <c r="H12357" t="s">
        <v>93</v>
      </c>
    </row>
    <row r="12358" spans="1:8" x14ac:dyDescent="0.25">
      <c r="A12358" t="s">
        <v>415</v>
      </c>
      <c r="B12358" t="s">
        <v>2641</v>
      </c>
      <c r="C12358" t="s">
        <v>89</v>
      </c>
      <c r="D12358" t="s">
        <v>89</v>
      </c>
      <c r="E12358" t="s">
        <v>1569</v>
      </c>
      <c r="F12358" t="s">
        <v>89</v>
      </c>
      <c r="G12358" t="s">
        <v>89</v>
      </c>
      <c r="H12358" t="s">
        <v>93</v>
      </c>
    </row>
    <row r="12359" spans="1:8" x14ac:dyDescent="0.25">
      <c r="A12359" t="s">
        <v>415</v>
      </c>
      <c r="B12359" t="s">
        <v>8228</v>
      </c>
      <c r="C12359" t="s">
        <v>89</v>
      </c>
      <c r="D12359" t="s">
        <v>89</v>
      </c>
      <c r="E12359" t="s">
        <v>2222</v>
      </c>
      <c r="F12359" t="s">
        <v>89</v>
      </c>
      <c r="G12359" t="s">
        <v>89</v>
      </c>
      <c r="H12359" t="s">
        <v>93</v>
      </c>
    </row>
    <row r="12360" spans="1:8" x14ac:dyDescent="0.25">
      <c r="A12360" t="s">
        <v>415</v>
      </c>
      <c r="B12360" t="s">
        <v>8290</v>
      </c>
      <c r="C12360" t="s">
        <v>89</v>
      </c>
      <c r="D12360" t="s">
        <v>89</v>
      </c>
      <c r="E12360" t="s">
        <v>2222</v>
      </c>
      <c r="F12360" t="s">
        <v>89</v>
      </c>
      <c r="G12360" t="s">
        <v>89</v>
      </c>
      <c r="H12360" t="s">
        <v>93</v>
      </c>
    </row>
    <row r="12361" spans="1:8" x14ac:dyDescent="0.25">
      <c r="A12361" t="s">
        <v>415</v>
      </c>
      <c r="B12361" t="s">
        <v>9086</v>
      </c>
      <c r="C12361" t="s">
        <v>89</v>
      </c>
      <c r="D12361" t="s">
        <v>89</v>
      </c>
      <c r="E12361" t="s">
        <v>2222</v>
      </c>
      <c r="F12361" t="s">
        <v>89</v>
      </c>
      <c r="G12361" t="s">
        <v>89</v>
      </c>
      <c r="H12361" t="s">
        <v>93</v>
      </c>
    </row>
    <row r="12362" spans="1:8" x14ac:dyDescent="0.25">
      <c r="A12362" t="s">
        <v>415</v>
      </c>
      <c r="B12362" t="s">
        <v>9087</v>
      </c>
      <c r="C12362" t="s">
        <v>89</v>
      </c>
      <c r="D12362" t="s">
        <v>9088</v>
      </c>
      <c r="E12362" t="s">
        <v>2222</v>
      </c>
      <c r="F12362" t="s">
        <v>89</v>
      </c>
      <c r="G12362" t="s">
        <v>89</v>
      </c>
      <c r="H12362" t="s">
        <v>93</v>
      </c>
    </row>
    <row r="12363" spans="1:8" x14ac:dyDescent="0.25">
      <c r="A12363" t="s">
        <v>415</v>
      </c>
      <c r="B12363" t="s">
        <v>9089</v>
      </c>
      <c r="C12363" t="s">
        <v>89</v>
      </c>
      <c r="D12363" t="s">
        <v>89</v>
      </c>
      <c r="E12363" t="s">
        <v>1947</v>
      </c>
      <c r="F12363" t="s">
        <v>89</v>
      </c>
      <c r="G12363" t="s">
        <v>89</v>
      </c>
      <c r="H12363" t="s">
        <v>93</v>
      </c>
    </row>
    <row r="12364" spans="1:8" x14ac:dyDescent="0.25">
      <c r="A12364" t="s">
        <v>415</v>
      </c>
      <c r="B12364" t="s">
        <v>9090</v>
      </c>
      <c r="C12364" t="s">
        <v>89</v>
      </c>
      <c r="D12364" t="s">
        <v>89</v>
      </c>
      <c r="E12364" t="s">
        <v>1166</v>
      </c>
      <c r="F12364" t="s">
        <v>89</v>
      </c>
      <c r="G12364" t="s">
        <v>89</v>
      </c>
      <c r="H12364" t="s">
        <v>93</v>
      </c>
    </row>
    <row r="12365" spans="1:8" x14ac:dyDescent="0.25">
      <c r="A12365" t="s">
        <v>415</v>
      </c>
      <c r="B12365" t="s">
        <v>9091</v>
      </c>
      <c r="C12365" t="s">
        <v>89</v>
      </c>
      <c r="D12365" t="s">
        <v>89</v>
      </c>
      <c r="E12365" t="s">
        <v>1859</v>
      </c>
      <c r="F12365" t="s">
        <v>89</v>
      </c>
      <c r="G12365" t="s">
        <v>89</v>
      </c>
      <c r="H12365" t="s">
        <v>93</v>
      </c>
    </row>
    <row r="12366" spans="1:8" x14ac:dyDescent="0.25">
      <c r="A12366" t="s">
        <v>415</v>
      </c>
      <c r="B12366" t="s">
        <v>2640</v>
      </c>
      <c r="C12366" t="s">
        <v>89</v>
      </c>
      <c r="D12366" t="s">
        <v>89</v>
      </c>
      <c r="E12366" t="s">
        <v>1859</v>
      </c>
      <c r="F12366" t="s">
        <v>89</v>
      </c>
      <c r="G12366" t="s">
        <v>89</v>
      </c>
      <c r="H12366" t="s">
        <v>93</v>
      </c>
    </row>
    <row r="12367" spans="1:8" x14ac:dyDescent="0.25">
      <c r="A12367" t="s">
        <v>415</v>
      </c>
      <c r="B12367" t="s">
        <v>9092</v>
      </c>
      <c r="C12367" t="s">
        <v>89</v>
      </c>
      <c r="D12367" t="s">
        <v>89</v>
      </c>
      <c r="E12367" t="s">
        <v>1947</v>
      </c>
      <c r="F12367" t="s">
        <v>89</v>
      </c>
      <c r="G12367" t="s">
        <v>89</v>
      </c>
      <c r="H12367" t="s">
        <v>93</v>
      </c>
    </row>
    <row r="12368" spans="1:8" x14ac:dyDescent="0.25">
      <c r="A12368" t="s">
        <v>415</v>
      </c>
      <c r="B12368" t="s">
        <v>1905</v>
      </c>
      <c r="C12368" t="s">
        <v>89</v>
      </c>
      <c r="D12368" t="s">
        <v>89</v>
      </c>
      <c r="E12368" t="s">
        <v>1947</v>
      </c>
      <c r="F12368" t="s">
        <v>89</v>
      </c>
      <c r="G12368" t="s">
        <v>89</v>
      </c>
      <c r="H12368" t="s">
        <v>93</v>
      </c>
    </row>
    <row r="12369" spans="1:8" x14ac:dyDescent="0.25">
      <c r="A12369" t="s">
        <v>415</v>
      </c>
      <c r="B12369" t="s">
        <v>9093</v>
      </c>
      <c r="C12369" t="s">
        <v>89</v>
      </c>
      <c r="D12369" t="s">
        <v>89</v>
      </c>
      <c r="E12369" t="s">
        <v>1904</v>
      </c>
      <c r="F12369" t="s">
        <v>89</v>
      </c>
      <c r="G12369" t="s">
        <v>89</v>
      </c>
      <c r="H12369" t="s">
        <v>93</v>
      </c>
    </row>
    <row r="12370" spans="1:8" x14ac:dyDescent="0.25">
      <c r="A12370" t="s">
        <v>415</v>
      </c>
      <c r="B12370" t="s">
        <v>9094</v>
      </c>
      <c r="C12370" t="s">
        <v>89</v>
      </c>
      <c r="D12370" t="s">
        <v>89</v>
      </c>
      <c r="E12370" t="s">
        <v>1873</v>
      </c>
      <c r="F12370" t="s">
        <v>89</v>
      </c>
      <c r="G12370" t="s">
        <v>89</v>
      </c>
      <c r="H12370" t="s">
        <v>93</v>
      </c>
    </row>
    <row r="12371" spans="1:8" x14ac:dyDescent="0.25">
      <c r="A12371" t="s">
        <v>415</v>
      </c>
      <c r="B12371" t="s">
        <v>7986</v>
      </c>
      <c r="C12371" t="s">
        <v>89</v>
      </c>
      <c r="D12371" t="s">
        <v>89</v>
      </c>
      <c r="E12371" t="s">
        <v>1907</v>
      </c>
      <c r="F12371" t="s">
        <v>89</v>
      </c>
      <c r="G12371" t="s">
        <v>89</v>
      </c>
      <c r="H12371" t="s">
        <v>93</v>
      </c>
    </row>
    <row r="12372" spans="1:8" x14ac:dyDescent="0.25">
      <c r="A12372" t="s">
        <v>415</v>
      </c>
      <c r="B12372" t="s">
        <v>9095</v>
      </c>
      <c r="C12372" t="s">
        <v>89</v>
      </c>
      <c r="D12372" t="s">
        <v>89</v>
      </c>
      <c r="E12372" t="s">
        <v>1569</v>
      </c>
      <c r="F12372" t="s">
        <v>89</v>
      </c>
      <c r="G12372" t="s">
        <v>89</v>
      </c>
      <c r="H12372" t="s">
        <v>93</v>
      </c>
    </row>
    <row r="12373" spans="1:8" x14ac:dyDescent="0.25">
      <c r="A12373" t="s">
        <v>415</v>
      </c>
      <c r="B12373" t="s">
        <v>2645</v>
      </c>
      <c r="C12373" t="s">
        <v>89</v>
      </c>
      <c r="D12373" t="s">
        <v>89</v>
      </c>
      <c r="E12373" t="s">
        <v>1569</v>
      </c>
      <c r="F12373" t="s">
        <v>89</v>
      </c>
      <c r="G12373" t="s">
        <v>89</v>
      </c>
      <c r="H12373" t="s">
        <v>93</v>
      </c>
    </row>
    <row r="12374" spans="1:8" x14ac:dyDescent="0.25">
      <c r="A12374" t="s">
        <v>415</v>
      </c>
      <c r="B12374" t="s">
        <v>9096</v>
      </c>
      <c r="C12374" t="s">
        <v>89</v>
      </c>
      <c r="D12374" t="s">
        <v>89</v>
      </c>
      <c r="E12374" t="s">
        <v>1904</v>
      </c>
      <c r="F12374" t="s">
        <v>89</v>
      </c>
      <c r="G12374" t="s">
        <v>89</v>
      </c>
      <c r="H12374" t="s">
        <v>93</v>
      </c>
    </row>
    <row r="12375" spans="1:8" x14ac:dyDescent="0.25">
      <c r="A12375" t="s">
        <v>415</v>
      </c>
      <c r="B12375" t="s">
        <v>9097</v>
      </c>
      <c r="C12375" t="s">
        <v>89</v>
      </c>
      <c r="D12375" t="s">
        <v>89</v>
      </c>
      <c r="E12375" t="s">
        <v>1904</v>
      </c>
      <c r="F12375" t="s">
        <v>89</v>
      </c>
      <c r="G12375" t="s">
        <v>89</v>
      </c>
      <c r="H12375" t="s">
        <v>93</v>
      </c>
    </row>
    <row r="12376" spans="1:8" x14ac:dyDescent="0.25">
      <c r="A12376" t="s">
        <v>415</v>
      </c>
      <c r="B12376" t="s">
        <v>1138</v>
      </c>
      <c r="C12376" t="s">
        <v>89</v>
      </c>
      <c r="D12376" t="s">
        <v>89</v>
      </c>
      <c r="E12376" t="s">
        <v>1139</v>
      </c>
      <c r="F12376" t="s">
        <v>89</v>
      </c>
      <c r="G12376" t="s">
        <v>89</v>
      </c>
      <c r="H12376" t="s">
        <v>93</v>
      </c>
    </row>
    <row r="12377" spans="1:8" x14ac:dyDescent="0.25">
      <c r="A12377" t="s">
        <v>416</v>
      </c>
      <c r="B12377" t="s">
        <v>9098</v>
      </c>
      <c r="C12377" t="s">
        <v>89</v>
      </c>
      <c r="D12377" t="s">
        <v>9099</v>
      </c>
      <c r="E12377" t="s">
        <v>1142</v>
      </c>
      <c r="F12377" t="s">
        <v>89</v>
      </c>
      <c r="G12377" t="s">
        <v>89</v>
      </c>
      <c r="H12377" t="s">
        <v>93</v>
      </c>
    </row>
    <row r="12378" spans="1:8" x14ac:dyDescent="0.25">
      <c r="A12378" t="s">
        <v>416</v>
      </c>
      <c r="B12378" t="s">
        <v>9100</v>
      </c>
      <c r="C12378" t="s">
        <v>89</v>
      </c>
      <c r="D12378" t="s">
        <v>9099</v>
      </c>
      <c r="E12378" t="s">
        <v>1142</v>
      </c>
      <c r="F12378" t="s">
        <v>89</v>
      </c>
      <c r="G12378" t="s">
        <v>89</v>
      </c>
      <c r="H12378" t="s">
        <v>93</v>
      </c>
    </row>
    <row r="12379" spans="1:8" x14ac:dyDescent="0.25">
      <c r="A12379" t="s">
        <v>416</v>
      </c>
      <c r="B12379" t="s">
        <v>9101</v>
      </c>
      <c r="C12379" t="s">
        <v>89</v>
      </c>
      <c r="D12379" t="s">
        <v>9099</v>
      </c>
      <c r="E12379" t="s">
        <v>1278</v>
      </c>
      <c r="F12379" t="s">
        <v>89</v>
      </c>
      <c r="G12379" t="s">
        <v>89</v>
      </c>
      <c r="H12379" t="s">
        <v>93</v>
      </c>
    </row>
    <row r="12380" spans="1:8" x14ac:dyDescent="0.25">
      <c r="A12380" t="s">
        <v>416</v>
      </c>
      <c r="B12380" t="s">
        <v>9102</v>
      </c>
      <c r="C12380" t="s">
        <v>89</v>
      </c>
      <c r="D12380" t="s">
        <v>9099</v>
      </c>
      <c r="E12380" t="s">
        <v>1142</v>
      </c>
      <c r="F12380" t="s">
        <v>89</v>
      </c>
      <c r="G12380" t="s">
        <v>89</v>
      </c>
      <c r="H12380" t="s">
        <v>93</v>
      </c>
    </row>
    <row r="12381" spans="1:8" x14ac:dyDescent="0.25">
      <c r="A12381" t="s">
        <v>416</v>
      </c>
      <c r="B12381" t="s">
        <v>3728</v>
      </c>
      <c r="C12381" t="s">
        <v>89</v>
      </c>
      <c r="D12381" t="s">
        <v>9103</v>
      </c>
      <c r="E12381" t="s">
        <v>1569</v>
      </c>
      <c r="F12381" t="s">
        <v>89</v>
      </c>
      <c r="G12381" t="s">
        <v>89</v>
      </c>
      <c r="H12381" t="s">
        <v>93</v>
      </c>
    </row>
    <row r="12382" spans="1:8" x14ac:dyDescent="0.25">
      <c r="A12382" t="s">
        <v>416</v>
      </c>
      <c r="B12382" t="s">
        <v>1403</v>
      </c>
      <c r="C12382" t="s">
        <v>89</v>
      </c>
      <c r="D12382" t="s">
        <v>9104</v>
      </c>
      <c r="E12382" t="s">
        <v>1180</v>
      </c>
      <c r="F12382" t="s">
        <v>89</v>
      </c>
      <c r="G12382" t="s">
        <v>89</v>
      </c>
      <c r="H12382" t="s">
        <v>93</v>
      </c>
    </row>
    <row r="12383" spans="1:8" x14ac:dyDescent="0.25">
      <c r="A12383" t="s">
        <v>416</v>
      </c>
      <c r="B12383" t="s">
        <v>2551</v>
      </c>
      <c r="C12383" t="s">
        <v>89</v>
      </c>
      <c r="D12383" t="s">
        <v>9104</v>
      </c>
      <c r="E12383" t="s">
        <v>1180</v>
      </c>
      <c r="F12383" t="s">
        <v>89</v>
      </c>
      <c r="G12383" t="s">
        <v>89</v>
      </c>
      <c r="H12383" t="s">
        <v>93</v>
      </c>
    </row>
    <row r="12384" spans="1:8" x14ac:dyDescent="0.25">
      <c r="A12384" t="s">
        <v>416</v>
      </c>
      <c r="B12384" t="s">
        <v>9105</v>
      </c>
      <c r="C12384" t="s">
        <v>89</v>
      </c>
      <c r="D12384" t="s">
        <v>9104</v>
      </c>
      <c r="E12384" t="s">
        <v>1180</v>
      </c>
      <c r="F12384" t="s">
        <v>89</v>
      </c>
      <c r="G12384" t="s">
        <v>89</v>
      </c>
      <c r="H12384" t="s">
        <v>93</v>
      </c>
    </row>
    <row r="12385" spans="1:8" x14ac:dyDescent="0.25">
      <c r="A12385" t="s">
        <v>416</v>
      </c>
      <c r="B12385" t="s">
        <v>1314</v>
      </c>
      <c r="C12385" t="s">
        <v>89</v>
      </c>
      <c r="D12385" t="s">
        <v>9104</v>
      </c>
      <c r="E12385" t="s">
        <v>1349</v>
      </c>
      <c r="F12385" t="s">
        <v>89</v>
      </c>
      <c r="G12385" t="s">
        <v>89</v>
      </c>
      <c r="H12385" t="s">
        <v>93</v>
      </c>
    </row>
    <row r="12386" spans="1:8" x14ac:dyDescent="0.25">
      <c r="A12386" t="s">
        <v>416</v>
      </c>
      <c r="B12386" t="s">
        <v>3728</v>
      </c>
      <c r="C12386" t="s">
        <v>89</v>
      </c>
      <c r="D12386" t="s">
        <v>9103</v>
      </c>
      <c r="E12386" t="s">
        <v>1569</v>
      </c>
      <c r="F12386" t="s">
        <v>89</v>
      </c>
      <c r="G12386" t="s">
        <v>89</v>
      </c>
      <c r="H12386" t="s">
        <v>93</v>
      </c>
    </row>
    <row r="12387" spans="1:8" x14ac:dyDescent="0.25">
      <c r="A12387" t="s">
        <v>416</v>
      </c>
      <c r="B12387" t="s">
        <v>9100</v>
      </c>
      <c r="C12387" t="s">
        <v>89</v>
      </c>
      <c r="D12387" t="s">
        <v>9099</v>
      </c>
      <c r="E12387" t="s">
        <v>1142</v>
      </c>
      <c r="F12387" t="s">
        <v>89</v>
      </c>
      <c r="G12387" t="s">
        <v>89</v>
      </c>
      <c r="H12387" t="s">
        <v>93</v>
      </c>
    </row>
    <row r="12388" spans="1:8" x14ac:dyDescent="0.25">
      <c r="A12388" t="s">
        <v>416</v>
      </c>
      <c r="B12388" t="s">
        <v>9098</v>
      </c>
      <c r="C12388" t="s">
        <v>89</v>
      </c>
      <c r="D12388" t="s">
        <v>9099</v>
      </c>
      <c r="E12388" t="s">
        <v>1142</v>
      </c>
      <c r="F12388" t="s">
        <v>89</v>
      </c>
      <c r="G12388" t="s">
        <v>89</v>
      </c>
      <c r="H12388" t="s">
        <v>93</v>
      </c>
    </row>
    <row r="12389" spans="1:8" x14ac:dyDescent="0.25">
      <c r="A12389" t="s">
        <v>416</v>
      </c>
      <c r="B12389" t="s">
        <v>9102</v>
      </c>
      <c r="C12389" t="s">
        <v>89</v>
      </c>
      <c r="D12389" t="s">
        <v>9099</v>
      </c>
      <c r="E12389" t="s">
        <v>1142</v>
      </c>
      <c r="F12389" t="s">
        <v>89</v>
      </c>
      <c r="G12389" t="s">
        <v>89</v>
      </c>
      <c r="H12389" t="s">
        <v>93</v>
      </c>
    </row>
    <row r="12390" spans="1:8" x14ac:dyDescent="0.25">
      <c r="A12390" t="s">
        <v>416</v>
      </c>
      <c r="B12390" t="s">
        <v>9101</v>
      </c>
      <c r="C12390" t="s">
        <v>89</v>
      </c>
      <c r="D12390" t="s">
        <v>9099</v>
      </c>
      <c r="E12390" t="s">
        <v>1278</v>
      </c>
      <c r="F12390" t="s">
        <v>89</v>
      </c>
      <c r="G12390" t="s">
        <v>89</v>
      </c>
      <c r="H12390" t="s">
        <v>93</v>
      </c>
    </row>
    <row r="12391" spans="1:8" x14ac:dyDescent="0.25">
      <c r="A12391" t="s">
        <v>416</v>
      </c>
      <c r="B12391" t="s">
        <v>5639</v>
      </c>
      <c r="C12391" t="s">
        <v>89</v>
      </c>
      <c r="D12391" t="s">
        <v>9106</v>
      </c>
      <c r="E12391" t="s">
        <v>1278</v>
      </c>
      <c r="F12391" t="s">
        <v>89</v>
      </c>
      <c r="G12391" t="s">
        <v>89</v>
      </c>
      <c r="H12391" t="s">
        <v>93</v>
      </c>
    </row>
    <row r="12392" spans="1:8" x14ac:dyDescent="0.25">
      <c r="A12392" t="s">
        <v>416</v>
      </c>
      <c r="B12392" t="s">
        <v>1198</v>
      </c>
      <c r="C12392" t="s">
        <v>89</v>
      </c>
      <c r="D12392" t="s">
        <v>89</v>
      </c>
      <c r="E12392" t="s">
        <v>1218</v>
      </c>
      <c r="F12392" t="s">
        <v>89</v>
      </c>
      <c r="G12392" t="s">
        <v>89</v>
      </c>
      <c r="H12392" t="s">
        <v>93</v>
      </c>
    </row>
    <row r="12393" spans="1:8" x14ac:dyDescent="0.25">
      <c r="A12393" t="s">
        <v>416</v>
      </c>
      <c r="B12393" t="s">
        <v>1726</v>
      </c>
      <c r="C12393" t="s">
        <v>89</v>
      </c>
      <c r="D12393" t="s">
        <v>89</v>
      </c>
      <c r="E12393" t="s">
        <v>1218</v>
      </c>
      <c r="F12393" t="s">
        <v>89</v>
      </c>
      <c r="G12393" t="s">
        <v>89</v>
      </c>
      <c r="H12393" t="s">
        <v>93</v>
      </c>
    </row>
    <row r="12394" spans="1:8" x14ac:dyDescent="0.25">
      <c r="A12394" t="s">
        <v>416</v>
      </c>
      <c r="B12394" t="s">
        <v>1727</v>
      </c>
      <c r="C12394" t="s">
        <v>89</v>
      </c>
      <c r="D12394" t="s">
        <v>89</v>
      </c>
      <c r="E12394" t="s">
        <v>1218</v>
      </c>
      <c r="F12394" t="s">
        <v>89</v>
      </c>
      <c r="G12394" t="s">
        <v>89</v>
      </c>
      <c r="H12394" t="s">
        <v>93</v>
      </c>
    </row>
    <row r="12395" spans="1:8" x14ac:dyDescent="0.25">
      <c r="A12395" t="s">
        <v>416</v>
      </c>
      <c r="B12395" t="s">
        <v>1266</v>
      </c>
      <c r="C12395" t="s">
        <v>89</v>
      </c>
      <c r="D12395" t="s">
        <v>89</v>
      </c>
      <c r="E12395" t="s">
        <v>1129</v>
      </c>
      <c r="F12395" t="s">
        <v>89</v>
      </c>
      <c r="G12395" t="s">
        <v>89</v>
      </c>
      <c r="H12395" t="s">
        <v>93</v>
      </c>
    </row>
    <row r="12396" spans="1:8" x14ac:dyDescent="0.25">
      <c r="A12396" t="s">
        <v>416</v>
      </c>
      <c r="B12396" t="s">
        <v>1200</v>
      </c>
      <c r="C12396" t="s">
        <v>89</v>
      </c>
      <c r="D12396" t="s">
        <v>89</v>
      </c>
      <c r="E12396" t="s">
        <v>1131</v>
      </c>
      <c r="F12396" t="s">
        <v>89</v>
      </c>
      <c r="G12396" t="s">
        <v>89</v>
      </c>
      <c r="H12396" t="s">
        <v>93</v>
      </c>
    </row>
    <row r="12397" spans="1:8" x14ac:dyDescent="0.25">
      <c r="A12397" t="s">
        <v>416</v>
      </c>
      <c r="B12397" t="s">
        <v>9107</v>
      </c>
      <c r="C12397" t="s">
        <v>89</v>
      </c>
      <c r="D12397" t="s">
        <v>89</v>
      </c>
      <c r="E12397" t="s">
        <v>1131</v>
      </c>
      <c r="F12397" t="s">
        <v>89</v>
      </c>
      <c r="G12397" t="s">
        <v>89</v>
      </c>
      <c r="H12397" t="s">
        <v>93</v>
      </c>
    </row>
    <row r="12398" spans="1:8" x14ac:dyDescent="0.25">
      <c r="A12398" t="s">
        <v>416</v>
      </c>
      <c r="B12398" t="s">
        <v>1128</v>
      </c>
      <c r="C12398" t="s">
        <v>89</v>
      </c>
      <c r="D12398" t="s">
        <v>89</v>
      </c>
      <c r="E12398" t="s">
        <v>1131</v>
      </c>
      <c r="F12398" t="s">
        <v>89</v>
      </c>
      <c r="G12398" t="s">
        <v>89</v>
      </c>
      <c r="H12398" t="s">
        <v>93</v>
      </c>
    </row>
    <row r="12399" spans="1:8" x14ac:dyDescent="0.25">
      <c r="A12399" t="s">
        <v>416</v>
      </c>
      <c r="B12399" t="s">
        <v>1130</v>
      </c>
      <c r="C12399" t="s">
        <v>89</v>
      </c>
      <c r="D12399" t="s">
        <v>89</v>
      </c>
      <c r="E12399" t="s">
        <v>1202</v>
      </c>
      <c r="F12399" t="s">
        <v>89</v>
      </c>
      <c r="G12399" t="s">
        <v>89</v>
      </c>
      <c r="H12399" t="s">
        <v>93</v>
      </c>
    </row>
    <row r="12400" spans="1:8" x14ac:dyDescent="0.25">
      <c r="A12400" t="s">
        <v>416</v>
      </c>
      <c r="B12400" t="s">
        <v>1132</v>
      </c>
      <c r="C12400" t="s">
        <v>89</v>
      </c>
      <c r="D12400" t="s">
        <v>89</v>
      </c>
      <c r="E12400" t="s">
        <v>1133</v>
      </c>
      <c r="F12400" t="s">
        <v>89</v>
      </c>
      <c r="G12400" t="s">
        <v>89</v>
      </c>
      <c r="H12400" t="s">
        <v>93</v>
      </c>
    </row>
    <row r="12401" spans="1:8" x14ac:dyDescent="0.25">
      <c r="A12401" t="s">
        <v>416</v>
      </c>
      <c r="B12401" t="s">
        <v>1232</v>
      </c>
      <c r="C12401" t="s">
        <v>89</v>
      </c>
      <c r="D12401" t="s">
        <v>89</v>
      </c>
      <c r="E12401" t="s">
        <v>1335</v>
      </c>
      <c r="F12401" t="s">
        <v>89</v>
      </c>
      <c r="G12401" t="s">
        <v>89</v>
      </c>
      <c r="H12401" t="s">
        <v>93</v>
      </c>
    </row>
    <row r="12402" spans="1:8" x14ac:dyDescent="0.25">
      <c r="A12402" t="s">
        <v>416</v>
      </c>
      <c r="B12402" t="s">
        <v>1730</v>
      </c>
      <c r="C12402" t="s">
        <v>89</v>
      </c>
      <c r="D12402" t="s">
        <v>89</v>
      </c>
      <c r="E12402" t="s">
        <v>1335</v>
      </c>
      <c r="F12402" t="s">
        <v>89</v>
      </c>
      <c r="G12402" t="s">
        <v>89</v>
      </c>
      <c r="H12402" t="s">
        <v>93</v>
      </c>
    </row>
    <row r="12403" spans="1:8" x14ac:dyDescent="0.25">
      <c r="A12403" t="s">
        <v>416</v>
      </c>
      <c r="B12403" t="s">
        <v>1236</v>
      </c>
      <c r="C12403" t="s">
        <v>89</v>
      </c>
      <c r="D12403" t="s">
        <v>89</v>
      </c>
      <c r="E12403" t="s">
        <v>1100</v>
      </c>
      <c r="F12403" t="s">
        <v>89</v>
      </c>
      <c r="G12403" t="s">
        <v>89</v>
      </c>
      <c r="H12403" t="s">
        <v>93</v>
      </c>
    </row>
    <row r="12404" spans="1:8" x14ac:dyDescent="0.25">
      <c r="A12404" t="s">
        <v>416</v>
      </c>
      <c r="B12404" t="s">
        <v>2771</v>
      </c>
      <c r="C12404" t="s">
        <v>89</v>
      </c>
      <c r="D12404" t="s">
        <v>89</v>
      </c>
      <c r="E12404" t="s">
        <v>1100</v>
      </c>
      <c r="F12404" t="s">
        <v>89</v>
      </c>
      <c r="G12404" t="s">
        <v>89</v>
      </c>
      <c r="H12404" t="s">
        <v>93</v>
      </c>
    </row>
    <row r="12405" spans="1:8" x14ac:dyDescent="0.25">
      <c r="A12405" t="s">
        <v>416</v>
      </c>
      <c r="B12405" t="s">
        <v>1138</v>
      </c>
      <c r="C12405" t="s">
        <v>89</v>
      </c>
      <c r="D12405" t="s">
        <v>89</v>
      </c>
      <c r="E12405" t="s">
        <v>1139</v>
      </c>
      <c r="F12405" t="s">
        <v>89</v>
      </c>
      <c r="G12405" t="s">
        <v>89</v>
      </c>
      <c r="H12405" t="s">
        <v>93</v>
      </c>
    </row>
    <row r="12406" spans="1:8" x14ac:dyDescent="0.25">
      <c r="A12406" t="s">
        <v>417</v>
      </c>
      <c r="B12406" t="s">
        <v>1428</v>
      </c>
      <c r="C12406" t="s">
        <v>89</v>
      </c>
      <c r="D12406" t="s">
        <v>9108</v>
      </c>
      <c r="E12406" t="s">
        <v>1135</v>
      </c>
      <c r="F12406" t="s">
        <v>89</v>
      </c>
      <c r="G12406" t="s">
        <v>89</v>
      </c>
      <c r="H12406" t="s">
        <v>93</v>
      </c>
    </row>
    <row r="12407" spans="1:8" x14ac:dyDescent="0.25">
      <c r="A12407" t="s">
        <v>417</v>
      </c>
      <c r="B12407" t="s">
        <v>1417</v>
      </c>
      <c r="C12407" t="s">
        <v>89</v>
      </c>
      <c r="D12407" t="s">
        <v>9108</v>
      </c>
      <c r="E12407" t="s">
        <v>1335</v>
      </c>
      <c r="F12407" t="s">
        <v>89</v>
      </c>
      <c r="G12407" t="s">
        <v>89</v>
      </c>
      <c r="H12407" t="s">
        <v>93</v>
      </c>
    </row>
    <row r="12408" spans="1:8" x14ac:dyDescent="0.25">
      <c r="A12408" t="s">
        <v>417</v>
      </c>
      <c r="B12408" t="s">
        <v>1425</v>
      </c>
      <c r="C12408" t="s">
        <v>89</v>
      </c>
      <c r="D12408" t="s">
        <v>9109</v>
      </c>
      <c r="E12408" t="s">
        <v>1162</v>
      </c>
      <c r="F12408" t="s">
        <v>89</v>
      </c>
      <c r="G12408" t="s">
        <v>89</v>
      </c>
      <c r="H12408" t="s">
        <v>93</v>
      </c>
    </row>
    <row r="12409" spans="1:8" x14ac:dyDescent="0.25">
      <c r="A12409" t="s">
        <v>417</v>
      </c>
      <c r="B12409" t="s">
        <v>1430</v>
      </c>
      <c r="C12409" t="s">
        <v>89</v>
      </c>
      <c r="D12409" t="s">
        <v>9109</v>
      </c>
      <c r="E12409" t="s">
        <v>1485</v>
      </c>
      <c r="F12409" t="s">
        <v>89</v>
      </c>
      <c r="G12409" t="s">
        <v>89</v>
      </c>
      <c r="H12409" t="s">
        <v>93</v>
      </c>
    </row>
    <row r="12410" spans="1:8" x14ac:dyDescent="0.25">
      <c r="A12410" t="s">
        <v>417</v>
      </c>
      <c r="B12410" t="s">
        <v>1434</v>
      </c>
      <c r="C12410" t="s">
        <v>89</v>
      </c>
      <c r="D12410" t="s">
        <v>9109</v>
      </c>
      <c r="E12410" t="s">
        <v>6212</v>
      </c>
      <c r="F12410" t="s">
        <v>89</v>
      </c>
      <c r="G12410" t="s">
        <v>89</v>
      </c>
      <c r="H12410" t="s">
        <v>93</v>
      </c>
    </row>
    <row r="12411" spans="1:8" x14ac:dyDescent="0.25">
      <c r="A12411" t="s">
        <v>417</v>
      </c>
      <c r="B12411" t="s">
        <v>9110</v>
      </c>
      <c r="C12411" t="s">
        <v>89</v>
      </c>
      <c r="D12411" t="s">
        <v>9111</v>
      </c>
      <c r="E12411" t="s">
        <v>1162</v>
      </c>
      <c r="F12411" t="s">
        <v>89</v>
      </c>
      <c r="G12411" t="s">
        <v>89</v>
      </c>
      <c r="H12411" t="s">
        <v>93</v>
      </c>
    </row>
    <row r="12412" spans="1:8" x14ac:dyDescent="0.25">
      <c r="A12412" t="s">
        <v>417</v>
      </c>
      <c r="B12412" t="s">
        <v>9112</v>
      </c>
      <c r="C12412" t="s">
        <v>89</v>
      </c>
      <c r="D12412" t="s">
        <v>9113</v>
      </c>
      <c r="E12412" t="s">
        <v>1278</v>
      </c>
      <c r="F12412" t="s">
        <v>89</v>
      </c>
      <c r="G12412" t="s">
        <v>89</v>
      </c>
      <c r="H12412" t="s">
        <v>93</v>
      </c>
    </row>
    <row r="12413" spans="1:8" x14ac:dyDescent="0.25">
      <c r="A12413" t="s">
        <v>417</v>
      </c>
      <c r="B12413" t="s">
        <v>1417</v>
      </c>
      <c r="C12413" t="s">
        <v>89</v>
      </c>
      <c r="D12413" t="s">
        <v>9108</v>
      </c>
      <c r="E12413" t="s">
        <v>1335</v>
      </c>
      <c r="F12413" t="s">
        <v>89</v>
      </c>
      <c r="G12413" t="s">
        <v>89</v>
      </c>
      <c r="H12413" t="s">
        <v>93</v>
      </c>
    </row>
    <row r="12414" spans="1:8" x14ac:dyDescent="0.25">
      <c r="A12414" t="s">
        <v>417</v>
      </c>
      <c r="B12414" t="s">
        <v>1428</v>
      </c>
      <c r="C12414" t="s">
        <v>89</v>
      </c>
      <c r="D12414" t="s">
        <v>9108</v>
      </c>
      <c r="E12414" t="s">
        <v>1135</v>
      </c>
      <c r="F12414" t="s">
        <v>89</v>
      </c>
      <c r="G12414" t="s">
        <v>89</v>
      </c>
      <c r="H12414" t="s">
        <v>93</v>
      </c>
    </row>
    <row r="12415" spans="1:8" x14ac:dyDescent="0.25">
      <c r="A12415" t="s">
        <v>417</v>
      </c>
      <c r="B12415" t="s">
        <v>1425</v>
      </c>
      <c r="C12415" t="s">
        <v>89</v>
      </c>
      <c r="D12415" t="s">
        <v>9109</v>
      </c>
      <c r="E12415" t="s">
        <v>1162</v>
      </c>
      <c r="F12415" t="s">
        <v>89</v>
      </c>
      <c r="G12415" t="s">
        <v>89</v>
      </c>
      <c r="H12415" t="s">
        <v>93</v>
      </c>
    </row>
    <row r="12416" spans="1:8" x14ac:dyDescent="0.25">
      <c r="A12416" t="s">
        <v>417</v>
      </c>
      <c r="B12416" t="s">
        <v>1430</v>
      </c>
      <c r="C12416" t="s">
        <v>89</v>
      </c>
      <c r="D12416" t="s">
        <v>9109</v>
      </c>
      <c r="E12416" t="s">
        <v>1485</v>
      </c>
      <c r="F12416" t="s">
        <v>89</v>
      </c>
      <c r="G12416" t="s">
        <v>89</v>
      </c>
      <c r="H12416" t="s">
        <v>93</v>
      </c>
    </row>
    <row r="12417" spans="1:8" x14ac:dyDescent="0.25">
      <c r="A12417" t="s">
        <v>417</v>
      </c>
      <c r="B12417" t="s">
        <v>1486</v>
      </c>
      <c r="C12417" t="s">
        <v>89</v>
      </c>
      <c r="D12417" t="s">
        <v>9109</v>
      </c>
      <c r="E12417" t="s">
        <v>2169</v>
      </c>
      <c r="F12417" t="s">
        <v>89</v>
      </c>
      <c r="G12417" t="s">
        <v>89</v>
      </c>
      <c r="H12417" t="s">
        <v>93</v>
      </c>
    </row>
    <row r="12418" spans="1:8" x14ac:dyDescent="0.25">
      <c r="A12418" t="s">
        <v>417</v>
      </c>
      <c r="B12418" t="s">
        <v>1434</v>
      </c>
      <c r="C12418" t="s">
        <v>89</v>
      </c>
      <c r="D12418" t="s">
        <v>9109</v>
      </c>
      <c r="E12418" t="s">
        <v>6212</v>
      </c>
      <c r="F12418" t="s">
        <v>89</v>
      </c>
      <c r="G12418" t="s">
        <v>89</v>
      </c>
      <c r="H12418" t="s">
        <v>93</v>
      </c>
    </row>
    <row r="12419" spans="1:8" x14ac:dyDescent="0.25">
      <c r="A12419" t="s">
        <v>417</v>
      </c>
      <c r="B12419" t="s">
        <v>1124</v>
      </c>
      <c r="C12419" t="s">
        <v>89</v>
      </c>
      <c r="D12419" t="s">
        <v>89</v>
      </c>
      <c r="E12419" t="s">
        <v>9114</v>
      </c>
      <c r="F12419" t="s">
        <v>89</v>
      </c>
      <c r="G12419" t="s">
        <v>89</v>
      </c>
      <c r="H12419" t="s">
        <v>93</v>
      </c>
    </row>
    <row r="12420" spans="1:8" x14ac:dyDescent="0.25">
      <c r="A12420" t="s">
        <v>417</v>
      </c>
      <c r="B12420" t="s">
        <v>1198</v>
      </c>
      <c r="C12420" t="s">
        <v>89</v>
      </c>
      <c r="D12420" t="s">
        <v>89</v>
      </c>
      <c r="E12420" t="s">
        <v>9114</v>
      </c>
      <c r="F12420" t="s">
        <v>89</v>
      </c>
      <c r="G12420" t="s">
        <v>89</v>
      </c>
      <c r="H12420" t="s">
        <v>93</v>
      </c>
    </row>
    <row r="12421" spans="1:8" x14ac:dyDescent="0.25">
      <c r="A12421" t="s">
        <v>417</v>
      </c>
      <c r="B12421" t="s">
        <v>1726</v>
      </c>
      <c r="C12421" t="s">
        <v>89</v>
      </c>
      <c r="D12421" t="s">
        <v>89</v>
      </c>
      <c r="E12421" t="s">
        <v>9114</v>
      </c>
      <c r="F12421" t="s">
        <v>89</v>
      </c>
      <c r="G12421" t="s">
        <v>89</v>
      </c>
      <c r="H12421" t="s">
        <v>93</v>
      </c>
    </row>
    <row r="12422" spans="1:8" x14ac:dyDescent="0.25">
      <c r="A12422" t="s">
        <v>417</v>
      </c>
      <c r="B12422" t="s">
        <v>9115</v>
      </c>
      <c r="C12422" t="s">
        <v>89</v>
      </c>
      <c r="D12422" t="s">
        <v>89</v>
      </c>
      <c r="E12422" t="s">
        <v>9116</v>
      </c>
      <c r="F12422" t="s">
        <v>89</v>
      </c>
      <c r="G12422" t="s">
        <v>89</v>
      </c>
      <c r="H12422" t="s">
        <v>93</v>
      </c>
    </row>
    <row r="12423" spans="1:8" x14ac:dyDescent="0.25">
      <c r="A12423" t="s">
        <v>417</v>
      </c>
      <c r="B12423" t="s">
        <v>8673</v>
      </c>
      <c r="C12423" t="s">
        <v>89</v>
      </c>
      <c r="D12423" t="s">
        <v>89</v>
      </c>
      <c r="E12423" t="s">
        <v>1231</v>
      </c>
      <c r="F12423" t="s">
        <v>89</v>
      </c>
      <c r="G12423" t="s">
        <v>89</v>
      </c>
      <c r="H12423" t="s">
        <v>93</v>
      </c>
    </row>
    <row r="12424" spans="1:8" x14ac:dyDescent="0.25">
      <c r="A12424" t="s">
        <v>417</v>
      </c>
      <c r="B12424" t="s">
        <v>1200</v>
      </c>
      <c r="C12424" t="s">
        <v>89</v>
      </c>
      <c r="D12424" t="s">
        <v>89</v>
      </c>
      <c r="E12424" t="s">
        <v>9116</v>
      </c>
      <c r="F12424" t="s">
        <v>89</v>
      </c>
      <c r="G12424" t="s">
        <v>89</v>
      </c>
      <c r="H12424" t="s">
        <v>93</v>
      </c>
    </row>
    <row r="12425" spans="1:8" x14ac:dyDescent="0.25">
      <c r="A12425" t="s">
        <v>417</v>
      </c>
      <c r="B12425" t="s">
        <v>1201</v>
      </c>
      <c r="C12425" t="s">
        <v>89</v>
      </c>
      <c r="D12425" t="s">
        <v>89</v>
      </c>
      <c r="E12425" t="s">
        <v>9117</v>
      </c>
      <c r="F12425" t="s">
        <v>89</v>
      </c>
      <c r="G12425" t="s">
        <v>89</v>
      </c>
      <c r="H12425" t="s">
        <v>93</v>
      </c>
    </row>
    <row r="12426" spans="1:8" x14ac:dyDescent="0.25">
      <c r="A12426" t="s">
        <v>417</v>
      </c>
      <c r="B12426" t="s">
        <v>1438</v>
      </c>
      <c r="C12426" t="s">
        <v>89</v>
      </c>
      <c r="D12426" t="s">
        <v>89</v>
      </c>
      <c r="E12426" t="s">
        <v>1231</v>
      </c>
      <c r="F12426" t="s">
        <v>89</v>
      </c>
      <c r="G12426" t="s">
        <v>89</v>
      </c>
      <c r="H12426" t="s">
        <v>93</v>
      </c>
    </row>
    <row r="12427" spans="1:8" x14ac:dyDescent="0.25">
      <c r="A12427" t="s">
        <v>417</v>
      </c>
      <c r="B12427" t="s">
        <v>1130</v>
      </c>
      <c r="C12427" t="s">
        <v>89</v>
      </c>
      <c r="D12427" t="s">
        <v>89</v>
      </c>
      <c r="E12427" t="s">
        <v>1202</v>
      </c>
      <c r="F12427" t="s">
        <v>89</v>
      </c>
      <c r="G12427" t="s">
        <v>89</v>
      </c>
      <c r="H12427" t="s">
        <v>93</v>
      </c>
    </row>
    <row r="12428" spans="1:8" x14ac:dyDescent="0.25">
      <c r="A12428" t="s">
        <v>417</v>
      </c>
      <c r="B12428" t="s">
        <v>1132</v>
      </c>
      <c r="C12428" t="s">
        <v>89</v>
      </c>
      <c r="D12428" t="s">
        <v>89</v>
      </c>
      <c r="E12428" t="s">
        <v>1133</v>
      </c>
      <c r="F12428" t="s">
        <v>89</v>
      </c>
      <c r="G12428" t="s">
        <v>89</v>
      </c>
      <c r="H12428" t="s">
        <v>93</v>
      </c>
    </row>
    <row r="12429" spans="1:8" x14ac:dyDescent="0.25">
      <c r="A12429" t="s">
        <v>417</v>
      </c>
      <c r="B12429" t="s">
        <v>1232</v>
      </c>
      <c r="C12429" t="s">
        <v>89</v>
      </c>
      <c r="D12429" t="s">
        <v>89</v>
      </c>
      <c r="E12429" t="s">
        <v>1516</v>
      </c>
      <c r="F12429" t="s">
        <v>89</v>
      </c>
      <c r="G12429" t="s">
        <v>89</v>
      </c>
      <c r="H12429" t="s">
        <v>93</v>
      </c>
    </row>
    <row r="12430" spans="1:8" x14ac:dyDescent="0.25">
      <c r="A12430" t="s">
        <v>417</v>
      </c>
      <c r="B12430" t="s">
        <v>1271</v>
      </c>
      <c r="C12430" t="s">
        <v>89</v>
      </c>
      <c r="D12430" t="s">
        <v>89</v>
      </c>
      <c r="E12430" t="s">
        <v>1272</v>
      </c>
      <c r="F12430" t="s">
        <v>89</v>
      </c>
      <c r="G12430" t="s">
        <v>89</v>
      </c>
      <c r="H12430" t="s">
        <v>93</v>
      </c>
    </row>
    <row r="12431" spans="1:8" x14ac:dyDescent="0.25">
      <c r="A12431" t="s">
        <v>417</v>
      </c>
      <c r="B12431" t="s">
        <v>1138</v>
      </c>
      <c r="C12431" t="s">
        <v>89</v>
      </c>
      <c r="D12431" t="s">
        <v>89</v>
      </c>
      <c r="E12431" t="s">
        <v>1139</v>
      </c>
      <c r="F12431" t="s">
        <v>89</v>
      </c>
      <c r="G12431" t="s">
        <v>89</v>
      </c>
      <c r="H12431" t="s">
        <v>93</v>
      </c>
    </row>
    <row r="12432" spans="1:8" x14ac:dyDescent="0.25">
      <c r="A12432" t="s">
        <v>418</v>
      </c>
      <c r="B12432" t="s">
        <v>9118</v>
      </c>
      <c r="C12432" t="s">
        <v>89</v>
      </c>
      <c r="D12432" t="s">
        <v>9119</v>
      </c>
      <c r="E12432" t="s">
        <v>2665</v>
      </c>
      <c r="F12432" t="s">
        <v>89</v>
      </c>
      <c r="G12432" t="s">
        <v>89</v>
      </c>
      <c r="H12432" t="s">
        <v>93</v>
      </c>
    </row>
    <row r="12433" spans="1:8" x14ac:dyDescent="0.25">
      <c r="A12433" t="s">
        <v>418</v>
      </c>
      <c r="B12433" t="s">
        <v>1392</v>
      </c>
      <c r="C12433" t="s">
        <v>89</v>
      </c>
      <c r="D12433" t="s">
        <v>89</v>
      </c>
      <c r="E12433" t="s">
        <v>1235</v>
      </c>
      <c r="F12433" t="s">
        <v>89</v>
      </c>
      <c r="G12433" t="s">
        <v>89</v>
      </c>
      <c r="H12433" t="s">
        <v>93</v>
      </c>
    </row>
    <row r="12434" spans="1:8" x14ac:dyDescent="0.25">
      <c r="A12434" t="s">
        <v>418</v>
      </c>
      <c r="B12434" t="s">
        <v>3110</v>
      </c>
      <c r="C12434" t="s">
        <v>89</v>
      </c>
      <c r="D12434" t="s">
        <v>89</v>
      </c>
      <c r="E12434" t="s">
        <v>1131</v>
      </c>
      <c r="F12434" t="s">
        <v>89</v>
      </c>
      <c r="G12434" t="s">
        <v>89</v>
      </c>
      <c r="H12434" t="s">
        <v>93</v>
      </c>
    </row>
    <row r="12435" spans="1:8" x14ac:dyDescent="0.25">
      <c r="A12435" t="s">
        <v>418</v>
      </c>
      <c r="B12435" t="s">
        <v>9120</v>
      </c>
      <c r="C12435" t="s">
        <v>89</v>
      </c>
      <c r="D12435" t="s">
        <v>9119</v>
      </c>
      <c r="E12435" t="s">
        <v>2665</v>
      </c>
      <c r="F12435" t="s">
        <v>89</v>
      </c>
      <c r="G12435" t="s">
        <v>89</v>
      </c>
      <c r="H12435" t="s">
        <v>93</v>
      </c>
    </row>
    <row r="12436" spans="1:8" x14ac:dyDescent="0.25">
      <c r="A12436" t="s">
        <v>418</v>
      </c>
      <c r="B12436" t="s">
        <v>9121</v>
      </c>
      <c r="C12436" t="s">
        <v>89</v>
      </c>
      <c r="D12436" t="s">
        <v>89</v>
      </c>
      <c r="E12436" t="s">
        <v>1133</v>
      </c>
      <c r="F12436" t="s">
        <v>89</v>
      </c>
      <c r="G12436" t="s">
        <v>89</v>
      </c>
      <c r="H12436" t="s">
        <v>93</v>
      </c>
    </row>
    <row r="12437" spans="1:8" x14ac:dyDescent="0.25">
      <c r="A12437" t="s">
        <v>418</v>
      </c>
      <c r="B12437" t="s">
        <v>9122</v>
      </c>
      <c r="C12437" t="s">
        <v>89</v>
      </c>
      <c r="D12437" t="s">
        <v>9123</v>
      </c>
      <c r="E12437" t="s">
        <v>1162</v>
      </c>
      <c r="F12437" t="s">
        <v>89</v>
      </c>
      <c r="G12437" t="s">
        <v>89</v>
      </c>
      <c r="H12437" t="s">
        <v>93</v>
      </c>
    </row>
    <row r="12438" spans="1:8" x14ac:dyDescent="0.25">
      <c r="A12438" t="s">
        <v>418</v>
      </c>
      <c r="B12438" t="s">
        <v>9124</v>
      </c>
      <c r="C12438" t="s">
        <v>89</v>
      </c>
      <c r="D12438" t="s">
        <v>9125</v>
      </c>
      <c r="E12438" t="s">
        <v>2404</v>
      </c>
      <c r="F12438" t="s">
        <v>89</v>
      </c>
      <c r="G12438" t="s">
        <v>89</v>
      </c>
      <c r="H12438" t="s">
        <v>93</v>
      </c>
    </row>
    <row r="12439" spans="1:8" x14ac:dyDescent="0.25">
      <c r="A12439" t="s">
        <v>418</v>
      </c>
      <c r="B12439" t="s">
        <v>9126</v>
      </c>
      <c r="C12439" t="s">
        <v>89</v>
      </c>
      <c r="D12439" t="s">
        <v>9127</v>
      </c>
      <c r="E12439" t="s">
        <v>1102</v>
      </c>
      <c r="F12439" t="s">
        <v>89</v>
      </c>
      <c r="G12439" t="s">
        <v>89</v>
      </c>
      <c r="H12439" t="s">
        <v>93</v>
      </c>
    </row>
    <row r="12440" spans="1:8" x14ac:dyDescent="0.25">
      <c r="A12440" t="s">
        <v>418</v>
      </c>
      <c r="B12440" t="s">
        <v>9128</v>
      </c>
      <c r="C12440" t="s">
        <v>89</v>
      </c>
      <c r="D12440" t="s">
        <v>9129</v>
      </c>
      <c r="E12440" t="s">
        <v>1093</v>
      </c>
      <c r="F12440" t="s">
        <v>89</v>
      </c>
      <c r="G12440" t="s">
        <v>89</v>
      </c>
      <c r="H12440" t="s">
        <v>93</v>
      </c>
    </row>
    <row r="12441" spans="1:8" x14ac:dyDescent="0.25">
      <c r="A12441" t="s">
        <v>418</v>
      </c>
      <c r="B12441" t="s">
        <v>1392</v>
      </c>
      <c r="C12441" t="s">
        <v>89</v>
      </c>
      <c r="D12441" t="s">
        <v>89</v>
      </c>
      <c r="E12441" t="s">
        <v>1235</v>
      </c>
      <c r="F12441" t="s">
        <v>89</v>
      </c>
      <c r="G12441" t="s">
        <v>89</v>
      </c>
      <c r="H12441" t="s">
        <v>93</v>
      </c>
    </row>
    <row r="12442" spans="1:8" x14ac:dyDescent="0.25">
      <c r="A12442" t="s">
        <v>418</v>
      </c>
      <c r="B12442" t="s">
        <v>9120</v>
      </c>
      <c r="C12442" t="s">
        <v>89</v>
      </c>
      <c r="D12442" t="s">
        <v>9119</v>
      </c>
      <c r="E12442" t="s">
        <v>2665</v>
      </c>
      <c r="F12442" t="s">
        <v>89</v>
      </c>
      <c r="G12442" t="s">
        <v>89</v>
      </c>
      <c r="H12442" t="s">
        <v>93</v>
      </c>
    </row>
    <row r="12443" spans="1:8" x14ac:dyDescent="0.25">
      <c r="A12443" t="s">
        <v>418</v>
      </c>
      <c r="B12443" t="s">
        <v>9118</v>
      </c>
      <c r="C12443" t="s">
        <v>89</v>
      </c>
      <c r="D12443" t="s">
        <v>9119</v>
      </c>
      <c r="E12443" t="s">
        <v>2665</v>
      </c>
      <c r="F12443" t="s">
        <v>89</v>
      </c>
      <c r="G12443" t="s">
        <v>89</v>
      </c>
      <c r="H12443" t="s">
        <v>93</v>
      </c>
    </row>
    <row r="12444" spans="1:8" x14ac:dyDescent="0.25">
      <c r="A12444" t="s">
        <v>418</v>
      </c>
      <c r="B12444" t="s">
        <v>9130</v>
      </c>
      <c r="C12444" t="s">
        <v>89</v>
      </c>
      <c r="D12444" t="s">
        <v>9119</v>
      </c>
      <c r="E12444" t="s">
        <v>2665</v>
      </c>
      <c r="F12444" t="s">
        <v>89</v>
      </c>
      <c r="G12444" t="s">
        <v>89</v>
      </c>
      <c r="H12444" t="s">
        <v>93</v>
      </c>
    </row>
    <row r="12445" spans="1:8" x14ac:dyDescent="0.25">
      <c r="A12445" t="s">
        <v>418</v>
      </c>
      <c r="B12445" t="s">
        <v>3110</v>
      </c>
      <c r="C12445" t="s">
        <v>89</v>
      </c>
      <c r="D12445" t="s">
        <v>89</v>
      </c>
      <c r="E12445" t="s">
        <v>1131</v>
      </c>
      <c r="F12445" t="s">
        <v>89</v>
      </c>
      <c r="G12445" t="s">
        <v>89</v>
      </c>
      <c r="H12445" t="s">
        <v>93</v>
      </c>
    </row>
    <row r="12446" spans="1:8" x14ac:dyDescent="0.25">
      <c r="A12446" t="s">
        <v>418</v>
      </c>
      <c r="B12446" t="s">
        <v>9131</v>
      </c>
      <c r="C12446" t="s">
        <v>89</v>
      </c>
      <c r="D12446" t="s">
        <v>89</v>
      </c>
      <c r="E12446" t="s">
        <v>1131</v>
      </c>
      <c r="F12446" t="s">
        <v>89</v>
      </c>
      <c r="G12446" t="s">
        <v>89</v>
      </c>
      <c r="H12446" t="s">
        <v>93</v>
      </c>
    </row>
    <row r="12447" spans="1:8" x14ac:dyDescent="0.25">
      <c r="A12447" t="s">
        <v>418</v>
      </c>
      <c r="B12447" t="s">
        <v>9132</v>
      </c>
      <c r="C12447" t="s">
        <v>89</v>
      </c>
      <c r="D12447" t="s">
        <v>89</v>
      </c>
      <c r="E12447" t="s">
        <v>1387</v>
      </c>
      <c r="F12447" t="s">
        <v>89</v>
      </c>
      <c r="G12447" t="s">
        <v>89</v>
      </c>
      <c r="H12447" t="s">
        <v>93</v>
      </c>
    </row>
    <row r="12448" spans="1:8" x14ac:dyDescent="0.25">
      <c r="A12448" t="s">
        <v>418</v>
      </c>
      <c r="B12448" t="s">
        <v>9133</v>
      </c>
      <c r="C12448" t="s">
        <v>89</v>
      </c>
      <c r="D12448" t="s">
        <v>89</v>
      </c>
      <c r="E12448" t="s">
        <v>1387</v>
      </c>
      <c r="F12448" t="s">
        <v>89</v>
      </c>
      <c r="G12448" t="s">
        <v>89</v>
      </c>
      <c r="H12448" t="s">
        <v>93</v>
      </c>
    </row>
    <row r="12449" spans="1:8" x14ac:dyDescent="0.25">
      <c r="A12449" t="s">
        <v>418</v>
      </c>
      <c r="B12449" t="s">
        <v>7499</v>
      </c>
      <c r="C12449" t="s">
        <v>89</v>
      </c>
      <c r="D12449" t="s">
        <v>89</v>
      </c>
      <c r="E12449" t="s">
        <v>1387</v>
      </c>
      <c r="F12449" t="s">
        <v>89</v>
      </c>
      <c r="G12449" t="s">
        <v>89</v>
      </c>
      <c r="H12449" t="s">
        <v>93</v>
      </c>
    </row>
    <row r="12450" spans="1:8" x14ac:dyDescent="0.25">
      <c r="A12450" t="s">
        <v>418</v>
      </c>
      <c r="B12450" t="s">
        <v>9121</v>
      </c>
      <c r="C12450" t="s">
        <v>89</v>
      </c>
      <c r="D12450" t="s">
        <v>89</v>
      </c>
      <c r="E12450" t="s">
        <v>1133</v>
      </c>
      <c r="F12450" t="s">
        <v>89</v>
      </c>
      <c r="G12450" t="s">
        <v>89</v>
      </c>
      <c r="H12450" t="s">
        <v>93</v>
      </c>
    </row>
    <row r="12451" spans="1:8" x14ac:dyDescent="0.25">
      <c r="A12451" t="s">
        <v>418</v>
      </c>
      <c r="B12451" t="s">
        <v>1112</v>
      </c>
      <c r="C12451" t="s">
        <v>89</v>
      </c>
      <c r="D12451" t="s">
        <v>9134</v>
      </c>
      <c r="E12451" t="s">
        <v>1115</v>
      </c>
      <c r="F12451" t="s">
        <v>89</v>
      </c>
      <c r="G12451" t="s">
        <v>89</v>
      </c>
      <c r="H12451" t="s">
        <v>93</v>
      </c>
    </row>
    <row r="12452" spans="1:8" x14ac:dyDescent="0.25">
      <c r="A12452" t="s">
        <v>418</v>
      </c>
      <c r="B12452" t="s">
        <v>1098</v>
      </c>
      <c r="C12452" t="s">
        <v>89</v>
      </c>
      <c r="D12452" t="s">
        <v>9135</v>
      </c>
      <c r="E12452" t="s">
        <v>1115</v>
      </c>
      <c r="F12452" t="s">
        <v>89</v>
      </c>
      <c r="G12452" t="s">
        <v>89</v>
      </c>
      <c r="H12452" t="s">
        <v>93</v>
      </c>
    </row>
    <row r="12453" spans="1:8" x14ac:dyDescent="0.25">
      <c r="A12453" t="s">
        <v>418</v>
      </c>
      <c r="B12453" t="s">
        <v>2896</v>
      </c>
      <c r="C12453" t="s">
        <v>89</v>
      </c>
      <c r="D12453" t="s">
        <v>7848</v>
      </c>
      <c r="E12453" t="s">
        <v>4663</v>
      </c>
      <c r="F12453" t="s">
        <v>89</v>
      </c>
      <c r="G12453" t="s">
        <v>89</v>
      </c>
      <c r="H12453" t="s">
        <v>93</v>
      </c>
    </row>
    <row r="12454" spans="1:8" x14ac:dyDescent="0.25">
      <c r="A12454" t="s">
        <v>418</v>
      </c>
      <c r="B12454" t="s">
        <v>9136</v>
      </c>
      <c r="C12454" t="s">
        <v>89</v>
      </c>
      <c r="D12454" t="s">
        <v>89</v>
      </c>
      <c r="E12454" t="s">
        <v>1100</v>
      </c>
      <c r="F12454" t="s">
        <v>89</v>
      </c>
      <c r="G12454" t="s">
        <v>89</v>
      </c>
      <c r="H12454" t="s">
        <v>93</v>
      </c>
    </row>
    <row r="12455" spans="1:8" x14ac:dyDescent="0.25">
      <c r="A12455" t="s">
        <v>418</v>
      </c>
      <c r="B12455" t="s">
        <v>9137</v>
      </c>
      <c r="C12455" t="s">
        <v>89</v>
      </c>
      <c r="D12455" t="s">
        <v>89</v>
      </c>
      <c r="E12455" t="s">
        <v>1231</v>
      </c>
      <c r="F12455" t="s">
        <v>89</v>
      </c>
      <c r="G12455" t="s">
        <v>89</v>
      </c>
      <c r="H12455" t="s">
        <v>93</v>
      </c>
    </row>
    <row r="12456" spans="1:8" x14ac:dyDescent="0.25">
      <c r="A12456" t="s">
        <v>418</v>
      </c>
      <c r="B12456" t="s">
        <v>7950</v>
      </c>
      <c r="C12456" t="s">
        <v>89</v>
      </c>
      <c r="D12456" t="s">
        <v>89</v>
      </c>
      <c r="E12456" t="s">
        <v>1123</v>
      </c>
      <c r="F12456" t="s">
        <v>89</v>
      </c>
      <c r="G12456" t="s">
        <v>89</v>
      </c>
      <c r="H12456" t="s">
        <v>93</v>
      </c>
    </row>
    <row r="12457" spans="1:8" x14ac:dyDescent="0.25">
      <c r="A12457" t="s">
        <v>418</v>
      </c>
      <c r="B12457" t="s">
        <v>2135</v>
      </c>
      <c r="C12457" t="s">
        <v>89</v>
      </c>
      <c r="D12457" t="s">
        <v>89</v>
      </c>
      <c r="E12457" t="s">
        <v>1218</v>
      </c>
      <c r="F12457" t="s">
        <v>89</v>
      </c>
      <c r="G12457" t="s">
        <v>89</v>
      </c>
      <c r="H12457" t="s">
        <v>93</v>
      </c>
    </row>
    <row r="12458" spans="1:8" x14ac:dyDescent="0.25">
      <c r="A12458" t="s">
        <v>418</v>
      </c>
      <c r="B12458" t="s">
        <v>3503</v>
      </c>
      <c r="C12458" t="s">
        <v>89</v>
      </c>
      <c r="D12458" t="s">
        <v>89</v>
      </c>
      <c r="E12458" t="s">
        <v>1100</v>
      </c>
      <c r="F12458" t="s">
        <v>89</v>
      </c>
      <c r="G12458" t="s">
        <v>89</v>
      </c>
      <c r="H12458" t="s">
        <v>93</v>
      </c>
    </row>
    <row r="12459" spans="1:8" x14ac:dyDescent="0.25">
      <c r="A12459" t="s">
        <v>418</v>
      </c>
      <c r="B12459" t="s">
        <v>1124</v>
      </c>
      <c r="C12459" t="s">
        <v>89</v>
      </c>
      <c r="D12459" t="s">
        <v>89</v>
      </c>
      <c r="E12459" t="s">
        <v>1123</v>
      </c>
      <c r="F12459" t="s">
        <v>89</v>
      </c>
      <c r="G12459" t="s">
        <v>89</v>
      </c>
      <c r="H12459" t="s">
        <v>93</v>
      </c>
    </row>
    <row r="12460" spans="1:8" x14ac:dyDescent="0.25">
      <c r="A12460" t="s">
        <v>418</v>
      </c>
      <c r="B12460" t="s">
        <v>1125</v>
      </c>
      <c r="C12460" t="s">
        <v>89</v>
      </c>
      <c r="D12460" t="s">
        <v>89</v>
      </c>
      <c r="E12460" t="s">
        <v>1123</v>
      </c>
      <c r="F12460" t="s">
        <v>89</v>
      </c>
      <c r="G12460" t="s">
        <v>89</v>
      </c>
      <c r="H12460" t="s">
        <v>93</v>
      </c>
    </row>
    <row r="12461" spans="1:8" x14ac:dyDescent="0.25">
      <c r="A12461" t="s">
        <v>418</v>
      </c>
      <c r="B12461" t="s">
        <v>1127</v>
      </c>
      <c r="C12461" t="s">
        <v>89</v>
      </c>
      <c r="D12461" t="s">
        <v>89</v>
      </c>
      <c r="E12461" t="s">
        <v>1123</v>
      </c>
      <c r="F12461" t="s">
        <v>89</v>
      </c>
      <c r="G12461" t="s">
        <v>89</v>
      </c>
      <c r="H12461" t="s">
        <v>93</v>
      </c>
    </row>
    <row r="12462" spans="1:8" x14ac:dyDescent="0.25">
      <c r="A12462" t="s">
        <v>418</v>
      </c>
      <c r="B12462" t="s">
        <v>1200</v>
      </c>
      <c r="C12462" t="s">
        <v>89</v>
      </c>
      <c r="D12462" t="s">
        <v>89</v>
      </c>
      <c r="E12462" t="s">
        <v>1267</v>
      </c>
      <c r="F12462" t="s">
        <v>89</v>
      </c>
      <c r="G12462" t="s">
        <v>89</v>
      </c>
      <c r="H12462" t="s">
        <v>93</v>
      </c>
    </row>
    <row r="12463" spans="1:8" x14ac:dyDescent="0.25">
      <c r="A12463" t="s">
        <v>418</v>
      </c>
      <c r="B12463" t="s">
        <v>1201</v>
      </c>
      <c r="C12463" t="s">
        <v>89</v>
      </c>
      <c r="D12463" t="s">
        <v>89</v>
      </c>
      <c r="E12463" t="s">
        <v>1202</v>
      </c>
      <c r="F12463" t="s">
        <v>89</v>
      </c>
      <c r="G12463" t="s">
        <v>89</v>
      </c>
      <c r="H12463" t="s">
        <v>93</v>
      </c>
    </row>
    <row r="12464" spans="1:8" x14ac:dyDescent="0.25">
      <c r="A12464" t="s">
        <v>418</v>
      </c>
      <c r="B12464" t="s">
        <v>1438</v>
      </c>
      <c r="C12464" t="s">
        <v>89</v>
      </c>
      <c r="D12464" t="s">
        <v>89</v>
      </c>
      <c r="E12464" t="s">
        <v>1286</v>
      </c>
      <c r="F12464" t="s">
        <v>89</v>
      </c>
      <c r="G12464" t="s">
        <v>89</v>
      </c>
      <c r="H12464" t="s">
        <v>93</v>
      </c>
    </row>
    <row r="12465" spans="1:8" x14ac:dyDescent="0.25">
      <c r="A12465" t="s">
        <v>418</v>
      </c>
      <c r="B12465" t="s">
        <v>1130</v>
      </c>
      <c r="C12465" t="s">
        <v>89</v>
      </c>
      <c r="D12465" t="s">
        <v>89</v>
      </c>
      <c r="E12465" t="s">
        <v>1133</v>
      </c>
      <c r="F12465" t="s">
        <v>89</v>
      </c>
      <c r="G12465" t="s">
        <v>89</v>
      </c>
      <c r="H12465" t="s">
        <v>93</v>
      </c>
    </row>
    <row r="12466" spans="1:8" x14ac:dyDescent="0.25">
      <c r="A12466" t="s">
        <v>418</v>
      </c>
      <c r="B12466" t="s">
        <v>1132</v>
      </c>
      <c r="C12466" t="s">
        <v>89</v>
      </c>
      <c r="D12466" t="s">
        <v>89</v>
      </c>
      <c r="E12466" t="s">
        <v>1133</v>
      </c>
      <c r="F12466" t="s">
        <v>89</v>
      </c>
      <c r="G12466" t="s">
        <v>89</v>
      </c>
      <c r="H12466" t="s">
        <v>93</v>
      </c>
    </row>
    <row r="12467" spans="1:8" x14ac:dyDescent="0.25">
      <c r="A12467" t="s">
        <v>418</v>
      </c>
      <c r="B12467" t="s">
        <v>1268</v>
      </c>
      <c r="C12467" t="s">
        <v>89</v>
      </c>
      <c r="D12467" t="s">
        <v>89</v>
      </c>
      <c r="E12467" t="s">
        <v>1516</v>
      </c>
      <c r="F12467" t="s">
        <v>89</v>
      </c>
      <c r="G12467" t="s">
        <v>89</v>
      </c>
      <c r="H12467" t="s">
        <v>93</v>
      </c>
    </row>
    <row r="12468" spans="1:8" x14ac:dyDescent="0.25">
      <c r="A12468" t="s">
        <v>418</v>
      </c>
      <c r="B12468" t="s">
        <v>1271</v>
      </c>
      <c r="C12468" t="s">
        <v>89</v>
      </c>
      <c r="D12468" t="s">
        <v>89</v>
      </c>
      <c r="E12468" t="s">
        <v>1272</v>
      </c>
      <c r="F12468" t="s">
        <v>89</v>
      </c>
      <c r="G12468" t="s">
        <v>89</v>
      </c>
      <c r="H12468" t="s">
        <v>93</v>
      </c>
    </row>
    <row r="12469" spans="1:8" x14ac:dyDescent="0.25">
      <c r="A12469" t="s">
        <v>418</v>
      </c>
      <c r="B12469" t="s">
        <v>1138</v>
      </c>
      <c r="C12469" t="s">
        <v>89</v>
      </c>
      <c r="D12469" t="s">
        <v>89</v>
      </c>
      <c r="E12469" t="s">
        <v>1139</v>
      </c>
      <c r="F12469" t="s">
        <v>89</v>
      </c>
      <c r="G12469" t="s">
        <v>89</v>
      </c>
      <c r="H12469" t="s">
        <v>93</v>
      </c>
    </row>
    <row r="12470" spans="1:8" x14ac:dyDescent="0.25">
      <c r="A12470" t="s">
        <v>420</v>
      </c>
      <c r="B12470" t="s">
        <v>2794</v>
      </c>
      <c r="C12470" t="s">
        <v>89</v>
      </c>
      <c r="D12470" t="s">
        <v>9138</v>
      </c>
      <c r="E12470" t="s">
        <v>1162</v>
      </c>
      <c r="F12470" t="s">
        <v>89</v>
      </c>
      <c r="G12470" t="s">
        <v>89</v>
      </c>
      <c r="H12470" t="s">
        <v>93</v>
      </c>
    </row>
    <row r="12471" spans="1:8" x14ac:dyDescent="0.25">
      <c r="A12471" t="s">
        <v>420</v>
      </c>
      <c r="B12471" t="s">
        <v>1140</v>
      </c>
      <c r="C12471" t="s">
        <v>89</v>
      </c>
      <c r="D12471" t="s">
        <v>9139</v>
      </c>
      <c r="E12471" t="s">
        <v>1162</v>
      </c>
      <c r="F12471" t="s">
        <v>89</v>
      </c>
      <c r="G12471" t="s">
        <v>89</v>
      </c>
      <c r="H12471" t="s">
        <v>93</v>
      </c>
    </row>
    <row r="12472" spans="1:8" x14ac:dyDescent="0.25">
      <c r="A12472" t="s">
        <v>420</v>
      </c>
      <c r="B12472" t="s">
        <v>2122</v>
      </c>
      <c r="C12472" t="s">
        <v>89</v>
      </c>
      <c r="D12472" t="s">
        <v>2123</v>
      </c>
      <c r="E12472" t="s">
        <v>9140</v>
      </c>
      <c r="F12472" t="s">
        <v>89</v>
      </c>
      <c r="G12472" t="s">
        <v>89</v>
      </c>
      <c r="H12472" t="s">
        <v>93</v>
      </c>
    </row>
    <row r="12473" spans="1:8" x14ac:dyDescent="0.25">
      <c r="A12473" t="s">
        <v>420</v>
      </c>
      <c r="B12473" t="s">
        <v>6422</v>
      </c>
      <c r="C12473" t="s">
        <v>89</v>
      </c>
      <c r="D12473" t="s">
        <v>9141</v>
      </c>
      <c r="E12473" t="s">
        <v>1105</v>
      </c>
      <c r="F12473" t="s">
        <v>89</v>
      </c>
      <c r="G12473" t="s">
        <v>89</v>
      </c>
      <c r="H12473" t="s">
        <v>93</v>
      </c>
    </row>
    <row r="12474" spans="1:8" x14ac:dyDescent="0.25">
      <c r="A12474" t="s">
        <v>420</v>
      </c>
      <c r="B12474" t="s">
        <v>1243</v>
      </c>
      <c r="C12474" t="s">
        <v>89</v>
      </c>
      <c r="D12474" t="s">
        <v>9139</v>
      </c>
      <c r="E12474" t="s">
        <v>1142</v>
      </c>
      <c r="F12474" t="s">
        <v>89</v>
      </c>
      <c r="G12474" t="s">
        <v>89</v>
      </c>
      <c r="H12474" t="s">
        <v>93</v>
      </c>
    </row>
    <row r="12475" spans="1:8" x14ac:dyDescent="0.25">
      <c r="A12475" t="s">
        <v>420</v>
      </c>
      <c r="B12475" t="s">
        <v>2122</v>
      </c>
      <c r="C12475" t="s">
        <v>89</v>
      </c>
      <c r="D12475" t="s">
        <v>2123</v>
      </c>
      <c r="E12475" t="s">
        <v>9140</v>
      </c>
      <c r="F12475" t="s">
        <v>89</v>
      </c>
      <c r="G12475" t="s">
        <v>89</v>
      </c>
      <c r="H12475" t="s">
        <v>93</v>
      </c>
    </row>
    <row r="12476" spans="1:8" x14ac:dyDescent="0.25">
      <c r="A12476" t="s">
        <v>420</v>
      </c>
      <c r="B12476" t="s">
        <v>9142</v>
      </c>
      <c r="C12476" t="s">
        <v>89</v>
      </c>
      <c r="D12476" t="s">
        <v>9143</v>
      </c>
      <c r="E12476" t="s">
        <v>1355</v>
      </c>
      <c r="F12476" t="s">
        <v>89</v>
      </c>
      <c r="G12476" t="s">
        <v>89</v>
      </c>
      <c r="H12476" t="s">
        <v>93</v>
      </c>
    </row>
    <row r="12477" spans="1:8" x14ac:dyDescent="0.25">
      <c r="A12477" t="s">
        <v>420</v>
      </c>
      <c r="B12477" t="s">
        <v>1156</v>
      </c>
      <c r="C12477" t="s">
        <v>89</v>
      </c>
      <c r="D12477" t="s">
        <v>9144</v>
      </c>
      <c r="E12477" t="s">
        <v>1102</v>
      </c>
      <c r="F12477" t="s">
        <v>89</v>
      </c>
      <c r="G12477" t="s">
        <v>89</v>
      </c>
      <c r="H12477" t="s">
        <v>93</v>
      </c>
    </row>
    <row r="12478" spans="1:8" x14ac:dyDescent="0.25">
      <c r="A12478" t="s">
        <v>420</v>
      </c>
      <c r="B12478" t="s">
        <v>6422</v>
      </c>
      <c r="C12478" t="s">
        <v>89</v>
      </c>
      <c r="D12478" t="s">
        <v>9141</v>
      </c>
      <c r="E12478" t="s">
        <v>1105</v>
      </c>
      <c r="F12478" t="s">
        <v>89</v>
      </c>
      <c r="G12478" t="s">
        <v>89</v>
      </c>
      <c r="H12478" t="s">
        <v>93</v>
      </c>
    </row>
    <row r="12479" spans="1:8" x14ac:dyDescent="0.25">
      <c r="A12479" t="s">
        <v>420</v>
      </c>
      <c r="B12479" t="s">
        <v>2232</v>
      </c>
      <c r="C12479" t="s">
        <v>89</v>
      </c>
      <c r="D12479" t="s">
        <v>9145</v>
      </c>
      <c r="E12479" t="s">
        <v>1102</v>
      </c>
      <c r="F12479" t="s">
        <v>89</v>
      </c>
      <c r="G12479" t="s">
        <v>89</v>
      </c>
      <c r="H12479" t="s">
        <v>93</v>
      </c>
    </row>
    <row r="12480" spans="1:8" x14ac:dyDescent="0.25">
      <c r="A12480" t="s">
        <v>420</v>
      </c>
      <c r="B12480" t="s">
        <v>1158</v>
      </c>
      <c r="C12480" t="s">
        <v>89</v>
      </c>
      <c r="D12480" t="s">
        <v>9146</v>
      </c>
      <c r="E12480" t="s">
        <v>1102</v>
      </c>
      <c r="F12480" t="s">
        <v>89</v>
      </c>
      <c r="G12480" t="s">
        <v>89</v>
      </c>
      <c r="H12480" t="s">
        <v>93</v>
      </c>
    </row>
    <row r="12481" spans="1:8" x14ac:dyDescent="0.25">
      <c r="A12481" t="s">
        <v>420</v>
      </c>
      <c r="B12481" t="s">
        <v>9147</v>
      </c>
      <c r="C12481" t="s">
        <v>89</v>
      </c>
      <c r="D12481" t="s">
        <v>9148</v>
      </c>
      <c r="E12481" t="s">
        <v>1349</v>
      </c>
      <c r="F12481" t="s">
        <v>89</v>
      </c>
      <c r="G12481" t="s">
        <v>89</v>
      </c>
      <c r="H12481" t="s">
        <v>93</v>
      </c>
    </row>
    <row r="12482" spans="1:8" x14ac:dyDescent="0.25">
      <c r="A12482" t="s">
        <v>420</v>
      </c>
      <c r="B12482" t="s">
        <v>1144</v>
      </c>
      <c r="C12482" t="s">
        <v>89</v>
      </c>
      <c r="D12482" t="s">
        <v>9149</v>
      </c>
      <c r="E12482" t="s">
        <v>1105</v>
      </c>
      <c r="F12482" t="s">
        <v>89</v>
      </c>
      <c r="G12482" t="s">
        <v>89</v>
      </c>
      <c r="H12482" t="s">
        <v>93</v>
      </c>
    </row>
    <row r="12483" spans="1:8" x14ac:dyDescent="0.25">
      <c r="A12483" t="s">
        <v>420</v>
      </c>
      <c r="B12483" t="s">
        <v>9150</v>
      </c>
      <c r="C12483" t="s">
        <v>89</v>
      </c>
      <c r="D12483" t="s">
        <v>9149</v>
      </c>
      <c r="E12483" t="s">
        <v>1153</v>
      </c>
      <c r="F12483" t="s">
        <v>89</v>
      </c>
      <c r="G12483" t="s">
        <v>89</v>
      </c>
      <c r="H12483" t="s">
        <v>93</v>
      </c>
    </row>
    <row r="12484" spans="1:8" x14ac:dyDescent="0.25">
      <c r="A12484" t="s">
        <v>420</v>
      </c>
      <c r="B12484" t="s">
        <v>9151</v>
      </c>
      <c r="C12484" t="s">
        <v>89</v>
      </c>
      <c r="D12484" t="s">
        <v>9152</v>
      </c>
      <c r="E12484" t="s">
        <v>1153</v>
      </c>
      <c r="F12484" t="s">
        <v>89</v>
      </c>
      <c r="G12484" t="s">
        <v>89</v>
      </c>
      <c r="H12484" t="s">
        <v>93</v>
      </c>
    </row>
    <row r="12485" spans="1:8" x14ac:dyDescent="0.25">
      <c r="A12485" t="s">
        <v>420</v>
      </c>
      <c r="B12485" t="s">
        <v>1151</v>
      </c>
      <c r="C12485" t="s">
        <v>89</v>
      </c>
      <c r="D12485" t="s">
        <v>9153</v>
      </c>
      <c r="E12485" t="s">
        <v>1265</v>
      </c>
      <c r="F12485" t="s">
        <v>89</v>
      </c>
      <c r="G12485" t="s">
        <v>89</v>
      </c>
      <c r="H12485" t="s">
        <v>93</v>
      </c>
    </row>
    <row r="12486" spans="1:8" x14ac:dyDescent="0.25">
      <c r="A12486" t="s">
        <v>420</v>
      </c>
      <c r="B12486" t="s">
        <v>2794</v>
      </c>
      <c r="C12486" t="s">
        <v>89</v>
      </c>
      <c r="D12486" t="s">
        <v>9138</v>
      </c>
      <c r="E12486" t="s">
        <v>1162</v>
      </c>
      <c r="F12486" t="s">
        <v>89</v>
      </c>
      <c r="G12486" t="s">
        <v>89</v>
      </c>
      <c r="H12486" t="s">
        <v>93</v>
      </c>
    </row>
    <row r="12487" spans="1:8" x14ac:dyDescent="0.25">
      <c r="A12487" t="s">
        <v>420</v>
      </c>
      <c r="B12487" t="s">
        <v>1318</v>
      </c>
      <c r="C12487" t="s">
        <v>89</v>
      </c>
      <c r="D12487" t="s">
        <v>9154</v>
      </c>
      <c r="E12487" t="s">
        <v>1265</v>
      </c>
      <c r="F12487" t="s">
        <v>89</v>
      </c>
      <c r="G12487" t="s">
        <v>89</v>
      </c>
      <c r="H12487" t="s">
        <v>93</v>
      </c>
    </row>
    <row r="12488" spans="1:8" x14ac:dyDescent="0.25">
      <c r="A12488" t="s">
        <v>420</v>
      </c>
      <c r="B12488" t="s">
        <v>1239</v>
      </c>
      <c r="C12488" t="s">
        <v>89</v>
      </c>
      <c r="D12488" t="s">
        <v>9146</v>
      </c>
      <c r="E12488" t="s">
        <v>1265</v>
      </c>
      <c r="F12488" t="s">
        <v>89</v>
      </c>
      <c r="G12488" t="s">
        <v>89</v>
      </c>
      <c r="H12488" t="s">
        <v>93</v>
      </c>
    </row>
    <row r="12489" spans="1:8" x14ac:dyDescent="0.25">
      <c r="A12489" t="s">
        <v>420</v>
      </c>
      <c r="B12489" t="s">
        <v>9155</v>
      </c>
      <c r="C12489" t="s">
        <v>89</v>
      </c>
      <c r="D12489" t="s">
        <v>9148</v>
      </c>
      <c r="E12489" t="s">
        <v>1524</v>
      </c>
      <c r="F12489" t="s">
        <v>89</v>
      </c>
      <c r="G12489" t="s">
        <v>89</v>
      </c>
      <c r="H12489" t="s">
        <v>93</v>
      </c>
    </row>
    <row r="12490" spans="1:8" x14ac:dyDescent="0.25">
      <c r="A12490" t="s">
        <v>420</v>
      </c>
      <c r="B12490" t="s">
        <v>1140</v>
      </c>
      <c r="C12490" t="s">
        <v>89</v>
      </c>
      <c r="D12490" t="s">
        <v>9139</v>
      </c>
      <c r="E12490" t="s">
        <v>1162</v>
      </c>
      <c r="F12490" t="s">
        <v>89</v>
      </c>
      <c r="G12490" t="s">
        <v>89</v>
      </c>
      <c r="H12490" t="s">
        <v>93</v>
      </c>
    </row>
    <row r="12491" spans="1:8" x14ac:dyDescent="0.25">
      <c r="A12491" t="s">
        <v>420</v>
      </c>
      <c r="B12491" t="s">
        <v>9156</v>
      </c>
      <c r="C12491" t="s">
        <v>89</v>
      </c>
      <c r="D12491" t="s">
        <v>9139</v>
      </c>
      <c r="E12491" t="s">
        <v>1278</v>
      </c>
      <c r="F12491" t="s">
        <v>89</v>
      </c>
      <c r="G12491" t="s">
        <v>89</v>
      </c>
      <c r="H12491" t="s">
        <v>93</v>
      </c>
    </row>
    <row r="12492" spans="1:8" x14ac:dyDescent="0.25">
      <c r="A12492" t="s">
        <v>420</v>
      </c>
      <c r="B12492" t="s">
        <v>1243</v>
      </c>
      <c r="C12492" t="s">
        <v>89</v>
      </c>
      <c r="D12492" t="s">
        <v>9139</v>
      </c>
      <c r="E12492" t="s">
        <v>1142</v>
      </c>
      <c r="F12492" t="s">
        <v>89</v>
      </c>
      <c r="G12492" t="s">
        <v>89</v>
      </c>
      <c r="H12492" t="s">
        <v>93</v>
      </c>
    </row>
    <row r="12493" spans="1:8" x14ac:dyDescent="0.25">
      <c r="A12493" t="s">
        <v>420</v>
      </c>
      <c r="B12493" t="s">
        <v>4146</v>
      </c>
      <c r="C12493" t="s">
        <v>89</v>
      </c>
      <c r="D12493" t="s">
        <v>89</v>
      </c>
      <c r="E12493" t="s">
        <v>1233</v>
      </c>
      <c r="F12493" t="s">
        <v>89</v>
      </c>
      <c r="G12493" t="s">
        <v>89</v>
      </c>
      <c r="H12493" t="s">
        <v>93</v>
      </c>
    </row>
    <row r="12494" spans="1:8" x14ac:dyDescent="0.25">
      <c r="A12494" t="s">
        <v>420</v>
      </c>
      <c r="B12494" t="s">
        <v>9157</v>
      </c>
      <c r="C12494" t="s">
        <v>89</v>
      </c>
      <c r="D12494" t="s">
        <v>89</v>
      </c>
      <c r="E12494" t="s">
        <v>1335</v>
      </c>
      <c r="F12494" t="s">
        <v>89</v>
      </c>
      <c r="G12494" t="s">
        <v>89</v>
      </c>
      <c r="H12494" t="s">
        <v>93</v>
      </c>
    </row>
    <row r="12495" spans="1:8" x14ac:dyDescent="0.25">
      <c r="A12495" t="s">
        <v>420</v>
      </c>
      <c r="B12495" t="s">
        <v>9158</v>
      </c>
      <c r="C12495" t="s">
        <v>89</v>
      </c>
      <c r="D12495" t="s">
        <v>89</v>
      </c>
      <c r="E12495" t="s">
        <v>1235</v>
      </c>
      <c r="F12495" t="s">
        <v>89</v>
      </c>
      <c r="G12495" t="s">
        <v>89</v>
      </c>
      <c r="H12495" t="s">
        <v>93</v>
      </c>
    </row>
    <row r="12496" spans="1:8" x14ac:dyDescent="0.25">
      <c r="A12496" t="s">
        <v>420</v>
      </c>
      <c r="B12496" t="s">
        <v>9159</v>
      </c>
      <c r="C12496" t="s">
        <v>89</v>
      </c>
      <c r="D12496" t="s">
        <v>89</v>
      </c>
      <c r="E12496" t="s">
        <v>1196</v>
      </c>
      <c r="F12496" t="s">
        <v>89</v>
      </c>
      <c r="G12496" t="s">
        <v>89</v>
      </c>
      <c r="H12496" t="s">
        <v>93</v>
      </c>
    </row>
    <row r="12497" spans="1:8" x14ac:dyDescent="0.25">
      <c r="A12497" t="s">
        <v>420</v>
      </c>
      <c r="B12497" t="s">
        <v>1198</v>
      </c>
      <c r="C12497" t="s">
        <v>89</v>
      </c>
      <c r="D12497" t="s">
        <v>89</v>
      </c>
      <c r="E12497" t="s">
        <v>1218</v>
      </c>
      <c r="F12497" t="s">
        <v>89</v>
      </c>
      <c r="G12497" t="s">
        <v>89</v>
      </c>
      <c r="H12497" t="s">
        <v>93</v>
      </c>
    </row>
    <row r="12498" spans="1:8" x14ac:dyDescent="0.25">
      <c r="A12498" t="s">
        <v>420</v>
      </c>
      <c r="B12498" t="s">
        <v>8673</v>
      </c>
      <c r="C12498" t="s">
        <v>89</v>
      </c>
      <c r="D12498" t="s">
        <v>89</v>
      </c>
      <c r="E12498" t="s">
        <v>1131</v>
      </c>
      <c r="F12498" t="s">
        <v>89</v>
      </c>
      <c r="G12498" t="s">
        <v>89</v>
      </c>
      <c r="H12498" t="s">
        <v>93</v>
      </c>
    </row>
    <row r="12499" spans="1:8" x14ac:dyDescent="0.25">
      <c r="A12499" t="s">
        <v>420</v>
      </c>
      <c r="B12499" t="s">
        <v>1200</v>
      </c>
      <c r="C12499" t="s">
        <v>89</v>
      </c>
      <c r="D12499" t="s">
        <v>89</v>
      </c>
      <c r="E12499" t="s">
        <v>1131</v>
      </c>
      <c r="F12499" t="s">
        <v>89</v>
      </c>
      <c r="G12499" t="s">
        <v>89</v>
      </c>
      <c r="H12499" t="s">
        <v>93</v>
      </c>
    </row>
    <row r="12500" spans="1:8" x14ac:dyDescent="0.25">
      <c r="A12500" t="s">
        <v>420</v>
      </c>
      <c r="B12500" t="s">
        <v>1130</v>
      </c>
      <c r="C12500" t="s">
        <v>89</v>
      </c>
      <c r="D12500" t="s">
        <v>89</v>
      </c>
      <c r="E12500" t="s">
        <v>1202</v>
      </c>
      <c r="F12500" t="s">
        <v>89</v>
      </c>
      <c r="G12500" t="s">
        <v>89</v>
      </c>
      <c r="H12500" t="s">
        <v>93</v>
      </c>
    </row>
    <row r="12501" spans="1:8" x14ac:dyDescent="0.25">
      <c r="A12501" t="s">
        <v>420</v>
      </c>
      <c r="B12501" t="s">
        <v>1132</v>
      </c>
      <c r="C12501" t="s">
        <v>89</v>
      </c>
      <c r="D12501" t="s">
        <v>89</v>
      </c>
      <c r="E12501" t="s">
        <v>1133</v>
      </c>
      <c r="F12501" t="s">
        <v>89</v>
      </c>
      <c r="G12501" t="s">
        <v>89</v>
      </c>
      <c r="H12501" t="s">
        <v>93</v>
      </c>
    </row>
    <row r="12502" spans="1:8" x14ac:dyDescent="0.25">
      <c r="A12502" t="s">
        <v>420</v>
      </c>
      <c r="B12502" t="s">
        <v>1232</v>
      </c>
      <c r="C12502" t="s">
        <v>89</v>
      </c>
      <c r="D12502" t="s">
        <v>89</v>
      </c>
      <c r="E12502" t="s">
        <v>1233</v>
      </c>
      <c r="F12502" t="s">
        <v>89</v>
      </c>
      <c r="G12502" t="s">
        <v>89</v>
      </c>
      <c r="H12502" t="s">
        <v>93</v>
      </c>
    </row>
    <row r="12503" spans="1:8" x14ac:dyDescent="0.25">
      <c r="A12503" t="s">
        <v>420</v>
      </c>
      <c r="B12503" t="s">
        <v>1730</v>
      </c>
      <c r="C12503" t="s">
        <v>89</v>
      </c>
      <c r="D12503" t="s">
        <v>89</v>
      </c>
      <c r="E12503" t="s">
        <v>1233</v>
      </c>
      <c r="F12503" t="s">
        <v>89</v>
      </c>
      <c r="G12503" t="s">
        <v>89</v>
      </c>
      <c r="H12503" t="s">
        <v>93</v>
      </c>
    </row>
    <row r="12504" spans="1:8" x14ac:dyDescent="0.25">
      <c r="A12504" t="s">
        <v>420</v>
      </c>
      <c r="B12504" t="s">
        <v>1234</v>
      </c>
      <c r="C12504" t="s">
        <v>89</v>
      </c>
      <c r="D12504" t="s">
        <v>89</v>
      </c>
      <c r="E12504" t="s">
        <v>1235</v>
      </c>
      <c r="F12504" t="s">
        <v>89</v>
      </c>
      <c r="G12504" t="s">
        <v>89</v>
      </c>
      <c r="H12504" t="s">
        <v>93</v>
      </c>
    </row>
    <row r="12505" spans="1:8" x14ac:dyDescent="0.25">
      <c r="A12505" t="s">
        <v>420</v>
      </c>
      <c r="B12505" t="s">
        <v>1271</v>
      </c>
      <c r="C12505" t="s">
        <v>89</v>
      </c>
      <c r="D12505" t="s">
        <v>89</v>
      </c>
      <c r="E12505" t="s">
        <v>1113</v>
      </c>
      <c r="F12505" t="s">
        <v>89</v>
      </c>
      <c r="G12505" t="s">
        <v>89</v>
      </c>
      <c r="H12505" t="s">
        <v>93</v>
      </c>
    </row>
    <row r="12506" spans="1:8" x14ac:dyDescent="0.25">
      <c r="A12506" t="s">
        <v>421</v>
      </c>
      <c r="B12506" t="s">
        <v>9160</v>
      </c>
      <c r="C12506" t="s">
        <v>89</v>
      </c>
      <c r="D12506" t="s">
        <v>9161</v>
      </c>
      <c r="E12506" t="s">
        <v>1265</v>
      </c>
      <c r="F12506" t="s">
        <v>89</v>
      </c>
      <c r="G12506" t="s">
        <v>89</v>
      </c>
      <c r="H12506" t="s">
        <v>93</v>
      </c>
    </row>
    <row r="12507" spans="1:8" x14ac:dyDescent="0.25">
      <c r="A12507" t="s">
        <v>421</v>
      </c>
      <c r="B12507" t="s">
        <v>1275</v>
      </c>
      <c r="C12507" t="s">
        <v>89</v>
      </c>
      <c r="D12507" t="s">
        <v>9162</v>
      </c>
      <c r="E12507" t="s">
        <v>1162</v>
      </c>
      <c r="F12507" t="s">
        <v>89</v>
      </c>
      <c r="G12507" t="s">
        <v>89</v>
      </c>
      <c r="H12507" t="s">
        <v>93</v>
      </c>
    </row>
    <row r="12508" spans="1:8" x14ac:dyDescent="0.25">
      <c r="A12508" t="s">
        <v>421</v>
      </c>
      <c r="B12508" t="s">
        <v>9163</v>
      </c>
      <c r="C12508" t="s">
        <v>89</v>
      </c>
      <c r="D12508" t="s">
        <v>9164</v>
      </c>
      <c r="E12508" t="s">
        <v>1742</v>
      </c>
      <c r="F12508" t="s">
        <v>89</v>
      </c>
      <c r="G12508" t="s">
        <v>89</v>
      </c>
      <c r="H12508" t="s">
        <v>93</v>
      </c>
    </row>
    <row r="12509" spans="1:8" x14ac:dyDescent="0.25">
      <c r="A12509" t="s">
        <v>421</v>
      </c>
      <c r="B12509" t="s">
        <v>2275</v>
      </c>
      <c r="C12509" t="s">
        <v>89</v>
      </c>
      <c r="D12509" t="s">
        <v>9165</v>
      </c>
      <c r="E12509" t="s">
        <v>1744</v>
      </c>
      <c r="F12509" t="s">
        <v>89</v>
      </c>
      <c r="G12509" t="s">
        <v>89</v>
      </c>
      <c r="H12509" t="s">
        <v>93</v>
      </c>
    </row>
    <row r="12510" spans="1:8" x14ac:dyDescent="0.25">
      <c r="A12510" t="s">
        <v>421</v>
      </c>
      <c r="B12510" t="s">
        <v>5301</v>
      </c>
      <c r="C12510" t="s">
        <v>89</v>
      </c>
      <c r="D12510" t="s">
        <v>9166</v>
      </c>
      <c r="E12510" t="s">
        <v>1093</v>
      </c>
      <c r="F12510" t="s">
        <v>89</v>
      </c>
      <c r="G12510" t="s">
        <v>89</v>
      </c>
      <c r="H12510" t="s">
        <v>93</v>
      </c>
    </row>
    <row r="12511" spans="1:8" x14ac:dyDescent="0.25">
      <c r="A12511" t="s">
        <v>421</v>
      </c>
      <c r="B12511" t="s">
        <v>1786</v>
      </c>
      <c r="C12511" t="s">
        <v>89</v>
      </c>
      <c r="D12511" t="s">
        <v>9167</v>
      </c>
      <c r="E12511" t="s">
        <v>2303</v>
      </c>
      <c r="F12511" t="s">
        <v>89</v>
      </c>
      <c r="G12511" t="s">
        <v>89</v>
      </c>
      <c r="H12511" t="s">
        <v>93</v>
      </c>
    </row>
    <row r="12512" spans="1:8" x14ac:dyDescent="0.25">
      <c r="A12512" t="s">
        <v>421</v>
      </c>
      <c r="B12512" t="s">
        <v>9160</v>
      </c>
      <c r="C12512" t="s">
        <v>89</v>
      </c>
      <c r="D12512" t="s">
        <v>9161</v>
      </c>
      <c r="E12512" t="s">
        <v>1265</v>
      </c>
      <c r="F12512" t="s">
        <v>89</v>
      </c>
      <c r="G12512" t="s">
        <v>89</v>
      </c>
      <c r="H12512" t="s">
        <v>93</v>
      </c>
    </row>
    <row r="12513" spans="1:8" x14ac:dyDescent="0.25">
      <c r="A12513" t="s">
        <v>421</v>
      </c>
      <c r="B12513" t="s">
        <v>2275</v>
      </c>
      <c r="C12513" t="s">
        <v>89</v>
      </c>
      <c r="D12513" t="s">
        <v>9165</v>
      </c>
      <c r="E12513" t="s">
        <v>1744</v>
      </c>
      <c r="F12513" t="s">
        <v>89</v>
      </c>
      <c r="G12513" t="s">
        <v>89</v>
      </c>
      <c r="H12513" t="s">
        <v>93</v>
      </c>
    </row>
    <row r="12514" spans="1:8" x14ac:dyDescent="0.25">
      <c r="A12514" t="s">
        <v>421</v>
      </c>
      <c r="B12514" t="s">
        <v>9163</v>
      </c>
      <c r="C12514" t="s">
        <v>89</v>
      </c>
      <c r="D12514" t="s">
        <v>9164</v>
      </c>
      <c r="E12514" t="s">
        <v>1742</v>
      </c>
      <c r="F12514" t="s">
        <v>89</v>
      </c>
      <c r="G12514" t="s">
        <v>89</v>
      </c>
      <c r="H12514" t="s">
        <v>93</v>
      </c>
    </row>
    <row r="12515" spans="1:8" x14ac:dyDescent="0.25">
      <c r="A12515" t="s">
        <v>421</v>
      </c>
      <c r="B12515" t="s">
        <v>5213</v>
      </c>
      <c r="C12515" t="s">
        <v>89</v>
      </c>
      <c r="D12515" t="s">
        <v>9168</v>
      </c>
      <c r="E12515" t="s">
        <v>1265</v>
      </c>
      <c r="F12515" t="s">
        <v>89</v>
      </c>
      <c r="G12515" t="s">
        <v>89</v>
      </c>
      <c r="H12515" t="s">
        <v>93</v>
      </c>
    </row>
    <row r="12516" spans="1:8" x14ac:dyDescent="0.25">
      <c r="A12516" t="s">
        <v>421</v>
      </c>
      <c r="B12516" t="s">
        <v>1799</v>
      </c>
      <c r="C12516" t="s">
        <v>89</v>
      </c>
      <c r="D12516" t="s">
        <v>9169</v>
      </c>
      <c r="E12516" t="s">
        <v>1162</v>
      </c>
      <c r="F12516" t="s">
        <v>89</v>
      </c>
      <c r="G12516" t="s">
        <v>89</v>
      </c>
      <c r="H12516" t="s">
        <v>93</v>
      </c>
    </row>
    <row r="12517" spans="1:8" x14ac:dyDescent="0.25">
      <c r="A12517" t="s">
        <v>421</v>
      </c>
      <c r="B12517" t="s">
        <v>1685</v>
      </c>
      <c r="C12517" t="s">
        <v>89</v>
      </c>
      <c r="D12517" t="s">
        <v>9170</v>
      </c>
      <c r="E12517" t="s">
        <v>1113</v>
      </c>
      <c r="F12517" t="s">
        <v>89</v>
      </c>
      <c r="G12517" t="s">
        <v>89</v>
      </c>
      <c r="H12517" t="s">
        <v>93</v>
      </c>
    </row>
    <row r="12518" spans="1:8" x14ac:dyDescent="0.25">
      <c r="A12518" t="s">
        <v>421</v>
      </c>
      <c r="B12518" t="s">
        <v>2131</v>
      </c>
      <c r="C12518" t="s">
        <v>89</v>
      </c>
      <c r="D12518" t="s">
        <v>89</v>
      </c>
      <c r="E12518" t="s">
        <v>1196</v>
      </c>
      <c r="F12518" t="s">
        <v>89</v>
      </c>
      <c r="G12518" t="s">
        <v>89</v>
      </c>
      <c r="H12518" t="s">
        <v>93</v>
      </c>
    </row>
    <row r="12519" spans="1:8" x14ac:dyDescent="0.25">
      <c r="A12519" t="s">
        <v>421</v>
      </c>
      <c r="B12519" t="s">
        <v>2534</v>
      </c>
      <c r="C12519" t="s">
        <v>89</v>
      </c>
      <c r="D12519" t="s">
        <v>9171</v>
      </c>
      <c r="E12519" t="s">
        <v>1100</v>
      </c>
      <c r="F12519" t="s">
        <v>89</v>
      </c>
      <c r="G12519" t="s">
        <v>89</v>
      </c>
      <c r="H12519" t="s">
        <v>93</v>
      </c>
    </row>
    <row r="12520" spans="1:8" x14ac:dyDescent="0.25">
      <c r="A12520" t="s">
        <v>421</v>
      </c>
      <c r="B12520" t="s">
        <v>8077</v>
      </c>
      <c r="C12520" t="s">
        <v>89</v>
      </c>
      <c r="D12520" t="s">
        <v>9171</v>
      </c>
      <c r="E12520" t="s">
        <v>1100</v>
      </c>
      <c r="F12520" t="s">
        <v>89</v>
      </c>
      <c r="G12520" t="s">
        <v>89</v>
      </c>
      <c r="H12520" t="s">
        <v>93</v>
      </c>
    </row>
    <row r="12521" spans="1:8" x14ac:dyDescent="0.25">
      <c r="A12521" t="s">
        <v>421</v>
      </c>
      <c r="B12521" t="s">
        <v>9172</v>
      </c>
      <c r="C12521" t="s">
        <v>89</v>
      </c>
      <c r="D12521" t="s">
        <v>9171</v>
      </c>
      <c r="E12521" t="s">
        <v>1113</v>
      </c>
      <c r="F12521" t="s">
        <v>89</v>
      </c>
      <c r="G12521" t="s">
        <v>89</v>
      </c>
      <c r="H12521" t="s">
        <v>93</v>
      </c>
    </row>
    <row r="12522" spans="1:8" x14ac:dyDescent="0.25">
      <c r="A12522" t="s">
        <v>421</v>
      </c>
      <c r="B12522" t="s">
        <v>1197</v>
      </c>
      <c r="C12522" t="s">
        <v>89</v>
      </c>
      <c r="D12522" t="s">
        <v>9173</v>
      </c>
      <c r="E12522" t="s">
        <v>1272</v>
      </c>
      <c r="F12522" t="s">
        <v>89</v>
      </c>
      <c r="G12522" t="s">
        <v>89</v>
      </c>
      <c r="H12522" t="s">
        <v>93</v>
      </c>
    </row>
    <row r="12523" spans="1:8" x14ac:dyDescent="0.25">
      <c r="A12523" t="s">
        <v>421</v>
      </c>
      <c r="B12523" t="s">
        <v>1321</v>
      </c>
      <c r="C12523" t="s">
        <v>89</v>
      </c>
      <c r="D12523" t="s">
        <v>9174</v>
      </c>
      <c r="E12523" t="s">
        <v>1100</v>
      </c>
      <c r="F12523" t="s">
        <v>89</v>
      </c>
      <c r="G12523" t="s">
        <v>89</v>
      </c>
      <c r="H12523" t="s">
        <v>93</v>
      </c>
    </row>
    <row r="12524" spans="1:8" x14ac:dyDescent="0.25">
      <c r="A12524" t="s">
        <v>421</v>
      </c>
      <c r="B12524" t="s">
        <v>2347</v>
      </c>
      <c r="C12524" t="s">
        <v>89</v>
      </c>
      <c r="D12524" t="s">
        <v>9166</v>
      </c>
      <c r="E12524" t="s">
        <v>1105</v>
      </c>
      <c r="F12524" t="s">
        <v>89</v>
      </c>
      <c r="G12524" t="s">
        <v>89</v>
      </c>
      <c r="H12524" t="s">
        <v>93</v>
      </c>
    </row>
    <row r="12525" spans="1:8" x14ac:dyDescent="0.25">
      <c r="A12525" t="s">
        <v>421</v>
      </c>
      <c r="B12525" t="s">
        <v>9175</v>
      </c>
      <c r="C12525" t="s">
        <v>89</v>
      </c>
      <c r="D12525" t="s">
        <v>9176</v>
      </c>
      <c r="E12525" t="s">
        <v>1153</v>
      </c>
      <c r="F12525" t="s">
        <v>89</v>
      </c>
      <c r="G12525" t="s">
        <v>89</v>
      </c>
      <c r="H12525" t="s">
        <v>93</v>
      </c>
    </row>
    <row r="12526" spans="1:8" x14ac:dyDescent="0.25">
      <c r="A12526" t="s">
        <v>421</v>
      </c>
      <c r="B12526" t="s">
        <v>9177</v>
      </c>
      <c r="C12526" t="s">
        <v>89</v>
      </c>
      <c r="D12526" t="s">
        <v>9178</v>
      </c>
      <c r="E12526" t="s">
        <v>1194</v>
      </c>
      <c r="F12526" t="s">
        <v>89</v>
      </c>
      <c r="G12526" t="s">
        <v>89</v>
      </c>
      <c r="H12526" t="s">
        <v>93</v>
      </c>
    </row>
    <row r="12527" spans="1:8" x14ac:dyDescent="0.25">
      <c r="A12527" t="s">
        <v>421</v>
      </c>
      <c r="B12527" t="s">
        <v>9179</v>
      </c>
      <c r="C12527" t="s">
        <v>89</v>
      </c>
      <c r="D12527" t="s">
        <v>9180</v>
      </c>
      <c r="E12527" t="s">
        <v>1205</v>
      </c>
      <c r="F12527" t="s">
        <v>89</v>
      </c>
      <c r="G12527" t="s">
        <v>89</v>
      </c>
      <c r="H12527" t="s">
        <v>93</v>
      </c>
    </row>
    <row r="12528" spans="1:8" x14ac:dyDescent="0.25">
      <c r="A12528" t="s">
        <v>421</v>
      </c>
      <c r="B12528" t="s">
        <v>9181</v>
      </c>
      <c r="C12528" t="s">
        <v>89</v>
      </c>
      <c r="D12528" t="s">
        <v>9182</v>
      </c>
      <c r="E12528" t="s">
        <v>1205</v>
      </c>
      <c r="F12528" t="s">
        <v>89</v>
      </c>
      <c r="G12528" t="s">
        <v>89</v>
      </c>
      <c r="H12528" t="s">
        <v>93</v>
      </c>
    </row>
    <row r="12529" spans="1:8" x14ac:dyDescent="0.25">
      <c r="A12529" t="s">
        <v>421</v>
      </c>
      <c r="B12529" t="s">
        <v>9183</v>
      </c>
      <c r="C12529" t="s">
        <v>89</v>
      </c>
      <c r="D12529" t="s">
        <v>9184</v>
      </c>
      <c r="E12529" t="s">
        <v>1194</v>
      </c>
      <c r="F12529" t="s">
        <v>89</v>
      </c>
      <c r="G12529" t="s">
        <v>89</v>
      </c>
      <c r="H12529" t="s">
        <v>93</v>
      </c>
    </row>
    <row r="12530" spans="1:8" x14ac:dyDescent="0.25">
      <c r="A12530" t="s">
        <v>421</v>
      </c>
      <c r="B12530" t="s">
        <v>9185</v>
      </c>
      <c r="C12530" t="s">
        <v>89</v>
      </c>
      <c r="D12530" t="s">
        <v>9186</v>
      </c>
      <c r="E12530" t="s">
        <v>1194</v>
      </c>
      <c r="F12530" t="s">
        <v>89</v>
      </c>
      <c r="G12530" t="s">
        <v>89</v>
      </c>
      <c r="H12530" t="s">
        <v>93</v>
      </c>
    </row>
    <row r="12531" spans="1:8" x14ac:dyDescent="0.25">
      <c r="A12531" t="s">
        <v>421</v>
      </c>
      <c r="B12531" t="s">
        <v>2352</v>
      </c>
      <c r="C12531" t="s">
        <v>89</v>
      </c>
      <c r="D12531" t="s">
        <v>9187</v>
      </c>
      <c r="E12531" t="s">
        <v>1097</v>
      </c>
      <c r="F12531" t="s">
        <v>89</v>
      </c>
      <c r="G12531" t="s">
        <v>89</v>
      </c>
      <c r="H12531" t="s">
        <v>93</v>
      </c>
    </row>
    <row r="12532" spans="1:8" x14ac:dyDescent="0.25">
      <c r="A12532" t="s">
        <v>421</v>
      </c>
      <c r="B12532" t="s">
        <v>9188</v>
      </c>
      <c r="C12532" t="s">
        <v>89</v>
      </c>
      <c r="D12532" t="s">
        <v>9189</v>
      </c>
      <c r="E12532" t="s">
        <v>1097</v>
      </c>
      <c r="F12532" t="s">
        <v>89</v>
      </c>
      <c r="G12532" t="s">
        <v>89</v>
      </c>
      <c r="H12532" t="s">
        <v>93</v>
      </c>
    </row>
    <row r="12533" spans="1:8" x14ac:dyDescent="0.25">
      <c r="A12533" t="s">
        <v>421</v>
      </c>
      <c r="B12533" t="s">
        <v>9190</v>
      </c>
      <c r="C12533" t="s">
        <v>89</v>
      </c>
      <c r="D12533" t="s">
        <v>9191</v>
      </c>
      <c r="E12533" t="s">
        <v>1194</v>
      </c>
      <c r="F12533" t="s">
        <v>89</v>
      </c>
      <c r="G12533" t="s">
        <v>89</v>
      </c>
      <c r="H12533" t="s">
        <v>93</v>
      </c>
    </row>
    <row r="12534" spans="1:8" x14ac:dyDescent="0.25">
      <c r="A12534" t="s">
        <v>421</v>
      </c>
      <c r="B12534" t="s">
        <v>5301</v>
      </c>
      <c r="C12534" t="s">
        <v>89</v>
      </c>
      <c r="D12534" t="s">
        <v>9166</v>
      </c>
      <c r="E12534" t="s">
        <v>1093</v>
      </c>
      <c r="F12534" t="s">
        <v>89</v>
      </c>
      <c r="G12534" t="s">
        <v>89</v>
      </c>
      <c r="H12534" t="s">
        <v>93</v>
      </c>
    </row>
    <row r="12535" spans="1:8" x14ac:dyDescent="0.25">
      <c r="A12535" t="s">
        <v>421</v>
      </c>
      <c r="B12535" t="s">
        <v>9192</v>
      </c>
      <c r="C12535" t="s">
        <v>89</v>
      </c>
      <c r="D12535" t="s">
        <v>9176</v>
      </c>
      <c r="E12535" t="s">
        <v>1265</v>
      </c>
      <c r="F12535" t="s">
        <v>89</v>
      </c>
      <c r="G12535" t="s">
        <v>89</v>
      </c>
      <c r="H12535" t="s">
        <v>93</v>
      </c>
    </row>
    <row r="12536" spans="1:8" x14ac:dyDescent="0.25">
      <c r="A12536" t="s">
        <v>421</v>
      </c>
      <c r="B12536" t="s">
        <v>9193</v>
      </c>
      <c r="C12536" t="s">
        <v>89</v>
      </c>
      <c r="D12536" t="s">
        <v>9178</v>
      </c>
      <c r="E12536" t="s">
        <v>1094</v>
      </c>
      <c r="F12536" t="s">
        <v>89</v>
      </c>
      <c r="G12536" t="s">
        <v>89</v>
      </c>
      <c r="H12536" t="s">
        <v>93</v>
      </c>
    </row>
    <row r="12537" spans="1:8" x14ac:dyDescent="0.25">
      <c r="A12537" t="s">
        <v>421</v>
      </c>
      <c r="B12537" t="s">
        <v>9194</v>
      </c>
      <c r="C12537" t="s">
        <v>89</v>
      </c>
      <c r="D12537" t="s">
        <v>9180</v>
      </c>
      <c r="E12537" t="s">
        <v>1258</v>
      </c>
      <c r="F12537" t="s">
        <v>89</v>
      </c>
      <c r="G12537" t="s">
        <v>89</v>
      </c>
      <c r="H12537" t="s">
        <v>93</v>
      </c>
    </row>
    <row r="12538" spans="1:8" x14ac:dyDescent="0.25">
      <c r="A12538" t="s">
        <v>421</v>
      </c>
      <c r="B12538" t="s">
        <v>9195</v>
      </c>
      <c r="C12538" t="s">
        <v>89</v>
      </c>
      <c r="D12538" t="s">
        <v>9182</v>
      </c>
      <c r="E12538" t="s">
        <v>1258</v>
      </c>
      <c r="F12538" t="s">
        <v>89</v>
      </c>
      <c r="G12538" t="s">
        <v>89</v>
      </c>
      <c r="H12538" t="s">
        <v>93</v>
      </c>
    </row>
    <row r="12539" spans="1:8" x14ac:dyDescent="0.25">
      <c r="A12539" t="s">
        <v>421</v>
      </c>
      <c r="B12539" t="s">
        <v>9196</v>
      </c>
      <c r="C12539" t="s">
        <v>89</v>
      </c>
      <c r="D12539" t="s">
        <v>9184</v>
      </c>
      <c r="E12539" t="s">
        <v>1164</v>
      </c>
      <c r="F12539" t="s">
        <v>89</v>
      </c>
      <c r="G12539" t="s">
        <v>89</v>
      </c>
      <c r="H12539" t="s">
        <v>93</v>
      </c>
    </row>
    <row r="12540" spans="1:8" x14ac:dyDescent="0.25">
      <c r="A12540" t="s">
        <v>421</v>
      </c>
      <c r="B12540" t="s">
        <v>9197</v>
      </c>
      <c r="C12540" t="s">
        <v>89</v>
      </c>
      <c r="D12540" t="s">
        <v>9186</v>
      </c>
      <c r="E12540" t="s">
        <v>1164</v>
      </c>
      <c r="F12540" t="s">
        <v>89</v>
      </c>
      <c r="G12540" t="s">
        <v>89</v>
      </c>
      <c r="H12540" t="s">
        <v>93</v>
      </c>
    </row>
    <row r="12541" spans="1:8" x14ac:dyDescent="0.25">
      <c r="A12541" t="s">
        <v>421</v>
      </c>
      <c r="B12541" t="s">
        <v>3867</v>
      </c>
      <c r="C12541" t="s">
        <v>89</v>
      </c>
      <c r="D12541" t="s">
        <v>9187</v>
      </c>
      <c r="E12541" t="s">
        <v>1093</v>
      </c>
      <c r="F12541" t="s">
        <v>89</v>
      </c>
      <c r="G12541" t="s">
        <v>89</v>
      </c>
      <c r="H12541" t="s">
        <v>93</v>
      </c>
    </row>
    <row r="12542" spans="1:8" x14ac:dyDescent="0.25">
      <c r="A12542" t="s">
        <v>421</v>
      </c>
      <c r="B12542" t="s">
        <v>9198</v>
      </c>
      <c r="C12542" t="s">
        <v>89</v>
      </c>
      <c r="D12542" t="s">
        <v>9189</v>
      </c>
      <c r="E12542" t="s">
        <v>1265</v>
      </c>
      <c r="F12542" t="s">
        <v>89</v>
      </c>
      <c r="G12542" t="s">
        <v>89</v>
      </c>
      <c r="H12542" t="s">
        <v>93</v>
      </c>
    </row>
    <row r="12543" spans="1:8" x14ac:dyDescent="0.25">
      <c r="A12543" t="s">
        <v>421</v>
      </c>
      <c r="B12543" t="s">
        <v>9199</v>
      </c>
      <c r="C12543" t="s">
        <v>89</v>
      </c>
      <c r="D12543" t="s">
        <v>9191</v>
      </c>
      <c r="E12543" t="s">
        <v>1164</v>
      </c>
      <c r="F12543" t="s">
        <v>89</v>
      </c>
      <c r="G12543" t="s">
        <v>89</v>
      </c>
      <c r="H12543" t="s">
        <v>93</v>
      </c>
    </row>
    <row r="12544" spans="1:8" x14ac:dyDescent="0.25">
      <c r="A12544" t="s">
        <v>421</v>
      </c>
      <c r="B12544" t="s">
        <v>3402</v>
      </c>
      <c r="C12544" t="s">
        <v>89</v>
      </c>
      <c r="D12544" t="s">
        <v>9200</v>
      </c>
      <c r="E12544" t="s">
        <v>1093</v>
      </c>
      <c r="F12544" t="s">
        <v>89</v>
      </c>
      <c r="G12544" t="s">
        <v>89</v>
      </c>
      <c r="H12544" t="s">
        <v>93</v>
      </c>
    </row>
    <row r="12545" spans="1:8" x14ac:dyDescent="0.25">
      <c r="A12545" t="s">
        <v>421</v>
      </c>
      <c r="B12545" t="s">
        <v>1226</v>
      </c>
      <c r="C12545" t="s">
        <v>89</v>
      </c>
      <c r="D12545" t="s">
        <v>9201</v>
      </c>
      <c r="E12545" t="s">
        <v>1093</v>
      </c>
      <c r="F12545" t="s">
        <v>89</v>
      </c>
      <c r="G12545" t="s">
        <v>89</v>
      </c>
      <c r="H12545" t="s">
        <v>93</v>
      </c>
    </row>
    <row r="12546" spans="1:8" x14ac:dyDescent="0.25">
      <c r="A12546" t="s">
        <v>421</v>
      </c>
      <c r="B12546" t="s">
        <v>9202</v>
      </c>
      <c r="C12546" t="s">
        <v>89</v>
      </c>
      <c r="D12546" t="s">
        <v>9203</v>
      </c>
      <c r="E12546" t="s">
        <v>1094</v>
      </c>
      <c r="F12546" t="s">
        <v>89</v>
      </c>
      <c r="G12546" t="s">
        <v>89</v>
      </c>
      <c r="H12546" t="s">
        <v>93</v>
      </c>
    </row>
    <row r="12547" spans="1:8" x14ac:dyDescent="0.25">
      <c r="A12547" t="s">
        <v>421</v>
      </c>
      <c r="B12547" t="s">
        <v>2744</v>
      </c>
      <c r="C12547" t="s">
        <v>89</v>
      </c>
      <c r="D12547" t="s">
        <v>9204</v>
      </c>
      <c r="E12547" t="s">
        <v>1238</v>
      </c>
      <c r="F12547" t="s">
        <v>89</v>
      </c>
      <c r="G12547" t="s">
        <v>89</v>
      </c>
      <c r="H12547" t="s">
        <v>93</v>
      </c>
    </row>
    <row r="12548" spans="1:8" x14ac:dyDescent="0.25">
      <c r="A12548" t="s">
        <v>421</v>
      </c>
      <c r="B12548" t="s">
        <v>9205</v>
      </c>
      <c r="C12548" t="s">
        <v>89</v>
      </c>
      <c r="D12548" t="s">
        <v>9206</v>
      </c>
      <c r="E12548" t="s">
        <v>1094</v>
      </c>
      <c r="F12548" t="s">
        <v>89</v>
      </c>
      <c r="G12548" t="s">
        <v>89</v>
      </c>
      <c r="H12548" t="s">
        <v>93</v>
      </c>
    </row>
    <row r="12549" spans="1:8" x14ac:dyDescent="0.25">
      <c r="A12549" t="s">
        <v>421</v>
      </c>
      <c r="B12549" t="s">
        <v>9207</v>
      </c>
      <c r="C12549" t="s">
        <v>89</v>
      </c>
      <c r="D12549" t="s">
        <v>9208</v>
      </c>
      <c r="E12549" t="s">
        <v>1094</v>
      </c>
      <c r="F12549" t="s">
        <v>89</v>
      </c>
      <c r="G12549" t="s">
        <v>89</v>
      </c>
      <c r="H12549" t="s">
        <v>93</v>
      </c>
    </row>
    <row r="12550" spans="1:8" x14ac:dyDescent="0.25">
      <c r="A12550" t="s">
        <v>421</v>
      </c>
      <c r="B12550" t="s">
        <v>2495</v>
      </c>
      <c r="C12550" t="s">
        <v>89</v>
      </c>
      <c r="D12550" t="s">
        <v>9209</v>
      </c>
      <c r="E12550" t="s">
        <v>1093</v>
      </c>
      <c r="F12550" t="s">
        <v>89</v>
      </c>
      <c r="G12550" t="s">
        <v>89</v>
      </c>
      <c r="H12550" t="s">
        <v>93</v>
      </c>
    </row>
    <row r="12551" spans="1:8" x14ac:dyDescent="0.25">
      <c r="A12551" t="s">
        <v>421</v>
      </c>
      <c r="B12551" t="s">
        <v>1273</v>
      </c>
      <c r="C12551" t="s">
        <v>89</v>
      </c>
      <c r="D12551" t="s">
        <v>9162</v>
      </c>
      <c r="E12551" t="s">
        <v>1115</v>
      </c>
      <c r="F12551" t="s">
        <v>89</v>
      </c>
      <c r="G12551" t="s">
        <v>89</v>
      </c>
      <c r="H12551" t="s">
        <v>93</v>
      </c>
    </row>
    <row r="12552" spans="1:8" x14ac:dyDescent="0.25">
      <c r="A12552" t="s">
        <v>421</v>
      </c>
      <c r="B12552" t="s">
        <v>1283</v>
      </c>
      <c r="C12552" t="s">
        <v>89</v>
      </c>
      <c r="D12552" t="s">
        <v>9162</v>
      </c>
      <c r="E12552" t="s">
        <v>1115</v>
      </c>
      <c r="F12552" t="s">
        <v>89</v>
      </c>
      <c r="G12552" t="s">
        <v>89</v>
      </c>
      <c r="H12552" t="s">
        <v>93</v>
      </c>
    </row>
    <row r="12553" spans="1:8" x14ac:dyDescent="0.25">
      <c r="A12553" t="s">
        <v>421</v>
      </c>
      <c r="B12553" t="s">
        <v>1275</v>
      </c>
      <c r="C12553" t="s">
        <v>89</v>
      </c>
      <c r="D12553" t="s">
        <v>9162</v>
      </c>
      <c r="E12553" t="s">
        <v>1162</v>
      </c>
      <c r="F12553" t="s">
        <v>89</v>
      </c>
      <c r="G12553" t="s">
        <v>89</v>
      </c>
      <c r="H12553" t="s">
        <v>93</v>
      </c>
    </row>
    <row r="12554" spans="1:8" x14ac:dyDescent="0.25">
      <c r="A12554" t="s">
        <v>421</v>
      </c>
      <c r="B12554" t="s">
        <v>9210</v>
      </c>
      <c r="C12554" t="s">
        <v>89</v>
      </c>
      <c r="D12554" t="s">
        <v>9211</v>
      </c>
      <c r="E12554" t="s">
        <v>1142</v>
      </c>
      <c r="F12554" t="s">
        <v>89</v>
      </c>
      <c r="G12554" t="s">
        <v>89</v>
      </c>
      <c r="H12554" t="s">
        <v>93</v>
      </c>
    </row>
    <row r="12555" spans="1:8" x14ac:dyDescent="0.25">
      <c r="A12555" t="s">
        <v>421</v>
      </c>
      <c r="B12555" t="s">
        <v>9212</v>
      </c>
      <c r="C12555" t="s">
        <v>89</v>
      </c>
      <c r="D12555" t="s">
        <v>9213</v>
      </c>
      <c r="E12555" t="s">
        <v>1238</v>
      </c>
      <c r="F12555" t="s">
        <v>89</v>
      </c>
      <c r="G12555" t="s">
        <v>89</v>
      </c>
      <c r="H12555" t="s">
        <v>93</v>
      </c>
    </row>
    <row r="12556" spans="1:8" x14ac:dyDescent="0.25">
      <c r="A12556" t="s">
        <v>421</v>
      </c>
      <c r="B12556" t="s">
        <v>9214</v>
      </c>
      <c r="C12556" t="s">
        <v>89</v>
      </c>
      <c r="D12556" t="s">
        <v>89</v>
      </c>
      <c r="E12556" t="s">
        <v>1153</v>
      </c>
      <c r="F12556" t="s">
        <v>89</v>
      </c>
      <c r="G12556" t="s">
        <v>89</v>
      </c>
      <c r="H12556" t="s">
        <v>93</v>
      </c>
    </row>
    <row r="12557" spans="1:8" x14ac:dyDescent="0.25">
      <c r="A12557" t="s">
        <v>421</v>
      </c>
      <c r="B12557" t="s">
        <v>1122</v>
      </c>
      <c r="C12557" t="s">
        <v>89</v>
      </c>
      <c r="D12557" t="s">
        <v>89</v>
      </c>
      <c r="E12557" t="s">
        <v>1218</v>
      </c>
      <c r="F12557" t="s">
        <v>89</v>
      </c>
      <c r="G12557" t="s">
        <v>89</v>
      </c>
      <c r="H12557" t="s">
        <v>93</v>
      </c>
    </row>
    <row r="12558" spans="1:8" x14ac:dyDescent="0.25">
      <c r="A12558" t="s">
        <v>421</v>
      </c>
      <c r="B12558" t="s">
        <v>1331</v>
      </c>
      <c r="C12558" t="s">
        <v>89</v>
      </c>
      <c r="D12558" t="s">
        <v>89</v>
      </c>
      <c r="E12558" t="s">
        <v>1218</v>
      </c>
      <c r="F12558" t="s">
        <v>89</v>
      </c>
      <c r="G12558" t="s">
        <v>89</v>
      </c>
      <c r="H12558" t="s">
        <v>93</v>
      </c>
    </row>
    <row r="12559" spans="1:8" x14ac:dyDescent="0.25">
      <c r="A12559" t="s">
        <v>421</v>
      </c>
      <c r="B12559" t="s">
        <v>1332</v>
      </c>
      <c r="C12559" t="s">
        <v>89</v>
      </c>
      <c r="D12559" t="s">
        <v>89</v>
      </c>
      <c r="E12559" t="s">
        <v>1218</v>
      </c>
      <c r="F12559" t="s">
        <v>89</v>
      </c>
      <c r="G12559" t="s">
        <v>89</v>
      </c>
      <c r="H12559" t="s">
        <v>93</v>
      </c>
    </row>
    <row r="12560" spans="1:8" x14ac:dyDescent="0.25">
      <c r="A12560" t="s">
        <v>421</v>
      </c>
      <c r="B12560" t="s">
        <v>1124</v>
      </c>
      <c r="C12560" t="s">
        <v>89</v>
      </c>
      <c r="D12560" t="s">
        <v>89</v>
      </c>
      <c r="E12560" t="s">
        <v>1218</v>
      </c>
      <c r="F12560" t="s">
        <v>89</v>
      </c>
      <c r="G12560" t="s">
        <v>89</v>
      </c>
      <c r="H12560" t="s">
        <v>93</v>
      </c>
    </row>
    <row r="12561" spans="1:8" x14ac:dyDescent="0.25">
      <c r="A12561" t="s">
        <v>421</v>
      </c>
      <c r="B12561" t="s">
        <v>1125</v>
      </c>
      <c r="C12561" t="s">
        <v>89</v>
      </c>
      <c r="D12561" t="s">
        <v>89</v>
      </c>
      <c r="E12561" t="s">
        <v>1218</v>
      </c>
      <c r="F12561" t="s">
        <v>89</v>
      </c>
      <c r="G12561" t="s">
        <v>89</v>
      </c>
      <c r="H12561" t="s">
        <v>93</v>
      </c>
    </row>
    <row r="12562" spans="1:8" x14ac:dyDescent="0.25">
      <c r="A12562" t="s">
        <v>421</v>
      </c>
      <c r="B12562" t="s">
        <v>1127</v>
      </c>
      <c r="C12562" t="s">
        <v>89</v>
      </c>
      <c r="D12562" t="s">
        <v>89</v>
      </c>
      <c r="E12562" t="s">
        <v>1123</v>
      </c>
      <c r="F12562" t="s">
        <v>89</v>
      </c>
      <c r="G12562" t="s">
        <v>89</v>
      </c>
      <c r="H12562" t="s">
        <v>93</v>
      </c>
    </row>
    <row r="12563" spans="1:8" x14ac:dyDescent="0.25">
      <c r="A12563" t="s">
        <v>421</v>
      </c>
      <c r="B12563" t="s">
        <v>1200</v>
      </c>
      <c r="C12563" t="s">
        <v>89</v>
      </c>
      <c r="D12563" t="s">
        <v>89</v>
      </c>
      <c r="E12563" t="s">
        <v>1131</v>
      </c>
      <c r="F12563" t="s">
        <v>89</v>
      </c>
      <c r="G12563" t="s">
        <v>89</v>
      </c>
      <c r="H12563" t="s">
        <v>93</v>
      </c>
    </row>
    <row r="12564" spans="1:8" x14ac:dyDescent="0.25">
      <c r="A12564" t="s">
        <v>421</v>
      </c>
      <c r="B12564" t="s">
        <v>1130</v>
      </c>
      <c r="C12564" t="s">
        <v>89</v>
      </c>
      <c r="D12564" t="s">
        <v>89</v>
      </c>
      <c r="E12564" t="s">
        <v>1231</v>
      </c>
      <c r="F12564" t="s">
        <v>89</v>
      </c>
      <c r="G12564" t="s">
        <v>89</v>
      </c>
      <c r="H12564" t="s">
        <v>93</v>
      </c>
    </row>
    <row r="12565" spans="1:8" x14ac:dyDescent="0.25">
      <c r="A12565" t="s">
        <v>421</v>
      </c>
      <c r="B12565" t="s">
        <v>1132</v>
      </c>
      <c r="C12565" t="s">
        <v>89</v>
      </c>
      <c r="D12565" t="s">
        <v>89</v>
      </c>
      <c r="E12565" t="s">
        <v>1286</v>
      </c>
      <c r="F12565" t="s">
        <v>89</v>
      </c>
      <c r="G12565" t="s">
        <v>89</v>
      </c>
      <c r="H12565" t="s">
        <v>93</v>
      </c>
    </row>
    <row r="12566" spans="1:8" x14ac:dyDescent="0.25">
      <c r="A12566" t="s">
        <v>421</v>
      </c>
      <c r="B12566" t="s">
        <v>1268</v>
      </c>
      <c r="C12566" t="s">
        <v>89</v>
      </c>
      <c r="D12566" t="s">
        <v>89</v>
      </c>
      <c r="E12566" t="s">
        <v>1335</v>
      </c>
      <c r="F12566" t="s">
        <v>89</v>
      </c>
      <c r="G12566" t="s">
        <v>89</v>
      </c>
      <c r="H12566" t="s">
        <v>93</v>
      </c>
    </row>
    <row r="12567" spans="1:8" x14ac:dyDescent="0.25">
      <c r="A12567" t="s">
        <v>421</v>
      </c>
      <c r="B12567" t="s">
        <v>1336</v>
      </c>
      <c r="C12567" t="s">
        <v>89</v>
      </c>
      <c r="D12567" t="s">
        <v>89</v>
      </c>
      <c r="E12567" t="s">
        <v>1335</v>
      </c>
      <c r="F12567" t="s">
        <v>89</v>
      </c>
      <c r="G12567" t="s">
        <v>89</v>
      </c>
      <c r="H12567" t="s">
        <v>93</v>
      </c>
    </row>
    <row r="12568" spans="1:8" x14ac:dyDescent="0.25">
      <c r="A12568" t="s">
        <v>421</v>
      </c>
      <c r="B12568" t="s">
        <v>1337</v>
      </c>
      <c r="C12568" t="s">
        <v>89</v>
      </c>
      <c r="D12568" t="s">
        <v>89</v>
      </c>
      <c r="E12568" t="s">
        <v>1335</v>
      </c>
      <c r="F12568" t="s">
        <v>89</v>
      </c>
      <c r="G12568" t="s">
        <v>89</v>
      </c>
      <c r="H12568" t="s">
        <v>93</v>
      </c>
    </row>
    <row r="12569" spans="1:8" x14ac:dyDescent="0.25">
      <c r="A12569" t="s">
        <v>421</v>
      </c>
      <c r="B12569" t="s">
        <v>1269</v>
      </c>
      <c r="C12569" t="s">
        <v>89</v>
      </c>
      <c r="D12569" t="s">
        <v>89</v>
      </c>
      <c r="E12569" t="s">
        <v>1335</v>
      </c>
      <c r="F12569" t="s">
        <v>89</v>
      </c>
      <c r="G12569" t="s">
        <v>89</v>
      </c>
      <c r="H12569" t="s">
        <v>93</v>
      </c>
    </row>
    <row r="12570" spans="1:8" x14ac:dyDescent="0.25">
      <c r="A12570" t="s">
        <v>421</v>
      </c>
      <c r="B12570" t="s">
        <v>1270</v>
      </c>
      <c r="C12570" t="s">
        <v>89</v>
      </c>
      <c r="D12570" t="s">
        <v>89</v>
      </c>
      <c r="E12570" t="s">
        <v>1335</v>
      </c>
      <c r="F12570" t="s">
        <v>89</v>
      </c>
      <c r="G12570" t="s">
        <v>89</v>
      </c>
      <c r="H12570" t="s">
        <v>93</v>
      </c>
    </row>
    <row r="12571" spans="1:8" x14ac:dyDescent="0.25">
      <c r="A12571" t="s">
        <v>421</v>
      </c>
      <c r="B12571" t="s">
        <v>1138</v>
      </c>
      <c r="C12571" t="s">
        <v>89</v>
      </c>
      <c r="D12571" t="s">
        <v>89</v>
      </c>
      <c r="E12571" t="s">
        <v>1139</v>
      </c>
      <c r="F12571" t="s">
        <v>89</v>
      </c>
      <c r="G12571" t="s">
        <v>89</v>
      </c>
      <c r="H12571" t="s">
        <v>93</v>
      </c>
    </row>
    <row r="12572" spans="1:8" x14ac:dyDescent="0.25">
      <c r="A12572" t="s">
        <v>422</v>
      </c>
      <c r="B12572" t="s">
        <v>2794</v>
      </c>
      <c r="C12572" t="s">
        <v>89</v>
      </c>
      <c r="D12572" t="s">
        <v>9215</v>
      </c>
      <c r="E12572" t="s">
        <v>1162</v>
      </c>
      <c r="F12572" t="s">
        <v>89</v>
      </c>
      <c r="G12572" t="s">
        <v>89</v>
      </c>
      <c r="H12572" t="s">
        <v>93</v>
      </c>
    </row>
    <row r="12573" spans="1:8" x14ac:dyDescent="0.25">
      <c r="A12573" t="s">
        <v>422</v>
      </c>
      <c r="B12573" t="s">
        <v>7594</v>
      </c>
      <c r="C12573" t="s">
        <v>89</v>
      </c>
      <c r="D12573" t="s">
        <v>9216</v>
      </c>
      <c r="E12573" t="s">
        <v>1238</v>
      </c>
      <c r="F12573" t="s">
        <v>89</v>
      </c>
      <c r="G12573" t="s">
        <v>89</v>
      </c>
      <c r="H12573" t="s">
        <v>93</v>
      </c>
    </row>
    <row r="12574" spans="1:8" x14ac:dyDescent="0.25">
      <c r="A12574" t="s">
        <v>422</v>
      </c>
      <c r="B12574" t="s">
        <v>1140</v>
      </c>
      <c r="C12574" t="s">
        <v>89</v>
      </c>
      <c r="D12574" t="s">
        <v>9216</v>
      </c>
      <c r="E12574" t="s">
        <v>1162</v>
      </c>
      <c r="F12574" t="s">
        <v>89</v>
      </c>
      <c r="G12574" t="s">
        <v>89</v>
      </c>
      <c r="H12574" t="s">
        <v>93</v>
      </c>
    </row>
    <row r="12575" spans="1:8" x14ac:dyDescent="0.25">
      <c r="A12575" t="s">
        <v>422</v>
      </c>
      <c r="B12575" t="s">
        <v>1144</v>
      </c>
      <c r="C12575" t="s">
        <v>89</v>
      </c>
      <c r="D12575" t="s">
        <v>9217</v>
      </c>
      <c r="E12575" t="s">
        <v>1105</v>
      </c>
      <c r="F12575" t="s">
        <v>89</v>
      </c>
      <c r="G12575" t="s">
        <v>89</v>
      </c>
      <c r="H12575" t="s">
        <v>93</v>
      </c>
    </row>
    <row r="12576" spans="1:8" x14ac:dyDescent="0.25">
      <c r="A12576" t="s">
        <v>422</v>
      </c>
      <c r="B12576" t="s">
        <v>1358</v>
      </c>
      <c r="C12576" t="s">
        <v>89</v>
      </c>
      <c r="D12576" t="s">
        <v>8027</v>
      </c>
      <c r="E12576" t="s">
        <v>1093</v>
      </c>
      <c r="F12576" t="s">
        <v>89</v>
      </c>
      <c r="G12576" t="s">
        <v>89</v>
      </c>
      <c r="H12576" t="s">
        <v>93</v>
      </c>
    </row>
    <row r="12577" spans="1:8" x14ac:dyDescent="0.25">
      <c r="A12577" t="s">
        <v>422</v>
      </c>
      <c r="B12577" t="s">
        <v>9218</v>
      </c>
      <c r="C12577" t="s">
        <v>89</v>
      </c>
      <c r="D12577" t="s">
        <v>4721</v>
      </c>
      <c r="E12577" t="s">
        <v>6150</v>
      </c>
      <c r="F12577" t="s">
        <v>89</v>
      </c>
      <c r="G12577" t="s">
        <v>89</v>
      </c>
      <c r="H12577" t="s">
        <v>93</v>
      </c>
    </row>
    <row r="12578" spans="1:8" x14ac:dyDescent="0.25">
      <c r="A12578" t="s">
        <v>422</v>
      </c>
      <c r="B12578" t="s">
        <v>2128</v>
      </c>
      <c r="C12578" t="s">
        <v>89</v>
      </c>
      <c r="D12578" t="s">
        <v>2205</v>
      </c>
      <c r="E12578" t="s">
        <v>1153</v>
      </c>
      <c r="F12578" t="s">
        <v>89</v>
      </c>
      <c r="G12578" t="s">
        <v>89</v>
      </c>
      <c r="H12578" t="s">
        <v>93</v>
      </c>
    </row>
    <row r="12579" spans="1:8" x14ac:dyDescent="0.25">
      <c r="A12579" t="s">
        <v>422</v>
      </c>
      <c r="B12579" t="s">
        <v>1358</v>
      </c>
      <c r="C12579" t="s">
        <v>89</v>
      </c>
      <c r="D12579" t="s">
        <v>8027</v>
      </c>
      <c r="E12579" t="s">
        <v>1093</v>
      </c>
      <c r="F12579" t="s">
        <v>89</v>
      </c>
      <c r="G12579" t="s">
        <v>89</v>
      </c>
      <c r="H12579" t="s">
        <v>93</v>
      </c>
    </row>
    <row r="12580" spans="1:8" x14ac:dyDescent="0.25">
      <c r="A12580" t="s">
        <v>422</v>
      </c>
      <c r="B12580" t="s">
        <v>2777</v>
      </c>
      <c r="C12580" t="s">
        <v>89</v>
      </c>
      <c r="D12580" t="s">
        <v>9219</v>
      </c>
      <c r="E12580" t="s">
        <v>1615</v>
      </c>
      <c r="F12580" t="s">
        <v>89</v>
      </c>
      <c r="G12580" t="s">
        <v>89</v>
      </c>
      <c r="H12580" t="s">
        <v>93</v>
      </c>
    </row>
    <row r="12581" spans="1:8" x14ac:dyDescent="0.25">
      <c r="A12581" t="s">
        <v>422</v>
      </c>
      <c r="B12581" t="s">
        <v>1660</v>
      </c>
      <c r="C12581" t="s">
        <v>89</v>
      </c>
      <c r="D12581" t="s">
        <v>9220</v>
      </c>
      <c r="E12581" t="s">
        <v>1164</v>
      </c>
      <c r="F12581" t="s">
        <v>89</v>
      </c>
      <c r="G12581" t="s">
        <v>89</v>
      </c>
      <c r="H12581" t="s">
        <v>93</v>
      </c>
    </row>
    <row r="12582" spans="1:8" x14ac:dyDescent="0.25">
      <c r="A12582" t="s">
        <v>422</v>
      </c>
      <c r="B12582" t="s">
        <v>1666</v>
      </c>
      <c r="C12582" t="s">
        <v>89</v>
      </c>
      <c r="D12582" t="s">
        <v>9221</v>
      </c>
      <c r="E12582" t="s">
        <v>1349</v>
      </c>
      <c r="F12582" t="s">
        <v>89</v>
      </c>
      <c r="G12582" t="s">
        <v>89</v>
      </c>
      <c r="H12582" t="s">
        <v>93</v>
      </c>
    </row>
    <row r="12583" spans="1:8" x14ac:dyDescent="0.25">
      <c r="A12583" t="s">
        <v>422</v>
      </c>
      <c r="B12583" t="s">
        <v>9222</v>
      </c>
      <c r="C12583" t="s">
        <v>89</v>
      </c>
      <c r="D12583" t="s">
        <v>9223</v>
      </c>
      <c r="E12583" t="s">
        <v>1160</v>
      </c>
      <c r="F12583" t="s">
        <v>89</v>
      </c>
      <c r="G12583" t="s">
        <v>89</v>
      </c>
      <c r="H12583" t="s">
        <v>93</v>
      </c>
    </row>
    <row r="12584" spans="1:8" x14ac:dyDescent="0.25">
      <c r="A12584" t="s">
        <v>422</v>
      </c>
      <c r="B12584" t="s">
        <v>9224</v>
      </c>
      <c r="C12584" t="s">
        <v>89</v>
      </c>
      <c r="D12584" t="s">
        <v>9225</v>
      </c>
      <c r="E12584" t="s">
        <v>1160</v>
      </c>
      <c r="F12584" t="s">
        <v>89</v>
      </c>
      <c r="G12584" t="s">
        <v>89</v>
      </c>
      <c r="H12584" t="s">
        <v>93</v>
      </c>
    </row>
    <row r="12585" spans="1:8" x14ac:dyDescent="0.25">
      <c r="A12585" t="s">
        <v>422</v>
      </c>
      <c r="B12585" t="s">
        <v>9226</v>
      </c>
      <c r="C12585" t="s">
        <v>89</v>
      </c>
      <c r="D12585" t="s">
        <v>9227</v>
      </c>
      <c r="E12585" t="s">
        <v>1148</v>
      </c>
      <c r="F12585" t="s">
        <v>89</v>
      </c>
      <c r="G12585" t="s">
        <v>89</v>
      </c>
      <c r="H12585" t="s">
        <v>93</v>
      </c>
    </row>
    <row r="12586" spans="1:8" x14ac:dyDescent="0.25">
      <c r="A12586" t="s">
        <v>422</v>
      </c>
      <c r="B12586" t="s">
        <v>9228</v>
      </c>
      <c r="C12586" t="s">
        <v>89</v>
      </c>
      <c r="D12586" t="s">
        <v>9229</v>
      </c>
      <c r="E12586" t="s">
        <v>1102</v>
      </c>
      <c r="F12586" t="s">
        <v>89</v>
      </c>
      <c r="G12586" t="s">
        <v>89</v>
      </c>
      <c r="H12586" t="s">
        <v>93</v>
      </c>
    </row>
    <row r="12587" spans="1:8" x14ac:dyDescent="0.25">
      <c r="A12587" t="s">
        <v>422</v>
      </c>
      <c r="B12587" t="s">
        <v>9230</v>
      </c>
      <c r="C12587" t="s">
        <v>89</v>
      </c>
      <c r="D12587" t="s">
        <v>9231</v>
      </c>
      <c r="E12587" t="s">
        <v>1395</v>
      </c>
      <c r="F12587" t="s">
        <v>89</v>
      </c>
      <c r="G12587" t="s">
        <v>89</v>
      </c>
      <c r="H12587" t="s">
        <v>93</v>
      </c>
    </row>
    <row r="12588" spans="1:8" x14ac:dyDescent="0.25">
      <c r="A12588" t="s">
        <v>422</v>
      </c>
      <c r="B12588" t="s">
        <v>1151</v>
      </c>
      <c r="C12588" t="s">
        <v>89</v>
      </c>
      <c r="D12588" t="s">
        <v>9232</v>
      </c>
      <c r="E12588" t="s">
        <v>1485</v>
      </c>
      <c r="F12588" t="s">
        <v>89</v>
      </c>
      <c r="G12588" t="s">
        <v>89</v>
      </c>
      <c r="H12588" t="s">
        <v>93</v>
      </c>
    </row>
    <row r="12589" spans="1:8" x14ac:dyDescent="0.25">
      <c r="A12589" t="s">
        <v>422</v>
      </c>
      <c r="B12589" t="s">
        <v>1318</v>
      </c>
      <c r="C12589" t="s">
        <v>89</v>
      </c>
      <c r="D12589" t="s">
        <v>2775</v>
      </c>
      <c r="E12589" t="s">
        <v>1102</v>
      </c>
      <c r="F12589" t="s">
        <v>89</v>
      </c>
      <c r="G12589" t="s">
        <v>89</v>
      </c>
      <c r="H12589" t="s">
        <v>93</v>
      </c>
    </row>
    <row r="12590" spans="1:8" x14ac:dyDescent="0.25">
      <c r="A12590" t="s">
        <v>422</v>
      </c>
      <c r="B12590" t="s">
        <v>1140</v>
      </c>
      <c r="C12590" t="s">
        <v>89</v>
      </c>
      <c r="D12590" t="s">
        <v>9216</v>
      </c>
      <c r="E12590" t="s">
        <v>1162</v>
      </c>
      <c r="F12590" t="s">
        <v>89</v>
      </c>
      <c r="G12590" t="s">
        <v>89</v>
      </c>
      <c r="H12590" t="s">
        <v>93</v>
      </c>
    </row>
    <row r="12591" spans="1:8" x14ac:dyDescent="0.25">
      <c r="A12591" t="s">
        <v>422</v>
      </c>
      <c r="B12591" t="s">
        <v>2794</v>
      </c>
      <c r="C12591" t="s">
        <v>89</v>
      </c>
      <c r="D12591" t="s">
        <v>9215</v>
      </c>
      <c r="E12591" t="s">
        <v>1162</v>
      </c>
      <c r="F12591" t="s">
        <v>89</v>
      </c>
      <c r="G12591" t="s">
        <v>89</v>
      </c>
      <c r="H12591" t="s">
        <v>93</v>
      </c>
    </row>
    <row r="12592" spans="1:8" x14ac:dyDescent="0.25">
      <c r="A12592" t="s">
        <v>422</v>
      </c>
      <c r="B12592" t="s">
        <v>7594</v>
      </c>
      <c r="C12592" t="s">
        <v>89</v>
      </c>
      <c r="D12592" t="s">
        <v>9216</v>
      </c>
      <c r="E12592" t="s">
        <v>1238</v>
      </c>
      <c r="F12592" t="s">
        <v>89</v>
      </c>
      <c r="G12592" t="s">
        <v>89</v>
      </c>
      <c r="H12592" t="s">
        <v>93</v>
      </c>
    </row>
    <row r="12593" spans="1:8" x14ac:dyDescent="0.25">
      <c r="A12593" t="s">
        <v>422</v>
      </c>
      <c r="B12593" t="s">
        <v>2785</v>
      </c>
      <c r="C12593" t="s">
        <v>89</v>
      </c>
      <c r="D12593" t="s">
        <v>9233</v>
      </c>
      <c r="E12593" t="s">
        <v>1278</v>
      </c>
      <c r="F12593" t="s">
        <v>89</v>
      </c>
      <c r="G12593" t="s">
        <v>89</v>
      </c>
      <c r="H12593" t="s">
        <v>93</v>
      </c>
    </row>
    <row r="12594" spans="1:8" x14ac:dyDescent="0.25">
      <c r="A12594" t="s">
        <v>422</v>
      </c>
      <c r="B12594" t="s">
        <v>1239</v>
      </c>
      <c r="C12594" t="s">
        <v>89</v>
      </c>
      <c r="D12594" t="s">
        <v>2775</v>
      </c>
      <c r="E12594" t="s">
        <v>1102</v>
      </c>
      <c r="F12594" t="s">
        <v>89</v>
      </c>
      <c r="G12594" t="s">
        <v>89</v>
      </c>
      <c r="H12594" t="s">
        <v>93</v>
      </c>
    </row>
    <row r="12595" spans="1:8" x14ac:dyDescent="0.25">
      <c r="A12595" t="s">
        <v>422</v>
      </c>
      <c r="B12595" t="s">
        <v>9234</v>
      </c>
      <c r="C12595" t="s">
        <v>89</v>
      </c>
      <c r="D12595" t="s">
        <v>9235</v>
      </c>
      <c r="E12595" t="s">
        <v>1121</v>
      </c>
      <c r="F12595" t="s">
        <v>89</v>
      </c>
      <c r="G12595" t="s">
        <v>89</v>
      </c>
      <c r="H12595" t="s">
        <v>93</v>
      </c>
    </row>
    <row r="12596" spans="1:8" x14ac:dyDescent="0.25">
      <c r="A12596" t="s">
        <v>422</v>
      </c>
      <c r="B12596" t="s">
        <v>1156</v>
      </c>
      <c r="C12596" t="s">
        <v>89</v>
      </c>
      <c r="D12596" t="s">
        <v>2775</v>
      </c>
      <c r="E12596" t="s">
        <v>1148</v>
      </c>
      <c r="F12596" t="s">
        <v>89</v>
      </c>
      <c r="G12596" t="s">
        <v>89</v>
      </c>
      <c r="H12596" t="s">
        <v>93</v>
      </c>
    </row>
    <row r="12597" spans="1:8" x14ac:dyDescent="0.25">
      <c r="A12597" t="s">
        <v>422</v>
      </c>
      <c r="B12597" t="s">
        <v>2232</v>
      </c>
      <c r="C12597" t="s">
        <v>89</v>
      </c>
      <c r="D12597" t="s">
        <v>2775</v>
      </c>
      <c r="E12597" t="s">
        <v>1148</v>
      </c>
      <c r="F12597" t="s">
        <v>89</v>
      </c>
      <c r="G12597" t="s">
        <v>89</v>
      </c>
      <c r="H12597" t="s">
        <v>93</v>
      </c>
    </row>
    <row r="12598" spans="1:8" x14ac:dyDescent="0.25">
      <c r="A12598" t="s">
        <v>422</v>
      </c>
      <c r="B12598" t="s">
        <v>1144</v>
      </c>
      <c r="C12598" t="s">
        <v>89</v>
      </c>
      <c r="D12598" t="s">
        <v>9217</v>
      </c>
      <c r="E12598" t="s">
        <v>1105</v>
      </c>
      <c r="F12598" t="s">
        <v>89</v>
      </c>
      <c r="G12598" t="s">
        <v>89</v>
      </c>
      <c r="H12598" t="s">
        <v>93</v>
      </c>
    </row>
    <row r="12599" spans="1:8" x14ac:dyDescent="0.25">
      <c r="A12599" t="s">
        <v>422</v>
      </c>
      <c r="B12599" t="s">
        <v>7596</v>
      </c>
      <c r="C12599" t="s">
        <v>89</v>
      </c>
      <c r="D12599" t="s">
        <v>9216</v>
      </c>
      <c r="E12599" t="s">
        <v>1194</v>
      </c>
      <c r="F12599" t="s">
        <v>89</v>
      </c>
      <c r="G12599" t="s">
        <v>89</v>
      </c>
      <c r="H12599" t="s">
        <v>93</v>
      </c>
    </row>
    <row r="12600" spans="1:8" x14ac:dyDescent="0.25">
      <c r="A12600" t="s">
        <v>422</v>
      </c>
      <c r="B12600" t="s">
        <v>1158</v>
      </c>
      <c r="C12600" t="s">
        <v>89</v>
      </c>
      <c r="D12600" t="s">
        <v>2775</v>
      </c>
      <c r="E12600" t="s">
        <v>1166</v>
      </c>
      <c r="F12600" t="s">
        <v>89</v>
      </c>
      <c r="G12600" t="s">
        <v>89</v>
      </c>
      <c r="H12600" t="s">
        <v>93</v>
      </c>
    </row>
    <row r="12601" spans="1:8" x14ac:dyDescent="0.25">
      <c r="A12601" t="s">
        <v>422</v>
      </c>
      <c r="B12601" t="s">
        <v>9236</v>
      </c>
      <c r="C12601" t="s">
        <v>89</v>
      </c>
      <c r="D12601" t="s">
        <v>9235</v>
      </c>
      <c r="E12601" t="s">
        <v>1298</v>
      </c>
      <c r="F12601" t="s">
        <v>89</v>
      </c>
      <c r="G12601" t="s">
        <v>89</v>
      </c>
      <c r="H12601" t="s">
        <v>93</v>
      </c>
    </row>
    <row r="12602" spans="1:8" x14ac:dyDescent="0.25">
      <c r="A12602" t="s">
        <v>422</v>
      </c>
      <c r="B12602" t="s">
        <v>9237</v>
      </c>
      <c r="C12602" t="s">
        <v>89</v>
      </c>
      <c r="D12602" t="s">
        <v>9238</v>
      </c>
      <c r="E12602" t="s">
        <v>1093</v>
      </c>
      <c r="F12602" t="s">
        <v>89</v>
      </c>
      <c r="G12602" t="s">
        <v>89</v>
      </c>
      <c r="H12602" t="s">
        <v>93</v>
      </c>
    </row>
    <row r="12603" spans="1:8" x14ac:dyDescent="0.25">
      <c r="A12603" t="s">
        <v>422</v>
      </c>
      <c r="B12603" t="s">
        <v>1197</v>
      </c>
      <c r="C12603" t="s">
        <v>89</v>
      </c>
      <c r="D12603" t="s">
        <v>89</v>
      </c>
      <c r="E12603" t="s">
        <v>1100</v>
      </c>
      <c r="F12603" t="s">
        <v>89</v>
      </c>
      <c r="G12603" t="s">
        <v>89</v>
      </c>
      <c r="H12603" t="s">
        <v>93</v>
      </c>
    </row>
    <row r="12604" spans="1:8" x14ac:dyDescent="0.25">
      <c r="A12604" t="s">
        <v>422</v>
      </c>
      <c r="B12604" t="s">
        <v>9239</v>
      </c>
      <c r="C12604" t="s">
        <v>89</v>
      </c>
      <c r="D12604" t="s">
        <v>89</v>
      </c>
      <c r="E12604" t="s">
        <v>1100</v>
      </c>
      <c r="F12604" t="s">
        <v>89</v>
      </c>
      <c r="G12604" t="s">
        <v>89</v>
      </c>
      <c r="H12604" t="s">
        <v>93</v>
      </c>
    </row>
    <row r="12605" spans="1:8" x14ac:dyDescent="0.25">
      <c r="A12605" t="s">
        <v>422</v>
      </c>
      <c r="B12605" t="s">
        <v>9240</v>
      </c>
      <c r="C12605" t="s">
        <v>89</v>
      </c>
      <c r="D12605" t="s">
        <v>89</v>
      </c>
      <c r="E12605" t="s">
        <v>1105</v>
      </c>
      <c r="F12605" t="s">
        <v>89</v>
      </c>
      <c r="G12605" t="s">
        <v>89</v>
      </c>
      <c r="H12605" t="s">
        <v>93</v>
      </c>
    </row>
    <row r="12606" spans="1:8" x14ac:dyDescent="0.25">
      <c r="A12606" t="s">
        <v>422</v>
      </c>
      <c r="B12606" t="s">
        <v>1122</v>
      </c>
      <c r="C12606" t="s">
        <v>89</v>
      </c>
      <c r="D12606" t="s">
        <v>89</v>
      </c>
      <c r="E12606" t="s">
        <v>1388</v>
      </c>
      <c r="F12606" t="s">
        <v>89</v>
      </c>
      <c r="G12606" t="s">
        <v>89</v>
      </c>
      <c r="H12606" t="s">
        <v>93</v>
      </c>
    </row>
    <row r="12607" spans="1:8" x14ac:dyDescent="0.25">
      <c r="A12607" t="s">
        <v>422</v>
      </c>
      <c r="B12607" t="s">
        <v>1331</v>
      </c>
      <c r="C12607" t="s">
        <v>89</v>
      </c>
      <c r="D12607" t="s">
        <v>89</v>
      </c>
      <c r="E12607" t="s">
        <v>1388</v>
      </c>
      <c r="F12607" t="s">
        <v>89</v>
      </c>
      <c r="G12607" t="s">
        <v>89</v>
      </c>
      <c r="H12607" t="s">
        <v>93</v>
      </c>
    </row>
    <row r="12608" spans="1:8" x14ac:dyDescent="0.25">
      <c r="A12608" t="s">
        <v>422</v>
      </c>
      <c r="B12608" t="s">
        <v>1124</v>
      </c>
      <c r="C12608" t="s">
        <v>89</v>
      </c>
      <c r="D12608" t="s">
        <v>89</v>
      </c>
      <c r="E12608" t="s">
        <v>1388</v>
      </c>
      <c r="F12608" t="s">
        <v>89</v>
      </c>
      <c r="G12608" t="s">
        <v>89</v>
      </c>
      <c r="H12608" t="s">
        <v>93</v>
      </c>
    </row>
    <row r="12609" spans="1:8" x14ac:dyDescent="0.25">
      <c r="A12609" t="s">
        <v>422</v>
      </c>
      <c r="B12609" t="s">
        <v>1125</v>
      </c>
      <c r="C12609" t="s">
        <v>89</v>
      </c>
      <c r="D12609" t="s">
        <v>89</v>
      </c>
      <c r="E12609" t="s">
        <v>1388</v>
      </c>
      <c r="F12609" t="s">
        <v>89</v>
      </c>
      <c r="G12609" t="s">
        <v>89</v>
      </c>
      <c r="H12609" t="s">
        <v>93</v>
      </c>
    </row>
    <row r="12610" spans="1:8" x14ac:dyDescent="0.25">
      <c r="A12610" t="s">
        <v>422</v>
      </c>
      <c r="B12610" t="s">
        <v>1126</v>
      </c>
      <c r="C12610" t="s">
        <v>89</v>
      </c>
      <c r="D12610" t="s">
        <v>89</v>
      </c>
      <c r="E12610" t="s">
        <v>1388</v>
      </c>
      <c r="F12610" t="s">
        <v>89</v>
      </c>
      <c r="G12610" t="s">
        <v>89</v>
      </c>
      <c r="H12610" t="s">
        <v>93</v>
      </c>
    </row>
    <row r="12611" spans="1:8" x14ac:dyDescent="0.25">
      <c r="A12611" t="s">
        <v>422</v>
      </c>
      <c r="B12611" t="s">
        <v>1127</v>
      </c>
      <c r="C12611" t="s">
        <v>89</v>
      </c>
      <c r="D12611" t="s">
        <v>89</v>
      </c>
      <c r="E12611" t="s">
        <v>1388</v>
      </c>
      <c r="F12611" t="s">
        <v>89</v>
      </c>
      <c r="G12611" t="s">
        <v>89</v>
      </c>
      <c r="H12611" t="s">
        <v>93</v>
      </c>
    </row>
    <row r="12612" spans="1:8" x14ac:dyDescent="0.25">
      <c r="A12612" t="s">
        <v>422</v>
      </c>
      <c r="B12612" t="s">
        <v>1198</v>
      </c>
      <c r="C12612" t="s">
        <v>89</v>
      </c>
      <c r="D12612" t="s">
        <v>89</v>
      </c>
      <c r="E12612" t="s">
        <v>1388</v>
      </c>
      <c r="F12612" t="s">
        <v>89</v>
      </c>
      <c r="G12612" t="s">
        <v>89</v>
      </c>
      <c r="H12612" t="s">
        <v>93</v>
      </c>
    </row>
    <row r="12613" spans="1:8" x14ac:dyDescent="0.25">
      <c r="A12613" t="s">
        <v>422</v>
      </c>
      <c r="B12613" t="s">
        <v>1333</v>
      </c>
      <c r="C12613" t="s">
        <v>89</v>
      </c>
      <c r="D12613" t="s">
        <v>89</v>
      </c>
      <c r="E12613" t="s">
        <v>1388</v>
      </c>
      <c r="F12613" t="s">
        <v>89</v>
      </c>
      <c r="G12613" t="s">
        <v>89</v>
      </c>
      <c r="H12613" t="s">
        <v>93</v>
      </c>
    </row>
    <row r="12614" spans="1:8" x14ac:dyDescent="0.25">
      <c r="A12614" t="s">
        <v>422</v>
      </c>
      <c r="B12614" t="s">
        <v>1726</v>
      </c>
      <c r="C12614" t="s">
        <v>89</v>
      </c>
      <c r="D12614" t="s">
        <v>89</v>
      </c>
      <c r="E12614" t="s">
        <v>1388</v>
      </c>
      <c r="F12614" t="s">
        <v>89</v>
      </c>
      <c r="G12614" t="s">
        <v>89</v>
      </c>
      <c r="H12614" t="s">
        <v>93</v>
      </c>
    </row>
    <row r="12615" spans="1:8" x14ac:dyDescent="0.25">
      <c r="A12615" t="s">
        <v>422</v>
      </c>
      <c r="B12615" t="s">
        <v>1728</v>
      </c>
      <c r="C12615" t="s">
        <v>89</v>
      </c>
      <c r="D12615" t="s">
        <v>89</v>
      </c>
      <c r="E12615" t="s">
        <v>1388</v>
      </c>
      <c r="F12615" t="s">
        <v>89</v>
      </c>
      <c r="G12615" t="s">
        <v>89</v>
      </c>
      <c r="H12615" t="s">
        <v>93</v>
      </c>
    </row>
    <row r="12616" spans="1:8" x14ac:dyDescent="0.25">
      <c r="A12616" t="s">
        <v>422</v>
      </c>
      <c r="B12616" t="s">
        <v>1437</v>
      </c>
      <c r="C12616" t="s">
        <v>89</v>
      </c>
      <c r="D12616" t="s">
        <v>89</v>
      </c>
      <c r="E12616" t="s">
        <v>1129</v>
      </c>
      <c r="F12616" t="s">
        <v>89</v>
      </c>
      <c r="G12616" t="s">
        <v>89</v>
      </c>
      <c r="H12616" t="s">
        <v>93</v>
      </c>
    </row>
    <row r="12617" spans="1:8" x14ac:dyDescent="0.25">
      <c r="A12617" t="s">
        <v>422</v>
      </c>
      <c r="B12617" t="s">
        <v>1200</v>
      </c>
      <c r="C12617" t="s">
        <v>89</v>
      </c>
      <c r="D12617" t="s">
        <v>89</v>
      </c>
      <c r="E12617" t="s">
        <v>1129</v>
      </c>
      <c r="F12617" t="s">
        <v>89</v>
      </c>
      <c r="G12617" t="s">
        <v>89</v>
      </c>
      <c r="H12617" t="s">
        <v>93</v>
      </c>
    </row>
    <row r="12618" spans="1:8" x14ac:dyDescent="0.25">
      <c r="A12618" t="s">
        <v>422</v>
      </c>
      <c r="B12618" t="s">
        <v>1201</v>
      </c>
      <c r="C12618" t="s">
        <v>89</v>
      </c>
      <c r="D12618" t="s">
        <v>89</v>
      </c>
      <c r="E12618" t="s">
        <v>1131</v>
      </c>
      <c r="F12618" t="s">
        <v>89</v>
      </c>
      <c r="G12618" t="s">
        <v>89</v>
      </c>
      <c r="H12618" t="s">
        <v>93</v>
      </c>
    </row>
    <row r="12619" spans="1:8" x14ac:dyDescent="0.25">
      <c r="A12619" t="s">
        <v>422</v>
      </c>
      <c r="B12619" t="s">
        <v>1128</v>
      </c>
      <c r="C12619" t="s">
        <v>89</v>
      </c>
      <c r="D12619" t="s">
        <v>89</v>
      </c>
      <c r="E12619" t="s">
        <v>1129</v>
      </c>
      <c r="F12619" t="s">
        <v>89</v>
      </c>
      <c r="G12619" t="s">
        <v>89</v>
      </c>
      <c r="H12619" t="s">
        <v>93</v>
      </c>
    </row>
    <row r="12620" spans="1:8" x14ac:dyDescent="0.25">
      <c r="A12620" t="s">
        <v>422</v>
      </c>
      <c r="B12620" t="s">
        <v>1130</v>
      </c>
      <c r="C12620" t="s">
        <v>89</v>
      </c>
      <c r="D12620" t="s">
        <v>89</v>
      </c>
      <c r="E12620" t="s">
        <v>1202</v>
      </c>
      <c r="F12620" t="s">
        <v>89</v>
      </c>
      <c r="G12620" t="s">
        <v>89</v>
      </c>
      <c r="H12620" t="s">
        <v>93</v>
      </c>
    </row>
    <row r="12621" spans="1:8" x14ac:dyDescent="0.25">
      <c r="A12621" t="s">
        <v>422</v>
      </c>
      <c r="B12621" t="s">
        <v>1132</v>
      </c>
      <c r="C12621" t="s">
        <v>89</v>
      </c>
      <c r="D12621" t="s">
        <v>89</v>
      </c>
      <c r="E12621" t="s">
        <v>1286</v>
      </c>
      <c r="F12621" t="s">
        <v>89</v>
      </c>
      <c r="G12621" t="s">
        <v>89</v>
      </c>
      <c r="H12621" t="s">
        <v>93</v>
      </c>
    </row>
    <row r="12622" spans="1:8" x14ac:dyDescent="0.25">
      <c r="A12622" t="s">
        <v>422</v>
      </c>
      <c r="B12622" t="s">
        <v>1268</v>
      </c>
      <c r="C12622" t="s">
        <v>89</v>
      </c>
      <c r="D12622" t="s">
        <v>89</v>
      </c>
      <c r="E12622" t="s">
        <v>1135</v>
      </c>
      <c r="F12622" t="s">
        <v>89</v>
      </c>
      <c r="G12622" t="s">
        <v>89</v>
      </c>
      <c r="H12622" t="s">
        <v>93</v>
      </c>
    </row>
    <row r="12623" spans="1:8" x14ac:dyDescent="0.25">
      <c r="A12623" t="s">
        <v>422</v>
      </c>
      <c r="B12623" t="s">
        <v>1336</v>
      </c>
      <c r="C12623" t="s">
        <v>89</v>
      </c>
      <c r="D12623" t="s">
        <v>89</v>
      </c>
      <c r="E12623" t="s">
        <v>1135</v>
      </c>
      <c r="F12623" t="s">
        <v>89</v>
      </c>
      <c r="G12623" t="s">
        <v>89</v>
      </c>
      <c r="H12623" t="s">
        <v>93</v>
      </c>
    </row>
    <row r="12624" spans="1:8" x14ac:dyDescent="0.25">
      <c r="A12624" t="s">
        <v>422</v>
      </c>
      <c r="B12624" t="s">
        <v>1269</v>
      </c>
      <c r="C12624" t="s">
        <v>89</v>
      </c>
      <c r="D12624" t="s">
        <v>89</v>
      </c>
      <c r="E12624" t="s">
        <v>1135</v>
      </c>
      <c r="F12624" t="s">
        <v>89</v>
      </c>
      <c r="G12624" t="s">
        <v>89</v>
      </c>
      <c r="H12624" t="s">
        <v>93</v>
      </c>
    </row>
    <row r="12625" spans="1:8" x14ac:dyDescent="0.25">
      <c r="A12625" t="s">
        <v>422</v>
      </c>
      <c r="B12625" t="s">
        <v>1232</v>
      </c>
      <c r="C12625" t="s">
        <v>89</v>
      </c>
      <c r="D12625" t="s">
        <v>89</v>
      </c>
      <c r="E12625" t="s">
        <v>1135</v>
      </c>
      <c r="F12625" t="s">
        <v>89</v>
      </c>
      <c r="G12625" t="s">
        <v>89</v>
      </c>
      <c r="H12625" t="s">
        <v>93</v>
      </c>
    </row>
    <row r="12626" spans="1:8" x14ac:dyDescent="0.25">
      <c r="A12626" t="s">
        <v>422</v>
      </c>
      <c r="B12626" t="s">
        <v>1338</v>
      </c>
      <c r="C12626" t="s">
        <v>89</v>
      </c>
      <c r="D12626" t="s">
        <v>89</v>
      </c>
      <c r="E12626" t="s">
        <v>1135</v>
      </c>
      <c r="F12626" t="s">
        <v>89</v>
      </c>
      <c r="G12626" t="s">
        <v>89</v>
      </c>
      <c r="H12626" t="s">
        <v>93</v>
      </c>
    </row>
    <row r="12627" spans="1:8" x14ac:dyDescent="0.25">
      <c r="A12627" t="s">
        <v>422</v>
      </c>
      <c r="B12627" t="s">
        <v>1730</v>
      </c>
      <c r="C12627" t="s">
        <v>89</v>
      </c>
      <c r="D12627" t="s">
        <v>89</v>
      </c>
      <c r="E12627" t="s">
        <v>1135</v>
      </c>
      <c r="F12627" t="s">
        <v>89</v>
      </c>
      <c r="G12627" t="s">
        <v>89</v>
      </c>
      <c r="H12627" t="s">
        <v>93</v>
      </c>
    </row>
    <row r="12628" spans="1:8" x14ac:dyDescent="0.25">
      <c r="A12628" t="s">
        <v>422</v>
      </c>
      <c r="B12628" t="s">
        <v>1138</v>
      </c>
      <c r="C12628" t="s">
        <v>89</v>
      </c>
      <c r="D12628" t="s">
        <v>89</v>
      </c>
      <c r="E12628" t="s">
        <v>1139</v>
      </c>
      <c r="F12628" t="s">
        <v>89</v>
      </c>
      <c r="G12628" t="s">
        <v>89</v>
      </c>
      <c r="H12628" t="s">
        <v>93</v>
      </c>
    </row>
    <row r="12629" spans="1:8" x14ac:dyDescent="0.25">
      <c r="A12629" t="s">
        <v>423</v>
      </c>
      <c r="B12629" t="s">
        <v>2858</v>
      </c>
      <c r="C12629" t="s">
        <v>89</v>
      </c>
      <c r="D12629" t="s">
        <v>9241</v>
      </c>
      <c r="E12629" t="s">
        <v>1115</v>
      </c>
      <c r="F12629" t="s">
        <v>89</v>
      </c>
      <c r="G12629" t="s">
        <v>89</v>
      </c>
      <c r="H12629" t="s">
        <v>93</v>
      </c>
    </row>
    <row r="12630" spans="1:8" x14ac:dyDescent="0.25">
      <c r="A12630" t="s">
        <v>423</v>
      </c>
      <c r="B12630" t="s">
        <v>2599</v>
      </c>
      <c r="C12630" t="s">
        <v>89</v>
      </c>
      <c r="D12630" t="s">
        <v>9242</v>
      </c>
      <c r="E12630" t="s">
        <v>1235</v>
      </c>
      <c r="F12630" t="s">
        <v>89</v>
      </c>
      <c r="G12630" t="s">
        <v>89</v>
      </c>
      <c r="H12630" t="s">
        <v>93</v>
      </c>
    </row>
    <row r="12631" spans="1:8" x14ac:dyDescent="0.25">
      <c r="A12631" t="s">
        <v>423</v>
      </c>
      <c r="B12631" t="s">
        <v>2896</v>
      </c>
      <c r="C12631" t="s">
        <v>89</v>
      </c>
      <c r="D12631" t="s">
        <v>9243</v>
      </c>
      <c r="E12631" t="s">
        <v>1115</v>
      </c>
      <c r="F12631" t="s">
        <v>89</v>
      </c>
      <c r="G12631" t="s">
        <v>89</v>
      </c>
      <c r="H12631" t="s">
        <v>93</v>
      </c>
    </row>
    <row r="12632" spans="1:8" x14ac:dyDescent="0.25">
      <c r="A12632" t="s">
        <v>423</v>
      </c>
      <c r="B12632" t="s">
        <v>2397</v>
      </c>
      <c r="C12632" t="s">
        <v>89</v>
      </c>
      <c r="D12632" t="s">
        <v>9244</v>
      </c>
      <c r="E12632" t="s">
        <v>1115</v>
      </c>
      <c r="F12632" t="s">
        <v>89</v>
      </c>
      <c r="G12632" t="s">
        <v>89</v>
      </c>
      <c r="H12632" t="s">
        <v>93</v>
      </c>
    </row>
    <row r="12633" spans="1:8" x14ac:dyDescent="0.25">
      <c r="A12633" t="s">
        <v>423</v>
      </c>
      <c r="B12633" t="s">
        <v>1112</v>
      </c>
      <c r="C12633" t="s">
        <v>89</v>
      </c>
      <c r="D12633" t="s">
        <v>9245</v>
      </c>
      <c r="E12633" t="s">
        <v>1272</v>
      </c>
      <c r="F12633" t="s">
        <v>89</v>
      </c>
      <c r="G12633" t="s">
        <v>89</v>
      </c>
      <c r="H12633" t="s">
        <v>93</v>
      </c>
    </row>
    <row r="12634" spans="1:8" x14ac:dyDescent="0.25">
      <c r="A12634" t="s">
        <v>423</v>
      </c>
      <c r="B12634" t="s">
        <v>9246</v>
      </c>
      <c r="C12634" t="s">
        <v>89</v>
      </c>
      <c r="D12634" t="s">
        <v>9247</v>
      </c>
      <c r="E12634" t="s">
        <v>9248</v>
      </c>
      <c r="F12634" t="s">
        <v>89</v>
      </c>
      <c r="G12634" t="s">
        <v>89</v>
      </c>
      <c r="H12634" t="s">
        <v>93</v>
      </c>
    </row>
    <row r="12635" spans="1:8" x14ac:dyDescent="0.25">
      <c r="A12635" t="s">
        <v>423</v>
      </c>
      <c r="B12635" t="s">
        <v>9249</v>
      </c>
      <c r="C12635" t="s">
        <v>89</v>
      </c>
      <c r="D12635" t="s">
        <v>9250</v>
      </c>
      <c r="E12635" t="s">
        <v>1238</v>
      </c>
      <c r="F12635" t="s">
        <v>89</v>
      </c>
      <c r="G12635" t="s">
        <v>89</v>
      </c>
      <c r="H12635" t="s">
        <v>93</v>
      </c>
    </row>
    <row r="12636" spans="1:8" x14ac:dyDescent="0.25">
      <c r="A12636" t="s">
        <v>423</v>
      </c>
      <c r="B12636" t="s">
        <v>9251</v>
      </c>
      <c r="C12636" t="s">
        <v>89</v>
      </c>
      <c r="D12636" t="s">
        <v>89</v>
      </c>
      <c r="E12636" t="s">
        <v>1235</v>
      </c>
      <c r="F12636" t="s">
        <v>89</v>
      </c>
      <c r="G12636" t="s">
        <v>89</v>
      </c>
      <c r="H12636" t="s">
        <v>93</v>
      </c>
    </row>
    <row r="12637" spans="1:8" x14ac:dyDescent="0.25">
      <c r="A12637" t="s">
        <v>423</v>
      </c>
      <c r="B12637" t="s">
        <v>1134</v>
      </c>
      <c r="C12637" t="s">
        <v>89</v>
      </c>
      <c r="D12637" t="s">
        <v>89</v>
      </c>
      <c r="E12637" t="s">
        <v>1135</v>
      </c>
      <c r="F12637" t="s">
        <v>89</v>
      </c>
      <c r="G12637" t="s">
        <v>89</v>
      </c>
      <c r="H12637" t="s">
        <v>93</v>
      </c>
    </row>
    <row r="12638" spans="1:8" x14ac:dyDescent="0.25">
      <c r="A12638" t="s">
        <v>423</v>
      </c>
      <c r="B12638" t="s">
        <v>9252</v>
      </c>
      <c r="C12638" t="s">
        <v>89</v>
      </c>
      <c r="D12638" t="s">
        <v>89</v>
      </c>
      <c r="E12638" t="s">
        <v>1113</v>
      </c>
      <c r="F12638" t="s">
        <v>89</v>
      </c>
      <c r="G12638" t="s">
        <v>89</v>
      </c>
      <c r="H12638" t="s">
        <v>93</v>
      </c>
    </row>
    <row r="12639" spans="1:8" x14ac:dyDescent="0.25">
      <c r="A12639" t="s">
        <v>423</v>
      </c>
      <c r="B12639" t="s">
        <v>1136</v>
      </c>
      <c r="C12639" t="s">
        <v>89</v>
      </c>
      <c r="D12639" t="s">
        <v>89</v>
      </c>
      <c r="E12639" t="s">
        <v>1135</v>
      </c>
      <c r="F12639" t="s">
        <v>89</v>
      </c>
      <c r="G12639" t="s">
        <v>89</v>
      </c>
      <c r="H12639" t="s">
        <v>93</v>
      </c>
    </row>
    <row r="12640" spans="1:8" x14ac:dyDescent="0.25">
      <c r="A12640" t="s">
        <v>423</v>
      </c>
      <c r="B12640" t="s">
        <v>1703</v>
      </c>
      <c r="C12640" t="s">
        <v>89</v>
      </c>
      <c r="D12640" t="s">
        <v>89</v>
      </c>
      <c r="E12640" t="s">
        <v>1135</v>
      </c>
      <c r="F12640" t="s">
        <v>89</v>
      </c>
      <c r="G12640" t="s">
        <v>89</v>
      </c>
      <c r="H12640" t="s">
        <v>93</v>
      </c>
    </row>
    <row r="12641" spans="1:8" x14ac:dyDescent="0.25">
      <c r="A12641" t="s">
        <v>423</v>
      </c>
      <c r="B12641" t="s">
        <v>1137</v>
      </c>
      <c r="C12641" t="s">
        <v>89</v>
      </c>
      <c r="D12641" t="s">
        <v>89</v>
      </c>
      <c r="E12641" t="s">
        <v>1135</v>
      </c>
      <c r="F12641" t="s">
        <v>89</v>
      </c>
      <c r="G12641" t="s">
        <v>89</v>
      </c>
      <c r="H12641" t="s">
        <v>93</v>
      </c>
    </row>
    <row r="12642" spans="1:8" x14ac:dyDescent="0.25">
      <c r="A12642" t="s">
        <v>423</v>
      </c>
      <c r="B12642" t="s">
        <v>9253</v>
      </c>
      <c r="C12642" t="s">
        <v>89</v>
      </c>
      <c r="D12642" t="s">
        <v>89</v>
      </c>
      <c r="E12642" t="s">
        <v>1113</v>
      </c>
      <c r="F12642" t="s">
        <v>89</v>
      </c>
      <c r="G12642" t="s">
        <v>89</v>
      </c>
      <c r="H12642" t="s">
        <v>93</v>
      </c>
    </row>
    <row r="12643" spans="1:8" x14ac:dyDescent="0.25">
      <c r="A12643" t="s">
        <v>423</v>
      </c>
      <c r="B12643" t="s">
        <v>9254</v>
      </c>
      <c r="C12643" t="s">
        <v>89</v>
      </c>
      <c r="D12643" t="s">
        <v>89</v>
      </c>
      <c r="E12643" t="s">
        <v>1113</v>
      </c>
      <c r="F12643" t="s">
        <v>89</v>
      </c>
      <c r="G12643" t="s">
        <v>89</v>
      </c>
      <c r="H12643" t="s">
        <v>93</v>
      </c>
    </row>
    <row r="12644" spans="1:8" x14ac:dyDescent="0.25">
      <c r="A12644" t="s">
        <v>423</v>
      </c>
      <c r="B12644" t="s">
        <v>2118</v>
      </c>
      <c r="C12644" t="s">
        <v>89</v>
      </c>
      <c r="D12644" t="s">
        <v>89</v>
      </c>
      <c r="E12644" t="s">
        <v>1135</v>
      </c>
      <c r="F12644" t="s">
        <v>89</v>
      </c>
      <c r="G12644" t="s">
        <v>89</v>
      </c>
      <c r="H12644" t="s">
        <v>93</v>
      </c>
    </row>
    <row r="12645" spans="1:8" x14ac:dyDescent="0.25">
      <c r="A12645" t="s">
        <v>423</v>
      </c>
      <c r="B12645" t="s">
        <v>9020</v>
      </c>
      <c r="C12645" t="s">
        <v>89</v>
      </c>
      <c r="D12645" t="s">
        <v>89</v>
      </c>
      <c r="E12645" t="s">
        <v>1235</v>
      </c>
      <c r="F12645" t="s">
        <v>89</v>
      </c>
      <c r="G12645" t="s">
        <v>89</v>
      </c>
      <c r="H12645" t="s">
        <v>93</v>
      </c>
    </row>
    <row r="12646" spans="1:8" x14ac:dyDescent="0.25">
      <c r="A12646" t="s">
        <v>423</v>
      </c>
      <c r="B12646" t="s">
        <v>1706</v>
      </c>
      <c r="C12646" t="s">
        <v>89</v>
      </c>
      <c r="D12646" t="s">
        <v>9255</v>
      </c>
      <c r="E12646" t="s">
        <v>1235</v>
      </c>
      <c r="F12646" t="s">
        <v>89</v>
      </c>
      <c r="G12646" t="s">
        <v>89</v>
      </c>
      <c r="H12646" t="s">
        <v>93</v>
      </c>
    </row>
    <row r="12647" spans="1:8" x14ac:dyDescent="0.25">
      <c r="A12647" t="s">
        <v>423</v>
      </c>
      <c r="B12647" t="s">
        <v>5788</v>
      </c>
      <c r="C12647" t="s">
        <v>89</v>
      </c>
      <c r="D12647" t="s">
        <v>89</v>
      </c>
      <c r="E12647" t="s">
        <v>1135</v>
      </c>
      <c r="F12647" t="s">
        <v>89</v>
      </c>
      <c r="G12647" t="s">
        <v>89</v>
      </c>
      <c r="H12647" t="s">
        <v>93</v>
      </c>
    </row>
    <row r="12648" spans="1:8" x14ac:dyDescent="0.25">
      <c r="A12648" t="s">
        <v>423</v>
      </c>
      <c r="B12648" t="s">
        <v>9256</v>
      </c>
      <c r="C12648" t="s">
        <v>89</v>
      </c>
      <c r="D12648" t="s">
        <v>89</v>
      </c>
      <c r="E12648" t="s">
        <v>1135</v>
      </c>
      <c r="F12648" t="s">
        <v>89</v>
      </c>
      <c r="G12648" t="s">
        <v>89</v>
      </c>
      <c r="H12648" t="s">
        <v>93</v>
      </c>
    </row>
    <row r="12649" spans="1:8" x14ac:dyDescent="0.25">
      <c r="A12649" t="s">
        <v>423</v>
      </c>
      <c r="B12649" t="s">
        <v>1392</v>
      </c>
      <c r="C12649" t="s">
        <v>89</v>
      </c>
      <c r="D12649" t="s">
        <v>89</v>
      </c>
      <c r="E12649" t="s">
        <v>1272</v>
      </c>
      <c r="F12649" t="s">
        <v>89</v>
      </c>
      <c r="G12649" t="s">
        <v>89</v>
      </c>
      <c r="H12649" t="s">
        <v>93</v>
      </c>
    </row>
    <row r="12650" spans="1:8" x14ac:dyDescent="0.25">
      <c r="A12650" t="s">
        <v>423</v>
      </c>
      <c r="B12650" t="s">
        <v>1112</v>
      </c>
      <c r="C12650" t="s">
        <v>89</v>
      </c>
      <c r="D12650" t="s">
        <v>9245</v>
      </c>
      <c r="E12650" t="s">
        <v>1272</v>
      </c>
      <c r="F12650" t="s">
        <v>89</v>
      </c>
      <c r="G12650" t="s">
        <v>89</v>
      </c>
      <c r="H12650" t="s">
        <v>93</v>
      </c>
    </row>
    <row r="12651" spans="1:8" x14ac:dyDescent="0.25">
      <c r="A12651" t="s">
        <v>423</v>
      </c>
      <c r="B12651" t="s">
        <v>2887</v>
      </c>
      <c r="C12651" t="s">
        <v>89</v>
      </c>
      <c r="D12651" t="s">
        <v>9257</v>
      </c>
      <c r="E12651" t="s">
        <v>1115</v>
      </c>
      <c r="F12651" t="s">
        <v>89</v>
      </c>
      <c r="G12651" t="s">
        <v>89</v>
      </c>
      <c r="H12651" t="s">
        <v>93</v>
      </c>
    </row>
    <row r="12652" spans="1:8" x14ac:dyDescent="0.25">
      <c r="A12652" t="s">
        <v>423</v>
      </c>
      <c r="B12652" t="s">
        <v>1114</v>
      </c>
      <c r="C12652" t="s">
        <v>89</v>
      </c>
      <c r="D12652" t="s">
        <v>9258</v>
      </c>
      <c r="E12652" t="s">
        <v>1115</v>
      </c>
      <c r="F12652" t="s">
        <v>89</v>
      </c>
      <c r="G12652" t="s">
        <v>89</v>
      </c>
      <c r="H12652" t="s">
        <v>93</v>
      </c>
    </row>
    <row r="12653" spans="1:8" x14ac:dyDescent="0.25">
      <c r="A12653" t="s">
        <v>423</v>
      </c>
      <c r="B12653" t="s">
        <v>2397</v>
      </c>
      <c r="C12653" t="s">
        <v>89</v>
      </c>
      <c r="D12653" t="s">
        <v>9244</v>
      </c>
      <c r="E12653" t="s">
        <v>1115</v>
      </c>
      <c r="F12653" t="s">
        <v>89</v>
      </c>
      <c r="G12653" t="s">
        <v>89</v>
      </c>
      <c r="H12653" t="s">
        <v>93</v>
      </c>
    </row>
    <row r="12654" spans="1:8" x14ac:dyDescent="0.25">
      <c r="A12654" t="s">
        <v>423</v>
      </c>
      <c r="B12654" t="s">
        <v>2896</v>
      </c>
      <c r="C12654" t="s">
        <v>89</v>
      </c>
      <c r="D12654" t="s">
        <v>9243</v>
      </c>
      <c r="E12654" t="s">
        <v>1115</v>
      </c>
      <c r="F12654" t="s">
        <v>89</v>
      </c>
      <c r="G12654" t="s">
        <v>89</v>
      </c>
      <c r="H12654" t="s">
        <v>93</v>
      </c>
    </row>
    <row r="12655" spans="1:8" x14ac:dyDescent="0.25">
      <c r="A12655" t="s">
        <v>423</v>
      </c>
      <c r="B12655" t="s">
        <v>2398</v>
      </c>
      <c r="C12655" t="s">
        <v>89</v>
      </c>
      <c r="D12655" t="s">
        <v>9259</v>
      </c>
      <c r="E12655" t="s">
        <v>1100</v>
      </c>
      <c r="F12655" t="s">
        <v>89</v>
      </c>
      <c r="G12655" t="s">
        <v>89</v>
      </c>
      <c r="H12655" t="s">
        <v>93</v>
      </c>
    </row>
    <row r="12656" spans="1:8" x14ac:dyDescent="0.25">
      <c r="A12656" t="s">
        <v>423</v>
      </c>
      <c r="B12656" t="s">
        <v>9260</v>
      </c>
      <c r="C12656" t="s">
        <v>89</v>
      </c>
      <c r="D12656" t="s">
        <v>9261</v>
      </c>
      <c r="E12656" t="s">
        <v>1100</v>
      </c>
      <c r="F12656" t="s">
        <v>89</v>
      </c>
      <c r="G12656" t="s">
        <v>89</v>
      </c>
      <c r="H12656" t="s">
        <v>93</v>
      </c>
    </row>
    <row r="12657" spans="1:8" x14ac:dyDescent="0.25">
      <c r="A12657" t="s">
        <v>423</v>
      </c>
      <c r="B12657" t="s">
        <v>2858</v>
      </c>
      <c r="C12657" t="s">
        <v>89</v>
      </c>
      <c r="D12657" t="s">
        <v>9241</v>
      </c>
      <c r="E12657" t="s">
        <v>1115</v>
      </c>
      <c r="F12657" t="s">
        <v>89</v>
      </c>
      <c r="G12657" t="s">
        <v>89</v>
      </c>
      <c r="H12657" t="s">
        <v>93</v>
      </c>
    </row>
    <row r="12658" spans="1:8" x14ac:dyDescent="0.25">
      <c r="A12658" t="s">
        <v>423</v>
      </c>
      <c r="B12658" t="s">
        <v>1323</v>
      </c>
      <c r="C12658" t="s">
        <v>89</v>
      </c>
      <c r="D12658" t="s">
        <v>9262</v>
      </c>
      <c r="E12658" t="s">
        <v>1113</v>
      </c>
      <c r="F12658" t="s">
        <v>89</v>
      </c>
      <c r="G12658" t="s">
        <v>89</v>
      </c>
      <c r="H12658" t="s">
        <v>93</v>
      </c>
    </row>
    <row r="12659" spans="1:8" x14ac:dyDescent="0.25">
      <c r="A12659" t="s">
        <v>423</v>
      </c>
      <c r="B12659" t="s">
        <v>1321</v>
      </c>
      <c r="C12659" t="s">
        <v>89</v>
      </c>
      <c r="D12659" t="s">
        <v>9263</v>
      </c>
      <c r="E12659" t="s">
        <v>1272</v>
      </c>
      <c r="F12659" t="s">
        <v>89</v>
      </c>
      <c r="G12659" t="s">
        <v>89</v>
      </c>
      <c r="H12659" t="s">
        <v>93</v>
      </c>
    </row>
    <row r="12660" spans="1:8" x14ac:dyDescent="0.25">
      <c r="A12660" t="s">
        <v>423</v>
      </c>
      <c r="B12660" t="s">
        <v>1836</v>
      </c>
      <c r="C12660" t="s">
        <v>89</v>
      </c>
      <c r="D12660" t="s">
        <v>9263</v>
      </c>
      <c r="E12660" t="s">
        <v>1115</v>
      </c>
      <c r="F12660" t="s">
        <v>89</v>
      </c>
      <c r="G12660" t="s">
        <v>89</v>
      </c>
      <c r="H12660" t="s">
        <v>93</v>
      </c>
    </row>
    <row r="12661" spans="1:8" x14ac:dyDescent="0.25">
      <c r="A12661" t="s">
        <v>423</v>
      </c>
      <c r="B12661" t="s">
        <v>1803</v>
      </c>
      <c r="C12661" t="s">
        <v>89</v>
      </c>
      <c r="D12661" t="s">
        <v>9264</v>
      </c>
      <c r="E12661" t="s">
        <v>1272</v>
      </c>
      <c r="F12661" t="s">
        <v>89</v>
      </c>
      <c r="G12661" t="s">
        <v>89</v>
      </c>
      <c r="H12661" t="s">
        <v>93</v>
      </c>
    </row>
    <row r="12662" spans="1:8" x14ac:dyDescent="0.25">
      <c r="A12662" t="s">
        <v>423</v>
      </c>
      <c r="B12662" t="s">
        <v>2905</v>
      </c>
      <c r="C12662" t="s">
        <v>89</v>
      </c>
      <c r="D12662" t="s">
        <v>9265</v>
      </c>
      <c r="E12662" t="s">
        <v>1235</v>
      </c>
      <c r="F12662" t="s">
        <v>89</v>
      </c>
      <c r="G12662" t="s">
        <v>89</v>
      </c>
      <c r="H12662" t="s">
        <v>93</v>
      </c>
    </row>
    <row r="12663" spans="1:8" x14ac:dyDescent="0.25">
      <c r="A12663" t="s">
        <v>423</v>
      </c>
      <c r="B12663" t="s">
        <v>1308</v>
      </c>
      <c r="C12663" t="s">
        <v>89</v>
      </c>
      <c r="D12663" t="s">
        <v>9266</v>
      </c>
      <c r="E12663" t="s">
        <v>1113</v>
      </c>
      <c r="F12663" t="s">
        <v>89</v>
      </c>
      <c r="G12663" t="s">
        <v>89</v>
      </c>
      <c r="H12663" t="s">
        <v>93</v>
      </c>
    </row>
    <row r="12664" spans="1:8" x14ac:dyDescent="0.25">
      <c r="A12664" t="s">
        <v>423</v>
      </c>
      <c r="B12664" t="s">
        <v>9267</v>
      </c>
      <c r="C12664" t="s">
        <v>89</v>
      </c>
      <c r="D12664" t="s">
        <v>9268</v>
      </c>
      <c r="E12664" t="s">
        <v>1100</v>
      </c>
      <c r="F12664" t="s">
        <v>89</v>
      </c>
      <c r="G12664" t="s">
        <v>89</v>
      </c>
      <c r="H12664" t="s">
        <v>93</v>
      </c>
    </row>
    <row r="12665" spans="1:8" x14ac:dyDescent="0.25">
      <c r="A12665" t="s">
        <v>423</v>
      </c>
      <c r="B12665" t="s">
        <v>2599</v>
      </c>
      <c r="C12665" t="s">
        <v>89</v>
      </c>
      <c r="D12665" t="s">
        <v>9242</v>
      </c>
      <c r="E12665" t="s">
        <v>1235</v>
      </c>
      <c r="F12665" t="s">
        <v>89</v>
      </c>
      <c r="G12665" t="s">
        <v>89</v>
      </c>
      <c r="H12665" t="s">
        <v>93</v>
      </c>
    </row>
    <row r="12666" spans="1:8" x14ac:dyDescent="0.25">
      <c r="A12666" t="s">
        <v>423</v>
      </c>
      <c r="B12666" t="s">
        <v>1301</v>
      </c>
      <c r="C12666" t="s">
        <v>89</v>
      </c>
      <c r="D12666" t="s">
        <v>9269</v>
      </c>
      <c r="E12666" t="s">
        <v>1100</v>
      </c>
      <c r="F12666" t="s">
        <v>89</v>
      </c>
      <c r="G12666" t="s">
        <v>89</v>
      </c>
      <c r="H12666" t="s">
        <v>93</v>
      </c>
    </row>
    <row r="12667" spans="1:8" x14ac:dyDescent="0.25">
      <c r="A12667" t="s">
        <v>423</v>
      </c>
      <c r="B12667" t="s">
        <v>1197</v>
      </c>
      <c r="C12667" t="s">
        <v>89</v>
      </c>
      <c r="D12667" t="s">
        <v>9270</v>
      </c>
      <c r="E12667" t="s">
        <v>1335</v>
      </c>
      <c r="F12667" t="s">
        <v>89</v>
      </c>
      <c r="G12667" t="s">
        <v>89</v>
      </c>
      <c r="H12667" t="s">
        <v>93</v>
      </c>
    </row>
    <row r="12668" spans="1:8" x14ac:dyDescent="0.25">
      <c r="A12668" t="s">
        <v>423</v>
      </c>
      <c r="B12668" t="s">
        <v>1122</v>
      </c>
      <c r="C12668" t="s">
        <v>89</v>
      </c>
      <c r="D12668" t="s">
        <v>89</v>
      </c>
      <c r="E12668" t="s">
        <v>1218</v>
      </c>
      <c r="F12668" t="s">
        <v>89</v>
      </c>
      <c r="G12668" t="s">
        <v>89</v>
      </c>
      <c r="H12668" t="s">
        <v>93</v>
      </c>
    </row>
    <row r="12669" spans="1:8" x14ac:dyDescent="0.25">
      <c r="A12669" t="s">
        <v>423</v>
      </c>
      <c r="B12669" t="s">
        <v>9271</v>
      </c>
      <c r="C12669" t="s">
        <v>89</v>
      </c>
      <c r="D12669" t="s">
        <v>89</v>
      </c>
      <c r="E12669" t="s">
        <v>1218</v>
      </c>
      <c r="F12669" t="s">
        <v>89</v>
      </c>
      <c r="G12669" t="s">
        <v>89</v>
      </c>
      <c r="H12669" t="s">
        <v>93</v>
      </c>
    </row>
    <row r="12670" spans="1:8" x14ac:dyDescent="0.25">
      <c r="A12670" t="s">
        <v>423</v>
      </c>
      <c r="B12670" t="s">
        <v>1124</v>
      </c>
      <c r="C12670" t="s">
        <v>89</v>
      </c>
      <c r="D12670" t="s">
        <v>89</v>
      </c>
      <c r="E12670" t="s">
        <v>1218</v>
      </c>
      <c r="F12670" t="s">
        <v>89</v>
      </c>
      <c r="G12670" t="s">
        <v>89</v>
      </c>
      <c r="H12670" t="s">
        <v>93</v>
      </c>
    </row>
    <row r="12671" spans="1:8" x14ac:dyDescent="0.25">
      <c r="A12671" t="s">
        <v>423</v>
      </c>
      <c r="B12671" t="s">
        <v>1513</v>
      </c>
      <c r="C12671" t="s">
        <v>89</v>
      </c>
      <c r="D12671" t="s">
        <v>89</v>
      </c>
      <c r="E12671" t="s">
        <v>1286</v>
      </c>
      <c r="F12671" t="s">
        <v>89</v>
      </c>
      <c r="G12671" t="s">
        <v>89</v>
      </c>
      <c r="H12671" t="s">
        <v>93</v>
      </c>
    </row>
    <row r="12672" spans="1:8" x14ac:dyDescent="0.25">
      <c r="A12672" t="s">
        <v>423</v>
      </c>
      <c r="B12672" t="s">
        <v>1128</v>
      </c>
      <c r="C12672" t="s">
        <v>89</v>
      </c>
      <c r="D12672" t="s">
        <v>89</v>
      </c>
      <c r="E12672" t="s">
        <v>1231</v>
      </c>
      <c r="F12672" t="s">
        <v>89</v>
      </c>
      <c r="G12672" t="s">
        <v>89</v>
      </c>
      <c r="H12672" t="s">
        <v>93</v>
      </c>
    </row>
    <row r="12673" spans="1:8" x14ac:dyDescent="0.25">
      <c r="A12673" t="s">
        <v>423</v>
      </c>
      <c r="B12673" t="s">
        <v>1201</v>
      </c>
      <c r="C12673" t="s">
        <v>89</v>
      </c>
      <c r="D12673" t="s">
        <v>89</v>
      </c>
      <c r="E12673" t="s">
        <v>1202</v>
      </c>
      <c r="F12673" t="s">
        <v>89</v>
      </c>
      <c r="G12673" t="s">
        <v>89</v>
      </c>
      <c r="H12673" t="s">
        <v>93</v>
      </c>
    </row>
    <row r="12674" spans="1:8" x14ac:dyDescent="0.25">
      <c r="A12674" t="s">
        <v>423</v>
      </c>
      <c r="B12674" t="s">
        <v>1232</v>
      </c>
      <c r="C12674" t="s">
        <v>89</v>
      </c>
      <c r="D12674" t="s">
        <v>89</v>
      </c>
      <c r="E12674" t="s">
        <v>1335</v>
      </c>
      <c r="F12674" t="s">
        <v>89</v>
      </c>
      <c r="G12674" t="s">
        <v>89</v>
      </c>
      <c r="H12674" t="s">
        <v>93</v>
      </c>
    </row>
    <row r="12675" spans="1:8" x14ac:dyDescent="0.25">
      <c r="A12675" t="s">
        <v>423</v>
      </c>
      <c r="B12675" t="s">
        <v>1138</v>
      </c>
      <c r="C12675" t="s">
        <v>89</v>
      </c>
      <c r="D12675" t="s">
        <v>89</v>
      </c>
      <c r="E12675" t="s">
        <v>1139</v>
      </c>
      <c r="F12675" t="s">
        <v>89</v>
      </c>
      <c r="G12675" t="s">
        <v>89</v>
      </c>
      <c r="H12675" t="s">
        <v>93</v>
      </c>
    </row>
    <row r="12676" spans="1:8" x14ac:dyDescent="0.25">
      <c r="A12676" t="s">
        <v>424</v>
      </c>
      <c r="B12676" t="s">
        <v>5550</v>
      </c>
      <c r="C12676" t="s">
        <v>89</v>
      </c>
      <c r="D12676" t="s">
        <v>9272</v>
      </c>
      <c r="E12676" t="s">
        <v>1100</v>
      </c>
      <c r="F12676" t="s">
        <v>89</v>
      </c>
      <c r="G12676" t="s">
        <v>89</v>
      </c>
      <c r="H12676" t="s">
        <v>93</v>
      </c>
    </row>
    <row r="12677" spans="1:8" x14ac:dyDescent="0.25">
      <c r="A12677" t="s">
        <v>424</v>
      </c>
      <c r="B12677" t="s">
        <v>1658</v>
      </c>
      <c r="C12677" t="s">
        <v>89</v>
      </c>
      <c r="D12677" t="s">
        <v>9273</v>
      </c>
      <c r="E12677" t="s">
        <v>1100</v>
      </c>
      <c r="F12677" t="s">
        <v>89</v>
      </c>
      <c r="G12677" t="s">
        <v>89</v>
      </c>
      <c r="H12677" t="s">
        <v>93</v>
      </c>
    </row>
    <row r="12678" spans="1:8" x14ac:dyDescent="0.25">
      <c r="A12678" t="s">
        <v>424</v>
      </c>
      <c r="B12678" t="s">
        <v>9274</v>
      </c>
      <c r="C12678" t="s">
        <v>89</v>
      </c>
      <c r="D12678" t="s">
        <v>9275</v>
      </c>
      <c r="E12678" t="s">
        <v>1100</v>
      </c>
      <c r="F12678" t="s">
        <v>89</v>
      </c>
      <c r="G12678" t="s">
        <v>89</v>
      </c>
      <c r="H12678" t="s">
        <v>93</v>
      </c>
    </row>
    <row r="12679" spans="1:8" x14ac:dyDescent="0.25">
      <c r="A12679" t="s">
        <v>424</v>
      </c>
      <c r="B12679" t="s">
        <v>9276</v>
      </c>
      <c r="C12679" t="s">
        <v>89</v>
      </c>
      <c r="D12679" t="s">
        <v>9277</v>
      </c>
      <c r="E12679" t="s">
        <v>1097</v>
      </c>
      <c r="F12679" t="s">
        <v>89</v>
      </c>
      <c r="G12679" t="s">
        <v>89</v>
      </c>
      <c r="H12679" t="s">
        <v>93</v>
      </c>
    </row>
    <row r="12680" spans="1:8" x14ac:dyDescent="0.25">
      <c r="A12680" t="s">
        <v>424</v>
      </c>
      <c r="B12680" t="s">
        <v>9278</v>
      </c>
      <c r="C12680" t="s">
        <v>89</v>
      </c>
      <c r="D12680" t="s">
        <v>1682</v>
      </c>
      <c r="E12680" t="s">
        <v>1135</v>
      </c>
      <c r="F12680" t="s">
        <v>89</v>
      </c>
      <c r="G12680" t="s">
        <v>89</v>
      </c>
      <c r="H12680" t="s">
        <v>93</v>
      </c>
    </row>
    <row r="12681" spans="1:8" x14ac:dyDescent="0.25">
      <c r="A12681" t="s">
        <v>424</v>
      </c>
      <c r="B12681" t="s">
        <v>9279</v>
      </c>
      <c r="C12681" t="s">
        <v>89</v>
      </c>
      <c r="D12681" t="s">
        <v>9280</v>
      </c>
      <c r="E12681" t="s">
        <v>1164</v>
      </c>
      <c r="F12681" t="s">
        <v>89</v>
      </c>
      <c r="G12681" t="s">
        <v>89</v>
      </c>
      <c r="H12681" t="s">
        <v>93</v>
      </c>
    </row>
    <row r="12682" spans="1:8" x14ac:dyDescent="0.25">
      <c r="A12682" t="s">
        <v>424</v>
      </c>
      <c r="B12682" t="s">
        <v>9281</v>
      </c>
      <c r="C12682" t="s">
        <v>89</v>
      </c>
      <c r="D12682" t="s">
        <v>9282</v>
      </c>
      <c r="E12682" t="s">
        <v>1097</v>
      </c>
      <c r="F12682" t="s">
        <v>89</v>
      </c>
      <c r="G12682" t="s">
        <v>89</v>
      </c>
      <c r="H12682" t="s">
        <v>93</v>
      </c>
    </row>
    <row r="12683" spans="1:8" x14ac:dyDescent="0.25">
      <c r="A12683" t="s">
        <v>424</v>
      </c>
      <c r="B12683" t="s">
        <v>9276</v>
      </c>
      <c r="C12683" t="s">
        <v>89</v>
      </c>
      <c r="D12683" t="s">
        <v>9277</v>
      </c>
      <c r="E12683" t="s">
        <v>1097</v>
      </c>
      <c r="F12683" t="s">
        <v>89</v>
      </c>
      <c r="G12683" t="s">
        <v>89</v>
      </c>
      <c r="H12683" t="s">
        <v>93</v>
      </c>
    </row>
    <row r="12684" spans="1:8" x14ac:dyDescent="0.25">
      <c r="A12684" t="s">
        <v>424</v>
      </c>
      <c r="B12684" t="s">
        <v>1652</v>
      </c>
      <c r="C12684" t="s">
        <v>89</v>
      </c>
      <c r="D12684" t="s">
        <v>9283</v>
      </c>
      <c r="E12684" t="s">
        <v>1097</v>
      </c>
      <c r="F12684" t="s">
        <v>89</v>
      </c>
      <c r="G12684" t="s">
        <v>89</v>
      </c>
      <c r="H12684" t="s">
        <v>93</v>
      </c>
    </row>
    <row r="12685" spans="1:8" x14ac:dyDescent="0.25">
      <c r="A12685" t="s">
        <v>424</v>
      </c>
      <c r="B12685" t="s">
        <v>2189</v>
      </c>
      <c r="C12685" t="s">
        <v>89</v>
      </c>
      <c r="D12685" t="s">
        <v>9284</v>
      </c>
      <c r="E12685" t="s">
        <v>1097</v>
      </c>
      <c r="F12685" t="s">
        <v>89</v>
      </c>
      <c r="G12685" t="s">
        <v>89</v>
      </c>
      <c r="H12685" t="s">
        <v>93</v>
      </c>
    </row>
    <row r="12686" spans="1:8" x14ac:dyDescent="0.25">
      <c r="A12686" t="s">
        <v>424</v>
      </c>
      <c r="B12686" t="s">
        <v>5013</v>
      </c>
      <c r="C12686" t="s">
        <v>89</v>
      </c>
      <c r="D12686" t="s">
        <v>9285</v>
      </c>
      <c r="E12686" t="s">
        <v>1097</v>
      </c>
      <c r="F12686" t="s">
        <v>89</v>
      </c>
      <c r="G12686" t="s">
        <v>89</v>
      </c>
      <c r="H12686" t="s">
        <v>93</v>
      </c>
    </row>
    <row r="12687" spans="1:8" x14ac:dyDescent="0.25">
      <c r="A12687" t="s">
        <v>424</v>
      </c>
      <c r="B12687" t="s">
        <v>1660</v>
      </c>
      <c r="C12687" t="s">
        <v>89</v>
      </c>
      <c r="D12687" t="s">
        <v>9286</v>
      </c>
      <c r="E12687" t="s">
        <v>1097</v>
      </c>
      <c r="F12687" t="s">
        <v>89</v>
      </c>
      <c r="G12687" t="s">
        <v>89</v>
      </c>
      <c r="H12687" t="s">
        <v>93</v>
      </c>
    </row>
    <row r="12688" spans="1:8" x14ac:dyDescent="0.25">
      <c r="A12688" t="s">
        <v>424</v>
      </c>
      <c r="B12688" t="s">
        <v>1392</v>
      </c>
      <c r="C12688" t="s">
        <v>89</v>
      </c>
      <c r="D12688" t="s">
        <v>89</v>
      </c>
      <c r="E12688" t="s">
        <v>1272</v>
      </c>
      <c r="F12688" t="s">
        <v>89</v>
      </c>
      <c r="G12688" t="s">
        <v>89</v>
      </c>
      <c r="H12688" t="s">
        <v>93</v>
      </c>
    </row>
    <row r="12689" spans="1:8" x14ac:dyDescent="0.25">
      <c r="A12689" t="s">
        <v>424</v>
      </c>
      <c r="B12689" t="s">
        <v>1301</v>
      </c>
      <c r="C12689" t="s">
        <v>89</v>
      </c>
      <c r="D12689" t="s">
        <v>2501</v>
      </c>
      <c r="E12689" t="s">
        <v>1119</v>
      </c>
      <c r="F12689" t="s">
        <v>89</v>
      </c>
      <c r="G12689" t="s">
        <v>89</v>
      </c>
      <c r="H12689" t="s">
        <v>93</v>
      </c>
    </row>
    <row r="12690" spans="1:8" x14ac:dyDescent="0.25">
      <c r="A12690" t="s">
        <v>424</v>
      </c>
      <c r="B12690" t="s">
        <v>5698</v>
      </c>
      <c r="C12690" t="s">
        <v>89</v>
      </c>
      <c r="D12690" t="s">
        <v>89</v>
      </c>
      <c r="E12690" t="s">
        <v>1119</v>
      </c>
      <c r="F12690" t="s">
        <v>89</v>
      </c>
      <c r="G12690" t="s">
        <v>89</v>
      </c>
      <c r="H12690" t="s">
        <v>93</v>
      </c>
    </row>
    <row r="12691" spans="1:8" x14ac:dyDescent="0.25">
      <c r="A12691" t="s">
        <v>424</v>
      </c>
      <c r="B12691" t="s">
        <v>9287</v>
      </c>
      <c r="C12691" t="s">
        <v>89</v>
      </c>
      <c r="D12691" t="s">
        <v>9288</v>
      </c>
      <c r="E12691" t="s">
        <v>1135</v>
      </c>
      <c r="F12691" t="s">
        <v>89</v>
      </c>
      <c r="G12691" t="s">
        <v>89</v>
      </c>
      <c r="H12691" t="s">
        <v>93</v>
      </c>
    </row>
    <row r="12692" spans="1:8" x14ac:dyDescent="0.25">
      <c r="A12692" t="s">
        <v>424</v>
      </c>
      <c r="B12692" t="s">
        <v>5570</v>
      </c>
      <c r="C12692" t="s">
        <v>89</v>
      </c>
      <c r="D12692" t="s">
        <v>89</v>
      </c>
      <c r="E12692" t="s">
        <v>1100</v>
      </c>
      <c r="F12692" t="s">
        <v>89</v>
      </c>
      <c r="G12692" t="s">
        <v>89</v>
      </c>
      <c r="H12692" t="s">
        <v>93</v>
      </c>
    </row>
    <row r="12693" spans="1:8" x14ac:dyDescent="0.25">
      <c r="A12693" t="s">
        <v>424</v>
      </c>
      <c r="B12693" t="s">
        <v>5550</v>
      </c>
      <c r="C12693" t="s">
        <v>89</v>
      </c>
      <c r="D12693" t="s">
        <v>9272</v>
      </c>
      <c r="E12693" t="s">
        <v>1100</v>
      </c>
      <c r="F12693" t="s">
        <v>89</v>
      </c>
      <c r="G12693" t="s">
        <v>89</v>
      </c>
      <c r="H12693" t="s">
        <v>93</v>
      </c>
    </row>
    <row r="12694" spans="1:8" x14ac:dyDescent="0.25">
      <c r="A12694" t="s">
        <v>424</v>
      </c>
      <c r="B12694" t="s">
        <v>9278</v>
      </c>
      <c r="C12694" t="s">
        <v>89</v>
      </c>
      <c r="D12694" t="s">
        <v>1682</v>
      </c>
      <c r="E12694" t="s">
        <v>1135</v>
      </c>
      <c r="F12694" t="s">
        <v>89</v>
      </c>
      <c r="G12694" t="s">
        <v>89</v>
      </c>
      <c r="H12694" t="s">
        <v>93</v>
      </c>
    </row>
    <row r="12695" spans="1:8" x14ac:dyDescent="0.25">
      <c r="A12695" t="s">
        <v>424</v>
      </c>
      <c r="B12695" t="s">
        <v>9289</v>
      </c>
      <c r="C12695" t="s">
        <v>89</v>
      </c>
      <c r="D12695" t="s">
        <v>89</v>
      </c>
      <c r="E12695" t="s">
        <v>1135</v>
      </c>
      <c r="F12695" t="s">
        <v>89</v>
      </c>
      <c r="G12695" t="s">
        <v>89</v>
      </c>
      <c r="H12695" t="s">
        <v>93</v>
      </c>
    </row>
    <row r="12696" spans="1:8" x14ac:dyDescent="0.25">
      <c r="A12696" t="s">
        <v>424</v>
      </c>
      <c r="B12696" t="s">
        <v>5575</v>
      </c>
      <c r="C12696" t="s">
        <v>89</v>
      </c>
      <c r="D12696" t="s">
        <v>89</v>
      </c>
      <c r="E12696" t="s">
        <v>1113</v>
      </c>
      <c r="F12696" t="s">
        <v>89</v>
      </c>
      <c r="G12696" t="s">
        <v>89</v>
      </c>
      <c r="H12696" t="s">
        <v>93</v>
      </c>
    </row>
    <row r="12697" spans="1:8" x14ac:dyDescent="0.25">
      <c r="A12697" t="s">
        <v>424</v>
      </c>
      <c r="B12697" t="s">
        <v>9290</v>
      </c>
      <c r="C12697" t="s">
        <v>89</v>
      </c>
      <c r="D12697" t="s">
        <v>3964</v>
      </c>
      <c r="E12697" t="s">
        <v>1162</v>
      </c>
      <c r="F12697" t="s">
        <v>89</v>
      </c>
      <c r="G12697" t="s">
        <v>89</v>
      </c>
      <c r="H12697" t="s">
        <v>93</v>
      </c>
    </row>
    <row r="12698" spans="1:8" x14ac:dyDescent="0.25">
      <c r="A12698" t="s">
        <v>424</v>
      </c>
      <c r="B12698" t="s">
        <v>9291</v>
      </c>
      <c r="C12698" t="s">
        <v>89</v>
      </c>
      <c r="D12698" t="s">
        <v>89</v>
      </c>
      <c r="E12698" t="s">
        <v>1100</v>
      </c>
      <c r="F12698" t="s">
        <v>89</v>
      </c>
      <c r="G12698" t="s">
        <v>89</v>
      </c>
      <c r="H12698" t="s">
        <v>93</v>
      </c>
    </row>
    <row r="12699" spans="1:8" x14ac:dyDescent="0.25">
      <c r="A12699" t="s">
        <v>424</v>
      </c>
      <c r="B12699" t="s">
        <v>9292</v>
      </c>
      <c r="C12699" t="s">
        <v>89</v>
      </c>
      <c r="D12699" t="s">
        <v>89</v>
      </c>
      <c r="E12699" t="s">
        <v>1135</v>
      </c>
      <c r="F12699" t="s">
        <v>89</v>
      </c>
      <c r="G12699" t="s">
        <v>89</v>
      </c>
      <c r="H12699" t="s">
        <v>93</v>
      </c>
    </row>
    <row r="12700" spans="1:8" x14ac:dyDescent="0.25">
      <c r="A12700" t="s">
        <v>424</v>
      </c>
      <c r="B12700" t="s">
        <v>9274</v>
      </c>
      <c r="C12700" t="s">
        <v>89</v>
      </c>
      <c r="D12700" t="s">
        <v>9275</v>
      </c>
      <c r="E12700" t="s">
        <v>1100</v>
      </c>
      <c r="F12700" t="s">
        <v>89</v>
      </c>
      <c r="G12700" t="s">
        <v>89</v>
      </c>
      <c r="H12700" t="s">
        <v>93</v>
      </c>
    </row>
    <row r="12701" spans="1:8" x14ac:dyDescent="0.25">
      <c r="A12701" t="s">
        <v>424</v>
      </c>
      <c r="B12701" t="s">
        <v>9293</v>
      </c>
      <c r="C12701" t="s">
        <v>89</v>
      </c>
      <c r="D12701" t="s">
        <v>9294</v>
      </c>
      <c r="E12701" t="s">
        <v>1100</v>
      </c>
      <c r="F12701" t="s">
        <v>89</v>
      </c>
      <c r="G12701" t="s">
        <v>89</v>
      </c>
      <c r="H12701" t="s">
        <v>93</v>
      </c>
    </row>
    <row r="12702" spans="1:8" x14ac:dyDescent="0.25">
      <c r="A12702" t="s">
        <v>424</v>
      </c>
      <c r="B12702" t="s">
        <v>1308</v>
      </c>
      <c r="C12702" t="s">
        <v>89</v>
      </c>
      <c r="D12702" t="s">
        <v>9295</v>
      </c>
      <c r="E12702" t="s">
        <v>1113</v>
      </c>
      <c r="F12702" t="s">
        <v>89</v>
      </c>
      <c r="G12702" t="s">
        <v>89</v>
      </c>
      <c r="H12702" t="s">
        <v>93</v>
      </c>
    </row>
    <row r="12703" spans="1:8" x14ac:dyDescent="0.25">
      <c r="A12703" t="s">
        <v>424</v>
      </c>
      <c r="B12703" t="s">
        <v>9296</v>
      </c>
      <c r="C12703" t="s">
        <v>89</v>
      </c>
      <c r="D12703" t="s">
        <v>9288</v>
      </c>
      <c r="E12703" t="s">
        <v>1113</v>
      </c>
      <c r="F12703" t="s">
        <v>89</v>
      </c>
      <c r="G12703" t="s">
        <v>89</v>
      </c>
      <c r="H12703" t="s">
        <v>93</v>
      </c>
    </row>
    <row r="12704" spans="1:8" x14ac:dyDescent="0.25">
      <c r="A12704" t="s">
        <v>424</v>
      </c>
      <c r="B12704" t="s">
        <v>9297</v>
      </c>
      <c r="C12704" t="s">
        <v>89</v>
      </c>
      <c r="D12704" t="s">
        <v>9288</v>
      </c>
      <c r="E12704" t="s">
        <v>1100</v>
      </c>
      <c r="F12704" t="s">
        <v>89</v>
      </c>
      <c r="G12704" t="s">
        <v>89</v>
      </c>
      <c r="H12704" t="s">
        <v>93</v>
      </c>
    </row>
    <row r="12705" spans="1:8" x14ac:dyDescent="0.25">
      <c r="A12705" t="s">
        <v>424</v>
      </c>
      <c r="B12705" t="s">
        <v>1803</v>
      </c>
      <c r="C12705" t="s">
        <v>89</v>
      </c>
      <c r="D12705" t="s">
        <v>9288</v>
      </c>
      <c r="E12705" t="s">
        <v>1113</v>
      </c>
      <c r="F12705" t="s">
        <v>89</v>
      </c>
      <c r="G12705" t="s">
        <v>89</v>
      </c>
      <c r="H12705" t="s">
        <v>93</v>
      </c>
    </row>
    <row r="12706" spans="1:8" x14ac:dyDescent="0.25">
      <c r="A12706" t="s">
        <v>424</v>
      </c>
      <c r="B12706" t="s">
        <v>2905</v>
      </c>
      <c r="C12706" t="s">
        <v>89</v>
      </c>
      <c r="D12706" t="s">
        <v>9298</v>
      </c>
      <c r="E12706" t="s">
        <v>1113</v>
      </c>
      <c r="F12706" t="s">
        <v>89</v>
      </c>
      <c r="G12706" t="s">
        <v>89</v>
      </c>
      <c r="H12706" t="s">
        <v>93</v>
      </c>
    </row>
    <row r="12707" spans="1:8" x14ac:dyDescent="0.25">
      <c r="A12707" t="s">
        <v>424</v>
      </c>
      <c r="B12707" t="s">
        <v>1658</v>
      </c>
      <c r="C12707" t="s">
        <v>89</v>
      </c>
      <c r="D12707" t="s">
        <v>9273</v>
      </c>
      <c r="E12707" t="s">
        <v>1100</v>
      </c>
      <c r="F12707" t="s">
        <v>89</v>
      </c>
      <c r="G12707" t="s">
        <v>89</v>
      </c>
      <c r="H12707" t="s">
        <v>93</v>
      </c>
    </row>
    <row r="12708" spans="1:8" x14ac:dyDescent="0.25">
      <c r="A12708" t="s">
        <v>424</v>
      </c>
      <c r="B12708" t="s">
        <v>1325</v>
      </c>
      <c r="C12708" t="s">
        <v>89</v>
      </c>
      <c r="D12708" t="s">
        <v>9299</v>
      </c>
      <c r="E12708" t="s">
        <v>1162</v>
      </c>
      <c r="F12708" t="s">
        <v>89</v>
      </c>
      <c r="G12708" t="s">
        <v>89</v>
      </c>
      <c r="H12708" t="s">
        <v>93</v>
      </c>
    </row>
    <row r="12709" spans="1:8" x14ac:dyDescent="0.25">
      <c r="A12709" t="s">
        <v>424</v>
      </c>
      <c r="B12709" t="s">
        <v>1321</v>
      </c>
      <c r="C12709" t="s">
        <v>89</v>
      </c>
      <c r="D12709" t="s">
        <v>9300</v>
      </c>
      <c r="E12709" t="s">
        <v>1115</v>
      </c>
      <c r="F12709" t="s">
        <v>89</v>
      </c>
      <c r="G12709" t="s">
        <v>89</v>
      </c>
      <c r="H12709" t="s">
        <v>93</v>
      </c>
    </row>
    <row r="12710" spans="1:8" x14ac:dyDescent="0.25">
      <c r="A12710" t="s">
        <v>424</v>
      </c>
      <c r="B12710" t="s">
        <v>1714</v>
      </c>
      <c r="C12710" t="s">
        <v>89</v>
      </c>
      <c r="D12710" t="s">
        <v>9301</v>
      </c>
      <c r="E12710" t="s">
        <v>1100</v>
      </c>
      <c r="F12710" t="s">
        <v>89</v>
      </c>
      <c r="G12710" t="s">
        <v>89</v>
      </c>
      <c r="H12710" t="s">
        <v>93</v>
      </c>
    </row>
    <row r="12711" spans="1:8" x14ac:dyDescent="0.25">
      <c r="A12711" t="s">
        <v>424</v>
      </c>
      <c r="B12711" t="s">
        <v>9302</v>
      </c>
      <c r="C12711" t="s">
        <v>89</v>
      </c>
      <c r="D12711" t="s">
        <v>9303</v>
      </c>
      <c r="E12711" t="s">
        <v>1100</v>
      </c>
      <c r="F12711" t="s">
        <v>89</v>
      </c>
      <c r="G12711" t="s">
        <v>89</v>
      </c>
      <c r="H12711" t="s">
        <v>93</v>
      </c>
    </row>
    <row r="12712" spans="1:8" x14ac:dyDescent="0.25">
      <c r="A12712" t="s">
        <v>424</v>
      </c>
      <c r="B12712" t="s">
        <v>5443</v>
      </c>
      <c r="C12712" t="s">
        <v>89</v>
      </c>
      <c r="D12712" t="s">
        <v>9288</v>
      </c>
      <c r="E12712" t="s">
        <v>1162</v>
      </c>
      <c r="F12712" t="s">
        <v>89</v>
      </c>
      <c r="G12712" t="s">
        <v>89</v>
      </c>
      <c r="H12712" t="s">
        <v>93</v>
      </c>
    </row>
    <row r="12713" spans="1:8" x14ac:dyDescent="0.25">
      <c r="A12713" t="s">
        <v>424</v>
      </c>
      <c r="B12713" t="s">
        <v>4367</v>
      </c>
      <c r="C12713" t="s">
        <v>89</v>
      </c>
      <c r="D12713" t="s">
        <v>89</v>
      </c>
      <c r="E12713" t="s">
        <v>1504</v>
      </c>
      <c r="F12713" t="s">
        <v>89</v>
      </c>
      <c r="G12713" t="s">
        <v>89</v>
      </c>
      <c r="H12713" t="s">
        <v>93</v>
      </c>
    </row>
    <row r="12714" spans="1:8" x14ac:dyDescent="0.25">
      <c r="A12714" t="s">
        <v>424</v>
      </c>
      <c r="B12714" t="s">
        <v>9304</v>
      </c>
      <c r="C12714" t="s">
        <v>89</v>
      </c>
      <c r="D12714" t="s">
        <v>89</v>
      </c>
      <c r="E12714" t="s">
        <v>1504</v>
      </c>
      <c r="F12714" t="s">
        <v>89</v>
      </c>
      <c r="G12714" t="s">
        <v>89</v>
      </c>
      <c r="H12714" t="s">
        <v>93</v>
      </c>
    </row>
    <row r="12715" spans="1:8" x14ac:dyDescent="0.25">
      <c r="A12715" t="s">
        <v>424</v>
      </c>
      <c r="B12715" t="s">
        <v>1197</v>
      </c>
      <c r="C12715" t="s">
        <v>89</v>
      </c>
      <c r="D12715" t="s">
        <v>89</v>
      </c>
      <c r="E12715" t="s">
        <v>1135</v>
      </c>
      <c r="F12715" t="s">
        <v>89</v>
      </c>
      <c r="G12715" t="s">
        <v>89</v>
      </c>
      <c r="H12715" t="s">
        <v>93</v>
      </c>
    </row>
    <row r="12716" spans="1:8" x14ac:dyDescent="0.25">
      <c r="A12716" t="s">
        <v>424</v>
      </c>
      <c r="B12716" t="s">
        <v>9305</v>
      </c>
      <c r="C12716" t="s">
        <v>89</v>
      </c>
      <c r="D12716" t="s">
        <v>9306</v>
      </c>
      <c r="E12716" t="s">
        <v>1135</v>
      </c>
      <c r="F12716" t="s">
        <v>89</v>
      </c>
      <c r="G12716" t="s">
        <v>89</v>
      </c>
      <c r="H12716" t="s">
        <v>93</v>
      </c>
    </row>
    <row r="12717" spans="1:8" x14ac:dyDescent="0.25">
      <c r="A12717" t="s">
        <v>424</v>
      </c>
      <c r="B12717" t="s">
        <v>9307</v>
      </c>
      <c r="C12717" t="s">
        <v>89</v>
      </c>
      <c r="D12717" t="s">
        <v>89</v>
      </c>
      <c r="E12717" t="s">
        <v>1097</v>
      </c>
      <c r="F12717" t="s">
        <v>89</v>
      </c>
      <c r="G12717" t="s">
        <v>89</v>
      </c>
      <c r="H12717" t="s">
        <v>93</v>
      </c>
    </row>
    <row r="12718" spans="1:8" x14ac:dyDescent="0.25">
      <c r="A12718" t="s">
        <v>424</v>
      </c>
      <c r="B12718" t="s">
        <v>3502</v>
      </c>
      <c r="C12718" t="s">
        <v>89</v>
      </c>
      <c r="D12718" t="s">
        <v>89</v>
      </c>
      <c r="E12718" t="s">
        <v>1238</v>
      </c>
      <c r="F12718" t="s">
        <v>89</v>
      </c>
      <c r="G12718" t="s">
        <v>89</v>
      </c>
      <c r="H12718" t="s">
        <v>93</v>
      </c>
    </row>
    <row r="12719" spans="1:8" x14ac:dyDescent="0.25">
      <c r="A12719" t="s">
        <v>424</v>
      </c>
      <c r="B12719" t="s">
        <v>5784</v>
      </c>
      <c r="C12719" t="s">
        <v>89</v>
      </c>
      <c r="D12719" t="s">
        <v>89</v>
      </c>
      <c r="E12719" t="s">
        <v>1238</v>
      </c>
      <c r="F12719" t="s">
        <v>89</v>
      </c>
      <c r="G12719" t="s">
        <v>89</v>
      </c>
      <c r="H12719" t="s">
        <v>93</v>
      </c>
    </row>
    <row r="12720" spans="1:8" x14ac:dyDescent="0.25">
      <c r="A12720" t="s">
        <v>424</v>
      </c>
      <c r="B12720" t="s">
        <v>3503</v>
      </c>
      <c r="C12720" t="s">
        <v>89</v>
      </c>
      <c r="D12720" t="s">
        <v>89</v>
      </c>
      <c r="E12720" t="s">
        <v>1238</v>
      </c>
      <c r="F12720" t="s">
        <v>89</v>
      </c>
      <c r="G12720" t="s">
        <v>89</v>
      </c>
      <c r="H12720" t="s">
        <v>93</v>
      </c>
    </row>
    <row r="12721" spans="1:8" x14ac:dyDescent="0.25">
      <c r="A12721" t="s">
        <v>424</v>
      </c>
      <c r="B12721" t="s">
        <v>1122</v>
      </c>
      <c r="C12721" t="s">
        <v>89</v>
      </c>
      <c r="D12721" t="s">
        <v>89</v>
      </c>
      <c r="E12721" t="s">
        <v>1218</v>
      </c>
      <c r="F12721" t="s">
        <v>89</v>
      </c>
      <c r="G12721" t="s">
        <v>89</v>
      </c>
      <c r="H12721" t="s">
        <v>93</v>
      </c>
    </row>
    <row r="12722" spans="1:8" x14ac:dyDescent="0.25">
      <c r="A12722" t="s">
        <v>424</v>
      </c>
      <c r="B12722" t="s">
        <v>1125</v>
      </c>
      <c r="C12722" t="s">
        <v>89</v>
      </c>
      <c r="D12722" t="s">
        <v>89</v>
      </c>
      <c r="E12722" t="s">
        <v>1218</v>
      </c>
      <c r="F12722" t="s">
        <v>89</v>
      </c>
      <c r="G12722" t="s">
        <v>89</v>
      </c>
      <c r="H12722" t="s">
        <v>93</v>
      </c>
    </row>
    <row r="12723" spans="1:8" x14ac:dyDescent="0.25">
      <c r="A12723" t="s">
        <v>424</v>
      </c>
      <c r="B12723" t="s">
        <v>1127</v>
      </c>
      <c r="C12723" t="s">
        <v>89</v>
      </c>
      <c r="D12723" t="s">
        <v>89</v>
      </c>
      <c r="E12723" t="s">
        <v>1218</v>
      </c>
      <c r="F12723" t="s">
        <v>89</v>
      </c>
      <c r="G12723" t="s">
        <v>89</v>
      </c>
      <c r="H12723" t="s">
        <v>93</v>
      </c>
    </row>
    <row r="12724" spans="1:8" x14ac:dyDescent="0.25">
      <c r="A12724" t="s">
        <v>424</v>
      </c>
      <c r="B12724" t="s">
        <v>1198</v>
      </c>
      <c r="C12724" t="s">
        <v>89</v>
      </c>
      <c r="D12724" t="s">
        <v>89</v>
      </c>
      <c r="E12724" t="s">
        <v>1218</v>
      </c>
      <c r="F12724" t="s">
        <v>89</v>
      </c>
      <c r="G12724" t="s">
        <v>89</v>
      </c>
      <c r="H12724" t="s">
        <v>93</v>
      </c>
    </row>
    <row r="12725" spans="1:8" x14ac:dyDescent="0.25">
      <c r="A12725" t="s">
        <v>424</v>
      </c>
      <c r="B12725" t="s">
        <v>1529</v>
      </c>
      <c r="C12725" t="s">
        <v>89</v>
      </c>
      <c r="D12725" t="s">
        <v>89</v>
      </c>
      <c r="E12725" t="s">
        <v>1131</v>
      </c>
      <c r="F12725" t="s">
        <v>89</v>
      </c>
      <c r="G12725" t="s">
        <v>89</v>
      </c>
      <c r="H12725" t="s">
        <v>93</v>
      </c>
    </row>
    <row r="12726" spans="1:8" x14ac:dyDescent="0.25">
      <c r="A12726" t="s">
        <v>424</v>
      </c>
      <c r="B12726" t="s">
        <v>1438</v>
      </c>
      <c r="C12726" t="s">
        <v>89</v>
      </c>
      <c r="D12726" t="s">
        <v>89</v>
      </c>
      <c r="E12726" t="s">
        <v>1131</v>
      </c>
      <c r="F12726" t="s">
        <v>89</v>
      </c>
      <c r="G12726" t="s">
        <v>89</v>
      </c>
      <c r="H12726" t="s">
        <v>93</v>
      </c>
    </row>
    <row r="12727" spans="1:8" x14ac:dyDescent="0.25">
      <c r="A12727" t="s">
        <v>424</v>
      </c>
      <c r="B12727" t="s">
        <v>1130</v>
      </c>
      <c r="C12727" t="s">
        <v>89</v>
      </c>
      <c r="D12727" t="s">
        <v>89</v>
      </c>
      <c r="E12727" t="s">
        <v>1202</v>
      </c>
      <c r="F12727" t="s">
        <v>89</v>
      </c>
      <c r="G12727" t="s">
        <v>89</v>
      </c>
      <c r="H12727" t="s">
        <v>93</v>
      </c>
    </row>
    <row r="12728" spans="1:8" x14ac:dyDescent="0.25">
      <c r="A12728" t="s">
        <v>424</v>
      </c>
      <c r="B12728" t="s">
        <v>1132</v>
      </c>
      <c r="C12728" t="s">
        <v>89</v>
      </c>
      <c r="D12728" t="s">
        <v>89</v>
      </c>
      <c r="E12728" t="s">
        <v>1133</v>
      </c>
      <c r="F12728" t="s">
        <v>89</v>
      </c>
      <c r="G12728" t="s">
        <v>89</v>
      </c>
      <c r="H12728" t="s">
        <v>93</v>
      </c>
    </row>
    <row r="12729" spans="1:8" x14ac:dyDescent="0.25">
      <c r="A12729" t="s">
        <v>424</v>
      </c>
      <c r="B12729" t="s">
        <v>9308</v>
      </c>
      <c r="C12729" t="s">
        <v>89</v>
      </c>
      <c r="D12729" t="s">
        <v>89</v>
      </c>
      <c r="E12729" t="s">
        <v>1113</v>
      </c>
      <c r="F12729" t="s">
        <v>89</v>
      </c>
      <c r="G12729" t="s">
        <v>89</v>
      </c>
      <c r="H12729" t="s">
        <v>93</v>
      </c>
    </row>
    <row r="12730" spans="1:8" x14ac:dyDescent="0.25">
      <c r="A12730" t="s">
        <v>424</v>
      </c>
      <c r="B12730" t="s">
        <v>9309</v>
      </c>
      <c r="C12730" t="s">
        <v>89</v>
      </c>
      <c r="D12730" t="s">
        <v>9310</v>
      </c>
      <c r="E12730" t="s">
        <v>1205</v>
      </c>
      <c r="F12730" t="s">
        <v>89</v>
      </c>
      <c r="G12730" t="s">
        <v>89</v>
      </c>
      <c r="H12730" t="s">
        <v>93</v>
      </c>
    </row>
    <row r="12731" spans="1:8" x14ac:dyDescent="0.25">
      <c r="A12731" t="s">
        <v>424</v>
      </c>
      <c r="B12731" t="s">
        <v>9311</v>
      </c>
      <c r="C12731" t="s">
        <v>89</v>
      </c>
      <c r="D12731" t="s">
        <v>89</v>
      </c>
      <c r="E12731" t="s">
        <v>1164</v>
      </c>
      <c r="F12731" t="s">
        <v>89</v>
      </c>
      <c r="G12731" t="s">
        <v>89</v>
      </c>
      <c r="H12731" t="s">
        <v>93</v>
      </c>
    </row>
    <row r="12732" spans="1:8" x14ac:dyDescent="0.25">
      <c r="A12732" t="s">
        <v>424</v>
      </c>
      <c r="B12732" t="s">
        <v>9312</v>
      </c>
      <c r="C12732" t="s">
        <v>89</v>
      </c>
      <c r="D12732" t="s">
        <v>89</v>
      </c>
      <c r="E12732" t="s">
        <v>1272</v>
      </c>
      <c r="F12732" t="s">
        <v>89</v>
      </c>
      <c r="G12732" t="s">
        <v>89</v>
      </c>
      <c r="H12732" t="s">
        <v>93</v>
      </c>
    </row>
    <row r="12733" spans="1:8" x14ac:dyDescent="0.25">
      <c r="A12733" t="s">
        <v>424</v>
      </c>
      <c r="B12733" t="s">
        <v>9313</v>
      </c>
      <c r="C12733" t="s">
        <v>89</v>
      </c>
      <c r="D12733" t="s">
        <v>89</v>
      </c>
      <c r="E12733" t="s">
        <v>1115</v>
      </c>
      <c r="F12733" t="s">
        <v>89</v>
      </c>
      <c r="G12733" t="s">
        <v>89</v>
      </c>
      <c r="H12733" t="s">
        <v>93</v>
      </c>
    </row>
    <row r="12734" spans="1:8" x14ac:dyDescent="0.25">
      <c r="A12734" t="s">
        <v>424</v>
      </c>
      <c r="B12734" t="s">
        <v>9314</v>
      </c>
      <c r="C12734" t="s">
        <v>89</v>
      </c>
      <c r="D12734" t="s">
        <v>9315</v>
      </c>
      <c r="E12734" t="s">
        <v>1113</v>
      </c>
      <c r="F12734" t="s">
        <v>89</v>
      </c>
      <c r="G12734" t="s">
        <v>89</v>
      </c>
      <c r="H12734" t="s">
        <v>93</v>
      </c>
    </row>
    <row r="12735" spans="1:8" x14ac:dyDescent="0.25">
      <c r="A12735" t="s">
        <v>424</v>
      </c>
      <c r="B12735" t="s">
        <v>3539</v>
      </c>
      <c r="C12735" t="s">
        <v>89</v>
      </c>
      <c r="D12735" t="s">
        <v>89</v>
      </c>
      <c r="E12735" t="s">
        <v>1135</v>
      </c>
      <c r="F12735" t="s">
        <v>89</v>
      </c>
      <c r="G12735" t="s">
        <v>89</v>
      </c>
      <c r="H12735" t="s">
        <v>93</v>
      </c>
    </row>
    <row r="12736" spans="1:8" x14ac:dyDescent="0.25">
      <c r="A12736" t="s">
        <v>424</v>
      </c>
      <c r="B12736" t="s">
        <v>9316</v>
      </c>
      <c r="C12736" t="s">
        <v>89</v>
      </c>
      <c r="D12736" t="s">
        <v>89</v>
      </c>
      <c r="E12736" t="s">
        <v>1235</v>
      </c>
      <c r="F12736" t="s">
        <v>89</v>
      </c>
      <c r="G12736" t="s">
        <v>89</v>
      </c>
      <c r="H12736" t="s">
        <v>93</v>
      </c>
    </row>
    <row r="12737" spans="1:8" x14ac:dyDescent="0.25">
      <c r="A12737" t="s">
        <v>424</v>
      </c>
      <c r="B12737" t="s">
        <v>9317</v>
      </c>
      <c r="C12737" t="s">
        <v>89</v>
      </c>
      <c r="D12737" t="s">
        <v>89</v>
      </c>
      <c r="E12737" t="s">
        <v>1235</v>
      </c>
      <c r="F12737" t="s">
        <v>89</v>
      </c>
      <c r="G12737" t="s">
        <v>89</v>
      </c>
      <c r="H12737" t="s">
        <v>93</v>
      </c>
    </row>
    <row r="12738" spans="1:8" x14ac:dyDescent="0.25">
      <c r="A12738" t="s">
        <v>424</v>
      </c>
      <c r="B12738" t="s">
        <v>1706</v>
      </c>
      <c r="C12738" t="s">
        <v>89</v>
      </c>
      <c r="D12738" t="s">
        <v>9318</v>
      </c>
      <c r="E12738" t="s">
        <v>1235</v>
      </c>
      <c r="F12738" t="s">
        <v>89</v>
      </c>
      <c r="G12738" t="s">
        <v>89</v>
      </c>
      <c r="H12738" t="s">
        <v>93</v>
      </c>
    </row>
    <row r="12739" spans="1:8" x14ac:dyDescent="0.25">
      <c r="A12739" t="s">
        <v>424</v>
      </c>
      <c r="B12739" t="s">
        <v>9319</v>
      </c>
      <c r="C12739" t="s">
        <v>89</v>
      </c>
      <c r="D12739" t="s">
        <v>9310</v>
      </c>
      <c r="E12739" t="s">
        <v>1235</v>
      </c>
      <c r="F12739" t="s">
        <v>89</v>
      </c>
      <c r="G12739" t="s">
        <v>89</v>
      </c>
      <c r="H12739" t="s">
        <v>93</v>
      </c>
    </row>
    <row r="12740" spans="1:8" x14ac:dyDescent="0.25">
      <c r="A12740" t="s">
        <v>424</v>
      </c>
      <c r="B12740" t="s">
        <v>9320</v>
      </c>
      <c r="C12740" t="s">
        <v>89</v>
      </c>
      <c r="D12740" t="s">
        <v>89</v>
      </c>
      <c r="E12740" t="s">
        <v>1113</v>
      </c>
      <c r="F12740" t="s">
        <v>89</v>
      </c>
      <c r="G12740" t="s">
        <v>89</v>
      </c>
      <c r="H12740" t="s">
        <v>93</v>
      </c>
    </row>
    <row r="12741" spans="1:8" x14ac:dyDescent="0.25">
      <c r="A12741" t="s">
        <v>424</v>
      </c>
      <c r="B12741" t="s">
        <v>9321</v>
      </c>
      <c r="C12741" t="s">
        <v>89</v>
      </c>
      <c r="D12741" t="s">
        <v>89</v>
      </c>
      <c r="E12741" t="s">
        <v>1113</v>
      </c>
      <c r="F12741" t="s">
        <v>89</v>
      </c>
      <c r="G12741" t="s">
        <v>89</v>
      </c>
      <c r="H12741" t="s">
        <v>93</v>
      </c>
    </row>
    <row r="12742" spans="1:8" x14ac:dyDescent="0.25">
      <c r="A12742" t="s">
        <v>424</v>
      </c>
      <c r="B12742" t="s">
        <v>9322</v>
      </c>
      <c r="C12742" t="s">
        <v>89</v>
      </c>
      <c r="D12742" t="s">
        <v>89</v>
      </c>
      <c r="E12742" t="s">
        <v>1135</v>
      </c>
      <c r="F12742" t="s">
        <v>89</v>
      </c>
      <c r="G12742" t="s">
        <v>89</v>
      </c>
      <c r="H12742" t="s">
        <v>93</v>
      </c>
    </row>
    <row r="12743" spans="1:8" x14ac:dyDescent="0.25">
      <c r="A12743" t="s">
        <v>424</v>
      </c>
      <c r="B12743" t="s">
        <v>9323</v>
      </c>
      <c r="C12743" t="s">
        <v>89</v>
      </c>
      <c r="D12743" t="s">
        <v>89</v>
      </c>
      <c r="E12743" t="s">
        <v>1135</v>
      </c>
      <c r="F12743" t="s">
        <v>89</v>
      </c>
      <c r="G12743" t="s">
        <v>89</v>
      </c>
      <c r="H12743" t="s">
        <v>93</v>
      </c>
    </row>
    <row r="12744" spans="1:8" x14ac:dyDescent="0.25">
      <c r="A12744" t="s">
        <v>424</v>
      </c>
      <c r="B12744" t="s">
        <v>9324</v>
      </c>
      <c r="C12744" t="s">
        <v>89</v>
      </c>
      <c r="D12744" t="s">
        <v>89</v>
      </c>
      <c r="E12744" t="s">
        <v>1235</v>
      </c>
      <c r="F12744" t="s">
        <v>89</v>
      </c>
      <c r="G12744" t="s">
        <v>89</v>
      </c>
      <c r="H12744" t="s">
        <v>93</v>
      </c>
    </row>
    <row r="12745" spans="1:8" x14ac:dyDescent="0.25">
      <c r="A12745" t="s">
        <v>424</v>
      </c>
      <c r="B12745" t="s">
        <v>9325</v>
      </c>
      <c r="C12745" t="s">
        <v>89</v>
      </c>
      <c r="D12745" t="s">
        <v>89</v>
      </c>
      <c r="E12745" t="s">
        <v>1235</v>
      </c>
      <c r="F12745" t="s">
        <v>89</v>
      </c>
      <c r="G12745" t="s">
        <v>89</v>
      </c>
      <c r="H12745" t="s">
        <v>93</v>
      </c>
    </row>
    <row r="12746" spans="1:8" x14ac:dyDescent="0.25">
      <c r="A12746" t="s">
        <v>424</v>
      </c>
      <c r="B12746" t="s">
        <v>9326</v>
      </c>
      <c r="C12746" t="s">
        <v>89</v>
      </c>
      <c r="D12746" t="s">
        <v>9327</v>
      </c>
      <c r="E12746" t="s">
        <v>1235</v>
      </c>
      <c r="F12746" t="s">
        <v>89</v>
      </c>
      <c r="G12746" t="s">
        <v>89</v>
      </c>
      <c r="H12746" t="s">
        <v>93</v>
      </c>
    </row>
    <row r="12747" spans="1:8" x14ac:dyDescent="0.25">
      <c r="A12747" t="s">
        <v>424</v>
      </c>
      <c r="B12747" t="s">
        <v>9328</v>
      </c>
      <c r="C12747" t="s">
        <v>89</v>
      </c>
      <c r="D12747" t="s">
        <v>89</v>
      </c>
      <c r="E12747" t="s">
        <v>1135</v>
      </c>
      <c r="F12747" t="s">
        <v>89</v>
      </c>
      <c r="G12747" t="s">
        <v>89</v>
      </c>
      <c r="H12747" t="s">
        <v>93</v>
      </c>
    </row>
    <row r="12748" spans="1:8" x14ac:dyDescent="0.25">
      <c r="A12748" t="s">
        <v>424</v>
      </c>
      <c r="B12748" t="s">
        <v>9329</v>
      </c>
      <c r="C12748" t="s">
        <v>89</v>
      </c>
      <c r="D12748" t="s">
        <v>9330</v>
      </c>
      <c r="E12748" t="s">
        <v>1272</v>
      </c>
      <c r="F12748" t="s">
        <v>89</v>
      </c>
      <c r="G12748" t="s">
        <v>89</v>
      </c>
      <c r="H12748" t="s">
        <v>93</v>
      </c>
    </row>
    <row r="12749" spans="1:8" x14ac:dyDescent="0.25">
      <c r="A12749" t="s">
        <v>424</v>
      </c>
      <c r="B12749" t="s">
        <v>2118</v>
      </c>
      <c r="C12749" t="s">
        <v>89</v>
      </c>
      <c r="D12749" t="s">
        <v>89</v>
      </c>
      <c r="E12749" t="s">
        <v>1135</v>
      </c>
      <c r="F12749" t="s">
        <v>89</v>
      </c>
      <c r="G12749" t="s">
        <v>89</v>
      </c>
      <c r="H12749" t="s">
        <v>93</v>
      </c>
    </row>
    <row r="12750" spans="1:8" x14ac:dyDescent="0.25">
      <c r="A12750" t="s">
        <v>424</v>
      </c>
      <c r="B12750" t="s">
        <v>9331</v>
      </c>
      <c r="C12750" t="s">
        <v>89</v>
      </c>
      <c r="D12750" t="s">
        <v>89</v>
      </c>
      <c r="E12750" t="s">
        <v>1235</v>
      </c>
      <c r="F12750" t="s">
        <v>89</v>
      </c>
      <c r="G12750" t="s">
        <v>89</v>
      </c>
      <c r="H12750" t="s">
        <v>93</v>
      </c>
    </row>
    <row r="12751" spans="1:8" x14ac:dyDescent="0.25">
      <c r="A12751" t="s">
        <v>424</v>
      </c>
      <c r="B12751" t="s">
        <v>9332</v>
      </c>
      <c r="C12751" t="s">
        <v>89</v>
      </c>
      <c r="D12751" t="s">
        <v>89</v>
      </c>
      <c r="E12751" t="s">
        <v>1135</v>
      </c>
      <c r="F12751" t="s">
        <v>89</v>
      </c>
      <c r="G12751" t="s">
        <v>89</v>
      </c>
      <c r="H12751" t="s">
        <v>93</v>
      </c>
    </row>
    <row r="12752" spans="1:8" x14ac:dyDescent="0.25">
      <c r="A12752" t="s">
        <v>424</v>
      </c>
      <c r="B12752" t="s">
        <v>9333</v>
      </c>
      <c r="C12752" t="s">
        <v>89</v>
      </c>
      <c r="D12752" t="s">
        <v>89</v>
      </c>
      <c r="E12752" t="s">
        <v>1135</v>
      </c>
      <c r="F12752" t="s">
        <v>89</v>
      </c>
      <c r="G12752" t="s">
        <v>89</v>
      </c>
      <c r="H12752" t="s">
        <v>93</v>
      </c>
    </row>
    <row r="12753" spans="1:8" x14ac:dyDescent="0.25">
      <c r="A12753" t="s">
        <v>424</v>
      </c>
      <c r="B12753" t="s">
        <v>9334</v>
      </c>
      <c r="C12753" t="s">
        <v>89</v>
      </c>
      <c r="D12753" t="s">
        <v>89</v>
      </c>
      <c r="E12753" t="s">
        <v>1135</v>
      </c>
      <c r="F12753" t="s">
        <v>89</v>
      </c>
      <c r="G12753" t="s">
        <v>89</v>
      </c>
      <c r="H12753" t="s">
        <v>93</v>
      </c>
    </row>
    <row r="12754" spans="1:8" x14ac:dyDescent="0.25">
      <c r="A12754" t="s">
        <v>424</v>
      </c>
      <c r="B12754" t="s">
        <v>9335</v>
      </c>
      <c r="C12754" t="s">
        <v>89</v>
      </c>
      <c r="D12754" t="s">
        <v>9336</v>
      </c>
      <c r="E12754" t="s">
        <v>1235</v>
      </c>
      <c r="F12754" t="s">
        <v>89</v>
      </c>
      <c r="G12754" t="s">
        <v>89</v>
      </c>
      <c r="H12754" t="s">
        <v>93</v>
      </c>
    </row>
    <row r="12755" spans="1:8" x14ac:dyDescent="0.25">
      <c r="A12755" t="s">
        <v>424</v>
      </c>
      <c r="B12755" t="s">
        <v>9337</v>
      </c>
      <c r="C12755" t="s">
        <v>89</v>
      </c>
      <c r="D12755" t="s">
        <v>89</v>
      </c>
      <c r="E12755" t="s">
        <v>1164</v>
      </c>
      <c r="F12755" t="s">
        <v>89</v>
      </c>
      <c r="G12755" t="s">
        <v>89</v>
      </c>
      <c r="H12755" t="s">
        <v>93</v>
      </c>
    </row>
    <row r="12756" spans="1:8" x14ac:dyDescent="0.25">
      <c r="A12756" t="s">
        <v>424</v>
      </c>
      <c r="B12756" t="s">
        <v>9338</v>
      </c>
      <c r="C12756" t="s">
        <v>89</v>
      </c>
      <c r="D12756" t="s">
        <v>89</v>
      </c>
      <c r="E12756" t="s">
        <v>1205</v>
      </c>
      <c r="F12756" t="s">
        <v>89</v>
      </c>
      <c r="G12756" t="s">
        <v>89</v>
      </c>
      <c r="H12756" t="s">
        <v>93</v>
      </c>
    </row>
    <row r="12757" spans="1:8" x14ac:dyDescent="0.25">
      <c r="A12757" t="s">
        <v>424</v>
      </c>
      <c r="B12757" t="s">
        <v>9339</v>
      </c>
      <c r="C12757" t="s">
        <v>89</v>
      </c>
      <c r="D12757" t="s">
        <v>89</v>
      </c>
      <c r="E12757" t="s">
        <v>1164</v>
      </c>
      <c r="F12757" t="s">
        <v>89</v>
      </c>
      <c r="G12757" t="s">
        <v>89</v>
      </c>
      <c r="H12757" t="s">
        <v>93</v>
      </c>
    </row>
    <row r="12758" spans="1:8" x14ac:dyDescent="0.25">
      <c r="A12758" t="s">
        <v>424</v>
      </c>
      <c r="B12758" t="s">
        <v>9340</v>
      </c>
      <c r="C12758" t="s">
        <v>89</v>
      </c>
      <c r="D12758" t="s">
        <v>89</v>
      </c>
      <c r="E12758" t="s">
        <v>1205</v>
      </c>
      <c r="F12758" t="s">
        <v>89</v>
      </c>
      <c r="G12758" t="s">
        <v>89</v>
      </c>
      <c r="H12758" t="s">
        <v>93</v>
      </c>
    </row>
    <row r="12759" spans="1:8" x14ac:dyDescent="0.25">
      <c r="A12759" t="s">
        <v>424</v>
      </c>
      <c r="B12759" t="s">
        <v>9341</v>
      </c>
      <c r="C12759" t="s">
        <v>89</v>
      </c>
      <c r="D12759" t="s">
        <v>89</v>
      </c>
      <c r="E12759" t="s">
        <v>1205</v>
      </c>
      <c r="F12759" t="s">
        <v>89</v>
      </c>
      <c r="G12759" t="s">
        <v>89</v>
      </c>
      <c r="H12759" t="s">
        <v>93</v>
      </c>
    </row>
    <row r="12760" spans="1:8" x14ac:dyDescent="0.25">
      <c r="A12760" t="s">
        <v>424</v>
      </c>
      <c r="B12760" t="s">
        <v>9342</v>
      </c>
      <c r="C12760" t="s">
        <v>89</v>
      </c>
      <c r="D12760" t="s">
        <v>89</v>
      </c>
      <c r="E12760" t="s">
        <v>1097</v>
      </c>
      <c r="F12760" t="s">
        <v>89</v>
      </c>
      <c r="G12760" t="s">
        <v>89</v>
      </c>
      <c r="H12760" t="s">
        <v>93</v>
      </c>
    </row>
    <row r="12761" spans="1:8" x14ac:dyDescent="0.25">
      <c r="A12761" t="s">
        <v>424</v>
      </c>
      <c r="B12761" t="s">
        <v>9343</v>
      </c>
      <c r="C12761" t="s">
        <v>89</v>
      </c>
      <c r="D12761" t="s">
        <v>89</v>
      </c>
      <c r="E12761" t="s">
        <v>1105</v>
      </c>
      <c r="F12761" t="s">
        <v>89</v>
      </c>
      <c r="G12761" t="s">
        <v>89</v>
      </c>
      <c r="H12761" t="s">
        <v>93</v>
      </c>
    </row>
    <row r="12762" spans="1:8" x14ac:dyDescent="0.25">
      <c r="A12762" t="s">
        <v>424</v>
      </c>
      <c r="B12762" t="s">
        <v>9344</v>
      </c>
      <c r="C12762" t="s">
        <v>89</v>
      </c>
      <c r="D12762" t="s">
        <v>89</v>
      </c>
      <c r="E12762" t="s">
        <v>1164</v>
      </c>
      <c r="F12762" t="s">
        <v>89</v>
      </c>
      <c r="G12762" t="s">
        <v>89</v>
      </c>
      <c r="H12762" t="s">
        <v>93</v>
      </c>
    </row>
    <row r="12763" spans="1:8" x14ac:dyDescent="0.25">
      <c r="A12763" t="s">
        <v>424</v>
      </c>
      <c r="B12763" t="s">
        <v>9345</v>
      </c>
      <c r="C12763" t="s">
        <v>89</v>
      </c>
      <c r="D12763" t="s">
        <v>89</v>
      </c>
      <c r="E12763" t="s">
        <v>1105</v>
      </c>
      <c r="F12763" t="s">
        <v>89</v>
      </c>
      <c r="G12763" t="s">
        <v>89</v>
      </c>
      <c r="H12763" t="s">
        <v>93</v>
      </c>
    </row>
    <row r="12764" spans="1:8" x14ac:dyDescent="0.25">
      <c r="A12764" t="s">
        <v>424</v>
      </c>
      <c r="B12764" t="s">
        <v>9346</v>
      </c>
      <c r="C12764" t="s">
        <v>89</v>
      </c>
      <c r="D12764" t="s">
        <v>89</v>
      </c>
      <c r="E12764" t="s">
        <v>1205</v>
      </c>
      <c r="F12764" t="s">
        <v>89</v>
      </c>
      <c r="G12764" t="s">
        <v>89</v>
      </c>
      <c r="H12764" t="s">
        <v>93</v>
      </c>
    </row>
    <row r="12765" spans="1:8" x14ac:dyDescent="0.25">
      <c r="A12765" t="s">
        <v>424</v>
      </c>
      <c r="B12765" t="s">
        <v>9347</v>
      </c>
      <c r="C12765" t="s">
        <v>89</v>
      </c>
      <c r="D12765" t="s">
        <v>89</v>
      </c>
      <c r="E12765" t="s">
        <v>1205</v>
      </c>
      <c r="F12765" t="s">
        <v>89</v>
      </c>
      <c r="G12765" t="s">
        <v>89</v>
      </c>
      <c r="H12765" t="s">
        <v>93</v>
      </c>
    </row>
    <row r="12766" spans="1:8" x14ac:dyDescent="0.25">
      <c r="A12766" t="s">
        <v>424</v>
      </c>
      <c r="B12766" t="s">
        <v>9348</v>
      </c>
      <c r="C12766" t="s">
        <v>89</v>
      </c>
      <c r="D12766" t="s">
        <v>89</v>
      </c>
      <c r="E12766" t="s">
        <v>1205</v>
      </c>
      <c r="F12766" t="s">
        <v>89</v>
      </c>
      <c r="G12766" t="s">
        <v>89</v>
      </c>
      <c r="H12766" t="s">
        <v>93</v>
      </c>
    </row>
    <row r="12767" spans="1:8" x14ac:dyDescent="0.25">
      <c r="A12767" t="s">
        <v>424</v>
      </c>
      <c r="B12767" t="s">
        <v>9349</v>
      </c>
      <c r="C12767" t="s">
        <v>89</v>
      </c>
      <c r="D12767" t="s">
        <v>89</v>
      </c>
      <c r="E12767" t="s">
        <v>1097</v>
      </c>
      <c r="F12767" t="s">
        <v>89</v>
      </c>
      <c r="G12767" t="s">
        <v>89</v>
      </c>
      <c r="H12767" t="s">
        <v>93</v>
      </c>
    </row>
    <row r="12768" spans="1:8" x14ac:dyDescent="0.25">
      <c r="A12768" t="s">
        <v>424</v>
      </c>
      <c r="B12768" t="s">
        <v>9350</v>
      </c>
      <c r="C12768" t="s">
        <v>89</v>
      </c>
      <c r="D12768" t="s">
        <v>89</v>
      </c>
      <c r="E12768" t="s">
        <v>1105</v>
      </c>
      <c r="F12768" t="s">
        <v>89</v>
      </c>
      <c r="G12768" t="s">
        <v>89</v>
      </c>
      <c r="H12768" t="s">
        <v>93</v>
      </c>
    </row>
    <row r="12769" spans="1:8" x14ac:dyDescent="0.25">
      <c r="A12769" t="s">
        <v>424</v>
      </c>
      <c r="B12769" t="s">
        <v>9351</v>
      </c>
      <c r="C12769" t="s">
        <v>89</v>
      </c>
      <c r="D12769" t="s">
        <v>89</v>
      </c>
      <c r="E12769" t="s">
        <v>1205</v>
      </c>
      <c r="F12769" t="s">
        <v>89</v>
      </c>
      <c r="G12769" t="s">
        <v>89</v>
      </c>
      <c r="H12769" t="s">
        <v>93</v>
      </c>
    </row>
    <row r="12770" spans="1:8" x14ac:dyDescent="0.25">
      <c r="A12770" t="s">
        <v>424</v>
      </c>
      <c r="B12770" t="s">
        <v>9352</v>
      </c>
      <c r="C12770" t="s">
        <v>89</v>
      </c>
      <c r="D12770" t="s">
        <v>89</v>
      </c>
      <c r="E12770" t="s">
        <v>1105</v>
      </c>
      <c r="F12770" t="s">
        <v>89</v>
      </c>
      <c r="G12770" t="s">
        <v>89</v>
      </c>
      <c r="H12770" t="s">
        <v>93</v>
      </c>
    </row>
    <row r="12771" spans="1:8" x14ac:dyDescent="0.25">
      <c r="A12771" t="s">
        <v>424</v>
      </c>
      <c r="B12771" t="s">
        <v>9353</v>
      </c>
      <c r="C12771" t="s">
        <v>89</v>
      </c>
      <c r="D12771" t="s">
        <v>9354</v>
      </c>
      <c r="E12771" t="s">
        <v>1135</v>
      </c>
      <c r="F12771" t="s">
        <v>89</v>
      </c>
      <c r="G12771" t="s">
        <v>89</v>
      </c>
      <c r="H12771" t="s">
        <v>93</v>
      </c>
    </row>
    <row r="12772" spans="1:8" x14ac:dyDescent="0.25">
      <c r="A12772" t="s">
        <v>424</v>
      </c>
      <c r="B12772" t="s">
        <v>9355</v>
      </c>
      <c r="C12772" t="s">
        <v>89</v>
      </c>
      <c r="D12772" t="s">
        <v>9356</v>
      </c>
      <c r="E12772" t="s">
        <v>1235</v>
      </c>
      <c r="F12772" t="s">
        <v>89</v>
      </c>
      <c r="G12772" t="s">
        <v>89</v>
      </c>
      <c r="H12772" t="s">
        <v>93</v>
      </c>
    </row>
    <row r="12773" spans="1:8" x14ac:dyDescent="0.25">
      <c r="A12773" t="s">
        <v>424</v>
      </c>
      <c r="B12773" t="s">
        <v>9357</v>
      </c>
      <c r="C12773" t="s">
        <v>89</v>
      </c>
      <c r="D12773" t="s">
        <v>9358</v>
      </c>
      <c r="E12773" t="s">
        <v>1135</v>
      </c>
      <c r="F12773" t="s">
        <v>89</v>
      </c>
      <c r="G12773" t="s">
        <v>89</v>
      </c>
      <c r="H12773" t="s">
        <v>93</v>
      </c>
    </row>
    <row r="12774" spans="1:8" x14ac:dyDescent="0.25">
      <c r="A12774" t="s">
        <v>424</v>
      </c>
      <c r="B12774" t="s">
        <v>9359</v>
      </c>
      <c r="C12774" t="s">
        <v>89</v>
      </c>
      <c r="D12774" t="s">
        <v>9356</v>
      </c>
      <c r="E12774" t="s">
        <v>1205</v>
      </c>
      <c r="F12774" t="s">
        <v>89</v>
      </c>
      <c r="G12774" t="s">
        <v>89</v>
      </c>
      <c r="H12774" t="s">
        <v>93</v>
      </c>
    </row>
    <row r="12775" spans="1:8" x14ac:dyDescent="0.25">
      <c r="A12775" t="s">
        <v>424</v>
      </c>
      <c r="B12775" t="s">
        <v>9360</v>
      </c>
      <c r="C12775" t="s">
        <v>89</v>
      </c>
      <c r="D12775" t="s">
        <v>89</v>
      </c>
      <c r="E12775" t="s">
        <v>1097</v>
      </c>
      <c r="F12775" t="s">
        <v>89</v>
      </c>
      <c r="G12775" t="s">
        <v>89</v>
      </c>
      <c r="H12775" t="s">
        <v>93</v>
      </c>
    </row>
    <row r="12776" spans="1:8" x14ac:dyDescent="0.25">
      <c r="A12776" t="s">
        <v>424</v>
      </c>
      <c r="B12776" t="s">
        <v>1138</v>
      </c>
      <c r="C12776" t="s">
        <v>89</v>
      </c>
      <c r="D12776" t="s">
        <v>89</v>
      </c>
      <c r="E12776" t="s">
        <v>1139</v>
      </c>
      <c r="F12776" t="s">
        <v>89</v>
      </c>
      <c r="G12776" t="s">
        <v>89</v>
      </c>
      <c r="H12776" t="s">
        <v>93</v>
      </c>
    </row>
    <row r="12777" spans="1:8" x14ac:dyDescent="0.25">
      <c r="A12777" t="s">
        <v>425</v>
      </c>
      <c r="B12777" t="s">
        <v>9361</v>
      </c>
      <c r="C12777" t="s">
        <v>89</v>
      </c>
      <c r="D12777" t="s">
        <v>9362</v>
      </c>
      <c r="E12777" t="s">
        <v>1231</v>
      </c>
      <c r="F12777" t="s">
        <v>89</v>
      </c>
      <c r="G12777" t="s">
        <v>89</v>
      </c>
      <c r="H12777" t="s">
        <v>93</v>
      </c>
    </row>
    <row r="12778" spans="1:8" x14ac:dyDescent="0.25">
      <c r="A12778" t="s">
        <v>425</v>
      </c>
      <c r="B12778" t="s">
        <v>9363</v>
      </c>
      <c r="C12778" t="s">
        <v>89</v>
      </c>
      <c r="D12778" t="s">
        <v>9362</v>
      </c>
      <c r="E12778" t="s">
        <v>1196</v>
      </c>
      <c r="F12778" t="s">
        <v>89</v>
      </c>
      <c r="G12778" t="s">
        <v>89</v>
      </c>
      <c r="H12778" t="s">
        <v>93</v>
      </c>
    </row>
    <row r="12779" spans="1:8" x14ac:dyDescent="0.25">
      <c r="A12779" t="s">
        <v>425</v>
      </c>
      <c r="B12779" t="s">
        <v>9364</v>
      </c>
      <c r="C12779" t="s">
        <v>89</v>
      </c>
      <c r="D12779" t="s">
        <v>9362</v>
      </c>
      <c r="E12779" t="s">
        <v>1115</v>
      </c>
      <c r="F12779" t="s">
        <v>89</v>
      </c>
      <c r="G12779" t="s">
        <v>89</v>
      </c>
      <c r="H12779" t="s">
        <v>93</v>
      </c>
    </row>
    <row r="12780" spans="1:8" x14ac:dyDescent="0.25">
      <c r="A12780" t="s">
        <v>425</v>
      </c>
      <c r="B12780" t="s">
        <v>5484</v>
      </c>
      <c r="C12780" t="s">
        <v>89</v>
      </c>
      <c r="D12780" t="s">
        <v>89</v>
      </c>
      <c r="E12780" t="s">
        <v>1238</v>
      </c>
      <c r="F12780" t="s">
        <v>89</v>
      </c>
      <c r="G12780" t="s">
        <v>89</v>
      </c>
      <c r="H12780" t="s">
        <v>93</v>
      </c>
    </row>
    <row r="12781" spans="1:8" x14ac:dyDescent="0.25">
      <c r="A12781" t="s">
        <v>425</v>
      </c>
      <c r="B12781" t="s">
        <v>5485</v>
      </c>
      <c r="C12781" t="s">
        <v>89</v>
      </c>
      <c r="D12781" t="s">
        <v>89</v>
      </c>
      <c r="E12781" t="s">
        <v>1097</v>
      </c>
      <c r="F12781" t="s">
        <v>89</v>
      </c>
      <c r="G12781" t="s">
        <v>89</v>
      </c>
      <c r="H12781" t="s">
        <v>93</v>
      </c>
    </row>
    <row r="12782" spans="1:8" x14ac:dyDescent="0.25">
      <c r="A12782" t="s">
        <v>425</v>
      </c>
      <c r="B12782" t="s">
        <v>5484</v>
      </c>
      <c r="C12782" t="s">
        <v>89</v>
      </c>
      <c r="D12782" t="s">
        <v>89</v>
      </c>
      <c r="E12782" t="s">
        <v>1238</v>
      </c>
      <c r="F12782" t="s">
        <v>89</v>
      </c>
      <c r="G12782" t="s">
        <v>89</v>
      </c>
      <c r="H12782" t="s">
        <v>93</v>
      </c>
    </row>
    <row r="12783" spans="1:8" x14ac:dyDescent="0.25">
      <c r="A12783" t="s">
        <v>425</v>
      </c>
      <c r="B12783" t="s">
        <v>5485</v>
      </c>
      <c r="C12783" t="s">
        <v>89</v>
      </c>
      <c r="D12783" t="s">
        <v>89</v>
      </c>
      <c r="E12783" t="s">
        <v>1097</v>
      </c>
      <c r="F12783" t="s">
        <v>89</v>
      </c>
      <c r="G12783" t="s">
        <v>89</v>
      </c>
      <c r="H12783" t="s">
        <v>93</v>
      </c>
    </row>
    <row r="12784" spans="1:8" x14ac:dyDescent="0.25">
      <c r="A12784" t="s">
        <v>425</v>
      </c>
      <c r="B12784" t="s">
        <v>5482</v>
      </c>
      <c r="C12784" t="s">
        <v>89</v>
      </c>
      <c r="D12784" t="s">
        <v>89</v>
      </c>
      <c r="E12784" t="s">
        <v>1265</v>
      </c>
      <c r="F12784" t="s">
        <v>89</v>
      </c>
      <c r="G12784" t="s">
        <v>89</v>
      </c>
      <c r="H12784" t="s">
        <v>93</v>
      </c>
    </row>
    <row r="12785" spans="1:8" x14ac:dyDescent="0.25">
      <c r="A12785" t="s">
        <v>425</v>
      </c>
      <c r="B12785" t="s">
        <v>7656</v>
      </c>
      <c r="C12785" t="s">
        <v>89</v>
      </c>
      <c r="D12785" t="s">
        <v>89</v>
      </c>
      <c r="E12785" t="s">
        <v>1615</v>
      </c>
      <c r="F12785" t="s">
        <v>89</v>
      </c>
      <c r="G12785" t="s">
        <v>89</v>
      </c>
      <c r="H12785" t="s">
        <v>93</v>
      </c>
    </row>
    <row r="12786" spans="1:8" x14ac:dyDescent="0.25">
      <c r="A12786" t="s">
        <v>425</v>
      </c>
      <c r="B12786" t="s">
        <v>7657</v>
      </c>
      <c r="C12786" t="s">
        <v>89</v>
      </c>
      <c r="D12786" t="s">
        <v>89</v>
      </c>
      <c r="E12786" t="s">
        <v>2012</v>
      </c>
      <c r="F12786" t="s">
        <v>89</v>
      </c>
      <c r="G12786" t="s">
        <v>89</v>
      </c>
      <c r="H12786" t="s">
        <v>93</v>
      </c>
    </row>
    <row r="12787" spans="1:8" x14ac:dyDescent="0.25">
      <c r="A12787" t="s">
        <v>425</v>
      </c>
      <c r="B12787" t="s">
        <v>7655</v>
      </c>
      <c r="C12787" t="s">
        <v>89</v>
      </c>
      <c r="D12787" t="s">
        <v>89</v>
      </c>
      <c r="E12787" t="s">
        <v>1907</v>
      </c>
      <c r="F12787" t="s">
        <v>89</v>
      </c>
      <c r="G12787" t="s">
        <v>89</v>
      </c>
      <c r="H12787" t="s">
        <v>93</v>
      </c>
    </row>
    <row r="12788" spans="1:8" x14ac:dyDescent="0.25">
      <c r="A12788" t="s">
        <v>425</v>
      </c>
      <c r="B12788" t="s">
        <v>9361</v>
      </c>
      <c r="C12788" t="s">
        <v>89</v>
      </c>
      <c r="D12788" t="s">
        <v>9362</v>
      </c>
      <c r="E12788" t="s">
        <v>1231</v>
      </c>
      <c r="F12788" t="s">
        <v>89</v>
      </c>
      <c r="G12788" t="s">
        <v>89</v>
      </c>
      <c r="H12788" t="s">
        <v>93</v>
      </c>
    </row>
    <row r="12789" spans="1:8" x14ac:dyDescent="0.25">
      <c r="A12789" t="s">
        <v>425</v>
      </c>
      <c r="B12789" t="s">
        <v>9363</v>
      </c>
      <c r="C12789" t="s">
        <v>89</v>
      </c>
      <c r="D12789" t="s">
        <v>9362</v>
      </c>
      <c r="E12789" t="s">
        <v>1196</v>
      </c>
      <c r="F12789" t="s">
        <v>89</v>
      </c>
      <c r="G12789" t="s">
        <v>89</v>
      </c>
      <c r="H12789" t="s">
        <v>93</v>
      </c>
    </row>
    <row r="12790" spans="1:8" x14ac:dyDescent="0.25">
      <c r="A12790" t="s">
        <v>425</v>
      </c>
      <c r="B12790" t="s">
        <v>9364</v>
      </c>
      <c r="C12790" t="s">
        <v>89</v>
      </c>
      <c r="D12790" t="s">
        <v>9362</v>
      </c>
      <c r="E12790" t="s">
        <v>1115</v>
      </c>
      <c r="F12790" t="s">
        <v>89</v>
      </c>
      <c r="G12790" t="s">
        <v>89</v>
      </c>
      <c r="H12790" t="s">
        <v>93</v>
      </c>
    </row>
    <row r="12791" spans="1:8" x14ac:dyDescent="0.25">
      <c r="A12791" t="s">
        <v>425</v>
      </c>
      <c r="B12791" t="s">
        <v>9365</v>
      </c>
      <c r="C12791" t="s">
        <v>89</v>
      </c>
      <c r="D12791" t="s">
        <v>9366</v>
      </c>
      <c r="E12791" t="s">
        <v>1569</v>
      </c>
      <c r="F12791" t="s">
        <v>89</v>
      </c>
      <c r="G12791" t="s">
        <v>89</v>
      </c>
      <c r="H12791" t="s">
        <v>93</v>
      </c>
    </row>
    <row r="12792" spans="1:8" x14ac:dyDescent="0.25">
      <c r="A12792" t="s">
        <v>425</v>
      </c>
      <c r="B12792" t="s">
        <v>9367</v>
      </c>
      <c r="C12792" t="s">
        <v>89</v>
      </c>
      <c r="D12792" t="s">
        <v>9366</v>
      </c>
      <c r="E12792" t="s">
        <v>1873</v>
      </c>
      <c r="F12792" t="s">
        <v>89</v>
      </c>
      <c r="G12792" t="s">
        <v>89</v>
      </c>
      <c r="H12792" t="s">
        <v>93</v>
      </c>
    </row>
    <row r="12793" spans="1:8" x14ac:dyDescent="0.25">
      <c r="A12793" t="s">
        <v>425</v>
      </c>
      <c r="B12793" t="s">
        <v>9368</v>
      </c>
      <c r="C12793" t="s">
        <v>89</v>
      </c>
      <c r="D12793" t="s">
        <v>9366</v>
      </c>
      <c r="E12793" t="s">
        <v>1754</v>
      </c>
      <c r="F12793" t="s">
        <v>89</v>
      </c>
      <c r="G12793" t="s">
        <v>89</v>
      </c>
      <c r="H12793" t="s">
        <v>93</v>
      </c>
    </row>
    <row r="12794" spans="1:8" x14ac:dyDescent="0.25">
      <c r="A12794" t="s">
        <v>425</v>
      </c>
      <c r="B12794" t="s">
        <v>1767</v>
      </c>
      <c r="C12794" t="s">
        <v>89</v>
      </c>
      <c r="D12794" t="s">
        <v>9362</v>
      </c>
      <c r="E12794" t="s">
        <v>1238</v>
      </c>
      <c r="F12794" t="s">
        <v>89</v>
      </c>
      <c r="G12794" t="s">
        <v>89</v>
      </c>
      <c r="H12794" t="s">
        <v>93</v>
      </c>
    </row>
    <row r="12795" spans="1:8" x14ac:dyDescent="0.25">
      <c r="A12795" t="s">
        <v>425</v>
      </c>
      <c r="B12795" t="s">
        <v>1769</v>
      </c>
      <c r="C12795" t="s">
        <v>89</v>
      </c>
      <c r="D12795" t="s">
        <v>9362</v>
      </c>
      <c r="E12795" t="s">
        <v>1238</v>
      </c>
      <c r="F12795" t="s">
        <v>89</v>
      </c>
      <c r="G12795" t="s">
        <v>89</v>
      </c>
      <c r="H12795" t="s">
        <v>93</v>
      </c>
    </row>
    <row r="12796" spans="1:8" x14ac:dyDescent="0.25">
      <c r="A12796" t="s">
        <v>425</v>
      </c>
      <c r="B12796" t="s">
        <v>1768</v>
      </c>
      <c r="C12796" t="s">
        <v>89</v>
      </c>
      <c r="D12796" t="s">
        <v>9362</v>
      </c>
      <c r="E12796" t="s">
        <v>1100</v>
      </c>
      <c r="F12796" t="s">
        <v>89</v>
      </c>
      <c r="G12796" t="s">
        <v>89</v>
      </c>
      <c r="H12796" t="s">
        <v>93</v>
      </c>
    </row>
    <row r="12797" spans="1:8" x14ac:dyDescent="0.25">
      <c r="A12797" t="s">
        <v>425</v>
      </c>
      <c r="B12797" t="s">
        <v>9369</v>
      </c>
      <c r="C12797" t="s">
        <v>89</v>
      </c>
      <c r="D12797" t="s">
        <v>9362</v>
      </c>
      <c r="E12797" t="s">
        <v>1097</v>
      </c>
      <c r="F12797" t="s">
        <v>89</v>
      </c>
      <c r="G12797" t="s">
        <v>89</v>
      </c>
      <c r="H12797" t="s">
        <v>93</v>
      </c>
    </row>
    <row r="12798" spans="1:8" x14ac:dyDescent="0.25">
      <c r="A12798" t="s">
        <v>425</v>
      </c>
      <c r="B12798" t="s">
        <v>9370</v>
      </c>
      <c r="C12798" t="s">
        <v>89</v>
      </c>
      <c r="D12798" t="s">
        <v>9362</v>
      </c>
      <c r="E12798" t="s">
        <v>1097</v>
      </c>
      <c r="F12798" t="s">
        <v>89</v>
      </c>
      <c r="G12798" t="s">
        <v>89</v>
      </c>
      <c r="H12798" t="s">
        <v>93</v>
      </c>
    </row>
    <row r="12799" spans="1:8" x14ac:dyDescent="0.25">
      <c r="A12799" t="s">
        <v>425</v>
      </c>
      <c r="B12799" t="s">
        <v>9371</v>
      </c>
      <c r="C12799" t="s">
        <v>89</v>
      </c>
      <c r="D12799" t="s">
        <v>9372</v>
      </c>
      <c r="E12799" t="s">
        <v>1097</v>
      </c>
      <c r="F12799" t="s">
        <v>89</v>
      </c>
      <c r="G12799" t="s">
        <v>89</v>
      </c>
      <c r="H12799" t="s">
        <v>93</v>
      </c>
    </row>
    <row r="12800" spans="1:8" x14ac:dyDescent="0.25">
      <c r="A12800" t="s">
        <v>425</v>
      </c>
      <c r="B12800" t="s">
        <v>1198</v>
      </c>
      <c r="C12800" t="s">
        <v>89</v>
      </c>
      <c r="D12800" t="s">
        <v>89</v>
      </c>
      <c r="E12800" t="s">
        <v>1129</v>
      </c>
      <c r="F12800" t="s">
        <v>89</v>
      </c>
      <c r="G12800" t="s">
        <v>89</v>
      </c>
      <c r="H12800" t="s">
        <v>93</v>
      </c>
    </row>
    <row r="12801" spans="1:8" x14ac:dyDescent="0.25">
      <c r="A12801" t="s">
        <v>425</v>
      </c>
      <c r="B12801" t="s">
        <v>1266</v>
      </c>
      <c r="C12801" t="s">
        <v>89</v>
      </c>
      <c r="D12801" t="s">
        <v>89</v>
      </c>
      <c r="E12801" t="s">
        <v>1131</v>
      </c>
      <c r="F12801" t="s">
        <v>89</v>
      </c>
      <c r="G12801" t="s">
        <v>89</v>
      </c>
      <c r="H12801" t="s">
        <v>93</v>
      </c>
    </row>
    <row r="12802" spans="1:8" x14ac:dyDescent="0.25">
      <c r="A12802" t="s">
        <v>425</v>
      </c>
      <c r="B12802" t="s">
        <v>1200</v>
      </c>
      <c r="C12802" t="s">
        <v>89</v>
      </c>
      <c r="D12802" t="s">
        <v>89</v>
      </c>
      <c r="E12802" t="s">
        <v>1131</v>
      </c>
      <c r="F12802" t="s">
        <v>89</v>
      </c>
      <c r="G12802" t="s">
        <v>89</v>
      </c>
      <c r="H12802" t="s">
        <v>93</v>
      </c>
    </row>
    <row r="12803" spans="1:8" x14ac:dyDescent="0.25">
      <c r="A12803" t="s">
        <v>425</v>
      </c>
      <c r="B12803" t="s">
        <v>1130</v>
      </c>
      <c r="C12803" t="s">
        <v>89</v>
      </c>
      <c r="D12803" t="s">
        <v>89</v>
      </c>
      <c r="E12803" t="s">
        <v>1133</v>
      </c>
      <c r="F12803" t="s">
        <v>89</v>
      </c>
      <c r="G12803" t="s">
        <v>89</v>
      </c>
      <c r="H12803" t="s">
        <v>93</v>
      </c>
    </row>
    <row r="12804" spans="1:8" x14ac:dyDescent="0.25">
      <c r="A12804" t="s">
        <v>425</v>
      </c>
      <c r="B12804" t="s">
        <v>1132</v>
      </c>
      <c r="C12804" t="s">
        <v>89</v>
      </c>
      <c r="D12804" t="s">
        <v>89</v>
      </c>
      <c r="E12804" t="s">
        <v>1133</v>
      </c>
      <c r="F12804" t="s">
        <v>89</v>
      </c>
      <c r="G12804" t="s">
        <v>89</v>
      </c>
      <c r="H12804" t="s">
        <v>93</v>
      </c>
    </row>
    <row r="12805" spans="1:8" x14ac:dyDescent="0.25">
      <c r="A12805" t="s">
        <v>425</v>
      </c>
      <c r="B12805" t="s">
        <v>1232</v>
      </c>
      <c r="C12805" t="s">
        <v>89</v>
      </c>
      <c r="D12805" t="s">
        <v>89</v>
      </c>
      <c r="E12805" t="s">
        <v>1335</v>
      </c>
      <c r="F12805" t="s">
        <v>89</v>
      </c>
      <c r="G12805" t="s">
        <v>89</v>
      </c>
      <c r="H12805" t="s">
        <v>93</v>
      </c>
    </row>
    <row r="12806" spans="1:8" x14ac:dyDescent="0.25">
      <c r="A12806" t="s">
        <v>425</v>
      </c>
      <c r="B12806" t="s">
        <v>1138</v>
      </c>
      <c r="C12806" t="s">
        <v>89</v>
      </c>
      <c r="D12806" t="s">
        <v>89</v>
      </c>
      <c r="E12806" t="s">
        <v>1139</v>
      </c>
      <c r="F12806" t="s">
        <v>89</v>
      </c>
      <c r="G12806" t="s">
        <v>89</v>
      </c>
      <c r="H12806" t="s">
        <v>93</v>
      </c>
    </row>
    <row r="12807" spans="1:8" x14ac:dyDescent="0.25">
      <c r="A12807" t="s">
        <v>426</v>
      </c>
      <c r="B12807" t="s">
        <v>7539</v>
      </c>
      <c r="C12807" t="s">
        <v>89</v>
      </c>
      <c r="D12807" t="s">
        <v>89</v>
      </c>
      <c r="E12807" t="s">
        <v>1115</v>
      </c>
      <c r="F12807" t="s">
        <v>89</v>
      </c>
      <c r="G12807" t="s">
        <v>89</v>
      </c>
      <c r="H12807" t="s">
        <v>93</v>
      </c>
    </row>
    <row r="12808" spans="1:8" x14ac:dyDescent="0.25">
      <c r="A12808" t="s">
        <v>426</v>
      </c>
      <c r="B12808" t="s">
        <v>9373</v>
      </c>
      <c r="C12808" t="s">
        <v>89</v>
      </c>
      <c r="D12808" t="s">
        <v>89</v>
      </c>
      <c r="E12808" t="s">
        <v>1135</v>
      </c>
      <c r="F12808" t="s">
        <v>89</v>
      </c>
      <c r="G12808" t="s">
        <v>89</v>
      </c>
      <c r="H12808" t="s">
        <v>93</v>
      </c>
    </row>
    <row r="12809" spans="1:8" x14ac:dyDescent="0.25">
      <c r="A12809" t="s">
        <v>426</v>
      </c>
      <c r="B12809" t="s">
        <v>9374</v>
      </c>
      <c r="C12809" t="s">
        <v>89</v>
      </c>
      <c r="D12809" t="s">
        <v>89</v>
      </c>
      <c r="E12809" t="s">
        <v>1278</v>
      </c>
      <c r="F12809" t="s">
        <v>89</v>
      </c>
      <c r="G12809" t="s">
        <v>89</v>
      </c>
      <c r="H12809" t="s">
        <v>93</v>
      </c>
    </row>
    <row r="12810" spans="1:8" x14ac:dyDescent="0.25">
      <c r="A12810" t="s">
        <v>426</v>
      </c>
      <c r="B12810" t="s">
        <v>5789</v>
      </c>
      <c r="C12810" t="s">
        <v>89</v>
      </c>
      <c r="D12810" t="s">
        <v>89</v>
      </c>
      <c r="E12810" t="s">
        <v>1272</v>
      </c>
      <c r="F12810" t="s">
        <v>89</v>
      </c>
      <c r="G12810" t="s">
        <v>89</v>
      </c>
      <c r="H12810" t="s">
        <v>93</v>
      </c>
    </row>
    <row r="12811" spans="1:8" x14ac:dyDescent="0.25">
      <c r="A12811" t="s">
        <v>426</v>
      </c>
      <c r="B12811" t="s">
        <v>7532</v>
      </c>
      <c r="C12811" t="s">
        <v>89</v>
      </c>
      <c r="D12811" t="s">
        <v>89</v>
      </c>
      <c r="E12811" t="s">
        <v>1162</v>
      </c>
      <c r="F12811" t="s">
        <v>89</v>
      </c>
      <c r="G12811" t="s">
        <v>89</v>
      </c>
      <c r="H12811" t="s">
        <v>93</v>
      </c>
    </row>
    <row r="12812" spans="1:8" x14ac:dyDescent="0.25">
      <c r="A12812" t="s">
        <v>426</v>
      </c>
      <c r="B12812" t="s">
        <v>9375</v>
      </c>
      <c r="C12812" t="s">
        <v>89</v>
      </c>
      <c r="D12812" t="s">
        <v>89</v>
      </c>
      <c r="E12812" t="s">
        <v>1162</v>
      </c>
      <c r="F12812" t="s">
        <v>89</v>
      </c>
      <c r="G12812" t="s">
        <v>89</v>
      </c>
      <c r="H12812" t="s">
        <v>93</v>
      </c>
    </row>
    <row r="12813" spans="1:8" x14ac:dyDescent="0.25">
      <c r="A12813" t="s">
        <v>426</v>
      </c>
      <c r="B12813" t="s">
        <v>3445</v>
      </c>
      <c r="C12813" t="s">
        <v>89</v>
      </c>
      <c r="D12813" t="s">
        <v>89</v>
      </c>
      <c r="E12813" t="s">
        <v>1113</v>
      </c>
      <c r="F12813" t="s">
        <v>89</v>
      </c>
      <c r="G12813" t="s">
        <v>89</v>
      </c>
      <c r="H12813" t="s">
        <v>93</v>
      </c>
    </row>
    <row r="12814" spans="1:8" x14ac:dyDescent="0.25">
      <c r="A12814" t="s">
        <v>426</v>
      </c>
      <c r="B12814" t="s">
        <v>7534</v>
      </c>
      <c r="C12814" t="s">
        <v>89</v>
      </c>
      <c r="D12814" t="s">
        <v>89</v>
      </c>
      <c r="E12814" t="s">
        <v>1162</v>
      </c>
      <c r="F12814" t="s">
        <v>89</v>
      </c>
      <c r="G12814" t="s">
        <v>89</v>
      </c>
      <c r="H12814" t="s">
        <v>93</v>
      </c>
    </row>
    <row r="12815" spans="1:8" x14ac:dyDescent="0.25">
      <c r="A12815" t="s">
        <v>426</v>
      </c>
      <c r="B12815" t="s">
        <v>3436</v>
      </c>
      <c r="C12815" t="s">
        <v>89</v>
      </c>
      <c r="D12815" t="s">
        <v>89</v>
      </c>
      <c r="E12815" t="s">
        <v>1135</v>
      </c>
      <c r="F12815" t="s">
        <v>89</v>
      </c>
      <c r="G12815" t="s">
        <v>89</v>
      </c>
      <c r="H12815" t="s">
        <v>93</v>
      </c>
    </row>
    <row r="12816" spans="1:8" x14ac:dyDescent="0.25">
      <c r="A12816" t="s">
        <v>426</v>
      </c>
      <c r="B12816" t="s">
        <v>9376</v>
      </c>
      <c r="C12816" t="s">
        <v>89</v>
      </c>
      <c r="D12816" t="s">
        <v>89</v>
      </c>
      <c r="E12816" t="s">
        <v>1162</v>
      </c>
      <c r="F12816" t="s">
        <v>89</v>
      </c>
      <c r="G12816" t="s">
        <v>89</v>
      </c>
      <c r="H12816" t="s">
        <v>93</v>
      </c>
    </row>
    <row r="12817" spans="1:8" x14ac:dyDescent="0.25">
      <c r="A12817" t="s">
        <v>426</v>
      </c>
      <c r="B12817" t="s">
        <v>9377</v>
      </c>
      <c r="C12817" t="s">
        <v>89</v>
      </c>
      <c r="D12817" t="s">
        <v>89</v>
      </c>
      <c r="E12817" t="s">
        <v>1100</v>
      </c>
      <c r="F12817" t="s">
        <v>89</v>
      </c>
      <c r="G12817" t="s">
        <v>89</v>
      </c>
      <c r="H12817" t="s">
        <v>93</v>
      </c>
    </row>
    <row r="12818" spans="1:8" x14ac:dyDescent="0.25">
      <c r="A12818" t="s">
        <v>426</v>
      </c>
      <c r="B12818" t="s">
        <v>5884</v>
      </c>
      <c r="C12818" t="s">
        <v>89</v>
      </c>
      <c r="D12818" t="s">
        <v>89</v>
      </c>
      <c r="E12818" t="s">
        <v>1272</v>
      </c>
      <c r="F12818" t="s">
        <v>89</v>
      </c>
      <c r="G12818" t="s">
        <v>89</v>
      </c>
      <c r="H12818" t="s">
        <v>93</v>
      </c>
    </row>
    <row r="12819" spans="1:8" x14ac:dyDescent="0.25">
      <c r="A12819" t="s">
        <v>426</v>
      </c>
      <c r="B12819" t="s">
        <v>5887</v>
      </c>
      <c r="C12819" t="s">
        <v>89</v>
      </c>
      <c r="D12819" t="s">
        <v>89</v>
      </c>
      <c r="E12819" t="s">
        <v>1113</v>
      </c>
      <c r="F12819" t="s">
        <v>89</v>
      </c>
      <c r="G12819" t="s">
        <v>89</v>
      </c>
      <c r="H12819" t="s">
        <v>93</v>
      </c>
    </row>
    <row r="12820" spans="1:8" x14ac:dyDescent="0.25">
      <c r="A12820" t="s">
        <v>426</v>
      </c>
      <c r="B12820" t="s">
        <v>5881</v>
      </c>
      <c r="C12820" t="s">
        <v>89</v>
      </c>
      <c r="D12820" t="s">
        <v>89</v>
      </c>
      <c r="E12820" t="s">
        <v>1100</v>
      </c>
      <c r="F12820" t="s">
        <v>89</v>
      </c>
      <c r="G12820" t="s">
        <v>89</v>
      </c>
      <c r="H12820" t="s">
        <v>93</v>
      </c>
    </row>
    <row r="12821" spans="1:8" x14ac:dyDescent="0.25">
      <c r="A12821" t="s">
        <v>426</v>
      </c>
      <c r="B12821" t="s">
        <v>9378</v>
      </c>
      <c r="C12821" t="s">
        <v>89</v>
      </c>
      <c r="D12821" t="s">
        <v>89</v>
      </c>
      <c r="E12821" t="s">
        <v>1105</v>
      </c>
      <c r="F12821" t="s">
        <v>89</v>
      </c>
      <c r="G12821" t="s">
        <v>89</v>
      </c>
      <c r="H12821" t="s">
        <v>93</v>
      </c>
    </row>
    <row r="12822" spans="1:8" x14ac:dyDescent="0.25">
      <c r="A12822" t="s">
        <v>426</v>
      </c>
      <c r="B12822" t="s">
        <v>9379</v>
      </c>
      <c r="C12822" t="s">
        <v>89</v>
      </c>
      <c r="D12822" t="s">
        <v>89</v>
      </c>
      <c r="E12822" t="s">
        <v>1162</v>
      </c>
      <c r="F12822" t="s">
        <v>89</v>
      </c>
      <c r="G12822" t="s">
        <v>89</v>
      </c>
      <c r="H12822" t="s">
        <v>93</v>
      </c>
    </row>
    <row r="12823" spans="1:8" x14ac:dyDescent="0.25">
      <c r="A12823" t="s">
        <v>426</v>
      </c>
      <c r="B12823" t="s">
        <v>9380</v>
      </c>
      <c r="C12823" t="s">
        <v>89</v>
      </c>
      <c r="D12823" t="s">
        <v>89</v>
      </c>
      <c r="E12823" t="s">
        <v>1162</v>
      </c>
      <c r="F12823" t="s">
        <v>89</v>
      </c>
      <c r="G12823" t="s">
        <v>89</v>
      </c>
      <c r="H12823" t="s">
        <v>93</v>
      </c>
    </row>
    <row r="12824" spans="1:8" x14ac:dyDescent="0.25">
      <c r="A12824" t="s">
        <v>426</v>
      </c>
      <c r="B12824" t="s">
        <v>5883</v>
      </c>
      <c r="C12824" t="s">
        <v>89</v>
      </c>
      <c r="D12824" t="s">
        <v>89</v>
      </c>
      <c r="E12824" t="s">
        <v>1162</v>
      </c>
      <c r="F12824" t="s">
        <v>89</v>
      </c>
      <c r="G12824" t="s">
        <v>89</v>
      </c>
      <c r="H12824" t="s">
        <v>93</v>
      </c>
    </row>
    <row r="12825" spans="1:8" x14ac:dyDescent="0.25">
      <c r="A12825" t="s">
        <v>426</v>
      </c>
      <c r="B12825" t="s">
        <v>9381</v>
      </c>
      <c r="C12825" t="s">
        <v>89</v>
      </c>
      <c r="D12825" t="s">
        <v>1229</v>
      </c>
      <c r="E12825" t="s">
        <v>1100</v>
      </c>
      <c r="F12825" t="s">
        <v>89</v>
      </c>
      <c r="G12825" t="s">
        <v>89</v>
      </c>
      <c r="H12825" t="s">
        <v>93</v>
      </c>
    </row>
    <row r="12826" spans="1:8" x14ac:dyDescent="0.25">
      <c r="A12826" t="s">
        <v>426</v>
      </c>
      <c r="B12826" t="s">
        <v>9382</v>
      </c>
      <c r="C12826" t="s">
        <v>89</v>
      </c>
      <c r="D12826" t="s">
        <v>89</v>
      </c>
      <c r="E12826" t="s">
        <v>1105</v>
      </c>
      <c r="F12826" t="s">
        <v>89</v>
      </c>
      <c r="G12826" t="s">
        <v>89</v>
      </c>
      <c r="H12826" t="s">
        <v>93</v>
      </c>
    </row>
    <row r="12827" spans="1:8" x14ac:dyDescent="0.25">
      <c r="A12827" t="s">
        <v>426</v>
      </c>
      <c r="B12827" t="s">
        <v>3503</v>
      </c>
      <c r="C12827" t="s">
        <v>89</v>
      </c>
      <c r="D12827" t="s">
        <v>89</v>
      </c>
      <c r="E12827" t="s">
        <v>1142</v>
      </c>
      <c r="F12827" t="s">
        <v>89</v>
      </c>
      <c r="G12827" t="s">
        <v>89</v>
      </c>
      <c r="H12827" t="s">
        <v>93</v>
      </c>
    </row>
    <row r="12828" spans="1:8" x14ac:dyDescent="0.25">
      <c r="A12828" t="s">
        <v>426</v>
      </c>
      <c r="B12828" t="s">
        <v>9383</v>
      </c>
      <c r="C12828" t="s">
        <v>89</v>
      </c>
      <c r="D12828" t="s">
        <v>89</v>
      </c>
      <c r="E12828" t="s">
        <v>1142</v>
      </c>
      <c r="F12828" t="s">
        <v>89</v>
      </c>
      <c r="G12828" t="s">
        <v>89</v>
      </c>
      <c r="H12828" t="s">
        <v>93</v>
      </c>
    </row>
    <row r="12829" spans="1:8" x14ac:dyDescent="0.25">
      <c r="A12829" t="s">
        <v>426</v>
      </c>
      <c r="B12829" t="s">
        <v>9384</v>
      </c>
      <c r="C12829" t="s">
        <v>89</v>
      </c>
      <c r="D12829" t="s">
        <v>89</v>
      </c>
      <c r="E12829" t="s">
        <v>1235</v>
      </c>
      <c r="F12829" t="s">
        <v>89</v>
      </c>
      <c r="G12829" t="s">
        <v>89</v>
      </c>
      <c r="H12829" t="s">
        <v>93</v>
      </c>
    </row>
    <row r="12830" spans="1:8" x14ac:dyDescent="0.25">
      <c r="A12830" t="s">
        <v>426</v>
      </c>
      <c r="B12830" t="s">
        <v>5784</v>
      </c>
      <c r="C12830" t="s">
        <v>89</v>
      </c>
      <c r="D12830" t="s">
        <v>89</v>
      </c>
      <c r="E12830" t="s">
        <v>1142</v>
      </c>
      <c r="F12830" t="s">
        <v>89</v>
      </c>
      <c r="G12830" t="s">
        <v>89</v>
      </c>
      <c r="H12830" t="s">
        <v>93</v>
      </c>
    </row>
    <row r="12831" spans="1:8" x14ac:dyDescent="0.25">
      <c r="A12831" t="s">
        <v>426</v>
      </c>
      <c r="B12831" t="s">
        <v>9385</v>
      </c>
      <c r="C12831" t="s">
        <v>89</v>
      </c>
      <c r="D12831" t="s">
        <v>89</v>
      </c>
      <c r="E12831" t="s">
        <v>1235</v>
      </c>
      <c r="F12831" t="s">
        <v>89</v>
      </c>
      <c r="G12831" t="s">
        <v>89</v>
      </c>
      <c r="H12831" t="s">
        <v>93</v>
      </c>
    </row>
    <row r="12832" spans="1:8" x14ac:dyDescent="0.25">
      <c r="A12832" t="s">
        <v>426</v>
      </c>
      <c r="B12832" t="s">
        <v>9386</v>
      </c>
      <c r="C12832" t="s">
        <v>89</v>
      </c>
      <c r="D12832" t="s">
        <v>89</v>
      </c>
      <c r="E12832" t="s">
        <v>1142</v>
      </c>
      <c r="F12832" t="s">
        <v>89</v>
      </c>
      <c r="G12832" t="s">
        <v>89</v>
      </c>
      <c r="H12832" t="s">
        <v>93</v>
      </c>
    </row>
    <row r="12833" spans="1:8" x14ac:dyDescent="0.25">
      <c r="A12833" t="s">
        <v>426</v>
      </c>
      <c r="B12833" t="s">
        <v>1138</v>
      </c>
      <c r="C12833" t="s">
        <v>89</v>
      </c>
      <c r="D12833" t="s">
        <v>89</v>
      </c>
      <c r="E12833" t="s">
        <v>1139</v>
      </c>
      <c r="F12833" t="s">
        <v>89</v>
      </c>
      <c r="G12833" t="s">
        <v>89</v>
      </c>
      <c r="H12833" t="s">
        <v>93</v>
      </c>
    </row>
    <row r="12834" spans="1:8" x14ac:dyDescent="0.25">
      <c r="A12834" t="s">
        <v>427</v>
      </c>
      <c r="B12834" t="s">
        <v>9387</v>
      </c>
      <c r="C12834" t="s">
        <v>89</v>
      </c>
      <c r="D12834" t="s">
        <v>9388</v>
      </c>
      <c r="E12834" t="s">
        <v>1100</v>
      </c>
      <c r="F12834" t="s">
        <v>89</v>
      </c>
      <c r="G12834" t="s">
        <v>89</v>
      </c>
      <c r="H12834" t="s">
        <v>93</v>
      </c>
    </row>
    <row r="12835" spans="1:8" x14ac:dyDescent="0.25">
      <c r="A12835" t="s">
        <v>427</v>
      </c>
      <c r="B12835" t="s">
        <v>9389</v>
      </c>
      <c r="C12835" t="s">
        <v>89</v>
      </c>
      <c r="D12835" t="s">
        <v>9388</v>
      </c>
      <c r="E12835" t="s">
        <v>1162</v>
      </c>
      <c r="F12835" t="s">
        <v>89</v>
      </c>
      <c r="G12835" t="s">
        <v>89</v>
      </c>
      <c r="H12835" t="s">
        <v>93</v>
      </c>
    </row>
    <row r="12836" spans="1:8" x14ac:dyDescent="0.25">
      <c r="A12836" t="s">
        <v>427</v>
      </c>
      <c r="B12836" t="s">
        <v>9390</v>
      </c>
      <c r="C12836" t="s">
        <v>89</v>
      </c>
      <c r="D12836" t="s">
        <v>9388</v>
      </c>
      <c r="E12836" t="s">
        <v>1238</v>
      </c>
      <c r="F12836" t="s">
        <v>89</v>
      </c>
      <c r="G12836" t="s">
        <v>89</v>
      </c>
      <c r="H12836" t="s">
        <v>93</v>
      </c>
    </row>
    <row r="12837" spans="1:8" x14ac:dyDescent="0.25">
      <c r="A12837" t="s">
        <v>427</v>
      </c>
      <c r="B12837" t="s">
        <v>9391</v>
      </c>
      <c r="C12837" t="s">
        <v>89</v>
      </c>
      <c r="D12837" t="s">
        <v>9392</v>
      </c>
      <c r="E12837" t="s">
        <v>1162</v>
      </c>
      <c r="F12837" t="s">
        <v>89</v>
      </c>
      <c r="G12837" t="s">
        <v>89</v>
      </c>
      <c r="H12837" t="s">
        <v>93</v>
      </c>
    </row>
    <row r="12838" spans="1:8" x14ac:dyDescent="0.25">
      <c r="A12838" t="s">
        <v>427</v>
      </c>
      <c r="B12838" t="s">
        <v>9393</v>
      </c>
      <c r="C12838" t="s">
        <v>89</v>
      </c>
      <c r="D12838" t="s">
        <v>9392</v>
      </c>
      <c r="E12838" t="s">
        <v>1238</v>
      </c>
      <c r="F12838" t="s">
        <v>89</v>
      </c>
      <c r="G12838" t="s">
        <v>89</v>
      </c>
      <c r="H12838" t="s">
        <v>93</v>
      </c>
    </row>
    <row r="12839" spans="1:8" x14ac:dyDescent="0.25">
      <c r="A12839" t="s">
        <v>427</v>
      </c>
      <c r="B12839" t="s">
        <v>9394</v>
      </c>
      <c r="C12839" t="s">
        <v>89</v>
      </c>
      <c r="D12839" t="s">
        <v>9392</v>
      </c>
      <c r="E12839" t="s">
        <v>1278</v>
      </c>
      <c r="F12839" t="s">
        <v>89</v>
      </c>
      <c r="G12839" t="s">
        <v>89</v>
      </c>
      <c r="H12839" t="s">
        <v>93</v>
      </c>
    </row>
    <row r="12840" spans="1:8" x14ac:dyDescent="0.25">
      <c r="A12840" t="s">
        <v>427</v>
      </c>
      <c r="B12840" t="s">
        <v>9395</v>
      </c>
      <c r="C12840" t="s">
        <v>89</v>
      </c>
      <c r="D12840" t="s">
        <v>9396</v>
      </c>
      <c r="E12840" t="s">
        <v>1162</v>
      </c>
      <c r="F12840" t="s">
        <v>89</v>
      </c>
      <c r="G12840" t="s">
        <v>89</v>
      </c>
      <c r="H12840" t="s">
        <v>93</v>
      </c>
    </row>
    <row r="12841" spans="1:8" x14ac:dyDescent="0.25">
      <c r="A12841" t="s">
        <v>427</v>
      </c>
      <c r="B12841" t="s">
        <v>9397</v>
      </c>
      <c r="C12841" t="s">
        <v>89</v>
      </c>
      <c r="D12841" t="s">
        <v>9396</v>
      </c>
      <c r="E12841" t="s">
        <v>1238</v>
      </c>
      <c r="F12841" t="s">
        <v>89</v>
      </c>
      <c r="G12841" t="s">
        <v>89</v>
      </c>
      <c r="H12841" t="s">
        <v>93</v>
      </c>
    </row>
    <row r="12842" spans="1:8" x14ac:dyDescent="0.25">
      <c r="A12842" t="s">
        <v>427</v>
      </c>
      <c r="B12842" t="s">
        <v>9398</v>
      </c>
      <c r="C12842" t="s">
        <v>89</v>
      </c>
      <c r="D12842" t="s">
        <v>9396</v>
      </c>
      <c r="E12842" t="s">
        <v>1278</v>
      </c>
      <c r="F12842" t="s">
        <v>89</v>
      </c>
      <c r="G12842" t="s">
        <v>89</v>
      </c>
      <c r="H12842" t="s">
        <v>93</v>
      </c>
    </row>
    <row r="12843" spans="1:8" x14ac:dyDescent="0.25">
      <c r="A12843" t="s">
        <v>427</v>
      </c>
      <c r="B12843" t="s">
        <v>9399</v>
      </c>
      <c r="C12843" t="s">
        <v>89</v>
      </c>
      <c r="D12843" t="s">
        <v>9400</v>
      </c>
      <c r="E12843" t="s">
        <v>1142</v>
      </c>
      <c r="F12843" t="s">
        <v>89</v>
      </c>
      <c r="G12843" t="s">
        <v>89</v>
      </c>
      <c r="H12843" t="s">
        <v>93</v>
      </c>
    </row>
    <row r="12844" spans="1:8" x14ac:dyDescent="0.25">
      <c r="A12844" t="s">
        <v>427</v>
      </c>
      <c r="B12844" t="s">
        <v>9401</v>
      </c>
      <c r="C12844" t="s">
        <v>89</v>
      </c>
      <c r="D12844" t="s">
        <v>9400</v>
      </c>
      <c r="E12844" t="s">
        <v>1105</v>
      </c>
      <c r="F12844" t="s">
        <v>89</v>
      </c>
      <c r="G12844" t="s">
        <v>89</v>
      </c>
      <c r="H12844" t="s">
        <v>93</v>
      </c>
    </row>
    <row r="12845" spans="1:8" x14ac:dyDescent="0.25">
      <c r="A12845" t="s">
        <v>427</v>
      </c>
      <c r="B12845" t="s">
        <v>9402</v>
      </c>
      <c r="C12845" t="s">
        <v>89</v>
      </c>
      <c r="D12845" t="s">
        <v>9400</v>
      </c>
      <c r="E12845" t="s">
        <v>1194</v>
      </c>
      <c r="F12845" t="s">
        <v>89</v>
      </c>
      <c r="G12845" t="s">
        <v>89</v>
      </c>
      <c r="H12845" t="s">
        <v>93</v>
      </c>
    </row>
    <row r="12846" spans="1:8" x14ac:dyDescent="0.25">
      <c r="A12846" t="s">
        <v>427</v>
      </c>
      <c r="B12846" t="s">
        <v>9403</v>
      </c>
      <c r="C12846" t="s">
        <v>89</v>
      </c>
      <c r="D12846" t="s">
        <v>9404</v>
      </c>
      <c r="E12846" t="s">
        <v>1278</v>
      </c>
      <c r="F12846" t="s">
        <v>89</v>
      </c>
      <c r="G12846" t="s">
        <v>89</v>
      </c>
      <c r="H12846" t="s">
        <v>93</v>
      </c>
    </row>
    <row r="12847" spans="1:8" x14ac:dyDescent="0.25">
      <c r="A12847" t="s">
        <v>427</v>
      </c>
      <c r="B12847" t="s">
        <v>9405</v>
      </c>
      <c r="C12847" t="s">
        <v>89</v>
      </c>
      <c r="D12847" t="s">
        <v>9404</v>
      </c>
      <c r="E12847" t="s">
        <v>1142</v>
      </c>
      <c r="F12847" t="s">
        <v>89</v>
      </c>
      <c r="G12847" t="s">
        <v>89</v>
      </c>
      <c r="H12847" t="s">
        <v>93</v>
      </c>
    </row>
    <row r="12848" spans="1:8" x14ac:dyDescent="0.25">
      <c r="A12848" t="s">
        <v>427</v>
      </c>
      <c r="B12848" t="s">
        <v>9406</v>
      </c>
      <c r="C12848" t="s">
        <v>89</v>
      </c>
      <c r="D12848" t="s">
        <v>9404</v>
      </c>
      <c r="E12848" t="s">
        <v>1105</v>
      </c>
      <c r="F12848" t="s">
        <v>89</v>
      </c>
      <c r="G12848" t="s">
        <v>89</v>
      </c>
      <c r="H12848" t="s">
        <v>93</v>
      </c>
    </row>
    <row r="12849" spans="1:8" x14ac:dyDescent="0.25">
      <c r="A12849" t="s">
        <v>427</v>
      </c>
      <c r="B12849" t="s">
        <v>9407</v>
      </c>
      <c r="C12849" t="s">
        <v>89</v>
      </c>
      <c r="D12849" t="s">
        <v>9408</v>
      </c>
      <c r="E12849" t="s">
        <v>1278</v>
      </c>
      <c r="F12849" t="s">
        <v>89</v>
      </c>
      <c r="G12849" t="s">
        <v>89</v>
      </c>
      <c r="H12849" t="s">
        <v>93</v>
      </c>
    </row>
    <row r="12850" spans="1:8" x14ac:dyDescent="0.25">
      <c r="A12850" t="s">
        <v>427</v>
      </c>
      <c r="B12850" t="s">
        <v>9409</v>
      </c>
      <c r="C12850" t="s">
        <v>89</v>
      </c>
      <c r="D12850" t="s">
        <v>9408</v>
      </c>
      <c r="E12850" t="s">
        <v>1142</v>
      </c>
      <c r="F12850" t="s">
        <v>89</v>
      </c>
      <c r="G12850" t="s">
        <v>89</v>
      </c>
      <c r="H12850" t="s">
        <v>93</v>
      </c>
    </row>
    <row r="12851" spans="1:8" x14ac:dyDescent="0.25">
      <c r="A12851" t="s">
        <v>427</v>
      </c>
      <c r="B12851" t="s">
        <v>9410</v>
      </c>
      <c r="C12851" t="s">
        <v>89</v>
      </c>
      <c r="D12851" t="s">
        <v>9408</v>
      </c>
      <c r="E12851" t="s">
        <v>1105</v>
      </c>
      <c r="F12851" t="s">
        <v>89</v>
      </c>
      <c r="G12851" t="s">
        <v>89</v>
      </c>
      <c r="H12851" t="s">
        <v>93</v>
      </c>
    </row>
    <row r="12852" spans="1:8" x14ac:dyDescent="0.25">
      <c r="A12852" t="s">
        <v>427</v>
      </c>
      <c r="B12852" t="s">
        <v>9411</v>
      </c>
      <c r="C12852" t="s">
        <v>89</v>
      </c>
      <c r="D12852" t="s">
        <v>9412</v>
      </c>
      <c r="E12852" t="s">
        <v>1142</v>
      </c>
      <c r="F12852" t="s">
        <v>89</v>
      </c>
      <c r="G12852" t="s">
        <v>89</v>
      </c>
      <c r="H12852" t="s">
        <v>93</v>
      </c>
    </row>
    <row r="12853" spans="1:8" x14ac:dyDescent="0.25">
      <c r="A12853" t="s">
        <v>427</v>
      </c>
      <c r="B12853" t="s">
        <v>9413</v>
      </c>
      <c r="C12853" t="s">
        <v>89</v>
      </c>
      <c r="D12853" t="s">
        <v>9412</v>
      </c>
      <c r="E12853" t="s">
        <v>1105</v>
      </c>
      <c r="F12853" t="s">
        <v>89</v>
      </c>
      <c r="G12853" t="s">
        <v>89</v>
      </c>
      <c r="H12853" t="s">
        <v>93</v>
      </c>
    </row>
    <row r="12854" spans="1:8" x14ac:dyDescent="0.25">
      <c r="A12854" t="s">
        <v>427</v>
      </c>
      <c r="B12854" t="s">
        <v>9414</v>
      </c>
      <c r="C12854" t="s">
        <v>89</v>
      </c>
      <c r="D12854" t="s">
        <v>9412</v>
      </c>
      <c r="E12854" t="s">
        <v>1194</v>
      </c>
      <c r="F12854" t="s">
        <v>89</v>
      </c>
      <c r="G12854" t="s">
        <v>89</v>
      </c>
      <c r="H12854" t="s">
        <v>93</v>
      </c>
    </row>
    <row r="12855" spans="1:8" x14ac:dyDescent="0.25">
      <c r="A12855" t="s">
        <v>427</v>
      </c>
      <c r="B12855" t="s">
        <v>9415</v>
      </c>
      <c r="C12855" t="s">
        <v>89</v>
      </c>
      <c r="D12855" t="s">
        <v>9416</v>
      </c>
      <c r="E12855" t="s">
        <v>1272</v>
      </c>
      <c r="F12855" t="s">
        <v>89</v>
      </c>
      <c r="G12855" t="s">
        <v>89</v>
      </c>
      <c r="H12855" t="s">
        <v>93</v>
      </c>
    </row>
    <row r="12856" spans="1:8" x14ac:dyDescent="0.25">
      <c r="A12856" t="s">
        <v>427</v>
      </c>
      <c r="B12856" t="s">
        <v>9417</v>
      </c>
      <c r="C12856" t="s">
        <v>89</v>
      </c>
      <c r="D12856" t="s">
        <v>9416</v>
      </c>
      <c r="E12856" t="s">
        <v>1113</v>
      </c>
      <c r="F12856" t="s">
        <v>89</v>
      </c>
      <c r="G12856" t="s">
        <v>89</v>
      </c>
      <c r="H12856" t="s">
        <v>93</v>
      </c>
    </row>
    <row r="12857" spans="1:8" x14ac:dyDescent="0.25">
      <c r="A12857" t="s">
        <v>427</v>
      </c>
      <c r="B12857" t="s">
        <v>9418</v>
      </c>
      <c r="C12857" t="s">
        <v>89</v>
      </c>
      <c r="D12857" t="s">
        <v>9419</v>
      </c>
      <c r="E12857" t="s">
        <v>1115</v>
      </c>
      <c r="F12857" t="s">
        <v>89</v>
      </c>
      <c r="G12857" t="s">
        <v>89</v>
      </c>
      <c r="H12857" t="s">
        <v>93</v>
      </c>
    </row>
    <row r="12858" spans="1:8" x14ac:dyDescent="0.25">
      <c r="A12858" t="s">
        <v>427</v>
      </c>
      <c r="B12858" t="s">
        <v>9420</v>
      </c>
      <c r="C12858" t="s">
        <v>89</v>
      </c>
      <c r="D12858" t="s">
        <v>9419</v>
      </c>
      <c r="E12858" t="s">
        <v>1100</v>
      </c>
      <c r="F12858" t="s">
        <v>89</v>
      </c>
      <c r="G12858" t="s">
        <v>89</v>
      </c>
      <c r="H12858" t="s">
        <v>93</v>
      </c>
    </row>
    <row r="12859" spans="1:8" x14ac:dyDescent="0.25">
      <c r="A12859" t="s">
        <v>427</v>
      </c>
      <c r="B12859" t="s">
        <v>9421</v>
      </c>
      <c r="C12859" t="s">
        <v>89</v>
      </c>
      <c r="D12859" t="s">
        <v>9416</v>
      </c>
      <c r="E12859" t="s">
        <v>1100</v>
      </c>
      <c r="F12859" t="s">
        <v>89</v>
      </c>
      <c r="G12859" t="s">
        <v>89</v>
      </c>
      <c r="H12859" t="s">
        <v>93</v>
      </c>
    </row>
    <row r="12860" spans="1:8" x14ac:dyDescent="0.25">
      <c r="A12860" t="s">
        <v>427</v>
      </c>
      <c r="B12860" t="s">
        <v>9422</v>
      </c>
      <c r="C12860" t="s">
        <v>89</v>
      </c>
      <c r="D12860" t="s">
        <v>9416</v>
      </c>
      <c r="E12860" t="s">
        <v>1162</v>
      </c>
      <c r="F12860" t="s">
        <v>89</v>
      </c>
      <c r="G12860" t="s">
        <v>89</v>
      </c>
      <c r="H12860" t="s">
        <v>93</v>
      </c>
    </row>
    <row r="12861" spans="1:8" x14ac:dyDescent="0.25">
      <c r="A12861" t="s">
        <v>427</v>
      </c>
      <c r="B12861" t="s">
        <v>9423</v>
      </c>
      <c r="C12861" t="s">
        <v>89</v>
      </c>
      <c r="D12861" t="s">
        <v>9416</v>
      </c>
      <c r="E12861" t="s">
        <v>1238</v>
      </c>
      <c r="F12861" t="s">
        <v>89</v>
      </c>
      <c r="G12861" t="s">
        <v>89</v>
      </c>
      <c r="H12861" t="s">
        <v>93</v>
      </c>
    </row>
    <row r="12862" spans="1:8" x14ac:dyDescent="0.25">
      <c r="A12862" t="s">
        <v>427</v>
      </c>
      <c r="B12862" t="s">
        <v>9424</v>
      </c>
      <c r="C12862" t="s">
        <v>89</v>
      </c>
      <c r="D12862" t="s">
        <v>9425</v>
      </c>
      <c r="E12862" t="s">
        <v>2668</v>
      </c>
      <c r="F12862" t="s">
        <v>89</v>
      </c>
      <c r="G12862" t="s">
        <v>89</v>
      </c>
      <c r="H12862" t="s">
        <v>93</v>
      </c>
    </row>
    <row r="12863" spans="1:8" x14ac:dyDescent="0.25">
      <c r="A12863" t="s">
        <v>427</v>
      </c>
      <c r="B12863" t="s">
        <v>9426</v>
      </c>
      <c r="C12863" t="s">
        <v>89</v>
      </c>
      <c r="D12863" t="s">
        <v>9425</v>
      </c>
      <c r="E12863" t="s">
        <v>4663</v>
      </c>
      <c r="F12863" t="s">
        <v>89</v>
      </c>
      <c r="G12863" t="s">
        <v>89</v>
      </c>
      <c r="H12863" t="s">
        <v>93</v>
      </c>
    </row>
    <row r="12864" spans="1:8" x14ac:dyDescent="0.25">
      <c r="A12864" t="s">
        <v>427</v>
      </c>
      <c r="B12864" t="s">
        <v>9427</v>
      </c>
      <c r="C12864" t="s">
        <v>89</v>
      </c>
      <c r="D12864" t="s">
        <v>9428</v>
      </c>
      <c r="E12864" t="s">
        <v>1142</v>
      </c>
      <c r="F12864" t="s">
        <v>89</v>
      </c>
      <c r="G12864" t="s">
        <v>89</v>
      </c>
      <c r="H12864" t="s">
        <v>93</v>
      </c>
    </row>
    <row r="12865" spans="1:8" x14ac:dyDescent="0.25">
      <c r="A12865" t="s">
        <v>427</v>
      </c>
      <c r="B12865" t="s">
        <v>9429</v>
      </c>
      <c r="C12865" t="s">
        <v>89</v>
      </c>
      <c r="D12865" t="s">
        <v>9428</v>
      </c>
      <c r="E12865" t="s">
        <v>1105</v>
      </c>
      <c r="F12865" t="s">
        <v>89</v>
      </c>
      <c r="G12865" t="s">
        <v>89</v>
      </c>
      <c r="H12865" t="s">
        <v>93</v>
      </c>
    </row>
    <row r="12866" spans="1:8" x14ac:dyDescent="0.25">
      <c r="A12866" t="s">
        <v>427</v>
      </c>
      <c r="B12866" t="s">
        <v>9430</v>
      </c>
      <c r="C12866" t="s">
        <v>89</v>
      </c>
      <c r="D12866" t="s">
        <v>9428</v>
      </c>
      <c r="E12866" t="s">
        <v>1194</v>
      </c>
      <c r="F12866" t="s">
        <v>89</v>
      </c>
      <c r="G12866" t="s">
        <v>89</v>
      </c>
      <c r="H12866" t="s">
        <v>93</v>
      </c>
    </row>
    <row r="12867" spans="1:8" x14ac:dyDescent="0.25">
      <c r="A12867" t="s">
        <v>427</v>
      </c>
      <c r="B12867" t="s">
        <v>9431</v>
      </c>
      <c r="C12867" t="s">
        <v>89</v>
      </c>
      <c r="D12867" t="s">
        <v>9432</v>
      </c>
      <c r="E12867" t="s">
        <v>1238</v>
      </c>
      <c r="F12867" t="s">
        <v>89</v>
      </c>
      <c r="G12867" t="s">
        <v>89</v>
      </c>
      <c r="H12867" t="s">
        <v>93</v>
      </c>
    </row>
    <row r="12868" spans="1:8" x14ac:dyDescent="0.25">
      <c r="A12868" t="s">
        <v>427</v>
      </c>
      <c r="B12868" t="s">
        <v>9433</v>
      </c>
      <c r="C12868" t="s">
        <v>89</v>
      </c>
      <c r="D12868" t="s">
        <v>9432</v>
      </c>
      <c r="E12868" t="s">
        <v>1278</v>
      </c>
      <c r="F12868" t="s">
        <v>89</v>
      </c>
      <c r="G12868" t="s">
        <v>89</v>
      </c>
      <c r="H12868" t="s">
        <v>93</v>
      </c>
    </row>
    <row r="12869" spans="1:8" x14ac:dyDescent="0.25">
      <c r="A12869" t="s">
        <v>427</v>
      </c>
      <c r="B12869" t="s">
        <v>9434</v>
      </c>
      <c r="C12869" t="s">
        <v>89</v>
      </c>
      <c r="D12869" t="s">
        <v>9432</v>
      </c>
      <c r="E12869" t="s">
        <v>1142</v>
      </c>
      <c r="F12869" t="s">
        <v>89</v>
      </c>
      <c r="G12869" t="s">
        <v>89</v>
      </c>
      <c r="H12869" t="s">
        <v>93</v>
      </c>
    </row>
    <row r="12870" spans="1:8" x14ac:dyDescent="0.25">
      <c r="A12870" t="s">
        <v>427</v>
      </c>
      <c r="B12870" t="s">
        <v>9435</v>
      </c>
      <c r="C12870" t="s">
        <v>89</v>
      </c>
      <c r="D12870" t="s">
        <v>9436</v>
      </c>
      <c r="E12870" t="s">
        <v>1115</v>
      </c>
      <c r="F12870" t="s">
        <v>89</v>
      </c>
      <c r="G12870" t="s">
        <v>89</v>
      </c>
      <c r="H12870" t="s">
        <v>93</v>
      </c>
    </row>
    <row r="12871" spans="1:8" x14ac:dyDescent="0.25">
      <c r="A12871" t="s">
        <v>427</v>
      </c>
      <c r="B12871" t="s">
        <v>9437</v>
      </c>
      <c r="C12871" t="s">
        <v>89</v>
      </c>
      <c r="D12871" t="s">
        <v>9438</v>
      </c>
      <c r="E12871" t="s">
        <v>1235</v>
      </c>
      <c r="F12871" t="s">
        <v>89</v>
      </c>
      <c r="G12871" t="s">
        <v>89</v>
      </c>
      <c r="H12871" t="s">
        <v>93</v>
      </c>
    </row>
    <row r="12872" spans="1:8" x14ac:dyDescent="0.25">
      <c r="A12872" t="s">
        <v>427</v>
      </c>
      <c r="B12872" t="s">
        <v>9439</v>
      </c>
      <c r="C12872" t="s">
        <v>89</v>
      </c>
      <c r="D12872" t="s">
        <v>9438</v>
      </c>
      <c r="E12872" t="s">
        <v>1272</v>
      </c>
      <c r="F12872" t="s">
        <v>89</v>
      </c>
      <c r="G12872" t="s">
        <v>89</v>
      </c>
      <c r="H12872" t="s">
        <v>93</v>
      </c>
    </row>
    <row r="12873" spans="1:8" x14ac:dyDescent="0.25">
      <c r="A12873" t="s">
        <v>427</v>
      </c>
      <c r="B12873" t="s">
        <v>9440</v>
      </c>
      <c r="C12873" t="s">
        <v>89</v>
      </c>
      <c r="D12873" t="s">
        <v>9438</v>
      </c>
      <c r="E12873" t="s">
        <v>1113</v>
      </c>
      <c r="F12873" t="s">
        <v>89</v>
      </c>
      <c r="G12873" t="s">
        <v>89</v>
      </c>
      <c r="H12873" t="s">
        <v>93</v>
      </c>
    </row>
    <row r="12874" spans="1:8" x14ac:dyDescent="0.25">
      <c r="A12874" t="s">
        <v>427</v>
      </c>
      <c r="B12874" t="s">
        <v>9441</v>
      </c>
      <c r="C12874" t="s">
        <v>89</v>
      </c>
      <c r="D12874" t="s">
        <v>9442</v>
      </c>
      <c r="E12874" t="s">
        <v>1235</v>
      </c>
      <c r="F12874" t="s">
        <v>89</v>
      </c>
      <c r="G12874" t="s">
        <v>89</v>
      </c>
      <c r="H12874" t="s">
        <v>93</v>
      </c>
    </row>
    <row r="12875" spans="1:8" x14ac:dyDescent="0.25">
      <c r="A12875" t="s">
        <v>427</v>
      </c>
      <c r="B12875" t="s">
        <v>9443</v>
      </c>
      <c r="C12875" t="s">
        <v>89</v>
      </c>
      <c r="D12875" t="s">
        <v>9442</v>
      </c>
      <c r="E12875" t="s">
        <v>1272</v>
      </c>
      <c r="F12875" t="s">
        <v>89</v>
      </c>
      <c r="G12875" t="s">
        <v>89</v>
      </c>
      <c r="H12875" t="s">
        <v>93</v>
      </c>
    </row>
    <row r="12876" spans="1:8" x14ac:dyDescent="0.25">
      <c r="A12876" t="s">
        <v>427</v>
      </c>
      <c r="B12876" t="s">
        <v>9444</v>
      </c>
      <c r="C12876" t="s">
        <v>89</v>
      </c>
      <c r="D12876" t="s">
        <v>9442</v>
      </c>
      <c r="E12876" t="s">
        <v>1113</v>
      </c>
      <c r="F12876" t="s">
        <v>89</v>
      </c>
      <c r="G12876" t="s">
        <v>89</v>
      </c>
      <c r="H12876" t="s">
        <v>93</v>
      </c>
    </row>
    <row r="12877" spans="1:8" x14ac:dyDescent="0.25">
      <c r="A12877" t="s">
        <v>427</v>
      </c>
      <c r="B12877" t="s">
        <v>9445</v>
      </c>
      <c r="C12877" t="s">
        <v>89</v>
      </c>
      <c r="D12877" t="s">
        <v>9446</v>
      </c>
      <c r="E12877" t="s">
        <v>2668</v>
      </c>
      <c r="F12877" t="s">
        <v>89</v>
      </c>
      <c r="G12877" t="s">
        <v>89</v>
      </c>
      <c r="H12877" t="s">
        <v>93</v>
      </c>
    </row>
    <row r="12878" spans="1:8" x14ac:dyDescent="0.25">
      <c r="A12878" t="s">
        <v>427</v>
      </c>
      <c r="B12878" t="s">
        <v>9447</v>
      </c>
      <c r="C12878" t="s">
        <v>89</v>
      </c>
      <c r="D12878" t="s">
        <v>9446</v>
      </c>
      <c r="E12878" t="s">
        <v>4663</v>
      </c>
      <c r="F12878" t="s">
        <v>89</v>
      </c>
      <c r="G12878" t="s">
        <v>89</v>
      </c>
      <c r="H12878" t="s">
        <v>93</v>
      </c>
    </row>
    <row r="12879" spans="1:8" x14ac:dyDescent="0.25">
      <c r="A12879" t="s">
        <v>427</v>
      </c>
      <c r="B12879" t="s">
        <v>9448</v>
      </c>
      <c r="C12879" t="s">
        <v>89</v>
      </c>
      <c r="D12879" t="s">
        <v>9449</v>
      </c>
      <c r="E12879" t="s">
        <v>2668</v>
      </c>
      <c r="F12879" t="s">
        <v>89</v>
      </c>
      <c r="G12879" t="s">
        <v>89</v>
      </c>
      <c r="H12879" t="s">
        <v>93</v>
      </c>
    </row>
    <row r="12880" spans="1:8" x14ac:dyDescent="0.25">
      <c r="A12880" t="s">
        <v>427</v>
      </c>
      <c r="B12880" t="s">
        <v>9450</v>
      </c>
      <c r="C12880" t="s">
        <v>89</v>
      </c>
      <c r="D12880" t="s">
        <v>9449</v>
      </c>
      <c r="E12880" t="s">
        <v>4663</v>
      </c>
      <c r="F12880" t="s">
        <v>89</v>
      </c>
      <c r="G12880" t="s">
        <v>89</v>
      </c>
      <c r="H12880" t="s">
        <v>93</v>
      </c>
    </row>
    <row r="12881" spans="1:8" x14ac:dyDescent="0.25">
      <c r="A12881" t="s">
        <v>427</v>
      </c>
      <c r="B12881" t="s">
        <v>9451</v>
      </c>
      <c r="C12881" t="s">
        <v>89</v>
      </c>
      <c r="D12881" t="s">
        <v>9452</v>
      </c>
      <c r="E12881" t="s">
        <v>2668</v>
      </c>
      <c r="F12881" t="s">
        <v>89</v>
      </c>
      <c r="G12881" t="s">
        <v>89</v>
      </c>
      <c r="H12881" t="s">
        <v>93</v>
      </c>
    </row>
    <row r="12882" spans="1:8" x14ac:dyDescent="0.25">
      <c r="A12882" t="s">
        <v>427</v>
      </c>
      <c r="B12882" t="s">
        <v>9453</v>
      </c>
      <c r="C12882" t="s">
        <v>89</v>
      </c>
      <c r="D12882" t="s">
        <v>9452</v>
      </c>
      <c r="E12882" t="s">
        <v>4663</v>
      </c>
      <c r="F12882" t="s">
        <v>89</v>
      </c>
      <c r="G12882" t="s">
        <v>89</v>
      </c>
      <c r="H12882" t="s">
        <v>93</v>
      </c>
    </row>
    <row r="12883" spans="1:8" x14ac:dyDescent="0.25">
      <c r="A12883" t="s">
        <v>427</v>
      </c>
      <c r="B12883" t="s">
        <v>9454</v>
      </c>
      <c r="C12883" t="s">
        <v>89</v>
      </c>
      <c r="D12883" t="s">
        <v>9455</v>
      </c>
      <c r="E12883" t="s">
        <v>1615</v>
      </c>
      <c r="F12883" t="s">
        <v>89</v>
      </c>
      <c r="G12883" t="s">
        <v>89</v>
      </c>
      <c r="H12883" t="s">
        <v>93</v>
      </c>
    </row>
    <row r="12884" spans="1:8" x14ac:dyDescent="0.25">
      <c r="A12884" t="s">
        <v>427</v>
      </c>
      <c r="B12884" t="s">
        <v>3431</v>
      </c>
      <c r="C12884" t="s">
        <v>89</v>
      </c>
      <c r="D12884" t="s">
        <v>9456</v>
      </c>
      <c r="E12884" t="s">
        <v>1427</v>
      </c>
      <c r="F12884" t="s">
        <v>89</v>
      </c>
      <c r="G12884" t="s">
        <v>89</v>
      </c>
      <c r="H12884" t="s">
        <v>93</v>
      </c>
    </row>
    <row r="12885" spans="1:8" x14ac:dyDescent="0.25">
      <c r="A12885" t="s">
        <v>427</v>
      </c>
      <c r="B12885" t="s">
        <v>9457</v>
      </c>
      <c r="C12885" t="s">
        <v>89</v>
      </c>
      <c r="D12885" t="s">
        <v>9458</v>
      </c>
      <c r="E12885" t="s">
        <v>2668</v>
      </c>
      <c r="F12885" t="s">
        <v>89</v>
      </c>
      <c r="G12885" t="s">
        <v>89</v>
      </c>
      <c r="H12885" t="s">
        <v>93</v>
      </c>
    </row>
    <row r="12886" spans="1:8" x14ac:dyDescent="0.25">
      <c r="A12886" t="s">
        <v>427</v>
      </c>
      <c r="B12886" t="s">
        <v>9459</v>
      </c>
      <c r="C12886" t="s">
        <v>89</v>
      </c>
      <c r="D12886" t="s">
        <v>9460</v>
      </c>
      <c r="E12886" t="s">
        <v>1113</v>
      </c>
      <c r="F12886" t="s">
        <v>89</v>
      </c>
      <c r="G12886" t="s">
        <v>89</v>
      </c>
      <c r="H12886" t="s">
        <v>93</v>
      </c>
    </row>
    <row r="12887" spans="1:8" x14ac:dyDescent="0.25">
      <c r="A12887" t="s">
        <v>427</v>
      </c>
      <c r="B12887" t="s">
        <v>9461</v>
      </c>
      <c r="C12887" t="s">
        <v>89</v>
      </c>
      <c r="D12887" t="s">
        <v>9462</v>
      </c>
      <c r="E12887" t="s">
        <v>1100</v>
      </c>
      <c r="F12887" t="s">
        <v>89</v>
      </c>
      <c r="G12887" t="s">
        <v>89</v>
      </c>
      <c r="H12887" t="s">
        <v>93</v>
      </c>
    </row>
    <row r="12888" spans="1:8" x14ac:dyDescent="0.25">
      <c r="A12888" t="s">
        <v>427</v>
      </c>
      <c r="B12888" t="s">
        <v>9463</v>
      </c>
      <c r="C12888" t="s">
        <v>89</v>
      </c>
      <c r="D12888" t="s">
        <v>9464</v>
      </c>
      <c r="E12888" t="s">
        <v>1113</v>
      </c>
      <c r="F12888" t="s">
        <v>89</v>
      </c>
      <c r="G12888" t="s">
        <v>89</v>
      </c>
      <c r="H12888" t="s">
        <v>93</v>
      </c>
    </row>
    <row r="12889" spans="1:8" x14ac:dyDescent="0.25">
      <c r="A12889" t="s">
        <v>427</v>
      </c>
      <c r="B12889" t="s">
        <v>9465</v>
      </c>
      <c r="C12889" t="s">
        <v>89</v>
      </c>
      <c r="D12889" t="s">
        <v>9466</v>
      </c>
      <c r="E12889" t="s">
        <v>1100</v>
      </c>
      <c r="F12889" t="s">
        <v>89</v>
      </c>
      <c r="G12889" t="s">
        <v>89</v>
      </c>
      <c r="H12889" t="s">
        <v>93</v>
      </c>
    </row>
    <row r="12890" spans="1:8" x14ac:dyDescent="0.25">
      <c r="A12890" t="s">
        <v>427</v>
      </c>
      <c r="B12890" t="s">
        <v>9467</v>
      </c>
      <c r="C12890" t="s">
        <v>89</v>
      </c>
      <c r="D12890" t="s">
        <v>9468</v>
      </c>
      <c r="E12890" t="s">
        <v>1105</v>
      </c>
      <c r="F12890" t="s">
        <v>89</v>
      </c>
      <c r="G12890" t="s">
        <v>89</v>
      </c>
      <c r="H12890" t="s">
        <v>93</v>
      </c>
    </row>
    <row r="12891" spans="1:8" x14ac:dyDescent="0.25">
      <c r="A12891" t="s">
        <v>427</v>
      </c>
      <c r="B12891" t="s">
        <v>9469</v>
      </c>
      <c r="C12891" t="s">
        <v>89</v>
      </c>
      <c r="D12891" t="s">
        <v>9470</v>
      </c>
      <c r="E12891" t="s">
        <v>1278</v>
      </c>
      <c r="F12891" t="s">
        <v>89</v>
      </c>
      <c r="G12891" t="s">
        <v>89</v>
      </c>
      <c r="H12891" t="s">
        <v>93</v>
      </c>
    </row>
    <row r="12892" spans="1:8" x14ac:dyDescent="0.25">
      <c r="A12892" t="s">
        <v>427</v>
      </c>
      <c r="B12892" t="s">
        <v>9471</v>
      </c>
      <c r="C12892" t="s">
        <v>89</v>
      </c>
      <c r="D12892" t="s">
        <v>9470</v>
      </c>
      <c r="E12892" t="s">
        <v>1119</v>
      </c>
      <c r="F12892" t="s">
        <v>89</v>
      </c>
      <c r="G12892" t="s">
        <v>89</v>
      </c>
      <c r="H12892" t="s">
        <v>93</v>
      </c>
    </row>
    <row r="12893" spans="1:8" x14ac:dyDescent="0.25">
      <c r="A12893" t="s">
        <v>427</v>
      </c>
      <c r="B12893" t="s">
        <v>9472</v>
      </c>
      <c r="C12893" t="s">
        <v>89</v>
      </c>
      <c r="D12893" t="s">
        <v>9473</v>
      </c>
      <c r="E12893" t="s">
        <v>1278</v>
      </c>
      <c r="F12893" t="s">
        <v>89</v>
      </c>
      <c r="G12893" t="s">
        <v>89</v>
      </c>
      <c r="H12893" t="s">
        <v>93</v>
      </c>
    </row>
    <row r="12894" spans="1:8" x14ac:dyDescent="0.25">
      <c r="A12894" t="s">
        <v>427</v>
      </c>
      <c r="B12894" t="s">
        <v>9474</v>
      </c>
      <c r="C12894" t="s">
        <v>89</v>
      </c>
      <c r="D12894" t="s">
        <v>9473</v>
      </c>
      <c r="E12894" t="s">
        <v>1119</v>
      </c>
      <c r="F12894" t="s">
        <v>89</v>
      </c>
      <c r="G12894" t="s">
        <v>89</v>
      </c>
      <c r="H12894" t="s">
        <v>93</v>
      </c>
    </row>
    <row r="12895" spans="1:8" x14ac:dyDescent="0.25">
      <c r="A12895" t="s">
        <v>427</v>
      </c>
      <c r="B12895" t="s">
        <v>9475</v>
      </c>
      <c r="C12895" t="s">
        <v>89</v>
      </c>
      <c r="D12895" t="s">
        <v>9476</v>
      </c>
      <c r="E12895" t="s">
        <v>1278</v>
      </c>
      <c r="F12895" t="s">
        <v>89</v>
      </c>
      <c r="G12895" t="s">
        <v>89</v>
      </c>
      <c r="H12895" t="s">
        <v>93</v>
      </c>
    </row>
    <row r="12896" spans="1:8" x14ac:dyDescent="0.25">
      <c r="A12896" t="s">
        <v>427</v>
      </c>
      <c r="B12896" t="s">
        <v>9477</v>
      </c>
      <c r="C12896" t="s">
        <v>89</v>
      </c>
      <c r="D12896" t="s">
        <v>9476</v>
      </c>
      <c r="E12896" t="s">
        <v>1119</v>
      </c>
      <c r="F12896" t="s">
        <v>89</v>
      </c>
      <c r="G12896" t="s">
        <v>89</v>
      </c>
      <c r="H12896" t="s">
        <v>93</v>
      </c>
    </row>
    <row r="12897" spans="1:8" x14ac:dyDescent="0.25">
      <c r="A12897" t="s">
        <v>427</v>
      </c>
      <c r="B12897" t="s">
        <v>9478</v>
      </c>
      <c r="C12897" t="s">
        <v>89</v>
      </c>
      <c r="D12897" t="s">
        <v>9479</v>
      </c>
      <c r="E12897" t="s">
        <v>1278</v>
      </c>
      <c r="F12897" t="s">
        <v>89</v>
      </c>
      <c r="G12897" t="s">
        <v>89</v>
      </c>
      <c r="H12897" t="s">
        <v>93</v>
      </c>
    </row>
    <row r="12898" spans="1:8" x14ac:dyDescent="0.25">
      <c r="A12898" t="s">
        <v>427</v>
      </c>
      <c r="B12898" t="s">
        <v>9480</v>
      </c>
      <c r="C12898" t="s">
        <v>89</v>
      </c>
      <c r="D12898" t="s">
        <v>9479</v>
      </c>
      <c r="E12898" t="s">
        <v>1119</v>
      </c>
      <c r="F12898" t="s">
        <v>89</v>
      </c>
      <c r="G12898" t="s">
        <v>89</v>
      </c>
      <c r="H12898" t="s">
        <v>93</v>
      </c>
    </row>
    <row r="12899" spans="1:8" x14ac:dyDescent="0.25">
      <c r="A12899" t="s">
        <v>427</v>
      </c>
      <c r="B12899" t="s">
        <v>9481</v>
      </c>
      <c r="C12899" t="s">
        <v>89</v>
      </c>
      <c r="D12899" t="s">
        <v>9482</v>
      </c>
      <c r="E12899" t="s">
        <v>1278</v>
      </c>
      <c r="F12899" t="s">
        <v>89</v>
      </c>
      <c r="G12899" t="s">
        <v>89</v>
      </c>
      <c r="H12899" t="s">
        <v>93</v>
      </c>
    </row>
    <row r="12900" spans="1:8" x14ac:dyDescent="0.25">
      <c r="A12900" t="s">
        <v>427</v>
      </c>
      <c r="B12900" t="s">
        <v>9483</v>
      </c>
      <c r="C12900" t="s">
        <v>89</v>
      </c>
      <c r="D12900" t="s">
        <v>9482</v>
      </c>
      <c r="E12900" t="s">
        <v>1119</v>
      </c>
      <c r="F12900" t="s">
        <v>89</v>
      </c>
      <c r="G12900" t="s">
        <v>89</v>
      </c>
      <c r="H12900" t="s">
        <v>93</v>
      </c>
    </row>
    <row r="12901" spans="1:8" x14ac:dyDescent="0.25">
      <c r="A12901" t="s">
        <v>427</v>
      </c>
      <c r="B12901" t="s">
        <v>9484</v>
      </c>
      <c r="C12901" t="s">
        <v>89</v>
      </c>
      <c r="D12901" t="s">
        <v>9485</v>
      </c>
      <c r="E12901" t="s">
        <v>1278</v>
      </c>
      <c r="F12901" t="s">
        <v>89</v>
      </c>
      <c r="G12901" t="s">
        <v>89</v>
      </c>
      <c r="H12901" t="s">
        <v>93</v>
      </c>
    </row>
    <row r="12902" spans="1:8" x14ac:dyDescent="0.25">
      <c r="A12902" t="s">
        <v>427</v>
      </c>
      <c r="B12902" t="s">
        <v>9486</v>
      </c>
      <c r="C12902" t="s">
        <v>89</v>
      </c>
      <c r="D12902" t="s">
        <v>9485</v>
      </c>
      <c r="E12902" t="s">
        <v>1142</v>
      </c>
      <c r="F12902" t="s">
        <v>89</v>
      </c>
      <c r="G12902" t="s">
        <v>89</v>
      </c>
      <c r="H12902" t="s">
        <v>93</v>
      </c>
    </row>
    <row r="12903" spans="1:8" x14ac:dyDescent="0.25">
      <c r="A12903" t="s">
        <v>427</v>
      </c>
      <c r="B12903" t="s">
        <v>9487</v>
      </c>
      <c r="C12903" t="s">
        <v>89</v>
      </c>
      <c r="D12903" t="s">
        <v>9485</v>
      </c>
      <c r="E12903" t="s">
        <v>1105</v>
      </c>
      <c r="F12903" t="s">
        <v>89</v>
      </c>
      <c r="G12903" t="s">
        <v>89</v>
      </c>
      <c r="H12903" t="s">
        <v>93</v>
      </c>
    </row>
    <row r="12904" spans="1:8" x14ac:dyDescent="0.25">
      <c r="A12904" t="s">
        <v>427</v>
      </c>
      <c r="B12904" t="s">
        <v>9488</v>
      </c>
      <c r="C12904" t="s">
        <v>89</v>
      </c>
      <c r="D12904" t="s">
        <v>9489</v>
      </c>
      <c r="E12904" t="s">
        <v>1278</v>
      </c>
      <c r="F12904" t="s">
        <v>89</v>
      </c>
      <c r="G12904" t="s">
        <v>89</v>
      </c>
      <c r="H12904" t="s">
        <v>93</v>
      </c>
    </row>
    <row r="12905" spans="1:8" x14ac:dyDescent="0.25">
      <c r="A12905" t="s">
        <v>427</v>
      </c>
      <c r="B12905" t="s">
        <v>9490</v>
      </c>
      <c r="C12905" t="s">
        <v>89</v>
      </c>
      <c r="D12905" t="s">
        <v>9489</v>
      </c>
      <c r="E12905" t="s">
        <v>1142</v>
      </c>
      <c r="F12905" t="s">
        <v>89</v>
      </c>
      <c r="G12905" t="s">
        <v>89</v>
      </c>
      <c r="H12905" t="s">
        <v>93</v>
      </c>
    </row>
    <row r="12906" spans="1:8" x14ac:dyDescent="0.25">
      <c r="A12906" t="s">
        <v>427</v>
      </c>
      <c r="B12906" t="s">
        <v>9491</v>
      </c>
      <c r="C12906" t="s">
        <v>89</v>
      </c>
      <c r="D12906" t="s">
        <v>9489</v>
      </c>
      <c r="E12906" t="s">
        <v>1105</v>
      </c>
      <c r="F12906" t="s">
        <v>89</v>
      </c>
      <c r="G12906" t="s">
        <v>89</v>
      </c>
      <c r="H12906" t="s">
        <v>93</v>
      </c>
    </row>
    <row r="12907" spans="1:8" x14ac:dyDescent="0.25">
      <c r="A12907" t="s">
        <v>427</v>
      </c>
      <c r="B12907" t="s">
        <v>9492</v>
      </c>
      <c r="C12907" t="s">
        <v>89</v>
      </c>
      <c r="D12907" t="s">
        <v>9493</v>
      </c>
      <c r="E12907" t="s">
        <v>1278</v>
      </c>
      <c r="F12907" t="s">
        <v>89</v>
      </c>
      <c r="G12907" t="s">
        <v>89</v>
      </c>
      <c r="H12907" t="s">
        <v>93</v>
      </c>
    </row>
    <row r="12908" spans="1:8" x14ac:dyDescent="0.25">
      <c r="A12908" t="s">
        <v>427</v>
      </c>
      <c r="B12908" t="s">
        <v>9494</v>
      </c>
      <c r="C12908" t="s">
        <v>89</v>
      </c>
      <c r="D12908" t="s">
        <v>9493</v>
      </c>
      <c r="E12908" t="s">
        <v>1142</v>
      </c>
      <c r="F12908" t="s">
        <v>89</v>
      </c>
      <c r="G12908" t="s">
        <v>89</v>
      </c>
      <c r="H12908" t="s">
        <v>93</v>
      </c>
    </row>
    <row r="12909" spans="1:8" x14ac:dyDescent="0.25">
      <c r="A12909" t="s">
        <v>427</v>
      </c>
      <c r="B12909" t="s">
        <v>9495</v>
      </c>
      <c r="C12909" t="s">
        <v>89</v>
      </c>
      <c r="D12909" t="s">
        <v>9493</v>
      </c>
      <c r="E12909" t="s">
        <v>1105</v>
      </c>
      <c r="F12909" t="s">
        <v>89</v>
      </c>
      <c r="G12909" t="s">
        <v>89</v>
      </c>
      <c r="H12909" t="s">
        <v>93</v>
      </c>
    </row>
    <row r="12910" spans="1:8" x14ac:dyDescent="0.25">
      <c r="A12910" t="s">
        <v>427</v>
      </c>
      <c r="B12910" t="s">
        <v>9496</v>
      </c>
      <c r="C12910" t="s">
        <v>89</v>
      </c>
      <c r="D12910" t="s">
        <v>9497</v>
      </c>
      <c r="E12910" t="s">
        <v>1377</v>
      </c>
      <c r="F12910" t="s">
        <v>89</v>
      </c>
      <c r="G12910" t="s">
        <v>89</v>
      </c>
      <c r="H12910" t="s">
        <v>93</v>
      </c>
    </row>
    <row r="12911" spans="1:8" x14ac:dyDescent="0.25">
      <c r="A12911" t="s">
        <v>427</v>
      </c>
      <c r="B12911" t="s">
        <v>9498</v>
      </c>
      <c r="C12911" t="s">
        <v>89</v>
      </c>
      <c r="D12911" t="s">
        <v>9497</v>
      </c>
      <c r="E12911" t="s">
        <v>4918</v>
      </c>
      <c r="F12911" t="s">
        <v>89</v>
      </c>
      <c r="G12911" t="s">
        <v>89</v>
      </c>
      <c r="H12911" t="s">
        <v>93</v>
      </c>
    </row>
    <row r="12912" spans="1:8" x14ac:dyDescent="0.25">
      <c r="A12912" t="s">
        <v>427</v>
      </c>
      <c r="B12912" t="s">
        <v>9499</v>
      </c>
      <c r="C12912" t="s">
        <v>89</v>
      </c>
      <c r="D12912" t="s">
        <v>9500</v>
      </c>
      <c r="E12912" t="s">
        <v>1105</v>
      </c>
      <c r="F12912" t="s">
        <v>89</v>
      </c>
      <c r="G12912" t="s">
        <v>89</v>
      </c>
      <c r="H12912" t="s">
        <v>93</v>
      </c>
    </row>
    <row r="12913" spans="1:8" x14ac:dyDescent="0.25">
      <c r="A12913" t="s">
        <v>427</v>
      </c>
      <c r="B12913" t="s">
        <v>9501</v>
      </c>
      <c r="C12913" t="s">
        <v>89</v>
      </c>
      <c r="D12913" t="s">
        <v>9500</v>
      </c>
      <c r="E12913" t="s">
        <v>1194</v>
      </c>
      <c r="F12913" t="s">
        <v>89</v>
      </c>
      <c r="G12913" t="s">
        <v>89</v>
      </c>
      <c r="H12913" t="s">
        <v>93</v>
      </c>
    </row>
    <row r="12914" spans="1:8" x14ac:dyDescent="0.25">
      <c r="A12914" t="s">
        <v>427</v>
      </c>
      <c r="B12914" t="s">
        <v>9502</v>
      </c>
      <c r="C12914" t="s">
        <v>89</v>
      </c>
      <c r="D12914" t="s">
        <v>9503</v>
      </c>
      <c r="E12914" t="s">
        <v>1162</v>
      </c>
      <c r="F12914" t="s">
        <v>89</v>
      </c>
      <c r="G12914" t="s">
        <v>89</v>
      </c>
      <c r="H12914" t="s">
        <v>93</v>
      </c>
    </row>
    <row r="12915" spans="1:8" x14ac:dyDescent="0.25">
      <c r="A12915" t="s">
        <v>427</v>
      </c>
      <c r="B12915" t="s">
        <v>9504</v>
      </c>
      <c r="C12915" t="s">
        <v>89</v>
      </c>
      <c r="D12915" t="s">
        <v>9503</v>
      </c>
      <c r="E12915" t="s">
        <v>1238</v>
      </c>
      <c r="F12915" t="s">
        <v>89</v>
      </c>
      <c r="G12915" t="s">
        <v>89</v>
      </c>
      <c r="H12915" t="s">
        <v>93</v>
      </c>
    </row>
    <row r="12916" spans="1:8" x14ac:dyDescent="0.25">
      <c r="A12916" t="s">
        <v>427</v>
      </c>
      <c r="B12916" t="s">
        <v>9505</v>
      </c>
      <c r="C12916" t="s">
        <v>89</v>
      </c>
      <c r="D12916" t="s">
        <v>9506</v>
      </c>
      <c r="E12916" t="s">
        <v>1377</v>
      </c>
      <c r="F12916" t="s">
        <v>89</v>
      </c>
      <c r="G12916" t="s">
        <v>89</v>
      </c>
      <c r="H12916" t="s">
        <v>93</v>
      </c>
    </row>
    <row r="12917" spans="1:8" x14ac:dyDescent="0.25">
      <c r="A12917" t="s">
        <v>427</v>
      </c>
      <c r="B12917" t="s">
        <v>9507</v>
      </c>
      <c r="C12917" t="s">
        <v>89</v>
      </c>
      <c r="D12917" t="s">
        <v>9506</v>
      </c>
      <c r="E12917" t="s">
        <v>4918</v>
      </c>
      <c r="F12917" t="s">
        <v>89</v>
      </c>
      <c r="G12917" t="s">
        <v>89</v>
      </c>
      <c r="H12917" t="s">
        <v>93</v>
      </c>
    </row>
    <row r="12918" spans="1:8" x14ac:dyDescent="0.25">
      <c r="A12918" t="s">
        <v>427</v>
      </c>
      <c r="B12918" t="s">
        <v>9508</v>
      </c>
      <c r="C12918" t="s">
        <v>89</v>
      </c>
      <c r="D12918" t="s">
        <v>9506</v>
      </c>
      <c r="E12918" t="s">
        <v>3601</v>
      </c>
      <c r="F12918" t="s">
        <v>89</v>
      </c>
      <c r="G12918" t="s">
        <v>89</v>
      </c>
      <c r="H12918" t="s">
        <v>93</v>
      </c>
    </row>
    <row r="12919" spans="1:8" x14ac:dyDescent="0.25">
      <c r="A12919" t="s">
        <v>427</v>
      </c>
      <c r="B12919" t="s">
        <v>9509</v>
      </c>
      <c r="C12919" t="s">
        <v>89</v>
      </c>
      <c r="D12919" t="s">
        <v>9510</v>
      </c>
      <c r="E12919" t="s">
        <v>4918</v>
      </c>
      <c r="F12919" t="s">
        <v>89</v>
      </c>
      <c r="G12919" t="s">
        <v>89</v>
      </c>
      <c r="H12919" t="s">
        <v>93</v>
      </c>
    </row>
    <row r="12920" spans="1:8" x14ac:dyDescent="0.25">
      <c r="A12920" t="s">
        <v>427</v>
      </c>
      <c r="B12920" t="s">
        <v>9511</v>
      </c>
      <c r="C12920" t="s">
        <v>89</v>
      </c>
      <c r="D12920" t="s">
        <v>9510</v>
      </c>
      <c r="E12920" t="s">
        <v>3601</v>
      </c>
      <c r="F12920" t="s">
        <v>89</v>
      </c>
      <c r="G12920" t="s">
        <v>89</v>
      </c>
      <c r="H12920" t="s">
        <v>93</v>
      </c>
    </row>
    <row r="12921" spans="1:8" x14ac:dyDescent="0.25">
      <c r="A12921" t="s">
        <v>427</v>
      </c>
      <c r="B12921" t="s">
        <v>9512</v>
      </c>
      <c r="C12921" t="s">
        <v>89</v>
      </c>
      <c r="D12921" t="s">
        <v>9513</v>
      </c>
      <c r="E12921" t="s">
        <v>1194</v>
      </c>
      <c r="F12921" t="s">
        <v>89</v>
      </c>
      <c r="G12921" t="s">
        <v>89</v>
      </c>
      <c r="H12921" t="s">
        <v>93</v>
      </c>
    </row>
    <row r="12922" spans="1:8" x14ac:dyDescent="0.25">
      <c r="A12922" t="s">
        <v>427</v>
      </c>
      <c r="B12922" t="s">
        <v>9514</v>
      </c>
      <c r="C12922" t="s">
        <v>89</v>
      </c>
      <c r="D12922" t="s">
        <v>9513</v>
      </c>
      <c r="E12922" t="s">
        <v>1097</v>
      </c>
      <c r="F12922" t="s">
        <v>89</v>
      </c>
      <c r="G12922" t="s">
        <v>89</v>
      </c>
      <c r="H12922" t="s">
        <v>93</v>
      </c>
    </row>
    <row r="12923" spans="1:8" x14ac:dyDescent="0.25">
      <c r="A12923" t="s">
        <v>427</v>
      </c>
      <c r="B12923" t="s">
        <v>9515</v>
      </c>
      <c r="C12923" t="s">
        <v>89</v>
      </c>
      <c r="D12923" t="s">
        <v>9516</v>
      </c>
      <c r="E12923" t="s">
        <v>3601</v>
      </c>
      <c r="F12923" t="s">
        <v>89</v>
      </c>
      <c r="G12923" t="s">
        <v>89</v>
      </c>
      <c r="H12923" t="s">
        <v>93</v>
      </c>
    </row>
    <row r="12924" spans="1:8" x14ac:dyDescent="0.25">
      <c r="A12924" t="s">
        <v>427</v>
      </c>
      <c r="B12924" t="s">
        <v>9381</v>
      </c>
      <c r="C12924" t="s">
        <v>89</v>
      </c>
      <c r="D12924" t="s">
        <v>9517</v>
      </c>
      <c r="E12924" t="s">
        <v>1278</v>
      </c>
      <c r="F12924" t="s">
        <v>89</v>
      </c>
      <c r="G12924" t="s">
        <v>89</v>
      </c>
      <c r="H12924" t="s">
        <v>93</v>
      </c>
    </row>
    <row r="12925" spans="1:8" x14ac:dyDescent="0.25">
      <c r="A12925" t="s">
        <v>427</v>
      </c>
      <c r="B12925" t="s">
        <v>9518</v>
      </c>
      <c r="C12925" t="s">
        <v>89</v>
      </c>
      <c r="D12925" t="s">
        <v>9519</v>
      </c>
      <c r="E12925" t="s">
        <v>1238</v>
      </c>
      <c r="F12925" t="s">
        <v>89</v>
      </c>
      <c r="G12925" t="s">
        <v>89</v>
      </c>
      <c r="H12925" t="s">
        <v>93</v>
      </c>
    </row>
    <row r="12926" spans="1:8" x14ac:dyDescent="0.25">
      <c r="A12926" t="s">
        <v>427</v>
      </c>
      <c r="B12926" t="s">
        <v>9520</v>
      </c>
      <c r="C12926" t="s">
        <v>89</v>
      </c>
      <c r="D12926" t="s">
        <v>9521</v>
      </c>
      <c r="E12926" t="s">
        <v>1142</v>
      </c>
      <c r="F12926" t="s">
        <v>89</v>
      </c>
      <c r="G12926" t="s">
        <v>89</v>
      </c>
      <c r="H12926" t="s">
        <v>93</v>
      </c>
    </row>
    <row r="12927" spans="1:8" x14ac:dyDescent="0.25">
      <c r="A12927" t="s">
        <v>427</v>
      </c>
      <c r="B12927" t="s">
        <v>9522</v>
      </c>
      <c r="C12927" t="s">
        <v>89</v>
      </c>
      <c r="D12927" t="s">
        <v>9523</v>
      </c>
      <c r="E12927" t="s">
        <v>1105</v>
      </c>
      <c r="F12927" t="s">
        <v>89</v>
      </c>
      <c r="G12927" t="s">
        <v>89</v>
      </c>
      <c r="H12927" t="s">
        <v>93</v>
      </c>
    </row>
    <row r="12928" spans="1:8" x14ac:dyDescent="0.25">
      <c r="A12928" t="s">
        <v>427</v>
      </c>
      <c r="B12928" t="s">
        <v>9524</v>
      </c>
      <c r="C12928" t="s">
        <v>89</v>
      </c>
      <c r="D12928" t="s">
        <v>9503</v>
      </c>
      <c r="E12928" t="s">
        <v>1238</v>
      </c>
      <c r="F12928" t="s">
        <v>89</v>
      </c>
      <c r="G12928" t="s">
        <v>89</v>
      </c>
      <c r="H12928" t="s">
        <v>93</v>
      </c>
    </row>
    <row r="12929" spans="1:8" x14ac:dyDescent="0.25">
      <c r="A12929" t="s">
        <v>427</v>
      </c>
      <c r="B12929" t="s">
        <v>9525</v>
      </c>
      <c r="C12929" t="s">
        <v>89</v>
      </c>
      <c r="D12929" t="s">
        <v>9526</v>
      </c>
      <c r="E12929" t="s">
        <v>1153</v>
      </c>
      <c r="F12929" t="s">
        <v>89</v>
      </c>
      <c r="G12929" t="s">
        <v>89</v>
      </c>
      <c r="H12929" t="s">
        <v>93</v>
      </c>
    </row>
    <row r="12930" spans="1:8" x14ac:dyDescent="0.25">
      <c r="A12930" t="s">
        <v>427</v>
      </c>
      <c r="B12930" t="s">
        <v>7561</v>
      </c>
      <c r="C12930" t="s">
        <v>89</v>
      </c>
      <c r="D12930" t="s">
        <v>9527</v>
      </c>
      <c r="E12930" t="s">
        <v>1153</v>
      </c>
      <c r="F12930" t="s">
        <v>89</v>
      </c>
      <c r="G12930" t="s">
        <v>89</v>
      </c>
      <c r="H12930" t="s">
        <v>93</v>
      </c>
    </row>
    <row r="12931" spans="1:8" x14ac:dyDescent="0.25">
      <c r="A12931" t="s">
        <v>427</v>
      </c>
      <c r="B12931" t="s">
        <v>9528</v>
      </c>
      <c r="C12931" t="s">
        <v>89</v>
      </c>
      <c r="D12931" t="s">
        <v>9529</v>
      </c>
      <c r="E12931" t="s">
        <v>1153</v>
      </c>
      <c r="F12931" t="s">
        <v>89</v>
      </c>
      <c r="G12931" t="s">
        <v>89</v>
      </c>
      <c r="H12931" t="s">
        <v>93</v>
      </c>
    </row>
    <row r="12932" spans="1:8" x14ac:dyDescent="0.25">
      <c r="A12932" t="s">
        <v>427</v>
      </c>
      <c r="B12932" t="s">
        <v>9530</v>
      </c>
      <c r="C12932" t="s">
        <v>89</v>
      </c>
      <c r="D12932" t="s">
        <v>9531</v>
      </c>
      <c r="E12932" t="s">
        <v>1770</v>
      </c>
      <c r="F12932" t="s">
        <v>89</v>
      </c>
      <c r="G12932" t="s">
        <v>89</v>
      </c>
      <c r="H12932" t="s">
        <v>93</v>
      </c>
    </row>
    <row r="12933" spans="1:8" x14ac:dyDescent="0.25">
      <c r="A12933" t="s">
        <v>427</v>
      </c>
      <c r="B12933" t="s">
        <v>9532</v>
      </c>
      <c r="C12933" t="s">
        <v>89</v>
      </c>
      <c r="D12933" t="s">
        <v>9533</v>
      </c>
      <c r="E12933" t="s">
        <v>1278</v>
      </c>
      <c r="F12933" t="s">
        <v>89</v>
      </c>
      <c r="G12933" t="s">
        <v>89</v>
      </c>
      <c r="H12933" t="s">
        <v>93</v>
      </c>
    </row>
    <row r="12934" spans="1:8" x14ac:dyDescent="0.25">
      <c r="A12934" t="s">
        <v>427</v>
      </c>
      <c r="B12934" t="s">
        <v>1134</v>
      </c>
      <c r="C12934" t="s">
        <v>89</v>
      </c>
      <c r="D12934" t="s">
        <v>89</v>
      </c>
      <c r="E12934" t="s">
        <v>1105</v>
      </c>
      <c r="F12934" t="s">
        <v>89</v>
      </c>
      <c r="G12934" t="s">
        <v>89</v>
      </c>
      <c r="H12934" t="s">
        <v>93</v>
      </c>
    </row>
    <row r="12935" spans="1:8" x14ac:dyDescent="0.25">
      <c r="A12935" t="s">
        <v>427</v>
      </c>
      <c r="B12935" t="s">
        <v>9534</v>
      </c>
      <c r="C12935" t="s">
        <v>89</v>
      </c>
      <c r="D12935" t="s">
        <v>89</v>
      </c>
      <c r="E12935" t="s">
        <v>1516</v>
      </c>
      <c r="F12935" t="s">
        <v>89</v>
      </c>
      <c r="G12935" t="s">
        <v>89</v>
      </c>
      <c r="H12935" t="s">
        <v>93</v>
      </c>
    </row>
    <row r="12936" spans="1:8" x14ac:dyDescent="0.25">
      <c r="A12936" t="s">
        <v>427</v>
      </c>
      <c r="B12936" t="s">
        <v>2427</v>
      </c>
      <c r="C12936" t="s">
        <v>89</v>
      </c>
      <c r="D12936" t="s">
        <v>89</v>
      </c>
      <c r="E12936" t="s">
        <v>1231</v>
      </c>
      <c r="F12936" t="s">
        <v>89</v>
      </c>
      <c r="G12936" t="s">
        <v>89</v>
      </c>
      <c r="H12936" t="s">
        <v>93</v>
      </c>
    </row>
    <row r="12937" spans="1:8" x14ac:dyDescent="0.25">
      <c r="A12937" t="s">
        <v>427</v>
      </c>
      <c r="B12937" t="s">
        <v>5225</v>
      </c>
      <c r="C12937" t="s">
        <v>89</v>
      </c>
      <c r="D12937" t="s">
        <v>9535</v>
      </c>
      <c r="E12937" t="s">
        <v>1142</v>
      </c>
      <c r="F12937" t="s">
        <v>89</v>
      </c>
      <c r="G12937" t="s">
        <v>89</v>
      </c>
      <c r="H12937" t="s">
        <v>93</v>
      </c>
    </row>
    <row r="12938" spans="1:8" x14ac:dyDescent="0.25">
      <c r="A12938" t="s">
        <v>427</v>
      </c>
      <c r="B12938" t="s">
        <v>9536</v>
      </c>
      <c r="C12938" t="s">
        <v>89</v>
      </c>
      <c r="D12938" t="s">
        <v>9537</v>
      </c>
      <c r="E12938" t="s">
        <v>1194</v>
      </c>
      <c r="F12938" t="s">
        <v>89</v>
      </c>
      <c r="G12938" t="s">
        <v>89</v>
      </c>
      <c r="H12938" t="s">
        <v>93</v>
      </c>
    </row>
    <row r="12939" spans="1:8" x14ac:dyDescent="0.25">
      <c r="A12939" t="s">
        <v>427</v>
      </c>
      <c r="B12939" t="s">
        <v>9538</v>
      </c>
      <c r="C12939" t="s">
        <v>89</v>
      </c>
      <c r="D12939" t="s">
        <v>9539</v>
      </c>
      <c r="E12939" t="s">
        <v>1105</v>
      </c>
      <c r="F12939" t="s">
        <v>89</v>
      </c>
      <c r="G12939" t="s">
        <v>89</v>
      </c>
      <c r="H12939" t="s">
        <v>93</v>
      </c>
    </row>
    <row r="12940" spans="1:8" x14ac:dyDescent="0.25">
      <c r="A12940" t="s">
        <v>427</v>
      </c>
      <c r="B12940" t="s">
        <v>7518</v>
      </c>
      <c r="C12940" t="s">
        <v>89</v>
      </c>
      <c r="D12940" t="s">
        <v>9540</v>
      </c>
      <c r="E12940" t="s">
        <v>1377</v>
      </c>
      <c r="F12940" t="s">
        <v>89</v>
      </c>
      <c r="G12940" t="s">
        <v>89</v>
      </c>
      <c r="H12940" t="s">
        <v>93</v>
      </c>
    </row>
    <row r="12941" spans="1:8" x14ac:dyDescent="0.25">
      <c r="A12941" t="s">
        <v>427</v>
      </c>
      <c r="B12941" t="s">
        <v>1687</v>
      </c>
      <c r="C12941" t="s">
        <v>89</v>
      </c>
      <c r="D12941" t="s">
        <v>9541</v>
      </c>
      <c r="E12941" t="s">
        <v>1377</v>
      </c>
      <c r="F12941" t="s">
        <v>89</v>
      </c>
      <c r="G12941" t="s">
        <v>89</v>
      </c>
      <c r="H12941" t="s">
        <v>93</v>
      </c>
    </row>
    <row r="12942" spans="1:8" x14ac:dyDescent="0.25">
      <c r="A12942" t="s">
        <v>427</v>
      </c>
      <c r="B12942" t="s">
        <v>9542</v>
      </c>
      <c r="C12942" t="s">
        <v>89</v>
      </c>
      <c r="D12942" t="s">
        <v>9543</v>
      </c>
      <c r="E12942" t="s">
        <v>1377</v>
      </c>
      <c r="F12942" t="s">
        <v>89</v>
      </c>
      <c r="G12942" t="s">
        <v>89</v>
      </c>
      <c r="H12942" t="s">
        <v>93</v>
      </c>
    </row>
    <row r="12943" spans="1:8" x14ac:dyDescent="0.25">
      <c r="A12943" t="s">
        <v>427</v>
      </c>
      <c r="B12943" t="s">
        <v>7526</v>
      </c>
      <c r="C12943" t="s">
        <v>89</v>
      </c>
      <c r="D12943" t="s">
        <v>9544</v>
      </c>
      <c r="E12943" t="s">
        <v>1272</v>
      </c>
      <c r="F12943" t="s">
        <v>89</v>
      </c>
      <c r="G12943" t="s">
        <v>89</v>
      </c>
      <c r="H12943" t="s">
        <v>93</v>
      </c>
    </row>
    <row r="12944" spans="1:8" x14ac:dyDescent="0.25">
      <c r="A12944" t="s">
        <v>427</v>
      </c>
      <c r="B12944" t="s">
        <v>9545</v>
      </c>
      <c r="C12944" t="s">
        <v>89</v>
      </c>
      <c r="D12944" t="s">
        <v>9546</v>
      </c>
      <c r="E12944" t="s">
        <v>1113</v>
      </c>
      <c r="F12944" t="s">
        <v>89</v>
      </c>
      <c r="G12944" t="s">
        <v>89</v>
      </c>
      <c r="H12944" t="s">
        <v>93</v>
      </c>
    </row>
    <row r="12945" spans="1:8" x14ac:dyDescent="0.25">
      <c r="A12945" t="s">
        <v>427</v>
      </c>
      <c r="B12945" t="s">
        <v>9547</v>
      </c>
      <c r="C12945" t="s">
        <v>89</v>
      </c>
      <c r="D12945" t="s">
        <v>9548</v>
      </c>
      <c r="E12945" t="s">
        <v>1113</v>
      </c>
      <c r="F12945" t="s">
        <v>89</v>
      </c>
      <c r="G12945" t="s">
        <v>89</v>
      </c>
      <c r="H12945" t="s">
        <v>93</v>
      </c>
    </row>
    <row r="12946" spans="1:8" x14ac:dyDescent="0.25">
      <c r="A12946" t="s">
        <v>427</v>
      </c>
      <c r="B12946" t="s">
        <v>9549</v>
      </c>
      <c r="C12946" t="s">
        <v>89</v>
      </c>
      <c r="D12946" t="s">
        <v>9550</v>
      </c>
      <c r="E12946" t="s">
        <v>2404</v>
      </c>
      <c r="F12946" t="s">
        <v>89</v>
      </c>
      <c r="G12946" t="s">
        <v>89</v>
      </c>
      <c r="H12946" t="s">
        <v>93</v>
      </c>
    </row>
    <row r="12947" spans="1:8" x14ac:dyDescent="0.25">
      <c r="A12947" t="s">
        <v>427</v>
      </c>
      <c r="B12947" t="s">
        <v>8117</v>
      </c>
      <c r="C12947" t="s">
        <v>89</v>
      </c>
      <c r="D12947" t="s">
        <v>9551</v>
      </c>
      <c r="E12947" t="s">
        <v>1196</v>
      </c>
      <c r="F12947" t="s">
        <v>89</v>
      </c>
      <c r="G12947" t="s">
        <v>89</v>
      </c>
      <c r="H12947" t="s">
        <v>93</v>
      </c>
    </row>
    <row r="12948" spans="1:8" x14ac:dyDescent="0.25">
      <c r="A12948" t="s">
        <v>427</v>
      </c>
      <c r="B12948" t="s">
        <v>9552</v>
      </c>
      <c r="C12948" t="s">
        <v>89</v>
      </c>
      <c r="D12948" t="s">
        <v>9553</v>
      </c>
      <c r="E12948" t="s">
        <v>2404</v>
      </c>
      <c r="F12948" t="s">
        <v>89</v>
      </c>
      <c r="G12948" t="s">
        <v>89</v>
      </c>
      <c r="H12948" t="s">
        <v>93</v>
      </c>
    </row>
    <row r="12949" spans="1:8" x14ac:dyDescent="0.25">
      <c r="A12949" t="s">
        <v>427</v>
      </c>
      <c r="B12949" t="s">
        <v>9554</v>
      </c>
      <c r="C12949" t="s">
        <v>89</v>
      </c>
      <c r="D12949" t="s">
        <v>9555</v>
      </c>
      <c r="E12949" t="s">
        <v>4663</v>
      </c>
      <c r="F12949" t="s">
        <v>89</v>
      </c>
      <c r="G12949" t="s">
        <v>89</v>
      </c>
      <c r="H12949" t="s">
        <v>93</v>
      </c>
    </row>
    <row r="12950" spans="1:8" x14ac:dyDescent="0.25">
      <c r="A12950" t="s">
        <v>427</v>
      </c>
      <c r="B12950" t="s">
        <v>9556</v>
      </c>
      <c r="C12950" t="s">
        <v>89</v>
      </c>
      <c r="D12950" t="s">
        <v>9557</v>
      </c>
      <c r="E12950" t="s">
        <v>1335</v>
      </c>
      <c r="F12950" t="s">
        <v>89</v>
      </c>
      <c r="G12950" t="s">
        <v>89</v>
      </c>
      <c r="H12950" t="s">
        <v>93</v>
      </c>
    </row>
    <row r="12951" spans="1:8" x14ac:dyDescent="0.25">
      <c r="A12951" t="s">
        <v>427</v>
      </c>
      <c r="B12951" t="s">
        <v>9558</v>
      </c>
      <c r="C12951" t="s">
        <v>89</v>
      </c>
      <c r="D12951" t="s">
        <v>9559</v>
      </c>
      <c r="E12951" t="s">
        <v>1335</v>
      </c>
      <c r="F12951" t="s">
        <v>89</v>
      </c>
      <c r="G12951" t="s">
        <v>89</v>
      </c>
      <c r="H12951" t="s">
        <v>93</v>
      </c>
    </row>
    <row r="12952" spans="1:8" x14ac:dyDescent="0.25">
      <c r="A12952" t="s">
        <v>427</v>
      </c>
      <c r="B12952" t="s">
        <v>9560</v>
      </c>
      <c r="C12952" t="s">
        <v>89</v>
      </c>
      <c r="D12952" t="s">
        <v>9561</v>
      </c>
      <c r="E12952" t="s">
        <v>1335</v>
      </c>
      <c r="F12952" t="s">
        <v>89</v>
      </c>
      <c r="G12952" t="s">
        <v>89</v>
      </c>
      <c r="H12952" t="s">
        <v>93</v>
      </c>
    </row>
    <row r="12953" spans="1:8" x14ac:dyDescent="0.25">
      <c r="A12953" t="s">
        <v>427</v>
      </c>
      <c r="B12953" t="s">
        <v>9562</v>
      </c>
      <c r="C12953" t="s">
        <v>89</v>
      </c>
      <c r="D12953" t="s">
        <v>9563</v>
      </c>
      <c r="E12953" t="s">
        <v>4663</v>
      </c>
      <c r="F12953" t="s">
        <v>89</v>
      </c>
      <c r="G12953" t="s">
        <v>89</v>
      </c>
      <c r="H12953" t="s">
        <v>93</v>
      </c>
    </row>
    <row r="12954" spans="1:8" x14ac:dyDescent="0.25">
      <c r="A12954" t="s">
        <v>427</v>
      </c>
      <c r="B12954" t="s">
        <v>9564</v>
      </c>
      <c r="C12954" t="s">
        <v>89</v>
      </c>
      <c r="D12954" t="s">
        <v>9565</v>
      </c>
      <c r="E12954" t="s">
        <v>4663</v>
      </c>
      <c r="F12954" t="s">
        <v>89</v>
      </c>
      <c r="G12954" t="s">
        <v>89</v>
      </c>
      <c r="H12954" t="s">
        <v>93</v>
      </c>
    </row>
    <row r="12955" spans="1:8" x14ac:dyDescent="0.25">
      <c r="A12955" t="s">
        <v>427</v>
      </c>
      <c r="B12955" t="s">
        <v>9566</v>
      </c>
      <c r="C12955" t="s">
        <v>89</v>
      </c>
      <c r="D12955" t="s">
        <v>9567</v>
      </c>
      <c r="E12955" t="s">
        <v>1278</v>
      </c>
      <c r="F12955" t="s">
        <v>89</v>
      </c>
      <c r="G12955" t="s">
        <v>89</v>
      </c>
      <c r="H12955" t="s">
        <v>93</v>
      </c>
    </row>
    <row r="12956" spans="1:8" x14ac:dyDescent="0.25">
      <c r="A12956" t="s">
        <v>427</v>
      </c>
      <c r="B12956" t="s">
        <v>9568</v>
      </c>
      <c r="C12956" t="s">
        <v>89</v>
      </c>
      <c r="D12956" t="s">
        <v>9569</v>
      </c>
      <c r="E12956" t="s">
        <v>1278</v>
      </c>
      <c r="F12956" t="s">
        <v>89</v>
      </c>
      <c r="G12956" t="s">
        <v>89</v>
      </c>
      <c r="H12956" t="s">
        <v>93</v>
      </c>
    </row>
    <row r="12957" spans="1:8" x14ac:dyDescent="0.25">
      <c r="A12957" t="s">
        <v>427</v>
      </c>
      <c r="B12957" t="s">
        <v>9570</v>
      </c>
      <c r="C12957" t="s">
        <v>89</v>
      </c>
      <c r="D12957" t="s">
        <v>9571</v>
      </c>
      <c r="E12957" t="s">
        <v>1272</v>
      </c>
      <c r="F12957" t="s">
        <v>89</v>
      </c>
      <c r="G12957" t="s">
        <v>89</v>
      </c>
      <c r="H12957" t="s">
        <v>93</v>
      </c>
    </row>
    <row r="12958" spans="1:8" x14ac:dyDescent="0.25">
      <c r="A12958" t="s">
        <v>427</v>
      </c>
      <c r="B12958" t="s">
        <v>9572</v>
      </c>
      <c r="C12958" t="s">
        <v>89</v>
      </c>
      <c r="D12958" t="s">
        <v>9573</v>
      </c>
      <c r="E12958" t="s">
        <v>1272</v>
      </c>
      <c r="F12958" t="s">
        <v>89</v>
      </c>
      <c r="G12958" t="s">
        <v>89</v>
      </c>
      <c r="H12958" t="s">
        <v>93</v>
      </c>
    </row>
    <row r="12959" spans="1:8" x14ac:dyDescent="0.25">
      <c r="A12959" t="s">
        <v>427</v>
      </c>
      <c r="B12959" t="s">
        <v>8325</v>
      </c>
      <c r="C12959" t="s">
        <v>89</v>
      </c>
      <c r="D12959" t="s">
        <v>9574</v>
      </c>
      <c r="E12959" t="s">
        <v>1278</v>
      </c>
      <c r="F12959" t="s">
        <v>89</v>
      </c>
      <c r="G12959" t="s">
        <v>89</v>
      </c>
      <c r="H12959" t="s">
        <v>93</v>
      </c>
    </row>
    <row r="12960" spans="1:8" x14ac:dyDescent="0.25">
      <c r="A12960" t="s">
        <v>427</v>
      </c>
      <c r="B12960" t="s">
        <v>8971</v>
      </c>
      <c r="C12960" t="s">
        <v>89</v>
      </c>
      <c r="D12960" t="s">
        <v>9575</v>
      </c>
      <c r="E12960" t="s">
        <v>3578</v>
      </c>
      <c r="F12960" t="s">
        <v>89</v>
      </c>
      <c r="G12960" t="s">
        <v>89</v>
      </c>
      <c r="H12960" t="s">
        <v>93</v>
      </c>
    </row>
    <row r="12961" spans="1:8" x14ac:dyDescent="0.25">
      <c r="A12961" t="s">
        <v>427</v>
      </c>
      <c r="B12961" t="s">
        <v>4686</v>
      </c>
      <c r="C12961" t="s">
        <v>89</v>
      </c>
      <c r="D12961" t="s">
        <v>9576</v>
      </c>
      <c r="E12961" t="s">
        <v>1097</v>
      </c>
      <c r="F12961" t="s">
        <v>89</v>
      </c>
      <c r="G12961" t="s">
        <v>89</v>
      </c>
      <c r="H12961" t="s">
        <v>93</v>
      </c>
    </row>
    <row r="12962" spans="1:8" x14ac:dyDescent="0.25">
      <c r="A12962" t="s">
        <v>427</v>
      </c>
      <c r="B12962" t="s">
        <v>9577</v>
      </c>
      <c r="C12962" t="s">
        <v>89</v>
      </c>
      <c r="D12962" t="s">
        <v>9578</v>
      </c>
      <c r="E12962" t="s">
        <v>1278</v>
      </c>
      <c r="F12962" t="s">
        <v>89</v>
      </c>
      <c r="G12962" t="s">
        <v>89</v>
      </c>
      <c r="H12962" t="s">
        <v>93</v>
      </c>
    </row>
    <row r="12963" spans="1:8" x14ac:dyDescent="0.25">
      <c r="A12963" t="s">
        <v>427</v>
      </c>
      <c r="B12963" t="s">
        <v>9579</v>
      </c>
      <c r="C12963" t="s">
        <v>89</v>
      </c>
      <c r="D12963" t="s">
        <v>9580</v>
      </c>
      <c r="E12963" t="s">
        <v>2404</v>
      </c>
      <c r="F12963" t="s">
        <v>89</v>
      </c>
      <c r="G12963" t="s">
        <v>89</v>
      </c>
      <c r="H12963" t="s">
        <v>93</v>
      </c>
    </row>
    <row r="12964" spans="1:8" x14ac:dyDescent="0.25">
      <c r="A12964" t="s">
        <v>427</v>
      </c>
      <c r="B12964" t="s">
        <v>7523</v>
      </c>
      <c r="C12964" t="s">
        <v>89</v>
      </c>
      <c r="D12964" t="s">
        <v>9581</v>
      </c>
      <c r="E12964" t="s">
        <v>1377</v>
      </c>
      <c r="F12964" t="s">
        <v>89</v>
      </c>
      <c r="G12964" t="s">
        <v>89</v>
      </c>
      <c r="H12964" t="s">
        <v>93</v>
      </c>
    </row>
    <row r="12965" spans="1:8" x14ac:dyDescent="0.25">
      <c r="A12965" t="s">
        <v>427</v>
      </c>
      <c r="B12965" t="s">
        <v>7522</v>
      </c>
      <c r="C12965" t="s">
        <v>89</v>
      </c>
      <c r="D12965" t="s">
        <v>9582</v>
      </c>
      <c r="E12965" t="s">
        <v>1377</v>
      </c>
      <c r="F12965" t="s">
        <v>89</v>
      </c>
      <c r="G12965" t="s">
        <v>89</v>
      </c>
      <c r="H12965" t="s">
        <v>93</v>
      </c>
    </row>
    <row r="12966" spans="1:8" x14ac:dyDescent="0.25">
      <c r="A12966" t="s">
        <v>427</v>
      </c>
      <c r="B12966" t="s">
        <v>9583</v>
      </c>
      <c r="C12966" t="s">
        <v>89</v>
      </c>
      <c r="D12966" t="s">
        <v>9584</v>
      </c>
      <c r="E12966" t="s">
        <v>1377</v>
      </c>
      <c r="F12966" t="s">
        <v>89</v>
      </c>
      <c r="G12966" t="s">
        <v>89</v>
      </c>
      <c r="H12966" t="s">
        <v>93</v>
      </c>
    </row>
    <row r="12967" spans="1:8" x14ac:dyDescent="0.25">
      <c r="A12967" t="s">
        <v>427</v>
      </c>
      <c r="B12967" t="s">
        <v>9585</v>
      </c>
      <c r="C12967" t="s">
        <v>89</v>
      </c>
      <c r="D12967" t="s">
        <v>9586</v>
      </c>
      <c r="E12967" t="s">
        <v>1162</v>
      </c>
      <c r="F12967" t="s">
        <v>89</v>
      </c>
      <c r="G12967" t="s">
        <v>89</v>
      </c>
      <c r="H12967" t="s">
        <v>93</v>
      </c>
    </row>
    <row r="12968" spans="1:8" x14ac:dyDescent="0.25">
      <c r="A12968" t="s">
        <v>427</v>
      </c>
      <c r="B12968" t="s">
        <v>9587</v>
      </c>
      <c r="C12968" t="s">
        <v>89</v>
      </c>
      <c r="D12968" t="s">
        <v>9588</v>
      </c>
      <c r="E12968" t="s">
        <v>1105</v>
      </c>
      <c r="F12968" t="s">
        <v>89</v>
      </c>
      <c r="G12968" t="s">
        <v>89</v>
      </c>
      <c r="H12968" t="s">
        <v>93</v>
      </c>
    </row>
    <row r="12969" spans="1:8" x14ac:dyDescent="0.25">
      <c r="A12969" t="s">
        <v>427</v>
      </c>
      <c r="B12969" t="s">
        <v>9589</v>
      </c>
      <c r="C12969" t="s">
        <v>89</v>
      </c>
      <c r="D12969" t="s">
        <v>9590</v>
      </c>
      <c r="E12969" t="s">
        <v>1194</v>
      </c>
      <c r="F12969" t="s">
        <v>89</v>
      </c>
      <c r="G12969" t="s">
        <v>89</v>
      </c>
      <c r="H12969" t="s">
        <v>93</v>
      </c>
    </row>
    <row r="12970" spans="1:8" x14ac:dyDescent="0.25">
      <c r="A12970" t="s">
        <v>427</v>
      </c>
      <c r="B12970" t="s">
        <v>9591</v>
      </c>
      <c r="C12970" t="s">
        <v>89</v>
      </c>
      <c r="D12970" t="s">
        <v>9592</v>
      </c>
      <c r="E12970" t="s">
        <v>3578</v>
      </c>
      <c r="F12970" t="s">
        <v>89</v>
      </c>
      <c r="G12970" t="s">
        <v>89</v>
      </c>
      <c r="H12970" t="s">
        <v>93</v>
      </c>
    </row>
    <row r="12971" spans="1:8" x14ac:dyDescent="0.25">
      <c r="A12971" t="s">
        <v>427</v>
      </c>
      <c r="B12971" t="s">
        <v>9593</v>
      </c>
      <c r="C12971" t="s">
        <v>89</v>
      </c>
      <c r="D12971" t="s">
        <v>9594</v>
      </c>
      <c r="E12971" t="s">
        <v>1129</v>
      </c>
      <c r="F12971" t="s">
        <v>89</v>
      </c>
      <c r="G12971" t="s">
        <v>89</v>
      </c>
      <c r="H12971" t="s">
        <v>93</v>
      </c>
    </row>
    <row r="12972" spans="1:8" x14ac:dyDescent="0.25">
      <c r="A12972" t="s">
        <v>427</v>
      </c>
      <c r="B12972" t="s">
        <v>9595</v>
      </c>
      <c r="C12972" t="s">
        <v>89</v>
      </c>
      <c r="D12972" t="s">
        <v>9596</v>
      </c>
      <c r="E12972" t="s">
        <v>1233</v>
      </c>
      <c r="F12972" t="s">
        <v>89</v>
      </c>
      <c r="G12972" t="s">
        <v>89</v>
      </c>
      <c r="H12972" t="s">
        <v>93</v>
      </c>
    </row>
    <row r="12973" spans="1:8" x14ac:dyDescent="0.25">
      <c r="A12973" t="s">
        <v>427</v>
      </c>
      <c r="B12973" t="s">
        <v>9597</v>
      </c>
      <c r="C12973" t="s">
        <v>89</v>
      </c>
      <c r="D12973" t="s">
        <v>9598</v>
      </c>
      <c r="E12973" t="s">
        <v>1100</v>
      </c>
      <c r="F12973" t="s">
        <v>89</v>
      </c>
      <c r="G12973" t="s">
        <v>89</v>
      </c>
      <c r="H12973" t="s">
        <v>93</v>
      </c>
    </row>
    <row r="12974" spans="1:8" x14ac:dyDescent="0.25">
      <c r="A12974" t="s">
        <v>427</v>
      </c>
      <c r="B12974" t="s">
        <v>9599</v>
      </c>
      <c r="C12974" t="s">
        <v>89</v>
      </c>
      <c r="D12974" t="s">
        <v>9600</v>
      </c>
      <c r="E12974" t="s">
        <v>1100</v>
      </c>
      <c r="F12974" t="s">
        <v>89</v>
      </c>
      <c r="G12974" t="s">
        <v>89</v>
      </c>
      <c r="H12974" t="s">
        <v>93</v>
      </c>
    </row>
    <row r="12975" spans="1:8" x14ac:dyDescent="0.25">
      <c r="A12975" t="s">
        <v>427</v>
      </c>
      <c r="B12975" t="s">
        <v>9601</v>
      </c>
      <c r="C12975" t="s">
        <v>89</v>
      </c>
      <c r="D12975" t="s">
        <v>9602</v>
      </c>
      <c r="E12975" t="s">
        <v>1100</v>
      </c>
      <c r="F12975" t="s">
        <v>89</v>
      </c>
      <c r="G12975" t="s">
        <v>89</v>
      </c>
      <c r="H12975" t="s">
        <v>93</v>
      </c>
    </row>
    <row r="12976" spans="1:8" x14ac:dyDescent="0.25">
      <c r="A12976" t="s">
        <v>427</v>
      </c>
      <c r="B12976" t="s">
        <v>9603</v>
      </c>
      <c r="C12976" t="s">
        <v>89</v>
      </c>
      <c r="D12976" t="s">
        <v>9604</v>
      </c>
      <c r="E12976" t="s">
        <v>2668</v>
      </c>
      <c r="F12976" t="s">
        <v>89</v>
      </c>
      <c r="G12976" t="s">
        <v>89</v>
      </c>
      <c r="H12976" t="s">
        <v>93</v>
      </c>
    </row>
    <row r="12977" spans="1:8" x14ac:dyDescent="0.25">
      <c r="A12977" t="s">
        <v>427</v>
      </c>
      <c r="B12977" t="s">
        <v>9605</v>
      </c>
      <c r="C12977" t="s">
        <v>89</v>
      </c>
      <c r="D12977" t="s">
        <v>9606</v>
      </c>
      <c r="E12977" t="s">
        <v>2668</v>
      </c>
      <c r="F12977" t="s">
        <v>89</v>
      </c>
      <c r="G12977" t="s">
        <v>89</v>
      </c>
      <c r="H12977" t="s">
        <v>93</v>
      </c>
    </row>
    <row r="12978" spans="1:8" x14ac:dyDescent="0.25">
      <c r="A12978" t="s">
        <v>427</v>
      </c>
      <c r="B12978" t="s">
        <v>9607</v>
      </c>
      <c r="C12978" t="s">
        <v>89</v>
      </c>
      <c r="D12978" t="s">
        <v>9608</v>
      </c>
      <c r="E12978" t="s">
        <v>1258</v>
      </c>
      <c r="F12978" t="s">
        <v>89</v>
      </c>
      <c r="G12978" t="s">
        <v>89</v>
      </c>
      <c r="H12978" t="s">
        <v>93</v>
      </c>
    </row>
    <row r="12979" spans="1:8" x14ac:dyDescent="0.25">
      <c r="A12979" t="s">
        <v>427</v>
      </c>
      <c r="B12979" t="s">
        <v>9609</v>
      </c>
      <c r="C12979" t="s">
        <v>89</v>
      </c>
      <c r="D12979" t="s">
        <v>9610</v>
      </c>
      <c r="E12979" t="s">
        <v>1258</v>
      </c>
      <c r="F12979" t="s">
        <v>89</v>
      </c>
      <c r="G12979" t="s">
        <v>89</v>
      </c>
      <c r="H12979" t="s">
        <v>93</v>
      </c>
    </row>
    <row r="12980" spans="1:8" x14ac:dyDescent="0.25">
      <c r="A12980" t="s">
        <v>427</v>
      </c>
      <c r="B12980" t="s">
        <v>9611</v>
      </c>
      <c r="C12980" t="s">
        <v>89</v>
      </c>
      <c r="D12980" t="s">
        <v>9612</v>
      </c>
      <c r="E12980" t="s">
        <v>2668</v>
      </c>
      <c r="F12980" t="s">
        <v>89</v>
      </c>
      <c r="G12980" t="s">
        <v>89</v>
      </c>
      <c r="H12980" t="s">
        <v>93</v>
      </c>
    </row>
    <row r="12981" spans="1:8" x14ac:dyDescent="0.25">
      <c r="A12981" t="s">
        <v>427</v>
      </c>
      <c r="B12981" t="s">
        <v>9613</v>
      </c>
      <c r="C12981" t="s">
        <v>89</v>
      </c>
      <c r="D12981" t="s">
        <v>9614</v>
      </c>
      <c r="E12981" t="s">
        <v>1907</v>
      </c>
      <c r="F12981" t="s">
        <v>89</v>
      </c>
      <c r="G12981" t="s">
        <v>89</v>
      </c>
      <c r="H12981" t="s">
        <v>93</v>
      </c>
    </row>
    <row r="12982" spans="1:8" x14ac:dyDescent="0.25">
      <c r="A12982" t="s">
        <v>427</v>
      </c>
      <c r="B12982" t="s">
        <v>9615</v>
      </c>
      <c r="C12982" t="s">
        <v>89</v>
      </c>
      <c r="D12982" t="s">
        <v>9616</v>
      </c>
      <c r="E12982" t="s">
        <v>2020</v>
      </c>
      <c r="F12982" t="s">
        <v>89</v>
      </c>
      <c r="G12982" t="s">
        <v>89</v>
      </c>
      <c r="H12982" t="s">
        <v>93</v>
      </c>
    </row>
    <row r="12983" spans="1:8" x14ac:dyDescent="0.25">
      <c r="A12983" t="s">
        <v>427</v>
      </c>
      <c r="B12983" t="s">
        <v>9617</v>
      </c>
      <c r="C12983" t="s">
        <v>89</v>
      </c>
      <c r="D12983" t="s">
        <v>9618</v>
      </c>
      <c r="E12983" t="s">
        <v>2020</v>
      </c>
      <c r="F12983" t="s">
        <v>89</v>
      </c>
      <c r="G12983" t="s">
        <v>89</v>
      </c>
      <c r="H12983" t="s">
        <v>93</v>
      </c>
    </row>
    <row r="12984" spans="1:8" x14ac:dyDescent="0.25">
      <c r="A12984" t="s">
        <v>427</v>
      </c>
      <c r="B12984" t="s">
        <v>9619</v>
      </c>
      <c r="C12984" t="s">
        <v>89</v>
      </c>
      <c r="D12984" t="s">
        <v>9620</v>
      </c>
      <c r="E12984" t="s">
        <v>7979</v>
      </c>
      <c r="F12984" t="s">
        <v>89</v>
      </c>
      <c r="G12984" t="s">
        <v>89</v>
      </c>
      <c r="H12984" t="s">
        <v>93</v>
      </c>
    </row>
    <row r="12985" spans="1:8" x14ac:dyDescent="0.25">
      <c r="A12985" t="s">
        <v>427</v>
      </c>
      <c r="B12985" t="s">
        <v>9621</v>
      </c>
      <c r="C12985" t="s">
        <v>89</v>
      </c>
      <c r="D12985" t="s">
        <v>9622</v>
      </c>
      <c r="E12985" t="s">
        <v>1923</v>
      </c>
      <c r="F12985" t="s">
        <v>89</v>
      </c>
      <c r="G12985" t="s">
        <v>89</v>
      </c>
      <c r="H12985" t="s">
        <v>93</v>
      </c>
    </row>
    <row r="12986" spans="1:8" x14ac:dyDescent="0.25">
      <c r="A12986" t="s">
        <v>427</v>
      </c>
      <c r="B12986" t="s">
        <v>9623</v>
      </c>
      <c r="C12986" t="s">
        <v>89</v>
      </c>
      <c r="D12986" t="s">
        <v>9624</v>
      </c>
      <c r="E12986" t="s">
        <v>5989</v>
      </c>
      <c r="F12986" t="s">
        <v>89</v>
      </c>
      <c r="G12986" t="s">
        <v>89</v>
      </c>
      <c r="H12986" t="s">
        <v>93</v>
      </c>
    </row>
    <row r="12987" spans="1:8" x14ac:dyDescent="0.25">
      <c r="A12987" t="s">
        <v>427</v>
      </c>
      <c r="B12987" t="s">
        <v>9625</v>
      </c>
      <c r="C12987" t="s">
        <v>89</v>
      </c>
      <c r="D12987" t="s">
        <v>9626</v>
      </c>
      <c r="E12987" t="s">
        <v>5989</v>
      </c>
      <c r="F12987" t="s">
        <v>89</v>
      </c>
      <c r="G12987" t="s">
        <v>89</v>
      </c>
      <c r="H12987" t="s">
        <v>93</v>
      </c>
    </row>
    <row r="12988" spans="1:8" x14ac:dyDescent="0.25">
      <c r="A12988" t="s">
        <v>427</v>
      </c>
      <c r="B12988" t="s">
        <v>9627</v>
      </c>
      <c r="C12988" t="s">
        <v>89</v>
      </c>
      <c r="D12988" t="s">
        <v>9628</v>
      </c>
      <c r="E12988" t="s">
        <v>6462</v>
      </c>
      <c r="F12988" t="s">
        <v>89</v>
      </c>
      <c r="G12988" t="s">
        <v>89</v>
      </c>
      <c r="H12988" t="s">
        <v>93</v>
      </c>
    </row>
    <row r="12989" spans="1:8" x14ac:dyDescent="0.25">
      <c r="A12989" t="s">
        <v>427</v>
      </c>
      <c r="B12989" t="s">
        <v>9629</v>
      </c>
      <c r="C12989" t="s">
        <v>89</v>
      </c>
      <c r="D12989" t="s">
        <v>9630</v>
      </c>
      <c r="E12989" t="s">
        <v>1162</v>
      </c>
      <c r="F12989" t="s">
        <v>89</v>
      </c>
      <c r="G12989" t="s">
        <v>89</v>
      </c>
      <c r="H12989" t="s">
        <v>93</v>
      </c>
    </row>
    <row r="12990" spans="1:8" x14ac:dyDescent="0.25">
      <c r="A12990" t="s">
        <v>427</v>
      </c>
      <c r="B12990" t="s">
        <v>9631</v>
      </c>
      <c r="C12990" t="s">
        <v>89</v>
      </c>
      <c r="D12990" t="s">
        <v>9632</v>
      </c>
      <c r="E12990" t="s">
        <v>1162</v>
      </c>
      <c r="F12990" t="s">
        <v>89</v>
      </c>
      <c r="G12990" t="s">
        <v>89</v>
      </c>
      <c r="H12990" t="s">
        <v>93</v>
      </c>
    </row>
    <row r="12991" spans="1:8" x14ac:dyDescent="0.25">
      <c r="A12991" t="s">
        <v>427</v>
      </c>
      <c r="B12991" t="s">
        <v>9633</v>
      </c>
      <c r="C12991" t="s">
        <v>89</v>
      </c>
      <c r="D12991" t="s">
        <v>9634</v>
      </c>
      <c r="E12991" t="s">
        <v>1162</v>
      </c>
      <c r="F12991" t="s">
        <v>89</v>
      </c>
      <c r="G12991" t="s">
        <v>89</v>
      </c>
      <c r="H12991" t="s">
        <v>93</v>
      </c>
    </row>
    <row r="12992" spans="1:8" x14ac:dyDescent="0.25">
      <c r="A12992" t="s">
        <v>427</v>
      </c>
      <c r="B12992" t="s">
        <v>9635</v>
      </c>
      <c r="C12992" t="s">
        <v>89</v>
      </c>
      <c r="D12992" t="s">
        <v>9636</v>
      </c>
      <c r="E12992" t="s">
        <v>2837</v>
      </c>
      <c r="F12992" t="s">
        <v>89</v>
      </c>
      <c r="G12992" t="s">
        <v>89</v>
      </c>
      <c r="H12992" t="s">
        <v>93</v>
      </c>
    </row>
    <row r="12993" spans="1:8" x14ac:dyDescent="0.25">
      <c r="A12993" t="s">
        <v>427</v>
      </c>
      <c r="B12993" t="s">
        <v>9637</v>
      </c>
      <c r="C12993" t="s">
        <v>89</v>
      </c>
      <c r="D12993" t="s">
        <v>9546</v>
      </c>
      <c r="E12993" t="s">
        <v>2960</v>
      </c>
      <c r="F12993" t="s">
        <v>89</v>
      </c>
      <c r="G12993" t="s">
        <v>89</v>
      </c>
      <c r="H12993" t="s">
        <v>93</v>
      </c>
    </row>
    <row r="12994" spans="1:8" x14ac:dyDescent="0.25">
      <c r="A12994" t="s">
        <v>427</v>
      </c>
      <c r="B12994" t="s">
        <v>9638</v>
      </c>
      <c r="C12994" t="s">
        <v>89</v>
      </c>
      <c r="D12994" t="s">
        <v>9551</v>
      </c>
      <c r="E12994" t="s">
        <v>1265</v>
      </c>
      <c r="F12994" t="s">
        <v>89</v>
      </c>
      <c r="G12994" t="s">
        <v>89</v>
      </c>
      <c r="H12994" t="s">
        <v>93</v>
      </c>
    </row>
    <row r="12995" spans="1:8" x14ac:dyDescent="0.25">
      <c r="A12995" t="s">
        <v>427</v>
      </c>
      <c r="B12995" t="s">
        <v>9639</v>
      </c>
      <c r="C12995" t="s">
        <v>89</v>
      </c>
      <c r="D12995" t="s">
        <v>9640</v>
      </c>
      <c r="E12995" t="s">
        <v>1493</v>
      </c>
      <c r="F12995" t="s">
        <v>89</v>
      </c>
      <c r="G12995" t="s">
        <v>89</v>
      </c>
      <c r="H12995" t="s">
        <v>93</v>
      </c>
    </row>
    <row r="12996" spans="1:8" x14ac:dyDescent="0.25">
      <c r="A12996" t="s">
        <v>427</v>
      </c>
      <c r="B12996" t="s">
        <v>9641</v>
      </c>
      <c r="C12996" t="s">
        <v>89</v>
      </c>
      <c r="D12996" t="s">
        <v>9642</v>
      </c>
      <c r="E12996" t="s">
        <v>1493</v>
      </c>
      <c r="F12996" t="s">
        <v>89</v>
      </c>
      <c r="G12996" t="s">
        <v>89</v>
      </c>
      <c r="H12996" t="s">
        <v>93</v>
      </c>
    </row>
    <row r="12997" spans="1:8" x14ac:dyDescent="0.25">
      <c r="A12997" t="s">
        <v>427</v>
      </c>
      <c r="B12997" t="s">
        <v>9643</v>
      </c>
      <c r="C12997" t="s">
        <v>89</v>
      </c>
      <c r="D12997" t="s">
        <v>9644</v>
      </c>
      <c r="E12997" t="s">
        <v>1493</v>
      </c>
      <c r="F12997" t="s">
        <v>89</v>
      </c>
      <c r="G12997" t="s">
        <v>89</v>
      </c>
      <c r="H12997" t="s">
        <v>93</v>
      </c>
    </row>
    <row r="12998" spans="1:8" x14ac:dyDescent="0.25">
      <c r="A12998" t="s">
        <v>427</v>
      </c>
      <c r="B12998" t="s">
        <v>9645</v>
      </c>
      <c r="C12998" t="s">
        <v>89</v>
      </c>
      <c r="D12998" t="s">
        <v>9646</v>
      </c>
      <c r="E12998" t="s">
        <v>1493</v>
      </c>
      <c r="F12998" t="s">
        <v>89</v>
      </c>
      <c r="G12998" t="s">
        <v>89</v>
      </c>
      <c r="H12998" t="s">
        <v>93</v>
      </c>
    </row>
    <row r="12999" spans="1:8" x14ac:dyDescent="0.25">
      <c r="A12999" t="s">
        <v>427</v>
      </c>
      <c r="B12999" t="s">
        <v>3679</v>
      </c>
      <c r="C12999" t="s">
        <v>89</v>
      </c>
      <c r="D12999" t="s">
        <v>9647</v>
      </c>
      <c r="E12999" t="s">
        <v>1493</v>
      </c>
      <c r="F12999" t="s">
        <v>89</v>
      </c>
      <c r="G12999" t="s">
        <v>89</v>
      </c>
      <c r="H12999" t="s">
        <v>93</v>
      </c>
    </row>
    <row r="13000" spans="1:8" x14ac:dyDescent="0.25">
      <c r="A13000" t="s">
        <v>427</v>
      </c>
      <c r="B13000" t="s">
        <v>3680</v>
      </c>
      <c r="C13000" t="s">
        <v>89</v>
      </c>
      <c r="D13000" t="s">
        <v>9648</v>
      </c>
      <c r="E13000" t="s">
        <v>1493</v>
      </c>
      <c r="F13000" t="s">
        <v>89</v>
      </c>
      <c r="G13000" t="s">
        <v>89</v>
      </c>
      <c r="H13000" t="s">
        <v>93</v>
      </c>
    </row>
    <row r="13001" spans="1:8" x14ac:dyDescent="0.25">
      <c r="A13001" t="s">
        <v>427</v>
      </c>
      <c r="B13001" t="s">
        <v>9649</v>
      </c>
      <c r="C13001" t="s">
        <v>89</v>
      </c>
      <c r="D13001" t="s">
        <v>9650</v>
      </c>
      <c r="E13001" t="s">
        <v>1493</v>
      </c>
      <c r="F13001" t="s">
        <v>89</v>
      </c>
      <c r="G13001" t="s">
        <v>89</v>
      </c>
      <c r="H13001" t="s">
        <v>93</v>
      </c>
    </row>
    <row r="13002" spans="1:8" x14ac:dyDescent="0.25">
      <c r="A13002" t="s">
        <v>427</v>
      </c>
      <c r="B13002" t="s">
        <v>9651</v>
      </c>
      <c r="C13002" t="s">
        <v>89</v>
      </c>
      <c r="D13002" t="s">
        <v>9652</v>
      </c>
      <c r="E13002" t="s">
        <v>1493</v>
      </c>
      <c r="F13002" t="s">
        <v>89</v>
      </c>
      <c r="G13002" t="s">
        <v>89</v>
      </c>
      <c r="H13002" t="s">
        <v>93</v>
      </c>
    </row>
    <row r="13003" spans="1:8" x14ac:dyDescent="0.25">
      <c r="A13003" t="s">
        <v>427</v>
      </c>
      <c r="B13003" t="s">
        <v>9653</v>
      </c>
      <c r="C13003" t="s">
        <v>89</v>
      </c>
      <c r="D13003" t="s">
        <v>9652</v>
      </c>
      <c r="E13003" t="s">
        <v>1543</v>
      </c>
      <c r="F13003" t="s">
        <v>89</v>
      </c>
      <c r="G13003" t="s">
        <v>89</v>
      </c>
      <c r="H13003" t="s">
        <v>93</v>
      </c>
    </row>
    <row r="13004" spans="1:8" x14ac:dyDescent="0.25">
      <c r="A13004" t="s">
        <v>427</v>
      </c>
      <c r="B13004" t="s">
        <v>2441</v>
      </c>
      <c r="C13004" t="s">
        <v>89</v>
      </c>
      <c r="D13004" t="s">
        <v>9654</v>
      </c>
      <c r="E13004" t="s">
        <v>1543</v>
      </c>
      <c r="F13004" t="s">
        <v>89</v>
      </c>
      <c r="G13004" t="s">
        <v>89</v>
      </c>
      <c r="H13004" t="s">
        <v>93</v>
      </c>
    </row>
    <row r="13005" spans="1:8" x14ac:dyDescent="0.25">
      <c r="A13005" t="s">
        <v>427</v>
      </c>
      <c r="B13005" t="s">
        <v>9655</v>
      </c>
      <c r="C13005" t="s">
        <v>89</v>
      </c>
      <c r="D13005" t="s">
        <v>9656</v>
      </c>
      <c r="E13005" t="s">
        <v>1121</v>
      </c>
      <c r="F13005" t="s">
        <v>89</v>
      </c>
      <c r="G13005" t="s">
        <v>89</v>
      </c>
      <c r="H13005" t="s">
        <v>93</v>
      </c>
    </row>
    <row r="13006" spans="1:8" x14ac:dyDescent="0.25">
      <c r="A13006" t="s">
        <v>427</v>
      </c>
      <c r="B13006" t="s">
        <v>9657</v>
      </c>
      <c r="C13006" t="s">
        <v>89</v>
      </c>
      <c r="D13006" t="s">
        <v>9658</v>
      </c>
      <c r="E13006" t="s">
        <v>1121</v>
      </c>
      <c r="F13006" t="s">
        <v>89</v>
      </c>
      <c r="G13006" t="s">
        <v>89</v>
      </c>
      <c r="H13006" t="s">
        <v>93</v>
      </c>
    </row>
    <row r="13007" spans="1:8" x14ac:dyDescent="0.25">
      <c r="A13007" t="s">
        <v>427</v>
      </c>
      <c r="B13007" t="s">
        <v>9659</v>
      </c>
      <c r="C13007" t="s">
        <v>89</v>
      </c>
      <c r="D13007" t="s">
        <v>9660</v>
      </c>
      <c r="E13007" t="s">
        <v>1121</v>
      </c>
      <c r="F13007" t="s">
        <v>89</v>
      </c>
      <c r="G13007" t="s">
        <v>89</v>
      </c>
      <c r="H13007" t="s">
        <v>93</v>
      </c>
    </row>
    <row r="13008" spans="1:8" x14ac:dyDescent="0.25">
      <c r="A13008" t="s">
        <v>427</v>
      </c>
      <c r="B13008" t="s">
        <v>9661</v>
      </c>
      <c r="C13008" t="s">
        <v>89</v>
      </c>
      <c r="D13008" t="s">
        <v>9662</v>
      </c>
      <c r="E13008" t="s">
        <v>1298</v>
      </c>
      <c r="F13008" t="s">
        <v>89</v>
      </c>
      <c r="G13008" t="s">
        <v>89</v>
      </c>
      <c r="H13008" t="s">
        <v>93</v>
      </c>
    </row>
    <row r="13009" spans="1:8" x14ac:dyDescent="0.25">
      <c r="A13009" t="s">
        <v>427</v>
      </c>
      <c r="B13009" t="s">
        <v>3547</v>
      </c>
      <c r="C13009" t="s">
        <v>89</v>
      </c>
      <c r="D13009" t="s">
        <v>9663</v>
      </c>
      <c r="E13009" t="s">
        <v>1148</v>
      </c>
      <c r="F13009" t="s">
        <v>89</v>
      </c>
      <c r="G13009" t="s">
        <v>89</v>
      </c>
      <c r="H13009" t="s">
        <v>93</v>
      </c>
    </row>
    <row r="13010" spans="1:8" x14ac:dyDescent="0.25">
      <c r="A13010" t="s">
        <v>427</v>
      </c>
      <c r="B13010" t="s">
        <v>9664</v>
      </c>
      <c r="C13010" t="s">
        <v>89</v>
      </c>
      <c r="D13010" t="s">
        <v>9665</v>
      </c>
      <c r="E13010" t="s">
        <v>1847</v>
      </c>
      <c r="F13010" t="s">
        <v>89</v>
      </c>
      <c r="G13010" t="s">
        <v>89</v>
      </c>
      <c r="H13010" t="s">
        <v>93</v>
      </c>
    </row>
    <row r="13011" spans="1:8" x14ac:dyDescent="0.25">
      <c r="A13011" t="s">
        <v>427</v>
      </c>
      <c r="B13011" t="s">
        <v>9666</v>
      </c>
      <c r="C13011" t="s">
        <v>89</v>
      </c>
      <c r="D13011" t="s">
        <v>9667</v>
      </c>
      <c r="E13011" t="s">
        <v>1395</v>
      </c>
      <c r="F13011" t="s">
        <v>89</v>
      </c>
      <c r="G13011" t="s">
        <v>89</v>
      </c>
      <c r="H13011" t="s">
        <v>93</v>
      </c>
    </row>
    <row r="13012" spans="1:8" x14ac:dyDescent="0.25">
      <c r="A13012" t="s">
        <v>427</v>
      </c>
      <c r="B13012" t="s">
        <v>9668</v>
      </c>
      <c r="C13012" t="s">
        <v>89</v>
      </c>
      <c r="D13012" t="s">
        <v>9669</v>
      </c>
      <c r="E13012" t="s">
        <v>1395</v>
      </c>
      <c r="F13012" t="s">
        <v>89</v>
      </c>
      <c r="G13012" t="s">
        <v>89</v>
      </c>
      <c r="H13012" t="s">
        <v>93</v>
      </c>
    </row>
    <row r="13013" spans="1:8" x14ac:dyDescent="0.25">
      <c r="A13013" t="s">
        <v>427</v>
      </c>
      <c r="B13013" t="s">
        <v>9670</v>
      </c>
      <c r="C13013" t="s">
        <v>89</v>
      </c>
      <c r="D13013" t="s">
        <v>9671</v>
      </c>
      <c r="E13013" t="s">
        <v>1395</v>
      </c>
      <c r="F13013" t="s">
        <v>89</v>
      </c>
      <c r="G13013" t="s">
        <v>89</v>
      </c>
      <c r="H13013" t="s">
        <v>93</v>
      </c>
    </row>
    <row r="13014" spans="1:8" x14ac:dyDescent="0.25">
      <c r="A13014" t="s">
        <v>427</v>
      </c>
      <c r="B13014" t="s">
        <v>9672</v>
      </c>
      <c r="C13014" t="s">
        <v>89</v>
      </c>
      <c r="D13014" t="s">
        <v>9673</v>
      </c>
      <c r="E13014" t="s">
        <v>2960</v>
      </c>
      <c r="F13014" t="s">
        <v>89</v>
      </c>
      <c r="G13014" t="s">
        <v>89</v>
      </c>
      <c r="H13014" t="s">
        <v>93</v>
      </c>
    </row>
    <row r="13015" spans="1:8" x14ac:dyDescent="0.25">
      <c r="A13015" t="s">
        <v>427</v>
      </c>
      <c r="B13015" t="s">
        <v>9674</v>
      </c>
      <c r="C13015" t="s">
        <v>89</v>
      </c>
      <c r="D13015" t="s">
        <v>9675</v>
      </c>
      <c r="E13015" t="s">
        <v>1349</v>
      </c>
      <c r="F13015" t="s">
        <v>89</v>
      </c>
      <c r="G13015" t="s">
        <v>89</v>
      </c>
      <c r="H13015" t="s">
        <v>93</v>
      </c>
    </row>
    <row r="13016" spans="1:8" x14ac:dyDescent="0.25">
      <c r="A13016" t="s">
        <v>427</v>
      </c>
      <c r="B13016" t="s">
        <v>9676</v>
      </c>
      <c r="C13016" t="s">
        <v>89</v>
      </c>
      <c r="D13016" t="s">
        <v>9677</v>
      </c>
      <c r="E13016" t="s">
        <v>2960</v>
      </c>
      <c r="F13016" t="s">
        <v>89</v>
      </c>
      <c r="G13016" t="s">
        <v>89</v>
      </c>
      <c r="H13016" t="s">
        <v>93</v>
      </c>
    </row>
    <row r="13017" spans="1:8" x14ac:dyDescent="0.25">
      <c r="A13017" t="s">
        <v>427</v>
      </c>
      <c r="B13017" t="s">
        <v>9678</v>
      </c>
      <c r="C13017" t="s">
        <v>89</v>
      </c>
      <c r="D13017" t="s">
        <v>9679</v>
      </c>
      <c r="E13017" t="s">
        <v>2169</v>
      </c>
      <c r="F13017" t="s">
        <v>89</v>
      </c>
      <c r="G13017" t="s">
        <v>89</v>
      </c>
      <c r="H13017" t="s">
        <v>93</v>
      </c>
    </row>
    <row r="13018" spans="1:8" x14ac:dyDescent="0.25">
      <c r="A13018" t="s">
        <v>427</v>
      </c>
      <c r="B13018" t="s">
        <v>9680</v>
      </c>
      <c r="C13018" t="s">
        <v>89</v>
      </c>
      <c r="D13018" t="s">
        <v>9681</v>
      </c>
      <c r="E13018" t="s">
        <v>1751</v>
      </c>
      <c r="F13018" t="s">
        <v>89</v>
      </c>
      <c r="G13018" t="s">
        <v>89</v>
      </c>
      <c r="H13018" t="s">
        <v>93</v>
      </c>
    </row>
    <row r="13019" spans="1:8" x14ac:dyDescent="0.25">
      <c r="A13019" t="s">
        <v>427</v>
      </c>
      <c r="B13019" t="s">
        <v>9682</v>
      </c>
      <c r="C13019" t="s">
        <v>89</v>
      </c>
      <c r="D13019" t="s">
        <v>9683</v>
      </c>
      <c r="E13019" t="s">
        <v>1751</v>
      </c>
      <c r="F13019" t="s">
        <v>89</v>
      </c>
      <c r="G13019" t="s">
        <v>89</v>
      </c>
      <c r="H13019" t="s">
        <v>93</v>
      </c>
    </row>
    <row r="13020" spans="1:8" x14ac:dyDescent="0.25">
      <c r="A13020" t="s">
        <v>427</v>
      </c>
      <c r="B13020" t="s">
        <v>9684</v>
      </c>
      <c r="C13020" t="s">
        <v>89</v>
      </c>
      <c r="D13020" t="s">
        <v>9685</v>
      </c>
      <c r="E13020" t="s">
        <v>2925</v>
      </c>
      <c r="F13020" t="s">
        <v>89</v>
      </c>
      <c r="G13020" t="s">
        <v>89</v>
      </c>
      <c r="H13020" t="s">
        <v>93</v>
      </c>
    </row>
    <row r="13021" spans="1:8" x14ac:dyDescent="0.25">
      <c r="A13021" t="s">
        <v>427</v>
      </c>
      <c r="B13021" t="s">
        <v>9686</v>
      </c>
      <c r="C13021" t="s">
        <v>89</v>
      </c>
      <c r="D13021" t="s">
        <v>9687</v>
      </c>
      <c r="E13021" t="s">
        <v>2925</v>
      </c>
      <c r="F13021" t="s">
        <v>89</v>
      </c>
      <c r="G13021" t="s">
        <v>89</v>
      </c>
      <c r="H13021" t="s">
        <v>93</v>
      </c>
    </row>
    <row r="13022" spans="1:8" x14ac:dyDescent="0.25">
      <c r="A13022" t="s">
        <v>427</v>
      </c>
      <c r="B13022" t="s">
        <v>9688</v>
      </c>
      <c r="C13022" t="s">
        <v>89</v>
      </c>
      <c r="D13022" t="s">
        <v>9689</v>
      </c>
      <c r="E13022" t="s">
        <v>1221</v>
      </c>
      <c r="F13022" t="s">
        <v>89</v>
      </c>
      <c r="G13022" t="s">
        <v>89</v>
      </c>
      <c r="H13022" t="s">
        <v>93</v>
      </c>
    </row>
    <row r="13023" spans="1:8" x14ac:dyDescent="0.25">
      <c r="A13023" t="s">
        <v>427</v>
      </c>
      <c r="B13023" t="s">
        <v>9690</v>
      </c>
      <c r="C13023" t="s">
        <v>89</v>
      </c>
      <c r="D13023" t="s">
        <v>9691</v>
      </c>
      <c r="E13023" t="s">
        <v>1221</v>
      </c>
      <c r="F13023" t="s">
        <v>89</v>
      </c>
      <c r="G13023" t="s">
        <v>89</v>
      </c>
      <c r="H13023" t="s">
        <v>93</v>
      </c>
    </row>
    <row r="13024" spans="1:8" x14ac:dyDescent="0.25">
      <c r="A13024" t="s">
        <v>427</v>
      </c>
      <c r="B13024" t="s">
        <v>9692</v>
      </c>
      <c r="C13024" t="s">
        <v>89</v>
      </c>
      <c r="D13024" t="s">
        <v>9693</v>
      </c>
      <c r="E13024" t="s">
        <v>1221</v>
      </c>
      <c r="F13024" t="s">
        <v>89</v>
      </c>
      <c r="G13024" t="s">
        <v>89</v>
      </c>
      <c r="H13024" t="s">
        <v>93</v>
      </c>
    </row>
    <row r="13025" spans="1:8" x14ac:dyDescent="0.25">
      <c r="A13025" t="s">
        <v>427</v>
      </c>
      <c r="B13025" t="s">
        <v>9694</v>
      </c>
      <c r="C13025" t="s">
        <v>89</v>
      </c>
      <c r="D13025" t="s">
        <v>9695</v>
      </c>
      <c r="E13025" t="s">
        <v>1615</v>
      </c>
      <c r="F13025" t="s">
        <v>89</v>
      </c>
      <c r="G13025" t="s">
        <v>89</v>
      </c>
      <c r="H13025" t="s">
        <v>93</v>
      </c>
    </row>
    <row r="13026" spans="1:8" x14ac:dyDescent="0.25">
      <c r="A13026" t="s">
        <v>427</v>
      </c>
      <c r="B13026" t="s">
        <v>9696</v>
      </c>
      <c r="C13026" t="s">
        <v>89</v>
      </c>
      <c r="D13026" t="s">
        <v>9697</v>
      </c>
      <c r="E13026" t="s">
        <v>1615</v>
      </c>
      <c r="F13026" t="s">
        <v>89</v>
      </c>
      <c r="G13026" t="s">
        <v>89</v>
      </c>
      <c r="H13026" t="s">
        <v>93</v>
      </c>
    </row>
    <row r="13027" spans="1:8" x14ac:dyDescent="0.25">
      <c r="A13027" t="s">
        <v>427</v>
      </c>
      <c r="B13027" t="s">
        <v>9698</v>
      </c>
      <c r="C13027" t="s">
        <v>89</v>
      </c>
      <c r="D13027" t="s">
        <v>9699</v>
      </c>
      <c r="E13027" t="s">
        <v>1615</v>
      </c>
      <c r="F13027" t="s">
        <v>89</v>
      </c>
      <c r="G13027" t="s">
        <v>89</v>
      </c>
      <c r="H13027" t="s">
        <v>93</v>
      </c>
    </row>
    <row r="13028" spans="1:8" x14ac:dyDescent="0.25">
      <c r="A13028" t="s">
        <v>427</v>
      </c>
      <c r="B13028" t="s">
        <v>9700</v>
      </c>
      <c r="C13028" t="s">
        <v>89</v>
      </c>
      <c r="D13028" t="s">
        <v>9701</v>
      </c>
      <c r="E13028" t="s">
        <v>1221</v>
      </c>
      <c r="F13028" t="s">
        <v>89</v>
      </c>
      <c r="G13028" t="s">
        <v>89</v>
      </c>
      <c r="H13028" t="s">
        <v>93</v>
      </c>
    </row>
    <row r="13029" spans="1:8" x14ac:dyDescent="0.25">
      <c r="A13029" t="s">
        <v>427</v>
      </c>
      <c r="B13029" t="s">
        <v>9702</v>
      </c>
      <c r="C13029" t="s">
        <v>89</v>
      </c>
      <c r="D13029" t="s">
        <v>9703</v>
      </c>
      <c r="E13029" t="s">
        <v>1221</v>
      </c>
      <c r="F13029" t="s">
        <v>89</v>
      </c>
      <c r="G13029" t="s">
        <v>89</v>
      </c>
      <c r="H13029" t="s">
        <v>93</v>
      </c>
    </row>
    <row r="13030" spans="1:8" x14ac:dyDescent="0.25">
      <c r="A13030" t="s">
        <v>427</v>
      </c>
      <c r="B13030" t="s">
        <v>9704</v>
      </c>
      <c r="C13030" t="s">
        <v>89</v>
      </c>
      <c r="D13030" t="s">
        <v>9705</v>
      </c>
      <c r="E13030" t="s">
        <v>1221</v>
      </c>
      <c r="F13030" t="s">
        <v>89</v>
      </c>
      <c r="G13030" t="s">
        <v>89</v>
      </c>
      <c r="H13030" t="s">
        <v>93</v>
      </c>
    </row>
    <row r="13031" spans="1:8" x14ac:dyDescent="0.25">
      <c r="A13031" t="s">
        <v>427</v>
      </c>
      <c r="B13031" t="s">
        <v>9706</v>
      </c>
      <c r="C13031" t="s">
        <v>89</v>
      </c>
      <c r="D13031" t="s">
        <v>9707</v>
      </c>
      <c r="E13031" t="s">
        <v>1615</v>
      </c>
      <c r="F13031" t="s">
        <v>89</v>
      </c>
      <c r="G13031" t="s">
        <v>89</v>
      </c>
      <c r="H13031" t="s">
        <v>93</v>
      </c>
    </row>
    <row r="13032" spans="1:8" x14ac:dyDescent="0.25">
      <c r="A13032" t="s">
        <v>427</v>
      </c>
      <c r="B13032" t="s">
        <v>9708</v>
      </c>
      <c r="C13032" t="s">
        <v>89</v>
      </c>
      <c r="D13032" t="s">
        <v>9709</v>
      </c>
      <c r="E13032" t="s">
        <v>1615</v>
      </c>
      <c r="F13032" t="s">
        <v>89</v>
      </c>
      <c r="G13032" t="s">
        <v>89</v>
      </c>
      <c r="H13032" t="s">
        <v>93</v>
      </c>
    </row>
    <row r="13033" spans="1:8" x14ac:dyDescent="0.25">
      <c r="A13033" t="s">
        <v>427</v>
      </c>
      <c r="B13033" t="s">
        <v>9710</v>
      </c>
      <c r="C13033" t="s">
        <v>89</v>
      </c>
      <c r="D13033" t="s">
        <v>9711</v>
      </c>
      <c r="E13033" t="s">
        <v>1615</v>
      </c>
      <c r="F13033" t="s">
        <v>89</v>
      </c>
      <c r="G13033" t="s">
        <v>89</v>
      </c>
      <c r="H13033" t="s">
        <v>93</v>
      </c>
    </row>
    <row r="13034" spans="1:8" x14ac:dyDescent="0.25">
      <c r="A13034" t="s">
        <v>427</v>
      </c>
      <c r="B13034" t="s">
        <v>9712</v>
      </c>
      <c r="C13034" t="s">
        <v>89</v>
      </c>
      <c r="D13034" t="s">
        <v>9713</v>
      </c>
      <c r="E13034" t="s">
        <v>1231</v>
      </c>
      <c r="F13034" t="s">
        <v>89</v>
      </c>
      <c r="G13034" t="s">
        <v>89</v>
      </c>
      <c r="H13034" t="s">
        <v>93</v>
      </c>
    </row>
    <row r="13035" spans="1:8" x14ac:dyDescent="0.25">
      <c r="A13035" t="s">
        <v>427</v>
      </c>
      <c r="B13035" t="s">
        <v>9714</v>
      </c>
      <c r="C13035" t="s">
        <v>89</v>
      </c>
      <c r="D13035" t="s">
        <v>9713</v>
      </c>
      <c r="E13035" t="s">
        <v>1231</v>
      </c>
      <c r="F13035" t="s">
        <v>89</v>
      </c>
      <c r="G13035" t="s">
        <v>89</v>
      </c>
      <c r="H13035" t="s">
        <v>93</v>
      </c>
    </row>
    <row r="13036" spans="1:8" x14ac:dyDescent="0.25">
      <c r="A13036" t="s">
        <v>427</v>
      </c>
      <c r="B13036" t="s">
        <v>9715</v>
      </c>
      <c r="C13036" t="s">
        <v>89</v>
      </c>
      <c r="D13036" t="s">
        <v>9716</v>
      </c>
      <c r="E13036" t="s">
        <v>1388</v>
      </c>
      <c r="F13036" t="s">
        <v>89</v>
      </c>
      <c r="G13036" t="s">
        <v>89</v>
      </c>
      <c r="H13036" t="s">
        <v>93</v>
      </c>
    </row>
    <row r="13037" spans="1:8" x14ac:dyDescent="0.25">
      <c r="A13037" t="s">
        <v>427</v>
      </c>
      <c r="B13037" t="s">
        <v>9717</v>
      </c>
      <c r="C13037" t="s">
        <v>89</v>
      </c>
      <c r="D13037" t="s">
        <v>89</v>
      </c>
      <c r="E13037" t="s">
        <v>4753</v>
      </c>
      <c r="F13037" t="s">
        <v>89</v>
      </c>
      <c r="G13037" t="s">
        <v>89</v>
      </c>
      <c r="H13037" t="s">
        <v>93</v>
      </c>
    </row>
    <row r="13038" spans="1:8" x14ac:dyDescent="0.25">
      <c r="A13038" t="s">
        <v>427</v>
      </c>
      <c r="B13038" t="s">
        <v>9718</v>
      </c>
      <c r="C13038" t="s">
        <v>89</v>
      </c>
      <c r="D13038" t="s">
        <v>9719</v>
      </c>
      <c r="E13038" t="s">
        <v>1129</v>
      </c>
      <c r="F13038" t="s">
        <v>89</v>
      </c>
      <c r="G13038" t="s">
        <v>89</v>
      </c>
      <c r="H13038" t="s">
        <v>93</v>
      </c>
    </row>
    <row r="13039" spans="1:8" x14ac:dyDescent="0.25">
      <c r="A13039" t="s">
        <v>427</v>
      </c>
      <c r="B13039" t="s">
        <v>9720</v>
      </c>
      <c r="C13039" t="s">
        <v>89</v>
      </c>
      <c r="D13039" t="s">
        <v>9721</v>
      </c>
      <c r="E13039" t="s">
        <v>1129</v>
      </c>
      <c r="F13039" t="s">
        <v>89</v>
      </c>
      <c r="G13039" t="s">
        <v>89</v>
      </c>
      <c r="H13039" t="s">
        <v>93</v>
      </c>
    </row>
    <row r="13040" spans="1:8" x14ac:dyDescent="0.25">
      <c r="A13040" t="s">
        <v>427</v>
      </c>
      <c r="B13040" t="s">
        <v>9722</v>
      </c>
      <c r="C13040" t="s">
        <v>89</v>
      </c>
      <c r="D13040" t="s">
        <v>9723</v>
      </c>
      <c r="E13040" t="s">
        <v>1770</v>
      </c>
      <c r="F13040" t="s">
        <v>89</v>
      </c>
      <c r="G13040" t="s">
        <v>89</v>
      </c>
      <c r="H13040" t="s">
        <v>93</v>
      </c>
    </row>
    <row r="13041" spans="1:8" x14ac:dyDescent="0.25">
      <c r="A13041" t="s">
        <v>427</v>
      </c>
      <c r="B13041" t="s">
        <v>9724</v>
      </c>
      <c r="C13041" t="s">
        <v>89</v>
      </c>
      <c r="D13041" t="s">
        <v>9725</v>
      </c>
      <c r="E13041" t="s">
        <v>3601</v>
      </c>
      <c r="F13041" t="s">
        <v>89</v>
      </c>
      <c r="G13041" t="s">
        <v>89</v>
      </c>
      <c r="H13041" t="s">
        <v>93</v>
      </c>
    </row>
    <row r="13042" spans="1:8" x14ac:dyDescent="0.25">
      <c r="A13042" t="s">
        <v>427</v>
      </c>
      <c r="B13042" t="s">
        <v>9726</v>
      </c>
      <c r="C13042" t="s">
        <v>89</v>
      </c>
      <c r="D13042" t="s">
        <v>9727</v>
      </c>
      <c r="E13042" t="s">
        <v>1205</v>
      </c>
      <c r="F13042" t="s">
        <v>89</v>
      </c>
      <c r="G13042" t="s">
        <v>89</v>
      </c>
      <c r="H13042" t="s">
        <v>93</v>
      </c>
    </row>
    <row r="13043" spans="1:8" x14ac:dyDescent="0.25">
      <c r="A13043" t="s">
        <v>427</v>
      </c>
      <c r="B13043" t="s">
        <v>9728</v>
      </c>
      <c r="C13043" t="s">
        <v>89</v>
      </c>
      <c r="D13043" t="s">
        <v>9729</v>
      </c>
      <c r="E13043" t="s">
        <v>1205</v>
      </c>
      <c r="F13043" t="s">
        <v>89</v>
      </c>
      <c r="G13043" t="s">
        <v>89</v>
      </c>
      <c r="H13043" t="s">
        <v>93</v>
      </c>
    </row>
    <row r="13044" spans="1:8" x14ac:dyDescent="0.25">
      <c r="A13044" t="s">
        <v>427</v>
      </c>
      <c r="B13044" t="s">
        <v>9730</v>
      </c>
      <c r="C13044" t="s">
        <v>89</v>
      </c>
      <c r="D13044" t="s">
        <v>9731</v>
      </c>
      <c r="E13044" t="s">
        <v>1205</v>
      </c>
      <c r="F13044" t="s">
        <v>89</v>
      </c>
      <c r="G13044" t="s">
        <v>89</v>
      </c>
      <c r="H13044" t="s">
        <v>93</v>
      </c>
    </row>
    <row r="13045" spans="1:8" x14ac:dyDescent="0.25">
      <c r="A13045" t="s">
        <v>427</v>
      </c>
      <c r="B13045" t="s">
        <v>9732</v>
      </c>
      <c r="C13045" t="s">
        <v>89</v>
      </c>
      <c r="D13045" t="s">
        <v>9733</v>
      </c>
      <c r="E13045" t="s">
        <v>1205</v>
      </c>
      <c r="F13045" t="s">
        <v>89</v>
      </c>
      <c r="G13045" t="s">
        <v>89</v>
      </c>
      <c r="H13045" t="s">
        <v>93</v>
      </c>
    </row>
    <row r="13046" spans="1:8" x14ac:dyDescent="0.25">
      <c r="A13046" t="s">
        <v>427</v>
      </c>
      <c r="B13046" t="s">
        <v>9734</v>
      </c>
      <c r="C13046" t="s">
        <v>89</v>
      </c>
      <c r="D13046" t="s">
        <v>9735</v>
      </c>
      <c r="E13046" t="s">
        <v>1205</v>
      </c>
      <c r="F13046" t="s">
        <v>89</v>
      </c>
      <c r="G13046" t="s">
        <v>89</v>
      </c>
      <c r="H13046" t="s">
        <v>93</v>
      </c>
    </row>
    <row r="13047" spans="1:8" x14ac:dyDescent="0.25">
      <c r="A13047" t="s">
        <v>427</v>
      </c>
      <c r="B13047" t="s">
        <v>9736</v>
      </c>
      <c r="C13047" t="s">
        <v>89</v>
      </c>
      <c r="D13047" t="s">
        <v>9737</v>
      </c>
      <c r="E13047" t="s">
        <v>1097</v>
      </c>
      <c r="F13047" t="s">
        <v>89</v>
      </c>
      <c r="G13047" t="s">
        <v>89</v>
      </c>
      <c r="H13047" t="s">
        <v>93</v>
      </c>
    </row>
    <row r="13048" spans="1:8" x14ac:dyDescent="0.25">
      <c r="A13048" t="s">
        <v>427</v>
      </c>
      <c r="B13048" t="s">
        <v>9738</v>
      </c>
      <c r="C13048" t="s">
        <v>89</v>
      </c>
      <c r="D13048" t="s">
        <v>9737</v>
      </c>
      <c r="E13048" t="s">
        <v>1097</v>
      </c>
      <c r="F13048" t="s">
        <v>89</v>
      </c>
      <c r="G13048" t="s">
        <v>89</v>
      </c>
      <c r="H13048" t="s">
        <v>93</v>
      </c>
    </row>
    <row r="13049" spans="1:8" x14ac:dyDescent="0.25">
      <c r="A13049" t="s">
        <v>427</v>
      </c>
      <c r="B13049" t="s">
        <v>9739</v>
      </c>
      <c r="C13049" t="s">
        <v>89</v>
      </c>
      <c r="D13049" t="s">
        <v>9737</v>
      </c>
      <c r="E13049" t="s">
        <v>1097</v>
      </c>
      <c r="F13049" t="s">
        <v>89</v>
      </c>
      <c r="G13049" t="s">
        <v>89</v>
      </c>
      <c r="H13049" t="s">
        <v>93</v>
      </c>
    </row>
    <row r="13050" spans="1:8" x14ac:dyDescent="0.25">
      <c r="A13050" t="s">
        <v>427</v>
      </c>
      <c r="B13050" t="s">
        <v>9740</v>
      </c>
      <c r="C13050" t="s">
        <v>89</v>
      </c>
      <c r="D13050" t="s">
        <v>9741</v>
      </c>
      <c r="E13050" t="s">
        <v>1097</v>
      </c>
      <c r="F13050" t="s">
        <v>89</v>
      </c>
      <c r="G13050" t="s">
        <v>89</v>
      </c>
      <c r="H13050" t="s">
        <v>93</v>
      </c>
    </row>
    <row r="13051" spans="1:8" x14ac:dyDescent="0.25">
      <c r="A13051" t="s">
        <v>427</v>
      </c>
      <c r="B13051" t="s">
        <v>9742</v>
      </c>
      <c r="C13051" t="s">
        <v>89</v>
      </c>
      <c r="D13051" t="s">
        <v>9741</v>
      </c>
      <c r="E13051" t="s">
        <v>1097</v>
      </c>
      <c r="F13051" t="s">
        <v>89</v>
      </c>
      <c r="G13051" t="s">
        <v>89</v>
      </c>
      <c r="H13051" t="s">
        <v>93</v>
      </c>
    </row>
    <row r="13052" spans="1:8" x14ac:dyDescent="0.25">
      <c r="A13052" t="s">
        <v>427</v>
      </c>
      <c r="B13052" t="s">
        <v>9743</v>
      </c>
      <c r="C13052" t="s">
        <v>89</v>
      </c>
      <c r="D13052" t="s">
        <v>9741</v>
      </c>
      <c r="E13052" t="s">
        <v>1097</v>
      </c>
      <c r="F13052" t="s">
        <v>89</v>
      </c>
      <c r="G13052" t="s">
        <v>89</v>
      </c>
      <c r="H13052" t="s">
        <v>93</v>
      </c>
    </row>
    <row r="13053" spans="1:8" x14ac:dyDescent="0.25">
      <c r="A13053" t="s">
        <v>427</v>
      </c>
      <c r="B13053" t="s">
        <v>9744</v>
      </c>
      <c r="C13053" t="s">
        <v>89</v>
      </c>
      <c r="D13053" t="s">
        <v>9741</v>
      </c>
      <c r="E13053" t="s">
        <v>1097</v>
      </c>
      <c r="F13053" t="s">
        <v>89</v>
      </c>
      <c r="G13053" t="s">
        <v>89</v>
      </c>
      <c r="H13053" t="s">
        <v>93</v>
      </c>
    </row>
    <row r="13054" spans="1:8" x14ac:dyDescent="0.25">
      <c r="A13054" t="s">
        <v>427</v>
      </c>
      <c r="B13054" t="s">
        <v>9745</v>
      </c>
      <c r="C13054" t="s">
        <v>89</v>
      </c>
      <c r="D13054" t="s">
        <v>9741</v>
      </c>
      <c r="E13054" t="s">
        <v>1097</v>
      </c>
      <c r="F13054" t="s">
        <v>89</v>
      </c>
      <c r="G13054" t="s">
        <v>89</v>
      </c>
      <c r="H13054" t="s">
        <v>93</v>
      </c>
    </row>
    <row r="13055" spans="1:8" x14ac:dyDescent="0.25">
      <c r="A13055" t="s">
        <v>427</v>
      </c>
      <c r="B13055" t="s">
        <v>9746</v>
      </c>
      <c r="C13055" t="s">
        <v>89</v>
      </c>
      <c r="D13055" t="s">
        <v>9713</v>
      </c>
      <c r="E13055" t="s">
        <v>1543</v>
      </c>
      <c r="F13055" t="s">
        <v>89</v>
      </c>
      <c r="G13055" t="s">
        <v>89</v>
      </c>
      <c r="H13055" t="s">
        <v>93</v>
      </c>
    </row>
    <row r="13056" spans="1:8" x14ac:dyDescent="0.25">
      <c r="A13056" t="s">
        <v>427</v>
      </c>
      <c r="B13056" t="s">
        <v>9747</v>
      </c>
      <c r="C13056" t="s">
        <v>89</v>
      </c>
      <c r="D13056" t="s">
        <v>9713</v>
      </c>
      <c r="E13056" t="s">
        <v>1543</v>
      </c>
      <c r="F13056" t="s">
        <v>89</v>
      </c>
      <c r="G13056" t="s">
        <v>89</v>
      </c>
      <c r="H13056" t="s">
        <v>93</v>
      </c>
    </row>
    <row r="13057" spans="1:8" x14ac:dyDescent="0.25">
      <c r="A13057" t="s">
        <v>427</v>
      </c>
      <c r="B13057" t="s">
        <v>9748</v>
      </c>
      <c r="C13057" t="s">
        <v>89</v>
      </c>
      <c r="D13057" t="s">
        <v>9749</v>
      </c>
      <c r="E13057" t="s">
        <v>1102</v>
      </c>
      <c r="F13057" t="s">
        <v>89</v>
      </c>
      <c r="G13057" t="s">
        <v>89</v>
      </c>
      <c r="H13057" t="s">
        <v>93</v>
      </c>
    </row>
    <row r="13058" spans="1:8" x14ac:dyDescent="0.25">
      <c r="A13058" t="s">
        <v>427</v>
      </c>
      <c r="B13058" t="s">
        <v>9750</v>
      </c>
      <c r="C13058" t="s">
        <v>89</v>
      </c>
      <c r="D13058" t="s">
        <v>9751</v>
      </c>
      <c r="E13058" t="s">
        <v>1148</v>
      </c>
      <c r="F13058" t="s">
        <v>89</v>
      </c>
      <c r="G13058" t="s">
        <v>89</v>
      </c>
      <c r="H13058" t="s">
        <v>93</v>
      </c>
    </row>
    <row r="13059" spans="1:8" x14ac:dyDescent="0.25">
      <c r="A13059" t="s">
        <v>427</v>
      </c>
      <c r="B13059" t="s">
        <v>9752</v>
      </c>
      <c r="C13059" t="s">
        <v>89</v>
      </c>
      <c r="D13059" t="s">
        <v>9753</v>
      </c>
      <c r="E13059" t="s">
        <v>1102</v>
      </c>
      <c r="F13059" t="s">
        <v>89</v>
      </c>
      <c r="G13059" t="s">
        <v>89</v>
      </c>
      <c r="H13059" t="s">
        <v>93</v>
      </c>
    </row>
    <row r="13060" spans="1:8" x14ac:dyDescent="0.25">
      <c r="A13060" t="s">
        <v>427</v>
      </c>
      <c r="B13060" t="s">
        <v>9754</v>
      </c>
      <c r="C13060" t="s">
        <v>89</v>
      </c>
      <c r="D13060" t="s">
        <v>9755</v>
      </c>
      <c r="E13060" t="s">
        <v>1102</v>
      </c>
      <c r="F13060" t="s">
        <v>89</v>
      </c>
      <c r="G13060" t="s">
        <v>89</v>
      </c>
      <c r="H13060" t="s">
        <v>93</v>
      </c>
    </row>
    <row r="13061" spans="1:8" x14ac:dyDescent="0.25">
      <c r="A13061" t="s">
        <v>427</v>
      </c>
      <c r="B13061" t="s">
        <v>9756</v>
      </c>
      <c r="C13061" t="s">
        <v>89</v>
      </c>
      <c r="D13061" t="s">
        <v>9757</v>
      </c>
      <c r="E13061" t="s">
        <v>1148</v>
      </c>
      <c r="F13061" t="s">
        <v>89</v>
      </c>
      <c r="G13061" t="s">
        <v>89</v>
      </c>
      <c r="H13061" t="s">
        <v>93</v>
      </c>
    </row>
    <row r="13062" spans="1:8" x14ac:dyDescent="0.25">
      <c r="A13062" t="s">
        <v>427</v>
      </c>
      <c r="B13062" t="s">
        <v>9758</v>
      </c>
      <c r="C13062" t="s">
        <v>89</v>
      </c>
      <c r="D13062" t="s">
        <v>9749</v>
      </c>
      <c r="E13062" t="s">
        <v>1485</v>
      </c>
      <c r="F13062" t="s">
        <v>89</v>
      </c>
      <c r="G13062" t="s">
        <v>89</v>
      </c>
      <c r="H13062" t="s">
        <v>93</v>
      </c>
    </row>
    <row r="13063" spans="1:8" x14ac:dyDescent="0.25">
      <c r="A13063" t="s">
        <v>427</v>
      </c>
      <c r="B13063" t="s">
        <v>9759</v>
      </c>
      <c r="C13063" t="s">
        <v>89</v>
      </c>
      <c r="D13063" t="s">
        <v>9760</v>
      </c>
      <c r="E13063" t="s">
        <v>1485</v>
      </c>
      <c r="F13063" t="s">
        <v>89</v>
      </c>
      <c r="G13063" t="s">
        <v>89</v>
      </c>
      <c r="H13063" t="s">
        <v>93</v>
      </c>
    </row>
    <row r="13064" spans="1:8" x14ac:dyDescent="0.25">
      <c r="A13064" t="s">
        <v>427</v>
      </c>
      <c r="B13064" t="s">
        <v>9761</v>
      </c>
      <c r="C13064" t="s">
        <v>89</v>
      </c>
      <c r="D13064" t="s">
        <v>9762</v>
      </c>
      <c r="E13064" t="s">
        <v>1097</v>
      </c>
      <c r="F13064" t="s">
        <v>89</v>
      </c>
      <c r="G13064" t="s">
        <v>89</v>
      </c>
      <c r="H13064" t="s">
        <v>93</v>
      </c>
    </row>
    <row r="13065" spans="1:8" x14ac:dyDescent="0.25">
      <c r="A13065" t="s">
        <v>427</v>
      </c>
      <c r="B13065" t="s">
        <v>9763</v>
      </c>
      <c r="C13065" t="s">
        <v>89</v>
      </c>
      <c r="D13065" t="s">
        <v>9762</v>
      </c>
      <c r="E13065" t="s">
        <v>1355</v>
      </c>
      <c r="F13065" t="s">
        <v>89</v>
      </c>
      <c r="G13065" t="s">
        <v>89</v>
      </c>
      <c r="H13065" t="s">
        <v>93</v>
      </c>
    </row>
    <row r="13066" spans="1:8" x14ac:dyDescent="0.25">
      <c r="A13066" t="s">
        <v>427</v>
      </c>
      <c r="B13066" t="s">
        <v>9764</v>
      </c>
      <c r="C13066" t="s">
        <v>89</v>
      </c>
      <c r="D13066" t="s">
        <v>9762</v>
      </c>
      <c r="E13066" t="s">
        <v>1097</v>
      </c>
      <c r="F13066" t="s">
        <v>89</v>
      </c>
      <c r="G13066" t="s">
        <v>89</v>
      </c>
      <c r="H13066" t="s">
        <v>93</v>
      </c>
    </row>
    <row r="13067" spans="1:8" x14ac:dyDescent="0.25">
      <c r="A13067" t="s">
        <v>427</v>
      </c>
      <c r="B13067" t="s">
        <v>9765</v>
      </c>
      <c r="C13067" t="s">
        <v>89</v>
      </c>
      <c r="D13067" t="s">
        <v>9762</v>
      </c>
      <c r="E13067" t="s">
        <v>1355</v>
      </c>
      <c r="F13067" t="s">
        <v>89</v>
      </c>
      <c r="G13067" t="s">
        <v>89</v>
      </c>
      <c r="H13067" t="s">
        <v>93</v>
      </c>
    </row>
    <row r="13068" spans="1:8" x14ac:dyDescent="0.25">
      <c r="A13068" t="s">
        <v>427</v>
      </c>
      <c r="B13068" t="s">
        <v>9766</v>
      </c>
      <c r="C13068" t="s">
        <v>89</v>
      </c>
      <c r="D13068" t="s">
        <v>9762</v>
      </c>
      <c r="E13068" t="s">
        <v>1097</v>
      </c>
      <c r="F13068" t="s">
        <v>89</v>
      </c>
      <c r="G13068" t="s">
        <v>89</v>
      </c>
      <c r="H13068" t="s">
        <v>93</v>
      </c>
    </row>
    <row r="13069" spans="1:8" x14ac:dyDescent="0.25">
      <c r="A13069" t="s">
        <v>427</v>
      </c>
      <c r="B13069" t="s">
        <v>9767</v>
      </c>
      <c r="C13069" t="s">
        <v>89</v>
      </c>
      <c r="D13069" t="s">
        <v>9762</v>
      </c>
      <c r="E13069" t="s">
        <v>1355</v>
      </c>
      <c r="F13069" t="s">
        <v>89</v>
      </c>
      <c r="G13069" t="s">
        <v>89</v>
      </c>
      <c r="H13069" t="s">
        <v>93</v>
      </c>
    </row>
    <row r="13070" spans="1:8" x14ac:dyDescent="0.25">
      <c r="A13070" t="s">
        <v>427</v>
      </c>
      <c r="B13070" t="s">
        <v>9768</v>
      </c>
      <c r="C13070" t="s">
        <v>89</v>
      </c>
      <c r="D13070" t="s">
        <v>9769</v>
      </c>
      <c r="E13070" t="s">
        <v>1615</v>
      </c>
      <c r="F13070" t="s">
        <v>89</v>
      </c>
      <c r="G13070" t="s">
        <v>89</v>
      </c>
      <c r="H13070" t="s">
        <v>93</v>
      </c>
    </row>
    <row r="13071" spans="1:8" x14ac:dyDescent="0.25">
      <c r="A13071" t="s">
        <v>427</v>
      </c>
      <c r="B13071" t="s">
        <v>9770</v>
      </c>
      <c r="C13071" t="s">
        <v>89</v>
      </c>
      <c r="D13071" t="s">
        <v>9769</v>
      </c>
      <c r="E13071" t="s">
        <v>3011</v>
      </c>
      <c r="F13071" t="s">
        <v>89</v>
      </c>
      <c r="G13071" t="s">
        <v>89</v>
      </c>
      <c r="H13071" t="s">
        <v>93</v>
      </c>
    </row>
    <row r="13072" spans="1:8" x14ac:dyDescent="0.25">
      <c r="A13072" t="s">
        <v>427</v>
      </c>
      <c r="B13072" t="s">
        <v>9771</v>
      </c>
      <c r="C13072" t="s">
        <v>89</v>
      </c>
      <c r="D13072" t="s">
        <v>9772</v>
      </c>
      <c r="E13072" t="s">
        <v>1615</v>
      </c>
      <c r="F13072" t="s">
        <v>89</v>
      </c>
      <c r="G13072" t="s">
        <v>89</v>
      </c>
      <c r="H13072" t="s">
        <v>93</v>
      </c>
    </row>
    <row r="13073" spans="1:8" x14ac:dyDescent="0.25">
      <c r="A13073" t="s">
        <v>427</v>
      </c>
      <c r="B13073" t="s">
        <v>9773</v>
      </c>
      <c r="C13073" t="s">
        <v>89</v>
      </c>
      <c r="D13073" t="s">
        <v>9772</v>
      </c>
      <c r="E13073" t="s">
        <v>3011</v>
      </c>
      <c r="F13073" t="s">
        <v>89</v>
      </c>
      <c r="G13073" t="s">
        <v>89</v>
      </c>
      <c r="H13073" t="s">
        <v>93</v>
      </c>
    </row>
    <row r="13074" spans="1:8" x14ac:dyDescent="0.25">
      <c r="A13074" t="s">
        <v>427</v>
      </c>
      <c r="B13074" t="s">
        <v>9774</v>
      </c>
      <c r="C13074" t="s">
        <v>89</v>
      </c>
      <c r="D13074" t="s">
        <v>9775</v>
      </c>
      <c r="E13074" t="s">
        <v>1100</v>
      </c>
      <c r="F13074" t="s">
        <v>89</v>
      </c>
      <c r="G13074" t="s">
        <v>89</v>
      </c>
      <c r="H13074" t="s">
        <v>93</v>
      </c>
    </row>
    <row r="13075" spans="1:8" x14ac:dyDescent="0.25">
      <c r="A13075" t="s">
        <v>427</v>
      </c>
      <c r="B13075" t="s">
        <v>9776</v>
      </c>
      <c r="C13075" t="s">
        <v>89</v>
      </c>
      <c r="D13075" t="s">
        <v>9775</v>
      </c>
      <c r="E13075" t="s">
        <v>1207</v>
      </c>
      <c r="F13075" t="s">
        <v>89</v>
      </c>
      <c r="G13075" t="s">
        <v>89</v>
      </c>
      <c r="H13075" t="s">
        <v>93</v>
      </c>
    </row>
    <row r="13076" spans="1:8" x14ac:dyDescent="0.25">
      <c r="A13076" t="s">
        <v>427</v>
      </c>
      <c r="B13076" t="s">
        <v>9777</v>
      </c>
      <c r="C13076" t="s">
        <v>89</v>
      </c>
      <c r="D13076" t="s">
        <v>9775</v>
      </c>
      <c r="E13076" t="s">
        <v>2169</v>
      </c>
      <c r="F13076" t="s">
        <v>89</v>
      </c>
      <c r="G13076" t="s">
        <v>89</v>
      </c>
      <c r="H13076" t="s">
        <v>93</v>
      </c>
    </row>
    <row r="13077" spans="1:8" x14ac:dyDescent="0.25">
      <c r="A13077" t="s">
        <v>427</v>
      </c>
      <c r="B13077" t="s">
        <v>9778</v>
      </c>
      <c r="C13077" t="s">
        <v>89</v>
      </c>
      <c r="D13077" t="s">
        <v>9775</v>
      </c>
      <c r="E13077" t="s">
        <v>2925</v>
      </c>
      <c r="F13077" t="s">
        <v>89</v>
      </c>
      <c r="G13077" t="s">
        <v>89</v>
      </c>
      <c r="H13077" t="s">
        <v>93</v>
      </c>
    </row>
    <row r="13078" spans="1:8" x14ac:dyDescent="0.25">
      <c r="A13078" t="s">
        <v>427</v>
      </c>
      <c r="B13078" t="s">
        <v>9779</v>
      </c>
      <c r="C13078" t="s">
        <v>89</v>
      </c>
      <c r="D13078" t="s">
        <v>9780</v>
      </c>
      <c r="E13078" t="s">
        <v>2837</v>
      </c>
      <c r="F13078" t="s">
        <v>89</v>
      </c>
      <c r="G13078" t="s">
        <v>89</v>
      </c>
      <c r="H13078" t="s">
        <v>93</v>
      </c>
    </row>
    <row r="13079" spans="1:8" x14ac:dyDescent="0.25">
      <c r="A13079" t="s">
        <v>427</v>
      </c>
      <c r="B13079" t="s">
        <v>9781</v>
      </c>
      <c r="C13079" t="s">
        <v>89</v>
      </c>
      <c r="D13079" t="s">
        <v>9780</v>
      </c>
      <c r="E13079" t="s">
        <v>9782</v>
      </c>
      <c r="F13079" t="s">
        <v>89</v>
      </c>
      <c r="G13079" t="s">
        <v>89</v>
      </c>
      <c r="H13079" t="s">
        <v>93</v>
      </c>
    </row>
    <row r="13080" spans="1:8" x14ac:dyDescent="0.25">
      <c r="A13080" t="s">
        <v>427</v>
      </c>
      <c r="B13080" t="s">
        <v>9783</v>
      </c>
      <c r="C13080" t="s">
        <v>89</v>
      </c>
      <c r="D13080" t="s">
        <v>9780</v>
      </c>
      <c r="E13080" t="s">
        <v>1923</v>
      </c>
      <c r="F13080" t="s">
        <v>89</v>
      </c>
      <c r="G13080" t="s">
        <v>89</v>
      </c>
      <c r="H13080" t="s">
        <v>93</v>
      </c>
    </row>
    <row r="13081" spans="1:8" x14ac:dyDescent="0.25">
      <c r="A13081" t="s">
        <v>427</v>
      </c>
      <c r="B13081" t="s">
        <v>9784</v>
      </c>
      <c r="C13081" t="s">
        <v>89</v>
      </c>
      <c r="D13081" t="s">
        <v>9785</v>
      </c>
      <c r="E13081" t="s">
        <v>1582</v>
      </c>
      <c r="F13081" t="s">
        <v>89</v>
      </c>
      <c r="G13081" t="s">
        <v>89</v>
      </c>
      <c r="H13081" t="s">
        <v>93</v>
      </c>
    </row>
    <row r="13082" spans="1:8" x14ac:dyDescent="0.25">
      <c r="A13082" t="s">
        <v>427</v>
      </c>
      <c r="B13082" t="s">
        <v>9786</v>
      </c>
      <c r="C13082" t="s">
        <v>89</v>
      </c>
      <c r="D13082" t="s">
        <v>9785</v>
      </c>
      <c r="E13082" t="s">
        <v>2012</v>
      </c>
      <c r="F13082" t="s">
        <v>89</v>
      </c>
      <c r="G13082" t="s">
        <v>89</v>
      </c>
      <c r="H13082" t="s">
        <v>93</v>
      </c>
    </row>
    <row r="13083" spans="1:8" x14ac:dyDescent="0.25">
      <c r="A13083" t="s">
        <v>427</v>
      </c>
      <c r="B13083" t="s">
        <v>9787</v>
      </c>
      <c r="C13083" t="s">
        <v>89</v>
      </c>
      <c r="D13083" t="s">
        <v>9785</v>
      </c>
      <c r="E13083" t="s">
        <v>2020</v>
      </c>
      <c r="F13083" t="s">
        <v>89</v>
      </c>
      <c r="G13083" t="s">
        <v>89</v>
      </c>
      <c r="H13083" t="s">
        <v>93</v>
      </c>
    </row>
    <row r="13084" spans="1:8" x14ac:dyDescent="0.25">
      <c r="A13084" t="s">
        <v>427</v>
      </c>
      <c r="B13084" t="s">
        <v>9788</v>
      </c>
      <c r="C13084" t="s">
        <v>89</v>
      </c>
      <c r="D13084" t="s">
        <v>9789</v>
      </c>
      <c r="E13084" t="s">
        <v>1569</v>
      </c>
      <c r="F13084" t="s">
        <v>89</v>
      </c>
      <c r="G13084" t="s">
        <v>89</v>
      </c>
      <c r="H13084" t="s">
        <v>93</v>
      </c>
    </row>
    <row r="13085" spans="1:8" x14ac:dyDescent="0.25">
      <c r="A13085" t="s">
        <v>427</v>
      </c>
      <c r="B13085" t="s">
        <v>9790</v>
      </c>
      <c r="C13085" t="s">
        <v>89</v>
      </c>
      <c r="D13085" t="s">
        <v>9789</v>
      </c>
      <c r="E13085" t="s">
        <v>1582</v>
      </c>
      <c r="F13085" t="s">
        <v>89</v>
      </c>
      <c r="G13085" t="s">
        <v>89</v>
      </c>
      <c r="H13085" t="s">
        <v>93</v>
      </c>
    </row>
    <row r="13086" spans="1:8" x14ac:dyDescent="0.25">
      <c r="A13086" t="s">
        <v>427</v>
      </c>
      <c r="B13086" t="s">
        <v>9791</v>
      </c>
      <c r="C13086" t="s">
        <v>89</v>
      </c>
      <c r="D13086" t="s">
        <v>9789</v>
      </c>
      <c r="E13086" t="s">
        <v>1904</v>
      </c>
      <c r="F13086" t="s">
        <v>89</v>
      </c>
      <c r="G13086" t="s">
        <v>89</v>
      </c>
      <c r="H13086" t="s">
        <v>93</v>
      </c>
    </row>
    <row r="13087" spans="1:8" x14ac:dyDescent="0.25">
      <c r="A13087" t="s">
        <v>427</v>
      </c>
      <c r="B13087" t="s">
        <v>9792</v>
      </c>
      <c r="C13087" t="s">
        <v>89</v>
      </c>
      <c r="D13087" t="s">
        <v>9789</v>
      </c>
      <c r="E13087" t="s">
        <v>1930</v>
      </c>
      <c r="F13087" t="s">
        <v>89</v>
      </c>
      <c r="G13087" t="s">
        <v>89</v>
      </c>
      <c r="H13087" t="s">
        <v>93</v>
      </c>
    </row>
    <row r="13088" spans="1:8" x14ac:dyDescent="0.25">
      <c r="A13088" t="s">
        <v>427</v>
      </c>
      <c r="B13088" t="s">
        <v>9793</v>
      </c>
      <c r="C13088" t="s">
        <v>89</v>
      </c>
      <c r="D13088" t="s">
        <v>9794</v>
      </c>
      <c r="E13088" t="s">
        <v>1569</v>
      </c>
      <c r="F13088" t="s">
        <v>89</v>
      </c>
      <c r="G13088" t="s">
        <v>89</v>
      </c>
      <c r="H13088" t="s">
        <v>93</v>
      </c>
    </row>
    <row r="13089" spans="1:8" x14ac:dyDescent="0.25">
      <c r="A13089" t="s">
        <v>427</v>
      </c>
      <c r="B13089" t="s">
        <v>9795</v>
      </c>
      <c r="C13089" t="s">
        <v>89</v>
      </c>
      <c r="D13089" t="s">
        <v>9796</v>
      </c>
      <c r="E13089" t="s">
        <v>1582</v>
      </c>
      <c r="F13089" t="s">
        <v>89</v>
      </c>
      <c r="G13089" t="s">
        <v>89</v>
      </c>
      <c r="H13089" t="s">
        <v>93</v>
      </c>
    </row>
    <row r="13090" spans="1:8" x14ac:dyDescent="0.25">
      <c r="A13090" t="s">
        <v>427</v>
      </c>
      <c r="B13090" t="s">
        <v>9797</v>
      </c>
      <c r="C13090" t="s">
        <v>89</v>
      </c>
      <c r="D13090" t="s">
        <v>9798</v>
      </c>
      <c r="E13090" t="s">
        <v>1904</v>
      </c>
      <c r="F13090" t="s">
        <v>89</v>
      </c>
      <c r="G13090" t="s">
        <v>89</v>
      </c>
      <c r="H13090" t="s">
        <v>93</v>
      </c>
    </row>
    <row r="13091" spans="1:8" x14ac:dyDescent="0.25">
      <c r="A13091" t="s">
        <v>427</v>
      </c>
      <c r="B13091" t="s">
        <v>9799</v>
      </c>
      <c r="C13091" t="s">
        <v>89</v>
      </c>
      <c r="D13091" t="s">
        <v>9800</v>
      </c>
      <c r="E13091" t="s">
        <v>1930</v>
      </c>
      <c r="F13091" t="s">
        <v>89</v>
      </c>
      <c r="G13091" t="s">
        <v>89</v>
      </c>
      <c r="H13091" t="s">
        <v>93</v>
      </c>
    </row>
    <row r="13092" spans="1:8" x14ac:dyDescent="0.25">
      <c r="A13092" t="s">
        <v>427</v>
      </c>
      <c r="B13092" t="s">
        <v>9801</v>
      </c>
      <c r="C13092" t="s">
        <v>89</v>
      </c>
      <c r="D13092" t="s">
        <v>9802</v>
      </c>
      <c r="E13092" t="s">
        <v>1582</v>
      </c>
      <c r="F13092" t="s">
        <v>89</v>
      </c>
      <c r="G13092" t="s">
        <v>89</v>
      </c>
      <c r="H13092" t="s">
        <v>93</v>
      </c>
    </row>
    <row r="13093" spans="1:8" x14ac:dyDescent="0.25">
      <c r="A13093" t="s">
        <v>427</v>
      </c>
      <c r="B13093" t="s">
        <v>9803</v>
      </c>
      <c r="C13093" t="s">
        <v>89</v>
      </c>
      <c r="D13093" t="s">
        <v>9804</v>
      </c>
      <c r="E13093" t="s">
        <v>1582</v>
      </c>
      <c r="F13093" t="s">
        <v>89</v>
      </c>
      <c r="G13093" t="s">
        <v>89</v>
      </c>
      <c r="H13093" t="s">
        <v>93</v>
      </c>
    </row>
    <row r="13094" spans="1:8" x14ac:dyDescent="0.25">
      <c r="A13094" t="s">
        <v>427</v>
      </c>
      <c r="B13094" t="s">
        <v>9805</v>
      </c>
      <c r="C13094" t="s">
        <v>89</v>
      </c>
      <c r="D13094" t="s">
        <v>89</v>
      </c>
      <c r="E13094" t="s">
        <v>1496</v>
      </c>
      <c r="F13094" t="s">
        <v>89</v>
      </c>
      <c r="G13094" t="s">
        <v>89</v>
      </c>
      <c r="H13094" t="s">
        <v>93</v>
      </c>
    </row>
    <row r="13095" spans="1:8" x14ac:dyDescent="0.25">
      <c r="A13095" t="s">
        <v>427</v>
      </c>
      <c r="B13095" t="s">
        <v>9806</v>
      </c>
      <c r="C13095" t="s">
        <v>89</v>
      </c>
      <c r="D13095" t="s">
        <v>89</v>
      </c>
      <c r="E13095" t="s">
        <v>1496</v>
      </c>
      <c r="F13095" t="s">
        <v>89</v>
      </c>
      <c r="G13095" t="s">
        <v>89</v>
      </c>
      <c r="H13095" t="s">
        <v>93</v>
      </c>
    </row>
    <row r="13096" spans="1:8" x14ac:dyDescent="0.25">
      <c r="A13096" t="s">
        <v>427</v>
      </c>
      <c r="B13096" t="s">
        <v>9807</v>
      </c>
      <c r="C13096" t="s">
        <v>89</v>
      </c>
      <c r="D13096" t="s">
        <v>89</v>
      </c>
      <c r="E13096" t="s">
        <v>1496</v>
      </c>
      <c r="F13096" t="s">
        <v>89</v>
      </c>
      <c r="G13096" t="s">
        <v>89</v>
      </c>
      <c r="H13096" t="s">
        <v>93</v>
      </c>
    </row>
    <row r="13097" spans="1:8" x14ac:dyDescent="0.25">
      <c r="A13097" t="s">
        <v>427</v>
      </c>
      <c r="B13097" t="s">
        <v>9808</v>
      </c>
      <c r="C13097" t="s">
        <v>89</v>
      </c>
      <c r="D13097" t="s">
        <v>89</v>
      </c>
      <c r="E13097" t="s">
        <v>1115</v>
      </c>
      <c r="F13097" t="s">
        <v>89</v>
      </c>
      <c r="G13097" t="s">
        <v>89</v>
      </c>
      <c r="H13097" t="s">
        <v>93</v>
      </c>
    </row>
    <row r="13098" spans="1:8" x14ac:dyDescent="0.25">
      <c r="A13098" t="s">
        <v>427</v>
      </c>
      <c r="B13098" t="s">
        <v>9809</v>
      </c>
      <c r="C13098" t="s">
        <v>89</v>
      </c>
      <c r="D13098" t="s">
        <v>89</v>
      </c>
      <c r="E13098" t="s">
        <v>1115</v>
      </c>
      <c r="F13098" t="s">
        <v>89</v>
      </c>
      <c r="G13098" t="s">
        <v>89</v>
      </c>
      <c r="H13098" t="s">
        <v>93</v>
      </c>
    </row>
    <row r="13099" spans="1:8" x14ac:dyDescent="0.25">
      <c r="A13099" t="s">
        <v>427</v>
      </c>
      <c r="B13099" t="s">
        <v>9810</v>
      </c>
      <c r="C13099" t="s">
        <v>89</v>
      </c>
      <c r="D13099" t="s">
        <v>89</v>
      </c>
      <c r="E13099" t="s">
        <v>1859</v>
      </c>
      <c r="F13099" t="s">
        <v>89</v>
      </c>
      <c r="G13099" t="s">
        <v>89</v>
      </c>
      <c r="H13099" t="s">
        <v>93</v>
      </c>
    </row>
    <row r="13100" spans="1:8" x14ac:dyDescent="0.25">
      <c r="A13100" t="s">
        <v>427</v>
      </c>
      <c r="B13100" t="s">
        <v>9811</v>
      </c>
      <c r="C13100" t="s">
        <v>89</v>
      </c>
      <c r="D13100" t="s">
        <v>89</v>
      </c>
      <c r="E13100" t="s">
        <v>1859</v>
      </c>
      <c r="F13100" t="s">
        <v>89</v>
      </c>
      <c r="G13100" t="s">
        <v>89</v>
      </c>
      <c r="H13100" t="s">
        <v>93</v>
      </c>
    </row>
    <row r="13101" spans="1:8" x14ac:dyDescent="0.25">
      <c r="A13101" t="s">
        <v>427</v>
      </c>
      <c r="B13101" t="s">
        <v>9812</v>
      </c>
      <c r="C13101" t="s">
        <v>89</v>
      </c>
      <c r="D13101" t="s">
        <v>89</v>
      </c>
      <c r="E13101" t="s">
        <v>1859</v>
      </c>
      <c r="F13101" t="s">
        <v>89</v>
      </c>
      <c r="G13101" t="s">
        <v>89</v>
      </c>
      <c r="H13101" t="s">
        <v>93</v>
      </c>
    </row>
    <row r="13102" spans="1:8" x14ac:dyDescent="0.25">
      <c r="A13102" t="s">
        <v>427</v>
      </c>
      <c r="B13102" t="s">
        <v>9813</v>
      </c>
      <c r="C13102" t="s">
        <v>89</v>
      </c>
      <c r="D13102" t="s">
        <v>9814</v>
      </c>
      <c r="E13102" t="s">
        <v>1615</v>
      </c>
      <c r="F13102" t="s">
        <v>89</v>
      </c>
      <c r="G13102" t="s">
        <v>89</v>
      </c>
      <c r="H13102" t="s">
        <v>93</v>
      </c>
    </row>
    <row r="13103" spans="1:8" x14ac:dyDescent="0.25">
      <c r="A13103" t="s">
        <v>427</v>
      </c>
      <c r="B13103" t="s">
        <v>9815</v>
      </c>
      <c r="C13103" t="s">
        <v>89</v>
      </c>
      <c r="D13103" t="s">
        <v>9816</v>
      </c>
      <c r="E13103" t="s">
        <v>1485</v>
      </c>
      <c r="F13103" t="s">
        <v>89</v>
      </c>
      <c r="G13103" t="s">
        <v>89</v>
      </c>
      <c r="H13103" t="s">
        <v>93</v>
      </c>
    </row>
    <row r="13104" spans="1:8" x14ac:dyDescent="0.25">
      <c r="A13104" t="s">
        <v>427</v>
      </c>
      <c r="B13104" t="s">
        <v>9817</v>
      </c>
      <c r="C13104" t="s">
        <v>89</v>
      </c>
      <c r="D13104" t="s">
        <v>89</v>
      </c>
      <c r="E13104" t="s">
        <v>1272</v>
      </c>
      <c r="F13104" t="s">
        <v>89</v>
      </c>
      <c r="G13104" t="s">
        <v>89</v>
      </c>
      <c r="H13104" t="s">
        <v>93</v>
      </c>
    </row>
    <row r="13105" spans="1:8" x14ac:dyDescent="0.25">
      <c r="A13105" t="s">
        <v>427</v>
      </c>
      <c r="B13105" t="s">
        <v>9818</v>
      </c>
      <c r="C13105" t="s">
        <v>89</v>
      </c>
      <c r="D13105" t="s">
        <v>9819</v>
      </c>
      <c r="E13105" t="s">
        <v>1258</v>
      </c>
      <c r="F13105" t="s">
        <v>89</v>
      </c>
      <c r="G13105" t="s">
        <v>89</v>
      </c>
      <c r="H13105" t="s">
        <v>93</v>
      </c>
    </row>
    <row r="13106" spans="1:8" x14ac:dyDescent="0.25">
      <c r="A13106" t="s">
        <v>427</v>
      </c>
      <c r="B13106" t="s">
        <v>9820</v>
      </c>
      <c r="C13106" t="s">
        <v>89</v>
      </c>
      <c r="D13106" t="s">
        <v>9821</v>
      </c>
      <c r="E13106" t="s">
        <v>1133</v>
      </c>
      <c r="F13106" t="s">
        <v>89</v>
      </c>
      <c r="G13106" t="s">
        <v>89</v>
      </c>
      <c r="H13106" t="s">
        <v>93</v>
      </c>
    </row>
    <row r="13107" spans="1:8" x14ac:dyDescent="0.25">
      <c r="A13107" t="s">
        <v>427</v>
      </c>
      <c r="B13107" t="s">
        <v>9822</v>
      </c>
      <c r="C13107" t="s">
        <v>89</v>
      </c>
      <c r="D13107" t="s">
        <v>9821</v>
      </c>
      <c r="E13107" t="s">
        <v>1272</v>
      </c>
      <c r="F13107" t="s">
        <v>89</v>
      </c>
      <c r="G13107" t="s">
        <v>89</v>
      </c>
      <c r="H13107" t="s">
        <v>93</v>
      </c>
    </row>
    <row r="13108" spans="1:8" x14ac:dyDescent="0.25">
      <c r="A13108" t="s">
        <v>427</v>
      </c>
      <c r="B13108" t="s">
        <v>9823</v>
      </c>
      <c r="C13108" t="s">
        <v>89</v>
      </c>
      <c r="D13108" t="s">
        <v>89</v>
      </c>
      <c r="E13108" t="s">
        <v>1258</v>
      </c>
      <c r="F13108" t="s">
        <v>89</v>
      </c>
      <c r="G13108" t="s">
        <v>89</v>
      </c>
      <c r="H13108" t="s">
        <v>93</v>
      </c>
    </row>
    <row r="13109" spans="1:8" x14ac:dyDescent="0.25">
      <c r="A13109" t="s">
        <v>427</v>
      </c>
      <c r="B13109" t="s">
        <v>9824</v>
      </c>
      <c r="C13109" t="s">
        <v>89</v>
      </c>
      <c r="D13109" t="s">
        <v>89</v>
      </c>
      <c r="E13109" t="s">
        <v>1202</v>
      </c>
      <c r="F13109" t="s">
        <v>89</v>
      </c>
      <c r="G13109" t="s">
        <v>89</v>
      </c>
      <c r="H13109" t="s">
        <v>93</v>
      </c>
    </row>
    <row r="13110" spans="1:8" x14ac:dyDescent="0.25">
      <c r="A13110" t="s">
        <v>427</v>
      </c>
      <c r="B13110" t="s">
        <v>9825</v>
      </c>
      <c r="C13110" t="s">
        <v>89</v>
      </c>
      <c r="D13110" t="s">
        <v>89</v>
      </c>
      <c r="E13110" t="s">
        <v>1907</v>
      </c>
      <c r="F13110" t="s">
        <v>89</v>
      </c>
      <c r="G13110" t="s">
        <v>89</v>
      </c>
      <c r="H13110" t="s">
        <v>93</v>
      </c>
    </row>
    <row r="13111" spans="1:8" x14ac:dyDescent="0.25">
      <c r="A13111" t="s">
        <v>427</v>
      </c>
      <c r="B13111" t="s">
        <v>9826</v>
      </c>
      <c r="C13111" t="s">
        <v>89</v>
      </c>
      <c r="D13111" t="s">
        <v>89</v>
      </c>
      <c r="E13111" t="s">
        <v>1615</v>
      </c>
      <c r="F13111" t="s">
        <v>89</v>
      </c>
      <c r="G13111" t="s">
        <v>89</v>
      </c>
      <c r="H13111" t="s">
        <v>93</v>
      </c>
    </row>
    <row r="13112" spans="1:8" x14ac:dyDescent="0.25">
      <c r="A13112" t="s">
        <v>427</v>
      </c>
      <c r="B13112" t="s">
        <v>9827</v>
      </c>
      <c r="C13112" t="s">
        <v>89</v>
      </c>
      <c r="D13112" t="s">
        <v>89</v>
      </c>
      <c r="E13112" t="s">
        <v>1754</v>
      </c>
      <c r="F13112" t="s">
        <v>89</v>
      </c>
      <c r="G13112" t="s">
        <v>89</v>
      </c>
      <c r="H13112" t="s">
        <v>93</v>
      </c>
    </row>
    <row r="13113" spans="1:8" x14ac:dyDescent="0.25">
      <c r="A13113" t="s">
        <v>427</v>
      </c>
      <c r="B13113" t="s">
        <v>9828</v>
      </c>
      <c r="C13113" t="s">
        <v>89</v>
      </c>
      <c r="D13113" t="s">
        <v>89</v>
      </c>
      <c r="E13113" t="s">
        <v>2428</v>
      </c>
      <c r="F13113" t="s">
        <v>89</v>
      </c>
      <c r="G13113" t="s">
        <v>89</v>
      </c>
      <c r="H13113" t="s">
        <v>93</v>
      </c>
    </row>
    <row r="13114" spans="1:8" x14ac:dyDescent="0.25">
      <c r="A13114" t="s">
        <v>427</v>
      </c>
      <c r="B13114" t="s">
        <v>9829</v>
      </c>
      <c r="C13114" t="s">
        <v>89</v>
      </c>
      <c r="D13114" t="s">
        <v>89</v>
      </c>
      <c r="E13114" t="s">
        <v>1543</v>
      </c>
      <c r="F13114" t="s">
        <v>89</v>
      </c>
      <c r="G13114" t="s">
        <v>89</v>
      </c>
      <c r="H13114" t="s">
        <v>93</v>
      </c>
    </row>
    <row r="13115" spans="1:8" x14ac:dyDescent="0.25">
      <c r="A13115" t="s">
        <v>427</v>
      </c>
      <c r="B13115" t="s">
        <v>9830</v>
      </c>
      <c r="C13115" t="s">
        <v>89</v>
      </c>
      <c r="D13115" t="s">
        <v>89</v>
      </c>
      <c r="E13115" t="s">
        <v>1121</v>
      </c>
      <c r="F13115" t="s">
        <v>89</v>
      </c>
      <c r="G13115" t="s">
        <v>89</v>
      </c>
      <c r="H13115" t="s">
        <v>93</v>
      </c>
    </row>
    <row r="13116" spans="1:8" x14ac:dyDescent="0.25">
      <c r="A13116" t="s">
        <v>427</v>
      </c>
      <c r="B13116" t="s">
        <v>9831</v>
      </c>
      <c r="C13116" t="s">
        <v>89</v>
      </c>
      <c r="D13116" t="s">
        <v>89</v>
      </c>
      <c r="E13116" t="s">
        <v>2012</v>
      </c>
      <c r="F13116" t="s">
        <v>89</v>
      </c>
      <c r="G13116" t="s">
        <v>89</v>
      </c>
      <c r="H13116" t="s">
        <v>93</v>
      </c>
    </row>
    <row r="13117" spans="1:8" x14ac:dyDescent="0.25">
      <c r="A13117" t="s">
        <v>429</v>
      </c>
      <c r="B13117" t="s">
        <v>9387</v>
      </c>
      <c r="C13117" t="s">
        <v>89</v>
      </c>
      <c r="D13117" t="s">
        <v>9388</v>
      </c>
      <c r="E13117" t="s">
        <v>1100</v>
      </c>
      <c r="F13117" t="s">
        <v>89</v>
      </c>
      <c r="G13117" t="s">
        <v>89</v>
      </c>
      <c r="H13117" t="s">
        <v>93</v>
      </c>
    </row>
    <row r="13118" spans="1:8" x14ac:dyDescent="0.25">
      <c r="A13118" t="s">
        <v>429</v>
      </c>
      <c r="B13118" t="s">
        <v>9389</v>
      </c>
      <c r="C13118" t="s">
        <v>89</v>
      </c>
      <c r="D13118" t="s">
        <v>9388</v>
      </c>
      <c r="E13118" t="s">
        <v>1162</v>
      </c>
      <c r="F13118" t="s">
        <v>89</v>
      </c>
      <c r="G13118" t="s">
        <v>89</v>
      </c>
      <c r="H13118" t="s">
        <v>93</v>
      </c>
    </row>
    <row r="13119" spans="1:8" x14ac:dyDescent="0.25">
      <c r="A13119" t="s">
        <v>429</v>
      </c>
      <c r="B13119" t="s">
        <v>9390</v>
      </c>
      <c r="C13119" t="s">
        <v>89</v>
      </c>
      <c r="D13119" t="s">
        <v>9388</v>
      </c>
      <c r="E13119" t="s">
        <v>1238</v>
      </c>
      <c r="F13119" t="s">
        <v>89</v>
      </c>
      <c r="G13119" t="s">
        <v>89</v>
      </c>
      <c r="H13119" t="s">
        <v>93</v>
      </c>
    </row>
    <row r="13120" spans="1:8" x14ac:dyDescent="0.25">
      <c r="A13120" t="s">
        <v>429</v>
      </c>
      <c r="B13120" t="s">
        <v>9391</v>
      </c>
      <c r="C13120" t="s">
        <v>89</v>
      </c>
      <c r="D13120" t="s">
        <v>9392</v>
      </c>
      <c r="E13120" t="s">
        <v>1162</v>
      </c>
      <c r="F13120" t="s">
        <v>89</v>
      </c>
      <c r="G13120" t="s">
        <v>89</v>
      </c>
      <c r="H13120" t="s">
        <v>93</v>
      </c>
    </row>
    <row r="13121" spans="1:8" x14ac:dyDescent="0.25">
      <c r="A13121" t="s">
        <v>429</v>
      </c>
      <c r="B13121" t="s">
        <v>9393</v>
      </c>
      <c r="C13121" t="s">
        <v>89</v>
      </c>
      <c r="D13121" t="s">
        <v>9392</v>
      </c>
      <c r="E13121" t="s">
        <v>1238</v>
      </c>
      <c r="F13121" t="s">
        <v>89</v>
      </c>
      <c r="G13121" t="s">
        <v>89</v>
      </c>
      <c r="H13121" t="s">
        <v>93</v>
      </c>
    </row>
    <row r="13122" spans="1:8" x14ac:dyDescent="0.25">
      <c r="A13122" t="s">
        <v>429</v>
      </c>
      <c r="B13122" t="s">
        <v>9394</v>
      </c>
      <c r="C13122" t="s">
        <v>89</v>
      </c>
      <c r="D13122" t="s">
        <v>9392</v>
      </c>
      <c r="E13122" t="s">
        <v>1278</v>
      </c>
      <c r="F13122" t="s">
        <v>89</v>
      </c>
      <c r="G13122" t="s">
        <v>89</v>
      </c>
      <c r="H13122" t="s">
        <v>93</v>
      </c>
    </row>
    <row r="13123" spans="1:8" x14ac:dyDescent="0.25">
      <c r="A13123" t="s">
        <v>429</v>
      </c>
      <c r="B13123" t="s">
        <v>9395</v>
      </c>
      <c r="C13123" t="s">
        <v>89</v>
      </c>
      <c r="D13123" t="s">
        <v>9396</v>
      </c>
      <c r="E13123" t="s">
        <v>1162</v>
      </c>
      <c r="F13123" t="s">
        <v>89</v>
      </c>
      <c r="G13123" t="s">
        <v>89</v>
      </c>
      <c r="H13123" t="s">
        <v>93</v>
      </c>
    </row>
    <row r="13124" spans="1:8" x14ac:dyDescent="0.25">
      <c r="A13124" t="s">
        <v>429</v>
      </c>
      <c r="B13124" t="s">
        <v>9397</v>
      </c>
      <c r="C13124" t="s">
        <v>89</v>
      </c>
      <c r="D13124" t="s">
        <v>9396</v>
      </c>
      <c r="E13124" t="s">
        <v>1238</v>
      </c>
      <c r="F13124" t="s">
        <v>89</v>
      </c>
      <c r="G13124" t="s">
        <v>89</v>
      </c>
      <c r="H13124" t="s">
        <v>93</v>
      </c>
    </row>
    <row r="13125" spans="1:8" x14ac:dyDescent="0.25">
      <c r="A13125" t="s">
        <v>429</v>
      </c>
      <c r="B13125" t="s">
        <v>9398</v>
      </c>
      <c r="C13125" t="s">
        <v>89</v>
      </c>
      <c r="D13125" t="s">
        <v>9396</v>
      </c>
      <c r="E13125" t="s">
        <v>1278</v>
      </c>
      <c r="F13125" t="s">
        <v>89</v>
      </c>
      <c r="G13125" t="s">
        <v>89</v>
      </c>
      <c r="H13125" t="s">
        <v>93</v>
      </c>
    </row>
    <row r="13126" spans="1:8" x14ac:dyDescent="0.25">
      <c r="A13126" t="s">
        <v>429</v>
      </c>
      <c r="B13126" t="s">
        <v>9399</v>
      </c>
      <c r="C13126" t="s">
        <v>89</v>
      </c>
      <c r="D13126" t="s">
        <v>9400</v>
      </c>
      <c r="E13126" t="s">
        <v>1142</v>
      </c>
      <c r="F13126" t="s">
        <v>89</v>
      </c>
      <c r="G13126" t="s">
        <v>89</v>
      </c>
      <c r="H13126" t="s">
        <v>93</v>
      </c>
    </row>
    <row r="13127" spans="1:8" x14ac:dyDescent="0.25">
      <c r="A13127" t="s">
        <v>429</v>
      </c>
      <c r="B13127" t="s">
        <v>9401</v>
      </c>
      <c r="C13127" t="s">
        <v>89</v>
      </c>
      <c r="D13127" t="s">
        <v>9400</v>
      </c>
      <c r="E13127" t="s">
        <v>1105</v>
      </c>
      <c r="F13127" t="s">
        <v>89</v>
      </c>
      <c r="G13127" t="s">
        <v>89</v>
      </c>
      <c r="H13127" t="s">
        <v>93</v>
      </c>
    </row>
    <row r="13128" spans="1:8" x14ac:dyDescent="0.25">
      <c r="A13128" t="s">
        <v>429</v>
      </c>
      <c r="B13128" t="s">
        <v>9402</v>
      </c>
      <c r="C13128" t="s">
        <v>89</v>
      </c>
      <c r="D13128" t="s">
        <v>9400</v>
      </c>
      <c r="E13128" t="s">
        <v>1194</v>
      </c>
      <c r="F13128" t="s">
        <v>89</v>
      </c>
      <c r="G13128" t="s">
        <v>89</v>
      </c>
      <c r="H13128" t="s">
        <v>93</v>
      </c>
    </row>
    <row r="13129" spans="1:8" x14ac:dyDescent="0.25">
      <c r="A13129" t="s">
        <v>429</v>
      </c>
      <c r="B13129" t="s">
        <v>9403</v>
      </c>
      <c r="C13129" t="s">
        <v>89</v>
      </c>
      <c r="D13129" t="s">
        <v>9404</v>
      </c>
      <c r="E13129" t="s">
        <v>1278</v>
      </c>
      <c r="F13129" t="s">
        <v>89</v>
      </c>
      <c r="G13129" t="s">
        <v>89</v>
      </c>
      <c r="H13129" t="s">
        <v>93</v>
      </c>
    </row>
    <row r="13130" spans="1:8" x14ac:dyDescent="0.25">
      <c r="A13130" t="s">
        <v>429</v>
      </c>
      <c r="B13130" t="s">
        <v>9405</v>
      </c>
      <c r="C13130" t="s">
        <v>89</v>
      </c>
      <c r="D13130" t="s">
        <v>9404</v>
      </c>
      <c r="E13130" t="s">
        <v>1142</v>
      </c>
      <c r="F13130" t="s">
        <v>89</v>
      </c>
      <c r="G13130" t="s">
        <v>89</v>
      </c>
      <c r="H13130" t="s">
        <v>93</v>
      </c>
    </row>
    <row r="13131" spans="1:8" x14ac:dyDescent="0.25">
      <c r="A13131" t="s">
        <v>429</v>
      </c>
      <c r="B13131" t="s">
        <v>9406</v>
      </c>
      <c r="C13131" t="s">
        <v>89</v>
      </c>
      <c r="D13131" t="s">
        <v>9404</v>
      </c>
      <c r="E13131" t="s">
        <v>1105</v>
      </c>
      <c r="F13131" t="s">
        <v>89</v>
      </c>
      <c r="G13131" t="s">
        <v>89</v>
      </c>
      <c r="H13131" t="s">
        <v>93</v>
      </c>
    </row>
    <row r="13132" spans="1:8" x14ac:dyDescent="0.25">
      <c r="A13132" t="s">
        <v>429</v>
      </c>
      <c r="B13132" t="s">
        <v>9407</v>
      </c>
      <c r="C13132" t="s">
        <v>89</v>
      </c>
      <c r="D13132" t="s">
        <v>9408</v>
      </c>
      <c r="E13132" t="s">
        <v>1278</v>
      </c>
      <c r="F13132" t="s">
        <v>89</v>
      </c>
      <c r="G13132" t="s">
        <v>89</v>
      </c>
      <c r="H13132" t="s">
        <v>93</v>
      </c>
    </row>
    <row r="13133" spans="1:8" x14ac:dyDescent="0.25">
      <c r="A13133" t="s">
        <v>429</v>
      </c>
      <c r="B13133" t="s">
        <v>9409</v>
      </c>
      <c r="C13133" t="s">
        <v>89</v>
      </c>
      <c r="D13133" t="s">
        <v>9408</v>
      </c>
      <c r="E13133" t="s">
        <v>1142</v>
      </c>
      <c r="F13133" t="s">
        <v>89</v>
      </c>
      <c r="G13133" t="s">
        <v>89</v>
      </c>
      <c r="H13133" t="s">
        <v>93</v>
      </c>
    </row>
    <row r="13134" spans="1:8" x14ac:dyDescent="0.25">
      <c r="A13134" t="s">
        <v>429</v>
      </c>
      <c r="B13134" t="s">
        <v>9410</v>
      </c>
      <c r="C13134" t="s">
        <v>89</v>
      </c>
      <c r="D13134" t="s">
        <v>9408</v>
      </c>
      <c r="E13134" t="s">
        <v>1105</v>
      </c>
      <c r="F13134" t="s">
        <v>89</v>
      </c>
      <c r="G13134" t="s">
        <v>89</v>
      </c>
      <c r="H13134" t="s">
        <v>93</v>
      </c>
    </row>
    <row r="13135" spans="1:8" x14ac:dyDescent="0.25">
      <c r="A13135" t="s">
        <v>429</v>
      </c>
      <c r="B13135" t="s">
        <v>9411</v>
      </c>
      <c r="C13135" t="s">
        <v>89</v>
      </c>
      <c r="D13135" t="s">
        <v>9412</v>
      </c>
      <c r="E13135" t="s">
        <v>1142</v>
      </c>
      <c r="F13135" t="s">
        <v>89</v>
      </c>
      <c r="G13135" t="s">
        <v>89</v>
      </c>
      <c r="H13135" t="s">
        <v>93</v>
      </c>
    </row>
    <row r="13136" spans="1:8" x14ac:dyDescent="0.25">
      <c r="A13136" t="s">
        <v>429</v>
      </c>
      <c r="B13136" t="s">
        <v>9413</v>
      </c>
      <c r="C13136" t="s">
        <v>89</v>
      </c>
      <c r="D13136" t="s">
        <v>9412</v>
      </c>
      <c r="E13136" t="s">
        <v>1105</v>
      </c>
      <c r="F13136" t="s">
        <v>89</v>
      </c>
      <c r="G13136" t="s">
        <v>89</v>
      </c>
      <c r="H13136" t="s">
        <v>93</v>
      </c>
    </row>
    <row r="13137" spans="1:8" x14ac:dyDescent="0.25">
      <c r="A13137" t="s">
        <v>429</v>
      </c>
      <c r="B13137" t="s">
        <v>9414</v>
      </c>
      <c r="C13137" t="s">
        <v>89</v>
      </c>
      <c r="D13137" t="s">
        <v>9412</v>
      </c>
      <c r="E13137" t="s">
        <v>1194</v>
      </c>
      <c r="F13137" t="s">
        <v>89</v>
      </c>
      <c r="G13137" t="s">
        <v>89</v>
      </c>
      <c r="H13137" t="s">
        <v>93</v>
      </c>
    </row>
    <row r="13138" spans="1:8" x14ac:dyDescent="0.25">
      <c r="A13138" t="s">
        <v>429</v>
      </c>
      <c r="B13138" t="s">
        <v>9415</v>
      </c>
      <c r="C13138" t="s">
        <v>89</v>
      </c>
      <c r="D13138" t="s">
        <v>9416</v>
      </c>
      <c r="E13138" t="s">
        <v>1272</v>
      </c>
      <c r="F13138" t="s">
        <v>89</v>
      </c>
      <c r="G13138" t="s">
        <v>89</v>
      </c>
      <c r="H13138" t="s">
        <v>93</v>
      </c>
    </row>
    <row r="13139" spans="1:8" x14ac:dyDescent="0.25">
      <c r="A13139" t="s">
        <v>429</v>
      </c>
      <c r="B13139" t="s">
        <v>9417</v>
      </c>
      <c r="C13139" t="s">
        <v>89</v>
      </c>
      <c r="D13139" t="s">
        <v>9416</v>
      </c>
      <c r="E13139" t="s">
        <v>1113</v>
      </c>
      <c r="F13139" t="s">
        <v>89</v>
      </c>
      <c r="G13139" t="s">
        <v>89</v>
      </c>
      <c r="H13139" t="s">
        <v>93</v>
      </c>
    </row>
    <row r="13140" spans="1:8" x14ac:dyDescent="0.25">
      <c r="A13140" t="s">
        <v>429</v>
      </c>
      <c r="B13140" t="s">
        <v>9418</v>
      </c>
      <c r="C13140" t="s">
        <v>89</v>
      </c>
      <c r="D13140" t="s">
        <v>9419</v>
      </c>
      <c r="E13140" t="s">
        <v>1115</v>
      </c>
      <c r="F13140" t="s">
        <v>89</v>
      </c>
      <c r="G13140" t="s">
        <v>89</v>
      </c>
      <c r="H13140" t="s">
        <v>93</v>
      </c>
    </row>
    <row r="13141" spans="1:8" x14ac:dyDescent="0.25">
      <c r="A13141" t="s">
        <v>429</v>
      </c>
      <c r="B13141" t="s">
        <v>9420</v>
      </c>
      <c r="C13141" t="s">
        <v>89</v>
      </c>
      <c r="D13141" t="s">
        <v>9419</v>
      </c>
      <c r="E13141" t="s">
        <v>1100</v>
      </c>
      <c r="F13141" t="s">
        <v>89</v>
      </c>
      <c r="G13141" t="s">
        <v>89</v>
      </c>
      <c r="H13141" t="s">
        <v>93</v>
      </c>
    </row>
    <row r="13142" spans="1:8" x14ac:dyDescent="0.25">
      <c r="A13142" t="s">
        <v>429</v>
      </c>
      <c r="B13142" t="s">
        <v>9421</v>
      </c>
      <c r="C13142" t="s">
        <v>89</v>
      </c>
      <c r="D13142" t="s">
        <v>9416</v>
      </c>
      <c r="E13142" t="s">
        <v>1100</v>
      </c>
      <c r="F13142" t="s">
        <v>89</v>
      </c>
      <c r="G13142" t="s">
        <v>89</v>
      </c>
      <c r="H13142" t="s">
        <v>93</v>
      </c>
    </row>
    <row r="13143" spans="1:8" x14ac:dyDescent="0.25">
      <c r="A13143" t="s">
        <v>429</v>
      </c>
      <c r="B13143" t="s">
        <v>9422</v>
      </c>
      <c r="C13143" t="s">
        <v>89</v>
      </c>
      <c r="D13143" t="s">
        <v>9416</v>
      </c>
      <c r="E13143" t="s">
        <v>1162</v>
      </c>
      <c r="F13143" t="s">
        <v>89</v>
      </c>
      <c r="G13143" t="s">
        <v>89</v>
      </c>
      <c r="H13143" t="s">
        <v>93</v>
      </c>
    </row>
    <row r="13144" spans="1:8" x14ac:dyDescent="0.25">
      <c r="A13144" t="s">
        <v>429</v>
      </c>
      <c r="B13144" t="s">
        <v>9423</v>
      </c>
      <c r="C13144" t="s">
        <v>89</v>
      </c>
      <c r="D13144" t="s">
        <v>9416</v>
      </c>
      <c r="E13144" t="s">
        <v>1238</v>
      </c>
      <c r="F13144" t="s">
        <v>89</v>
      </c>
      <c r="G13144" t="s">
        <v>89</v>
      </c>
      <c r="H13144" t="s">
        <v>93</v>
      </c>
    </row>
    <row r="13145" spans="1:8" x14ac:dyDescent="0.25">
      <c r="A13145" t="s">
        <v>429</v>
      </c>
      <c r="B13145" t="s">
        <v>9424</v>
      </c>
      <c r="C13145" t="s">
        <v>89</v>
      </c>
      <c r="D13145" t="s">
        <v>9425</v>
      </c>
      <c r="E13145" t="s">
        <v>2668</v>
      </c>
      <c r="F13145" t="s">
        <v>89</v>
      </c>
      <c r="G13145" t="s">
        <v>89</v>
      </c>
      <c r="H13145" t="s">
        <v>93</v>
      </c>
    </row>
    <row r="13146" spans="1:8" x14ac:dyDescent="0.25">
      <c r="A13146" t="s">
        <v>429</v>
      </c>
      <c r="B13146" t="s">
        <v>9426</v>
      </c>
      <c r="C13146" t="s">
        <v>89</v>
      </c>
      <c r="D13146" t="s">
        <v>9425</v>
      </c>
      <c r="E13146" t="s">
        <v>4663</v>
      </c>
      <c r="F13146" t="s">
        <v>89</v>
      </c>
      <c r="G13146" t="s">
        <v>89</v>
      </c>
      <c r="H13146" t="s">
        <v>93</v>
      </c>
    </row>
    <row r="13147" spans="1:8" x14ac:dyDescent="0.25">
      <c r="A13147" t="s">
        <v>429</v>
      </c>
      <c r="B13147" t="s">
        <v>9427</v>
      </c>
      <c r="C13147" t="s">
        <v>89</v>
      </c>
      <c r="D13147" t="s">
        <v>9428</v>
      </c>
      <c r="E13147" t="s">
        <v>1142</v>
      </c>
      <c r="F13147" t="s">
        <v>89</v>
      </c>
      <c r="G13147" t="s">
        <v>89</v>
      </c>
      <c r="H13147" t="s">
        <v>93</v>
      </c>
    </row>
    <row r="13148" spans="1:8" x14ac:dyDescent="0.25">
      <c r="A13148" t="s">
        <v>429</v>
      </c>
      <c r="B13148" t="s">
        <v>9429</v>
      </c>
      <c r="C13148" t="s">
        <v>89</v>
      </c>
      <c r="D13148" t="s">
        <v>9428</v>
      </c>
      <c r="E13148" t="s">
        <v>1105</v>
      </c>
      <c r="F13148" t="s">
        <v>89</v>
      </c>
      <c r="G13148" t="s">
        <v>89</v>
      </c>
      <c r="H13148" t="s">
        <v>93</v>
      </c>
    </row>
    <row r="13149" spans="1:8" x14ac:dyDescent="0.25">
      <c r="A13149" t="s">
        <v>429</v>
      </c>
      <c r="B13149" t="s">
        <v>9430</v>
      </c>
      <c r="C13149" t="s">
        <v>89</v>
      </c>
      <c r="D13149" t="s">
        <v>9428</v>
      </c>
      <c r="E13149" t="s">
        <v>1194</v>
      </c>
      <c r="F13149" t="s">
        <v>89</v>
      </c>
      <c r="G13149" t="s">
        <v>89</v>
      </c>
      <c r="H13149" t="s">
        <v>93</v>
      </c>
    </row>
    <row r="13150" spans="1:8" x14ac:dyDescent="0.25">
      <c r="A13150" t="s">
        <v>429</v>
      </c>
      <c r="B13150" t="s">
        <v>9431</v>
      </c>
      <c r="C13150" t="s">
        <v>89</v>
      </c>
      <c r="D13150" t="s">
        <v>9432</v>
      </c>
      <c r="E13150" t="s">
        <v>1238</v>
      </c>
      <c r="F13150" t="s">
        <v>89</v>
      </c>
      <c r="G13150" t="s">
        <v>89</v>
      </c>
      <c r="H13150" t="s">
        <v>93</v>
      </c>
    </row>
    <row r="13151" spans="1:8" x14ac:dyDescent="0.25">
      <c r="A13151" t="s">
        <v>429</v>
      </c>
      <c r="B13151" t="s">
        <v>9433</v>
      </c>
      <c r="C13151" t="s">
        <v>89</v>
      </c>
      <c r="D13151" t="s">
        <v>9432</v>
      </c>
      <c r="E13151" t="s">
        <v>1278</v>
      </c>
      <c r="F13151" t="s">
        <v>89</v>
      </c>
      <c r="G13151" t="s">
        <v>89</v>
      </c>
      <c r="H13151" t="s">
        <v>93</v>
      </c>
    </row>
    <row r="13152" spans="1:8" x14ac:dyDescent="0.25">
      <c r="A13152" t="s">
        <v>429</v>
      </c>
      <c r="B13152" t="s">
        <v>9434</v>
      </c>
      <c r="C13152" t="s">
        <v>89</v>
      </c>
      <c r="D13152" t="s">
        <v>9432</v>
      </c>
      <c r="E13152" t="s">
        <v>1142</v>
      </c>
      <c r="F13152" t="s">
        <v>89</v>
      </c>
      <c r="G13152" t="s">
        <v>89</v>
      </c>
      <c r="H13152" t="s">
        <v>93</v>
      </c>
    </row>
    <row r="13153" spans="1:8" x14ac:dyDescent="0.25">
      <c r="A13153" t="s">
        <v>429</v>
      </c>
      <c r="B13153" t="s">
        <v>9435</v>
      </c>
      <c r="C13153" t="s">
        <v>89</v>
      </c>
      <c r="D13153" t="s">
        <v>9436</v>
      </c>
      <c r="E13153" t="s">
        <v>1115</v>
      </c>
      <c r="F13153" t="s">
        <v>89</v>
      </c>
      <c r="G13153" t="s">
        <v>89</v>
      </c>
      <c r="H13153" t="s">
        <v>93</v>
      </c>
    </row>
    <row r="13154" spans="1:8" x14ac:dyDescent="0.25">
      <c r="A13154" t="s">
        <v>429</v>
      </c>
      <c r="B13154" t="s">
        <v>9437</v>
      </c>
      <c r="C13154" t="s">
        <v>89</v>
      </c>
      <c r="D13154" t="s">
        <v>9438</v>
      </c>
      <c r="E13154" t="s">
        <v>1235</v>
      </c>
      <c r="F13154" t="s">
        <v>89</v>
      </c>
      <c r="G13154" t="s">
        <v>89</v>
      </c>
      <c r="H13154" t="s">
        <v>93</v>
      </c>
    </row>
    <row r="13155" spans="1:8" x14ac:dyDescent="0.25">
      <c r="A13155" t="s">
        <v>429</v>
      </c>
      <c r="B13155" t="s">
        <v>9439</v>
      </c>
      <c r="C13155" t="s">
        <v>89</v>
      </c>
      <c r="D13155" t="s">
        <v>9438</v>
      </c>
      <c r="E13155" t="s">
        <v>1272</v>
      </c>
      <c r="F13155" t="s">
        <v>89</v>
      </c>
      <c r="G13155" t="s">
        <v>89</v>
      </c>
      <c r="H13155" t="s">
        <v>93</v>
      </c>
    </row>
    <row r="13156" spans="1:8" x14ac:dyDescent="0.25">
      <c r="A13156" t="s">
        <v>429</v>
      </c>
      <c r="B13156" t="s">
        <v>9440</v>
      </c>
      <c r="C13156" t="s">
        <v>89</v>
      </c>
      <c r="D13156" t="s">
        <v>9438</v>
      </c>
      <c r="E13156" t="s">
        <v>1113</v>
      </c>
      <c r="F13156" t="s">
        <v>89</v>
      </c>
      <c r="G13156" t="s">
        <v>89</v>
      </c>
      <c r="H13156" t="s">
        <v>93</v>
      </c>
    </row>
    <row r="13157" spans="1:8" x14ac:dyDescent="0.25">
      <c r="A13157" t="s">
        <v>429</v>
      </c>
      <c r="B13157" t="s">
        <v>9441</v>
      </c>
      <c r="C13157" t="s">
        <v>89</v>
      </c>
      <c r="D13157" t="s">
        <v>9442</v>
      </c>
      <c r="E13157" t="s">
        <v>1235</v>
      </c>
      <c r="F13157" t="s">
        <v>89</v>
      </c>
      <c r="G13157" t="s">
        <v>89</v>
      </c>
      <c r="H13157" t="s">
        <v>93</v>
      </c>
    </row>
    <row r="13158" spans="1:8" x14ac:dyDescent="0.25">
      <c r="A13158" t="s">
        <v>429</v>
      </c>
      <c r="B13158" t="s">
        <v>9443</v>
      </c>
      <c r="C13158" t="s">
        <v>89</v>
      </c>
      <c r="D13158" t="s">
        <v>9442</v>
      </c>
      <c r="E13158" t="s">
        <v>1272</v>
      </c>
      <c r="F13158" t="s">
        <v>89</v>
      </c>
      <c r="G13158" t="s">
        <v>89</v>
      </c>
      <c r="H13158" t="s">
        <v>93</v>
      </c>
    </row>
    <row r="13159" spans="1:8" x14ac:dyDescent="0.25">
      <c r="A13159" t="s">
        <v>429</v>
      </c>
      <c r="B13159" t="s">
        <v>9444</v>
      </c>
      <c r="C13159" t="s">
        <v>89</v>
      </c>
      <c r="D13159" t="s">
        <v>9442</v>
      </c>
      <c r="E13159" t="s">
        <v>1113</v>
      </c>
      <c r="F13159" t="s">
        <v>89</v>
      </c>
      <c r="G13159" t="s">
        <v>89</v>
      </c>
      <c r="H13159" t="s">
        <v>93</v>
      </c>
    </row>
    <row r="13160" spans="1:8" x14ac:dyDescent="0.25">
      <c r="A13160" t="s">
        <v>429</v>
      </c>
      <c r="B13160" t="s">
        <v>9445</v>
      </c>
      <c r="C13160" t="s">
        <v>89</v>
      </c>
      <c r="D13160" t="s">
        <v>9446</v>
      </c>
      <c r="E13160" t="s">
        <v>2668</v>
      </c>
      <c r="F13160" t="s">
        <v>89</v>
      </c>
      <c r="G13160" t="s">
        <v>89</v>
      </c>
      <c r="H13160" t="s">
        <v>93</v>
      </c>
    </row>
    <row r="13161" spans="1:8" x14ac:dyDescent="0.25">
      <c r="A13161" t="s">
        <v>429</v>
      </c>
      <c r="B13161" t="s">
        <v>9447</v>
      </c>
      <c r="C13161" t="s">
        <v>89</v>
      </c>
      <c r="D13161" t="s">
        <v>9446</v>
      </c>
      <c r="E13161" t="s">
        <v>4663</v>
      </c>
      <c r="F13161" t="s">
        <v>89</v>
      </c>
      <c r="G13161" t="s">
        <v>89</v>
      </c>
      <c r="H13161" t="s">
        <v>93</v>
      </c>
    </row>
    <row r="13162" spans="1:8" x14ac:dyDescent="0.25">
      <c r="A13162" t="s">
        <v>429</v>
      </c>
      <c r="B13162" t="s">
        <v>9448</v>
      </c>
      <c r="C13162" t="s">
        <v>89</v>
      </c>
      <c r="D13162" t="s">
        <v>9449</v>
      </c>
      <c r="E13162" t="s">
        <v>2668</v>
      </c>
      <c r="F13162" t="s">
        <v>89</v>
      </c>
      <c r="G13162" t="s">
        <v>89</v>
      </c>
      <c r="H13162" t="s">
        <v>93</v>
      </c>
    </row>
    <row r="13163" spans="1:8" x14ac:dyDescent="0.25">
      <c r="A13163" t="s">
        <v>429</v>
      </c>
      <c r="B13163" t="s">
        <v>9450</v>
      </c>
      <c r="C13163" t="s">
        <v>89</v>
      </c>
      <c r="D13163" t="s">
        <v>9449</v>
      </c>
      <c r="E13163" t="s">
        <v>4663</v>
      </c>
      <c r="F13163" t="s">
        <v>89</v>
      </c>
      <c r="G13163" t="s">
        <v>89</v>
      </c>
      <c r="H13163" t="s">
        <v>93</v>
      </c>
    </row>
    <row r="13164" spans="1:8" x14ac:dyDescent="0.25">
      <c r="A13164" t="s">
        <v>429</v>
      </c>
      <c r="B13164" t="s">
        <v>9451</v>
      </c>
      <c r="C13164" t="s">
        <v>89</v>
      </c>
      <c r="D13164" t="s">
        <v>9452</v>
      </c>
      <c r="E13164" t="s">
        <v>2668</v>
      </c>
      <c r="F13164" t="s">
        <v>89</v>
      </c>
      <c r="G13164" t="s">
        <v>89</v>
      </c>
      <c r="H13164" t="s">
        <v>93</v>
      </c>
    </row>
    <row r="13165" spans="1:8" x14ac:dyDescent="0.25">
      <c r="A13165" t="s">
        <v>429</v>
      </c>
      <c r="B13165" t="s">
        <v>9453</v>
      </c>
      <c r="C13165" t="s">
        <v>89</v>
      </c>
      <c r="D13165" t="s">
        <v>9452</v>
      </c>
      <c r="E13165" t="s">
        <v>4663</v>
      </c>
      <c r="F13165" t="s">
        <v>89</v>
      </c>
      <c r="G13165" t="s">
        <v>89</v>
      </c>
      <c r="H13165" t="s">
        <v>93</v>
      </c>
    </row>
    <row r="13166" spans="1:8" x14ac:dyDescent="0.25">
      <c r="A13166" t="s">
        <v>429</v>
      </c>
      <c r="B13166" t="s">
        <v>9454</v>
      </c>
      <c r="C13166" t="s">
        <v>89</v>
      </c>
      <c r="D13166" t="s">
        <v>9455</v>
      </c>
      <c r="E13166" t="s">
        <v>1615</v>
      </c>
      <c r="F13166" t="s">
        <v>89</v>
      </c>
      <c r="G13166" t="s">
        <v>89</v>
      </c>
      <c r="H13166" t="s">
        <v>93</v>
      </c>
    </row>
    <row r="13167" spans="1:8" x14ac:dyDescent="0.25">
      <c r="A13167" t="s">
        <v>429</v>
      </c>
      <c r="B13167" t="s">
        <v>3431</v>
      </c>
      <c r="C13167" t="s">
        <v>89</v>
      </c>
      <c r="D13167" t="s">
        <v>9456</v>
      </c>
      <c r="E13167" t="s">
        <v>1427</v>
      </c>
      <c r="F13167" t="s">
        <v>89</v>
      </c>
      <c r="G13167" t="s">
        <v>89</v>
      </c>
      <c r="H13167" t="s">
        <v>93</v>
      </c>
    </row>
    <row r="13168" spans="1:8" x14ac:dyDescent="0.25">
      <c r="A13168" t="s">
        <v>429</v>
      </c>
      <c r="B13168" t="s">
        <v>9457</v>
      </c>
      <c r="C13168" t="s">
        <v>89</v>
      </c>
      <c r="D13168" t="s">
        <v>9458</v>
      </c>
      <c r="E13168" t="s">
        <v>2668</v>
      </c>
      <c r="F13168" t="s">
        <v>89</v>
      </c>
      <c r="G13168" t="s">
        <v>89</v>
      </c>
      <c r="H13168" t="s">
        <v>93</v>
      </c>
    </row>
    <row r="13169" spans="1:8" x14ac:dyDescent="0.25">
      <c r="A13169" t="s">
        <v>429</v>
      </c>
      <c r="B13169" t="s">
        <v>9459</v>
      </c>
      <c r="C13169" t="s">
        <v>89</v>
      </c>
      <c r="D13169" t="s">
        <v>9460</v>
      </c>
      <c r="E13169" t="s">
        <v>1113</v>
      </c>
      <c r="F13169" t="s">
        <v>89</v>
      </c>
      <c r="G13169" t="s">
        <v>89</v>
      </c>
      <c r="H13169" t="s">
        <v>93</v>
      </c>
    </row>
    <row r="13170" spans="1:8" x14ac:dyDescent="0.25">
      <c r="A13170" t="s">
        <v>429</v>
      </c>
      <c r="B13170" t="s">
        <v>9461</v>
      </c>
      <c r="C13170" t="s">
        <v>89</v>
      </c>
      <c r="D13170" t="s">
        <v>9462</v>
      </c>
      <c r="E13170" t="s">
        <v>1100</v>
      </c>
      <c r="F13170" t="s">
        <v>89</v>
      </c>
      <c r="G13170" t="s">
        <v>89</v>
      </c>
      <c r="H13170" t="s">
        <v>93</v>
      </c>
    </row>
    <row r="13171" spans="1:8" x14ac:dyDescent="0.25">
      <c r="A13171" t="s">
        <v>429</v>
      </c>
      <c r="B13171" t="s">
        <v>9463</v>
      </c>
      <c r="C13171" t="s">
        <v>89</v>
      </c>
      <c r="D13171" t="s">
        <v>9464</v>
      </c>
      <c r="E13171" t="s">
        <v>1113</v>
      </c>
      <c r="F13171" t="s">
        <v>89</v>
      </c>
      <c r="G13171" t="s">
        <v>89</v>
      </c>
      <c r="H13171" t="s">
        <v>93</v>
      </c>
    </row>
    <row r="13172" spans="1:8" x14ac:dyDescent="0.25">
      <c r="A13172" t="s">
        <v>429</v>
      </c>
      <c r="B13172" t="s">
        <v>9465</v>
      </c>
      <c r="C13172" t="s">
        <v>89</v>
      </c>
      <c r="D13172" t="s">
        <v>9466</v>
      </c>
      <c r="E13172" t="s">
        <v>1100</v>
      </c>
      <c r="F13172" t="s">
        <v>89</v>
      </c>
      <c r="G13172" t="s">
        <v>89</v>
      </c>
      <c r="H13172" t="s">
        <v>93</v>
      </c>
    </row>
    <row r="13173" spans="1:8" x14ac:dyDescent="0.25">
      <c r="A13173" t="s">
        <v>429</v>
      </c>
      <c r="B13173" t="s">
        <v>9467</v>
      </c>
      <c r="C13173" t="s">
        <v>89</v>
      </c>
      <c r="D13173" t="s">
        <v>9468</v>
      </c>
      <c r="E13173" t="s">
        <v>1105</v>
      </c>
      <c r="F13173" t="s">
        <v>89</v>
      </c>
      <c r="G13173" t="s">
        <v>89</v>
      </c>
      <c r="H13173" t="s">
        <v>93</v>
      </c>
    </row>
    <row r="13174" spans="1:8" x14ac:dyDescent="0.25">
      <c r="A13174" t="s">
        <v>429</v>
      </c>
      <c r="B13174" t="s">
        <v>9469</v>
      </c>
      <c r="C13174" t="s">
        <v>89</v>
      </c>
      <c r="D13174" t="s">
        <v>9470</v>
      </c>
      <c r="E13174" t="s">
        <v>1278</v>
      </c>
      <c r="F13174" t="s">
        <v>89</v>
      </c>
      <c r="G13174" t="s">
        <v>89</v>
      </c>
      <c r="H13174" t="s">
        <v>93</v>
      </c>
    </row>
    <row r="13175" spans="1:8" x14ac:dyDescent="0.25">
      <c r="A13175" t="s">
        <v>429</v>
      </c>
      <c r="B13175" t="s">
        <v>9471</v>
      </c>
      <c r="C13175" t="s">
        <v>89</v>
      </c>
      <c r="D13175" t="s">
        <v>9470</v>
      </c>
      <c r="E13175" t="s">
        <v>1119</v>
      </c>
      <c r="F13175" t="s">
        <v>89</v>
      </c>
      <c r="G13175" t="s">
        <v>89</v>
      </c>
      <c r="H13175" t="s">
        <v>93</v>
      </c>
    </row>
    <row r="13176" spans="1:8" x14ac:dyDescent="0.25">
      <c r="A13176" t="s">
        <v>429</v>
      </c>
      <c r="B13176" t="s">
        <v>9472</v>
      </c>
      <c r="C13176" t="s">
        <v>89</v>
      </c>
      <c r="D13176" t="s">
        <v>9473</v>
      </c>
      <c r="E13176" t="s">
        <v>1278</v>
      </c>
      <c r="F13176" t="s">
        <v>89</v>
      </c>
      <c r="G13176" t="s">
        <v>89</v>
      </c>
      <c r="H13176" t="s">
        <v>93</v>
      </c>
    </row>
    <row r="13177" spans="1:8" x14ac:dyDescent="0.25">
      <c r="A13177" t="s">
        <v>429</v>
      </c>
      <c r="B13177" t="s">
        <v>9474</v>
      </c>
      <c r="C13177" t="s">
        <v>89</v>
      </c>
      <c r="D13177" t="s">
        <v>9473</v>
      </c>
      <c r="E13177" t="s">
        <v>1119</v>
      </c>
      <c r="F13177" t="s">
        <v>89</v>
      </c>
      <c r="G13177" t="s">
        <v>89</v>
      </c>
      <c r="H13177" t="s">
        <v>93</v>
      </c>
    </row>
    <row r="13178" spans="1:8" x14ac:dyDescent="0.25">
      <c r="A13178" t="s">
        <v>429</v>
      </c>
      <c r="B13178" t="s">
        <v>9475</v>
      </c>
      <c r="C13178" t="s">
        <v>89</v>
      </c>
      <c r="D13178" t="s">
        <v>9476</v>
      </c>
      <c r="E13178" t="s">
        <v>1278</v>
      </c>
      <c r="F13178" t="s">
        <v>89</v>
      </c>
      <c r="G13178" t="s">
        <v>89</v>
      </c>
      <c r="H13178" t="s">
        <v>93</v>
      </c>
    </row>
    <row r="13179" spans="1:8" x14ac:dyDescent="0.25">
      <c r="A13179" t="s">
        <v>429</v>
      </c>
      <c r="B13179" t="s">
        <v>9477</v>
      </c>
      <c r="C13179" t="s">
        <v>89</v>
      </c>
      <c r="D13179" t="s">
        <v>9476</v>
      </c>
      <c r="E13179" t="s">
        <v>1119</v>
      </c>
      <c r="F13179" t="s">
        <v>89</v>
      </c>
      <c r="G13179" t="s">
        <v>89</v>
      </c>
      <c r="H13179" t="s">
        <v>93</v>
      </c>
    </row>
    <row r="13180" spans="1:8" x14ac:dyDescent="0.25">
      <c r="A13180" t="s">
        <v>429</v>
      </c>
      <c r="B13180" t="s">
        <v>9478</v>
      </c>
      <c r="C13180" t="s">
        <v>89</v>
      </c>
      <c r="D13180" t="s">
        <v>9479</v>
      </c>
      <c r="E13180" t="s">
        <v>1278</v>
      </c>
      <c r="F13180" t="s">
        <v>89</v>
      </c>
      <c r="G13180" t="s">
        <v>89</v>
      </c>
      <c r="H13180" t="s">
        <v>93</v>
      </c>
    </row>
    <row r="13181" spans="1:8" x14ac:dyDescent="0.25">
      <c r="A13181" t="s">
        <v>429</v>
      </c>
      <c r="B13181" t="s">
        <v>9480</v>
      </c>
      <c r="C13181" t="s">
        <v>89</v>
      </c>
      <c r="D13181" t="s">
        <v>9479</v>
      </c>
      <c r="E13181" t="s">
        <v>1119</v>
      </c>
      <c r="F13181" t="s">
        <v>89</v>
      </c>
      <c r="G13181" t="s">
        <v>89</v>
      </c>
      <c r="H13181" t="s">
        <v>93</v>
      </c>
    </row>
    <row r="13182" spans="1:8" x14ac:dyDescent="0.25">
      <c r="A13182" t="s">
        <v>429</v>
      </c>
      <c r="B13182" t="s">
        <v>9481</v>
      </c>
      <c r="C13182" t="s">
        <v>89</v>
      </c>
      <c r="D13182" t="s">
        <v>9482</v>
      </c>
      <c r="E13182" t="s">
        <v>1278</v>
      </c>
      <c r="F13182" t="s">
        <v>89</v>
      </c>
      <c r="G13182" t="s">
        <v>89</v>
      </c>
      <c r="H13182" t="s">
        <v>93</v>
      </c>
    </row>
    <row r="13183" spans="1:8" x14ac:dyDescent="0.25">
      <c r="A13183" t="s">
        <v>429</v>
      </c>
      <c r="B13183" t="s">
        <v>9483</v>
      </c>
      <c r="C13183" t="s">
        <v>89</v>
      </c>
      <c r="D13183" t="s">
        <v>9482</v>
      </c>
      <c r="E13183" t="s">
        <v>1119</v>
      </c>
      <c r="F13183" t="s">
        <v>89</v>
      </c>
      <c r="G13183" t="s">
        <v>89</v>
      </c>
      <c r="H13183" t="s">
        <v>93</v>
      </c>
    </row>
    <row r="13184" spans="1:8" x14ac:dyDescent="0.25">
      <c r="A13184" t="s">
        <v>429</v>
      </c>
      <c r="B13184" t="s">
        <v>9484</v>
      </c>
      <c r="C13184" t="s">
        <v>89</v>
      </c>
      <c r="D13184" t="s">
        <v>9485</v>
      </c>
      <c r="E13184" t="s">
        <v>1278</v>
      </c>
      <c r="F13184" t="s">
        <v>89</v>
      </c>
      <c r="G13184" t="s">
        <v>89</v>
      </c>
      <c r="H13184" t="s">
        <v>93</v>
      </c>
    </row>
    <row r="13185" spans="1:8" x14ac:dyDescent="0.25">
      <c r="A13185" t="s">
        <v>429</v>
      </c>
      <c r="B13185" t="s">
        <v>9486</v>
      </c>
      <c r="C13185" t="s">
        <v>89</v>
      </c>
      <c r="D13185" t="s">
        <v>9485</v>
      </c>
      <c r="E13185" t="s">
        <v>1142</v>
      </c>
      <c r="F13185" t="s">
        <v>89</v>
      </c>
      <c r="G13185" t="s">
        <v>89</v>
      </c>
      <c r="H13185" t="s">
        <v>93</v>
      </c>
    </row>
    <row r="13186" spans="1:8" x14ac:dyDescent="0.25">
      <c r="A13186" t="s">
        <v>429</v>
      </c>
      <c r="B13186" t="s">
        <v>9487</v>
      </c>
      <c r="C13186" t="s">
        <v>89</v>
      </c>
      <c r="D13186" t="s">
        <v>9485</v>
      </c>
      <c r="E13186" t="s">
        <v>1105</v>
      </c>
      <c r="F13186" t="s">
        <v>89</v>
      </c>
      <c r="G13186" t="s">
        <v>89</v>
      </c>
      <c r="H13186" t="s">
        <v>93</v>
      </c>
    </row>
    <row r="13187" spans="1:8" x14ac:dyDescent="0.25">
      <c r="A13187" t="s">
        <v>429</v>
      </c>
      <c r="B13187" t="s">
        <v>9488</v>
      </c>
      <c r="C13187" t="s">
        <v>89</v>
      </c>
      <c r="D13187" t="s">
        <v>9489</v>
      </c>
      <c r="E13187" t="s">
        <v>1278</v>
      </c>
      <c r="F13187" t="s">
        <v>89</v>
      </c>
      <c r="G13187" t="s">
        <v>89</v>
      </c>
      <c r="H13187" t="s">
        <v>93</v>
      </c>
    </row>
    <row r="13188" spans="1:8" x14ac:dyDescent="0.25">
      <c r="A13188" t="s">
        <v>429</v>
      </c>
      <c r="B13188" t="s">
        <v>9490</v>
      </c>
      <c r="C13188" t="s">
        <v>89</v>
      </c>
      <c r="D13188" t="s">
        <v>9489</v>
      </c>
      <c r="E13188" t="s">
        <v>1142</v>
      </c>
      <c r="F13188" t="s">
        <v>89</v>
      </c>
      <c r="G13188" t="s">
        <v>89</v>
      </c>
      <c r="H13188" t="s">
        <v>93</v>
      </c>
    </row>
    <row r="13189" spans="1:8" x14ac:dyDescent="0.25">
      <c r="A13189" t="s">
        <v>429</v>
      </c>
      <c r="B13189" t="s">
        <v>9491</v>
      </c>
      <c r="C13189" t="s">
        <v>89</v>
      </c>
      <c r="D13189" t="s">
        <v>9489</v>
      </c>
      <c r="E13189" t="s">
        <v>1105</v>
      </c>
      <c r="F13189" t="s">
        <v>89</v>
      </c>
      <c r="G13189" t="s">
        <v>89</v>
      </c>
      <c r="H13189" t="s">
        <v>93</v>
      </c>
    </row>
    <row r="13190" spans="1:8" x14ac:dyDescent="0.25">
      <c r="A13190" t="s">
        <v>429</v>
      </c>
      <c r="B13190" t="s">
        <v>9492</v>
      </c>
      <c r="C13190" t="s">
        <v>89</v>
      </c>
      <c r="D13190" t="s">
        <v>9493</v>
      </c>
      <c r="E13190" t="s">
        <v>1278</v>
      </c>
      <c r="F13190" t="s">
        <v>89</v>
      </c>
      <c r="G13190" t="s">
        <v>89</v>
      </c>
      <c r="H13190" t="s">
        <v>93</v>
      </c>
    </row>
    <row r="13191" spans="1:8" x14ac:dyDescent="0.25">
      <c r="A13191" t="s">
        <v>429</v>
      </c>
      <c r="B13191" t="s">
        <v>9494</v>
      </c>
      <c r="C13191" t="s">
        <v>89</v>
      </c>
      <c r="D13191" t="s">
        <v>9493</v>
      </c>
      <c r="E13191" t="s">
        <v>1142</v>
      </c>
      <c r="F13191" t="s">
        <v>89</v>
      </c>
      <c r="G13191" t="s">
        <v>89</v>
      </c>
      <c r="H13191" t="s">
        <v>93</v>
      </c>
    </row>
    <row r="13192" spans="1:8" x14ac:dyDescent="0.25">
      <c r="A13192" t="s">
        <v>429</v>
      </c>
      <c r="B13192" t="s">
        <v>9495</v>
      </c>
      <c r="C13192" t="s">
        <v>89</v>
      </c>
      <c r="D13192" t="s">
        <v>9493</v>
      </c>
      <c r="E13192" t="s">
        <v>1105</v>
      </c>
      <c r="F13192" t="s">
        <v>89</v>
      </c>
      <c r="G13192" t="s">
        <v>89</v>
      </c>
      <c r="H13192" t="s">
        <v>93</v>
      </c>
    </row>
    <row r="13193" spans="1:8" x14ac:dyDescent="0.25">
      <c r="A13193" t="s">
        <v>429</v>
      </c>
      <c r="B13193" t="s">
        <v>9496</v>
      </c>
      <c r="C13193" t="s">
        <v>89</v>
      </c>
      <c r="D13193" t="s">
        <v>9497</v>
      </c>
      <c r="E13193" t="s">
        <v>1377</v>
      </c>
      <c r="F13193" t="s">
        <v>89</v>
      </c>
      <c r="G13193" t="s">
        <v>89</v>
      </c>
      <c r="H13193" t="s">
        <v>93</v>
      </c>
    </row>
    <row r="13194" spans="1:8" x14ac:dyDescent="0.25">
      <c r="A13194" t="s">
        <v>429</v>
      </c>
      <c r="B13194" t="s">
        <v>9498</v>
      </c>
      <c r="C13194" t="s">
        <v>89</v>
      </c>
      <c r="D13194" t="s">
        <v>9497</v>
      </c>
      <c r="E13194" t="s">
        <v>4918</v>
      </c>
      <c r="F13194" t="s">
        <v>89</v>
      </c>
      <c r="G13194" t="s">
        <v>89</v>
      </c>
      <c r="H13194" t="s">
        <v>93</v>
      </c>
    </row>
    <row r="13195" spans="1:8" x14ac:dyDescent="0.25">
      <c r="A13195" t="s">
        <v>429</v>
      </c>
      <c r="B13195" t="s">
        <v>9499</v>
      </c>
      <c r="C13195" t="s">
        <v>89</v>
      </c>
      <c r="D13195" t="s">
        <v>9500</v>
      </c>
      <c r="E13195" t="s">
        <v>1105</v>
      </c>
      <c r="F13195" t="s">
        <v>89</v>
      </c>
      <c r="G13195" t="s">
        <v>89</v>
      </c>
      <c r="H13195" t="s">
        <v>93</v>
      </c>
    </row>
    <row r="13196" spans="1:8" x14ac:dyDescent="0.25">
      <c r="A13196" t="s">
        <v>429</v>
      </c>
      <c r="B13196" t="s">
        <v>9501</v>
      </c>
      <c r="C13196" t="s">
        <v>89</v>
      </c>
      <c r="D13196" t="s">
        <v>9500</v>
      </c>
      <c r="E13196" t="s">
        <v>1194</v>
      </c>
      <c r="F13196" t="s">
        <v>89</v>
      </c>
      <c r="G13196" t="s">
        <v>89</v>
      </c>
      <c r="H13196" t="s">
        <v>93</v>
      </c>
    </row>
    <row r="13197" spans="1:8" x14ac:dyDescent="0.25">
      <c r="A13197" t="s">
        <v>429</v>
      </c>
      <c r="B13197" t="s">
        <v>9502</v>
      </c>
      <c r="C13197" t="s">
        <v>89</v>
      </c>
      <c r="D13197" t="s">
        <v>9503</v>
      </c>
      <c r="E13197" t="s">
        <v>1162</v>
      </c>
      <c r="F13197" t="s">
        <v>89</v>
      </c>
      <c r="G13197" t="s">
        <v>89</v>
      </c>
      <c r="H13197" t="s">
        <v>93</v>
      </c>
    </row>
    <row r="13198" spans="1:8" x14ac:dyDescent="0.25">
      <c r="A13198" t="s">
        <v>429</v>
      </c>
      <c r="B13198" t="s">
        <v>9504</v>
      </c>
      <c r="C13198" t="s">
        <v>89</v>
      </c>
      <c r="D13198" t="s">
        <v>9503</v>
      </c>
      <c r="E13198" t="s">
        <v>1238</v>
      </c>
      <c r="F13198" t="s">
        <v>89</v>
      </c>
      <c r="G13198" t="s">
        <v>89</v>
      </c>
      <c r="H13198" t="s">
        <v>93</v>
      </c>
    </row>
    <row r="13199" spans="1:8" x14ac:dyDescent="0.25">
      <c r="A13199" t="s">
        <v>429</v>
      </c>
      <c r="B13199" t="s">
        <v>9505</v>
      </c>
      <c r="C13199" t="s">
        <v>89</v>
      </c>
      <c r="D13199" t="s">
        <v>9506</v>
      </c>
      <c r="E13199" t="s">
        <v>1377</v>
      </c>
      <c r="F13199" t="s">
        <v>89</v>
      </c>
      <c r="G13199" t="s">
        <v>89</v>
      </c>
      <c r="H13199" t="s">
        <v>93</v>
      </c>
    </row>
    <row r="13200" spans="1:8" x14ac:dyDescent="0.25">
      <c r="A13200" t="s">
        <v>429</v>
      </c>
      <c r="B13200" t="s">
        <v>9507</v>
      </c>
      <c r="C13200" t="s">
        <v>89</v>
      </c>
      <c r="D13200" t="s">
        <v>9506</v>
      </c>
      <c r="E13200" t="s">
        <v>4918</v>
      </c>
      <c r="F13200" t="s">
        <v>89</v>
      </c>
      <c r="G13200" t="s">
        <v>89</v>
      </c>
      <c r="H13200" t="s">
        <v>93</v>
      </c>
    </row>
    <row r="13201" spans="1:8" x14ac:dyDescent="0.25">
      <c r="A13201" t="s">
        <v>429</v>
      </c>
      <c r="B13201" t="s">
        <v>9508</v>
      </c>
      <c r="C13201" t="s">
        <v>89</v>
      </c>
      <c r="D13201" t="s">
        <v>9506</v>
      </c>
      <c r="E13201" t="s">
        <v>3601</v>
      </c>
      <c r="F13201" t="s">
        <v>89</v>
      </c>
      <c r="G13201" t="s">
        <v>89</v>
      </c>
      <c r="H13201" t="s">
        <v>93</v>
      </c>
    </row>
    <row r="13202" spans="1:8" x14ac:dyDescent="0.25">
      <c r="A13202" t="s">
        <v>429</v>
      </c>
      <c r="B13202" t="s">
        <v>9509</v>
      </c>
      <c r="C13202" t="s">
        <v>89</v>
      </c>
      <c r="D13202" t="s">
        <v>9510</v>
      </c>
      <c r="E13202" t="s">
        <v>4918</v>
      </c>
      <c r="F13202" t="s">
        <v>89</v>
      </c>
      <c r="G13202" t="s">
        <v>89</v>
      </c>
      <c r="H13202" t="s">
        <v>93</v>
      </c>
    </row>
    <row r="13203" spans="1:8" x14ac:dyDescent="0.25">
      <c r="A13203" t="s">
        <v>429</v>
      </c>
      <c r="B13203" t="s">
        <v>9511</v>
      </c>
      <c r="C13203" t="s">
        <v>89</v>
      </c>
      <c r="D13203" t="s">
        <v>9510</v>
      </c>
      <c r="E13203" t="s">
        <v>3601</v>
      </c>
      <c r="F13203" t="s">
        <v>89</v>
      </c>
      <c r="G13203" t="s">
        <v>89</v>
      </c>
      <c r="H13203" t="s">
        <v>93</v>
      </c>
    </row>
    <row r="13204" spans="1:8" x14ac:dyDescent="0.25">
      <c r="A13204" t="s">
        <v>429</v>
      </c>
      <c r="B13204" t="s">
        <v>9512</v>
      </c>
      <c r="C13204" t="s">
        <v>89</v>
      </c>
      <c r="D13204" t="s">
        <v>9513</v>
      </c>
      <c r="E13204" t="s">
        <v>1194</v>
      </c>
      <c r="F13204" t="s">
        <v>89</v>
      </c>
      <c r="G13204" t="s">
        <v>89</v>
      </c>
      <c r="H13204" t="s">
        <v>93</v>
      </c>
    </row>
    <row r="13205" spans="1:8" x14ac:dyDescent="0.25">
      <c r="A13205" t="s">
        <v>429</v>
      </c>
      <c r="B13205" t="s">
        <v>9514</v>
      </c>
      <c r="C13205" t="s">
        <v>89</v>
      </c>
      <c r="D13205" t="s">
        <v>9513</v>
      </c>
      <c r="E13205" t="s">
        <v>1097</v>
      </c>
      <c r="F13205" t="s">
        <v>89</v>
      </c>
      <c r="G13205" t="s">
        <v>89</v>
      </c>
      <c r="H13205" t="s">
        <v>93</v>
      </c>
    </row>
    <row r="13206" spans="1:8" x14ac:dyDescent="0.25">
      <c r="A13206" t="s">
        <v>429</v>
      </c>
      <c r="B13206" t="s">
        <v>9515</v>
      </c>
      <c r="C13206" t="s">
        <v>89</v>
      </c>
      <c r="D13206" t="s">
        <v>9516</v>
      </c>
      <c r="E13206" t="s">
        <v>3601</v>
      </c>
      <c r="F13206" t="s">
        <v>89</v>
      </c>
      <c r="G13206" t="s">
        <v>89</v>
      </c>
      <c r="H13206" t="s">
        <v>93</v>
      </c>
    </row>
    <row r="13207" spans="1:8" x14ac:dyDescent="0.25">
      <c r="A13207" t="s">
        <v>429</v>
      </c>
      <c r="B13207" t="s">
        <v>9381</v>
      </c>
      <c r="C13207" t="s">
        <v>89</v>
      </c>
      <c r="D13207" t="s">
        <v>9517</v>
      </c>
      <c r="E13207" t="s">
        <v>1278</v>
      </c>
      <c r="F13207" t="s">
        <v>89</v>
      </c>
      <c r="G13207" t="s">
        <v>89</v>
      </c>
      <c r="H13207" t="s">
        <v>93</v>
      </c>
    </row>
    <row r="13208" spans="1:8" x14ac:dyDescent="0.25">
      <c r="A13208" t="s">
        <v>429</v>
      </c>
      <c r="B13208" t="s">
        <v>9832</v>
      </c>
      <c r="C13208" t="s">
        <v>89</v>
      </c>
      <c r="D13208" t="s">
        <v>9833</v>
      </c>
      <c r="E13208" t="s">
        <v>3243</v>
      </c>
      <c r="F13208" t="s">
        <v>89</v>
      </c>
      <c r="G13208" t="s">
        <v>89</v>
      </c>
      <c r="H13208" t="s">
        <v>93</v>
      </c>
    </row>
    <row r="13209" spans="1:8" x14ac:dyDescent="0.25">
      <c r="A13209" t="s">
        <v>429</v>
      </c>
      <c r="B13209" t="s">
        <v>9518</v>
      </c>
      <c r="C13209" t="s">
        <v>89</v>
      </c>
      <c r="D13209" t="s">
        <v>9519</v>
      </c>
      <c r="E13209" t="s">
        <v>1238</v>
      </c>
      <c r="F13209" t="s">
        <v>89</v>
      </c>
      <c r="G13209" t="s">
        <v>89</v>
      </c>
      <c r="H13209" t="s">
        <v>93</v>
      </c>
    </row>
    <row r="13210" spans="1:8" x14ac:dyDescent="0.25">
      <c r="A13210" t="s">
        <v>429</v>
      </c>
      <c r="B13210" t="s">
        <v>9520</v>
      </c>
      <c r="C13210" t="s">
        <v>89</v>
      </c>
      <c r="D13210" t="s">
        <v>9521</v>
      </c>
      <c r="E13210" t="s">
        <v>1142</v>
      </c>
      <c r="F13210" t="s">
        <v>89</v>
      </c>
      <c r="G13210" t="s">
        <v>89</v>
      </c>
      <c r="H13210" t="s">
        <v>93</v>
      </c>
    </row>
    <row r="13211" spans="1:8" x14ac:dyDescent="0.25">
      <c r="A13211" t="s">
        <v>429</v>
      </c>
      <c r="B13211" t="s">
        <v>9522</v>
      </c>
      <c r="C13211" t="s">
        <v>89</v>
      </c>
      <c r="D13211" t="s">
        <v>9523</v>
      </c>
      <c r="E13211" t="s">
        <v>1105</v>
      </c>
      <c r="F13211" t="s">
        <v>89</v>
      </c>
      <c r="G13211" t="s">
        <v>89</v>
      </c>
      <c r="H13211" t="s">
        <v>93</v>
      </c>
    </row>
    <row r="13212" spans="1:8" x14ac:dyDescent="0.25">
      <c r="A13212" t="s">
        <v>429</v>
      </c>
      <c r="B13212" t="s">
        <v>9524</v>
      </c>
      <c r="C13212" t="s">
        <v>89</v>
      </c>
      <c r="D13212" t="s">
        <v>9503</v>
      </c>
      <c r="E13212" t="s">
        <v>1238</v>
      </c>
      <c r="F13212" t="s">
        <v>89</v>
      </c>
      <c r="G13212" t="s">
        <v>89</v>
      </c>
      <c r="H13212" t="s">
        <v>93</v>
      </c>
    </row>
    <row r="13213" spans="1:8" x14ac:dyDescent="0.25">
      <c r="A13213" t="s">
        <v>429</v>
      </c>
      <c r="B13213" t="s">
        <v>9525</v>
      </c>
      <c r="C13213" t="s">
        <v>89</v>
      </c>
      <c r="D13213" t="s">
        <v>9526</v>
      </c>
      <c r="E13213" t="s">
        <v>1153</v>
      </c>
      <c r="F13213" t="s">
        <v>89</v>
      </c>
      <c r="G13213" t="s">
        <v>89</v>
      </c>
      <c r="H13213" t="s">
        <v>93</v>
      </c>
    </row>
    <row r="13214" spans="1:8" x14ac:dyDescent="0.25">
      <c r="A13214" t="s">
        <v>429</v>
      </c>
      <c r="B13214" t="s">
        <v>7561</v>
      </c>
      <c r="C13214" t="s">
        <v>89</v>
      </c>
      <c r="D13214" t="s">
        <v>9527</v>
      </c>
      <c r="E13214" t="s">
        <v>1153</v>
      </c>
      <c r="F13214" t="s">
        <v>89</v>
      </c>
      <c r="G13214" t="s">
        <v>89</v>
      </c>
      <c r="H13214" t="s">
        <v>93</v>
      </c>
    </row>
    <row r="13215" spans="1:8" x14ac:dyDescent="0.25">
      <c r="A13215" t="s">
        <v>429</v>
      </c>
      <c r="B13215" t="s">
        <v>9528</v>
      </c>
      <c r="C13215" t="s">
        <v>89</v>
      </c>
      <c r="D13215" t="s">
        <v>9529</v>
      </c>
      <c r="E13215" t="s">
        <v>1153</v>
      </c>
      <c r="F13215" t="s">
        <v>89</v>
      </c>
      <c r="G13215" t="s">
        <v>89</v>
      </c>
      <c r="H13215" t="s">
        <v>93</v>
      </c>
    </row>
    <row r="13216" spans="1:8" x14ac:dyDescent="0.25">
      <c r="A13216" t="s">
        <v>429</v>
      </c>
      <c r="B13216" t="s">
        <v>9530</v>
      </c>
      <c r="C13216" t="s">
        <v>89</v>
      </c>
      <c r="D13216" t="s">
        <v>9531</v>
      </c>
      <c r="E13216" t="s">
        <v>1770</v>
      </c>
      <c r="F13216" t="s">
        <v>89</v>
      </c>
      <c r="G13216" t="s">
        <v>89</v>
      </c>
      <c r="H13216" t="s">
        <v>93</v>
      </c>
    </row>
    <row r="13217" spans="1:8" x14ac:dyDescent="0.25">
      <c r="A13217" t="s">
        <v>429</v>
      </c>
      <c r="B13217" t="s">
        <v>9532</v>
      </c>
      <c r="C13217" t="s">
        <v>89</v>
      </c>
      <c r="D13217" t="s">
        <v>9533</v>
      </c>
      <c r="E13217" t="s">
        <v>1278</v>
      </c>
      <c r="F13217" t="s">
        <v>89</v>
      </c>
      <c r="G13217" t="s">
        <v>89</v>
      </c>
      <c r="H13217" t="s">
        <v>93</v>
      </c>
    </row>
    <row r="13218" spans="1:8" x14ac:dyDescent="0.25">
      <c r="A13218" t="s">
        <v>429</v>
      </c>
      <c r="B13218" t="s">
        <v>1134</v>
      </c>
      <c r="C13218" t="s">
        <v>89</v>
      </c>
      <c r="D13218" t="s">
        <v>89</v>
      </c>
      <c r="E13218" t="s">
        <v>1105</v>
      </c>
      <c r="F13218" t="s">
        <v>89</v>
      </c>
      <c r="G13218" t="s">
        <v>89</v>
      </c>
      <c r="H13218" t="s">
        <v>93</v>
      </c>
    </row>
    <row r="13219" spans="1:8" x14ac:dyDescent="0.25">
      <c r="A13219" t="s">
        <v>429</v>
      </c>
      <c r="B13219" t="s">
        <v>9534</v>
      </c>
      <c r="C13219" t="s">
        <v>89</v>
      </c>
      <c r="D13219" t="s">
        <v>89</v>
      </c>
      <c r="E13219" t="s">
        <v>1516</v>
      </c>
      <c r="F13219" t="s">
        <v>89</v>
      </c>
      <c r="G13219" t="s">
        <v>89</v>
      </c>
      <c r="H13219" t="s">
        <v>93</v>
      </c>
    </row>
    <row r="13220" spans="1:8" x14ac:dyDescent="0.25">
      <c r="A13220" t="s">
        <v>429</v>
      </c>
      <c r="B13220" t="s">
        <v>2427</v>
      </c>
      <c r="C13220" t="s">
        <v>89</v>
      </c>
      <c r="D13220" t="s">
        <v>89</v>
      </c>
      <c r="E13220" t="s">
        <v>1231</v>
      </c>
      <c r="F13220" t="s">
        <v>89</v>
      </c>
      <c r="G13220" t="s">
        <v>89</v>
      </c>
      <c r="H13220" t="s">
        <v>93</v>
      </c>
    </row>
    <row r="13221" spans="1:8" x14ac:dyDescent="0.25">
      <c r="A13221" t="s">
        <v>429</v>
      </c>
      <c r="B13221" t="s">
        <v>5225</v>
      </c>
      <c r="C13221" t="s">
        <v>89</v>
      </c>
      <c r="D13221" t="s">
        <v>9535</v>
      </c>
      <c r="E13221" t="s">
        <v>1142</v>
      </c>
      <c r="F13221" t="s">
        <v>89</v>
      </c>
      <c r="G13221" t="s">
        <v>89</v>
      </c>
      <c r="H13221" t="s">
        <v>93</v>
      </c>
    </row>
    <row r="13222" spans="1:8" x14ac:dyDescent="0.25">
      <c r="A13222" t="s">
        <v>429</v>
      </c>
      <c r="B13222" t="s">
        <v>9536</v>
      </c>
      <c r="C13222" t="s">
        <v>89</v>
      </c>
      <c r="D13222" t="s">
        <v>9537</v>
      </c>
      <c r="E13222" t="s">
        <v>1194</v>
      </c>
      <c r="F13222" t="s">
        <v>89</v>
      </c>
      <c r="G13222" t="s">
        <v>89</v>
      </c>
      <c r="H13222" t="s">
        <v>93</v>
      </c>
    </row>
    <row r="13223" spans="1:8" x14ac:dyDescent="0.25">
      <c r="A13223" t="s">
        <v>429</v>
      </c>
      <c r="B13223" t="s">
        <v>9538</v>
      </c>
      <c r="C13223" t="s">
        <v>89</v>
      </c>
      <c r="D13223" t="s">
        <v>9539</v>
      </c>
      <c r="E13223" t="s">
        <v>1105</v>
      </c>
      <c r="F13223" t="s">
        <v>89</v>
      </c>
      <c r="G13223" t="s">
        <v>89</v>
      </c>
      <c r="H13223" t="s">
        <v>93</v>
      </c>
    </row>
    <row r="13224" spans="1:8" x14ac:dyDescent="0.25">
      <c r="A13224" t="s">
        <v>429</v>
      </c>
      <c r="B13224" t="s">
        <v>7518</v>
      </c>
      <c r="C13224" t="s">
        <v>89</v>
      </c>
      <c r="D13224" t="s">
        <v>9540</v>
      </c>
      <c r="E13224" t="s">
        <v>1377</v>
      </c>
      <c r="F13224" t="s">
        <v>89</v>
      </c>
      <c r="G13224" t="s">
        <v>89</v>
      </c>
      <c r="H13224" t="s">
        <v>93</v>
      </c>
    </row>
    <row r="13225" spans="1:8" x14ac:dyDescent="0.25">
      <c r="A13225" t="s">
        <v>429</v>
      </c>
      <c r="B13225" t="s">
        <v>1687</v>
      </c>
      <c r="C13225" t="s">
        <v>89</v>
      </c>
      <c r="D13225" t="s">
        <v>9541</v>
      </c>
      <c r="E13225" t="s">
        <v>1377</v>
      </c>
      <c r="F13225" t="s">
        <v>89</v>
      </c>
      <c r="G13225" t="s">
        <v>89</v>
      </c>
      <c r="H13225" t="s">
        <v>93</v>
      </c>
    </row>
    <row r="13226" spans="1:8" x14ac:dyDescent="0.25">
      <c r="A13226" t="s">
        <v>429</v>
      </c>
      <c r="B13226" t="s">
        <v>9542</v>
      </c>
      <c r="C13226" t="s">
        <v>89</v>
      </c>
      <c r="D13226" t="s">
        <v>9543</v>
      </c>
      <c r="E13226" t="s">
        <v>1377</v>
      </c>
      <c r="F13226" t="s">
        <v>89</v>
      </c>
      <c r="G13226" t="s">
        <v>89</v>
      </c>
      <c r="H13226" t="s">
        <v>93</v>
      </c>
    </row>
    <row r="13227" spans="1:8" x14ac:dyDescent="0.25">
      <c r="A13227" t="s">
        <v>429</v>
      </c>
      <c r="B13227" t="s">
        <v>7526</v>
      </c>
      <c r="C13227" t="s">
        <v>89</v>
      </c>
      <c r="D13227" t="s">
        <v>9544</v>
      </c>
      <c r="E13227" t="s">
        <v>1272</v>
      </c>
      <c r="F13227" t="s">
        <v>89</v>
      </c>
      <c r="G13227" t="s">
        <v>89</v>
      </c>
      <c r="H13227" t="s">
        <v>93</v>
      </c>
    </row>
    <row r="13228" spans="1:8" x14ac:dyDescent="0.25">
      <c r="A13228" t="s">
        <v>429</v>
      </c>
      <c r="B13228" t="s">
        <v>9545</v>
      </c>
      <c r="C13228" t="s">
        <v>89</v>
      </c>
      <c r="D13228" t="s">
        <v>9546</v>
      </c>
      <c r="E13228" t="s">
        <v>1113</v>
      </c>
      <c r="F13228" t="s">
        <v>89</v>
      </c>
      <c r="G13228" t="s">
        <v>89</v>
      </c>
      <c r="H13228" t="s">
        <v>93</v>
      </c>
    </row>
    <row r="13229" spans="1:8" x14ac:dyDescent="0.25">
      <c r="A13229" t="s">
        <v>429</v>
      </c>
      <c r="B13229" t="s">
        <v>9547</v>
      </c>
      <c r="C13229" t="s">
        <v>89</v>
      </c>
      <c r="D13229" t="s">
        <v>9548</v>
      </c>
      <c r="E13229" t="s">
        <v>1113</v>
      </c>
      <c r="F13229" t="s">
        <v>89</v>
      </c>
      <c r="G13229" t="s">
        <v>89</v>
      </c>
      <c r="H13229" t="s">
        <v>93</v>
      </c>
    </row>
    <row r="13230" spans="1:8" x14ac:dyDescent="0.25">
      <c r="A13230" t="s">
        <v>429</v>
      </c>
      <c r="B13230" t="s">
        <v>9549</v>
      </c>
      <c r="C13230" t="s">
        <v>89</v>
      </c>
      <c r="D13230" t="s">
        <v>9550</v>
      </c>
      <c r="E13230" t="s">
        <v>2404</v>
      </c>
      <c r="F13230" t="s">
        <v>89</v>
      </c>
      <c r="G13230" t="s">
        <v>89</v>
      </c>
      <c r="H13230" t="s">
        <v>93</v>
      </c>
    </row>
    <row r="13231" spans="1:8" x14ac:dyDescent="0.25">
      <c r="A13231" t="s">
        <v>429</v>
      </c>
      <c r="B13231" t="s">
        <v>8117</v>
      </c>
      <c r="C13231" t="s">
        <v>89</v>
      </c>
      <c r="D13231" t="s">
        <v>9551</v>
      </c>
      <c r="E13231" t="s">
        <v>1196</v>
      </c>
      <c r="F13231" t="s">
        <v>89</v>
      </c>
      <c r="G13231" t="s">
        <v>89</v>
      </c>
      <c r="H13231" t="s">
        <v>93</v>
      </c>
    </row>
    <row r="13232" spans="1:8" x14ac:dyDescent="0.25">
      <c r="A13232" t="s">
        <v>429</v>
      </c>
      <c r="B13232" t="s">
        <v>9552</v>
      </c>
      <c r="C13232" t="s">
        <v>89</v>
      </c>
      <c r="D13232" t="s">
        <v>9553</v>
      </c>
      <c r="E13232" t="s">
        <v>2404</v>
      </c>
      <c r="F13232" t="s">
        <v>89</v>
      </c>
      <c r="G13232" t="s">
        <v>89</v>
      </c>
      <c r="H13232" t="s">
        <v>93</v>
      </c>
    </row>
    <row r="13233" spans="1:8" x14ac:dyDescent="0.25">
      <c r="A13233" t="s">
        <v>429</v>
      </c>
      <c r="B13233" t="s">
        <v>9554</v>
      </c>
      <c r="C13233" t="s">
        <v>89</v>
      </c>
      <c r="D13233" t="s">
        <v>9555</v>
      </c>
      <c r="E13233" t="s">
        <v>4663</v>
      </c>
      <c r="F13233" t="s">
        <v>89</v>
      </c>
      <c r="G13233" t="s">
        <v>89</v>
      </c>
      <c r="H13233" t="s">
        <v>93</v>
      </c>
    </row>
    <row r="13234" spans="1:8" x14ac:dyDescent="0.25">
      <c r="A13234" t="s">
        <v>429</v>
      </c>
      <c r="B13234" t="s">
        <v>9556</v>
      </c>
      <c r="C13234" t="s">
        <v>89</v>
      </c>
      <c r="D13234" t="s">
        <v>9557</v>
      </c>
      <c r="E13234" t="s">
        <v>1335</v>
      </c>
      <c r="F13234" t="s">
        <v>89</v>
      </c>
      <c r="G13234" t="s">
        <v>89</v>
      </c>
      <c r="H13234" t="s">
        <v>93</v>
      </c>
    </row>
    <row r="13235" spans="1:8" x14ac:dyDescent="0.25">
      <c r="A13235" t="s">
        <v>429</v>
      </c>
      <c r="B13235" t="s">
        <v>9558</v>
      </c>
      <c r="C13235" t="s">
        <v>89</v>
      </c>
      <c r="D13235" t="s">
        <v>9559</v>
      </c>
      <c r="E13235" t="s">
        <v>1335</v>
      </c>
      <c r="F13235" t="s">
        <v>89</v>
      </c>
      <c r="G13235" t="s">
        <v>89</v>
      </c>
      <c r="H13235" t="s">
        <v>93</v>
      </c>
    </row>
    <row r="13236" spans="1:8" x14ac:dyDescent="0.25">
      <c r="A13236" t="s">
        <v>429</v>
      </c>
      <c r="B13236" t="s">
        <v>9560</v>
      </c>
      <c r="C13236" t="s">
        <v>89</v>
      </c>
      <c r="D13236" t="s">
        <v>9561</v>
      </c>
      <c r="E13236" t="s">
        <v>1335</v>
      </c>
      <c r="F13236" t="s">
        <v>89</v>
      </c>
      <c r="G13236" t="s">
        <v>89</v>
      </c>
      <c r="H13236" t="s">
        <v>93</v>
      </c>
    </row>
    <row r="13237" spans="1:8" x14ac:dyDescent="0.25">
      <c r="A13237" t="s">
        <v>429</v>
      </c>
      <c r="B13237" t="s">
        <v>9562</v>
      </c>
      <c r="C13237" t="s">
        <v>89</v>
      </c>
      <c r="D13237" t="s">
        <v>9563</v>
      </c>
      <c r="E13237" t="s">
        <v>4663</v>
      </c>
      <c r="F13237" t="s">
        <v>89</v>
      </c>
      <c r="G13237" t="s">
        <v>89</v>
      </c>
      <c r="H13237" t="s">
        <v>93</v>
      </c>
    </row>
    <row r="13238" spans="1:8" x14ac:dyDescent="0.25">
      <c r="A13238" t="s">
        <v>429</v>
      </c>
      <c r="B13238" t="s">
        <v>9564</v>
      </c>
      <c r="C13238" t="s">
        <v>89</v>
      </c>
      <c r="D13238" t="s">
        <v>9565</v>
      </c>
      <c r="E13238" t="s">
        <v>4663</v>
      </c>
      <c r="F13238" t="s">
        <v>89</v>
      </c>
      <c r="G13238" t="s">
        <v>89</v>
      </c>
      <c r="H13238" t="s">
        <v>93</v>
      </c>
    </row>
    <row r="13239" spans="1:8" x14ac:dyDescent="0.25">
      <c r="A13239" t="s">
        <v>429</v>
      </c>
      <c r="B13239" t="s">
        <v>9566</v>
      </c>
      <c r="C13239" t="s">
        <v>89</v>
      </c>
      <c r="D13239" t="s">
        <v>9567</v>
      </c>
      <c r="E13239" t="s">
        <v>1278</v>
      </c>
      <c r="F13239" t="s">
        <v>89</v>
      </c>
      <c r="G13239" t="s">
        <v>89</v>
      </c>
      <c r="H13239" t="s">
        <v>93</v>
      </c>
    </row>
    <row r="13240" spans="1:8" x14ac:dyDescent="0.25">
      <c r="A13240" t="s">
        <v>429</v>
      </c>
      <c r="B13240" t="s">
        <v>9568</v>
      </c>
      <c r="C13240" t="s">
        <v>89</v>
      </c>
      <c r="D13240" t="s">
        <v>9569</v>
      </c>
      <c r="E13240" t="s">
        <v>1278</v>
      </c>
      <c r="F13240" t="s">
        <v>89</v>
      </c>
      <c r="G13240" t="s">
        <v>89</v>
      </c>
      <c r="H13240" t="s">
        <v>93</v>
      </c>
    </row>
    <row r="13241" spans="1:8" x14ac:dyDescent="0.25">
      <c r="A13241" t="s">
        <v>429</v>
      </c>
      <c r="B13241" t="s">
        <v>9570</v>
      </c>
      <c r="C13241" t="s">
        <v>89</v>
      </c>
      <c r="D13241" t="s">
        <v>9571</v>
      </c>
      <c r="E13241" t="s">
        <v>1272</v>
      </c>
      <c r="F13241" t="s">
        <v>89</v>
      </c>
      <c r="G13241" t="s">
        <v>89</v>
      </c>
      <c r="H13241" t="s">
        <v>93</v>
      </c>
    </row>
    <row r="13242" spans="1:8" x14ac:dyDescent="0.25">
      <c r="A13242" t="s">
        <v>429</v>
      </c>
      <c r="B13242" t="s">
        <v>9572</v>
      </c>
      <c r="C13242" t="s">
        <v>89</v>
      </c>
      <c r="D13242" t="s">
        <v>9573</v>
      </c>
      <c r="E13242" t="s">
        <v>1272</v>
      </c>
      <c r="F13242" t="s">
        <v>89</v>
      </c>
      <c r="G13242" t="s">
        <v>89</v>
      </c>
      <c r="H13242" t="s">
        <v>93</v>
      </c>
    </row>
    <row r="13243" spans="1:8" x14ac:dyDescent="0.25">
      <c r="A13243" t="s">
        <v>429</v>
      </c>
      <c r="B13243" t="s">
        <v>8325</v>
      </c>
      <c r="C13243" t="s">
        <v>89</v>
      </c>
      <c r="D13243" t="s">
        <v>9574</v>
      </c>
      <c r="E13243" t="s">
        <v>1278</v>
      </c>
      <c r="F13243" t="s">
        <v>89</v>
      </c>
      <c r="G13243" t="s">
        <v>89</v>
      </c>
      <c r="H13243" t="s">
        <v>93</v>
      </c>
    </row>
    <row r="13244" spans="1:8" x14ac:dyDescent="0.25">
      <c r="A13244" t="s">
        <v>429</v>
      </c>
      <c r="B13244" t="s">
        <v>8971</v>
      </c>
      <c r="C13244" t="s">
        <v>89</v>
      </c>
      <c r="D13244" t="s">
        <v>9575</v>
      </c>
      <c r="E13244" t="s">
        <v>3578</v>
      </c>
      <c r="F13244" t="s">
        <v>89</v>
      </c>
      <c r="G13244" t="s">
        <v>89</v>
      </c>
      <c r="H13244" t="s">
        <v>93</v>
      </c>
    </row>
    <row r="13245" spans="1:8" x14ac:dyDescent="0.25">
      <c r="A13245" t="s">
        <v>429</v>
      </c>
      <c r="B13245" t="s">
        <v>4686</v>
      </c>
      <c r="C13245" t="s">
        <v>89</v>
      </c>
      <c r="D13245" t="s">
        <v>9576</v>
      </c>
      <c r="E13245" t="s">
        <v>1097</v>
      </c>
      <c r="F13245" t="s">
        <v>89</v>
      </c>
      <c r="G13245" t="s">
        <v>89</v>
      </c>
      <c r="H13245" t="s">
        <v>93</v>
      </c>
    </row>
    <row r="13246" spans="1:8" x14ac:dyDescent="0.25">
      <c r="A13246" t="s">
        <v>429</v>
      </c>
      <c r="B13246" t="s">
        <v>9577</v>
      </c>
      <c r="C13246" t="s">
        <v>89</v>
      </c>
      <c r="D13246" t="s">
        <v>9578</v>
      </c>
      <c r="E13246" t="s">
        <v>1278</v>
      </c>
      <c r="F13246" t="s">
        <v>89</v>
      </c>
      <c r="G13246" t="s">
        <v>89</v>
      </c>
      <c r="H13246" t="s">
        <v>93</v>
      </c>
    </row>
    <row r="13247" spans="1:8" x14ac:dyDescent="0.25">
      <c r="A13247" t="s">
        <v>429</v>
      </c>
      <c r="B13247" t="s">
        <v>9579</v>
      </c>
      <c r="C13247" t="s">
        <v>89</v>
      </c>
      <c r="D13247" t="s">
        <v>9580</v>
      </c>
      <c r="E13247" t="s">
        <v>2404</v>
      </c>
      <c r="F13247" t="s">
        <v>89</v>
      </c>
      <c r="G13247" t="s">
        <v>89</v>
      </c>
      <c r="H13247" t="s">
        <v>93</v>
      </c>
    </row>
    <row r="13248" spans="1:8" x14ac:dyDescent="0.25">
      <c r="A13248" t="s">
        <v>429</v>
      </c>
      <c r="B13248" t="s">
        <v>7523</v>
      </c>
      <c r="C13248" t="s">
        <v>89</v>
      </c>
      <c r="D13248" t="s">
        <v>9581</v>
      </c>
      <c r="E13248" t="s">
        <v>1377</v>
      </c>
      <c r="F13248" t="s">
        <v>89</v>
      </c>
      <c r="G13248" t="s">
        <v>89</v>
      </c>
      <c r="H13248" t="s">
        <v>93</v>
      </c>
    </row>
    <row r="13249" spans="1:8" x14ac:dyDescent="0.25">
      <c r="A13249" t="s">
        <v>429</v>
      </c>
      <c r="B13249" t="s">
        <v>7522</v>
      </c>
      <c r="C13249" t="s">
        <v>89</v>
      </c>
      <c r="D13249" t="s">
        <v>9582</v>
      </c>
      <c r="E13249" t="s">
        <v>1377</v>
      </c>
      <c r="F13249" t="s">
        <v>89</v>
      </c>
      <c r="G13249" t="s">
        <v>89</v>
      </c>
      <c r="H13249" t="s">
        <v>93</v>
      </c>
    </row>
    <row r="13250" spans="1:8" x14ac:dyDescent="0.25">
      <c r="A13250" t="s">
        <v>429</v>
      </c>
      <c r="B13250" t="s">
        <v>9585</v>
      </c>
      <c r="C13250" t="s">
        <v>89</v>
      </c>
      <c r="D13250" t="s">
        <v>9586</v>
      </c>
      <c r="E13250" t="s">
        <v>1162</v>
      </c>
      <c r="F13250" t="s">
        <v>89</v>
      </c>
      <c r="G13250" t="s">
        <v>89</v>
      </c>
      <c r="H13250" t="s">
        <v>93</v>
      </c>
    </row>
    <row r="13251" spans="1:8" x14ac:dyDescent="0.25">
      <c r="A13251" t="s">
        <v>429</v>
      </c>
      <c r="B13251" t="s">
        <v>9587</v>
      </c>
      <c r="C13251" t="s">
        <v>89</v>
      </c>
      <c r="D13251" t="s">
        <v>9588</v>
      </c>
      <c r="E13251" t="s">
        <v>1105</v>
      </c>
      <c r="F13251" t="s">
        <v>89</v>
      </c>
      <c r="G13251" t="s">
        <v>89</v>
      </c>
      <c r="H13251" t="s">
        <v>93</v>
      </c>
    </row>
    <row r="13252" spans="1:8" x14ac:dyDescent="0.25">
      <c r="A13252" t="s">
        <v>429</v>
      </c>
      <c r="B13252" t="s">
        <v>9589</v>
      </c>
      <c r="C13252" t="s">
        <v>89</v>
      </c>
      <c r="D13252" t="s">
        <v>9590</v>
      </c>
      <c r="E13252" t="s">
        <v>1194</v>
      </c>
      <c r="F13252" t="s">
        <v>89</v>
      </c>
      <c r="G13252" t="s">
        <v>89</v>
      </c>
      <c r="H13252" t="s">
        <v>93</v>
      </c>
    </row>
    <row r="13253" spans="1:8" x14ac:dyDescent="0.25">
      <c r="A13253" t="s">
        <v>429</v>
      </c>
      <c r="B13253" t="s">
        <v>9591</v>
      </c>
      <c r="C13253" t="s">
        <v>89</v>
      </c>
      <c r="D13253" t="s">
        <v>9592</v>
      </c>
      <c r="E13253" t="s">
        <v>3578</v>
      </c>
      <c r="F13253" t="s">
        <v>89</v>
      </c>
      <c r="G13253" t="s">
        <v>89</v>
      </c>
      <c r="H13253" t="s">
        <v>93</v>
      </c>
    </row>
    <row r="13254" spans="1:8" x14ac:dyDescent="0.25">
      <c r="A13254" t="s">
        <v>429</v>
      </c>
      <c r="B13254" t="s">
        <v>9593</v>
      </c>
      <c r="C13254" t="s">
        <v>89</v>
      </c>
      <c r="D13254" t="s">
        <v>9594</v>
      </c>
      <c r="E13254" t="s">
        <v>1129</v>
      </c>
      <c r="F13254" t="s">
        <v>89</v>
      </c>
      <c r="G13254" t="s">
        <v>89</v>
      </c>
      <c r="H13254" t="s">
        <v>93</v>
      </c>
    </row>
    <row r="13255" spans="1:8" x14ac:dyDescent="0.25">
      <c r="A13255" t="s">
        <v>429</v>
      </c>
      <c r="B13255" t="s">
        <v>9595</v>
      </c>
      <c r="C13255" t="s">
        <v>89</v>
      </c>
      <c r="D13255" t="s">
        <v>9596</v>
      </c>
      <c r="E13255" t="s">
        <v>1233</v>
      </c>
      <c r="F13255" t="s">
        <v>89</v>
      </c>
      <c r="G13255" t="s">
        <v>89</v>
      </c>
      <c r="H13255" t="s">
        <v>93</v>
      </c>
    </row>
    <row r="13256" spans="1:8" x14ac:dyDescent="0.25">
      <c r="A13256" t="s">
        <v>429</v>
      </c>
      <c r="B13256" t="s">
        <v>9597</v>
      </c>
      <c r="C13256" t="s">
        <v>89</v>
      </c>
      <c r="D13256" t="s">
        <v>9598</v>
      </c>
      <c r="E13256" t="s">
        <v>1100</v>
      </c>
      <c r="F13256" t="s">
        <v>89</v>
      </c>
      <c r="G13256" t="s">
        <v>89</v>
      </c>
      <c r="H13256" t="s">
        <v>93</v>
      </c>
    </row>
    <row r="13257" spans="1:8" x14ac:dyDescent="0.25">
      <c r="A13257" t="s">
        <v>429</v>
      </c>
      <c r="B13257" t="s">
        <v>9599</v>
      </c>
      <c r="C13257" t="s">
        <v>89</v>
      </c>
      <c r="D13257" t="s">
        <v>9600</v>
      </c>
      <c r="E13257" t="s">
        <v>1100</v>
      </c>
      <c r="F13257" t="s">
        <v>89</v>
      </c>
      <c r="G13257" t="s">
        <v>89</v>
      </c>
      <c r="H13257" t="s">
        <v>93</v>
      </c>
    </row>
    <row r="13258" spans="1:8" x14ac:dyDescent="0.25">
      <c r="A13258" t="s">
        <v>429</v>
      </c>
      <c r="B13258" t="s">
        <v>9601</v>
      </c>
      <c r="C13258" t="s">
        <v>89</v>
      </c>
      <c r="D13258" t="s">
        <v>9602</v>
      </c>
      <c r="E13258" t="s">
        <v>1100</v>
      </c>
      <c r="F13258" t="s">
        <v>89</v>
      </c>
      <c r="G13258" t="s">
        <v>89</v>
      </c>
      <c r="H13258" t="s">
        <v>93</v>
      </c>
    </row>
    <row r="13259" spans="1:8" x14ac:dyDescent="0.25">
      <c r="A13259" t="s">
        <v>429</v>
      </c>
      <c r="B13259" t="s">
        <v>9603</v>
      </c>
      <c r="C13259" t="s">
        <v>89</v>
      </c>
      <c r="D13259" t="s">
        <v>9604</v>
      </c>
      <c r="E13259" t="s">
        <v>2668</v>
      </c>
      <c r="F13259" t="s">
        <v>89</v>
      </c>
      <c r="G13259" t="s">
        <v>89</v>
      </c>
      <c r="H13259" t="s">
        <v>93</v>
      </c>
    </row>
    <row r="13260" spans="1:8" x14ac:dyDescent="0.25">
      <c r="A13260" t="s">
        <v>429</v>
      </c>
      <c r="B13260" t="s">
        <v>9605</v>
      </c>
      <c r="C13260" t="s">
        <v>89</v>
      </c>
      <c r="D13260" t="s">
        <v>9606</v>
      </c>
      <c r="E13260" t="s">
        <v>2668</v>
      </c>
      <c r="F13260" t="s">
        <v>89</v>
      </c>
      <c r="G13260" t="s">
        <v>89</v>
      </c>
      <c r="H13260" t="s">
        <v>93</v>
      </c>
    </row>
    <row r="13261" spans="1:8" x14ac:dyDescent="0.25">
      <c r="A13261" t="s">
        <v>429</v>
      </c>
      <c r="B13261" t="s">
        <v>9607</v>
      </c>
      <c r="C13261" t="s">
        <v>89</v>
      </c>
      <c r="D13261" t="s">
        <v>9608</v>
      </c>
      <c r="E13261" t="s">
        <v>1258</v>
      </c>
      <c r="F13261" t="s">
        <v>89</v>
      </c>
      <c r="G13261" t="s">
        <v>89</v>
      </c>
      <c r="H13261" t="s">
        <v>93</v>
      </c>
    </row>
    <row r="13262" spans="1:8" x14ac:dyDescent="0.25">
      <c r="A13262" t="s">
        <v>429</v>
      </c>
      <c r="B13262" t="s">
        <v>9609</v>
      </c>
      <c r="C13262" t="s">
        <v>89</v>
      </c>
      <c r="D13262" t="s">
        <v>9610</v>
      </c>
      <c r="E13262" t="s">
        <v>1258</v>
      </c>
      <c r="F13262" t="s">
        <v>89</v>
      </c>
      <c r="G13262" t="s">
        <v>89</v>
      </c>
      <c r="H13262" t="s">
        <v>93</v>
      </c>
    </row>
    <row r="13263" spans="1:8" x14ac:dyDescent="0.25">
      <c r="A13263" t="s">
        <v>429</v>
      </c>
      <c r="B13263" t="s">
        <v>9611</v>
      </c>
      <c r="C13263" t="s">
        <v>89</v>
      </c>
      <c r="D13263" t="s">
        <v>9612</v>
      </c>
      <c r="E13263" t="s">
        <v>2668</v>
      </c>
      <c r="F13263" t="s">
        <v>89</v>
      </c>
      <c r="G13263" t="s">
        <v>89</v>
      </c>
      <c r="H13263" t="s">
        <v>93</v>
      </c>
    </row>
    <row r="13264" spans="1:8" x14ac:dyDescent="0.25">
      <c r="A13264" t="s">
        <v>429</v>
      </c>
      <c r="B13264" t="s">
        <v>9623</v>
      </c>
      <c r="C13264" t="s">
        <v>89</v>
      </c>
      <c r="D13264" t="s">
        <v>9624</v>
      </c>
      <c r="E13264" t="s">
        <v>5989</v>
      </c>
      <c r="F13264" t="s">
        <v>89</v>
      </c>
      <c r="G13264" t="s">
        <v>89</v>
      </c>
      <c r="H13264" t="s">
        <v>93</v>
      </c>
    </row>
    <row r="13265" spans="1:8" x14ac:dyDescent="0.25">
      <c r="A13265" t="s">
        <v>429</v>
      </c>
      <c r="B13265" t="s">
        <v>9631</v>
      </c>
      <c r="C13265" t="s">
        <v>89</v>
      </c>
      <c r="D13265" t="s">
        <v>9632</v>
      </c>
      <c r="E13265" t="s">
        <v>1162</v>
      </c>
      <c r="F13265" t="s">
        <v>89</v>
      </c>
      <c r="G13265" t="s">
        <v>89</v>
      </c>
      <c r="H13265" t="s">
        <v>93</v>
      </c>
    </row>
    <row r="13266" spans="1:8" x14ac:dyDescent="0.25">
      <c r="A13266" t="s">
        <v>429</v>
      </c>
      <c r="B13266" t="s">
        <v>9834</v>
      </c>
      <c r="C13266" t="s">
        <v>89</v>
      </c>
      <c r="D13266" t="s">
        <v>9835</v>
      </c>
      <c r="E13266" t="s">
        <v>1493</v>
      </c>
      <c r="F13266" t="s">
        <v>89</v>
      </c>
      <c r="G13266" t="s">
        <v>89</v>
      </c>
      <c r="H13266" t="s">
        <v>93</v>
      </c>
    </row>
    <row r="13267" spans="1:8" x14ac:dyDescent="0.25">
      <c r="A13267" t="s">
        <v>429</v>
      </c>
      <c r="B13267" t="s">
        <v>9836</v>
      </c>
      <c r="C13267" t="s">
        <v>89</v>
      </c>
      <c r="D13267" t="s">
        <v>9837</v>
      </c>
      <c r="E13267" t="s">
        <v>1493</v>
      </c>
      <c r="F13267" t="s">
        <v>89</v>
      </c>
      <c r="G13267" t="s">
        <v>89</v>
      </c>
      <c r="H13267" t="s">
        <v>93</v>
      </c>
    </row>
    <row r="13268" spans="1:8" x14ac:dyDescent="0.25">
      <c r="A13268" t="s">
        <v>429</v>
      </c>
      <c r="B13268" t="s">
        <v>9639</v>
      </c>
      <c r="C13268" t="s">
        <v>89</v>
      </c>
      <c r="D13268" t="s">
        <v>9640</v>
      </c>
      <c r="E13268" t="s">
        <v>1493</v>
      </c>
      <c r="F13268" t="s">
        <v>89</v>
      </c>
      <c r="G13268" t="s">
        <v>89</v>
      </c>
      <c r="H13268" t="s">
        <v>93</v>
      </c>
    </row>
    <row r="13269" spans="1:8" x14ac:dyDescent="0.25">
      <c r="A13269" t="s">
        <v>429</v>
      </c>
      <c r="B13269" t="s">
        <v>9838</v>
      </c>
      <c r="C13269" t="s">
        <v>89</v>
      </c>
      <c r="D13269" t="s">
        <v>9839</v>
      </c>
      <c r="E13269" t="s">
        <v>1493</v>
      </c>
      <c r="F13269" t="s">
        <v>89</v>
      </c>
      <c r="G13269" t="s">
        <v>89</v>
      </c>
      <c r="H13269" t="s">
        <v>93</v>
      </c>
    </row>
    <row r="13270" spans="1:8" x14ac:dyDescent="0.25">
      <c r="A13270" t="s">
        <v>429</v>
      </c>
      <c r="B13270" t="s">
        <v>9641</v>
      </c>
      <c r="C13270" t="s">
        <v>89</v>
      </c>
      <c r="D13270" t="s">
        <v>9642</v>
      </c>
      <c r="E13270" t="s">
        <v>1493</v>
      </c>
      <c r="F13270" t="s">
        <v>89</v>
      </c>
      <c r="G13270" t="s">
        <v>89</v>
      </c>
      <c r="H13270" t="s">
        <v>93</v>
      </c>
    </row>
    <row r="13271" spans="1:8" x14ac:dyDescent="0.25">
      <c r="A13271" t="s">
        <v>429</v>
      </c>
      <c r="B13271" t="s">
        <v>9643</v>
      </c>
      <c r="C13271" t="s">
        <v>89</v>
      </c>
      <c r="D13271" t="s">
        <v>9644</v>
      </c>
      <c r="E13271" t="s">
        <v>1493</v>
      </c>
      <c r="F13271" t="s">
        <v>89</v>
      </c>
      <c r="G13271" t="s">
        <v>89</v>
      </c>
      <c r="H13271" t="s">
        <v>93</v>
      </c>
    </row>
    <row r="13272" spans="1:8" x14ac:dyDescent="0.25">
      <c r="A13272" t="s">
        <v>429</v>
      </c>
      <c r="B13272" t="s">
        <v>9645</v>
      </c>
      <c r="C13272" t="s">
        <v>89</v>
      </c>
      <c r="D13272" t="s">
        <v>9646</v>
      </c>
      <c r="E13272" t="s">
        <v>1493</v>
      </c>
      <c r="F13272" t="s">
        <v>89</v>
      </c>
      <c r="G13272" t="s">
        <v>89</v>
      </c>
      <c r="H13272" t="s">
        <v>93</v>
      </c>
    </row>
    <row r="13273" spans="1:8" x14ac:dyDescent="0.25">
      <c r="A13273" t="s">
        <v>429</v>
      </c>
      <c r="B13273" t="s">
        <v>3679</v>
      </c>
      <c r="C13273" t="s">
        <v>89</v>
      </c>
      <c r="D13273" t="s">
        <v>9647</v>
      </c>
      <c r="E13273" t="s">
        <v>1493</v>
      </c>
      <c r="F13273" t="s">
        <v>89</v>
      </c>
      <c r="G13273" t="s">
        <v>89</v>
      </c>
      <c r="H13273" t="s">
        <v>93</v>
      </c>
    </row>
    <row r="13274" spans="1:8" x14ac:dyDescent="0.25">
      <c r="A13274" t="s">
        <v>429</v>
      </c>
      <c r="B13274" t="s">
        <v>3680</v>
      </c>
      <c r="C13274" t="s">
        <v>89</v>
      </c>
      <c r="D13274" t="s">
        <v>9648</v>
      </c>
      <c r="E13274" t="s">
        <v>1493</v>
      </c>
      <c r="F13274" t="s">
        <v>89</v>
      </c>
      <c r="G13274" t="s">
        <v>89</v>
      </c>
      <c r="H13274" t="s">
        <v>93</v>
      </c>
    </row>
    <row r="13275" spans="1:8" x14ac:dyDescent="0.25">
      <c r="A13275" t="s">
        <v>429</v>
      </c>
      <c r="B13275" t="s">
        <v>9649</v>
      </c>
      <c r="C13275" t="s">
        <v>89</v>
      </c>
      <c r="D13275" t="s">
        <v>9650</v>
      </c>
      <c r="E13275" t="s">
        <v>1493</v>
      </c>
      <c r="F13275" t="s">
        <v>89</v>
      </c>
      <c r="G13275" t="s">
        <v>89</v>
      </c>
      <c r="H13275" t="s">
        <v>93</v>
      </c>
    </row>
    <row r="13276" spans="1:8" x14ac:dyDescent="0.25">
      <c r="A13276" t="s">
        <v>429</v>
      </c>
      <c r="B13276" t="s">
        <v>3677</v>
      </c>
      <c r="C13276" t="s">
        <v>89</v>
      </c>
      <c r="D13276" t="s">
        <v>9840</v>
      </c>
      <c r="E13276" t="s">
        <v>1493</v>
      </c>
      <c r="F13276" t="s">
        <v>89</v>
      </c>
      <c r="G13276" t="s">
        <v>89</v>
      </c>
      <c r="H13276" t="s">
        <v>93</v>
      </c>
    </row>
    <row r="13277" spans="1:8" x14ac:dyDescent="0.25">
      <c r="A13277" t="s">
        <v>429</v>
      </c>
      <c r="B13277" t="s">
        <v>9651</v>
      </c>
      <c r="C13277" t="s">
        <v>89</v>
      </c>
      <c r="D13277" t="s">
        <v>9652</v>
      </c>
      <c r="E13277" t="s">
        <v>1493</v>
      </c>
      <c r="F13277" t="s">
        <v>89</v>
      </c>
      <c r="G13277" t="s">
        <v>89</v>
      </c>
      <c r="H13277" t="s">
        <v>93</v>
      </c>
    </row>
    <row r="13278" spans="1:8" x14ac:dyDescent="0.25">
      <c r="A13278" t="s">
        <v>429</v>
      </c>
      <c r="B13278" t="s">
        <v>9653</v>
      </c>
      <c r="C13278" t="s">
        <v>89</v>
      </c>
      <c r="D13278" t="s">
        <v>9652</v>
      </c>
      <c r="E13278" t="s">
        <v>1543</v>
      </c>
      <c r="F13278" t="s">
        <v>89</v>
      </c>
      <c r="G13278" t="s">
        <v>89</v>
      </c>
      <c r="H13278" t="s">
        <v>93</v>
      </c>
    </row>
    <row r="13279" spans="1:8" x14ac:dyDescent="0.25">
      <c r="A13279" t="s">
        <v>429</v>
      </c>
      <c r="B13279" t="s">
        <v>2441</v>
      </c>
      <c r="C13279" t="s">
        <v>89</v>
      </c>
      <c r="D13279" t="s">
        <v>9654</v>
      </c>
      <c r="E13279" t="s">
        <v>1543</v>
      </c>
      <c r="F13279" t="s">
        <v>89</v>
      </c>
      <c r="G13279" t="s">
        <v>89</v>
      </c>
      <c r="H13279" t="s">
        <v>93</v>
      </c>
    </row>
    <row r="13280" spans="1:8" x14ac:dyDescent="0.25">
      <c r="A13280" t="s">
        <v>429</v>
      </c>
      <c r="B13280" t="s">
        <v>9655</v>
      </c>
      <c r="C13280" t="s">
        <v>89</v>
      </c>
      <c r="D13280" t="s">
        <v>9656</v>
      </c>
      <c r="E13280" t="s">
        <v>1121</v>
      </c>
      <c r="F13280" t="s">
        <v>89</v>
      </c>
      <c r="G13280" t="s">
        <v>89</v>
      </c>
      <c r="H13280" t="s">
        <v>93</v>
      </c>
    </row>
    <row r="13281" spans="1:8" x14ac:dyDescent="0.25">
      <c r="A13281" t="s">
        <v>429</v>
      </c>
      <c r="B13281" t="s">
        <v>9657</v>
      </c>
      <c r="C13281" t="s">
        <v>89</v>
      </c>
      <c r="D13281" t="s">
        <v>9658</v>
      </c>
      <c r="E13281" t="s">
        <v>1121</v>
      </c>
      <c r="F13281" t="s">
        <v>89</v>
      </c>
      <c r="G13281" t="s">
        <v>89</v>
      </c>
      <c r="H13281" t="s">
        <v>93</v>
      </c>
    </row>
    <row r="13282" spans="1:8" x14ac:dyDescent="0.25">
      <c r="A13282" t="s">
        <v>429</v>
      </c>
      <c r="B13282" t="s">
        <v>9659</v>
      </c>
      <c r="C13282" t="s">
        <v>89</v>
      </c>
      <c r="D13282" t="s">
        <v>9660</v>
      </c>
      <c r="E13282" t="s">
        <v>1121</v>
      </c>
      <c r="F13282" t="s">
        <v>89</v>
      </c>
      <c r="G13282" t="s">
        <v>89</v>
      </c>
      <c r="H13282" t="s">
        <v>93</v>
      </c>
    </row>
    <row r="13283" spans="1:8" x14ac:dyDescent="0.25">
      <c r="A13283" t="s">
        <v>429</v>
      </c>
      <c r="B13283" t="s">
        <v>3547</v>
      </c>
      <c r="C13283" t="s">
        <v>89</v>
      </c>
      <c r="D13283" t="s">
        <v>9663</v>
      </c>
      <c r="E13283" t="s">
        <v>1148</v>
      </c>
      <c r="F13283" t="s">
        <v>89</v>
      </c>
      <c r="G13283" t="s">
        <v>89</v>
      </c>
      <c r="H13283" t="s">
        <v>93</v>
      </c>
    </row>
    <row r="13284" spans="1:8" x14ac:dyDescent="0.25">
      <c r="A13284" t="s">
        <v>429</v>
      </c>
      <c r="B13284" t="s">
        <v>9664</v>
      </c>
      <c r="C13284" t="s">
        <v>89</v>
      </c>
      <c r="D13284" t="s">
        <v>9665</v>
      </c>
      <c r="E13284" t="s">
        <v>1847</v>
      </c>
      <c r="F13284" t="s">
        <v>89</v>
      </c>
      <c r="G13284" t="s">
        <v>89</v>
      </c>
      <c r="H13284" t="s">
        <v>93</v>
      </c>
    </row>
    <row r="13285" spans="1:8" x14ac:dyDescent="0.25">
      <c r="A13285" t="s">
        <v>429</v>
      </c>
      <c r="B13285" t="s">
        <v>9666</v>
      </c>
      <c r="C13285" t="s">
        <v>89</v>
      </c>
      <c r="D13285" t="s">
        <v>9667</v>
      </c>
      <c r="E13285" t="s">
        <v>1395</v>
      </c>
      <c r="F13285" t="s">
        <v>89</v>
      </c>
      <c r="G13285" t="s">
        <v>89</v>
      </c>
      <c r="H13285" t="s">
        <v>93</v>
      </c>
    </row>
    <row r="13286" spans="1:8" x14ac:dyDescent="0.25">
      <c r="A13286" t="s">
        <v>429</v>
      </c>
      <c r="B13286" t="s">
        <v>9668</v>
      </c>
      <c r="C13286" t="s">
        <v>89</v>
      </c>
      <c r="D13286" t="s">
        <v>9669</v>
      </c>
      <c r="E13286" t="s">
        <v>1395</v>
      </c>
      <c r="F13286" t="s">
        <v>89</v>
      </c>
      <c r="G13286" t="s">
        <v>89</v>
      </c>
      <c r="H13286" t="s">
        <v>93</v>
      </c>
    </row>
    <row r="13287" spans="1:8" x14ac:dyDescent="0.25">
      <c r="A13287" t="s">
        <v>429</v>
      </c>
      <c r="B13287" t="s">
        <v>9670</v>
      </c>
      <c r="C13287" t="s">
        <v>89</v>
      </c>
      <c r="D13287" t="s">
        <v>9671</v>
      </c>
      <c r="E13287" t="s">
        <v>1395</v>
      </c>
      <c r="F13287" t="s">
        <v>89</v>
      </c>
      <c r="G13287" t="s">
        <v>89</v>
      </c>
      <c r="H13287" t="s">
        <v>93</v>
      </c>
    </row>
    <row r="13288" spans="1:8" x14ac:dyDescent="0.25">
      <c r="A13288" t="s">
        <v>429</v>
      </c>
      <c r="B13288" t="s">
        <v>9672</v>
      </c>
      <c r="C13288" t="s">
        <v>89</v>
      </c>
      <c r="D13288" t="s">
        <v>9673</v>
      </c>
      <c r="E13288" t="s">
        <v>2960</v>
      </c>
      <c r="F13288" t="s">
        <v>89</v>
      </c>
      <c r="G13288" t="s">
        <v>89</v>
      </c>
      <c r="H13288" t="s">
        <v>93</v>
      </c>
    </row>
    <row r="13289" spans="1:8" x14ac:dyDescent="0.25">
      <c r="A13289" t="s">
        <v>429</v>
      </c>
      <c r="B13289" t="s">
        <v>9674</v>
      </c>
      <c r="C13289" t="s">
        <v>89</v>
      </c>
      <c r="D13289" t="s">
        <v>9675</v>
      </c>
      <c r="E13289" t="s">
        <v>1349</v>
      </c>
      <c r="F13289" t="s">
        <v>89</v>
      </c>
      <c r="G13289" t="s">
        <v>89</v>
      </c>
      <c r="H13289" t="s">
        <v>93</v>
      </c>
    </row>
    <row r="13290" spans="1:8" x14ac:dyDescent="0.25">
      <c r="A13290" t="s">
        <v>429</v>
      </c>
      <c r="B13290" t="s">
        <v>9676</v>
      </c>
      <c r="C13290" t="s">
        <v>89</v>
      </c>
      <c r="D13290" t="s">
        <v>9677</v>
      </c>
      <c r="E13290" t="s">
        <v>2960</v>
      </c>
      <c r="F13290" t="s">
        <v>89</v>
      </c>
      <c r="G13290" t="s">
        <v>89</v>
      </c>
      <c r="H13290" t="s">
        <v>93</v>
      </c>
    </row>
    <row r="13291" spans="1:8" x14ac:dyDescent="0.25">
      <c r="A13291" t="s">
        <v>429</v>
      </c>
      <c r="B13291" t="s">
        <v>9678</v>
      </c>
      <c r="C13291" t="s">
        <v>89</v>
      </c>
      <c r="D13291" t="s">
        <v>9679</v>
      </c>
      <c r="E13291" t="s">
        <v>2169</v>
      </c>
      <c r="F13291" t="s">
        <v>89</v>
      </c>
      <c r="G13291" t="s">
        <v>89</v>
      </c>
      <c r="H13291" t="s">
        <v>93</v>
      </c>
    </row>
    <row r="13292" spans="1:8" x14ac:dyDescent="0.25">
      <c r="A13292" t="s">
        <v>429</v>
      </c>
      <c r="B13292" t="s">
        <v>9680</v>
      </c>
      <c r="C13292" t="s">
        <v>89</v>
      </c>
      <c r="D13292" t="s">
        <v>9681</v>
      </c>
      <c r="E13292" t="s">
        <v>1751</v>
      </c>
      <c r="F13292" t="s">
        <v>89</v>
      </c>
      <c r="G13292" t="s">
        <v>89</v>
      </c>
      <c r="H13292" t="s">
        <v>93</v>
      </c>
    </row>
    <row r="13293" spans="1:8" x14ac:dyDescent="0.25">
      <c r="A13293" t="s">
        <v>429</v>
      </c>
      <c r="B13293" t="s">
        <v>9682</v>
      </c>
      <c r="C13293" t="s">
        <v>89</v>
      </c>
      <c r="D13293" t="s">
        <v>9683</v>
      </c>
      <c r="E13293" t="s">
        <v>1751</v>
      </c>
      <c r="F13293" t="s">
        <v>89</v>
      </c>
      <c r="G13293" t="s">
        <v>89</v>
      </c>
      <c r="H13293" t="s">
        <v>93</v>
      </c>
    </row>
    <row r="13294" spans="1:8" x14ac:dyDescent="0.25">
      <c r="A13294" t="s">
        <v>429</v>
      </c>
      <c r="B13294" t="s">
        <v>9684</v>
      </c>
      <c r="C13294" t="s">
        <v>89</v>
      </c>
      <c r="D13294" t="s">
        <v>9685</v>
      </c>
      <c r="E13294" t="s">
        <v>2925</v>
      </c>
      <c r="F13294" t="s">
        <v>89</v>
      </c>
      <c r="G13294" t="s">
        <v>89</v>
      </c>
      <c r="H13294" t="s">
        <v>93</v>
      </c>
    </row>
    <row r="13295" spans="1:8" x14ac:dyDescent="0.25">
      <c r="A13295" t="s">
        <v>429</v>
      </c>
      <c r="B13295" t="s">
        <v>9686</v>
      </c>
      <c r="C13295" t="s">
        <v>89</v>
      </c>
      <c r="D13295" t="s">
        <v>9687</v>
      </c>
      <c r="E13295" t="s">
        <v>2925</v>
      </c>
      <c r="F13295" t="s">
        <v>89</v>
      </c>
      <c r="G13295" t="s">
        <v>89</v>
      </c>
      <c r="H13295" t="s">
        <v>93</v>
      </c>
    </row>
    <row r="13296" spans="1:8" x14ac:dyDescent="0.25">
      <c r="A13296" t="s">
        <v>429</v>
      </c>
      <c r="B13296" t="s">
        <v>9688</v>
      </c>
      <c r="C13296" t="s">
        <v>89</v>
      </c>
      <c r="D13296" t="s">
        <v>9689</v>
      </c>
      <c r="E13296" t="s">
        <v>1221</v>
      </c>
      <c r="F13296" t="s">
        <v>89</v>
      </c>
      <c r="G13296" t="s">
        <v>89</v>
      </c>
      <c r="H13296" t="s">
        <v>93</v>
      </c>
    </row>
    <row r="13297" spans="1:8" x14ac:dyDescent="0.25">
      <c r="A13297" t="s">
        <v>429</v>
      </c>
      <c r="B13297" t="s">
        <v>9690</v>
      </c>
      <c r="C13297" t="s">
        <v>89</v>
      </c>
      <c r="D13297" t="s">
        <v>9691</v>
      </c>
      <c r="E13297" t="s">
        <v>1221</v>
      </c>
      <c r="F13297" t="s">
        <v>89</v>
      </c>
      <c r="G13297" t="s">
        <v>89</v>
      </c>
      <c r="H13297" t="s">
        <v>93</v>
      </c>
    </row>
    <row r="13298" spans="1:8" x14ac:dyDescent="0.25">
      <c r="A13298" t="s">
        <v>429</v>
      </c>
      <c r="B13298" t="s">
        <v>9692</v>
      </c>
      <c r="C13298" t="s">
        <v>89</v>
      </c>
      <c r="D13298" t="s">
        <v>9693</v>
      </c>
      <c r="E13298" t="s">
        <v>1221</v>
      </c>
      <c r="F13298" t="s">
        <v>89</v>
      </c>
      <c r="G13298" t="s">
        <v>89</v>
      </c>
      <c r="H13298" t="s">
        <v>93</v>
      </c>
    </row>
    <row r="13299" spans="1:8" x14ac:dyDescent="0.25">
      <c r="A13299" t="s">
        <v>429</v>
      </c>
      <c r="B13299" t="s">
        <v>9694</v>
      </c>
      <c r="C13299" t="s">
        <v>89</v>
      </c>
      <c r="D13299" t="s">
        <v>9695</v>
      </c>
      <c r="E13299" t="s">
        <v>1615</v>
      </c>
      <c r="F13299" t="s">
        <v>89</v>
      </c>
      <c r="G13299" t="s">
        <v>89</v>
      </c>
      <c r="H13299" t="s">
        <v>93</v>
      </c>
    </row>
    <row r="13300" spans="1:8" x14ac:dyDescent="0.25">
      <c r="A13300" t="s">
        <v>429</v>
      </c>
      <c r="B13300" t="s">
        <v>9696</v>
      </c>
      <c r="C13300" t="s">
        <v>89</v>
      </c>
      <c r="D13300" t="s">
        <v>9697</v>
      </c>
      <c r="E13300" t="s">
        <v>1615</v>
      </c>
      <c r="F13300" t="s">
        <v>89</v>
      </c>
      <c r="G13300" t="s">
        <v>89</v>
      </c>
      <c r="H13300" t="s">
        <v>93</v>
      </c>
    </row>
    <row r="13301" spans="1:8" x14ac:dyDescent="0.25">
      <c r="A13301" t="s">
        <v>429</v>
      </c>
      <c r="B13301" t="s">
        <v>9698</v>
      </c>
      <c r="C13301" t="s">
        <v>89</v>
      </c>
      <c r="D13301" t="s">
        <v>9699</v>
      </c>
      <c r="E13301" t="s">
        <v>1615</v>
      </c>
      <c r="F13301" t="s">
        <v>89</v>
      </c>
      <c r="G13301" t="s">
        <v>89</v>
      </c>
      <c r="H13301" t="s">
        <v>93</v>
      </c>
    </row>
    <row r="13302" spans="1:8" x14ac:dyDescent="0.25">
      <c r="A13302" t="s">
        <v>429</v>
      </c>
      <c r="B13302" t="s">
        <v>9700</v>
      </c>
      <c r="C13302" t="s">
        <v>89</v>
      </c>
      <c r="D13302" t="s">
        <v>9701</v>
      </c>
      <c r="E13302" t="s">
        <v>1221</v>
      </c>
      <c r="F13302" t="s">
        <v>89</v>
      </c>
      <c r="G13302" t="s">
        <v>89</v>
      </c>
      <c r="H13302" t="s">
        <v>93</v>
      </c>
    </row>
    <row r="13303" spans="1:8" x14ac:dyDescent="0.25">
      <c r="A13303" t="s">
        <v>429</v>
      </c>
      <c r="B13303" t="s">
        <v>9702</v>
      </c>
      <c r="C13303" t="s">
        <v>89</v>
      </c>
      <c r="D13303" t="s">
        <v>9703</v>
      </c>
      <c r="E13303" t="s">
        <v>1221</v>
      </c>
      <c r="F13303" t="s">
        <v>89</v>
      </c>
      <c r="G13303" t="s">
        <v>89</v>
      </c>
      <c r="H13303" t="s">
        <v>93</v>
      </c>
    </row>
    <row r="13304" spans="1:8" x14ac:dyDescent="0.25">
      <c r="A13304" t="s">
        <v>429</v>
      </c>
      <c r="B13304" t="s">
        <v>9704</v>
      </c>
      <c r="C13304" t="s">
        <v>89</v>
      </c>
      <c r="D13304" t="s">
        <v>9705</v>
      </c>
      <c r="E13304" t="s">
        <v>1221</v>
      </c>
      <c r="F13304" t="s">
        <v>89</v>
      </c>
      <c r="G13304" t="s">
        <v>89</v>
      </c>
      <c r="H13304" t="s">
        <v>93</v>
      </c>
    </row>
    <row r="13305" spans="1:8" x14ac:dyDescent="0.25">
      <c r="A13305" t="s">
        <v>429</v>
      </c>
      <c r="B13305" t="s">
        <v>9706</v>
      </c>
      <c r="C13305" t="s">
        <v>89</v>
      </c>
      <c r="D13305" t="s">
        <v>9707</v>
      </c>
      <c r="E13305" t="s">
        <v>1615</v>
      </c>
      <c r="F13305" t="s">
        <v>89</v>
      </c>
      <c r="G13305" t="s">
        <v>89</v>
      </c>
      <c r="H13305" t="s">
        <v>93</v>
      </c>
    </row>
    <row r="13306" spans="1:8" x14ac:dyDescent="0.25">
      <c r="A13306" t="s">
        <v>429</v>
      </c>
      <c r="B13306" t="s">
        <v>9708</v>
      </c>
      <c r="C13306" t="s">
        <v>89</v>
      </c>
      <c r="D13306" t="s">
        <v>9709</v>
      </c>
      <c r="E13306" t="s">
        <v>1615</v>
      </c>
      <c r="F13306" t="s">
        <v>89</v>
      </c>
      <c r="G13306" t="s">
        <v>89</v>
      </c>
      <c r="H13306" t="s">
        <v>93</v>
      </c>
    </row>
    <row r="13307" spans="1:8" x14ac:dyDescent="0.25">
      <c r="A13307" t="s">
        <v>429</v>
      </c>
      <c r="B13307" t="s">
        <v>9710</v>
      </c>
      <c r="C13307" t="s">
        <v>89</v>
      </c>
      <c r="D13307" t="s">
        <v>9711</v>
      </c>
      <c r="E13307" t="s">
        <v>1615</v>
      </c>
      <c r="F13307" t="s">
        <v>89</v>
      </c>
      <c r="G13307" t="s">
        <v>89</v>
      </c>
      <c r="H13307" t="s">
        <v>93</v>
      </c>
    </row>
    <row r="13308" spans="1:8" x14ac:dyDescent="0.25">
      <c r="A13308" t="s">
        <v>429</v>
      </c>
      <c r="B13308" t="s">
        <v>9712</v>
      </c>
      <c r="C13308" t="s">
        <v>89</v>
      </c>
      <c r="D13308" t="s">
        <v>9713</v>
      </c>
      <c r="E13308" t="s">
        <v>1231</v>
      </c>
      <c r="F13308" t="s">
        <v>89</v>
      </c>
      <c r="G13308" t="s">
        <v>89</v>
      </c>
      <c r="H13308" t="s">
        <v>93</v>
      </c>
    </row>
    <row r="13309" spans="1:8" x14ac:dyDescent="0.25">
      <c r="A13309" t="s">
        <v>429</v>
      </c>
      <c r="B13309" t="s">
        <v>9714</v>
      </c>
      <c r="C13309" t="s">
        <v>89</v>
      </c>
      <c r="D13309" t="s">
        <v>9713</v>
      </c>
      <c r="E13309" t="s">
        <v>1231</v>
      </c>
      <c r="F13309" t="s">
        <v>89</v>
      </c>
      <c r="G13309" t="s">
        <v>89</v>
      </c>
      <c r="H13309" t="s">
        <v>93</v>
      </c>
    </row>
    <row r="13310" spans="1:8" x14ac:dyDescent="0.25">
      <c r="A13310" t="s">
        <v>429</v>
      </c>
      <c r="B13310" t="s">
        <v>9715</v>
      </c>
      <c r="C13310" t="s">
        <v>89</v>
      </c>
      <c r="D13310" t="s">
        <v>9716</v>
      </c>
      <c r="E13310" t="s">
        <v>1388</v>
      </c>
      <c r="F13310" t="s">
        <v>89</v>
      </c>
      <c r="G13310" t="s">
        <v>89</v>
      </c>
      <c r="H13310" t="s">
        <v>93</v>
      </c>
    </row>
    <row r="13311" spans="1:8" x14ac:dyDescent="0.25">
      <c r="A13311" t="s">
        <v>429</v>
      </c>
      <c r="B13311" t="s">
        <v>9718</v>
      </c>
      <c r="C13311" t="s">
        <v>89</v>
      </c>
      <c r="D13311" t="s">
        <v>9719</v>
      </c>
      <c r="E13311" t="s">
        <v>1129</v>
      </c>
      <c r="F13311" t="s">
        <v>89</v>
      </c>
      <c r="G13311" t="s">
        <v>89</v>
      </c>
      <c r="H13311" t="s">
        <v>93</v>
      </c>
    </row>
    <row r="13312" spans="1:8" x14ac:dyDescent="0.25">
      <c r="A13312" t="s">
        <v>429</v>
      </c>
      <c r="B13312" t="s">
        <v>9720</v>
      </c>
      <c r="C13312" t="s">
        <v>89</v>
      </c>
      <c r="D13312" t="s">
        <v>9721</v>
      </c>
      <c r="E13312" t="s">
        <v>1129</v>
      </c>
      <c r="F13312" t="s">
        <v>89</v>
      </c>
      <c r="G13312" t="s">
        <v>89</v>
      </c>
      <c r="H13312" t="s">
        <v>93</v>
      </c>
    </row>
    <row r="13313" spans="1:8" x14ac:dyDescent="0.25">
      <c r="A13313" t="s">
        <v>429</v>
      </c>
      <c r="B13313" t="s">
        <v>9722</v>
      </c>
      <c r="C13313" t="s">
        <v>89</v>
      </c>
      <c r="D13313" t="s">
        <v>9723</v>
      </c>
      <c r="E13313" t="s">
        <v>1770</v>
      </c>
      <c r="F13313" t="s">
        <v>89</v>
      </c>
      <c r="G13313" t="s">
        <v>89</v>
      </c>
      <c r="H13313" t="s">
        <v>93</v>
      </c>
    </row>
    <row r="13314" spans="1:8" x14ac:dyDescent="0.25">
      <c r="A13314" t="s">
        <v>429</v>
      </c>
      <c r="B13314" t="s">
        <v>9724</v>
      </c>
      <c r="C13314" t="s">
        <v>89</v>
      </c>
      <c r="D13314" t="s">
        <v>9725</v>
      </c>
      <c r="E13314" t="s">
        <v>3601</v>
      </c>
      <c r="F13314" t="s">
        <v>89</v>
      </c>
      <c r="G13314" t="s">
        <v>89</v>
      </c>
      <c r="H13314" t="s">
        <v>93</v>
      </c>
    </row>
    <row r="13315" spans="1:8" x14ac:dyDescent="0.25">
      <c r="A13315" t="s">
        <v>429</v>
      </c>
      <c r="B13315" t="s">
        <v>9730</v>
      </c>
      <c r="C13315" t="s">
        <v>89</v>
      </c>
      <c r="D13315" t="s">
        <v>9731</v>
      </c>
      <c r="E13315" t="s">
        <v>1205</v>
      </c>
      <c r="F13315" t="s">
        <v>89</v>
      </c>
      <c r="G13315" t="s">
        <v>89</v>
      </c>
      <c r="H13315" t="s">
        <v>93</v>
      </c>
    </row>
    <row r="13316" spans="1:8" x14ac:dyDescent="0.25">
      <c r="A13316" t="s">
        <v>429</v>
      </c>
      <c r="B13316" t="s">
        <v>9732</v>
      </c>
      <c r="C13316" t="s">
        <v>89</v>
      </c>
      <c r="D13316" t="s">
        <v>9733</v>
      </c>
      <c r="E13316" t="s">
        <v>1205</v>
      </c>
      <c r="F13316" t="s">
        <v>89</v>
      </c>
      <c r="G13316" t="s">
        <v>89</v>
      </c>
      <c r="H13316" t="s">
        <v>93</v>
      </c>
    </row>
    <row r="13317" spans="1:8" x14ac:dyDescent="0.25">
      <c r="A13317" t="s">
        <v>429</v>
      </c>
      <c r="B13317" t="s">
        <v>9734</v>
      </c>
      <c r="C13317" t="s">
        <v>89</v>
      </c>
      <c r="D13317" t="s">
        <v>9735</v>
      </c>
      <c r="E13317" t="s">
        <v>1205</v>
      </c>
      <c r="F13317" t="s">
        <v>89</v>
      </c>
      <c r="G13317" t="s">
        <v>89</v>
      </c>
      <c r="H13317" t="s">
        <v>93</v>
      </c>
    </row>
    <row r="13318" spans="1:8" x14ac:dyDescent="0.25">
      <c r="A13318" t="s">
        <v>429</v>
      </c>
      <c r="B13318" t="s">
        <v>9736</v>
      </c>
      <c r="C13318" t="s">
        <v>89</v>
      </c>
      <c r="D13318" t="s">
        <v>9737</v>
      </c>
      <c r="E13318" t="s">
        <v>1097</v>
      </c>
      <c r="F13318" t="s">
        <v>89</v>
      </c>
      <c r="G13318" t="s">
        <v>89</v>
      </c>
      <c r="H13318" t="s">
        <v>93</v>
      </c>
    </row>
    <row r="13319" spans="1:8" x14ac:dyDescent="0.25">
      <c r="A13319" t="s">
        <v>429</v>
      </c>
      <c r="B13319" t="s">
        <v>9738</v>
      </c>
      <c r="C13319" t="s">
        <v>89</v>
      </c>
      <c r="D13319" t="s">
        <v>9737</v>
      </c>
      <c r="E13319" t="s">
        <v>1097</v>
      </c>
      <c r="F13319" t="s">
        <v>89</v>
      </c>
      <c r="G13319" t="s">
        <v>89</v>
      </c>
      <c r="H13319" t="s">
        <v>93</v>
      </c>
    </row>
    <row r="13320" spans="1:8" x14ac:dyDescent="0.25">
      <c r="A13320" t="s">
        <v>429</v>
      </c>
      <c r="B13320" t="s">
        <v>9739</v>
      </c>
      <c r="C13320" t="s">
        <v>89</v>
      </c>
      <c r="D13320" t="s">
        <v>9737</v>
      </c>
      <c r="E13320" t="s">
        <v>1097</v>
      </c>
      <c r="F13320" t="s">
        <v>89</v>
      </c>
      <c r="G13320" t="s">
        <v>89</v>
      </c>
      <c r="H13320" t="s">
        <v>93</v>
      </c>
    </row>
    <row r="13321" spans="1:8" x14ac:dyDescent="0.25">
      <c r="A13321" t="s">
        <v>429</v>
      </c>
      <c r="B13321" t="s">
        <v>9740</v>
      </c>
      <c r="C13321" t="s">
        <v>89</v>
      </c>
      <c r="D13321" t="s">
        <v>9741</v>
      </c>
      <c r="E13321" t="s">
        <v>1097</v>
      </c>
      <c r="F13321" t="s">
        <v>89</v>
      </c>
      <c r="G13321" t="s">
        <v>89</v>
      </c>
      <c r="H13321" t="s">
        <v>93</v>
      </c>
    </row>
    <row r="13322" spans="1:8" x14ac:dyDescent="0.25">
      <c r="A13322" t="s">
        <v>429</v>
      </c>
      <c r="B13322" t="s">
        <v>9742</v>
      </c>
      <c r="C13322" t="s">
        <v>89</v>
      </c>
      <c r="D13322" t="s">
        <v>9741</v>
      </c>
      <c r="E13322" t="s">
        <v>1097</v>
      </c>
      <c r="F13322" t="s">
        <v>89</v>
      </c>
      <c r="G13322" t="s">
        <v>89</v>
      </c>
      <c r="H13322" t="s">
        <v>93</v>
      </c>
    </row>
    <row r="13323" spans="1:8" x14ac:dyDescent="0.25">
      <c r="A13323" t="s">
        <v>429</v>
      </c>
      <c r="B13323" t="s">
        <v>9743</v>
      </c>
      <c r="C13323" t="s">
        <v>89</v>
      </c>
      <c r="D13323" t="s">
        <v>9741</v>
      </c>
      <c r="E13323" t="s">
        <v>1097</v>
      </c>
      <c r="F13323" t="s">
        <v>89</v>
      </c>
      <c r="G13323" t="s">
        <v>89</v>
      </c>
      <c r="H13323" t="s">
        <v>93</v>
      </c>
    </row>
    <row r="13324" spans="1:8" x14ac:dyDescent="0.25">
      <c r="A13324" t="s">
        <v>429</v>
      </c>
      <c r="B13324" t="s">
        <v>9744</v>
      </c>
      <c r="C13324" t="s">
        <v>89</v>
      </c>
      <c r="D13324" t="s">
        <v>9741</v>
      </c>
      <c r="E13324" t="s">
        <v>1097</v>
      </c>
      <c r="F13324" t="s">
        <v>89</v>
      </c>
      <c r="G13324" t="s">
        <v>89</v>
      </c>
      <c r="H13324" t="s">
        <v>93</v>
      </c>
    </row>
    <row r="13325" spans="1:8" x14ac:dyDescent="0.25">
      <c r="A13325" t="s">
        <v>429</v>
      </c>
      <c r="B13325" t="s">
        <v>9745</v>
      </c>
      <c r="C13325" t="s">
        <v>89</v>
      </c>
      <c r="D13325" t="s">
        <v>9741</v>
      </c>
      <c r="E13325" t="s">
        <v>1097</v>
      </c>
      <c r="F13325" t="s">
        <v>89</v>
      </c>
      <c r="G13325" t="s">
        <v>89</v>
      </c>
      <c r="H13325" t="s">
        <v>93</v>
      </c>
    </row>
    <row r="13326" spans="1:8" x14ac:dyDescent="0.25">
      <c r="A13326" t="s">
        <v>429</v>
      </c>
      <c r="B13326" t="s">
        <v>9746</v>
      </c>
      <c r="C13326" t="s">
        <v>89</v>
      </c>
      <c r="D13326" t="s">
        <v>9713</v>
      </c>
      <c r="E13326" t="s">
        <v>1543</v>
      </c>
      <c r="F13326" t="s">
        <v>89</v>
      </c>
      <c r="G13326" t="s">
        <v>89</v>
      </c>
      <c r="H13326" t="s">
        <v>93</v>
      </c>
    </row>
    <row r="13327" spans="1:8" x14ac:dyDescent="0.25">
      <c r="A13327" t="s">
        <v>429</v>
      </c>
      <c r="B13327" t="s">
        <v>9747</v>
      </c>
      <c r="C13327" t="s">
        <v>89</v>
      </c>
      <c r="D13327" t="s">
        <v>9713</v>
      </c>
      <c r="E13327" t="s">
        <v>1543</v>
      </c>
      <c r="F13327" t="s">
        <v>89</v>
      </c>
      <c r="G13327" t="s">
        <v>89</v>
      </c>
      <c r="H13327" t="s">
        <v>93</v>
      </c>
    </row>
    <row r="13328" spans="1:8" x14ac:dyDescent="0.25">
      <c r="A13328" t="s">
        <v>429</v>
      </c>
      <c r="B13328" t="s">
        <v>9748</v>
      </c>
      <c r="C13328" t="s">
        <v>89</v>
      </c>
      <c r="D13328" t="s">
        <v>9749</v>
      </c>
      <c r="E13328" t="s">
        <v>1102</v>
      </c>
      <c r="F13328" t="s">
        <v>89</v>
      </c>
      <c r="G13328" t="s">
        <v>89</v>
      </c>
      <c r="H13328" t="s">
        <v>93</v>
      </c>
    </row>
    <row r="13329" spans="1:8" x14ac:dyDescent="0.25">
      <c r="A13329" t="s">
        <v>429</v>
      </c>
      <c r="B13329" t="s">
        <v>9841</v>
      </c>
      <c r="C13329" t="s">
        <v>89</v>
      </c>
      <c r="D13329" t="s">
        <v>9842</v>
      </c>
      <c r="E13329" t="s">
        <v>1102</v>
      </c>
      <c r="F13329" t="s">
        <v>89</v>
      </c>
      <c r="G13329" t="s">
        <v>89</v>
      </c>
      <c r="H13329" t="s">
        <v>93</v>
      </c>
    </row>
    <row r="13330" spans="1:8" x14ac:dyDescent="0.25">
      <c r="A13330" t="s">
        <v>429</v>
      </c>
      <c r="B13330" t="s">
        <v>9843</v>
      </c>
      <c r="C13330" t="s">
        <v>89</v>
      </c>
      <c r="D13330" t="s">
        <v>9844</v>
      </c>
      <c r="E13330" t="s">
        <v>1102</v>
      </c>
      <c r="F13330" t="s">
        <v>89</v>
      </c>
      <c r="G13330" t="s">
        <v>89</v>
      </c>
      <c r="H13330" t="s">
        <v>93</v>
      </c>
    </row>
    <row r="13331" spans="1:8" x14ac:dyDescent="0.25">
      <c r="A13331" t="s">
        <v>429</v>
      </c>
      <c r="B13331" t="s">
        <v>9750</v>
      </c>
      <c r="C13331" t="s">
        <v>89</v>
      </c>
      <c r="D13331" t="s">
        <v>9751</v>
      </c>
      <c r="E13331" t="s">
        <v>1148</v>
      </c>
      <c r="F13331" t="s">
        <v>89</v>
      </c>
      <c r="G13331" t="s">
        <v>89</v>
      </c>
      <c r="H13331" t="s">
        <v>93</v>
      </c>
    </row>
    <row r="13332" spans="1:8" x14ac:dyDescent="0.25">
      <c r="A13332" t="s">
        <v>429</v>
      </c>
      <c r="B13332" t="s">
        <v>9752</v>
      </c>
      <c r="C13332" t="s">
        <v>89</v>
      </c>
      <c r="D13332" t="s">
        <v>9753</v>
      </c>
      <c r="E13332" t="s">
        <v>1102</v>
      </c>
      <c r="F13332" t="s">
        <v>89</v>
      </c>
      <c r="G13332" t="s">
        <v>89</v>
      </c>
      <c r="H13332" t="s">
        <v>93</v>
      </c>
    </row>
    <row r="13333" spans="1:8" x14ac:dyDescent="0.25">
      <c r="A13333" t="s">
        <v>429</v>
      </c>
      <c r="B13333" t="s">
        <v>9754</v>
      </c>
      <c r="C13333" t="s">
        <v>89</v>
      </c>
      <c r="D13333" t="s">
        <v>9755</v>
      </c>
      <c r="E13333" t="s">
        <v>1102</v>
      </c>
      <c r="F13333" t="s">
        <v>89</v>
      </c>
      <c r="G13333" t="s">
        <v>89</v>
      </c>
      <c r="H13333" t="s">
        <v>93</v>
      </c>
    </row>
    <row r="13334" spans="1:8" x14ac:dyDescent="0.25">
      <c r="A13334" t="s">
        <v>429</v>
      </c>
      <c r="B13334" t="s">
        <v>9756</v>
      </c>
      <c r="C13334" t="s">
        <v>89</v>
      </c>
      <c r="D13334" t="s">
        <v>9757</v>
      </c>
      <c r="E13334" t="s">
        <v>1148</v>
      </c>
      <c r="F13334" t="s">
        <v>89</v>
      </c>
      <c r="G13334" t="s">
        <v>89</v>
      </c>
      <c r="H13334" t="s">
        <v>93</v>
      </c>
    </row>
    <row r="13335" spans="1:8" x14ac:dyDescent="0.25">
      <c r="A13335" t="s">
        <v>429</v>
      </c>
      <c r="B13335" t="s">
        <v>9758</v>
      </c>
      <c r="C13335" t="s">
        <v>89</v>
      </c>
      <c r="D13335" t="s">
        <v>9749</v>
      </c>
      <c r="E13335" t="s">
        <v>1485</v>
      </c>
      <c r="F13335" t="s">
        <v>89</v>
      </c>
      <c r="G13335" t="s">
        <v>89</v>
      </c>
      <c r="H13335" t="s">
        <v>93</v>
      </c>
    </row>
    <row r="13336" spans="1:8" x14ac:dyDescent="0.25">
      <c r="A13336" t="s">
        <v>429</v>
      </c>
      <c r="B13336" t="s">
        <v>9845</v>
      </c>
      <c r="C13336" t="s">
        <v>89</v>
      </c>
      <c r="D13336" t="s">
        <v>9846</v>
      </c>
      <c r="E13336" t="s">
        <v>1102</v>
      </c>
      <c r="F13336" t="s">
        <v>89</v>
      </c>
      <c r="G13336" t="s">
        <v>89</v>
      </c>
      <c r="H13336" t="s">
        <v>93</v>
      </c>
    </row>
    <row r="13337" spans="1:8" x14ac:dyDescent="0.25">
      <c r="A13337" t="s">
        <v>429</v>
      </c>
      <c r="B13337" t="s">
        <v>9761</v>
      </c>
      <c r="C13337" t="s">
        <v>89</v>
      </c>
      <c r="D13337" t="s">
        <v>9762</v>
      </c>
      <c r="E13337" t="s">
        <v>1097</v>
      </c>
      <c r="F13337" t="s">
        <v>89</v>
      </c>
      <c r="G13337" t="s">
        <v>89</v>
      </c>
      <c r="H13337" t="s">
        <v>93</v>
      </c>
    </row>
    <row r="13338" spans="1:8" x14ac:dyDescent="0.25">
      <c r="A13338" t="s">
        <v>429</v>
      </c>
      <c r="B13338" t="s">
        <v>9763</v>
      </c>
      <c r="C13338" t="s">
        <v>89</v>
      </c>
      <c r="D13338" t="s">
        <v>9762</v>
      </c>
      <c r="E13338" t="s">
        <v>1355</v>
      </c>
      <c r="F13338" t="s">
        <v>89</v>
      </c>
      <c r="G13338" t="s">
        <v>89</v>
      </c>
      <c r="H13338" t="s">
        <v>93</v>
      </c>
    </row>
    <row r="13339" spans="1:8" x14ac:dyDescent="0.25">
      <c r="A13339" t="s">
        <v>429</v>
      </c>
      <c r="B13339" t="s">
        <v>9764</v>
      </c>
      <c r="C13339" t="s">
        <v>89</v>
      </c>
      <c r="D13339" t="s">
        <v>9762</v>
      </c>
      <c r="E13339" t="s">
        <v>1097</v>
      </c>
      <c r="F13339" t="s">
        <v>89</v>
      </c>
      <c r="G13339" t="s">
        <v>89</v>
      </c>
      <c r="H13339" t="s">
        <v>93</v>
      </c>
    </row>
    <row r="13340" spans="1:8" x14ac:dyDescent="0.25">
      <c r="A13340" t="s">
        <v>429</v>
      </c>
      <c r="B13340" t="s">
        <v>9765</v>
      </c>
      <c r="C13340" t="s">
        <v>89</v>
      </c>
      <c r="D13340" t="s">
        <v>9762</v>
      </c>
      <c r="E13340" t="s">
        <v>1355</v>
      </c>
      <c r="F13340" t="s">
        <v>89</v>
      </c>
      <c r="G13340" t="s">
        <v>89</v>
      </c>
      <c r="H13340" t="s">
        <v>93</v>
      </c>
    </row>
    <row r="13341" spans="1:8" x14ac:dyDescent="0.25">
      <c r="A13341" t="s">
        <v>429</v>
      </c>
      <c r="B13341" t="s">
        <v>9766</v>
      </c>
      <c r="C13341" t="s">
        <v>89</v>
      </c>
      <c r="D13341" t="s">
        <v>9762</v>
      </c>
      <c r="E13341" t="s">
        <v>1097</v>
      </c>
      <c r="F13341" t="s">
        <v>89</v>
      </c>
      <c r="G13341" t="s">
        <v>89</v>
      </c>
      <c r="H13341" t="s">
        <v>93</v>
      </c>
    </row>
    <row r="13342" spans="1:8" x14ac:dyDescent="0.25">
      <c r="A13342" t="s">
        <v>429</v>
      </c>
      <c r="B13342" t="s">
        <v>9767</v>
      </c>
      <c r="C13342" t="s">
        <v>89</v>
      </c>
      <c r="D13342" t="s">
        <v>9762</v>
      </c>
      <c r="E13342" t="s">
        <v>1355</v>
      </c>
      <c r="F13342" t="s">
        <v>89</v>
      </c>
      <c r="G13342" t="s">
        <v>89</v>
      </c>
      <c r="H13342" t="s">
        <v>93</v>
      </c>
    </row>
    <row r="13343" spans="1:8" x14ac:dyDescent="0.25">
      <c r="A13343" t="s">
        <v>429</v>
      </c>
      <c r="B13343" t="s">
        <v>9768</v>
      </c>
      <c r="C13343" t="s">
        <v>89</v>
      </c>
      <c r="D13343" t="s">
        <v>9769</v>
      </c>
      <c r="E13343" t="s">
        <v>1615</v>
      </c>
      <c r="F13343" t="s">
        <v>89</v>
      </c>
      <c r="G13343" t="s">
        <v>89</v>
      </c>
      <c r="H13343" t="s">
        <v>93</v>
      </c>
    </row>
    <row r="13344" spans="1:8" x14ac:dyDescent="0.25">
      <c r="A13344" t="s">
        <v>429</v>
      </c>
      <c r="B13344" t="s">
        <v>9770</v>
      </c>
      <c r="C13344" t="s">
        <v>89</v>
      </c>
      <c r="D13344" t="s">
        <v>9769</v>
      </c>
      <c r="E13344" t="s">
        <v>3011</v>
      </c>
      <c r="F13344" t="s">
        <v>89</v>
      </c>
      <c r="G13344" t="s">
        <v>89</v>
      </c>
      <c r="H13344" t="s">
        <v>93</v>
      </c>
    </row>
    <row r="13345" spans="1:8" x14ac:dyDescent="0.25">
      <c r="A13345" t="s">
        <v>429</v>
      </c>
      <c r="B13345" t="s">
        <v>9771</v>
      </c>
      <c r="C13345" t="s">
        <v>89</v>
      </c>
      <c r="D13345" t="s">
        <v>9772</v>
      </c>
      <c r="E13345" t="s">
        <v>1615</v>
      </c>
      <c r="F13345" t="s">
        <v>89</v>
      </c>
      <c r="G13345" t="s">
        <v>89</v>
      </c>
      <c r="H13345" t="s">
        <v>93</v>
      </c>
    </row>
    <row r="13346" spans="1:8" x14ac:dyDescent="0.25">
      <c r="A13346" t="s">
        <v>429</v>
      </c>
      <c r="B13346" t="s">
        <v>9773</v>
      </c>
      <c r="C13346" t="s">
        <v>89</v>
      </c>
      <c r="D13346" t="s">
        <v>9772</v>
      </c>
      <c r="E13346" t="s">
        <v>3011</v>
      </c>
      <c r="F13346" t="s">
        <v>89</v>
      </c>
      <c r="G13346" t="s">
        <v>89</v>
      </c>
      <c r="H13346" t="s">
        <v>93</v>
      </c>
    </row>
    <row r="13347" spans="1:8" x14ac:dyDescent="0.25">
      <c r="A13347" t="s">
        <v>429</v>
      </c>
      <c r="B13347" t="s">
        <v>9774</v>
      </c>
      <c r="C13347" t="s">
        <v>89</v>
      </c>
      <c r="D13347" t="s">
        <v>9775</v>
      </c>
      <c r="E13347" t="s">
        <v>1100</v>
      </c>
      <c r="F13347" t="s">
        <v>89</v>
      </c>
      <c r="G13347" t="s">
        <v>89</v>
      </c>
      <c r="H13347" t="s">
        <v>93</v>
      </c>
    </row>
    <row r="13348" spans="1:8" x14ac:dyDescent="0.25">
      <c r="A13348" t="s">
        <v>429</v>
      </c>
      <c r="B13348" t="s">
        <v>9776</v>
      </c>
      <c r="C13348" t="s">
        <v>89</v>
      </c>
      <c r="D13348" t="s">
        <v>9775</v>
      </c>
      <c r="E13348" t="s">
        <v>1207</v>
      </c>
      <c r="F13348" t="s">
        <v>89</v>
      </c>
      <c r="G13348" t="s">
        <v>89</v>
      </c>
      <c r="H13348" t="s">
        <v>93</v>
      </c>
    </row>
    <row r="13349" spans="1:8" x14ac:dyDescent="0.25">
      <c r="A13349" t="s">
        <v>429</v>
      </c>
      <c r="B13349" t="s">
        <v>9777</v>
      </c>
      <c r="C13349" t="s">
        <v>89</v>
      </c>
      <c r="D13349" t="s">
        <v>9775</v>
      </c>
      <c r="E13349" t="s">
        <v>2169</v>
      </c>
      <c r="F13349" t="s">
        <v>89</v>
      </c>
      <c r="G13349" t="s">
        <v>89</v>
      </c>
      <c r="H13349" t="s">
        <v>93</v>
      </c>
    </row>
    <row r="13350" spans="1:8" x14ac:dyDescent="0.25">
      <c r="A13350" t="s">
        <v>429</v>
      </c>
      <c r="B13350" t="s">
        <v>9778</v>
      </c>
      <c r="C13350" t="s">
        <v>89</v>
      </c>
      <c r="D13350" t="s">
        <v>9775</v>
      </c>
      <c r="E13350" t="s">
        <v>2925</v>
      </c>
      <c r="F13350" t="s">
        <v>89</v>
      </c>
      <c r="G13350" t="s">
        <v>89</v>
      </c>
      <c r="H13350" t="s">
        <v>93</v>
      </c>
    </row>
    <row r="13351" spans="1:8" x14ac:dyDescent="0.25">
      <c r="A13351" t="s">
        <v>429</v>
      </c>
      <c r="B13351" t="s">
        <v>9779</v>
      </c>
      <c r="C13351" t="s">
        <v>89</v>
      </c>
      <c r="D13351" t="s">
        <v>9780</v>
      </c>
      <c r="E13351" t="s">
        <v>2837</v>
      </c>
      <c r="F13351" t="s">
        <v>89</v>
      </c>
      <c r="G13351" t="s">
        <v>89</v>
      </c>
      <c r="H13351" t="s">
        <v>93</v>
      </c>
    </row>
    <row r="13352" spans="1:8" x14ac:dyDescent="0.25">
      <c r="A13352" t="s">
        <v>429</v>
      </c>
      <c r="B13352" t="s">
        <v>9781</v>
      </c>
      <c r="C13352" t="s">
        <v>89</v>
      </c>
      <c r="D13352" t="s">
        <v>9780</v>
      </c>
      <c r="E13352" t="s">
        <v>9782</v>
      </c>
      <c r="F13352" t="s">
        <v>89</v>
      </c>
      <c r="G13352" t="s">
        <v>89</v>
      </c>
      <c r="H13352" t="s">
        <v>93</v>
      </c>
    </row>
    <row r="13353" spans="1:8" x14ac:dyDescent="0.25">
      <c r="A13353" t="s">
        <v>429</v>
      </c>
      <c r="B13353" t="s">
        <v>9783</v>
      </c>
      <c r="C13353" t="s">
        <v>89</v>
      </c>
      <c r="D13353" t="s">
        <v>9780</v>
      </c>
      <c r="E13353" t="s">
        <v>1923</v>
      </c>
      <c r="F13353" t="s">
        <v>89</v>
      </c>
      <c r="G13353" t="s">
        <v>89</v>
      </c>
      <c r="H13353" t="s">
        <v>93</v>
      </c>
    </row>
    <row r="13354" spans="1:8" x14ac:dyDescent="0.25">
      <c r="A13354" t="s">
        <v>429</v>
      </c>
      <c r="B13354" t="s">
        <v>9784</v>
      </c>
      <c r="C13354" t="s">
        <v>89</v>
      </c>
      <c r="D13354" t="s">
        <v>9785</v>
      </c>
      <c r="E13354" t="s">
        <v>1582</v>
      </c>
      <c r="F13354" t="s">
        <v>89</v>
      </c>
      <c r="G13354" t="s">
        <v>89</v>
      </c>
      <c r="H13354" t="s">
        <v>93</v>
      </c>
    </row>
    <row r="13355" spans="1:8" x14ac:dyDescent="0.25">
      <c r="A13355" t="s">
        <v>429</v>
      </c>
      <c r="B13355" t="s">
        <v>9786</v>
      </c>
      <c r="C13355" t="s">
        <v>89</v>
      </c>
      <c r="D13355" t="s">
        <v>9785</v>
      </c>
      <c r="E13355" t="s">
        <v>2012</v>
      </c>
      <c r="F13355" t="s">
        <v>89</v>
      </c>
      <c r="G13355" t="s">
        <v>89</v>
      </c>
      <c r="H13355" t="s">
        <v>93</v>
      </c>
    </row>
    <row r="13356" spans="1:8" x14ac:dyDescent="0.25">
      <c r="A13356" t="s">
        <v>429</v>
      </c>
      <c r="B13356" t="s">
        <v>9787</v>
      </c>
      <c r="C13356" t="s">
        <v>89</v>
      </c>
      <c r="D13356" t="s">
        <v>9785</v>
      </c>
      <c r="E13356" t="s">
        <v>2020</v>
      </c>
      <c r="F13356" t="s">
        <v>89</v>
      </c>
      <c r="G13356" t="s">
        <v>89</v>
      </c>
      <c r="H13356" t="s">
        <v>93</v>
      </c>
    </row>
    <row r="13357" spans="1:8" x14ac:dyDescent="0.25">
      <c r="A13357" t="s">
        <v>429</v>
      </c>
      <c r="B13357" t="s">
        <v>9788</v>
      </c>
      <c r="C13357" t="s">
        <v>89</v>
      </c>
      <c r="D13357" t="s">
        <v>9789</v>
      </c>
      <c r="E13357" t="s">
        <v>1569</v>
      </c>
      <c r="F13357" t="s">
        <v>89</v>
      </c>
      <c r="G13357" t="s">
        <v>89</v>
      </c>
      <c r="H13357" t="s">
        <v>93</v>
      </c>
    </row>
    <row r="13358" spans="1:8" x14ac:dyDescent="0.25">
      <c r="A13358" t="s">
        <v>429</v>
      </c>
      <c r="B13358" t="s">
        <v>9790</v>
      </c>
      <c r="C13358" t="s">
        <v>89</v>
      </c>
      <c r="D13358" t="s">
        <v>9789</v>
      </c>
      <c r="E13358" t="s">
        <v>1582</v>
      </c>
      <c r="F13358" t="s">
        <v>89</v>
      </c>
      <c r="G13358" t="s">
        <v>89</v>
      </c>
      <c r="H13358" t="s">
        <v>93</v>
      </c>
    </row>
    <row r="13359" spans="1:8" x14ac:dyDescent="0.25">
      <c r="A13359" t="s">
        <v>429</v>
      </c>
      <c r="B13359" t="s">
        <v>9791</v>
      </c>
      <c r="C13359" t="s">
        <v>89</v>
      </c>
      <c r="D13359" t="s">
        <v>9789</v>
      </c>
      <c r="E13359" t="s">
        <v>1904</v>
      </c>
      <c r="F13359" t="s">
        <v>89</v>
      </c>
      <c r="G13359" t="s">
        <v>89</v>
      </c>
      <c r="H13359" t="s">
        <v>93</v>
      </c>
    </row>
    <row r="13360" spans="1:8" x14ac:dyDescent="0.25">
      <c r="A13360" t="s">
        <v>429</v>
      </c>
      <c r="B13360" t="s">
        <v>9792</v>
      </c>
      <c r="C13360" t="s">
        <v>89</v>
      </c>
      <c r="D13360" t="s">
        <v>9789</v>
      </c>
      <c r="E13360" t="s">
        <v>1930</v>
      </c>
      <c r="F13360" t="s">
        <v>89</v>
      </c>
      <c r="G13360" t="s">
        <v>89</v>
      </c>
      <c r="H13360" t="s">
        <v>93</v>
      </c>
    </row>
    <row r="13361" spans="1:8" x14ac:dyDescent="0.25">
      <c r="A13361" t="s">
        <v>429</v>
      </c>
      <c r="B13361" t="s">
        <v>9793</v>
      </c>
      <c r="C13361" t="s">
        <v>89</v>
      </c>
      <c r="D13361" t="s">
        <v>9794</v>
      </c>
      <c r="E13361" t="s">
        <v>1569</v>
      </c>
      <c r="F13361" t="s">
        <v>89</v>
      </c>
      <c r="G13361" t="s">
        <v>89</v>
      </c>
      <c r="H13361" t="s">
        <v>93</v>
      </c>
    </row>
    <row r="13362" spans="1:8" x14ac:dyDescent="0.25">
      <c r="A13362" t="s">
        <v>429</v>
      </c>
      <c r="B13362" t="s">
        <v>9795</v>
      </c>
      <c r="C13362" t="s">
        <v>89</v>
      </c>
      <c r="D13362" t="s">
        <v>9796</v>
      </c>
      <c r="E13362" t="s">
        <v>1582</v>
      </c>
      <c r="F13362" t="s">
        <v>89</v>
      </c>
      <c r="G13362" t="s">
        <v>89</v>
      </c>
      <c r="H13362" t="s">
        <v>93</v>
      </c>
    </row>
    <row r="13363" spans="1:8" x14ac:dyDescent="0.25">
      <c r="A13363" t="s">
        <v>429</v>
      </c>
      <c r="B13363" t="s">
        <v>9797</v>
      </c>
      <c r="C13363" t="s">
        <v>89</v>
      </c>
      <c r="D13363" t="s">
        <v>9798</v>
      </c>
      <c r="E13363" t="s">
        <v>1904</v>
      </c>
      <c r="F13363" t="s">
        <v>89</v>
      </c>
      <c r="G13363" t="s">
        <v>89</v>
      </c>
      <c r="H13363" t="s">
        <v>93</v>
      </c>
    </row>
    <row r="13364" spans="1:8" x14ac:dyDescent="0.25">
      <c r="A13364" t="s">
        <v>429</v>
      </c>
      <c r="B13364" t="s">
        <v>9799</v>
      </c>
      <c r="C13364" t="s">
        <v>89</v>
      </c>
      <c r="D13364" t="s">
        <v>9800</v>
      </c>
      <c r="E13364" t="s">
        <v>1930</v>
      </c>
      <c r="F13364" t="s">
        <v>89</v>
      </c>
      <c r="G13364" t="s">
        <v>89</v>
      </c>
      <c r="H13364" t="s">
        <v>93</v>
      </c>
    </row>
    <row r="13365" spans="1:8" x14ac:dyDescent="0.25">
      <c r="A13365" t="s">
        <v>429</v>
      </c>
      <c r="B13365" t="s">
        <v>9801</v>
      </c>
      <c r="C13365" t="s">
        <v>89</v>
      </c>
      <c r="D13365" t="s">
        <v>9802</v>
      </c>
      <c r="E13365" t="s">
        <v>1582</v>
      </c>
      <c r="F13365" t="s">
        <v>89</v>
      </c>
      <c r="G13365" t="s">
        <v>89</v>
      </c>
      <c r="H13365" t="s">
        <v>93</v>
      </c>
    </row>
    <row r="13366" spans="1:8" x14ac:dyDescent="0.25">
      <c r="A13366" t="s">
        <v>429</v>
      </c>
      <c r="B13366" t="s">
        <v>9803</v>
      </c>
      <c r="C13366" t="s">
        <v>89</v>
      </c>
      <c r="D13366" t="s">
        <v>9804</v>
      </c>
      <c r="E13366" t="s">
        <v>1582</v>
      </c>
      <c r="F13366" t="s">
        <v>89</v>
      </c>
      <c r="G13366" t="s">
        <v>89</v>
      </c>
      <c r="H13366" t="s">
        <v>93</v>
      </c>
    </row>
    <row r="13367" spans="1:8" x14ac:dyDescent="0.25">
      <c r="A13367" t="s">
        <v>429</v>
      </c>
      <c r="B13367" t="s">
        <v>9806</v>
      </c>
      <c r="C13367" t="s">
        <v>89</v>
      </c>
      <c r="D13367" t="s">
        <v>89</v>
      </c>
      <c r="E13367" t="s">
        <v>1496</v>
      </c>
      <c r="F13367" t="s">
        <v>89</v>
      </c>
      <c r="G13367" t="s">
        <v>89</v>
      </c>
      <c r="H13367" t="s">
        <v>93</v>
      </c>
    </row>
    <row r="13368" spans="1:8" x14ac:dyDescent="0.25">
      <c r="A13368" t="s">
        <v>429</v>
      </c>
      <c r="B13368" t="s">
        <v>9807</v>
      </c>
      <c r="C13368" t="s">
        <v>89</v>
      </c>
      <c r="D13368" t="s">
        <v>89</v>
      </c>
      <c r="E13368" t="s">
        <v>1496</v>
      </c>
      <c r="F13368" t="s">
        <v>89</v>
      </c>
      <c r="G13368" t="s">
        <v>89</v>
      </c>
      <c r="H13368" t="s">
        <v>93</v>
      </c>
    </row>
    <row r="13369" spans="1:8" x14ac:dyDescent="0.25">
      <c r="A13369" t="s">
        <v>429</v>
      </c>
      <c r="B13369" t="s">
        <v>9808</v>
      </c>
      <c r="C13369" t="s">
        <v>89</v>
      </c>
      <c r="D13369" t="s">
        <v>89</v>
      </c>
      <c r="E13369" t="s">
        <v>1115</v>
      </c>
      <c r="F13369" t="s">
        <v>89</v>
      </c>
      <c r="G13369" t="s">
        <v>89</v>
      </c>
      <c r="H13369" t="s">
        <v>93</v>
      </c>
    </row>
    <row r="13370" spans="1:8" x14ac:dyDescent="0.25">
      <c r="A13370" t="s">
        <v>429</v>
      </c>
      <c r="B13370" t="s">
        <v>9809</v>
      </c>
      <c r="C13370" t="s">
        <v>89</v>
      </c>
      <c r="D13370" t="s">
        <v>89</v>
      </c>
      <c r="E13370" t="s">
        <v>1115</v>
      </c>
      <c r="F13370" t="s">
        <v>89</v>
      </c>
      <c r="G13370" t="s">
        <v>89</v>
      </c>
      <c r="H13370" t="s">
        <v>93</v>
      </c>
    </row>
    <row r="13371" spans="1:8" x14ac:dyDescent="0.25">
      <c r="A13371" t="s">
        <v>429</v>
      </c>
      <c r="B13371" t="s">
        <v>9810</v>
      </c>
      <c r="C13371" t="s">
        <v>89</v>
      </c>
      <c r="D13371" t="s">
        <v>89</v>
      </c>
      <c r="E13371" t="s">
        <v>1859</v>
      </c>
      <c r="F13371" t="s">
        <v>89</v>
      </c>
      <c r="G13371" t="s">
        <v>89</v>
      </c>
      <c r="H13371" t="s">
        <v>93</v>
      </c>
    </row>
    <row r="13372" spans="1:8" x14ac:dyDescent="0.25">
      <c r="A13372" t="s">
        <v>429</v>
      </c>
      <c r="B13372" t="s">
        <v>9811</v>
      </c>
      <c r="C13372" t="s">
        <v>89</v>
      </c>
      <c r="D13372" t="s">
        <v>89</v>
      </c>
      <c r="E13372" t="s">
        <v>1859</v>
      </c>
      <c r="F13372" t="s">
        <v>89</v>
      </c>
      <c r="G13372" t="s">
        <v>89</v>
      </c>
      <c r="H13372" t="s">
        <v>93</v>
      </c>
    </row>
    <row r="13373" spans="1:8" x14ac:dyDescent="0.25">
      <c r="A13373" t="s">
        <v>429</v>
      </c>
      <c r="B13373" t="s">
        <v>9812</v>
      </c>
      <c r="C13373" t="s">
        <v>89</v>
      </c>
      <c r="D13373" t="s">
        <v>89</v>
      </c>
      <c r="E13373" t="s">
        <v>1859</v>
      </c>
      <c r="F13373" t="s">
        <v>89</v>
      </c>
      <c r="G13373" t="s">
        <v>89</v>
      </c>
      <c r="H13373" t="s">
        <v>93</v>
      </c>
    </row>
    <row r="13374" spans="1:8" x14ac:dyDescent="0.25">
      <c r="A13374" t="s">
        <v>429</v>
      </c>
      <c r="B13374" t="s">
        <v>9813</v>
      </c>
      <c r="C13374" t="s">
        <v>89</v>
      </c>
      <c r="D13374" t="s">
        <v>9814</v>
      </c>
      <c r="E13374" t="s">
        <v>1615</v>
      </c>
      <c r="F13374" t="s">
        <v>89</v>
      </c>
      <c r="G13374" t="s">
        <v>89</v>
      </c>
      <c r="H13374" t="s">
        <v>93</v>
      </c>
    </row>
    <row r="13375" spans="1:8" x14ac:dyDescent="0.25">
      <c r="A13375" t="s">
        <v>429</v>
      </c>
      <c r="B13375" t="s">
        <v>9815</v>
      </c>
      <c r="C13375" t="s">
        <v>89</v>
      </c>
      <c r="D13375" t="s">
        <v>9816</v>
      </c>
      <c r="E13375" t="s">
        <v>1485</v>
      </c>
      <c r="F13375" t="s">
        <v>89</v>
      </c>
      <c r="G13375" t="s">
        <v>89</v>
      </c>
      <c r="H13375" t="s">
        <v>93</v>
      </c>
    </row>
    <row r="13376" spans="1:8" x14ac:dyDescent="0.25">
      <c r="A13376" t="s">
        <v>429</v>
      </c>
      <c r="B13376" t="s">
        <v>9818</v>
      </c>
      <c r="C13376" t="s">
        <v>89</v>
      </c>
      <c r="D13376" t="s">
        <v>9819</v>
      </c>
      <c r="E13376" t="s">
        <v>1258</v>
      </c>
      <c r="F13376" t="s">
        <v>89</v>
      </c>
      <c r="G13376" t="s">
        <v>89</v>
      </c>
      <c r="H13376" t="s">
        <v>93</v>
      </c>
    </row>
    <row r="13377" spans="1:8" x14ac:dyDescent="0.25">
      <c r="A13377" t="s">
        <v>429</v>
      </c>
      <c r="B13377" t="s">
        <v>9820</v>
      </c>
      <c r="C13377" t="s">
        <v>89</v>
      </c>
      <c r="D13377" t="s">
        <v>9821</v>
      </c>
      <c r="E13377" t="s">
        <v>1133</v>
      </c>
      <c r="F13377" t="s">
        <v>89</v>
      </c>
      <c r="G13377" t="s">
        <v>89</v>
      </c>
      <c r="H13377" t="s">
        <v>93</v>
      </c>
    </row>
    <row r="13378" spans="1:8" x14ac:dyDescent="0.25">
      <c r="A13378" t="s">
        <v>429</v>
      </c>
      <c r="B13378" t="s">
        <v>9822</v>
      </c>
      <c r="C13378" t="s">
        <v>89</v>
      </c>
      <c r="D13378" t="s">
        <v>9821</v>
      </c>
      <c r="E13378" t="s">
        <v>1272</v>
      </c>
      <c r="F13378" t="s">
        <v>89</v>
      </c>
      <c r="G13378" t="s">
        <v>89</v>
      </c>
      <c r="H13378" t="s">
        <v>93</v>
      </c>
    </row>
    <row r="13379" spans="1:8" x14ac:dyDescent="0.25">
      <c r="A13379" t="s">
        <v>429</v>
      </c>
      <c r="B13379" t="s">
        <v>9847</v>
      </c>
      <c r="C13379" t="s">
        <v>89</v>
      </c>
      <c r="D13379" t="s">
        <v>9821</v>
      </c>
      <c r="E13379" t="s">
        <v>1113</v>
      </c>
      <c r="F13379" t="s">
        <v>89</v>
      </c>
      <c r="G13379" t="s">
        <v>89</v>
      </c>
      <c r="H13379" t="s">
        <v>93</v>
      </c>
    </row>
    <row r="13380" spans="1:8" x14ac:dyDescent="0.25">
      <c r="A13380" t="s">
        <v>429</v>
      </c>
      <c r="B13380" t="s">
        <v>9823</v>
      </c>
      <c r="C13380" t="s">
        <v>89</v>
      </c>
      <c r="D13380" t="s">
        <v>89</v>
      </c>
      <c r="E13380" t="s">
        <v>1258</v>
      </c>
      <c r="F13380" t="s">
        <v>89</v>
      </c>
      <c r="G13380" t="s">
        <v>89</v>
      </c>
      <c r="H13380" t="s">
        <v>93</v>
      </c>
    </row>
    <row r="13381" spans="1:8" x14ac:dyDescent="0.25">
      <c r="A13381" t="s">
        <v>429</v>
      </c>
      <c r="B13381" t="s">
        <v>9824</v>
      </c>
      <c r="C13381" t="s">
        <v>89</v>
      </c>
      <c r="D13381" t="s">
        <v>89</v>
      </c>
      <c r="E13381" t="s">
        <v>1202</v>
      </c>
      <c r="F13381" t="s">
        <v>89</v>
      </c>
      <c r="G13381" t="s">
        <v>89</v>
      </c>
      <c r="H13381" t="s">
        <v>93</v>
      </c>
    </row>
    <row r="13382" spans="1:8" x14ac:dyDescent="0.25">
      <c r="A13382" t="s">
        <v>429</v>
      </c>
      <c r="B13382" t="s">
        <v>9825</v>
      </c>
      <c r="C13382" t="s">
        <v>89</v>
      </c>
      <c r="D13382" t="s">
        <v>89</v>
      </c>
      <c r="E13382" t="s">
        <v>1907</v>
      </c>
      <c r="F13382" t="s">
        <v>89</v>
      </c>
      <c r="G13382" t="s">
        <v>89</v>
      </c>
      <c r="H13382" t="s">
        <v>93</v>
      </c>
    </row>
    <row r="13383" spans="1:8" x14ac:dyDescent="0.25">
      <c r="A13383" t="s">
        <v>429</v>
      </c>
      <c r="B13383" t="s">
        <v>9826</v>
      </c>
      <c r="C13383" t="s">
        <v>89</v>
      </c>
      <c r="D13383" t="s">
        <v>89</v>
      </c>
      <c r="E13383" t="s">
        <v>1615</v>
      </c>
      <c r="F13383" t="s">
        <v>89</v>
      </c>
      <c r="G13383" t="s">
        <v>89</v>
      </c>
      <c r="H13383" t="s">
        <v>93</v>
      </c>
    </row>
    <row r="13384" spans="1:8" x14ac:dyDescent="0.25">
      <c r="A13384" t="s">
        <v>429</v>
      </c>
      <c r="B13384" t="s">
        <v>9830</v>
      </c>
      <c r="C13384" t="s">
        <v>89</v>
      </c>
      <c r="D13384" t="s">
        <v>89</v>
      </c>
      <c r="E13384" t="s">
        <v>1121</v>
      </c>
      <c r="F13384" t="s">
        <v>89</v>
      </c>
      <c r="G13384" t="s">
        <v>89</v>
      </c>
      <c r="H13384" t="s">
        <v>93</v>
      </c>
    </row>
    <row r="13385" spans="1:8" x14ac:dyDescent="0.25">
      <c r="A13385" t="s">
        <v>430</v>
      </c>
      <c r="B13385" t="s">
        <v>9848</v>
      </c>
      <c r="C13385" t="s">
        <v>89</v>
      </c>
      <c r="D13385" t="s">
        <v>9849</v>
      </c>
      <c r="E13385" t="s">
        <v>2267</v>
      </c>
      <c r="F13385" t="s">
        <v>89</v>
      </c>
      <c r="G13385" t="s">
        <v>89</v>
      </c>
      <c r="H13385" t="s">
        <v>93</v>
      </c>
    </row>
    <row r="13386" spans="1:8" x14ac:dyDescent="0.25">
      <c r="A13386" t="s">
        <v>430</v>
      </c>
      <c r="B13386" t="s">
        <v>9850</v>
      </c>
      <c r="C13386" t="s">
        <v>89</v>
      </c>
      <c r="D13386" t="s">
        <v>9851</v>
      </c>
      <c r="E13386" t="s">
        <v>1770</v>
      </c>
      <c r="F13386" t="s">
        <v>89</v>
      </c>
      <c r="G13386" t="s">
        <v>89</v>
      </c>
      <c r="H13386" t="s">
        <v>93</v>
      </c>
    </row>
    <row r="13387" spans="1:8" x14ac:dyDescent="0.25">
      <c r="A13387" t="s">
        <v>430</v>
      </c>
      <c r="B13387" t="s">
        <v>9852</v>
      </c>
      <c r="C13387" t="s">
        <v>89</v>
      </c>
      <c r="D13387" t="s">
        <v>9853</v>
      </c>
      <c r="E13387" t="s">
        <v>9854</v>
      </c>
      <c r="F13387" t="s">
        <v>89</v>
      </c>
      <c r="G13387" t="s">
        <v>89</v>
      </c>
      <c r="H13387" t="s">
        <v>93</v>
      </c>
    </row>
    <row r="13388" spans="1:8" x14ac:dyDescent="0.25">
      <c r="A13388" t="s">
        <v>430</v>
      </c>
      <c r="B13388" t="s">
        <v>9855</v>
      </c>
      <c r="C13388" t="s">
        <v>89</v>
      </c>
      <c r="D13388" t="s">
        <v>9856</v>
      </c>
      <c r="E13388" t="s">
        <v>1493</v>
      </c>
      <c r="F13388" t="s">
        <v>89</v>
      </c>
      <c r="G13388" t="s">
        <v>89</v>
      </c>
      <c r="H13388" t="s">
        <v>93</v>
      </c>
    </row>
    <row r="13389" spans="1:8" x14ac:dyDescent="0.25">
      <c r="A13389" t="s">
        <v>430</v>
      </c>
      <c r="B13389" t="s">
        <v>9857</v>
      </c>
      <c r="C13389" t="s">
        <v>89</v>
      </c>
      <c r="D13389" t="s">
        <v>9858</v>
      </c>
      <c r="E13389" t="s">
        <v>1770</v>
      </c>
      <c r="F13389" t="s">
        <v>89</v>
      </c>
      <c r="G13389" t="s">
        <v>89</v>
      </c>
      <c r="H13389" t="s">
        <v>93</v>
      </c>
    </row>
    <row r="13390" spans="1:8" x14ac:dyDescent="0.25">
      <c r="A13390" t="s">
        <v>430</v>
      </c>
      <c r="B13390" t="s">
        <v>9859</v>
      </c>
      <c r="C13390" t="s">
        <v>89</v>
      </c>
      <c r="D13390" t="s">
        <v>9860</v>
      </c>
      <c r="E13390" t="s">
        <v>1401</v>
      </c>
      <c r="F13390" t="s">
        <v>89</v>
      </c>
      <c r="G13390" t="s">
        <v>89</v>
      </c>
      <c r="H13390" t="s">
        <v>93</v>
      </c>
    </row>
    <row r="13391" spans="1:8" x14ac:dyDescent="0.25">
      <c r="A13391" t="s">
        <v>430</v>
      </c>
      <c r="B13391" t="s">
        <v>9855</v>
      </c>
      <c r="C13391" t="s">
        <v>89</v>
      </c>
      <c r="D13391" t="s">
        <v>9856</v>
      </c>
      <c r="E13391" t="s">
        <v>1493</v>
      </c>
      <c r="F13391" t="s">
        <v>89</v>
      </c>
      <c r="G13391" t="s">
        <v>89</v>
      </c>
      <c r="H13391" t="s">
        <v>93</v>
      </c>
    </row>
    <row r="13392" spans="1:8" x14ac:dyDescent="0.25">
      <c r="A13392" t="s">
        <v>430</v>
      </c>
      <c r="B13392" t="s">
        <v>9852</v>
      </c>
      <c r="C13392" t="s">
        <v>89</v>
      </c>
      <c r="D13392" t="s">
        <v>9853</v>
      </c>
      <c r="E13392" t="s">
        <v>9854</v>
      </c>
      <c r="F13392" t="s">
        <v>89</v>
      </c>
      <c r="G13392" t="s">
        <v>89</v>
      </c>
      <c r="H13392" t="s">
        <v>93</v>
      </c>
    </row>
    <row r="13393" spans="1:8" x14ac:dyDescent="0.25">
      <c r="A13393" t="s">
        <v>430</v>
      </c>
      <c r="B13393" t="s">
        <v>9861</v>
      </c>
      <c r="C13393" t="s">
        <v>89</v>
      </c>
      <c r="D13393" t="s">
        <v>9862</v>
      </c>
      <c r="E13393" t="s">
        <v>1371</v>
      </c>
      <c r="F13393" t="s">
        <v>89</v>
      </c>
      <c r="G13393" t="s">
        <v>89</v>
      </c>
      <c r="H13393" t="s">
        <v>93</v>
      </c>
    </row>
    <row r="13394" spans="1:8" x14ac:dyDescent="0.25">
      <c r="A13394" t="s">
        <v>430</v>
      </c>
      <c r="B13394" t="s">
        <v>9863</v>
      </c>
      <c r="C13394" t="s">
        <v>89</v>
      </c>
      <c r="D13394" t="s">
        <v>9864</v>
      </c>
      <c r="E13394" t="s">
        <v>1371</v>
      </c>
      <c r="F13394" t="s">
        <v>89</v>
      </c>
      <c r="G13394" t="s">
        <v>89</v>
      </c>
      <c r="H13394" t="s">
        <v>93</v>
      </c>
    </row>
    <row r="13395" spans="1:8" x14ac:dyDescent="0.25">
      <c r="A13395" t="s">
        <v>430</v>
      </c>
      <c r="B13395" t="s">
        <v>9865</v>
      </c>
      <c r="C13395" t="s">
        <v>89</v>
      </c>
      <c r="D13395" t="s">
        <v>9866</v>
      </c>
      <c r="E13395" t="s">
        <v>1371</v>
      </c>
      <c r="F13395" t="s">
        <v>89</v>
      </c>
      <c r="G13395" t="s">
        <v>89</v>
      </c>
      <c r="H13395" t="s">
        <v>93</v>
      </c>
    </row>
    <row r="13396" spans="1:8" x14ac:dyDescent="0.25">
      <c r="A13396" t="s">
        <v>430</v>
      </c>
      <c r="B13396" t="s">
        <v>9867</v>
      </c>
      <c r="C13396" t="s">
        <v>89</v>
      </c>
      <c r="D13396" t="s">
        <v>9868</v>
      </c>
      <c r="E13396" t="s">
        <v>1371</v>
      </c>
      <c r="F13396" t="s">
        <v>89</v>
      </c>
      <c r="G13396" t="s">
        <v>89</v>
      </c>
      <c r="H13396" t="s">
        <v>93</v>
      </c>
    </row>
    <row r="13397" spans="1:8" x14ac:dyDescent="0.25">
      <c r="A13397" t="s">
        <v>430</v>
      </c>
      <c r="B13397" t="s">
        <v>9869</v>
      </c>
      <c r="C13397" t="s">
        <v>89</v>
      </c>
      <c r="D13397" t="s">
        <v>9870</v>
      </c>
      <c r="E13397" t="s">
        <v>1371</v>
      </c>
      <c r="F13397" t="s">
        <v>89</v>
      </c>
      <c r="G13397" t="s">
        <v>89</v>
      </c>
      <c r="H13397" t="s">
        <v>93</v>
      </c>
    </row>
    <row r="13398" spans="1:8" x14ac:dyDescent="0.25">
      <c r="A13398" t="s">
        <v>430</v>
      </c>
      <c r="B13398" t="s">
        <v>9871</v>
      </c>
      <c r="C13398" t="s">
        <v>89</v>
      </c>
      <c r="D13398" t="s">
        <v>9872</v>
      </c>
      <c r="E13398" t="s">
        <v>1371</v>
      </c>
      <c r="F13398" t="s">
        <v>89</v>
      </c>
      <c r="G13398" t="s">
        <v>89</v>
      </c>
      <c r="H13398" t="s">
        <v>93</v>
      </c>
    </row>
    <row r="13399" spans="1:8" x14ac:dyDescent="0.25">
      <c r="A13399" t="s">
        <v>430</v>
      </c>
      <c r="B13399" t="s">
        <v>9873</v>
      </c>
      <c r="C13399" t="s">
        <v>89</v>
      </c>
      <c r="D13399" t="s">
        <v>9874</v>
      </c>
      <c r="E13399" t="s">
        <v>1371</v>
      </c>
      <c r="F13399" t="s">
        <v>89</v>
      </c>
      <c r="G13399" t="s">
        <v>89</v>
      </c>
      <c r="H13399" t="s">
        <v>93</v>
      </c>
    </row>
    <row r="13400" spans="1:8" x14ac:dyDescent="0.25">
      <c r="A13400" t="s">
        <v>430</v>
      </c>
      <c r="B13400" t="s">
        <v>9875</v>
      </c>
      <c r="C13400" t="s">
        <v>89</v>
      </c>
      <c r="D13400" t="s">
        <v>9876</v>
      </c>
      <c r="E13400" t="s">
        <v>1371</v>
      </c>
      <c r="F13400" t="s">
        <v>89</v>
      </c>
      <c r="G13400" t="s">
        <v>89</v>
      </c>
      <c r="H13400" t="s">
        <v>93</v>
      </c>
    </row>
    <row r="13401" spans="1:8" x14ac:dyDescent="0.25">
      <c r="A13401" t="s">
        <v>430</v>
      </c>
      <c r="B13401" t="s">
        <v>9877</v>
      </c>
      <c r="C13401" t="s">
        <v>89</v>
      </c>
      <c r="D13401" t="s">
        <v>9878</v>
      </c>
      <c r="E13401" t="s">
        <v>1371</v>
      </c>
      <c r="F13401" t="s">
        <v>89</v>
      </c>
      <c r="G13401" t="s">
        <v>89</v>
      </c>
      <c r="H13401" t="s">
        <v>93</v>
      </c>
    </row>
    <row r="13402" spans="1:8" x14ac:dyDescent="0.25">
      <c r="A13402" t="s">
        <v>430</v>
      </c>
      <c r="B13402" t="s">
        <v>9879</v>
      </c>
      <c r="C13402" t="s">
        <v>89</v>
      </c>
      <c r="D13402" t="s">
        <v>9880</v>
      </c>
      <c r="E13402" t="s">
        <v>1371</v>
      </c>
      <c r="F13402" t="s">
        <v>89</v>
      </c>
      <c r="G13402" t="s">
        <v>89</v>
      </c>
      <c r="H13402" t="s">
        <v>93</v>
      </c>
    </row>
    <row r="13403" spans="1:8" x14ac:dyDescent="0.25">
      <c r="A13403" t="s">
        <v>430</v>
      </c>
      <c r="B13403" t="s">
        <v>9881</v>
      </c>
      <c r="C13403" t="s">
        <v>89</v>
      </c>
      <c r="D13403" t="s">
        <v>9882</v>
      </c>
      <c r="E13403" t="s">
        <v>1371</v>
      </c>
      <c r="F13403" t="s">
        <v>89</v>
      </c>
      <c r="G13403" t="s">
        <v>89</v>
      </c>
      <c r="H13403" t="s">
        <v>93</v>
      </c>
    </row>
    <row r="13404" spans="1:8" x14ac:dyDescent="0.25">
      <c r="A13404" t="s">
        <v>430</v>
      </c>
      <c r="B13404" t="s">
        <v>9883</v>
      </c>
      <c r="C13404" t="s">
        <v>89</v>
      </c>
      <c r="D13404" t="s">
        <v>9884</v>
      </c>
      <c r="E13404" t="s">
        <v>1371</v>
      </c>
      <c r="F13404" t="s">
        <v>89</v>
      </c>
      <c r="G13404" t="s">
        <v>89</v>
      </c>
      <c r="H13404" t="s">
        <v>93</v>
      </c>
    </row>
    <row r="13405" spans="1:8" x14ac:dyDescent="0.25">
      <c r="A13405" t="s">
        <v>430</v>
      </c>
      <c r="B13405" t="s">
        <v>9885</v>
      </c>
      <c r="C13405" t="s">
        <v>89</v>
      </c>
      <c r="D13405" t="s">
        <v>9886</v>
      </c>
      <c r="E13405" t="s">
        <v>1371</v>
      </c>
      <c r="F13405" t="s">
        <v>89</v>
      </c>
      <c r="G13405" t="s">
        <v>89</v>
      </c>
      <c r="H13405" t="s">
        <v>93</v>
      </c>
    </row>
    <row r="13406" spans="1:8" x14ac:dyDescent="0.25">
      <c r="A13406" t="s">
        <v>430</v>
      </c>
      <c r="B13406" t="s">
        <v>9887</v>
      </c>
      <c r="C13406" t="s">
        <v>89</v>
      </c>
      <c r="D13406" t="s">
        <v>9888</v>
      </c>
      <c r="E13406" t="s">
        <v>1371</v>
      </c>
      <c r="F13406" t="s">
        <v>89</v>
      </c>
      <c r="G13406" t="s">
        <v>89</v>
      </c>
      <c r="H13406" t="s">
        <v>93</v>
      </c>
    </row>
    <row r="13407" spans="1:8" x14ac:dyDescent="0.25">
      <c r="A13407" t="s">
        <v>430</v>
      </c>
      <c r="B13407" t="s">
        <v>9889</v>
      </c>
      <c r="C13407" t="s">
        <v>89</v>
      </c>
      <c r="D13407" t="s">
        <v>9890</v>
      </c>
      <c r="E13407" t="s">
        <v>1371</v>
      </c>
      <c r="F13407" t="s">
        <v>89</v>
      </c>
      <c r="G13407" t="s">
        <v>89</v>
      </c>
      <c r="H13407" t="s">
        <v>93</v>
      </c>
    </row>
    <row r="13408" spans="1:8" x14ac:dyDescent="0.25">
      <c r="A13408" t="s">
        <v>430</v>
      </c>
      <c r="B13408" t="s">
        <v>9891</v>
      </c>
      <c r="C13408" t="s">
        <v>89</v>
      </c>
      <c r="D13408" t="s">
        <v>9892</v>
      </c>
      <c r="E13408" t="s">
        <v>1371</v>
      </c>
      <c r="F13408" t="s">
        <v>89</v>
      </c>
      <c r="G13408" t="s">
        <v>89</v>
      </c>
      <c r="H13408" t="s">
        <v>93</v>
      </c>
    </row>
    <row r="13409" spans="1:8" x14ac:dyDescent="0.25">
      <c r="A13409" t="s">
        <v>430</v>
      </c>
      <c r="B13409" t="s">
        <v>9893</v>
      </c>
      <c r="C13409" t="s">
        <v>89</v>
      </c>
      <c r="D13409" t="s">
        <v>9894</v>
      </c>
      <c r="E13409" t="s">
        <v>1371</v>
      </c>
      <c r="F13409" t="s">
        <v>89</v>
      </c>
      <c r="G13409" t="s">
        <v>89</v>
      </c>
      <c r="H13409" t="s">
        <v>93</v>
      </c>
    </row>
    <row r="13410" spans="1:8" x14ac:dyDescent="0.25">
      <c r="A13410" t="s">
        <v>430</v>
      </c>
      <c r="B13410" t="s">
        <v>9895</v>
      </c>
      <c r="C13410" t="s">
        <v>89</v>
      </c>
      <c r="D13410" t="s">
        <v>9896</v>
      </c>
      <c r="E13410" t="s">
        <v>1371</v>
      </c>
      <c r="F13410" t="s">
        <v>89</v>
      </c>
      <c r="G13410" t="s">
        <v>89</v>
      </c>
      <c r="H13410" t="s">
        <v>93</v>
      </c>
    </row>
    <row r="13411" spans="1:8" x14ac:dyDescent="0.25">
      <c r="A13411" t="s">
        <v>430</v>
      </c>
      <c r="B13411" t="s">
        <v>9897</v>
      </c>
      <c r="C13411" t="s">
        <v>89</v>
      </c>
      <c r="D13411" t="s">
        <v>9898</v>
      </c>
      <c r="E13411" t="s">
        <v>1371</v>
      </c>
      <c r="F13411" t="s">
        <v>89</v>
      </c>
      <c r="G13411" t="s">
        <v>89</v>
      </c>
      <c r="H13411" t="s">
        <v>93</v>
      </c>
    </row>
    <row r="13412" spans="1:8" x14ac:dyDescent="0.25">
      <c r="A13412" t="s">
        <v>430</v>
      </c>
      <c r="B13412" t="s">
        <v>9899</v>
      </c>
      <c r="C13412" t="s">
        <v>89</v>
      </c>
      <c r="D13412" t="s">
        <v>9900</v>
      </c>
      <c r="E13412" t="s">
        <v>1371</v>
      </c>
      <c r="F13412" t="s">
        <v>89</v>
      </c>
      <c r="G13412" t="s">
        <v>89</v>
      </c>
      <c r="H13412" t="s">
        <v>93</v>
      </c>
    </row>
    <row r="13413" spans="1:8" x14ac:dyDescent="0.25">
      <c r="A13413" t="s">
        <v>430</v>
      </c>
      <c r="B13413" t="s">
        <v>9901</v>
      </c>
      <c r="C13413" t="s">
        <v>89</v>
      </c>
      <c r="D13413" t="s">
        <v>9902</v>
      </c>
      <c r="E13413" t="s">
        <v>1371</v>
      </c>
      <c r="F13413" t="s">
        <v>89</v>
      </c>
      <c r="G13413" t="s">
        <v>89</v>
      </c>
      <c r="H13413" t="s">
        <v>93</v>
      </c>
    </row>
    <row r="13414" spans="1:8" x14ac:dyDescent="0.25">
      <c r="A13414" t="s">
        <v>430</v>
      </c>
      <c r="B13414" t="s">
        <v>9903</v>
      </c>
      <c r="C13414" t="s">
        <v>89</v>
      </c>
      <c r="D13414" t="s">
        <v>9904</v>
      </c>
      <c r="E13414" t="s">
        <v>1371</v>
      </c>
      <c r="F13414" t="s">
        <v>89</v>
      </c>
      <c r="G13414" t="s">
        <v>89</v>
      </c>
      <c r="H13414" t="s">
        <v>93</v>
      </c>
    </row>
    <row r="13415" spans="1:8" x14ac:dyDescent="0.25">
      <c r="A13415" t="s">
        <v>430</v>
      </c>
      <c r="B13415" t="s">
        <v>9905</v>
      </c>
      <c r="C13415" t="s">
        <v>89</v>
      </c>
      <c r="D13415" t="s">
        <v>9906</v>
      </c>
      <c r="E13415" t="s">
        <v>1371</v>
      </c>
      <c r="F13415" t="s">
        <v>89</v>
      </c>
      <c r="G13415" t="s">
        <v>89</v>
      </c>
      <c r="H13415" t="s">
        <v>93</v>
      </c>
    </row>
    <row r="13416" spans="1:8" x14ac:dyDescent="0.25">
      <c r="A13416" t="s">
        <v>430</v>
      </c>
      <c r="B13416" t="s">
        <v>9907</v>
      </c>
      <c r="C13416" t="s">
        <v>89</v>
      </c>
      <c r="D13416" t="s">
        <v>9908</v>
      </c>
      <c r="E13416" t="s">
        <v>1371</v>
      </c>
      <c r="F13416" t="s">
        <v>89</v>
      </c>
      <c r="G13416" t="s">
        <v>89</v>
      </c>
      <c r="H13416" t="s">
        <v>93</v>
      </c>
    </row>
    <row r="13417" spans="1:8" x14ac:dyDescent="0.25">
      <c r="A13417" t="s">
        <v>430</v>
      </c>
      <c r="B13417" t="s">
        <v>9857</v>
      </c>
      <c r="C13417" t="s">
        <v>89</v>
      </c>
      <c r="D13417" t="s">
        <v>9858</v>
      </c>
      <c r="E13417" t="s">
        <v>1770</v>
      </c>
      <c r="F13417" t="s">
        <v>89</v>
      </c>
      <c r="G13417" t="s">
        <v>89</v>
      </c>
      <c r="H13417" t="s">
        <v>93</v>
      </c>
    </row>
    <row r="13418" spans="1:8" x14ac:dyDescent="0.25">
      <c r="A13418" t="s">
        <v>430</v>
      </c>
      <c r="B13418" t="s">
        <v>9848</v>
      </c>
      <c r="C13418" t="s">
        <v>89</v>
      </c>
      <c r="D13418" t="s">
        <v>9849</v>
      </c>
      <c r="E13418" t="s">
        <v>2267</v>
      </c>
      <c r="F13418" t="s">
        <v>89</v>
      </c>
      <c r="G13418" t="s">
        <v>89</v>
      </c>
      <c r="H13418" t="s">
        <v>93</v>
      </c>
    </row>
    <row r="13419" spans="1:8" x14ac:dyDescent="0.25">
      <c r="A13419" t="s">
        <v>430</v>
      </c>
      <c r="B13419" t="s">
        <v>9850</v>
      </c>
      <c r="C13419" t="s">
        <v>89</v>
      </c>
      <c r="D13419" t="s">
        <v>9851</v>
      </c>
      <c r="E13419" t="s">
        <v>1770</v>
      </c>
      <c r="F13419" t="s">
        <v>89</v>
      </c>
      <c r="G13419" t="s">
        <v>89</v>
      </c>
      <c r="H13419" t="s">
        <v>93</v>
      </c>
    </row>
    <row r="13420" spans="1:8" x14ac:dyDescent="0.25">
      <c r="A13420" t="s">
        <v>430</v>
      </c>
      <c r="B13420" t="s">
        <v>9909</v>
      </c>
      <c r="C13420" t="s">
        <v>89</v>
      </c>
      <c r="D13420" t="s">
        <v>9910</v>
      </c>
      <c r="E13420" t="s">
        <v>1770</v>
      </c>
      <c r="F13420" t="s">
        <v>89</v>
      </c>
      <c r="G13420" t="s">
        <v>89</v>
      </c>
      <c r="H13420" t="s">
        <v>93</v>
      </c>
    </row>
    <row r="13421" spans="1:8" x14ac:dyDescent="0.25">
      <c r="A13421" t="s">
        <v>430</v>
      </c>
      <c r="B13421" t="s">
        <v>9911</v>
      </c>
      <c r="C13421" t="s">
        <v>89</v>
      </c>
      <c r="D13421" t="s">
        <v>9912</v>
      </c>
      <c r="E13421" t="s">
        <v>1770</v>
      </c>
      <c r="F13421" t="s">
        <v>89</v>
      </c>
      <c r="G13421" t="s">
        <v>89</v>
      </c>
      <c r="H13421" t="s">
        <v>93</v>
      </c>
    </row>
    <row r="13422" spans="1:8" x14ac:dyDescent="0.25">
      <c r="A13422" t="s">
        <v>430</v>
      </c>
      <c r="B13422" t="s">
        <v>9913</v>
      </c>
      <c r="C13422" t="s">
        <v>89</v>
      </c>
      <c r="D13422" t="s">
        <v>9914</v>
      </c>
      <c r="E13422" t="s">
        <v>1770</v>
      </c>
      <c r="F13422" t="s">
        <v>89</v>
      </c>
      <c r="G13422" t="s">
        <v>89</v>
      </c>
      <c r="H13422" t="s">
        <v>93</v>
      </c>
    </row>
    <row r="13423" spans="1:8" x14ac:dyDescent="0.25">
      <c r="A13423" t="s">
        <v>430</v>
      </c>
      <c r="B13423" t="s">
        <v>9915</v>
      </c>
      <c r="C13423" t="s">
        <v>89</v>
      </c>
      <c r="D13423" t="s">
        <v>9916</v>
      </c>
      <c r="E13423" t="s">
        <v>1770</v>
      </c>
      <c r="F13423" t="s">
        <v>89</v>
      </c>
      <c r="G13423" t="s">
        <v>89</v>
      </c>
      <c r="H13423" t="s">
        <v>93</v>
      </c>
    </row>
    <row r="13424" spans="1:8" x14ac:dyDescent="0.25">
      <c r="A13424" t="s">
        <v>430</v>
      </c>
      <c r="B13424" t="s">
        <v>9917</v>
      </c>
      <c r="C13424" t="s">
        <v>89</v>
      </c>
      <c r="D13424" t="s">
        <v>9918</v>
      </c>
      <c r="E13424" t="s">
        <v>2267</v>
      </c>
      <c r="F13424" t="s">
        <v>89</v>
      </c>
      <c r="G13424" t="s">
        <v>89</v>
      </c>
      <c r="H13424" t="s">
        <v>93</v>
      </c>
    </row>
    <row r="13425" spans="1:8" x14ac:dyDescent="0.25">
      <c r="A13425" t="s">
        <v>430</v>
      </c>
      <c r="B13425" t="s">
        <v>9919</v>
      </c>
      <c r="C13425" t="s">
        <v>89</v>
      </c>
      <c r="D13425" t="s">
        <v>9920</v>
      </c>
      <c r="E13425" t="s">
        <v>1094</v>
      </c>
      <c r="F13425" t="s">
        <v>89</v>
      </c>
      <c r="G13425" t="s">
        <v>89</v>
      </c>
      <c r="H13425" t="s">
        <v>93</v>
      </c>
    </row>
    <row r="13426" spans="1:8" x14ac:dyDescent="0.25">
      <c r="A13426" t="s">
        <v>430</v>
      </c>
      <c r="B13426" t="s">
        <v>9921</v>
      </c>
      <c r="C13426" t="s">
        <v>89</v>
      </c>
      <c r="D13426" t="s">
        <v>9922</v>
      </c>
      <c r="E13426" t="s">
        <v>1094</v>
      </c>
      <c r="F13426" t="s">
        <v>89</v>
      </c>
      <c r="G13426" t="s">
        <v>89</v>
      </c>
      <c r="H13426" t="s">
        <v>93</v>
      </c>
    </row>
    <row r="13427" spans="1:8" x14ac:dyDescent="0.25">
      <c r="A13427" t="s">
        <v>430</v>
      </c>
      <c r="B13427" t="s">
        <v>9923</v>
      </c>
      <c r="C13427" t="s">
        <v>89</v>
      </c>
      <c r="D13427" t="s">
        <v>9924</v>
      </c>
      <c r="E13427" t="s">
        <v>1094</v>
      </c>
      <c r="F13427" t="s">
        <v>89</v>
      </c>
      <c r="G13427" t="s">
        <v>89</v>
      </c>
      <c r="H13427" t="s">
        <v>93</v>
      </c>
    </row>
    <row r="13428" spans="1:8" x14ac:dyDescent="0.25">
      <c r="A13428" t="s">
        <v>430</v>
      </c>
      <c r="B13428" t="s">
        <v>9925</v>
      </c>
      <c r="C13428" t="s">
        <v>89</v>
      </c>
      <c r="D13428" t="s">
        <v>89</v>
      </c>
      <c r="E13428" t="s">
        <v>1272</v>
      </c>
      <c r="F13428" t="s">
        <v>89</v>
      </c>
      <c r="G13428" t="s">
        <v>89</v>
      </c>
      <c r="H13428" t="s">
        <v>93</v>
      </c>
    </row>
    <row r="13429" spans="1:8" x14ac:dyDescent="0.25">
      <c r="A13429" t="s">
        <v>430</v>
      </c>
      <c r="B13429" t="s">
        <v>9926</v>
      </c>
      <c r="C13429" t="s">
        <v>89</v>
      </c>
      <c r="D13429" t="s">
        <v>89</v>
      </c>
      <c r="E13429" t="s">
        <v>1367</v>
      </c>
      <c r="F13429" t="s">
        <v>89</v>
      </c>
      <c r="G13429" t="s">
        <v>89</v>
      </c>
      <c r="H13429" t="s">
        <v>93</v>
      </c>
    </row>
    <row r="13430" spans="1:8" x14ac:dyDescent="0.25">
      <c r="A13430" t="s">
        <v>430</v>
      </c>
      <c r="B13430" t="s">
        <v>9927</v>
      </c>
      <c r="C13430" t="s">
        <v>89</v>
      </c>
      <c r="D13430" t="s">
        <v>89</v>
      </c>
      <c r="E13430" t="s">
        <v>1367</v>
      </c>
      <c r="F13430" t="s">
        <v>89</v>
      </c>
      <c r="G13430" t="s">
        <v>89</v>
      </c>
      <c r="H13430" t="s">
        <v>93</v>
      </c>
    </row>
    <row r="13431" spans="1:8" x14ac:dyDescent="0.25">
      <c r="A13431" t="s">
        <v>430</v>
      </c>
      <c r="B13431" t="s">
        <v>9928</v>
      </c>
      <c r="C13431" t="s">
        <v>89</v>
      </c>
      <c r="D13431" t="s">
        <v>89</v>
      </c>
      <c r="E13431" t="s">
        <v>7309</v>
      </c>
      <c r="F13431" t="s">
        <v>89</v>
      </c>
      <c r="G13431" t="s">
        <v>89</v>
      </c>
      <c r="H13431" t="s">
        <v>93</v>
      </c>
    </row>
    <row r="13432" spans="1:8" x14ac:dyDescent="0.25">
      <c r="A13432" t="s">
        <v>430</v>
      </c>
      <c r="B13432" t="s">
        <v>9929</v>
      </c>
      <c r="C13432" t="s">
        <v>89</v>
      </c>
      <c r="D13432" t="s">
        <v>89</v>
      </c>
      <c r="E13432" t="s">
        <v>1272</v>
      </c>
      <c r="F13432" t="s">
        <v>89</v>
      </c>
      <c r="G13432" t="s">
        <v>89</v>
      </c>
      <c r="H13432" t="s">
        <v>93</v>
      </c>
    </row>
    <row r="13433" spans="1:8" x14ac:dyDescent="0.25">
      <c r="A13433" t="s">
        <v>430</v>
      </c>
      <c r="B13433" t="s">
        <v>9930</v>
      </c>
      <c r="C13433" t="s">
        <v>89</v>
      </c>
      <c r="D13433" t="s">
        <v>89</v>
      </c>
      <c r="E13433" t="s">
        <v>1371</v>
      </c>
      <c r="F13433" t="s">
        <v>89</v>
      </c>
      <c r="G13433" t="s">
        <v>89</v>
      </c>
      <c r="H13433" t="s">
        <v>93</v>
      </c>
    </row>
    <row r="13434" spans="1:8" x14ac:dyDescent="0.25">
      <c r="A13434" t="s">
        <v>430</v>
      </c>
      <c r="B13434" t="s">
        <v>9931</v>
      </c>
      <c r="C13434" t="s">
        <v>89</v>
      </c>
      <c r="D13434" t="s">
        <v>89</v>
      </c>
      <c r="E13434" t="s">
        <v>1371</v>
      </c>
      <c r="F13434" t="s">
        <v>89</v>
      </c>
      <c r="G13434" t="s">
        <v>89</v>
      </c>
      <c r="H13434" t="s">
        <v>93</v>
      </c>
    </row>
    <row r="13435" spans="1:8" x14ac:dyDescent="0.25">
      <c r="A13435" t="s">
        <v>430</v>
      </c>
      <c r="B13435" t="s">
        <v>9932</v>
      </c>
      <c r="C13435" t="s">
        <v>89</v>
      </c>
      <c r="D13435" t="s">
        <v>89</v>
      </c>
      <c r="E13435" t="s">
        <v>1233</v>
      </c>
      <c r="F13435" t="s">
        <v>89</v>
      </c>
      <c r="G13435" t="s">
        <v>89</v>
      </c>
      <c r="H13435" t="s">
        <v>93</v>
      </c>
    </row>
    <row r="13436" spans="1:8" x14ac:dyDescent="0.25">
      <c r="A13436" t="s">
        <v>430</v>
      </c>
      <c r="B13436" t="s">
        <v>9933</v>
      </c>
      <c r="C13436" t="s">
        <v>89</v>
      </c>
      <c r="D13436" t="s">
        <v>89</v>
      </c>
      <c r="E13436" t="s">
        <v>1367</v>
      </c>
      <c r="F13436" t="s">
        <v>89</v>
      </c>
      <c r="G13436" t="s">
        <v>89</v>
      </c>
      <c r="H13436" t="s">
        <v>93</v>
      </c>
    </row>
    <row r="13437" spans="1:8" x14ac:dyDescent="0.25">
      <c r="A13437" t="s">
        <v>430</v>
      </c>
      <c r="B13437" t="s">
        <v>9934</v>
      </c>
      <c r="C13437" t="s">
        <v>89</v>
      </c>
      <c r="D13437" t="s">
        <v>89</v>
      </c>
      <c r="E13437" t="s">
        <v>1233</v>
      </c>
      <c r="F13437" t="s">
        <v>89</v>
      </c>
      <c r="G13437" t="s">
        <v>89</v>
      </c>
      <c r="H13437" t="s">
        <v>93</v>
      </c>
    </row>
    <row r="13438" spans="1:8" x14ac:dyDescent="0.25">
      <c r="A13438" t="s">
        <v>430</v>
      </c>
      <c r="B13438" t="s">
        <v>9935</v>
      </c>
      <c r="C13438" t="s">
        <v>89</v>
      </c>
      <c r="D13438" t="s">
        <v>89</v>
      </c>
      <c r="E13438" t="s">
        <v>1371</v>
      </c>
      <c r="F13438" t="s">
        <v>89</v>
      </c>
      <c r="G13438" t="s">
        <v>89</v>
      </c>
      <c r="H13438" t="s">
        <v>93</v>
      </c>
    </row>
    <row r="13439" spans="1:8" x14ac:dyDescent="0.25">
      <c r="A13439" t="s">
        <v>430</v>
      </c>
      <c r="B13439" t="s">
        <v>9936</v>
      </c>
      <c r="C13439" t="s">
        <v>89</v>
      </c>
      <c r="D13439" t="s">
        <v>89</v>
      </c>
      <c r="E13439" t="s">
        <v>1346</v>
      </c>
      <c r="F13439" t="s">
        <v>89</v>
      </c>
      <c r="G13439" t="s">
        <v>89</v>
      </c>
      <c r="H13439" t="s">
        <v>93</v>
      </c>
    </row>
    <row r="13440" spans="1:8" x14ac:dyDescent="0.25">
      <c r="A13440" t="s">
        <v>430</v>
      </c>
      <c r="B13440" t="s">
        <v>9937</v>
      </c>
      <c r="C13440" t="s">
        <v>89</v>
      </c>
      <c r="D13440" t="s">
        <v>89</v>
      </c>
      <c r="E13440" t="s">
        <v>1371</v>
      </c>
      <c r="F13440" t="s">
        <v>89</v>
      </c>
      <c r="G13440" t="s">
        <v>89</v>
      </c>
      <c r="H13440" t="s">
        <v>93</v>
      </c>
    </row>
    <row r="13441" spans="1:8" x14ac:dyDescent="0.25">
      <c r="A13441" t="s">
        <v>430</v>
      </c>
      <c r="B13441" t="s">
        <v>9938</v>
      </c>
      <c r="C13441" t="s">
        <v>89</v>
      </c>
      <c r="D13441" t="s">
        <v>89</v>
      </c>
      <c r="E13441" t="s">
        <v>1371</v>
      </c>
      <c r="F13441" t="s">
        <v>89</v>
      </c>
      <c r="G13441" t="s">
        <v>89</v>
      </c>
      <c r="H13441" t="s">
        <v>93</v>
      </c>
    </row>
    <row r="13442" spans="1:8" x14ac:dyDescent="0.25">
      <c r="A13442" t="s">
        <v>430</v>
      </c>
      <c r="B13442" t="s">
        <v>9939</v>
      </c>
      <c r="C13442" t="s">
        <v>89</v>
      </c>
      <c r="D13442" t="s">
        <v>89</v>
      </c>
      <c r="E13442" t="s">
        <v>1346</v>
      </c>
      <c r="F13442" t="s">
        <v>89</v>
      </c>
      <c r="G13442" t="s">
        <v>89</v>
      </c>
      <c r="H13442" t="s">
        <v>93</v>
      </c>
    </row>
    <row r="13443" spans="1:8" x14ac:dyDescent="0.25">
      <c r="A13443" t="s">
        <v>430</v>
      </c>
      <c r="B13443" t="s">
        <v>9940</v>
      </c>
      <c r="C13443" t="s">
        <v>89</v>
      </c>
      <c r="D13443" t="s">
        <v>89</v>
      </c>
      <c r="E13443" t="s">
        <v>2884</v>
      </c>
      <c r="F13443" t="s">
        <v>89</v>
      </c>
      <c r="G13443" t="s">
        <v>89</v>
      </c>
      <c r="H13443" t="s">
        <v>93</v>
      </c>
    </row>
    <row r="13444" spans="1:8" x14ac:dyDescent="0.25">
      <c r="A13444" t="s">
        <v>430</v>
      </c>
      <c r="B13444" t="s">
        <v>9941</v>
      </c>
      <c r="C13444" t="s">
        <v>89</v>
      </c>
      <c r="D13444" t="s">
        <v>89</v>
      </c>
      <c r="E13444" t="s">
        <v>1367</v>
      </c>
      <c r="F13444" t="s">
        <v>89</v>
      </c>
      <c r="G13444" t="s">
        <v>89</v>
      </c>
      <c r="H13444" t="s">
        <v>93</v>
      </c>
    </row>
    <row r="13445" spans="1:8" x14ac:dyDescent="0.25">
      <c r="A13445" t="s">
        <v>430</v>
      </c>
      <c r="B13445" t="s">
        <v>9942</v>
      </c>
      <c r="C13445" t="s">
        <v>89</v>
      </c>
      <c r="D13445" t="s">
        <v>89</v>
      </c>
      <c r="E13445" t="s">
        <v>1346</v>
      </c>
      <c r="F13445" t="s">
        <v>89</v>
      </c>
      <c r="G13445" t="s">
        <v>89</v>
      </c>
      <c r="H13445" t="s">
        <v>93</v>
      </c>
    </row>
    <row r="13446" spans="1:8" x14ac:dyDescent="0.25">
      <c r="A13446" t="s">
        <v>430</v>
      </c>
      <c r="B13446" t="s">
        <v>9943</v>
      </c>
      <c r="C13446" t="s">
        <v>89</v>
      </c>
      <c r="D13446" t="s">
        <v>89</v>
      </c>
      <c r="E13446" t="s">
        <v>1346</v>
      </c>
      <c r="F13446" t="s">
        <v>89</v>
      </c>
      <c r="G13446" t="s">
        <v>89</v>
      </c>
      <c r="H13446" t="s">
        <v>93</v>
      </c>
    </row>
    <row r="13447" spans="1:8" x14ac:dyDescent="0.25">
      <c r="A13447" t="s">
        <v>430</v>
      </c>
      <c r="B13447" t="s">
        <v>9944</v>
      </c>
      <c r="C13447" t="s">
        <v>89</v>
      </c>
      <c r="D13447" t="s">
        <v>89</v>
      </c>
      <c r="E13447" t="s">
        <v>1272</v>
      </c>
      <c r="F13447" t="s">
        <v>89</v>
      </c>
      <c r="G13447" t="s">
        <v>89</v>
      </c>
      <c r="H13447" t="s">
        <v>93</v>
      </c>
    </row>
    <row r="13448" spans="1:8" x14ac:dyDescent="0.25">
      <c r="A13448" t="s">
        <v>430</v>
      </c>
      <c r="B13448" t="s">
        <v>9945</v>
      </c>
      <c r="C13448" t="s">
        <v>89</v>
      </c>
      <c r="D13448" t="s">
        <v>89</v>
      </c>
      <c r="E13448" t="s">
        <v>1371</v>
      </c>
      <c r="F13448" t="s">
        <v>89</v>
      </c>
      <c r="G13448" t="s">
        <v>89</v>
      </c>
      <c r="H13448" t="s">
        <v>93</v>
      </c>
    </row>
    <row r="13449" spans="1:8" x14ac:dyDescent="0.25">
      <c r="A13449" t="s">
        <v>430</v>
      </c>
      <c r="B13449" t="s">
        <v>9946</v>
      </c>
      <c r="C13449" t="s">
        <v>89</v>
      </c>
      <c r="D13449" t="s">
        <v>89</v>
      </c>
      <c r="E13449" t="s">
        <v>1371</v>
      </c>
      <c r="F13449" t="s">
        <v>89</v>
      </c>
      <c r="G13449" t="s">
        <v>89</v>
      </c>
      <c r="H13449" t="s">
        <v>93</v>
      </c>
    </row>
    <row r="13450" spans="1:8" x14ac:dyDescent="0.25">
      <c r="A13450" t="s">
        <v>430</v>
      </c>
      <c r="B13450" t="s">
        <v>9947</v>
      </c>
      <c r="C13450" t="s">
        <v>89</v>
      </c>
      <c r="D13450" t="s">
        <v>9948</v>
      </c>
      <c r="E13450" t="s">
        <v>1272</v>
      </c>
      <c r="F13450" t="s">
        <v>89</v>
      </c>
      <c r="G13450" t="s">
        <v>89</v>
      </c>
      <c r="H13450" t="s">
        <v>93</v>
      </c>
    </row>
    <row r="13451" spans="1:8" x14ac:dyDescent="0.25">
      <c r="A13451" t="s">
        <v>430</v>
      </c>
      <c r="B13451" t="s">
        <v>9949</v>
      </c>
      <c r="C13451" t="s">
        <v>89</v>
      </c>
      <c r="D13451" t="s">
        <v>9950</v>
      </c>
      <c r="E13451" t="s">
        <v>1272</v>
      </c>
      <c r="F13451" t="s">
        <v>89</v>
      </c>
      <c r="G13451" t="s">
        <v>89</v>
      </c>
      <c r="H13451" t="s">
        <v>93</v>
      </c>
    </row>
    <row r="13452" spans="1:8" x14ac:dyDescent="0.25">
      <c r="A13452" t="s">
        <v>430</v>
      </c>
      <c r="B13452" t="s">
        <v>9951</v>
      </c>
      <c r="C13452" t="s">
        <v>89</v>
      </c>
      <c r="D13452" t="s">
        <v>9952</v>
      </c>
      <c r="E13452" t="s">
        <v>1272</v>
      </c>
      <c r="F13452" t="s">
        <v>89</v>
      </c>
      <c r="G13452" t="s">
        <v>89</v>
      </c>
      <c r="H13452" t="s">
        <v>93</v>
      </c>
    </row>
    <row r="13453" spans="1:8" x14ac:dyDescent="0.25">
      <c r="A13453" t="s">
        <v>430</v>
      </c>
      <c r="B13453" t="s">
        <v>9953</v>
      </c>
      <c r="C13453" t="s">
        <v>89</v>
      </c>
      <c r="D13453" t="s">
        <v>9954</v>
      </c>
      <c r="E13453" t="s">
        <v>1272</v>
      </c>
      <c r="F13453" t="s">
        <v>89</v>
      </c>
      <c r="G13453" t="s">
        <v>89</v>
      </c>
      <c r="H13453" t="s">
        <v>93</v>
      </c>
    </row>
    <row r="13454" spans="1:8" x14ac:dyDescent="0.25">
      <c r="A13454" t="s">
        <v>430</v>
      </c>
      <c r="B13454" t="s">
        <v>9955</v>
      </c>
      <c r="C13454" t="s">
        <v>89</v>
      </c>
      <c r="D13454" t="s">
        <v>9956</v>
      </c>
      <c r="E13454" t="s">
        <v>1272</v>
      </c>
      <c r="F13454" t="s">
        <v>89</v>
      </c>
      <c r="G13454" t="s">
        <v>89</v>
      </c>
      <c r="H13454" t="s">
        <v>93</v>
      </c>
    </row>
    <row r="13455" spans="1:8" x14ac:dyDescent="0.25">
      <c r="A13455" t="s">
        <v>430</v>
      </c>
      <c r="B13455" t="s">
        <v>9957</v>
      </c>
      <c r="C13455" t="s">
        <v>89</v>
      </c>
      <c r="D13455" t="s">
        <v>9958</v>
      </c>
      <c r="E13455" t="s">
        <v>1272</v>
      </c>
      <c r="F13455" t="s">
        <v>89</v>
      </c>
      <c r="G13455" t="s">
        <v>89</v>
      </c>
      <c r="H13455" t="s">
        <v>93</v>
      </c>
    </row>
    <row r="13456" spans="1:8" x14ac:dyDescent="0.25">
      <c r="A13456" t="s">
        <v>430</v>
      </c>
      <c r="B13456" t="s">
        <v>9959</v>
      </c>
      <c r="C13456" t="s">
        <v>89</v>
      </c>
      <c r="D13456" t="s">
        <v>9960</v>
      </c>
      <c r="E13456" t="s">
        <v>1272</v>
      </c>
      <c r="F13456" t="s">
        <v>89</v>
      </c>
      <c r="G13456" t="s">
        <v>89</v>
      </c>
      <c r="H13456" t="s">
        <v>93</v>
      </c>
    </row>
    <row r="13457" spans="1:8" x14ac:dyDescent="0.25">
      <c r="A13457" t="s">
        <v>430</v>
      </c>
      <c r="B13457" t="s">
        <v>9961</v>
      </c>
      <c r="C13457" t="s">
        <v>89</v>
      </c>
      <c r="D13457" t="s">
        <v>9962</v>
      </c>
      <c r="E13457" t="s">
        <v>1272</v>
      </c>
      <c r="F13457" t="s">
        <v>89</v>
      </c>
      <c r="G13457" t="s">
        <v>89</v>
      </c>
      <c r="H13457" t="s">
        <v>93</v>
      </c>
    </row>
    <row r="13458" spans="1:8" x14ac:dyDescent="0.25">
      <c r="A13458" t="s">
        <v>430</v>
      </c>
      <c r="B13458" t="s">
        <v>9963</v>
      </c>
      <c r="C13458" t="s">
        <v>89</v>
      </c>
      <c r="D13458" t="s">
        <v>9964</v>
      </c>
      <c r="E13458" t="s">
        <v>1272</v>
      </c>
      <c r="F13458" t="s">
        <v>89</v>
      </c>
      <c r="G13458" t="s">
        <v>89</v>
      </c>
      <c r="H13458" t="s">
        <v>93</v>
      </c>
    </row>
    <row r="13459" spans="1:8" x14ac:dyDescent="0.25">
      <c r="A13459" t="s">
        <v>430</v>
      </c>
      <c r="B13459" t="s">
        <v>9965</v>
      </c>
      <c r="C13459" t="s">
        <v>89</v>
      </c>
      <c r="D13459" t="s">
        <v>9966</v>
      </c>
      <c r="E13459" t="s">
        <v>1272</v>
      </c>
      <c r="F13459" t="s">
        <v>89</v>
      </c>
      <c r="G13459" t="s">
        <v>89</v>
      </c>
      <c r="H13459" t="s">
        <v>93</v>
      </c>
    </row>
    <row r="13460" spans="1:8" x14ac:dyDescent="0.25">
      <c r="A13460" t="s">
        <v>430</v>
      </c>
      <c r="B13460" t="s">
        <v>9967</v>
      </c>
      <c r="C13460" t="s">
        <v>89</v>
      </c>
      <c r="D13460" t="s">
        <v>9968</v>
      </c>
      <c r="E13460" t="s">
        <v>1272</v>
      </c>
      <c r="F13460" t="s">
        <v>89</v>
      </c>
      <c r="G13460" t="s">
        <v>89</v>
      </c>
      <c r="H13460" t="s">
        <v>93</v>
      </c>
    </row>
    <row r="13461" spans="1:8" x14ac:dyDescent="0.25">
      <c r="A13461" t="s">
        <v>430</v>
      </c>
      <c r="B13461" t="s">
        <v>9969</v>
      </c>
      <c r="C13461" t="s">
        <v>89</v>
      </c>
      <c r="D13461" t="s">
        <v>9970</v>
      </c>
      <c r="E13461" t="s">
        <v>1272</v>
      </c>
      <c r="F13461" t="s">
        <v>89</v>
      </c>
      <c r="G13461" t="s">
        <v>89</v>
      </c>
      <c r="H13461" t="s">
        <v>93</v>
      </c>
    </row>
    <row r="13462" spans="1:8" x14ac:dyDescent="0.25">
      <c r="A13462" t="s">
        <v>430</v>
      </c>
      <c r="B13462" t="s">
        <v>1132</v>
      </c>
      <c r="C13462" t="s">
        <v>89</v>
      </c>
      <c r="D13462" t="s">
        <v>89</v>
      </c>
      <c r="E13462" t="s">
        <v>2428</v>
      </c>
      <c r="F13462" t="s">
        <v>89</v>
      </c>
      <c r="G13462" t="s">
        <v>89</v>
      </c>
      <c r="H13462" t="s">
        <v>93</v>
      </c>
    </row>
    <row r="13463" spans="1:8" x14ac:dyDescent="0.25">
      <c r="A13463" t="s">
        <v>430</v>
      </c>
      <c r="B13463" t="s">
        <v>9971</v>
      </c>
      <c r="C13463" t="s">
        <v>89</v>
      </c>
      <c r="D13463" t="s">
        <v>89</v>
      </c>
      <c r="E13463" t="s">
        <v>1218</v>
      </c>
      <c r="F13463" t="s">
        <v>89</v>
      </c>
      <c r="G13463" t="s">
        <v>89</v>
      </c>
      <c r="H13463" t="s">
        <v>93</v>
      </c>
    </row>
    <row r="13464" spans="1:8" x14ac:dyDescent="0.25">
      <c r="A13464" t="s">
        <v>430</v>
      </c>
      <c r="B13464" t="s">
        <v>1130</v>
      </c>
      <c r="C13464" t="s">
        <v>89</v>
      </c>
      <c r="D13464" t="s">
        <v>89</v>
      </c>
      <c r="E13464" t="s">
        <v>1202</v>
      </c>
      <c r="F13464" t="s">
        <v>89</v>
      </c>
      <c r="G13464" t="s">
        <v>89</v>
      </c>
      <c r="H13464" t="s">
        <v>93</v>
      </c>
    </row>
    <row r="13465" spans="1:8" x14ac:dyDescent="0.25">
      <c r="A13465" t="s">
        <v>430</v>
      </c>
      <c r="B13465" t="s">
        <v>9972</v>
      </c>
      <c r="C13465" t="s">
        <v>89</v>
      </c>
      <c r="D13465" t="s">
        <v>89</v>
      </c>
      <c r="E13465" t="s">
        <v>1218</v>
      </c>
      <c r="F13465" t="s">
        <v>89</v>
      </c>
      <c r="G13465" t="s">
        <v>89</v>
      </c>
      <c r="H13465" t="s">
        <v>93</v>
      </c>
    </row>
    <row r="13466" spans="1:8" x14ac:dyDescent="0.25">
      <c r="A13466" t="s">
        <v>430</v>
      </c>
      <c r="B13466" t="s">
        <v>9973</v>
      </c>
      <c r="C13466" t="s">
        <v>89</v>
      </c>
      <c r="D13466" t="s">
        <v>89</v>
      </c>
      <c r="E13466" t="s">
        <v>1218</v>
      </c>
      <c r="F13466" t="s">
        <v>89</v>
      </c>
      <c r="G13466" t="s">
        <v>89</v>
      </c>
      <c r="H13466" t="s">
        <v>93</v>
      </c>
    </row>
    <row r="13467" spans="1:8" x14ac:dyDescent="0.25">
      <c r="A13467" t="s">
        <v>430</v>
      </c>
      <c r="B13467" t="s">
        <v>9974</v>
      </c>
      <c r="C13467" t="s">
        <v>89</v>
      </c>
      <c r="D13467" t="s">
        <v>89</v>
      </c>
      <c r="E13467" t="s">
        <v>1218</v>
      </c>
      <c r="F13467" t="s">
        <v>89</v>
      </c>
      <c r="G13467" t="s">
        <v>89</v>
      </c>
      <c r="H13467" t="s">
        <v>93</v>
      </c>
    </row>
    <row r="13468" spans="1:8" x14ac:dyDescent="0.25">
      <c r="A13468" t="s">
        <v>430</v>
      </c>
      <c r="B13468" t="s">
        <v>9975</v>
      </c>
      <c r="C13468" t="s">
        <v>89</v>
      </c>
      <c r="D13468" t="s">
        <v>89</v>
      </c>
      <c r="E13468" t="s">
        <v>1218</v>
      </c>
      <c r="F13468" t="s">
        <v>89</v>
      </c>
      <c r="G13468" t="s">
        <v>89</v>
      </c>
      <c r="H13468" t="s">
        <v>93</v>
      </c>
    </row>
    <row r="13469" spans="1:8" x14ac:dyDescent="0.25">
      <c r="A13469" t="s">
        <v>430</v>
      </c>
      <c r="B13469" t="s">
        <v>9976</v>
      </c>
      <c r="C13469" t="s">
        <v>89</v>
      </c>
      <c r="D13469" t="s">
        <v>9977</v>
      </c>
      <c r="E13469" t="s">
        <v>1218</v>
      </c>
      <c r="F13469" t="s">
        <v>89</v>
      </c>
      <c r="G13469" t="s">
        <v>89</v>
      </c>
      <c r="H13469" t="s">
        <v>93</v>
      </c>
    </row>
    <row r="13470" spans="1:8" x14ac:dyDescent="0.25">
      <c r="A13470" t="s">
        <v>430</v>
      </c>
      <c r="B13470" t="s">
        <v>1138</v>
      </c>
      <c r="C13470" t="s">
        <v>89</v>
      </c>
      <c r="D13470" t="s">
        <v>89</v>
      </c>
      <c r="E13470" t="s">
        <v>1139</v>
      </c>
      <c r="F13470" t="s">
        <v>89</v>
      </c>
      <c r="G13470" t="s">
        <v>89</v>
      </c>
      <c r="H13470" t="s">
        <v>93</v>
      </c>
    </row>
    <row r="13471" spans="1:8" x14ac:dyDescent="0.25">
      <c r="A13471" t="s">
        <v>431</v>
      </c>
      <c r="B13471" t="s">
        <v>1192</v>
      </c>
      <c r="C13471" t="s">
        <v>89</v>
      </c>
      <c r="D13471" t="s">
        <v>4901</v>
      </c>
      <c r="E13471" t="s">
        <v>1100</v>
      </c>
      <c r="F13471" t="s">
        <v>89</v>
      </c>
      <c r="G13471" t="s">
        <v>89</v>
      </c>
      <c r="H13471" t="s">
        <v>93</v>
      </c>
    </row>
    <row r="13472" spans="1:8" x14ac:dyDescent="0.25">
      <c r="A13472" t="s">
        <v>431</v>
      </c>
      <c r="B13472" t="s">
        <v>9978</v>
      </c>
      <c r="C13472" t="s">
        <v>89</v>
      </c>
      <c r="D13472" t="s">
        <v>9979</v>
      </c>
      <c r="E13472" t="s">
        <v>1278</v>
      </c>
      <c r="F13472" t="s">
        <v>89</v>
      </c>
      <c r="G13472" t="s">
        <v>89</v>
      </c>
      <c r="H13472" t="s">
        <v>93</v>
      </c>
    </row>
    <row r="13473" spans="1:8" x14ac:dyDescent="0.25">
      <c r="A13473" t="s">
        <v>431</v>
      </c>
      <c r="B13473" t="s">
        <v>4908</v>
      </c>
      <c r="C13473" t="s">
        <v>89</v>
      </c>
      <c r="D13473" t="s">
        <v>4909</v>
      </c>
      <c r="E13473" t="s">
        <v>1349</v>
      </c>
      <c r="F13473" t="s">
        <v>89</v>
      </c>
      <c r="G13473" t="s">
        <v>89</v>
      </c>
      <c r="H13473" t="s">
        <v>93</v>
      </c>
    </row>
    <row r="13474" spans="1:8" x14ac:dyDescent="0.25">
      <c r="A13474" t="s">
        <v>431</v>
      </c>
      <c r="B13474" t="s">
        <v>4910</v>
      </c>
      <c r="C13474" t="s">
        <v>89</v>
      </c>
      <c r="D13474" t="s">
        <v>4911</v>
      </c>
      <c r="E13474" t="s">
        <v>1162</v>
      </c>
      <c r="F13474" t="s">
        <v>89</v>
      </c>
      <c r="G13474" t="s">
        <v>89</v>
      </c>
      <c r="H13474" t="s">
        <v>93</v>
      </c>
    </row>
    <row r="13475" spans="1:8" x14ac:dyDescent="0.25">
      <c r="A13475" t="s">
        <v>431</v>
      </c>
      <c r="B13475" t="s">
        <v>2163</v>
      </c>
      <c r="C13475" t="s">
        <v>89</v>
      </c>
      <c r="D13475" t="s">
        <v>9980</v>
      </c>
      <c r="E13475" t="s">
        <v>1278</v>
      </c>
      <c r="F13475" t="s">
        <v>89</v>
      </c>
      <c r="G13475" t="s">
        <v>89</v>
      </c>
      <c r="H13475" t="s">
        <v>93</v>
      </c>
    </row>
    <row r="13476" spans="1:8" x14ac:dyDescent="0.25">
      <c r="A13476" t="s">
        <v>431</v>
      </c>
      <c r="B13476" t="s">
        <v>9978</v>
      </c>
      <c r="C13476" t="s">
        <v>89</v>
      </c>
      <c r="D13476" t="s">
        <v>9979</v>
      </c>
      <c r="E13476" t="s">
        <v>1278</v>
      </c>
      <c r="F13476" t="s">
        <v>89</v>
      </c>
      <c r="G13476" t="s">
        <v>89</v>
      </c>
      <c r="H13476" t="s">
        <v>93</v>
      </c>
    </row>
    <row r="13477" spans="1:8" x14ac:dyDescent="0.25">
      <c r="A13477" t="s">
        <v>431</v>
      </c>
      <c r="B13477" t="s">
        <v>4908</v>
      </c>
      <c r="C13477" t="s">
        <v>89</v>
      </c>
      <c r="D13477" t="s">
        <v>4909</v>
      </c>
      <c r="E13477" t="s">
        <v>1349</v>
      </c>
      <c r="F13477" t="s">
        <v>89</v>
      </c>
      <c r="G13477" t="s">
        <v>89</v>
      </c>
      <c r="H13477" t="s">
        <v>93</v>
      </c>
    </row>
    <row r="13478" spans="1:8" x14ac:dyDescent="0.25">
      <c r="A13478" t="s">
        <v>431</v>
      </c>
      <c r="B13478" t="s">
        <v>1192</v>
      </c>
      <c r="C13478" t="s">
        <v>89</v>
      </c>
      <c r="D13478" t="s">
        <v>4901</v>
      </c>
      <c r="E13478" t="s">
        <v>1100</v>
      </c>
      <c r="F13478" t="s">
        <v>89</v>
      </c>
      <c r="G13478" t="s">
        <v>89</v>
      </c>
      <c r="H13478" t="s">
        <v>93</v>
      </c>
    </row>
    <row r="13479" spans="1:8" x14ac:dyDescent="0.25">
      <c r="A13479" t="s">
        <v>431</v>
      </c>
      <c r="B13479" t="s">
        <v>1407</v>
      </c>
      <c r="C13479" t="s">
        <v>89</v>
      </c>
      <c r="D13479" t="s">
        <v>9981</v>
      </c>
      <c r="E13479" t="s">
        <v>1135</v>
      </c>
      <c r="F13479" t="s">
        <v>89</v>
      </c>
      <c r="G13479" t="s">
        <v>89</v>
      </c>
      <c r="H13479" t="s">
        <v>93</v>
      </c>
    </row>
    <row r="13480" spans="1:8" x14ac:dyDescent="0.25">
      <c r="A13480" t="s">
        <v>431</v>
      </c>
      <c r="B13480" t="s">
        <v>2163</v>
      </c>
      <c r="C13480" t="s">
        <v>89</v>
      </c>
      <c r="D13480" t="s">
        <v>9980</v>
      </c>
      <c r="E13480" t="s">
        <v>1278</v>
      </c>
      <c r="F13480" t="s">
        <v>89</v>
      </c>
      <c r="G13480" t="s">
        <v>89</v>
      </c>
      <c r="H13480" t="s">
        <v>93</v>
      </c>
    </row>
    <row r="13481" spans="1:8" x14ac:dyDescent="0.25">
      <c r="A13481" t="s">
        <v>431</v>
      </c>
      <c r="B13481" t="s">
        <v>4910</v>
      </c>
      <c r="C13481" t="s">
        <v>89</v>
      </c>
      <c r="D13481" t="s">
        <v>4911</v>
      </c>
      <c r="E13481" t="s">
        <v>1162</v>
      </c>
      <c r="F13481" t="s">
        <v>89</v>
      </c>
      <c r="G13481" t="s">
        <v>89</v>
      </c>
      <c r="H13481" t="s">
        <v>93</v>
      </c>
    </row>
    <row r="13482" spans="1:8" x14ac:dyDescent="0.25">
      <c r="A13482" t="s">
        <v>431</v>
      </c>
      <c r="B13482" t="s">
        <v>2159</v>
      </c>
      <c r="C13482" t="s">
        <v>89</v>
      </c>
      <c r="D13482" t="s">
        <v>4912</v>
      </c>
      <c r="E13482" t="s">
        <v>1094</v>
      </c>
      <c r="F13482" t="s">
        <v>89</v>
      </c>
      <c r="G13482" t="s">
        <v>89</v>
      </c>
      <c r="H13482" t="s">
        <v>93</v>
      </c>
    </row>
    <row r="13483" spans="1:8" x14ac:dyDescent="0.25">
      <c r="A13483" t="s">
        <v>431</v>
      </c>
      <c r="B13483" t="s">
        <v>1122</v>
      </c>
      <c r="C13483" t="s">
        <v>89</v>
      </c>
      <c r="D13483" t="s">
        <v>89</v>
      </c>
      <c r="E13483" t="s">
        <v>1129</v>
      </c>
      <c r="F13483" t="s">
        <v>89</v>
      </c>
      <c r="G13483" t="s">
        <v>89</v>
      </c>
      <c r="H13483" t="s">
        <v>93</v>
      </c>
    </row>
    <row r="13484" spans="1:8" x14ac:dyDescent="0.25">
      <c r="A13484" t="s">
        <v>431</v>
      </c>
      <c r="B13484" t="s">
        <v>1332</v>
      </c>
      <c r="C13484" t="s">
        <v>89</v>
      </c>
      <c r="D13484" t="s">
        <v>89</v>
      </c>
      <c r="E13484" t="s">
        <v>1129</v>
      </c>
      <c r="F13484" t="s">
        <v>89</v>
      </c>
      <c r="G13484" t="s">
        <v>89</v>
      </c>
      <c r="H13484" t="s">
        <v>93</v>
      </c>
    </row>
    <row r="13485" spans="1:8" x14ac:dyDescent="0.25">
      <c r="A13485" t="s">
        <v>431</v>
      </c>
      <c r="B13485" t="s">
        <v>9982</v>
      </c>
      <c r="C13485" t="s">
        <v>89</v>
      </c>
      <c r="D13485" t="s">
        <v>89</v>
      </c>
      <c r="E13485" t="s">
        <v>1129</v>
      </c>
      <c r="F13485" t="s">
        <v>89</v>
      </c>
      <c r="G13485" t="s">
        <v>89</v>
      </c>
      <c r="H13485" t="s">
        <v>93</v>
      </c>
    </row>
    <row r="13486" spans="1:8" x14ac:dyDescent="0.25">
      <c r="A13486" t="s">
        <v>431</v>
      </c>
      <c r="B13486" t="s">
        <v>1125</v>
      </c>
      <c r="C13486" t="s">
        <v>89</v>
      </c>
      <c r="D13486" t="s">
        <v>89</v>
      </c>
      <c r="E13486" t="s">
        <v>1129</v>
      </c>
      <c r="F13486" t="s">
        <v>89</v>
      </c>
      <c r="G13486" t="s">
        <v>89</v>
      </c>
      <c r="H13486" t="s">
        <v>93</v>
      </c>
    </row>
    <row r="13487" spans="1:8" x14ac:dyDescent="0.25">
      <c r="A13487" t="s">
        <v>431</v>
      </c>
      <c r="B13487" t="s">
        <v>1266</v>
      </c>
      <c r="C13487" t="s">
        <v>89</v>
      </c>
      <c r="D13487" t="s">
        <v>89</v>
      </c>
      <c r="E13487" t="s">
        <v>1129</v>
      </c>
      <c r="F13487" t="s">
        <v>89</v>
      </c>
      <c r="G13487" t="s">
        <v>89</v>
      </c>
      <c r="H13487" t="s">
        <v>93</v>
      </c>
    </row>
    <row r="13488" spans="1:8" x14ac:dyDescent="0.25">
      <c r="A13488" t="s">
        <v>431</v>
      </c>
      <c r="B13488" t="s">
        <v>1200</v>
      </c>
      <c r="C13488" t="s">
        <v>89</v>
      </c>
      <c r="D13488" t="s">
        <v>89</v>
      </c>
      <c r="E13488" t="s">
        <v>1131</v>
      </c>
      <c r="F13488" t="s">
        <v>89</v>
      </c>
      <c r="G13488" t="s">
        <v>89</v>
      </c>
      <c r="H13488" t="s">
        <v>93</v>
      </c>
    </row>
    <row r="13489" spans="1:8" x14ac:dyDescent="0.25">
      <c r="A13489" t="s">
        <v>431</v>
      </c>
      <c r="B13489" t="s">
        <v>1130</v>
      </c>
      <c r="C13489" t="s">
        <v>89</v>
      </c>
      <c r="D13489" t="s">
        <v>89</v>
      </c>
      <c r="E13489" t="s">
        <v>1286</v>
      </c>
      <c r="F13489" t="s">
        <v>89</v>
      </c>
      <c r="G13489" t="s">
        <v>89</v>
      </c>
      <c r="H13489" t="s">
        <v>93</v>
      </c>
    </row>
    <row r="13490" spans="1:8" x14ac:dyDescent="0.25">
      <c r="A13490" t="s">
        <v>431</v>
      </c>
      <c r="B13490" t="s">
        <v>1132</v>
      </c>
      <c r="C13490" t="s">
        <v>89</v>
      </c>
      <c r="D13490" t="s">
        <v>89</v>
      </c>
      <c r="E13490" t="s">
        <v>1133</v>
      </c>
      <c r="F13490" t="s">
        <v>89</v>
      </c>
      <c r="G13490" t="s">
        <v>89</v>
      </c>
      <c r="H13490" t="s">
        <v>93</v>
      </c>
    </row>
    <row r="13491" spans="1:8" x14ac:dyDescent="0.25">
      <c r="A13491" t="s">
        <v>431</v>
      </c>
      <c r="B13491" t="s">
        <v>1268</v>
      </c>
      <c r="C13491" t="s">
        <v>89</v>
      </c>
      <c r="D13491" t="s">
        <v>89</v>
      </c>
      <c r="E13491" t="s">
        <v>1233</v>
      </c>
      <c r="F13491" t="s">
        <v>89</v>
      </c>
      <c r="G13491" t="s">
        <v>89</v>
      </c>
      <c r="H13491" t="s">
        <v>93</v>
      </c>
    </row>
    <row r="13492" spans="1:8" x14ac:dyDescent="0.25">
      <c r="A13492" t="s">
        <v>431</v>
      </c>
      <c r="B13492" t="s">
        <v>1138</v>
      </c>
      <c r="C13492" t="s">
        <v>89</v>
      </c>
      <c r="D13492" t="s">
        <v>89</v>
      </c>
      <c r="E13492" t="s">
        <v>1139</v>
      </c>
      <c r="F13492" t="s">
        <v>89</v>
      </c>
      <c r="G13492" t="s">
        <v>89</v>
      </c>
      <c r="H13492" t="s">
        <v>93</v>
      </c>
    </row>
    <row r="13493" spans="1:8" x14ac:dyDescent="0.25">
      <c r="A13493" t="s">
        <v>432</v>
      </c>
      <c r="B13493" t="s">
        <v>7583</v>
      </c>
      <c r="C13493" t="s">
        <v>89</v>
      </c>
      <c r="D13493" t="s">
        <v>9983</v>
      </c>
      <c r="E13493" t="s">
        <v>1238</v>
      </c>
      <c r="F13493" t="s">
        <v>89</v>
      </c>
      <c r="G13493" t="s">
        <v>89</v>
      </c>
      <c r="H13493" t="s">
        <v>93</v>
      </c>
    </row>
    <row r="13494" spans="1:8" x14ac:dyDescent="0.25">
      <c r="A13494" t="s">
        <v>432</v>
      </c>
      <c r="B13494" t="s">
        <v>2805</v>
      </c>
      <c r="C13494" t="s">
        <v>89</v>
      </c>
      <c r="D13494" t="s">
        <v>2806</v>
      </c>
      <c r="E13494" t="s">
        <v>1238</v>
      </c>
      <c r="F13494" t="s">
        <v>89</v>
      </c>
      <c r="G13494" t="s">
        <v>89</v>
      </c>
      <c r="H13494" t="s">
        <v>93</v>
      </c>
    </row>
    <row r="13495" spans="1:8" x14ac:dyDescent="0.25">
      <c r="A13495" t="s">
        <v>432</v>
      </c>
      <c r="B13495" t="s">
        <v>1144</v>
      </c>
      <c r="C13495" t="s">
        <v>89</v>
      </c>
      <c r="D13495" t="s">
        <v>2806</v>
      </c>
      <c r="E13495" t="s">
        <v>1105</v>
      </c>
      <c r="F13495" t="s">
        <v>89</v>
      </c>
      <c r="G13495" t="s">
        <v>89</v>
      </c>
      <c r="H13495" t="s">
        <v>93</v>
      </c>
    </row>
    <row r="13496" spans="1:8" x14ac:dyDescent="0.25">
      <c r="A13496" t="s">
        <v>432</v>
      </c>
      <c r="B13496" t="s">
        <v>1158</v>
      </c>
      <c r="C13496" t="s">
        <v>89</v>
      </c>
      <c r="D13496" t="s">
        <v>9984</v>
      </c>
      <c r="E13496" t="s">
        <v>1102</v>
      </c>
      <c r="F13496" t="s">
        <v>89</v>
      </c>
      <c r="G13496" t="s">
        <v>89</v>
      </c>
      <c r="H13496" t="s">
        <v>93</v>
      </c>
    </row>
    <row r="13497" spans="1:8" x14ac:dyDescent="0.25">
      <c r="A13497" t="s">
        <v>432</v>
      </c>
      <c r="B13497" t="s">
        <v>1239</v>
      </c>
      <c r="C13497" t="s">
        <v>89</v>
      </c>
      <c r="D13497" t="s">
        <v>9984</v>
      </c>
      <c r="E13497" t="s">
        <v>1258</v>
      </c>
      <c r="F13497" t="s">
        <v>89</v>
      </c>
      <c r="G13497" t="s">
        <v>89</v>
      </c>
      <c r="H13497" t="s">
        <v>93</v>
      </c>
    </row>
    <row r="13498" spans="1:8" x14ac:dyDescent="0.25">
      <c r="A13498" t="s">
        <v>432</v>
      </c>
      <c r="B13498" t="s">
        <v>1151</v>
      </c>
      <c r="C13498" t="s">
        <v>89</v>
      </c>
      <c r="D13498" t="s">
        <v>9984</v>
      </c>
      <c r="E13498" t="s">
        <v>1265</v>
      </c>
      <c r="F13498" t="s">
        <v>89</v>
      </c>
      <c r="G13498" t="s">
        <v>89</v>
      </c>
      <c r="H13498" t="s">
        <v>93</v>
      </c>
    </row>
    <row r="13499" spans="1:8" x14ac:dyDescent="0.25">
      <c r="A13499" t="s">
        <v>432</v>
      </c>
      <c r="B13499" t="s">
        <v>1239</v>
      </c>
      <c r="C13499" t="s">
        <v>89</v>
      </c>
      <c r="D13499" t="s">
        <v>9984</v>
      </c>
      <c r="E13499" t="s">
        <v>1258</v>
      </c>
      <c r="F13499" t="s">
        <v>89</v>
      </c>
      <c r="G13499" t="s">
        <v>89</v>
      </c>
      <c r="H13499" t="s">
        <v>93</v>
      </c>
    </row>
    <row r="13500" spans="1:8" x14ac:dyDescent="0.25">
      <c r="A13500" t="s">
        <v>432</v>
      </c>
      <c r="B13500" t="s">
        <v>2805</v>
      </c>
      <c r="C13500" t="s">
        <v>89</v>
      </c>
      <c r="D13500" t="s">
        <v>2806</v>
      </c>
      <c r="E13500" t="s">
        <v>1238</v>
      </c>
      <c r="F13500" t="s">
        <v>89</v>
      </c>
      <c r="G13500" t="s">
        <v>89</v>
      </c>
      <c r="H13500" t="s">
        <v>93</v>
      </c>
    </row>
    <row r="13501" spans="1:8" x14ac:dyDescent="0.25">
      <c r="A13501" t="s">
        <v>432</v>
      </c>
      <c r="B13501" t="s">
        <v>7583</v>
      </c>
      <c r="C13501" t="s">
        <v>89</v>
      </c>
      <c r="D13501" t="s">
        <v>9983</v>
      </c>
      <c r="E13501" t="s">
        <v>1238</v>
      </c>
      <c r="F13501" t="s">
        <v>89</v>
      </c>
      <c r="G13501" t="s">
        <v>89</v>
      </c>
      <c r="H13501" t="s">
        <v>93</v>
      </c>
    </row>
    <row r="13502" spans="1:8" x14ac:dyDescent="0.25">
      <c r="A13502" t="s">
        <v>432</v>
      </c>
      <c r="B13502" t="s">
        <v>1156</v>
      </c>
      <c r="C13502" t="s">
        <v>89</v>
      </c>
      <c r="D13502" t="s">
        <v>9984</v>
      </c>
      <c r="E13502" t="s">
        <v>1258</v>
      </c>
      <c r="F13502" t="s">
        <v>89</v>
      </c>
      <c r="G13502" t="s">
        <v>89</v>
      </c>
      <c r="H13502" t="s">
        <v>93</v>
      </c>
    </row>
    <row r="13503" spans="1:8" x14ac:dyDescent="0.25">
      <c r="A13503" t="s">
        <v>432</v>
      </c>
      <c r="B13503" t="s">
        <v>1158</v>
      </c>
      <c r="C13503" t="s">
        <v>89</v>
      </c>
      <c r="D13503" t="s">
        <v>9984</v>
      </c>
      <c r="E13503" t="s">
        <v>1102</v>
      </c>
      <c r="F13503" t="s">
        <v>89</v>
      </c>
      <c r="G13503" t="s">
        <v>89</v>
      </c>
      <c r="H13503" t="s">
        <v>93</v>
      </c>
    </row>
    <row r="13504" spans="1:8" x14ac:dyDescent="0.25">
      <c r="A13504" t="s">
        <v>432</v>
      </c>
      <c r="B13504" t="s">
        <v>1144</v>
      </c>
      <c r="C13504" t="s">
        <v>89</v>
      </c>
      <c r="D13504" t="s">
        <v>2806</v>
      </c>
      <c r="E13504" t="s">
        <v>1105</v>
      </c>
      <c r="F13504" t="s">
        <v>89</v>
      </c>
      <c r="G13504" t="s">
        <v>89</v>
      </c>
      <c r="H13504" t="s">
        <v>93</v>
      </c>
    </row>
    <row r="13505" spans="1:8" x14ac:dyDescent="0.25">
      <c r="A13505" t="s">
        <v>432</v>
      </c>
      <c r="B13505" t="s">
        <v>1125</v>
      </c>
      <c r="C13505" t="s">
        <v>89</v>
      </c>
      <c r="D13505" t="s">
        <v>89</v>
      </c>
      <c r="E13505" t="s">
        <v>1196</v>
      </c>
      <c r="F13505" t="s">
        <v>89</v>
      </c>
      <c r="G13505" t="s">
        <v>89</v>
      </c>
      <c r="H13505" t="s">
        <v>93</v>
      </c>
    </row>
    <row r="13506" spans="1:8" x14ac:dyDescent="0.25">
      <c r="A13506" t="s">
        <v>432</v>
      </c>
      <c r="B13506" t="s">
        <v>1198</v>
      </c>
      <c r="C13506" t="s">
        <v>89</v>
      </c>
      <c r="D13506" t="s">
        <v>89</v>
      </c>
      <c r="E13506" t="s">
        <v>1218</v>
      </c>
      <c r="F13506" t="s">
        <v>89</v>
      </c>
      <c r="G13506" t="s">
        <v>89</v>
      </c>
      <c r="H13506" t="s">
        <v>93</v>
      </c>
    </row>
    <row r="13507" spans="1:8" x14ac:dyDescent="0.25">
      <c r="A13507" t="s">
        <v>432</v>
      </c>
      <c r="B13507" t="s">
        <v>1266</v>
      </c>
      <c r="C13507" t="s">
        <v>89</v>
      </c>
      <c r="D13507" t="s">
        <v>89</v>
      </c>
      <c r="E13507" t="s">
        <v>1129</v>
      </c>
      <c r="F13507" t="s">
        <v>89</v>
      </c>
      <c r="G13507" t="s">
        <v>89</v>
      </c>
      <c r="H13507" t="s">
        <v>93</v>
      </c>
    </row>
    <row r="13508" spans="1:8" x14ac:dyDescent="0.25">
      <c r="A13508" t="s">
        <v>432</v>
      </c>
      <c r="B13508" t="s">
        <v>1200</v>
      </c>
      <c r="C13508" t="s">
        <v>89</v>
      </c>
      <c r="D13508" t="s">
        <v>89</v>
      </c>
      <c r="E13508" t="s">
        <v>1131</v>
      </c>
      <c r="F13508" t="s">
        <v>89</v>
      </c>
      <c r="G13508" t="s">
        <v>89</v>
      </c>
      <c r="H13508" t="s">
        <v>93</v>
      </c>
    </row>
    <row r="13509" spans="1:8" x14ac:dyDescent="0.25">
      <c r="A13509" t="s">
        <v>432</v>
      </c>
      <c r="B13509" t="s">
        <v>1130</v>
      </c>
      <c r="C13509" t="s">
        <v>89</v>
      </c>
      <c r="D13509" t="s">
        <v>89</v>
      </c>
      <c r="E13509" t="s">
        <v>1286</v>
      </c>
      <c r="F13509" t="s">
        <v>89</v>
      </c>
      <c r="G13509" t="s">
        <v>89</v>
      </c>
      <c r="H13509" t="s">
        <v>93</v>
      </c>
    </row>
    <row r="13510" spans="1:8" x14ac:dyDescent="0.25">
      <c r="A13510" t="s">
        <v>432</v>
      </c>
      <c r="B13510" t="s">
        <v>1132</v>
      </c>
      <c r="C13510" t="s">
        <v>89</v>
      </c>
      <c r="D13510" t="s">
        <v>89</v>
      </c>
      <c r="E13510" t="s">
        <v>1133</v>
      </c>
      <c r="F13510" t="s">
        <v>89</v>
      </c>
      <c r="G13510" t="s">
        <v>89</v>
      </c>
      <c r="H13510" t="s">
        <v>93</v>
      </c>
    </row>
    <row r="13511" spans="1:8" x14ac:dyDescent="0.25">
      <c r="A13511" t="s">
        <v>432</v>
      </c>
      <c r="B13511" t="s">
        <v>1232</v>
      </c>
      <c r="C13511" t="s">
        <v>89</v>
      </c>
      <c r="D13511" t="s">
        <v>89</v>
      </c>
      <c r="E13511" t="s">
        <v>1135</v>
      </c>
      <c r="F13511" t="s">
        <v>89</v>
      </c>
      <c r="G13511" t="s">
        <v>89</v>
      </c>
      <c r="H13511" t="s">
        <v>93</v>
      </c>
    </row>
    <row r="13512" spans="1:8" x14ac:dyDescent="0.25">
      <c r="A13512" t="s">
        <v>433</v>
      </c>
      <c r="B13512" t="s">
        <v>7238</v>
      </c>
      <c r="C13512" t="s">
        <v>89</v>
      </c>
      <c r="D13512" t="s">
        <v>9985</v>
      </c>
      <c r="E13512" t="s">
        <v>6364</v>
      </c>
      <c r="F13512" t="s">
        <v>89</v>
      </c>
      <c r="G13512" t="s">
        <v>89</v>
      </c>
      <c r="H13512" t="s">
        <v>93</v>
      </c>
    </row>
    <row r="13513" spans="1:8" x14ac:dyDescent="0.25">
      <c r="A13513" t="s">
        <v>433</v>
      </c>
      <c r="B13513" t="s">
        <v>7583</v>
      </c>
      <c r="C13513" t="s">
        <v>89</v>
      </c>
      <c r="D13513" t="s">
        <v>9986</v>
      </c>
      <c r="E13513" t="s">
        <v>1100</v>
      </c>
      <c r="F13513" t="s">
        <v>89</v>
      </c>
      <c r="G13513" t="s">
        <v>89</v>
      </c>
      <c r="H13513" t="s">
        <v>93</v>
      </c>
    </row>
    <row r="13514" spans="1:8" x14ac:dyDescent="0.25">
      <c r="A13514" t="s">
        <v>433</v>
      </c>
      <c r="B13514" t="s">
        <v>1163</v>
      </c>
      <c r="C13514" t="s">
        <v>89</v>
      </c>
      <c r="D13514" t="s">
        <v>3318</v>
      </c>
      <c r="E13514" t="s">
        <v>2303</v>
      </c>
      <c r="F13514" t="s">
        <v>89</v>
      </c>
      <c r="G13514" t="s">
        <v>89</v>
      </c>
      <c r="H13514" t="s">
        <v>93</v>
      </c>
    </row>
    <row r="13515" spans="1:8" x14ac:dyDescent="0.25">
      <c r="A13515" t="s">
        <v>433</v>
      </c>
      <c r="B13515" t="s">
        <v>1140</v>
      </c>
      <c r="C13515" t="s">
        <v>89</v>
      </c>
      <c r="D13515" t="s">
        <v>9987</v>
      </c>
      <c r="E13515" t="s">
        <v>1100</v>
      </c>
      <c r="F13515" t="s">
        <v>89</v>
      </c>
      <c r="G13515" t="s">
        <v>89</v>
      </c>
      <c r="H13515" t="s">
        <v>93</v>
      </c>
    </row>
    <row r="13516" spans="1:8" x14ac:dyDescent="0.25">
      <c r="A13516" t="s">
        <v>433</v>
      </c>
      <c r="B13516" t="s">
        <v>1143</v>
      </c>
      <c r="C13516" t="s">
        <v>89</v>
      </c>
      <c r="D13516" t="s">
        <v>9987</v>
      </c>
      <c r="E13516" t="s">
        <v>6364</v>
      </c>
      <c r="F13516" t="s">
        <v>89</v>
      </c>
      <c r="G13516" t="s">
        <v>89</v>
      </c>
      <c r="H13516" t="s">
        <v>93</v>
      </c>
    </row>
    <row r="13517" spans="1:8" x14ac:dyDescent="0.25">
      <c r="A13517" t="s">
        <v>433</v>
      </c>
      <c r="B13517" t="s">
        <v>2122</v>
      </c>
      <c r="C13517" t="s">
        <v>89</v>
      </c>
      <c r="D13517" t="s">
        <v>2714</v>
      </c>
      <c r="E13517" t="s">
        <v>9988</v>
      </c>
      <c r="F13517" t="s">
        <v>89</v>
      </c>
      <c r="G13517" t="s">
        <v>89</v>
      </c>
      <c r="H13517" t="s">
        <v>93</v>
      </c>
    </row>
    <row r="13518" spans="1:8" x14ac:dyDescent="0.25">
      <c r="A13518" t="s">
        <v>433</v>
      </c>
      <c r="B13518" t="s">
        <v>9989</v>
      </c>
      <c r="C13518" t="s">
        <v>89</v>
      </c>
      <c r="D13518" t="s">
        <v>9990</v>
      </c>
      <c r="E13518" t="s">
        <v>9991</v>
      </c>
      <c r="F13518" t="s">
        <v>89</v>
      </c>
      <c r="G13518" t="s">
        <v>89</v>
      </c>
      <c r="H13518" t="s">
        <v>93</v>
      </c>
    </row>
    <row r="13519" spans="1:8" x14ac:dyDescent="0.25">
      <c r="A13519" t="s">
        <v>433</v>
      </c>
      <c r="B13519" t="s">
        <v>9992</v>
      </c>
      <c r="C13519" t="s">
        <v>89</v>
      </c>
      <c r="D13519" t="s">
        <v>9993</v>
      </c>
      <c r="E13519" t="s">
        <v>9994</v>
      </c>
      <c r="F13519" t="s">
        <v>89</v>
      </c>
      <c r="G13519" t="s">
        <v>89</v>
      </c>
      <c r="H13519" t="s">
        <v>93</v>
      </c>
    </row>
    <row r="13520" spans="1:8" x14ac:dyDescent="0.25">
      <c r="A13520" t="s">
        <v>433</v>
      </c>
      <c r="B13520" t="s">
        <v>2189</v>
      </c>
      <c r="C13520" t="s">
        <v>89</v>
      </c>
      <c r="D13520" t="s">
        <v>9995</v>
      </c>
      <c r="E13520" t="s">
        <v>1205</v>
      </c>
      <c r="F13520" t="s">
        <v>89</v>
      </c>
      <c r="G13520" t="s">
        <v>89</v>
      </c>
      <c r="H13520" t="s">
        <v>93</v>
      </c>
    </row>
    <row r="13521" spans="1:8" x14ac:dyDescent="0.25">
      <c r="A13521" t="s">
        <v>433</v>
      </c>
      <c r="B13521" t="s">
        <v>1161</v>
      </c>
      <c r="C13521" t="s">
        <v>89</v>
      </c>
      <c r="D13521" t="s">
        <v>3318</v>
      </c>
      <c r="E13521" t="s">
        <v>1371</v>
      </c>
      <c r="F13521" t="s">
        <v>89</v>
      </c>
      <c r="G13521" t="s">
        <v>89</v>
      </c>
      <c r="H13521" t="s">
        <v>93</v>
      </c>
    </row>
    <row r="13522" spans="1:8" x14ac:dyDescent="0.25">
      <c r="A13522" t="s">
        <v>433</v>
      </c>
      <c r="B13522" t="s">
        <v>1144</v>
      </c>
      <c r="C13522" t="s">
        <v>89</v>
      </c>
      <c r="D13522" t="s">
        <v>3318</v>
      </c>
      <c r="E13522" t="s">
        <v>1278</v>
      </c>
      <c r="F13522" t="s">
        <v>89</v>
      </c>
      <c r="G13522" t="s">
        <v>89</v>
      </c>
      <c r="H13522" t="s">
        <v>93</v>
      </c>
    </row>
    <row r="13523" spans="1:8" x14ac:dyDescent="0.25">
      <c r="A13523" t="s">
        <v>433</v>
      </c>
      <c r="B13523" t="s">
        <v>1163</v>
      </c>
      <c r="C13523" t="s">
        <v>89</v>
      </c>
      <c r="D13523" t="s">
        <v>3318</v>
      </c>
      <c r="E13523" t="s">
        <v>2303</v>
      </c>
      <c r="F13523" t="s">
        <v>89</v>
      </c>
      <c r="G13523" t="s">
        <v>89</v>
      </c>
      <c r="H13523" t="s">
        <v>93</v>
      </c>
    </row>
    <row r="13524" spans="1:8" x14ac:dyDescent="0.25">
      <c r="A13524" t="s">
        <v>433</v>
      </c>
      <c r="B13524" t="s">
        <v>1158</v>
      </c>
      <c r="C13524" t="s">
        <v>89</v>
      </c>
      <c r="D13524" t="s">
        <v>89</v>
      </c>
      <c r="E13524" t="s">
        <v>1258</v>
      </c>
      <c r="F13524" t="s">
        <v>89</v>
      </c>
      <c r="G13524" t="s">
        <v>89</v>
      </c>
      <c r="H13524" t="s">
        <v>93</v>
      </c>
    </row>
    <row r="13525" spans="1:8" x14ac:dyDescent="0.25">
      <c r="A13525" t="s">
        <v>433</v>
      </c>
      <c r="B13525" t="s">
        <v>9996</v>
      </c>
      <c r="C13525" t="s">
        <v>89</v>
      </c>
      <c r="D13525" t="s">
        <v>89</v>
      </c>
      <c r="E13525" t="s">
        <v>1258</v>
      </c>
      <c r="F13525" t="s">
        <v>89</v>
      </c>
      <c r="G13525" t="s">
        <v>89</v>
      </c>
      <c r="H13525" t="s">
        <v>93</v>
      </c>
    </row>
    <row r="13526" spans="1:8" x14ac:dyDescent="0.25">
      <c r="A13526" t="s">
        <v>433</v>
      </c>
      <c r="B13526" t="s">
        <v>2232</v>
      </c>
      <c r="C13526" t="s">
        <v>89</v>
      </c>
      <c r="D13526" t="s">
        <v>89</v>
      </c>
      <c r="E13526" t="s">
        <v>1258</v>
      </c>
      <c r="F13526" t="s">
        <v>89</v>
      </c>
      <c r="G13526" t="s">
        <v>89</v>
      </c>
      <c r="H13526" t="s">
        <v>93</v>
      </c>
    </row>
    <row r="13527" spans="1:8" x14ac:dyDescent="0.25">
      <c r="A13527" t="s">
        <v>433</v>
      </c>
      <c r="B13527" t="s">
        <v>1143</v>
      </c>
      <c r="C13527" t="s">
        <v>89</v>
      </c>
      <c r="D13527" t="s">
        <v>9987</v>
      </c>
      <c r="E13527" t="s">
        <v>6364</v>
      </c>
      <c r="F13527" t="s">
        <v>89</v>
      </c>
      <c r="G13527" t="s">
        <v>89</v>
      </c>
      <c r="H13527" t="s">
        <v>93</v>
      </c>
    </row>
    <row r="13528" spans="1:8" x14ac:dyDescent="0.25">
      <c r="A13528" t="s">
        <v>433</v>
      </c>
      <c r="B13528" t="s">
        <v>7238</v>
      </c>
      <c r="C13528" t="s">
        <v>89</v>
      </c>
      <c r="D13528" t="s">
        <v>9985</v>
      </c>
      <c r="E13528" t="s">
        <v>6364</v>
      </c>
      <c r="F13528" t="s">
        <v>89</v>
      </c>
      <c r="G13528" t="s">
        <v>89</v>
      </c>
      <c r="H13528" t="s">
        <v>93</v>
      </c>
    </row>
    <row r="13529" spans="1:8" x14ac:dyDescent="0.25">
      <c r="A13529" t="s">
        <v>433</v>
      </c>
      <c r="B13529" t="s">
        <v>7583</v>
      </c>
      <c r="C13529" t="s">
        <v>89</v>
      </c>
      <c r="D13529" t="s">
        <v>9986</v>
      </c>
      <c r="E13529" t="s">
        <v>1100</v>
      </c>
      <c r="F13529" t="s">
        <v>89</v>
      </c>
      <c r="G13529" t="s">
        <v>89</v>
      </c>
      <c r="H13529" t="s">
        <v>93</v>
      </c>
    </row>
    <row r="13530" spans="1:8" x14ac:dyDescent="0.25">
      <c r="A13530" t="s">
        <v>433</v>
      </c>
      <c r="B13530" t="s">
        <v>1239</v>
      </c>
      <c r="C13530" t="s">
        <v>89</v>
      </c>
      <c r="D13530" t="s">
        <v>89</v>
      </c>
      <c r="E13530" t="s">
        <v>2449</v>
      </c>
      <c r="F13530" t="s">
        <v>89</v>
      </c>
      <c r="G13530" t="s">
        <v>89</v>
      </c>
      <c r="H13530" t="s">
        <v>93</v>
      </c>
    </row>
    <row r="13531" spans="1:8" x14ac:dyDescent="0.25">
      <c r="A13531" t="s">
        <v>433</v>
      </c>
      <c r="B13531" t="s">
        <v>1151</v>
      </c>
      <c r="C13531" t="s">
        <v>89</v>
      </c>
      <c r="D13531" t="s">
        <v>89</v>
      </c>
      <c r="E13531" t="s">
        <v>2449</v>
      </c>
      <c r="F13531" t="s">
        <v>89</v>
      </c>
      <c r="G13531" t="s">
        <v>89</v>
      </c>
      <c r="H13531" t="s">
        <v>93</v>
      </c>
    </row>
    <row r="13532" spans="1:8" x14ac:dyDescent="0.25">
      <c r="A13532" t="s">
        <v>433</v>
      </c>
      <c r="B13532" t="s">
        <v>1318</v>
      </c>
      <c r="C13532" t="s">
        <v>89</v>
      </c>
      <c r="D13532" t="s">
        <v>89</v>
      </c>
      <c r="E13532" t="s">
        <v>2449</v>
      </c>
      <c r="F13532" t="s">
        <v>89</v>
      </c>
      <c r="G13532" t="s">
        <v>89</v>
      </c>
      <c r="H13532" t="s">
        <v>93</v>
      </c>
    </row>
    <row r="13533" spans="1:8" x14ac:dyDescent="0.25">
      <c r="A13533" t="s">
        <v>433</v>
      </c>
      <c r="B13533" t="s">
        <v>1140</v>
      </c>
      <c r="C13533" t="s">
        <v>89</v>
      </c>
      <c r="D13533" t="s">
        <v>9987</v>
      </c>
      <c r="E13533" t="s">
        <v>1100</v>
      </c>
      <c r="F13533" t="s">
        <v>89</v>
      </c>
      <c r="G13533" t="s">
        <v>89</v>
      </c>
      <c r="H13533" t="s">
        <v>93</v>
      </c>
    </row>
    <row r="13534" spans="1:8" x14ac:dyDescent="0.25">
      <c r="A13534" t="s">
        <v>433</v>
      </c>
      <c r="B13534" t="s">
        <v>1154</v>
      </c>
      <c r="C13534" t="s">
        <v>89</v>
      </c>
      <c r="D13534" t="s">
        <v>3318</v>
      </c>
      <c r="E13534" t="s">
        <v>1233</v>
      </c>
      <c r="F13534" t="s">
        <v>89</v>
      </c>
      <c r="G13534" t="s">
        <v>89</v>
      </c>
      <c r="H13534" t="s">
        <v>93</v>
      </c>
    </row>
    <row r="13535" spans="1:8" x14ac:dyDescent="0.25">
      <c r="A13535" t="s">
        <v>433</v>
      </c>
      <c r="B13535" t="s">
        <v>1714</v>
      </c>
      <c r="C13535" t="s">
        <v>89</v>
      </c>
      <c r="D13535" t="s">
        <v>9997</v>
      </c>
      <c r="E13535" t="s">
        <v>1342</v>
      </c>
      <c r="F13535" t="s">
        <v>89</v>
      </c>
      <c r="G13535" t="s">
        <v>89</v>
      </c>
      <c r="H13535" t="s">
        <v>93</v>
      </c>
    </row>
    <row r="13536" spans="1:8" x14ac:dyDescent="0.25">
      <c r="A13536" t="s">
        <v>433</v>
      </c>
      <c r="B13536" t="s">
        <v>1122</v>
      </c>
      <c r="C13536" t="s">
        <v>89</v>
      </c>
      <c r="D13536" t="s">
        <v>89</v>
      </c>
      <c r="E13536" t="s">
        <v>1218</v>
      </c>
      <c r="F13536" t="s">
        <v>89</v>
      </c>
      <c r="G13536" t="s">
        <v>89</v>
      </c>
      <c r="H13536" t="s">
        <v>93</v>
      </c>
    </row>
    <row r="13537" spans="1:8" x14ac:dyDescent="0.25">
      <c r="A13537" t="s">
        <v>433</v>
      </c>
      <c r="B13537" t="s">
        <v>1124</v>
      </c>
      <c r="C13537" t="s">
        <v>89</v>
      </c>
      <c r="D13537" t="s">
        <v>89</v>
      </c>
      <c r="E13537" t="s">
        <v>1218</v>
      </c>
      <c r="F13537" t="s">
        <v>89</v>
      </c>
      <c r="G13537" t="s">
        <v>89</v>
      </c>
      <c r="H13537" t="s">
        <v>93</v>
      </c>
    </row>
    <row r="13538" spans="1:8" x14ac:dyDescent="0.25">
      <c r="A13538" t="s">
        <v>433</v>
      </c>
      <c r="B13538" t="s">
        <v>1125</v>
      </c>
      <c r="C13538" t="s">
        <v>89</v>
      </c>
      <c r="D13538" t="s">
        <v>89</v>
      </c>
      <c r="E13538" t="s">
        <v>1218</v>
      </c>
      <c r="F13538" t="s">
        <v>89</v>
      </c>
      <c r="G13538" t="s">
        <v>89</v>
      </c>
      <c r="H13538" t="s">
        <v>93</v>
      </c>
    </row>
    <row r="13539" spans="1:8" x14ac:dyDescent="0.25">
      <c r="A13539" t="s">
        <v>433</v>
      </c>
      <c r="B13539" t="s">
        <v>1489</v>
      </c>
      <c r="C13539" t="s">
        <v>89</v>
      </c>
      <c r="D13539" t="s">
        <v>89</v>
      </c>
      <c r="E13539" t="s">
        <v>1129</v>
      </c>
      <c r="F13539" t="s">
        <v>89</v>
      </c>
      <c r="G13539" t="s">
        <v>89</v>
      </c>
      <c r="H13539" t="s">
        <v>93</v>
      </c>
    </row>
    <row r="13540" spans="1:8" x14ac:dyDescent="0.25">
      <c r="A13540" t="s">
        <v>433</v>
      </c>
      <c r="B13540" t="s">
        <v>1266</v>
      </c>
      <c r="C13540" t="s">
        <v>89</v>
      </c>
      <c r="D13540" t="s">
        <v>89</v>
      </c>
      <c r="E13540" t="s">
        <v>1129</v>
      </c>
      <c r="F13540" t="s">
        <v>89</v>
      </c>
      <c r="G13540" t="s">
        <v>89</v>
      </c>
      <c r="H13540" t="s">
        <v>93</v>
      </c>
    </row>
    <row r="13541" spans="1:8" x14ac:dyDescent="0.25">
      <c r="A13541" t="s">
        <v>433</v>
      </c>
      <c r="B13541" t="s">
        <v>1200</v>
      </c>
      <c r="C13541" t="s">
        <v>89</v>
      </c>
      <c r="D13541" t="s">
        <v>89</v>
      </c>
      <c r="E13541" t="s">
        <v>1131</v>
      </c>
      <c r="F13541" t="s">
        <v>89</v>
      </c>
      <c r="G13541" t="s">
        <v>89</v>
      </c>
      <c r="H13541" t="s">
        <v>93</v>
      </c>
    </row>
    <row r="13542" spans="1:8" x14ac:dyDescent="0.25">
      <c r="A13542" t="s">
        <v>433</v>
      </c>
      <c r="B13542" t="s">
        <v>1201</v>
      </c>
      <c r="C13542" t="s">
        <v>89</v>
      </c>
      <c r="D13542" t="s">
        <v>89</v>
      </c>
      <c r="E13542" t="s">
        <v>1202</v>
      </c>
      <c r="F13542" t="s">
        <v>89</v>
      </c>
      <c r="G13542" t="s">
        <v>89</v>
      </c>
      <c r="H13542" t="s">
        <v>93</v>
      </c>
    </row>
    <row r="13543" spans="1:8" x14ac:dyDescent="0.25">
      <c r="A13543" t="s">
        <v>433</v>
      </c>
      <c r="B13543" t="s">
        <v>1138</v>
      </c>
      <c r="C13543" t="s">
        <v>89</v>
      </c>
      <c r="D13543" t="s">
        <v>89</v>
      </c>
      <c r="E13543" t="s">
        <v>1139</v>
      </c>
      <c r="F13543" t="s">
        <v>89</v>
      </c>
      <c r="G13543" t="s">
        <v>89</v>
      </c>
      <c r="H13543" t="s">
        <v>93</v>
      </c>
    </row>
    <row r="13544" spans="1:8" x14ac:dyDescent="0.25">
      <c r="A13544" t="s">
        <v>434</v>
      </c>
      <c r="B13544" t="s">
        <v>2695</v>
      </c>
      <c r="C13544" t="s">
        <v>89</v>
      </c>
      <c r="D13544" t="s">
        <v>9998</v>
      </c>
      <c r="E13544" t="s">
        <v>9999</v>
      </c>
      <c r="F13544" t="s">
        <v>89</v>
      </c>
      <c r="G13544" t="s">
        <v>89</v>
      </c>
      <c r="H13544" t="s">
        <v>93</v>
      </c>
    </row>
    <row r="13545" spans="1:8" x14ac:dyDescent="0.25">
      <c r="A13545" t="s">
        <v>434</v>
      </c>
      <c r="B13545" t="s">
        <v>2418</v>
      </c>
      <c r="C13545" t="s">
        <v>89</v>
      </c>
      <c r="D13545" t="s">
        <v>10000</v>
      </c>
      <c r="E13545" t="s">
        <v>1376</v>
      </c>
      <c r="F13545" t="s">
        <v>89</v>
      </c>
      <c r="G13545" t="s">
        <v>89</v>
      </c>
      <c r="H13545" t="s">
        <v>93</v>
      </c>
    </row>
    <row r="13546" spans="1:8" x14ac:dyDescent="0.25">
      <c r="A13546" t="s">
        <v>434</v>
      </c>
      <c r="B13546" t="s">
        <v>1392</v>
      </c>
      <c r="C13546" t="s">
        <v>89</v>
      </c>
      <c r="D13546" t="s">
        <v>89</v>
      </c>
      <c r="E13546" t="s">
        <v>1272</v>
      </c>
      <c r="F13546" t="s">
        <v>89</v>
      </c>
      <c r="G13546" t="s">
        <v>89</v>
      </c>
      <c r="H13546" t="s">
        <v>93</v>
      </c>
    </row>
    <row r="13547" spans="1:8" x14ac:dyDescent="0.25">
      <c r="A13547" t="s">
        <v>434</v>
      </c>
      <c r="B13547" t="s">
        <v>5544</v>
      </c>
      <c r="C13547" t="s">
        <v>89</v>
      </c>
      <c r="D13547" t="s">
        <v>10001</v>
      </c>
      <c r="E13547" t="s">
        <v>1377</v>
      </c>
      <c r="F13547" t="s">
        <v>89</v>
      </c>
      <c r="G13547" t="s">
        <v>89</v>
      </c>
      <c r="H13547" t="s">
        <v>93</v>
      </c>
    </row>
    <row r="13548" spans="1:8" x14ac:dyDescent="0.25">
      <c r="A13548" t="s">
        <v>434</v>
      </c>
      <c r="B13548" t="s">
        <v>1301</v>
      </c>
      <c r="C13548" t="s">
        <v>89</v>
      </c>
      <c r="D13548" t="s">
        <v>10002</v>
      </c>
      <c r="E13548" t="s">
        <v>1278</v>
      </c>
      <c r="F13548" t="s">
        <v>89</v>
      </c>
      <c r="G13548" t="s">
        <v>89</v>
      </c>
      <c r="H13548" t="s">
        <v>93</v>
      </c>
    </row>
    <row r="13549" spans="1:8" x14ac:dyDescent="0.25">
      <c r="A13549" t="s">
        <v>434</v>
      </c>
      <c r="B13549" t="s">
        <v>10003</v>
      </c>
      <c r="C13549" t="s">
        <v>89</v>
      </c>
      <c r="D13549" t="s">
        <v>10004</v>
      </c>
      <c r="E13549" t="s">
        <v>2449</v>
      </c>
      <c r="F13549" t="s">
        <v>89</v>
      </c>
      <c r="G13549" t="s">
        <v>89</v>
      </c>
      <c r="H13549" t="s">
        <v>93</v>
      </c>
    </row>
    <row r="13550" spans="1:8" x14ac:dyDescent="0.25">
      <c r="A13550" t="s">
        <v>434</v>
      </c>
      <c r="B13550" t="s">
        <v>10005</v>
      </c>
      <c r="C13550" t="s">
        <v>89</v>
      </c>
      <c r="D13550" t="s">
        <v>10006</v>
      </c>
      <c r="E13550" t="s">
        <v>1376</v>
      </c>
      <c r="F13550" t="s">
        <v>89</v>
      </c>
      <c r="G13550" t="s">
        <v>89</v>
      </c>
      <c r="H13550" t="s">
        <v>93</v>
      </c>
    </row>
    <row r="13551" spans="1:8" x14ac:dyDescent="0.25">
      <c r="A13551" t="s">
        <v>434</v>
      </c>
      <c r="B13551" t="s">
        <v>10007</v>
      </c>
      <c r="C13551" t="s">
        <v>89</v>
      </c>
      <c r="D13551" t="s">
        <v>10008</v>
      </c>
      <c r="E13551" t="s">
        <v>10009</v>
      </c>
      <c r="F13551" t="s">
        <v>89</v>
      </c>
      <c r="G13551" t="s">
        <v>89</v>
      </c>
      <c r="H13551" t="s">
        <v>93</v>
      </c>
    </row>
    <row r="13552" spans="1:8" x14ac:dyDescent="0.25">
      <c r="A13552" t="s">
        <v>434</v>
      </c>
      <c r="B13552" t="s">
        <v>10010</v>
      </c>
      <c r="C13552" t="s">
        <v>89</v>
      </c>
      <c r="D13552" t="s">
        <v>10011</v>
      </c>
      <c r="E13552" t="s">
        <v>6168</v>
      </c>
      <c r="F13552" t="s">
        <v>89</v>
      </c>
      <c r="G13552" t="s">
        <v>89</v>
      </c>
      <c r="H13552" t="s">
        <v>93</v>
      </c>
    </row>
    <row r="13553" spans="1:8" x14ac:dyDescent="0.25">
      <c r="A13553" t="s">
        <v>434</v>
      </c>
      <c r="B13553" t="s">
        <v>10012</v>
      </c>
      <c r="C13553" t="s">
        <v>89</v>
      </c>
      <c r="D13553" t="s">
        <v>10013</v>
      </c>
      <c r="E13553" t="s">
        <v>2267</v>
      </c>
      <c r="F13553" t="s">
        <v>89</v>
      </c>
      <c r="G13553" t="s">
        <v>89</v>
      </c>
      <c r="H13553" t="s">
        <v>93</v>
      </c>
    </row>
    <row r="13554" spans="1:8" x14ac:dyDescent="0.25">
      <c r="A13554" t="s">
        <v>434</v>
      </c>
      <c r="B13554" t="s">
        <v>1392</v>
      </c>
      <c r="C13554" t="s">
        <v>89</v>
      </c>
      <c r="D13554" t="s">
        <v>89</v>
      </c>
      <c r="E13554" t="s">
        <v>1272</v>
      </c>
      <c r="F13554" t="s">
        <v>89</v>
      </c>
      <c r="G13554" t="s">
        <v>89</v>
      </c>
      <c r="H13554" t="s">
        <v>93</v>
      </c>
    </row>
    <row r="13555" spans="1:8" x14ac:dyDescent="0.25">
      <c r="A13555" t="s">
        <v>434</v>
      </c>
      <c r="B13555" t="s">
        <v>5544</v>
      </c>
      <c r="C13555" t="s">
        <v>89</v>
      </c>
      <c r="D13555" t="s">
        <v>10001</v>
      </c>
      <c r="E13555" t="s">
        <v>1377</v>
      </c>
      <c r="F13555" t="s">
        <v>89</v>
      </c>
      <c r="G13555" t="s">
        <v>89</v>
      </c>
      <c r="H13555" t="s">
        <v>93</v>
      </c>
    </row>
    <row r="13556" spans="1:8" x14ac:dyDescent="0.25">
      <c r="A13556" t="s">
        <v>434</v>
      </c>
      <c r="B13556" t="s">
        <v>10014</v>
      </c>
      <c r="C13556" t="s">
        <v>89</v>
      </c>
      <c r="D13556" t="s">
        <v>10015</v>
      </c>
      <c r="E13556" t="s">
        <v>6364</v>
      </c>
      <c r="F13556" t="s">
        <v>89</v>
      </c>
      <c r="G13556" t="s">
        <v>89</v>
      </c>
      <c r="H13556" t="s">
        <v>93</v>
      </c>
    </row>
    <row r="13557" spans="1:8" x14ac:dyDescent="0.25">
      <c r="A13557" t="s">
        <v>434</v>
      </c>
      <c r="B13557" t="s">
        <v>2398</v>
      </c>
      <c r="C13557" t="s">
        <v>89</v>
      </c>
      <c r="D13557" t="s">
        <v>10016</v>
      </c>
      <c r="E13557" t="s">
        <v>6364</v>
      </c>
      <c r="F13557" t="s">
        <v>89</v>
      </c>
      <c r="G13557" t="s">
        <v>89</v>
      </c>
      <c r="H13557" t="s">
        <v>93</v>
      </c>
    </row>
    <row r="13558" spans="1:8" x14ac:dyDescent="0.25">
      <c r="A13558" t="s">
        <v>434</v>
      </c>
      <c r="B13558" t="s">
        <v>10017</v>
      </c>
      <c r="C13558" t="s">
        <v>89</v>
      </c>
      <c r="D13558" t="s">
        <v>10018</v>
      </c>
      <c r="E13558" t="s">
        <v>1377</v>
      </c>
      <c r="F13558" t="s">
        <v>89</v>
      </c>
      <c r="G13558" t="s">
        <v>89</v>
      </c>
      <c r="H13558" t="s">
        <v>93</v>
      </c>
    </row>
    <row r="13559" spans="1:8" x14ac:dyDescent="0.25">
      <c r="A13559" t="s">
        <v>434</v>
      </c>
      <c r="B13559" t="s">
        <v>10019</v>
      </c>
      <c r="C13559" t="s">
        <v>89</v>
      </c>
      <c r="D13559" t="s">
        <v>10000</v>
      </c>
      <c r="E13559" t="s">
        <v>1194</v>
      </c>
      <c r="F13559" t="s">
        <v>89</v>
      </c>
      <c r="G13559" t="s">
        <v>89</v>
      </c>
      <c r="H13559" t="s">
        <v>93</v>
      </c>
    </row>
    <row r="13560" spans="1:8" x14ac:dyDescent="0.25">
      <c r="A13560" t="s">
        <v>434</v>
      </c>
      <c r="B13560" t="s">
        <v>2575</v>
      </c>
      <c r="C13560" t="s">
        <v>89</v>
      </c>
      <c r="D13560" t="s">
        <v>10000</v>
      </c>
      <c r="E13560" t="s">
        <v>6364</v>
      </c>
      <c r="F13560" t="s">
        <v>89</v>
      </c>
      <c r="G13560" t="s">
        <v>89</v>
      </c>
      <c r="H13560" t="s">
        <v>93</v>
      </c>
    </row>
    <row r="13561" spans="1:8" x14ac:dyDescent="0.25">
      <c r="A13561" t="s">
        <v>434</v>
      </c>
      <c r="B13561" t="s">
        <v>2418</v>
      </c>
      <c r="C13561" t="s">
        <v>89</v>
      </c>
      <c r="D13561" t="s">
        <v>10000</v>
      </c>
      <c r="E13561" t="s">
        <v>1376</v>
      </c>
      <c r="F13561" t="s">
        <v>89</v>
      </c>
      <c r="G13561" t="s">
        <v>89</v>
      </c>
      <c r="H13561" t="s">
        <v>93</v>
      </c>
    </row>
    <row r="13562" spans="1:8" x14ac:dyDescent="0.25">
      <c r="A13562" t="s">
        <v>434</v>
      </c>
      <c r="B13562" t="s">
        <v>1112</v>
      </c>
      <c r="C13562" t="s">
        <v>89</v>
      </c>
      <c r="D13562" t="s">
        <v>10000</v>
      </c>
      <c r="E13562" t="s">
        <v>2665</v>
      </c>
      <c r="F13562" t="s">
        <v>89</v>
      </c>
      <c r="G13562" t="s">
        <v>89</v>
      </c>
      <c r="H13562" t="s">
        <v>93</v>
      </c>
    </row>
    <row r="13563" spans="1:8" x14ac:dyDescent="0.25">
      <c r="A13563" t="s">
        <v>434</v>
      </c>
      <c r="B13563" t="s">
        <v>1114</v>
      </c>
      <c r="C13563" t="s">
        <v>89</v>
      </c>
      <c r="D13563" t="s">
        <v>10000</v>
      </c>
      <c r="E13563" t="s">
        <v>1100</v>
      </c>
      <c r="F13563" t="s">
        <v>89</v>
      </c>
      <c r="G13563" t="s">
        <v>89</v>
      </c>
      <c r="H13563" t="s">
        <v>93</v>
      </c>
    </row>
    <row r="13564" spans="1:8" x14ac:dyDescent="0.25">
      <c r="A13564" t="s">
        <v>434</v>
      </c>
      <c r="B13564" t="s">
        <v>1683</v>
      </c>
      <c r="C13564" t="s">
        <v>89</v>
      </c>
      <c r="D13564" t="s">
        <v>10000</v>
      </c>
      <c r="E13564" t="s">
        <v>2404</v>
      </c>
      <c r="F13564" t="s">
        <v>89</v>
      </c>
      <c r="G13564" t="s">
        <v>89</v>
      </c>
      <c r="H13564" t="s">
        <v>93</v>
      </c>
    </row>
    <row r="13565" spans="1:8" x14ac:dyDescent="0.25">
      <c r="A13565" t="s">
        <v>434</v>
      </c>
      <c r="B13565" t="s">
        <v>1305</v>
      </c>
      <c r="C13565" t="s">
        <v>89</v>
      </c>
      <c r="D13565" t="s">
        <v>10000</v>
      </c>
      <c r="E13565" t="s">
        <v>2665</v>
      </c>
      <c r="F13565" t="s">
        <v>89</v>
      </c>
      <c r="G13565" t="s">
        <v>89</v>
      </c>
      <c r="H13565" t="s">
        <v>93</v>
      </c>
    </row>
    <row r="13566" spans="1:8" x14ac:dyDescent="0.25">
      <c r="A13566" t="s">
        <v>434</v>
      </c>
      <c r="B13566" t="s">
        <v>1301</v>
      </c>
      <c r="C13566" t="s">
        <v>89</v>
      </c>
      <c r="D13566" t="s">
        <v>10002</v>
      </c>
      <c r="E13566" t="s">
        <v>1278</v>
      </c>
      <c r="F13566" t="s">
        <v>89</v>
      </c>
      <c r="G13566" t="s">
        <v>89</v>
      </c>
      <c r="H13566" t="s">
        <v>93</v>
      </c>
    </row>
    <row r="13567" spans="1:8" x14ac:dyDescent="0.25">
      <c r="A13567" t="s">
        <v>434</v>
      </c>
      <c r="B13567" t="s">
        <v>2583</v>
      </c>
      <c r="C13567" t="s">
        <v>89</v>
      </c>
      <c r="D13567" t="s">
        <v>10020</v>
      </c>
      <c r="E13567" t="s">
        <v>1194</v>
      </c>
      <c r="F13567" t="s">
        <v>89</v>
      </c>
      <c r="G13567" t="s">
        <v>89</v>
      </c>
      <c r="H13567" t="s">
        <v>93</v>
      </c>
    </row>
    <row r="13568" spans="1:8" x14ac:dyDescent="0.25">
      <c r="A13568" t="s">
        <v>434</v>
      </c>
      <c r="B13568" t="s">
        <v>5698</v>
      </c>
      <c r="C13568" t="s">
        <v>89</v>
      </c>
      <c r="D13568" t="s">
        <v>10021</v>
      </c>
      <c r="E13568" t="s">
        <v>1194</v>
      </c>
      <c r="F13568" t="s">
        <v>89</v>
      </c>
      <c r="G13568" t="s">
        <v>89</v>
      </c>
      <c r="H13568" t="s">
        <v>93</v>
      </c>
    </row>
    <row r="13569" spans="1:8" x14ac:dyDescent="0.25">
      <c r="A13569" t="s">
        <v>434</v>
      </c>
      <c r="B13569" t="s">
        <v>1685</v>
      </c>
      <c r="C13569" t="s">
        <v>89</v>
      </c>
      <c r="D13569" t="s">
        <v>10022</v>
      </c>
      <c r="E13569" t="s">
        <v>2665</v>
      </c>
      <c r="F13569" t="s">
        <v>89</v>
      </c>
      <c r="G13569" t="s">
        <v>89</v>
      </c>
      <c r="H13569" t="s">
        <v>93</v>
      </c>
    </row>
    <row r="13570" spans="1:8" x14ac:dyDescent="0.25">
      <c r="A13570" t="s">
        <v>434</v>
      </c>
      <c r="B13570" t="s">
        <v>3280</v>
      </c>
      <c r="C13570" t="s">
        <v>89</v>
      </c>
      <c r="D13570" t="s">
        <v>10023</v>
      </c>
      <c r="E13570" t="s">
        <v>2440</v>
      </c>
      <c r="F13570" t="s">
        <v>89</v>
      </c>
      <c r="G13570" t="s">
        <v>89</v>
      </c>
      <c r="H13570" t="s">
        <v>93</v>
      </c>
    </row>
    <row r="13571" spans="1:8" x14ac:dyDescent="0.25">
      <c r="A13571" t="s">
        <v>434</v>
      </c>
      <c r="B13571" t="s">
        <v>8046</v>
      </c>
      <c r="C13571" t="s">
        <v>89</v>
      </c>
      <c r="D13571" t="s">
        <v>10024</v>
      </c>
      <c r="E13571" t="s">
        <v>1377</v>
      </c>
      <c r="F13571" t="s">
        <v>89</v>
      </c>
      <c r="G13571" t="s">
        <v>89</v>
      </c>
      <c r="H13571" t="s">
        <v>93</v>
      </c>
    </row>
    <row r="13572" spans="1:8" x14ac:dyDescent="0.25">
      <c r="A13572" t="s">
        <v>434</v>
      </c>
      <c r="B13572" t="s">
        <v>1809</v>
      </c>
      <c r="C13572" t="s">
        <v>89</v>
      </c>
      <c r="D13572" t="s">
        <v>10016</v>
      </c>
      <c r="E13572" t="s">
        <v>1205</v>
      </c>
      <c r="F13572" t="s">
        <v>89</v>
      </c>
      <c r="G13572" t="s">
        <v>89</v>
      </c>
      <c r="H13572" t="s">
        <v>93</v>
      </c>
    </row>
    <row r="13573" spans="1:8" x14ac:dyDescent="0.25">
      <c r="A13573" t="s">
        <v>434</v>
      </c>
      <c r="B13573" t="s">
        <v>2596</v>
      </c>
      <c r="C13573" t="s">
        <v>89</v>
      </c>
      <c r="D13573" t="s">
        <v>10025</v>
      </c>
      <c r="E13573" t="s">
        <v>1205</v>
      </c>
      <c r="F13573" t="s">
        <v>89</v>
      </c>
      <c r="G13573" t="s">
        <v>89</v>
      </c>
      <c r="H13573" t="s">
        <v>93</v>
      </c>
    </row>
    <row r="13574" spans="1:8" x14ac:dyDescent="0.25">
      <c r="A13574" t="s">
        <v>434</v>
      </c>
      <c r="B13574" t="s">
        <v>2695</v>
      </c>
      <c r="C13574" t="s">
        <v>89</v>
      </c>
      <c r="D13574" t="s">
        <v>9998</v>
      </c>
      <c r="E13574" t="s">
        <v>9999</v>
      </c>
      <c r="F13574" t="s">
        <v>89</v>
      </c>
      <c r="G13574" t="s">
        <v>89</v>
      </c>
      <c r="H13574" t="s">
        <v>93</v>
      </c>
    </row>
    <row r="13575" spans="1:8" x14ac:dyDescent="0.25">
      <c r="A13575" t="s">
        <v>434</v>
      </c>
      <c r="B13575" t="s">
        <v>10026</v>
      </c>
      <c r="C13575" t="s">
        <v>89</v>
      </c>
      <c r="D13575" t="s">
        <v>10027</v>
      </c>
      <c r="E13575" t="s">
        <v>1377</v>
      </c>
      <c r="F13575" t="s">
        <v>89</v>
      </c>
      <c r="G13575" t="s">
        <v>89</v>
      </c>
      <c r="H13575" t="s">
        <v>93</v>
      </c>
    </row>
    <row r="13576" spans="1:8" x14ac:dyDescent="0.25">
      <c r="A13576" t="s">
        <v>434</v>
      </c>
      <c r="B13576" t="s">
        <v>3769</v>
      </c>
      <c r="C13576" t="s">
        <v>89</v>
      </c>
      <c r="D13576" t="s">
        <v>10028</v>
      </c>
      <c r="E13576" t="s">
        <v>1194</v>
      </c>
      <c r="F13576" t="s">
        <v>89</v>
      </c>
      <c r="G13576" t="s">
        <v>89</v>
      </c>
      <c r="H13576" t="s">
        <v>93</v>
      </c>
    </row>
    <row r="13577" spans="1:8" x14ac:dyDescent="0.25">
      <c r="A13577" t="s">
        <v>434</v>
      </c>
      <c r="B13577" t="s">
        <v>5714</v>
      </c>
      <c r="C13577" t="s">
        <v>89</v>
      </c>
      <c r="D13577" t="s">
        <v>89</v>
      </c>
      <c r="E13577" t="s">
        <v>1233</v>
      </c>
      <c r="F13577" t="s">
        <v>89</v>
      </c>
      <c r="G13577" t="s">
        <v>89</v>
      </c>
      <c r="H13577" t="s">
        <v>93</v>
      </c>
    </row>
    <row r="13578" spans="1:8" x14ac:dyDescent="0.25">
      <c r="A13578" t="s">
        <v>434</v>
      </c>
      <c r="B13578" t="s">
        <v>1379</v>
      </c>
      <c r="C13578" t="s">
        <v>89</v>
      </c>
      <c r="D13578" t="s">
        <v>89</v>
      </c>
      <c r="E13578" t="s">
        <v>1233</v>
      </c>
      <c r="F13578" t="s">
        <v>89</v>
      </c>
      <c r="G13578" t="s">
        <v>89</v>
      </c>
      <c r="H13578" t="s">
        <v>93</v>
      </c>
    </row>
    <row r="13579" spans="1:8" x14ac:dyDescent="0.25">
      <c r="A13579" t="s">
        <v>434</v>
      </c>
      <c r="B13579" t="s">
        <v>1124</v>
      </c>
      <c r="C13579" t="s">
        <v>89</v>
      </c>
      <c r="D13579" t="s">
        <v>89</v>
      </c>
      <c r="E13579" t="s">
        <v>1218</v>
      </c>
      <c r="F13579" t="s">
        <v>89</v>
      </c>
      <c r="G13579" t="s">
        <v>89</v>
      </c>
      <c r="H13579" t="s">
        <v>93</v>
      </c>
    </row>
    <row r="13580" spans="1:8" x14ac:dyDescent="0.25">
      <c r="A13580" t="s">
        <v>434</v>
      </c>
      <c r="B13580" t="s">
        <v>1198</v>
      </c>
      <c r="C13580" t="s">
        <v>89</v>
      </c>
      <c r="D13580" t="s">
        <v>89</v>
      </c>
      <c r="E13580" t="s">
        <v>1218</v>
      </c>
      <c r="F13580" t="s">
        <v>89</v>
      </c>
      <c r="G13580" t="s">
        <v>89</v>
      </c>
      <c r="H13580" t="s">
        <v>93</v>
      </c>
    </row>
    <row r="13581" spans="1:8" x14ac:dyDescent="0.25">
      <c r="A13581" t="s">
        <v>434</v>
      </c>
      <c r="B13581" t="s">
        <v>1127</v>
      </c>
      <c r="C13581" t="s">
        <v>89</v>
      </c>
      <c r="D13581" t="s">
        <v>89</v>
      </c>
      <c r="E13581" t="s">
        <v>1218</v>
      </c>
      <c r="F13581" t="s">
        <v>89</v>
      </c>
      <c r="G13581" t="s">
        <v>89</v>
      </c>
      <c r="H13581" t="s">
        <v>93</v>
      </c>
    </row>
    <row r="13582" spans="1:8" x14ac:dyDescent="0.25">
      <c r="A13582" t="s">
        <v>434</v>
      </c>
      <c r="B13582" t="s">
        <v>10029</v>
      </c>
      <c r="C13582" t="s">
        <v>89</v>
      </c>
      <c r="D13582" t="s">
        <v>89</v>
      </c>
      <c r="E13582" t="s">
        <v>1218</v>
      </c>
      <c r="F13582" t="s">
        <v>89</v>
      </c>
      <c r="G13582" t="s">
        <v>89</v>
      </c>
      <c r="H13582" t="s">
        <v>93</v>
      </c>
    </row>
    <row r="13583" spans="1:8" x14ac:dyDescent="0.25">
      <c r="A13583" t="s">
        <v>434</v>
      </c>
      <c r="B13583" t="s">
        <v>1266</v>
      </c>
      <c r="C13583" t="s">
        <v>89</v>
      </c>
      <c r="D13583" t="s">
        <v>89</v>
      </c>
      <c r="E13583" t="s">
        <v>1386</v>
      </c>
      <c r="F13583" t="s">
        <v>89</v>
      </c>
      <c r="G13583" t="s">
        <v>89</v>
      </c>
      <c r="H13583" t="s">
        <v>93</v>
      </c>
    </row>
    <row r="13584" spans="1:8" x14ac:dyDescent="0.25">
      <c r="A13584" t="s">
        <v>434</v>
      </c>
      <c r="B13584" t="s">
        <v>1413</v>
      </c>
      <c r="C13584" t="s">
        <v>89</v>
      </c>
      <c r="D13584" t="s">
        <v>89</v>
      </c>
      <c r="E13584" t="s">
        <v>1386</v>
      </c>
      <c r="F13584" t="s">
        <v>89</v>
      </c>
      <c r="G13584" t="s">
        <v>89</v>
      </c>
      <c r="H13584" t="s">
        <v>93</v>
      </c>
    </row>
    <row r="13585" spans="1:8" x14ac:dyDescent="0.25">
      <c r="A13585" t="s">
        <v>434</v>
      </c>
      <c r="B13585" t="s">
        <v>1200</v>
      </c>
      <c r="C13585" t="s">
        <v>89</v>
      </c>
      <c r="D13585" t="s">
        <v>89</v>
      </c>
      <c r="E13585" t="s">
        <v>1386</v>
      </c>
      <c r="F13585" t="s">
        <v>89</v>
      </c>
      <c r="G13585" t="s">
        <v>89</v>
      </c>
      <c r="H13585" t="s">
        <v>93</v>
      </c>
    </row>
    <row r="13586" spans="1:8" x14ac:dyDescent="0.25">
      <c r="A13586" t="s">
        <v>434</v>
      </c>
      <c r="B13586" t="s">
        <v>1128</v>
      </c>
      <c r="C13586" t="s">
        <v>89</v>
      </c>
      <c r="D13586" t="s">
        <v>89</v>
      </c>
      <c r="E13586" t="s">
        <v>1387</v>
      </c>
      <c r="F13586" t="s">
        <v>89</v>
      </c>
      <c r="G13586" t="s">
        <v>89</v>
      </c>
      <c r="H13586" t="s">
        <v>93</v>
      </c>
    </row>
    <row r="13587" spans="1:8" x14ac:dyDescent="0.25">
      <c r="A13587" t="s">
        <v>434</v>
      </c>
      <c r="B13587" t="s">
        <v>1130</v>
      </c>
      <c r="C13587" t="s">
        <v>89</v>
      </c>
      <c r="D13587" t="s">
        <v>89</v>
      </c>
      <c r="E13587" t="s">
        <v>1202</v>
      </c>
      <c r="F13587" t="s">
        <v>89</v>
      </c>
      <c r="G13587" t="s">
        <v>89</v>
      </c>
      <c r="H13587" t="s">
        <v>93</v>
      </c>
    </row>
    <row r="13588" spans="1:8" x14ac:dyDescent="0.25">
      <c r="A13588" t="s">
        <v>434</v>
      </c>
      <c r="B13588" t="s">
        <v>1132</v>
      </c>
      <c r="C13588" t="s">
        <v>89</v>
      </c>
      <c r="D13588" t="s">
        <v>89</v>
      </c>
      <c r="E13588" t="s">
        <v>1202</v>
      </c>
      <c r="F13588" t="s">
        <v>89</v>
      </c>
      <c r="G13588" t="s">
        <v>89</v>
      </c>
      <c r="H13588" t="s">
        <v>93</v>
      </c>
    </row>
    <row r="13589" spans="1:8" x14ac:dyDescent="0.25">
      <c r="A13589" t="s">
        <v>434</v>
      </c>
      <c r="B13589" t="s">
        <v>1268</v>
      </c>
      <c r="C13589" t="s">
        <v>89</v>
      </c>
      <c r="D13589" t="s">
        <v>89</v>
      </c>
      <c r="E13589" t="s">
        <v>1371</v>
      </c>
      <c r="F13589" t="s">
        <v>89</v>
      </c>
      <c r="G13589" t="s">
        <v>89</v>
      </c>
      <c r="H13589" t="s">
        <v>93</v>
      </c>
    </row>
    <row r="13590" spans="1:8" x14ac:dyDescent="0.25">
      <c r="A13590" t="s">
        <v>434</v>
      </c>
      <c r="B13590" t="s">
        <v>1138</v>
      </c>
      <c r="C13590" t="s">
        <v>89</v>
      </c>
      <c r="D13590" t="s">
        <v>89</v>
      </c>
      <c r="E13590" t="s">
        <v>1139</v>
      </c>
      <c r="F13590" t="s">
        <v>89</v>
      </c>
      <c r="G13590" t="s">
        <v>89</v>
      </c>
      <c r="H13590" t="s">
        <v>93</v>
      </c>
    </row>
    <row r="13591" spans="1:8" x14ac:dyDescent="0.25">
      <c r="A13591" t="s">
        <v>435</v>
      </c>
      <c r="B13591" t="s">
        <v>1140</v>
      </c>
      <c r="C13591" t="s">
        <v>89</v>
      </c>
      <c r="D13591" t="s">
        <v>10030</v>
      </c>
      <c r="E13591" t="s">
        <v>1238</v>
      </c>
      <c r="F13591" t="s">
        <v>89</v>
      </c>
      <c r="G13591" t="s">
        <v>89</v>
      </c>
      <c r="H13591" t="s">
        <v>93</v>
      </c>
    </row>
    <row r="13592" spans="1:8" x14ac:dyDescent="0.25">
      <c r="A13592" t="s">
        <v>435</v>
      </c>
      <c r="B13592" t="s">
        <v>1143</v>
      </c>
      <c r="C13592" t="s">
        <v>89</v>
      </c>
      <c r="D13592" t="s">
        <v>7231</v>
      </c>
      <c r="E13592" t="s">
        <v>1105</v>
      </c>
      <c r="F13592" t="s">
        <v>89</v>
      </c>
      <c r="G13592" t="s">
        <v>89</v>
      </c>
      <c r="H13592" t="s">
        <v>93</v>
      </c>
    </row>
    <row r="13593" spans="1:8" x14ac:dyDescent="0.25">
      <c r="A13593" t="s">
        <v>435</v>
      </c>
      <c r="B13593" t="s">
        <v>10031</v>
      </c>
      <c r="C13593" t="s">
        <v>89</v>
      </c>
      <c r="D13593" t="s">
        <v>7231</v>
      </c>
      <c r="E13593" t="s">
        <v>1105</v>
      </c>
      <c r="F13593" t="s">
        <v>89</v>
      </c>
      <c r="G13593" t="s">
        <v>89</v>
      </c>
      <c r="H13593" t="s">
        <v>93</v>
      </c>
    </row>
    <row r="13594" spans="1:8" x14ac:dyDescent="0.25">
      <c r="A13594" t="s">
        <v>435</v>
      </c>
      <c r="B13594" t="s">
        <v>1192</v>
      </c>
      <c r="C13594" t="s">
        <v>89</v>
      </c>
      <c r="D13594" t="s">
        <v>10032</v>
      </c>
      <c r="E13594" t="s">
        <v>1238</v>
      </c>
      <c r="F13594" t="s">
        <v>89</v>
      </c>
      <c r="G13594" t="s">
        <v>89</v>
      </c>
      <c r="H13594" t="s">
        <v>93</v>
      </c>
    </row>
    <row r="13595" spans="1:8" x14ac:dyDescent="0.25">
      <c r="A13595" t="s">
        <v>435</v>
      </c>
      <c r="B13595" t="s">
        <v>10033</v>
      </c>
      <c r="C13595" t="s">
        <v>89</v>
      </c>
      <c r="D13595" t="s">
        <v>10034</v>
      </c>
      <c r="E13595" t="s">
        <v>1093</v>
      </c>
      <c r="F13595" t="s">
        <v>89</v>
      </c>
      <c r="G13595" t="s">
        <v>89</v>
      </c>
      <c r="H13595" t="s">
        <v>93</v>
      </c>
    </row>
    <row r="13596" spans="1:8" x14ac:dyDescent="0.25">
      <c r="A13596" t="s">
        <v>435</v>
      </c>
      <c r="B13596" t="s">
        <v>1140</v>
      </c>
      <c r="C13596" t="s">
        <v>89</v>
      </c>
      <c r="D13596" t="s">
        <v>10030</v>
      </c>
      <c r="E13596" t="s">
        <v>1238</v>
      </c>
      <c r="F13596" t="s">
        <v>89</v>
      </c>
      <c r="G13596" t="s">
        <v>89</v>
      </c>
      <c r="H13596" t="s">
        <v>93</v>
      </c>
    </row>
    <row r="13597" spans="1:8" x14ac:dyDescent="0.25">
      <c r="A13597" t="s">
        <v>435</v>
      </c>
      <c r="B13597" t="s">
        <v>10031</v>
      </c>
      <c r="C13597" t="s">
        <v>89</v>
      </c>
      <c r="D13597" t="s">
        <v>7231</v>
      </c>
      <c r="E13597" t="s">
        <v>1105</v>
      </c>
      <c r="F13597" t="s">
        <v>89</v>
      </c>
      <c r="G13597" t="s">
        <v>89</v>
      </c>
      <c r="H13597" t="s">
        <v>93</v>
      </c>
    </row>
    <row r="13598" spans="1:8" x14ac:dyDescent="0.25">
      <c r="A13598" t="s">
        <v>435</v>
      </c>
      <c r="B13598" t="s">
        <v>10033</v>
      </c>
      <c r="C13598" t="s">
        <v>89</v>
      </c>
      <c r="D13598" t="s">
        <v>10034</v>
      </c>
      <c r="E13598" t="s">
        <v>1093</v>
      </c>
      <c r="F13598" t="s">
        <v>89</v>
      </c>
      <c r="G13598" t="s">
        <v>89</v>
      </c>
      <c r="H13598" t="s">
        <v>93</v>
      </c>
    </row>
    <row r="13599" spans="1:8" x14ac:dyDescent="0.25">
      <c r="A13599" t="s">
        <v>435</v>
      </c>
      <c r="B13599" t="s">
        <v>1151</v>
      </c>
      <c r="C13599" t="s">
        <v>89</v>
      </c>
      <c r="D13599" t="s">
        <v>10035</v>
      </c>
      <c r="E13599" t="s">
        <v>1093</v>
      </c>
      <c r="F13599" t="s">
        <v>89</v>
      </c>
      <c r="G13599" t="s">
        <v>89</v>
      </c>
      <c r="H13599" t="s">
        <v>93</v>
      </c>
    </row>
    <row r="13600" spans="1:8" x14ac:dyDescent="0.25">
      <c r="A13600" t="s">
        <v>435</v>
      </c>
      <c r="B13600" t="s">
        <v>1143</v>
      </c>
      <c r="C13600" t="s">
        <v>89</v>
      </c>
      <c r="D13600" t="s">
        <v>7231</v>
      </c>
      <c r="E13600" t="s">
        <v>1105</v>
      </c>
      <c r="F13600" t="s">
        <v>89</v>
      </c>
      <c r="G13600" t="s">
        <v>89</v>
      </c>
      <c r="H13600" t="s">
        <v>93</v>
      </c>
    </row>
    <row r="13601" spans="1:8" x14ac:dyDescent="0.25">
      <c r="A13601" t="s">
        <v>435</v>
      </c>
      <c r="B13601" t="s">
        <v>1239</v>
      </c>
      <c r="C13601" t="s">
        <v>89</v>
      </c>
      <c r="D13601" t="s">
        <v>10036</v>
      </c>
      <c r="E13601" t="s">
        <v>1258</v>
      </c>
      <c r="F13601" t="s">
        <v>89</v>
      </c>
      <c r="G13601" t="s">
        <v>89</v>
      </c>
      <c r="H13601" t="s">
        <v>93</v>
      </c>
    </row>
    <row r="13602" spans="1:8" x14ac:dyDescent="0.25">
      <c r="A13602" t="s">
        <v>435</v>
      </c>
      <c r="B13602" t="s">
        <v>10037</v>
      </c>
      <c r="C13602" t="s">
        <v>89</v>
      </c>
      <c r="D13602" t="s">
        <v>10038</v>
      </c>
      <c r="E13602" t="s">
        <v>1258</v>
      </c>
      <c r="F13602" t="s">
        <v>89</v>
      </c>
      <c r="G13602" t="s">
        <v>89</v>
      </c>
      <c r="H13602" t="s">
        <v>93</v>
      </c>
    </row>
    <row r="13603" spans="1:8" x14ac:dyDescent="0.25">
      <c r="A13603" t="s">
        <v>435</v>
      </c>
      <c r="B13603" t="s">
        <v>1192</v>
      </c>
      <c r="C13603" t="s">
        <v>89</v>
      </c>
      <c r="D13603" t="s">
        <v>10032</v>
      </c>
      <c r="E13603" t="s">
        <v>1238</v>
      </c>
      <c r="F13603" t="s">
        <v>89</v>
      </c>
      <c r="G13603" t="s">
        <v>89</v>
      </c>
      <c r="H13603" t="s">
        <v>93</v>
      </c>
    </row>
    <row r="13604" spans="1:8" x14ac:dyDescent="0.25">
      <c r="A13604" t="s">
        <v>435</v>
      </c>
      <c r="B13604" t="s">
        <v>1122</v>
      </c>
      <c r="C13604" t="s">
        <v>89</v>
      </c>
      <c r="D13604" t="s">
        <v>89</v>
      </c>
      <c r="E13604" t="s">
        <v>1218</v>
      </c>
      <c r="F13604" t="s">
        <v>89</v>
      </c>
      <c r="G13604" t="s">
        <v>89</v>
      </c>
      <c r="H13604" t="s">
        <v>93</v>
      </c>
    </row>
    <row r="13605" spans="1:8" x14ac:dyDescent="0.25">
      <c r="A13605" t="s">
        <v>435</v>
      </c>
      <c r="B13605" t="s">
        <v>1124</v>
      </c>
      <c r="C13605" t="s">
        <v>89</v>
      </c>
      <c r="D13605" t="s">
        <v>89</v>
      </c>
      <c r="E13605" t="s">
        <v>1218</v>
      </c>
      <c r="F13605" t="s">
        <v>89</v>
      </c>
      <c r="G13605" t="s">
        <v>89</v>
      </c>
      <c r="H13605" t="s">
        <v>93</v>
      </c>
    </row>
    <row r="13606" spans="1:8" x14ac:dyDescent="0.25">
      <c r="A13606" t="s">
        <v>435</v>
      </c>
      <c r="B13606" t="s">
        <v>1125</v>
      </c>
      <c r="C13606" t="s">
        <v>89</v>
      </c>
      <c r="D13606" t="s">
        <v>89</v>
      </c>
      <c r="E13606" t="s">
        <v>1218</v>
      </c>
      <c r="F13606" t="s">
        <v>89</v>
      </c>
      <c r="G13606" t="s">
        <v>89</v>
      </c>
      <c r="H13606" t="s">
        <v>93</v>
      </c>
    </row>
    <row r="13607" spans="1:8" x14ac:dyDescent="0.25">
      <c r="A13607" t="s">
        <v>435</v>
      </c>
      <c r="B13607" t="s">
        <v>1127</v>
      </c>
      <c r="C13607" t="s">
        <v>89</v>
      </c>
      <c r="D13607" t="s">
        <v>89</v>
      </c>
      <c r="E13607" t="s">
        <v>1218</v>
      </c>
      <c r="F13607" t="s">
        <v>89</v>
      </c>
      <c r="G13607" t="s">
        <v>89</v>
      </c>
      <c r="H13607" t="s">
        <v>93</v>
      </c>
    </row>
    <row r="13608" spans="1:8" x14ac:dyDescent="0.25">
      <c r="A13608" t="s">
        <v>435</v>
      </c>
      <c r="B13608" t="s">
        <v>1437</v>
      </c>
      <c r="C13608" t="s">
        <v>89</v>
      </c>
      <c r="D13608" t="s">
        <v>89</v>
      </c>
      <c r="E13608" t="s">
        <v>1129</v>
      </c>
      <c r="F13608" t="s">
        <v>89</v>
      </c>
      <c r="G13608" t="s">
        <v>89</v>
      </c>
      <c r="H13608" t="s">
        <v>93</v>
      </c>
    </row>
    <row r="13609" spans="1:8" x14ac:dyDescent="0.25">
      <c r="A13609" t="s">
        <v>435</v>
      </c>
      <c r="B13609" t="s">
        <v>1200</v>
      </c>
      <c r="C13609" t="s">
        <v>89</v>
      </c>
      <c r="D13609" t="s">
        <v>89</v>
      </c>
      <c r="E13609" t="s">
        <v>1131</v>
      </c>
      <c r="F13609" t="s">
        <v>89</v>
      </c>
      <c r="G13609" t="s">
        <v>89</v>
      </c>
      <c r="H13609" t="s">
        <v>93</v>
      </c>
    </row>
    <row r="13610" spans="1:8" x14ac:dyDescent="0.25">
      <c r="A13610" t="s">
        <v>435</v>
      </c>
      <c r="B13610" t="s">
        <v>8915</v>
      </c>
      <c r="C13610" t="s">
        <v>89</v>
      </c>
      <c r="D13610" t="s">
        <v>89</v>
      </c>
      <c r="E13610" t="s">
        <v>1202</v>
      </c>
      <c r="F13610" t="s">
        <v>89</v>
      </c>
      <c r="G13610" t="s">
        <v>89</v>
      </c>
      <c r="H13610" t="s">
        <v>93</v>
      </c>
    </row>
    <row r="13611" spans="1:8" x14ac:dyDescent="0.25">
      <c r="A13611" t="s">
        <v>435</v>
      </c>
      <c r="B13611" t="s">
        <v>2138</v>
      </c>
      <c r="C13611" t="s">
        <v>89</v>
      </c>
      <c r="D13611" t="s">
        <v>89</v>
      </c>
      <c r="E13611" t="s">
        <v>1221</v>
      </c>
      <c r="F13611" t="s">
        <v>89</v>
      </c>
      <c r="G13611" t="s">
        <v>89</v>
      </c>
      <c r="H13611" t="s">
        <v>93</v>
      </c>
    </row>
    <row r="13612" spans="1:8" x14ac:dyDescent="0.25">
      <c r="A13612" t="s">
        <v>435</v>
      </c>
      <c r="B13612" t="s">
        <v>1268</v>
      </c>
      <c r="C13612" t="s">
        <v>89</v>
      </c>
      <c r="D13612" t="s">
        <v>89</v>
      </c>
      <c r="E13612" t="s">
        <v>1233</v>
      </c>
      <c r="F13612" t="s">
        <v>89</v>
      </c>
      <c r="G13612" t="s">
        <v>89</v>
      </c>
      <c r="H13612" t="s">
        <v>93</v>
      </c>
    </row>
    <row r="13613" spans="1:8" x14ac:dyDescent="0.25">
      <c r="A13613" t="s">
        <v>435</v>
      </c>
      <c r="B13613" t="s">
        <v>1271</v>
      </c>
      <c r="C13613" t="s">
        <v>89</v>
      </c>
      <c r="D13613" t="s">
        <v>89</v>
      </c>
      <c r="E13613" t="s">
        <v>1272</v>
      </c>
      <c r="F13613" t="s">
        <v>89</v>
      </c>
      <c r="G13613" t="s">
        <v>89</v>
      </c>
      <c r="H13613" t="s">
        <v>93</v>
      </c>
    </row>
    <row r="13614" spans="1:8" x14ac:dyDescent="0.25">
      <c r="A13614" t="s">
        <v>436</v>
      </c>
      <c r="B13614" t="s">
        <v>10039</v>
      </c>
      <c r="C13614" t="s">
        <v>89</v>
      </c>
      <c r="D13614" t="s">
        <v>10040</v>
      </c>
      <c r="E13614" t="s">
        <v>1162</v>
      </c>
      <c r="F13614" t="s">
        <v>89</v>
      </c>
      <c r="G13614" t="s">
        <v>89</v>
      </c>
      <c r="H13614" t="s">
        <v>93</v>
      </c>
    </row>
    <row r="13615" spans="1:8" x14ac:dyDescent="0.25">
      <c r="A13615" t="s">
        <v>436</v>
      </c>
      <c r="B13615" t="s">
        <v>6394</v>
      </c>
      <c r="C13615" t="s">
        <v>89</v>
      </c>
      <c r="D13615" t="s">
        <v>10041</v>
      </c>
      <c r="E13615" t="s">
        <v>1100</v>
      </c>
      <c r="F13615" t="s">
        <v>89</v>
      </c>
      <c r="G13615" t="s">
        <v>89</v>
      </c>
      <c r="H13615" t="s">
        <v>93</v>
      </c>
    </row>
    <row r="13616" spans="1:8" x14ac:dyDescent="0.25">
      <c r="A13616" t="s">
        <v>436</v>
      </c>
      <c r="B13616" t="s">
        <v>10042</v>
      </c>
      <c r="C13616" t="s">
        <v>89</v>
      </c>
      <c r="D13616" t="s">
        <v>10041</v>
      </c>
      <c r="E13616" t="s">
        <v>1278</v>
      </c>
      <c r="F13616" t="s">
        <v>89</v>
      </c>
      <c r="G13616" t="s">
        <v>89</v>
      </c>
      <c r="H13616" t="s">
        <v>93</v>
      </c>
    </row>
    <row r="13617" spans="1:8" x14ac:dyDescent="0.25">
      <c r="A13617" t="s">
        <v>436</v>
      </c>
      <c r="B13617" t="s">
        <v>10043</v>
      </c>
      <c r="C13617" t="s">
        <v>89</v>
      </c>
      <c r="D13617" t="s">
        <v>10041</v>
      </c>
      <c r="E13617" t="s">
        <v>1238</v>
      </c>
      <c r="F13617" t="s">
        <v>89</v>
      </c>
      <c r="G13617" t="s">
        <v>89</v>
      </c>
      <c r="H13617" t="s">
        <v>93</v>
      </c>
    </row>
    <row r="13618" spans="1:8" x14ac:dyDescent="0.25">
      <c r="A13618" t="s">
        <v>436</v>
      </c>
      <c r="B13618" t="s">
        <v>10044</v>
      </c>
      <c r="C13618" t="s">
        <v>89</v>
      </c>
      <c r="D13618" t="s">
        <v>10045</v>
      </c>
      <c r="E13618" t="s">
        <v>1093</v>
      </c>
      <c r="F13618" t="s">
        <v>89</v>
      </c>
      <c r="G13618" t="s">
        <v>89</v>
      </c>
      <c r="H13618" t="s">
        <v>93</v>
      </c>
    </row>
    <row r="13619" spans="1:8" x14ac:dyDescent="0.25">
      <c r="A13619" t="s">
        <v>436</v>
      </c>
      <c r="B13619" t="s">
        <v>10046</v>
      </c>
      <c r="C13619" t="s">
        <v>89</v>
      </c>
      <c r="D13619" t="s">
        <v>10047</v>
      </c>
      <c r="E13619" t="s">
        <v>1238</v>
      </c>
      <c r="F13619" t="s">
        <v>89</v>
      </c>
      <c r="G13619" t="s">
        <v>89</v>
      </c>
      <c r="H13619" t="s">
        <v>93</v>
      </c>
    </row>
    <row r="13620" spans="1:8" x14ac:dyDescent="0.25">
      <c r="A13620" t="s">
        <v>436</v>
      </c>
      <c r="B13620" t="s">
        <v>10039</v>
      </c>
      <c r="C13620" t="s">
        <v>89</v>
      </c>
      <c r="D13620" t="s">
        <v>10040</v>
      </c>
      <c r="E13620" t="s">
        <v>1105</v>
      </c>
      <c r="F13620" t="s">
        <v>89</v>
      </c>
      <c r="G13620" t="s">
        <v>89</v>
      </c>
      <c r="H13620" t="s">
        <v>93</v>
      </c>
    </row>
    <row r="13621" spans="1:8" x14ac:dyDescent="0.25">
      <c r="A13621" t="s">
        <v>436</v>
      </c>
      <c r="B13621" t="s">
        <v>10048</v>
      </c>
      <c r="C13621" t="s">
        <v>89</v>
      </c>
      <c r="D13621" t="s">
        <v>10049</v>
      </c>
      <c r="E13621" t="s">
        <v>1153</v>
      </c>
      <c r="F13621" t="s">
        <v>89</v>
      </c>
      <c r="G13621" t="s">
        <v>89</v>
      </c>
      <c r="H13621" t="s">
        <v>93</v>
      </c>
    </row>
    <row r="13622" spans="1:8" x14ac:dyDescent="0.25">
      <c r="A13622" t="s">
        <v>436</v>
      </c>
      <c r="B13622" t="s">
        <v>10050</v>
      </c>
      <c r="C13622" t="s">
        <v>89</v>
      </c>
      <c r="D13622" t="s">
        <v>10051</v>
      </c>
      <c r="E13622" t="s">
        <v>1093</v>
      </c>
      <c r="F13622" t="s">
        <v>89</v>
      </c>
      <c r="G13622" t="s">
        <v>89</v>
      </c>
      <c r="H13622" t="s">
        <v>93</v>
      </c>
    </row>
    <row r="13623" spans="1:8" x14ac:dyDescent="0.25">
      <c r="A13623" t="s">
        <v>436</v>
      </c>
      <c r="B13623" t="s">
        <v>10052</v>
      </c>
      <c r="C13623" t="s">
        <v>89</v>
      </c>
      <c r="D13623" t="s">
        <v>10053</v>
      </c>
      <c r="E13623" t="s">
        <v>1194</v>
      </c>
      <c r="F13623" t="s">
        <v>89</v>
      </c>
      <c r="G13623" t="s">
        <v>89</v>
      </c>
      <c r="H13623" t="s">
        <v>93</v>
      </c>
    </row>
    <row r="13624" spans="1:8" x14ac:dyDescent="0.25">
      <c r="A13624" t="s">
        <v>436</v>
      </c>
      <c r="B13624" t="s">
        <v>10054</v>
      </c>
      <c r="C13624" t="s">
        <v>89</v>
      </c>
      <c r="D13624" t="s">
        <v>10055</v>
      </c>
      <c r="E13624" t="s">
        <v>1278</v>
      </c>
      <c r="F13624" t="s">
        <v>89</v>
      </c>
      <c r="G13624" t="s">
        <v>89</v>
      </c>
      <c r="H13624" t="s">
        <v>93</v>
      </c>
    </row>
    <row r="13625" spans="1:8" x14ac:dyDescent="0.25">
      <c r="A13625" t="s">
        <v>436</v>
      </c>
      <c r="B13625" t="s">
        <v>10044</v>
      </c>
      <c r="C13625" t="s">
        <v>89</v>
      </c>
      <c r="D13625" t="s">
        <v>10045</v>
      </c>
      <c r="E13625" t="s">
        <v>1093</v>
      </c>
      <c r="F13625" t="s">
        <v>89</v>
      </c>
      <c r="G13625" t="s">
        <v>89</v>
      </c>
      <c r="H13625" t="s">
        <v>93</v>
      </c>
    </row>
    <row r="13626" spans="1:8" x14ac:dyDescent="0.25">
      <c r="A13626" t="s">
        <v>436</v>
      </c>
      <c r="B13626" t="s">
        <v>6413</v>
      </c>
      <c r="C13626" t="s">
        <v>89</v>
      </c>
      <c r="D13626" t="s">
        <v>10056</v>
      </c>
      <c r="E13626" t="s">
        <v>1194</v>
      </c>
      <c r="F13626" t="s">
        <v>89</v>
      </c>
      <c r="G13626" t="s">
        <v>89</v>
      </c>
      <c r="H13626" t="s">
        <v>93</v>
      </c>
    </row>
    <row r="13627" spans="1:8" x14ac:dyDescent="0.25">
      <c r="A13627" t="s">
        <v>436</v>
      </c>
      <c r="B13627" t="s">
        <v>6394</v>
      </c>
      <c r="C13627" t="s">
        <v>89</v>
      </c>
      <c r="D13627" t="s">
        <v>10041</v>
      </c>
      <c r="E13627" t="s">
        <v>1100</v>
      </c>
      <c r="F13627" t="s">
        <v>89</v>
      </c>
      <c r="G13627" t="s">
        <v>89</v>
      </c>
      <c r="H13627" t="s">
        <v>93</v>
      </c>
    </row>
    <row r="13628" spans="1:8" x14ac:dyDescent="0.25">
      <c r="A13628" t="s">
        <v>436</v>
      </c>
      <c r="B13628" t="s">
        <v>10043</v>
      </c>
      <c r="C13628" t="s">
        <v>89</v>
      </c>
      <c r="D13628" t="s">
        <v>10041</v>
      </c>
      <c r="E13628" t="s">
        <v>1238</v>
      </c>
      <c r="F13628" t="s">
        <v>89</v>
      </c>
      <c r="G13628" t="s">
        <v>89</v>
      </c>
      <c r="H13628" t="s">
        <v>93</v>
      </c>
    </row>
    <row r="13629" spans="1:8" x14ac:dyDescent="0.25">
      <c r="A13629" t="s">
        <v>436</v>
      </c>
      <c r="B13629" t="s">
        <v>10057</v>
      </c>
      <c r="C13629" t="s">
        <v>89</v>
      </c>
      <c r="D13629" t="s">
        <v>10041</v>
      </c>
      <c r="E13629" t="s">
        <v>1238</v>
      </c>
      <c r="F13629" t="s">
        <v>89</v>
      </c>
      <c r="G13629" t="s">
        <v>89</v>
      </c>
      <c r="H13629" t="s">
        <v>93</v>
      </c>
    </row>
    <row r="13630" spans="1:8" x14ac:dyDescent="0.25">
      <c r="A13630" t="s">
        <v>436</v>
      </c>
      <c r="B13630" t="s">
        <v>10042</v>
      </c>
      <c r="C13630" t="s">
        <v>89</v>
      </c>
      <c r="D13630" t="s">
        <v>10041</v>
      </c>
      <c r="E13630" t="s">
        <v>1278</v>
      </c>
      <c r="F13630" t="s">
        <v>89</v>
      </c>
      <c r="G13630" t="s">
        <v>89</v>
      </c>
      <c r="H13630" t="s">
        <v>93</v>
      </c>
    </row>
    <row r="13631" spans="1:8" x14ac:dyDescent="0.25">
      <c r="A13631" t="s">
        <v>436</v>
      </c>
      <c r="B13631" t="s">
        <v>1197</v>
      </c>
      <c r="C13631" t="s">
        <v>89</v>
      </c>
      <c r="D13631" t="s">
        <v>89</v>
      </c>
      <c r="E13631" t="s">
        <v>1135</v>
      </c>
      <c r="F13631" t="s">
        <v>89</v>
      </c>
      <c r="G13631" t="s">
        <v>89</v>
      </c>
      <c r="H13631" t="s">
        <v>93</v>
      </c>
    </row>
    <row r="13632" spans="1:8" x14ac:dyDescent="0.25">
      <c r="A13632" t="s">
        <v>436</v>
      </c>
      <c r="B13632" t="s">
        <v>7189</v>
      </c>
      <c r="C13632" t="s">
        <v>89</v>
      </c>
      <c r="D13632" t="s">
        <v>89</v>
      </c>
      <c r="E13632" t="s">
        <v>1129</v>
      </c>
      <c r="F13632" t="s">
        <v>89</v>
      </c>
      <c r="G13632" t="s">
        <v>89</v>
      </c>
      <c r="H13632" t="s">
        <v>93</v>
      </c>
    </row>
    <row r="13633" spans="1:8" x14ac:dyDescent="0.25">
      <c r="A13633" t="s">
        <v>436</v>
      </c>
      <c r="B13633" t="s">
        <v>1331</v>
      </c>
      <c r="C13633" t="s">
        <v>89</v>
      </c>
      <c r="D13633" t="s">
        <v>89</v>
      </c>
      <c r="E13633" t="s">
        <v>1129</v>
      </c>
      <c r="F13633" t="s">
        <v>89</v>
      </c>
      <c r="G13633" t="s">
        <v>89</v>
      </c>
      <c r="H13633" t="s">
        <v>93</v>
      </c>
    </row>
    <row r="13634" spans="1:8" x14ac:dyDescent="0.25">
      <c r="A13634" t="s">
        <v>436</v>
      </c>
      <c r="B13634" t="s">
        <v>1332</v>
      </c>
      <c r="C13634" t="s">
        <v>89</v>
      </c>
      <c r="D13634" t="s">
        <v>89</v>
      </c>
      <c r="E13634" t="s">
        <v>1129</v>
      </c>
      <c r="F13634" t="s">
        <v>89</v>
      </c>
      <c r="G13634" t="s">
        <v>89</v>
      </c>
      <c r="H13634" t="s">
        <v>93</v>
      </c>
    </row>
    <row r="13635" spans="1:8" x14ac:dyDescent="0.25">
      <c r="A13635" t="s">
        <v>436</v>
      </c>
      <c r="B13635" t="s">
        <v>1124</v>
      </c>
      <c r="C13635" t="s">
        <v>89</v>
      </c>
      <c r="D13635" t="s">
        <v>89</v>
      </c>
      <c r="E13635" t="s">
        <v>1129</v>
      </c>
      <c r="F13635" t="s">
        <v>89</v>
      </c>
      <c r="G13635" t="s">
        <v>89</v>
      </c>
      <c r="H13635" t="s">
        <v>93</v>
      </c>
    </row>
    <row r="13636" spans="1:8" x14ac:dyDescent="0.25">
      <c r="A13636" t="s">
        <v>436</v>
      </c>
      <c r="B13636" t="s">
        <v>1125</v>
      </c>
      <c r="C13636" t="s">
        <v>89</v>
      </c>
      <c r="D13636" t="s">
        <v>89</v>
      </c>
      <c r="E13636" t="s">
        <v>1129</v>
      </c>
      <c r="F13636" t="s">
        <v>89</v>
      </c>
      <c r="G13636" t="s">
        <v>89</v>
      </c>
      <c r="H13636" t="s">
        <v>93</v>
      </c>
    </row>
    <row r="13637" spans="1:8" x14ac:dyDescent="0.25">
      <c r="A13637" t="s">
        <v>436</v>
      </c>
      <c r="B13637" t="s">
        <v>1127</v>
      </c>
      <c r="C13637" t="s">
        <v>89</v>
      </c>
      <c r="D13637" t="s">
        <v>89</v>
      </c>
      <c r="E13637" t="s">
        <v>1129</v>
      </c>
      <c r="F13637" t="s">
        <v>89</v>
      </c>
      <c r="G13637" t="s">
        <v>89</v>
      </c>
      <c r="H13637" t="s">
        <v>93</v>
      </c>
    </row>
    <row r="13638" spans="1:8" x14ac:dyDescent="0.25">
      <c r="A13638" t="s">
        <v>436</v>
      </c>
      <c r="B13638" t="s">
        <v>8771</v>
      </c>
      <c r="C13638" t="s">
        <v>89</v>
      </c>
      <c r="D13638" t="s">
        <v>89</v>
      </c>
      <c r="E13638" t="s">
        <v>1129</v>
      </c>
      <c r="F13638" t="s">
        <v>89</v>
      </c>
      <c r="G13638" t="s">
        <v>89</v>
      </c>
      <c r="H13638" t="s">
        <v>93</v>
      </c>
    </row>
    <row r="13639" spans="1:8" x14ac:dyDescent="0.25">
      <c r="A13639" t="s">
        <v>436</v>
      </c>
      <c r="B13639" t="s">
        <v>8914</v>
      </c>
      <c r="C13639" t="s">
        <v>89</v>
      </c>
      <c r="D13639" t="s">
        <v>89</v>
      </c>
      <c r="E13639" t="s">
        <v>1202</v>
      </c>
      <c r="F13639" t="s">
        <v>89</v>
      </c>
      <c r="G13639" t="s">
        <v>89</v>
      </c>
      <c r="H13639" t="s">
        <v>93</v>
      </c>
    </row>
    <row r="13640" spans="1:8" x14ac:dyDescent="0.25">
      <c r="A13640" t="s">
        <v>436</v>
      </c>
      <c r="B13640" t="s">
        <v>1130</v>
      </c>
      <c r="C13640" t="s">
        <v>89</v>
      </c>
      <c r="D13640" t="s">
        <v>89</v>
      </c>
      <c r="E13640" t="s">
        <v>1202</v>
      </c>
      <c r="F13640" t="s">
        <v>89</v>
      </c>
      <c r="G13640" t="s">
        <v>89</v>
      </c>
      <c r="H13640" t="s">
        <v>93</v>
      </c>
    </row>
    <row r="13641" spans="1:8" x14ac:dyDescent="0.25">
      <c r="A13641" t="s">
        <v>436</v>
      </c>
      <c r="B13641" t="s">
        <v>1132</v>
      </c>
      <c r="C13641" t="s">
        <v>89</v>
      </c>
      <c r="D13641" t="s">
        <v>89</v>
      </c>
      <c r="E13641" t="s">
        <v>1133</v>
      </c>
      <c r="F13641" t="s">
        <v>89</v>
      </c>
      <c r="G13641" t="s">
        <v>89</v>
      </c>
      <c r="H13641" t="s">
        <v>93</v>
      </c>
    </row>
    <row r="13642" spans="1:8" x14ac:dyDescent="0.25">
      <c r="A13642" t="s">
        <v>436</v>
      </c>
      <c r="B13642" t="s">
        <v>1268</v>
      </c>
      <c r="C13642" t="s">
        <v>89</v>
      </c>
      <c r="D13642" t="s">
        <v>89</v>
      </c>
      <c r="E13642" t="s">
        <v>1233</v>
      </c>
      <c r="F13642" t="s">
        <v>89</v>
      </c>
      <c r="G13642" t="s">
        <v>89</v>
      </c>
      <c r="H13642" t="s">
        <v>93</v>
      </c>
    </row>
    <row r="13643" spans="1:8" x14ac:dyDescent="0.25">
      <c r="A13643" t="s">
        <v>436</v>
      </c>
      <c r="B13643" t="s">
        <v>1269</v>
      </c>
      <c r="C13643" t="s">
        <v>89</v>
      </c>
      <c r="D13643" t="s">
        <v>89</v>
      </c>
      <c r="E13643" t="s">
        <v>1233</v>
      </c>
      <c r="F13643" t="s">
        <v>89</v>
      </c>
      <c r="G13643" t="s">
        <v>89</v>
      </c>
      <c r="H13643" t="s">
        <v>93</v>
      </c>
    </row>
    <row r="13644" spans="1:8" x14ac:dyDescent="0.25">
      <c r="A13644" t="s">
        <v>436</v>
      </c>
      <c r="B13644" t="s">
        <v>1270</v>
      </c>
      <c r="C13644" t="s">
        <v>89</v>
      </c>
      <c r="D13644" t="s">
        <v>89</v>
      </c>
      <c r="E13644" t="s">
        <v>1233</v>
      </c>
      <c r="F13644" t="s">
        <v>89</v>
      </c>
      <c r="G13644" t="s">
        <v>89</v>
      </c>
      <c r="H13644" t="s">
        <v>93</v>
      </c>
    </row>
    <row r="13645" spans="1:8" x14ac:dyDescent="0.25">
      <c r="A13645" t="s">
        <v>436</v>
      </c>
      <c r="B13645" t="s">
        <v>1138</v>
      </c>
      <c r="C13645" t="s">
        <v>89</v>
      </c>
      <c r="D13645" t="s">
        <v>89</v>
      </c>
      <c r="E13645" t="s">
        <v>1139</v>
      </c>
      <c r="F13645" t="s">
        <v>89</v>
      </c>
      <c r="G13645" t="s">
        <v>89</v>
      </c>
      <c r="H13645" t="s">
        <v>93</v>
      </c>
    </row>
    <row r="13646" spans="1:8" x14ac:dyDescent="0.25">
      <c r="A13646" t="s">
        <v>437</v>
      </c>
      <c r="B13646" t="s">
        <v>10058</v>
      </c>
      <c r="C13646" t="s">
        <v>89</v>
      </c>
      <c r="D13646" t="s">
        <v>10059</v>
      </c>
      <c r="E13646" t="s">
        <v>1278</v>
      </c>
      <c r="F13646" t="s">
        <v>89</v>
      </c>
      <c r="G13646" t="s">
        <v>89</v>
      </c>
      <c r="H13646" t="s">
        <v>93</v>
      </c>
    </row>
    <row r="13647" spans="1:8" x14ac:dyDescent="0.25">
      <c r="A13647" t="s">
        <v>437</v>
      </c>
      <c r="B13647" t="s">
        <v>10060</v>
      </c>
      <c r="C13647" t="s">
        <v>89</v>
      </c>
      <c r="D13647" t="s">
        <v>10061</v>
      </c>
      <c r="E13647" t="s">
        <v>1148</v>
      </c>
      <c r="F13647" t="s">
        <v>89</v>
      </c>
      <c r="G13647" t="s">
        <v>89</v>
      </c>
      <c r="H13647" t="s">
        <v>93</v>
      </c>
    </row>
    <row r="13648" spans="1:8" x14ac:dyDescent="0.25">
      <c r="A13648" t="s">
        <v>437</v>
      </c>
      <c r="B13648" t="s">
        <v>535</v>
      </c>
      <c r="C13648" t="s">
        <v>89</v>
      </c>
      <c r="D13648" t="s">
        <v>10062</v>
      </c>
      <c r="E13648" t="s">
        <v>1258</v>
      </c>
      <c r="F13648" t="s">
        <v>89</v>
      </c>
      <c r="G13648" t="s">
        <v>89</v>
      </c>
      <c r="H13648" t="s">
        <v>93</v>
      </c>
    </row>
    <row r="13649" spans="1:8" x14ac:dyDescent="0.25">
      <c r="A13649" t="s">
        <v>437</v>
      </c>
      <c r="B13649" t="s">
        <v>10063</v>
      </c>
      <c r="C13649" t="s">
        <v>89</v>
      </c>
      <c r="D13649" t="s">
        <v>10064</v>
      </c>
      <c r="E13649" t="s">
        <v>1100</v>
      </c>
      <c r="F13649" t="s">
        <v>89</v>
      </c>
      <c r="G13649" t="s">
        <v>89</v>
      </c>
      <c r="H13649" t="s">
        <v>93</v>
      </c>
    </row>
    <row r="13650" spans="1:8" x14ac:dyDescent="0.25">
      <c r="A13650" t="s">
        <v>437</v>
      </c>
      <c r="B13650" t="s">
        <v>10065</v>
      </c>
      <c r="C13650" t="s">
        <v>89</v>
      </c>
      <c r="D13650" t="s">
        <v>10061</v>
      </c>
      <c r="E13650" t="s">
        <v>1258</v>
      </c>
      <c r="F13650" t="s">
        <v>89</v>
      </c>
      <c r="G13650" t="s">
        <v>89</v>
      </c>
      <c r="H13650" t="s">
        <v>93</v>
      </c>
    </row>
    <row r="13651" spans="1:8" x14ac:dyDescent="0.25">
      <c r="A13651" t="s">
        <v>437</v>
      </c>
      <c r="B13651" t="s">
        <v>10066</v>
      </c>
      <c r="C13651" t="s">
        <v>89</v>
      </c>
      <c r="D13651" t="s">
        <v>89</v>
      </c>
      <c r="E13651" t="s">
        <v>1947</v>
      </c>
      <c r="F13651" t="s">
        <v>89</v>
      </c>
      <c r="G13651" t="s">
        <v>89</v>
      </c>
      <c r="H13651" t="s">
        <v>93</v>
      </c>
    </row>
    <row r="13652" spans="1:8" x14ac:dyDescent="0.25">
      <c r="A13652" t="s">
        <v>437</v>
      </c>
      <c r="B13652" t="s">
        <v>10067</v>
      </c>
      <c r="C13652" t="s">
        <v>89</v>
      </c>
      <c r="D13652" t="s">
        <v>89</v>
      </c>
      <c r="E13652" t="s">
        <v>1947</v>
      </c>
      <c r="F13652" t="s">
        <v>89</v>
      </c>
      <c r="G13652" t="s">
        <v>89</v>
      </c>
      <c r="H13652" t="s">
        <v>93</v>
      </c>
    </row>
    <row r="13653" spans="1:8" x14ac:dyDescent="0.25">
      <c r="A13653" t="s">
        <v>437</v>
      </c>
      <c r="B13653" t="s">
        <v>10068</v>
      </c>
      <c r="C13653" t="s">
        <v>89</v>
      </c>
      <c r="D13653" t="s">
        <v>89</v>
      </c>
      <c r="E13653" t="s">
        <v>1947</v>
      </c>
      <c r="F13653" t="s">
        <v>89</v>
      </c>
      <c r="G13653" t="s">
        <v>89</v>
      </c>
      <c r="H13653" t="s">
        <v>93</v>
      </c>
    </row>
    <row r="13654" spans="1:8" x14ac:dyDescent="0.25">
      <c r="A13654" t="s">
        <v>437</v>
      </c>
      <c r="B13654" t="s">
        <v>10069</v>
      </c>
      <c r="C13654" t="s">
        <v>89</v>
      </c>
      <c r="D13654" t="s">
        <v>89</v>
      </c>
      <c r="E13654" t="s">
        <v>1947</v>
      </c>
      <c r="F13654" t="s">
        <v>89</v>
      </c>
      <c r="G13654" t="s">
        <v>89</v>
      </c>
      <c r="H13654" t="s">
        <v>93</v>
      </c>
    </row>
    <row r="13655" spans="1:8" x14ac:dyDescent="0.25">
      <c r="A13655" t="s">
        <v>437</v>
      </c>
      <c r="B13655" t="s">
        <v>10070</v>
      </c>
      <c r="C13655" t="s">
        <v>89</v>
      </c>
      <c r="D13655" t="s">
        <v>10064</v>
      </c>
      <c r="E13655" t="s">
        <v>1258</v>
      </c>
      <c r="F13655" t="s">
        <v>89</v>
      </c>
      <c r="G13655" t="s">
        <v>89</v>
      </c>
      <c r="H13655" t="s">
        <v>93</v>
      </c>
    </row>
    <row r="13656" spans="1:8" x14ac:dyDescent="0.25">
      <c r="A13656" t="s">
        <v>437</v>
      </c>
      <c r="B13656" t="s">
        <v>10071</v>
      </c>
      <c r="C13656" t="s">
        <v>89</v>
      </c>
      <c r="D13656" t="s">
        <v>89</v>
      </c>
      <c r="E13656" t="s">
        <v>1121</v>
      </c>
      <c r="F13656" t="s">
        <v>89</v>
      </c>
      <c r="G13656" t="s">
        <v>89</v>
      </c>
      <c r="H13656" t="s">
        <v>93</v>
      </c>
    </row>
    <row r="13657" spans="1:8" x14ac:dyDescent="0.25">
      <c r="A13657" t="s">
        <v>437</v>
      </c>
      <c r="B13657" t="s">
        <v>10072</v>
      </c>
      <c r="C13657" t="s">
        <v>89</v>
      </c>
      <c r="D13657" t="s">
        <v>10064</v>
      </c>
      <c r="E13657" t="s">
        <v>1258</v>
      </c>
      <c r="F13657" t="s">
        <v>89</v>
      </c>
      <c r="G13657" t="s">
        <v>89</v>
      </c>
      <c r="H13657" t="s">
        <v>93</v>
      </c>
    </row>
    <row r="13658" spans="1:8" x14ac:dyDescent="0.25">
      <c r="A13658" t="s">
        <v>437</v>
      </c>
      <c r="B13658" t="s">
        <v>10073</v>
      </c>
      <c r="C13658" t="s">
        <v>89</v>
      </c>
      <c r="D13658" t="s">
        <v>10074</v>
      </c>
      <c r="E13658" t="s">
        <v>1904</v>
      </c>
      <c r="F13658" t="s">
        <v>89</v>
      </c>
      <c r="G13658" t="s">
        <v>89</v>
      </c>
      <c r="H13658" t="s">
        <v>93</v>
      </c>
    </row>
    <row r="13659" spans="1:8" x14ac:dyDescent="0.25">
      <c r="A13659" t="s">
        <v>437</v>
      </c>
      <c r="B13659" t="s">
        <v>10075</v>
      </c>
      <c r="C13659" t="s">
        <v>89</v>
      </c>
      <c r="D13659" t="s">
        <v>10076</v>
      </c>
      <c r="E13659" t="s">
        <v>1258</v>
      </c>
      <c r="F13659" t="s">
        <v>89</v>
      </c>
      <c r="G13659" t="s">
        <v>89</v>
      </c>
      <c r="H13659" t="s">
        <v>93</v>
      </c>
    </row>
    <row r="13660" spans="1:8" x14ac:dyDescent="0.25">
      <c r="A13660" t="s">
        <v>437</v>
      </c>
      <c r="B13660" t="s">
        <v>10077</v>
      </c>
      <c r="C13660" t="s">
        <v>89</v>
      </c>
      <c r="D13660" t="s">
        <v>10064</v>
      </c>
      <c r="E13660" t="s">
        <v>1258</v>
      </c>
      <c r="F13660" t="s">
        <v>89</v>
      </c>
      <c r="G13660" t="s">
        <v>89</v>
      </c>
      <c r="H13660" t="s">
        <v>93</v>
      </c>
    </row>
    <row r="13661" spans="1:8" x14ac:dyDescent="0.25">
      <c r="A13661" t="s">
        <v>437</v>
      </c>
      <c r="B13661" t="s">
        <v>10078</v>
      </c>
      <c r="C13661" t="s">
        <v>89</v>
      </c>
      <c r="D13661" t="s">
        <v>10079</v>
      </c>
      <c r="E13661" t="s">
        <v>1569</v>
      </c>
      <c r="F13661" t="s">
        <v>89</v>
      </c>
      <c r="G13661" t="s">
        <v>89</v>
      </c>
      <c r="H13661" t="s">
        <v>93</v>
      </c>
    </row>
    <row r="13662" spans="1:8" x14ac:dyDescent="0.25">
      <c r="A13662" t="s">
        <v>437</v>
      </c>
      <c r="B13662" t="s">
        <v>10080</v>
      </c>
      <c r="C13662" t="s">
        <v>89</v>
      </c>
      <c r="D13662" t="s">
        <v>10064</v>
      </c>
      <c r="E13662" t="s">
        <v>1258</v>
      </c>
      <c r="F13662" t="s">
        <v>89</v>
      </c>
      <c r="G13662" t="s">
        <v>89</v>
      </c>
      <c r="H13662" t="s">
        <v>93</v>
      </c>
    </row>
    <row r="13663" spans="1:8" x14ac:dyDescent="0.25">
      <c r="A13663" t="s">
        <v>437</v>
      </c>
      <c r="B13663" t="s">
        <v>6484</v>
      </c>
      <c r="C13663" t="s">
        <v>89</v>
      </c>
      <c r="D13663" t="s">
        <v>10064</v>
      </c>
      <c r="E13663" t="s">
        <v>1258</v>
      </c>
      <c r="F13663" t="s">
        <v>89</v>
      </c>
      <c r="G13663" t="s">
        <v>89</v>
      </c>
      <c r="H13663" t="s">
        <v>93</v>
      </c>
    </row>
    <row r="13664" spans="1:8" x14ac:dyDescent="0.25">
      <c r="A13664" t="s">
        <v>437</v>
      </c>
      <c r="B13664" t="s">
        <v>10081</v>
      </c>
      <c r="C13664" t="s">
        <v>89</v>
      </c>
      <c r="D13664" t="s">
        <v>10064</v>
      </c>
      <c r="E13664" t="s">
        <v>1258</v>
      </c>
      <c r="F13664" t="s">
        <v>89</v>
      </c>
      <c r="G13664" t="s">
        <v>89</v>
      </c>
      <c r="H13664" t="s">
        <v>93</v>
      </c>
    </row>
    <row r="13665" spans="1:8" x14ac:dyDescent="0.25">
      <c r="A13665" t="s">
        <v>437</v>
      </c>
      <c r="B13665" t="s">
        <v>10082</v>
      </c>
      <c r="C13665" t="s">
        <v>89</v>
      </c>
      <c r="D13665" t="s">
        <v>10064</v>
      </c>
      <c r="E13665" t="s">
        <v>1258</v>
      </c>
      <c r="F13665" t="s">
        <v>89</v>
      </c>
      <c r="G13665" t="s">
        <v>89</v>
      </c>
      <c r="H13665" t="s">
        <v>93</v>
      </c>
    </row>
    <row r="13666" spans="1:8" x14ac:dyDescent="0.25">
      <c r="A13666" t="s">
        <v>437</v>
      </c>
      <c r="B13666" t="s">
        <v>10083</v>
      </c>
      <c r="C13666" t="s">
        <v>89</v>
      </c>
      <c r="D13666" t="s">
        <v>10064</v>
      </c>
      <c r="E13666" t="s">
        <v>1258</v>
      </c>
      <c r="F13666" t="s">
        <v>89</v>
      </c>
      <c r="G13666" t="s">
        <v>89</v>
      </c>
      <c r="H13666" t="s">
        <v>93</v>
      </c>
    </row>
    <row r="13667" spans="1:8" x14ac:dyDescent="0.25">
      <c r="A13667" t="s">
        <v>437</v>
      </c>
      <c r="B13667" t="s">
        <v>10084</v>
      </c>
      <c r="C13667" t="s">
        <v>89</v>
      </c>
      <c r="D13667" t="s">
        <v>10064</v>
      </c>
      <c r="E13667" t="s">
        <v>1258</v>
      </c>
      <c r="F13667" t="s">
        <v>89</v>
      </c>
      <c r="G13667" t="s">
        <v>89</v>
      </c>
      <c r="H13667" t="s">
        <v>93</v>
      </c>
    </row>
    <row r="13668" spans="1:8" x14ac:dyDescent="0.25">
      <c r="A13668" t="s">
        <v>437</v>
      </c>
      <c r="B13668" t="s">
        <v>10085</v>
      </c>
      <c r="C13668" t="s">
        <v>89</v>
      </c>
      <c r="D13668" t="s">
        <v>10064</v>
      </c>
      <c r="E13668" t="s">
        <v>1166</v>
      </c>
      <c r="F13668" t="s">
        <v>89</v>
      </c>
      <c r="G13668" t="s">
        <v>89</v>
      </c>
      <c r="H13668" t="s">
        <v>93</v>
      </c>
    </row>
    <row r="13669" spans="1:8" x14ac:dyDescent="0.25">
      <c r="A13669" t="s">
        <v>437</v>
      </c>
      <c r="B13669" t="s">
        <v>10086</v>
      </c>
      <c r="C13669" t="s">
        <v>89</v>
      </c>
      <c r="D13669" t="s">
        <v>10087</v>
      </c>
      <c r="E13669" t="s">
        <v>1153</v>
      </c>
      <c r="F13669" t="s">
        <v>89</v>
      </c>
      <c r="G13669" t="s">
        <v>89</v>
      </c>
      <c r="H13669" t="s">
        <v>93</v>
      </c>
    </row>
    <row r="13670" spans="1:8" x14ac:dyDescent="0.25">
      <c r="A13670" t="s">
        <v>437</v>
      </c>
      <c r="B13670" t="s">
        <v>10088</v>
      </c>
      <c r="C13670" t="s">
        <v>89</v>
      </c>
      <c r="D13670" t="s">
        <v>10087</v>
      </c>
      <c r="E13670" t="s">
        <v>1102</v>
      </c>
      <c r="F13670" t="s">
        <v>89</v>
      </c>
      <c r="G13670" t="s">
        <v>89</v>
      </c>
      <c r="H13670" t="s">
        <v>93</v>
      </c>
    </row>
    <row r="13671" spans="1:8" x14ac:dyDescent="0.25">
      <c r="A13671" t="s">
        <v>437</v>
      </c>
      <c r="B13671" t="s">
        <v>10089</v>
      </c>
      <c r="C13671" t="s">
        <v>89</v>
      </c>
      <c r="D13671" t="s">
        <v>10087</v>
      </c>
      <c r="E13671" t="s">
        <v>1166</v>
      </c>
      <c r="F13671" t="s">
        <v>89</v>
      </c>
      <c r="G13671" t="s">
        <v>89</v>
      </c>
      <c r="H13671" t="s">
        <v>93</v>
      </c>
    </row>
    <row r="13672" spans="1:8" x14ac:dyDescent="0.25">
      <c r="A13672" t="s">
        <v>437</v>
      </c>
      <c r="B13672" t="s">
        <v>10090</v>
      </c>
      <c r="C13672" t="s">
        <v>89</v>
      </c>
      <c r="D13672" t="s">
        <v>10087</v>
      </c>
      <c r="E13672" t="s">
        <v>1121</v>
      </c>
      <c r="F13672" t="s">
        <v>89</v>
      </c>
      <c r="G13672" t="s">
        <v>89</v>
      </c>
      <c r="H13672" t="s">
        <v>93</v>
      </c>
    </row>
    <row r="13673" spans="1:8" x14ac:dyDescent="0.25">
      <c r="A13673" t="s">
        <v>437</v>
      </c>
      <c r="B13673" t="s">
        <v>10091</v>
      </c>
      <c r="C13673" t="s">
        <v>89</v>
      </c>
      <c r="D13673" t="s">
        <v>10092</v>
      </c>
      <c r="E13673" t="s">
        <v>1904</v>
      </c>
      <c r="F13673" t="s">
        <v>89</v>
      </c>
      <c r="G13673" t="s">
        <v>89</v>
      </c>
      <c r="H13673" t="s">
        <v>93</v>
      </c>
    </row>
    <row r="13674" spans="1:8" x14ac:dyDescent="0.25">
      <c r="A13674" t="s">
        <v>437</v>
      </c>
      <c r="B13674" t="s">
        <v>10063</v>
      </c>
      <c r="C13674" t="s">
        <v>89</v>
      </c>
      <c r="D13674" t="s">
        <v>10064</v>
      </c>
      <c r="E13674" t="s">
        <v>1100</v>
      </c>
      <c r="F13674" t="s">
        <v>89</v>
      </c>
      <c r="G13674" t="s">
        <v>89</v>
      </c>
      <c r="H13674" t="s">
        <v>93</v>
      </c>
    </row>
    <row r="13675" spans="1:8" x14ac:dyDescent="0.25">
      <c r="A13675" t="s">
        <v>437</v>
      </c>
      <c r="B13675" t="s">
        <v>10093</v>
      </c>
      <c r="C13675" t="s">
        <v>89</v>
      </c>
      <c r="D13675" t="s">
        <v>89</v>
      </c>
      <c r="E13675" t="s">
        <v>1093</v>
      </c>
      <c r="F13675" t="s">
        <v>89</v>
      </c>
      <c r="G13675" t="s">
        <v>89</v>
      </c>
      <c r="H13675" t="s">
        <v>93</v>
      </c>
    </row>
    <row r="13676" spans="1:8" x14ac:dyDescent="0.25">
      <c r="A13676" t="s">
        <v>437</v>
      </c>
      <c r="B13676" t="s">
        <v>10094</v>
      </c>
      <c r="C13676" t="s">
        <v>89</v>
      </c>
      <c r="D13676" t="s">
        <v>89</v>
      </c>
      <c r="E13676" t="s">
        <v>1258</v>
      </c>
      <c r="F13676" t="s">
        <v>89</v>
      </c>
      <c r="G13676" t="s">
        <v>89</v>
      </c>
      <c r="H13676" t="s">
        <v>93</v>
      </c>
    </row>
    <row r="13677" spans="1:8" x14ac:dyDescent="0.25">
      <c r="A13677" t="s">
        <v>437</v>
      </c>
      <c r="B13677" t="s">
        <v>10095</v>
      </c>
      <c r="C13677" t="s">
        <v>89</v>
      </c>
      <c r="D13677" t="s">
        <v>89</v>
      </c>
      <c r="E13677" t="s">
        <v>1102</v>
      </c>
      <c r="F13677" t="s">
        <v>89</v>
      </c>
      <c r="G13677" t="s">
        <v>89</v>
      </c>
      <c r="H13677" t="s">
        <v>93</v>
      </c>
    </row>
    <row r="13678" spans="1:8" x14ac:dyDescent="0.25">
      <c r="A13678" t="s">
        <v>437</v>
      </c>
      <c r="B13678" t="s">
        <v>10065</v>
      </c>
      <c r="C13678" t="s">
        <v>89</v>
      </c>
      <c r="D13678" t="s">
        <v>10061</v>
      </c>
      <c r="E13678" t="s">
        <v>1258</v>
      </c>
      <c r="F13678" t="s">
        <v>89</v>
      </c>
      <c r="G13678" t="s">
        <v>89</v>
      </c>
      <c r="H13678" t="s">
        <v>93</v>
      </c>
    </row>
    <row r="13679" spans="1:8" x14ac:dyDescent="0.25">
      <c r="A13679" t="s">
        <v>437</v>
      </c>
      <c r="B13679" t="s">
        <v>10060</v>
      </c>
      <c r="C13679" t="s">
        <v>89</v>
      </c>
      <c r="D13679" t="s">
        <v>10061</v>
      </c>
      <c r="E13679" t="s">
        <v>1148</v>
      </c>
      <c r="F13679" t="s">
        <v>89</v>
      </c>
      <c r="G13679" t="s">
        <v>89</v>
      </c>
      <c r="H13679" t="s">
        <v>93</v>
      </c>
    </row>
    <row r="13680" spans="1:8" x14ac:dyDescent="0.25">
      <c r="A13680" t="s">
        <v>437</v>
      </c>
      <c r="B13680" t="s">
        <v>10096</v>
      </c>
      <c r="C13680" t="s">
        <v>89</v>
      </c>
      <c r="D13680" t="s">
        <v>10097</v>
      </c>
      <c r="E13680" t="s">
        <v>1166</v>
      </c>
      <c r="F13680" t="s">
        <v>89</v>
      </c>
      <c r="G13680" t="s">
        <v>89</v>
      </c>
      <c r="H13680" t="s">
        <v>93</v>
      </c>
    </row>
    <row r="13681" spans="1:8" x14ac:dyDescent="0.25">
      <c r="A13681" t="s">
        <v>437</v>
      </c>
      <c r="B13681" t="s">
        <v>10098</v>
      </c>
      <c r="C13681" t="s">
        <v>89</v>
      </c>
      <c r="D13681" t="s">
        <v>10061</v>
      </c>
      <c r="E13681" t="s">
        <v>1121</v>
      </c>
      <c r="F13681" t="s">
        <v>89</v>
      </c>
      <c r="G13681" t="s">
        <v>89</v>
      </c>
      <c r="H13681" t="s">
        <v>93</v>
      </c>
    </row>
    <row r="13682" spans="1:8" x14ac:dyDescent="0.25">
      <c r="A13682" t="s">
        <v>437</v>
      </c>
      <c r="B13682" t="s">
        <v>10099</v>
      </c>
      <c r="C13682" t="s">
        <v>89</v>
      </c>
      <c r="D13682" t="s">
        <v>10061</v>
      </c>
      <c r="E13682" t="s">
        <v>1102</v>
      </c>
      <c r="F13682" t="s">
        <v>89</v>
      </c>
      <c r="G13682" t="s">
        <v>89</v>
      </c>
      <c r="H13682" t="s">
        <v>93</v>
      </c>
    </row>
    <row r="13683" spans="1:8" x14ac:dyDescent="0.25">
      <c r="A13683" t="s">
        <v>437</v>
      </c>
      <c r="B13683" t="s">
        <v>2039</v>
      </c>
      <c r="C13683" t="s">
        <v>89</v>
      </c>
      <c r="D13683" t="s">
        <v>89</v>
      </c>
      <c r="E13683" t="s">
        <v>1615</v>
      </c>
      <c r="F13683" t="s">
        <v>89</v>
      </c>
      <c r="G13683" t="s">
        <v>89</v>
      </c>
      <c r="H13683" t="s">
        <v>93</v>
      </c>
    </row>
    <row r="13684" spans="1:8" x14ac:dyDescent="0.25">
      <c r="A13684" t="s">
        <v>437</v>
      </c>
      <c r="B13684" t="s">
        <v>10058</v>
      </c>
      <c r="C13684" t="s">
        <v>89</v>
      </c>
      <c r="D13684" t="s">
        <v>10059</v>
      </c>
      <c r="E13684" t="s">
        <v>1278</v>
      </c>
      <c r="F13684" t="s">
        <v>89</v>
      </c>
      <c r="G13684" t="s">
        <v>89</v>
      </c>
      <c r="H13684" t="s">
        <v>93</v>
      </c>
    </row>
    <row r="13685" spans="1:8" x14ac:dyDescent="0.25">
      <c r="A13685" t="s">
        <v>437</v>
      </c>
      <c r="B13685" t="s">
        <v>535</v>
      </c>
      <c r="C13685" t="s">
        <v>89</v>
      </c>
      <c r="D13685" t="s">
        <v>10062</v>
      </c>
      <c r="E13685" t="s">
        <v>1258</v>
      </c>
      <c r="F13685" t="s">
        <v>89</v>
      </c>
      <c r="G13685" t="s">
        <v>89</v>
      </c>
      <c r="H13685" t="s">
        <v>93</v>
      </c>
    </row>
    <row r="13686" spans="1:8" x14ac:dyDescent="0.25">
      <c r="A13686" t="s">
        <v>437</v>
      </c>
      <c r="B13686" t="s">
        <v>10100</v>
      </c>
      <c r="C13686" t="s">
        <v>89</v>
      </c>
      <c r="D13686" t="s">
        <v>89</v>
      </c>
      <c r="E13686" t="s">
        <v>1102</v>
      </c>
      <c r="F13686" t="s">
        <v>89</v>
      </c>
      <c r="G13686" t="s">
        <v>89</v>
      </c>
      <c r="H13686" t="s">
        <v>93</v>
      </c>
    </row>
    <row r="13687" spans="1:8" x14ac:dyDescent="0.25">
      <c r="A13687" t="s">
        <v>437</v>
      </c>
      <c r="B13687" t="s">
        <v>10101</v>
      </c>
      <c r="C13687" t="s">
        <v>89</v>
      </c>
      <c r="D13687" t="s">
        <v>89</v>
      </c>
      <c r="E13687" t="s">
        <v>1166</v>
      </c>
      <c r="F13687" t="s">
        <v>89</v>
      </c>
      <c r="G13687" t="s">
        <v>89</v>
      </c>
      <c r="H13687" t="s">
        <v>93</v>
      </c>
    </row>
    <row r="13688" spans="1:8" x14ac:dyDescent="0.25">
      <c r="A13688" t="s">
        <v>438</v>
      </c>
      <c r="B13688" t="s">
        <v>10102</v>
      </c>
      <c r="C13688" t="s">
        <v>89</v>
      </c>
      <c r="D13688" t="s">
        <v>10103</v>
      </c>
      <c r="E13688" t="s">
        <v>1135</v>
      </c>
      <c r="F13688" t="s">
        <v>89</v>
      </c>
      <c r="G13688" t="s">
        <v>89</v>
      </c>
      <c r="H13688" t="s">
        <v>93</v>
      </c>
    </row>
    <row r="13689" spans="1:8" x14ac:dyDescent="0.25">
      <c r="A13689" t="s">
        <v>438</v>
      </c>
      <c r="B13689" t="s">
        <v>10104</v>
      </c>
      <c r="C13689" t="s">
        <v>89</v>
      </c>
      <c r="D13689" t="s">
        <v>4814</v>
      </c>
      <c r="E13689" t="s">
        <v>1335</v>
      </c>
      <c r="F13689" t="s">
        <v>89</v>
      </c>
      <c r="G13689" t="s">
        <v>89</v>
      </c>
      <c r="H13689" t="s">
        <v>93</v>
      </c>
    </row>
    <row r="13690" spans="1:8" x14ac:dyDescent="0.25">
      <c r="A13690" t="s">
        <v>438</v>
      </c>
      <c r="B13690" t="s">
        <v>10105</v>
      </c>
      <c r="C13690" t="s">
        <v>89</v>
      </c>
      <c r="D13690" t="s">
        <v>10106</v>
      </c>
      <c r="E13690" t="s">
        <v>1113</v>
      </c>
      <c r="F13690" t="s">
        <v>89</v>
      </c>
      <c r="G13690" t="s">
        <v>89</v>
      </c>
      <c r="H13690" t="s">
        <v>93</v>
      </c>
    </row>
    <row r="13691" spans="1:8" x14ac:dyDescent="0.25">
      <c r="A13691" t="s">
        <v>438</v>
      </c>
      <c r="B13691" t="s">
        <v>1658</v>
      </c>
      <c r="C13691" t="s">
        <v>89</v>
      </c>
      <c r="D13691" t="s">
        <v>10107</v>
      </c>
      <c r="E13691" t="s">
        <v>1238</v>
      </c>
      <c r="F13691" t="s">
        <v>89</v>
      </c>
      <c r="G13691" t="s">
        <v>89</v>
      </c>
      <c r="H13691" t="s">
        <v>93</v>
      </c>
    </row>
    <row r="13692" spans="1:8" x14ac:dyDescent="0.25">
      <c r="A13692" t="s">
        <v>438</v>
      </c>
      <c r="B13692" t="s">
        <v>2896</v>
      </c>
      <c r="C13692" t="s">
        <v>89</v>
      </c>
      <c r="D13692" t="s">
        <v>10108</v>
      </c>
      <c r="E13692" t="s">
        <v>1162</v>
      </c>
      <c r="F13692" t="s">
        <v>89</v>
      </c>
      <c r="G13692" t="s">
        <v>89</v>
      </c>
      <c r="H13692" t="s">
        <v>93</v>
      </c>
    </row>
    <row r="13693" spans="1:8" x14ac:dyDescent="0.25">
      <c r="A13693" t="s">
        <v>438</v>
      </c>
      <c r="B13693" t="s">
        <v>3376</v>
      </c>
      <c r="C13693" t="s">
        <v>89</v>
      </c>
      <c r="D13693" t="s">
        <v>10109</v>
      </c>
      <c r="E13693" t="s">
        <v>1135</v>
      </c>
      <c r="F13693" t="s">
        <v>89</v>
      </c>
      <c r="G13693" t="s">
        <v>89</v>
      </c>
      <c r="H13693" t="s">
        <v>93</v>
      </c>
    </row>
    <row r="13694" spans="1:8" x14ac:dyDescent="0.25">
      <c r="A13694" t="s">
        <v>438</v>
      </c>
      <c r="B13694" t="s">
        <v>10110</v>
      </c>
      <c r="C13694" t="s">
        <v>89</v>
      </c>
      <c r="D13694" t="s">
        <v>10111</v>
      </c>
      <c r="E13694" t="s">
        <v>2925</v>
      </c>
      <c r="F13694" t="s">
        <v>89</v>
      </c>
      <c r="G13694" t="s">
        <v>89</v>
      </c>
      <c r="H13694" t="s">
        <v>93</v>
      </c>
    </row>
    <row r="13695" spans="1:8" x14ac:dyDescent="0.25">
      <c r="A13695" t="s">
        <v>438</v>
      </c>
      <c r="B13695" t="s">
        <v>2189</v>
      </c>
      <c r="C13695" t="s">
        <v>89</v>
      </c>
      <c r="D13695" t="s">
        <v>10112</v>
      </c>
      <c r="E13695" t="s">
        <v>1524</v>
      </c>
      <c r="F13695" t="s">
        <v>89</v>
      </c>
      <c r="G13695" t="s">
        <v>89</v>
      </c>
      <c r="H13695" t="s">
        <v>93</v>
      </c>
    </row>
    <row r="13696" spans="1:8" x14ac:dyDescent="0.25">
      <c r="A13696" t="s">
        <v>438</v>
      </c>
      <c r="B13696" t="s">
        <v>10113</v>
      </c>
      <c r="C13696" t="s">
        <v>89</v>
      </c>
      <c r="D13696" t="s">
        <v>10114</v>
      </c>
      <c r="E13696" t="s">
        <v>1148</v>
      </c>
      <c r="F13696" t="s">
        <v>89</v>
      </c>
      <c r="G13696" t="s">
        <v>89</v>
      </c>
      <c r="H13696" t="s">
        <v>93</v>
      </c>
    </row>
    <row r="13697" spans="1:8" x14ac:dyDescent="0.25">
      <c r="A13697" t="s">
        <v>438</v>
      </c>
      <c r="B13697" t="s">
        <v>2193</v>
      </c>
      <c r="C13697" t="s">
        <v>89</v>
      </c>
      <c r="D13697" t="s">
        <v>10115</v>
      </c>
      <c r="E13697" t="s">
        <v>1355</v>
      </c>
      <c r="F13697" t="s">
        <v>89</v>
      </c>
      <c r="G13697" t="s">
        <v>89</v>
      </c>
      <c r="H13697" t="s">
        <v>93</v>
      </c>
    </row>
    <row r="13698" spans="1:8" x14ac:dyDescent="0.25">
      <c r="A13698" t="s">
        <v>438</v>
      </c>
      <c r="B13698" t="s">
        <v>10116</v>
      </c>
      <c r="C13698" t="s">
        <v>89</v>
      </c>
      <c r="D13698" t="s">
        <v>10117</v>
      </c>
      <c r="E13698" t="s">
        <v>1148</v>
      </c>
      <c r="F13698" t="s">
        <v>89</v>
      </c>
      <c r="G13698" t="s">
        <v>89</v>
      </c>
      <c r="H13698" t="s">
        <v>93</v>
      </c>
    </row>
    <row r="13699" spans="1:8" x14ac:dyDescent="0.25">
      <c r="A13699" t="s">
        <v>438</v>
      </c>
      <c r="B13699" t="s">
        <v>4484</v>
      </c>
      <c r="C13699" t="s">
        <v>89</v>
      </c>
      <c r="D13699" t="s">
        <v>10118</v>
      </c>
      <c r="E13699" t="s">
        <v>1207</v>
      </c>
      <c r="F13699" t="s">
        <v>89</v>
      </c>
      <c r="G13699" t="s">
        <v>89</v>
      </c>
      <c r="H13699" t="s">
        <v>93</v>
      </c>
    </row>
    <row r="13700" spans="1:8" x14ac:dyDescent="0.25">
      <c r="A13700" t="s">
        <v>438</v>
      </c>
      <c r="B13700" t="s">
        <v>1660</v>
      </c>
      <c r="C13700" t="s">
        <v>89</v>
      </c>
      <c r="D13700" t="s">
        <v>8019</v>
      </c>
      <c r="E13700" t="s">
        <v>1205</v>
      </c>
      <c r="F13700" t="s">
        <v>89</v>
      </c>
      <c r="G13700" t="s">
        <v>89</v>
      </c>
      <c r="H13700" t="s">
        <v>93</v>
      </c>
    </row>
    <row r="13701" spans="1:8" x14ac:dyDescent="0.25">
      <c r="A13701" t="s">
        <v>438</v>
      </c>
      <c r="B13701" t="s">
        <v>10119</v>
      </c>
      <c r="C13701" t="s">
        <v>89</v>
      </c>
      <c r="D13701" t="s">
        <v>10120</v>
      </c>
      <c r="E13701" t="s">
        <v>1164</v>
      </c>
      <c r="F13701" t="s">
        <v>89</v>
      </c>
      <c r="G13701" t="s">
        <v>89</v>
      </c>
      <c r="H13701" t="s">
        <v>93</v>
      </c>
    </row>
    <row r="13702" spans="1:8" x14ac:dyDescent="0.25">
      <c r="A13702" t="s">
        <v>438</v>
      </c>
      <c r="B13702" t="s">
        <v>10121</v>
      </c>
      <c r="C13702" t="s">
        <v>89</v>
      </c>
      <c r="D13702" t="s">
        <v>10122</v>
      </c>
      <c r="E13702" t="s">
        <v>1160</v>
      </c>
      <c r="F13702" t="s">
        <v>89</v>
      </c>
      <c r="G13702" t="s">
        <v>89</v>
      </c>
      <c r="H13702" t="s">
        <v>93</v>
      </c>
    </row>
    <row r="13703" spans="1:8" x14ac:dyDescent="0.25">
      <c r="A13703" t="s">
        <v>438</v>
      </c>
      <c r="B13703" t="s">
        <v>10123</v>
      </c>
      <c r="C13703" t="s">
        <v>89</v>
      </c>
      <c r="D13703" t="s">
        <v>10124</v>
      </c>
      <c r="E13703" t="s">
        <v>1180</v>
      </c>
      <c r="F13703" t="s">
        <v>89</v>
      </c>
      <c r="G13703" t="s">
        <v>89</v>
      </c>
      <c r="H13703" t="s">
        <v>93</v>
      </c>
    </row>
    <row r="13704" spans="1:8" x14ac:dyDescent="0.25">
      <c r="A13704" t="s">
        <v>438</v>
      </c>
      <c r="B13704" t="s">
        <v>10125</v>
      </c>
      <c r="C13704" t="s">
        <v>89</v>
      </c>
      <c r="D13704" t="s">
        <v>10126</v>
      </c>
      <c r="E13704" t="s">
        <v>1744</v>
      </c>
      <c r="F13704" t="s">
        <v>89</v>
      </c>
      <c r="G13704" t="s">
        <v>89</v>
      </c>
      <c r="H13704" t="s">
        <v>93</v>
      </c>
    </row>
    <row r="13705" spans="1:8" x14ac:dyDescent="0.25">
      <c r="A13705" t="s">
        <v>438</v>
      </c>
      <c r="B13705" t="s">
        <v>10127</v>
      </c>
      <c r="C13705" t="s">
        <v>89</v>
      </c>
      <c r="D13705" t="s">
        <v>10128</v>
      </c>
      <c r="E13705" t="s">
        <v>1207</v>
      </c>
      <c r="F13705" t="s">
        <v>89</v>
      </c>
      <c r="G13705" t="s">
        <v>89</v>
      </c>
      <c r="H13705" t="s">
        <v>93</v>
      </c>
    </row>
    <row r="13706" spans="1:8" x14ac:dyDescent="0.25">
      <c r="A13706" t="s">
        <v>438</v>
      </c>
      <c r="B13706" t="s">
        <v>5176</v>
      </c>
      <c r="C13706" t="s">
        <v>89</v>
      </c>
      <c r="D13706" t="s">
        <v>10129</v>
      </c>
      <c r="E13706" t="s">
        <v>1164</v>
      </c>
      <c r="F13706" t="s">
        <v>89</v>
      </c>
      <c r="G13706" t="s">
        <v>89</v>
      </c>
      <c r="H13706" t="s">
        <v>93</v>
      </c>
    </row>
    <row r="13707" spans="1:8" x14ac:dyDescent="0.25">
      <c r="A13707" t="s">
        <v>438</v>
      </c>
      <c r="B13707" t="s">
        <v>10130</v>
      </c>
      <c r="C13707" t="s">
        <v>89</v>
      </c>
      <c r="D13707" t="s">
        <v>10131</v>
      </c>
      <c r="E13707" t="s">
        <v>1516</v>
      </c>
      <c r="F13707" t="s">
        <v>89</v>
      </c>
      <c r="G13707" t="s">
        <v>89</v>
      </c>
      <c r="H13707" t="s">
        <v>93</v>
      </c>
    </row>
    <row r="13708" spans="1:8" x14ac:dyDescent="0.25">
      <c r="A13708" t="s">
        <v>438</v>
      </c>
      <c r="B13708" t="s">
        <v>4585</v>
      </c>
      <c r="C13708" t="s">
        <v>89</v>
      </c>
      <c r="D13708" t="s">
        <v>10132</v>
      </c>
      <c r="E13708" t="s">
        <v>1349</v>
      </c>
      <c r="F13708" t="s">
        <v>89</v>
      </c>
      <c r="G13708" t="s">
        <v>89</v>
      </c>
      <c r="H13708" t="s">
        <v>93</v>
      </c>
    </row>
    <row r="13709" spans="1:8" x14ac:dyDescent="0.25">
      <c r="A13709" t="s">
        <v>438</v>
      </c>
      <c r="B13709" t="s">
        <v>10133</v>
      </c>
      <c r="C13709" t="s">
        <v>89</v>
      </c>
      <c r="D13709" t="s">
        <v>10134</v>
      </c>
      <c r="E13709" t="s">
        <v>1238</v>
      </c>
      <c r="F13709" t="s">
        <v>89</v>
      </c>
      <c r="G13709" t="s">
        <v>89</v>
      </c>
      <c r="H13709" t="s">
        <v>93</v>
      </c>
    </row>
    <row r="13710" spans="1:8" x14ac:dyDescent="0.25">
      <c r="A13710" t="s">
        <v>438</v>
      </c>
      <c r="B13710" t="s">
        <v>10135</v>
      </c>
      <c r="C13710" t="s">
        <v>89</v>
      </c>
      <c r="D13710" t="s">
        <v>10136</v>
      </c>
      <c r="E13710" t="s">
        <v>1524</v>
      </c>
      <c r="F13710" t="s">
        <v>89</v>
      </c>
      <c r="G13710" t="s">
        <v>89</v>
      </c>
      <c r="H13710" t="s">
        <v>93</v>
      </c>
    </row>
    <row r="13711" spans="1:8" x14ac:dyDescent="0.25">
      <c r="A13711" t="s">
        <v>438</v>
      </c>
      <c r="B13711" t="s">
        <v>10137</v>
      </c>
      <c r="C13711" t="s">
        <v>89</v>
      </c>
      <c r="D13711" t="s">
        <v>10138</v>
      </c>
      <c r="E13711" t="s">
        <v>1164</v>
      </c>
      <c r="F13711" t="s">
        <v>89</v>
      </c>
      <c r="G13711" t="s">
        <v>89</v>
      </c>
      <c r="H13711" t="s">
        <v>93</v>
      </c>
    </row>
    <row r="13712" spans="1:8" x14ac:dyDescent="0.25">
      <c r="A13712" t="s">
        <v>438</v>
      </c>
      <c r="B13712" t="s">
        <v>2896</v>
      </c>
      <c r="C13712" t="s">
        <v>89</v>
      </c>
      <c r="D13712" t="s">
        <v>10108</v>
      </c>
      <c r="E13712" t="s">
        <v>1162</v>
      </c>
      <c r="F13712" t="s">
        <v>89</v>
      </c>
      <c r="G13712" t="s">
        <v>89</v>
      </c>
      <c r="H13712" t="s">
        <v>93</v>
      </c>
    </row>
    <row r="13713" spans="1:8" x14ac:dyDescent="0.25">
      <c r="A13713" t="s">
        <v>438</v>
      </c>
      <c r="B13713" t="s">
        <v>10139</v>
      </c>
      <c r="C13713" t="s">
        <v>89</v>
      </c>
      <c r="D13713" t="s">
        <v>10140</v>
      </c>
      <c r="E13713" t="s">
        <v>1278</v>
      </c>
      <c r="F13713" t="s">
        <v>89</v>
      </c>
      <c r="G13713" t="s">
        <v>89</v>
      </c>
      <c r="H13713" t="s">
        <v>93</v>
      </c>
    </row>
    <row r="13714" spans="1:8" x14ac:dyDescent="0.25">
      <c r="A13714" t="s">
        <v>438</v>
      </c>
      <c r="B13714" t="s">
        <v>10141</v>
      </c>
      <c r="C13714" t="s">
        <v>89</v>
      </c>
      <c r="D13714" t="s">
        <v>89</v>
      </c>
      <c r="E13714" t="s">
        <v>1162</v>
      </c>
      <c r="F13714" t="s">
        <v>89</v>
      </c>
      <c r="G13714" t="s">
        <v>89</v>
      </c>
      <c r="H13714" t="s">
        <v>93</v>
      </c>
    </row>
    <row r="13715" spans="1:8" x14ac:dyDescent="0.25">
      <c r="A13715" t="s">
        <v>438</v>
      </c>
      <c r="B13715" t="s">
        <v>10142</v>
      </c>
      <c r="C13715" t="s">
        <v>89</v>
      </c>
      <c r="D13715" t="s">
        <v>10143</v>
      </c>
      <c r="E13715" t="s">
        <v>1162</v>
      </c>
      <c r="F13715" t="s">
        <v>89</v>
      </c>
      <c r="G13715" t="s">
        <v>89</v>
      </c>
      <c r="H13715" t="s">
        <v>93</v>
      </c>
    </row>
    <row r="13716" spans="1:8" x14ac:dyDescent="0.25">
      <c r="A13716" t="s">
        <v>438</v>
      </c>
      <c r="B13716" t="s">
        <v>10144</v>
      </c>
      <c r="C13716" t="s">
        <v>89</v>
      </c>
      <c r="D13716" t="s">
        <v>10145</v>
      </c>
      <c r="E13716" t="s">
        <v>1142</v>
      </c>
      <c r="F13716" t="s">
        <v>89</v>
      </c>
      <c r="G13716" t="s">
        <v>89</v>
      </c>
      <c r="H13716" t="s">
        <v>93</v>
      </c>
    </row>
    <row r="13717" spans="1:8" x14ac:dyDescent="0.25">
      <c r="A13717" t="s">
        <v>438</v>
      </c>
      <c r="B13717" t="s">
        <v>10146</v>
      </c>
      <c r="C13717" t="s">
        <v>89</v>
      </c>
      <c r="D13717" t="s">
        <v>10147</v>
      </c>
      <c r="E13717" t="s">
        <v>1238</v>
      </c>
      <c r="F13717" t="s">
        <v>89</v>
      </c>
      <c r="G13717" t="s">
        <v>89</v>
      </c>
      <c r="H13717" t="s">
        <v>93</v>
      </c>
    </row>
    <row r="13718" spans="1:8" x14ac:dyDescent="0.25">
      <c r="A13718" t="s">
        <v>438</v>
      </c>
      <c r="B13718" t="s">
        <v>5570</v>
      </c>
      <c r="C13718" t="s">
        <v>89</v>
      </c>
      <c r="D13718" t="s">
        <v>10148</v>
      </c>
      <c r="E13718" t="s">
        <v>1113</v>
      </c>
      <c r="F13718" t="s">
        <v>89</v>
      </c>
      <c r="G13718" t="s">
        <v>89</v>
      </c>
      <c r="H13718" t="s">
        <v>93</v>
      </c>
    </row>
    <row r="13719" spans="1:8" x14ac:dyDescent="0.25">
      <c r="A13719" t="s">
        <v>438</v>
      </c>
      <c r="B13719" t="s">
        <v>10149</v>
      </c>
      <c r="C13719" t="s">
        <v>89</v>
      </c>
      <c r="D13719" t="s">
        <v>89</v>
      </c>
      <c r="E13719" t="s">
        <v>1113</v>
      </c>
      <c r="F13719" t="s">
        <v>89</v>
      </c>
      <c r="G13719" t="s">
        <v>89</v>
      </c>
      <c r="H13719" t="s">
        <v>93</v>
      </c>
    </row>
    <row r="13720" spans="1:8" x14ac:dyDescent="0.25">
      <c r="A13720" t="s">
        <v>438</v>
      </c>
      <c r="B13720" t="s">
        <v>10150</v>
      </c>
      <c r="C13720" t="s">
        <v>89</v>
      </c>
      <c r="D13720" t="s">
        <v>10151</v>
      </c>
      <c r="E13720" t="s">
        <v>1100</v>
      </c>
      <c r="F13720" t="s">
        <v>89</v>
      </c>
      <c r="G13720" t="s">
        <v>89</v>
      </c>
      <c r="H13720" t="s">
        <v>93</v>
      </c>
    </row>
    <row r="13721" spans="1:8" x14ac:dyDescent="0.25">
      <c r="A13721" t="s">
        <v>438</v>
      </c>
      <c r="B13721" t="s">
        <v>10152</v>
      </c>
      <c r="C13721" t="s">
        <v>89</v>
      </c>
      <c r="D13721" t="s">
        <v>10153</v>
      </c>
      <c r="E13721" t="s">
        <v>1162</v>
      </c>
      <c r="F13721" t="s">
        <v>89</v>
      </c>
      <c r="G13721" t="s">
        <v>89</v>
      </c>
      <c r="H13721" t="s">
        <v>93</v>
      </c>
    </row>
    <row r="13722" spans="1:8" x14ac:dyDescent="0.25">
      <c r="A13722" t="s">
        <v>438</v>
      </c>
      <c r="B13722" t="s">
        <v>1321</v>
      </c>
      <c r="C13722" t="s">
        <v>89</v>
      </c>
      <c r="D13722" t="s">
        <v>10154</v>
      </c>
      <c r="E13722" t="s">
        <v>1113</v>
      </c>
      <c r="F13722" t="s">
        <v>89</v>
      </c>
      <c r="G13722" t="s">
        <v>89</v>
      </c>
      <c r="H13722" t="s">
        <v>93</v>
      </c>
    </row>
    <row r="13723" spans="1:8" x14ac:dyDescent="0.25">
      <c r="A13723" t="s">
        <v>438</v>
      </c>
      <c r="B13723" t="s">
        <v>1325</v>
      </c>
      <c r="C13723" t="s">
        <v>89</v>
      </c>
      <c r="D13723" t="s">
        <v>10155</v>
      </c>
      <c r="E13723" t="s">
        <v>1142</v>
      </c>
      <c r="F13723" t="s">
        <v>89</v>
      </c>
      <c r="G13723" t="s">
        <v>89</v>
      </c>
      <c r="H13723" t="s">
        <v>93</v>
      </c>
    </row>
    <row r="13724" spans="1:8" x14ac:dyDescent="0.25">
      <c r="A13724" t="s">
        <v>438</v>
      </c>
      <c r="B13724" t="s">
        <v>1305</v>
      </c>
      <c r="C13724" t="s">
        <v>89</v>
      </c>
      <c r="D13724" t="s">
        <v>10156</v>
      </c>
      <c r="E13724" t="s">
        <v>1238</v>
      </c>
      <c r="F13724" t="s">
        <v>89</v>
      </c>
      <c r="G13724" t="s">
        <v>89</v>
      </c>
      <c r="H13724" t="s">
        <v>93</v>
      </c>
    </row>
    <row r="13725" spans="1:8" x14ac:dyDescent="0.25">
      <c r="A13725" t="s">
        <v>438</v>
      </c>
      <c r="B13725" t="s">
        <v>1778</v>
      </c>
      <c r="C13725" t="s">
        <v>89</v>
      </c>
      <c r="D13725" t="s">
        <v>10157</v>
      </c>
      <c r="E13725" t="s">
        <v>1105</v>
      </c>
      <c r="F13725" t="s">
        <v>89</v>
      </c>
      <c r="G13725" t="s">
        <v>89</v>
      </c>
      <c r="H13725" t="s">
        <v>93</v>
      </c>
    </row>
    <row r="13726" spans="1:8" x14ac:dyDescent="0.25">
      <c r="A13726" t="s">
        <v>438</v>
      </c>
      <c r="B13726" t="s">
        <v>2905</v>
      </c>
      <c r="C13726" t="s">
        <v>89</v>
      </c>
      <c r="D13726" t="s">
        <v>10158</v>
      </c>
      <c r="E13726" t="s">
        <v>1113</v>
      </c>
      <c r="F13726" t="s">
        <v>89</v>
      </c>
      <c r="G13726" t="s">
        <v>89</v>
      </c>
      <c r="H13726" t="s">
        <v>93</v>
      </c>
    </row>
    <row r="13727" spans="1:8" x14ac:dyDescent="0.25">
      <c r="A13727" t="s">
        <v>438</v>
      </c>
      <c r="B13727" t="s">
        <v>1839</v>
      </c>
      <c r="C13727" t="s">
        <v>89</v>
      </c>
      <c r="D13727" t="s">
        <v>89</v>
      </c>
      <c r="E13727" t="s">
        <v>1162</v>
      </c>
      <c r="F13727" t="s">
        <v>89</v>
      </c>
      <c r="G13727" t="s">
        <v>89</v>
      </c>
      <c r="H13727" t="s">
        <v>93</v>
      </c>
    </row>
    <row r="13728" spans="1:8" x14ac:dyDescent="0.25">
      <c r="A13728" t="s">
        <v>438</v>
      </c>
      <c r="B13728" t="s">
        <v>1658</v>
      </c>
      <c r="C13728" t="s">
        <v>89</v>
      </c>
      <c r="D13728" t="s">
        <v>10107</v>
      </c>
      <c r="E13728" t="s">
        <v>1238</v>
      </c>
      <c r="F13728" t="s">
        <v>89</v>
      </c>
      <c r="G13728" t="s">
        <v>89</v>
      </c>
      <c r="H13728" t="s">
        <v>93</v>
      </c>
    </row>
    <row r="13729" spans="1:8" x14ac:dyDescent="0.25">
      <c r="A13729" t="s">
        <v>438</v>
      </c>
      <c r="B13729" t="s">
        <v>10159</v>
      </c>
      <c r="C13729" t="s">
        <v>89</v>
      </c>
      <c r="D13729" t="s">
        <v>10160</v>
      </c>
      <c r="E13729" t="s">
        <v>1162</v>
      </c>
      <c r="F13729" t="s">
        <v>89</v>
      </c>
      <c r="G13729" t="s">
        <v>89</v>
      </c>
      <c r="H13729" t="s">
        <v>93</v>
      </c>
    </row>
    <row r="13730" spans="1:8" x14ac:dyDescent="0.25">
      <c r="A13730" t="s">
        <v>438</v>
      </c>
      <c r="B13730" t="s">
        <v>10161</v>
      </c>
      <c r="C13730" t="s">
        <v>89</v>
      </c>
      <c r="D13730" t="s">
        <v>10162</v>
      </c>
      <c r="E13730" t="s">
        <v>1105</v>
      </c>
      <c r="F13730" t="s">
        <v>89</v>
      </c>
      <c r="G13730" t="s">
        <v>89</v>
      </c>
      <c r="H13730" t="s">
        <v>93</v>
      </c>
    </row>
    <row r="13731" spans="1:8" x14ac:dyDescent="0.25">
      <c r="A13731" t="s">
        <v>438</v>
      </c>
      <c r="B13731" t="s">
        <v>10163</v>
      </c>
      <c r="C13731" t="s">
        <v>89</v>
      </c>
      <c r="D13731" t="s">
        <v>10162</v>
      </c>
      <c r="E13731" t="s">
        <v>1097</v>
      </c>
      <c r="F13731" t="s">
        <v>89</v>
      </c>
      <c r="G13731" t="s">
        <v>89</v>
      </c>
      <c r="H13731" t="s">
        <v>93</v>
      </c>
    </row>
    <row r="13732" spans="1:8" x14ac:dyDescent="0.25">
      <c r="A13732" t="s">
        <v>438</v>
      </c>
      <c r="B13732" t="s">
        <v>8884</v>
      </c>
      <c r="C13732" t="s">
        <v>89</v>
      </c>
      <c r="D13732" t="s">
        <v>4814</v>
      </c>
      <c r="E13732" t="s">
        <v>1129</v>
      </c>
      <c r="F13732" t="s">
        <v>89</v>
      </c>
      <c r="G13732" t="s">
        <v>89</v>
      </c>
      <c r="H13732" t="s">
        <v>93</v>
      </c>
    </row>
    <row r="13733" spans="1:8" x14ac:dyDescent="0.25">
      <c r="A13733" t="s">
        <v>438</v>
      </c>
      <c r="B13733" t="s">
        <v>10102</v>
      </c>
      <c r="C13733" t="s">
        <v>89</v>
      </c>
      <c r="D13733" t="s">
        <v>10103</v>
      </c>
      <c r="E13733" t="s">
        <v>1135</v>
      </c>
      <c r="F13733" t="s">
        <v>89</v>
      </c>
      <c r="G13733" t="s">
        <v>89</v>
      </c>
      <c r="H13733" t="s">
        <v>93</v>
      </c>
    </row>
    <row r="13734" spans="1:8" x14ac:dyDescent="0.25">
      <c r="A13734" t="s">
        <v>438</v>
      </c>
      <c r="B13734" t="s">
        <v>10104</v>
      </c>
      <c r="C13734" t="s">
        <v>89</v>
      </c>
      <c r="D13734" t="s">
        <v>4814</v>
      </c>
      <c r="E13734" t="s">
        <v>1335</v>
      </c>
      <c r="F13734" t="s">
        <v>89</v>
      </c>
      <c r="G13734" t="s">
        <v>89</v>
      </c>
      <c r="H13734" t="s">
        <v>93</v>
      </c>
    </row>
    <row r="13735" spans="1:8" x14ac:dyDescent="0.25">
      <c r="A13735" t="s">
        <v>438</v>
      </c>
      <c r="B13735" t="s">
        <v>10105</v>
      </c>
      <c r="C13735" t="s">
        <v>89</v>
      </c>
      <c r="D13735" t="s">
        <v>10106</v>
      </c>
      <c r="E13735" t="s">
        <v>1113</v>
      </c>
      <c r="F13735" t="s">
        <v>89</v>
      </c>
      <c r="G13735" t="s">
        <v>89</v>
      </c>
      <c r="H13735" t="s">
        <v>93</v>
      </c>
    </row>
    <row r="13736" spans="1:8" x14ac:dyDescent="0.25">
      <c r="A13736" t="s">
        <v>438</v>
      </c>
      <c r="B13736" t="s">
        <v>10164</v>
      </c>
      <c r="C13736" t="s">
        <v>89</v>
      </c>
      <c r="D13736" t="s">
        <v>89</v>
      </c>
      <c r="E13736" t="s">
        <v>10165</v>
      </c>
      <c r="F13736" t="s">
        <v>89</v>
      </c>
      <c r="G13736" t="s">
        <v>89</v>
      </c>
      <c r="H13736" t="s">
        <v>93</v>
      </c>
    </row>
    <row r="13737" spans="1:8" x14ac:dyDescent="0.25">
      <c r="A13737" t="s">
        <v>438</v>
      </c>
      <c r="B13737" t="s">
        <v>1417</v>
      </c>
      <c r="C13737" t="s">
        <v>89</v>
      </c>
      <c r="D13737" t="s">
        <v>10166</v>
      </c>
      <c r="E13737" t="s">
        <v>1196</v>
      </c>
      <c r="F13737" t="s">
        <v>89</v>
      </c>
      <c r="G13737" t="s">
        <v>89</v>
      </c>
      <c r="H13737" t="s">
        <v>93</v>
      </c>
    </row>
    <row r="13738" spans="1:8" x14ac:dyDescent="0.25">
      <c r="A13738" t="s">
        <v>438</v>
      </c>
      <c r="B13738" t="s">
        <v>1555</v>
      </c>
      <c r="C13738" t="s">
        <v>89</v>
      </c>
      <c r="D13738" t="s">
        <v>6345</v>
      </c>
      <c r="E13738" t="s">
        <v>1115</v>
      </c>
      <c r="F13738" t="s">
        <v>89</v>
      </c>
      <c r="G13738" t="s">
        <v>89</v>
      </c>
      <c r="H13738" t="s">
        <v>93</v>
      </c>
    </row>
    <row r="13739" spans="1:8" x14ac:dyDescent="0.25">
      <c r="A13739" t="s">
        <v>438</v>
      </c>
      <c r="B13739" t="s">
        <v>1421</v>
      </c>
      <c r="C13739" t="s">
        <v>89</v>
      </c>
      <c r="D13739" t="s">
        <v>6344</v>
      </c>
      <c r="E13739" t="s">
        <v>1205</v>
      </c>
      <c r="F13739" t="s">
        <v>89</v>
      </c>
      <c r="G13739" t="s">
        <v>89</v>
      </c>
      <c r="H13739" t="s">
        <v>93</v>
      </c>
    </row>
    <row r="13740" spans="1:8" x14ac:dyDescent="0.25">
      <c r="A13740" t="s">
        <v>438</v>
      </c>
      <c r="B13740" t="s">
        <v>1430</v>
      </c>
      <c r="C13740" t="s">
        <v>89</v>
      </c>
      <c r="D13740" t="s">
        <v>6348</v>
      </c>
      <c r="E13740" t="s">
        <v>1164</v>
      </c>
      <c r="F13740" t="s">
        <v>89</v>
      </c>
      <c r="G13740" t="s">
        <v>89</v>
      </c>
      <c r="H13740" t="s">
        <v>93</v>
      </c>
    </row>
    <row r="13741" spans="1:8" x14ac:dyDescent="0.25">
      <c r="A13741" t="s">
        <v>438</v>
      </c>
      <c r="B13741" t="s">
        <v>10167</v>
      </c>
      <c r="C13741" t="s">
        <v>89</v>
      </c>
      <c r="D13741" t="s">
        <v>89</v>
      </c>
      <c r="E13741" t="s">
        <v>1133</v>
      </c>
      <c r="F13741" t="s">
        <v>89</v>
      </c>
      <c r="G13741" t="s">
        <v>89</v>
      </c>
      <c r="H13741" t="s">
        <v>93</v>
      </c>
    </row>
    <row r="13742" spans="1:8" x14ac:dyDescent="0.25">
      <c r="A13742" t="s">
        <v>438</v>
      </c>
      <c r="B13742" t="s">
        <v>3725</v>
      </c>
      <c r="C13742" t="s">
        <v>89</v>
      </c>
      <c r="D13742" t="s">
        <v>89</v>
      </c>
      <c r="E13742" t="s">
        <v>1221</v>
      </c>
      <c r="F13742" t="s">
        <v>89</v>
      </c>
      <c r="G13742" t="s">
        <v>89</v>
      </c>
      <c r="H13742" t="s">
        <v>93</v>
      </c>
    </row>
    <row r="13743" spans="1:8" x14ac:dyDescent="0.25">
      <c r="A13743" t="s">
        <v>438</v>
      </c>
      <c r="B13743" t="s">
        <v>3724</v>
      </c>
      <c r="C13743" t="s">
        <v>89</v>
      </c>
      <c r="D13743" t="s">
        <v>89</v>
      </c>
      <c r="E13743" t="s">
        <v>1221</v>
      </c>
      <c r="F13743" t="s">
        <v>89</v>
      </c>
      <c r="G13743" t="s">
        <v>89</v>
      </c>
      <c r="H13743" t="s">
        <v>93</v>
      </c>
    </row>
    <row r="13744" spans="1:8" x14ac:dyDescent="0.25">
      <c r="A13744" t="s">
        <v>438</v>
      </c>
      <c r="B13744" t="s">
        <v>10168</v>
      </c>
      <c r="C13744" t="s">
        <v>89</v>
      </c>
      <c r="D13744" t="s">
        <v>89</v>
      </c>
      <c r="E13744" t="s">
        <v>1113</v>
      </c>
      <c r="F13744" t="s">
        <v>89</v>
      </c>
      <c r="G13744" t="s">
        <v>89</v>
      </c>
      <c r="H13744" t="s">
        <v>93</v>
      </c>
    </row>
    <row r="13745" spans="1:8" x14ac:dyDescent="0.25">
      <c r="A13745" t="s">
        <v>438</v>
      </c>
      <c r="B13745" t="s">
        <v>10169</v>
      </c>
      <c r="C13745" t="s">
        <v>89</v>
      </c>
      <c r="D13745" t="s">
        <v>89</v>
      </c>
      <c r="E13745" t="s">
        <v>1115</v>
      </c>
      <c r="F13745" t="s">
        <v>89</v>
      </c>
      <c r="G13745" t="s">
        <v>89</v>
      </c>
      <c r="H13745" t="s">
        <v>93</v>
      </c>
    </row>
    <row r="13746" spans="1:8" x14ac:dyDescent="0.25">
      <c r="A13746" t="s">
        <v>438</v>
      </c>
      <c r="B13746" t="s">
        <v>1382</v>
      </c>
      <c r="C13746" t="s">
        <v>89</v>
      </c>
      <c r="D13746" t="s">
        <v>89</v>
      </c>
      <c r="E13746" t="s">
        <v>1135</v>
      </c>
      <c r="F13746" t="s">
        <v>89</v>
      </c>
      <c r="G13746" t="s">
        <v>89</v>
      </c>
      <c r="H13746" t="s">
        <v>93</v>
      </c>
    </row>
    <row r="13747" spans="1:8" x14ac:dyDescent="0.25">
      <c r="A13747" t="s">
        <v>438</v>
      </c>
      <c r="B13747" t="s">
        <v>1127</v>
      </c>
      <c r="C13747" t="s">
        <v>89</v>
      </c>
      <c r="D13747" t="s">
        <v>89</v>
      </c>
      <c r="E13747" t="s">
        <v>1123</v>
      </c>
      <c r="F13747" t="s">
        <v>89</v>
      </c>
      <c r="G13747" t="s">
        <v>89</v>
      </c>
      <c r="H13747" t="s">
        <v>93</v>
      </c>
    </row>
    <row r="13748" spans="1:8" x14ac:dyDescent="0.25">
      <c r="A13748" t="s">
        <v>438</v>
      </c>
      <c r="B13748" t="s">
        <v>1198</v>
      </c>
      <c r="C13748" t="s">
        <v>89</v>
      </c>
      <c r="D13748" t="s">
        <v>89</v>
      </c>
      <c r="E13748" t="s">
        <v>1218</v>
      </c>
      <c r="F13748" t="s">
        <v>89</v>
      </c>
      <c r="G13748" t="s">
        <v>89</v>
      </c>
      <c r="H13748" t="s">
        <v>93</v>
      </c>
    </row>
    <row r="13749" spans="1:8" x14ac:dyDescent="0.25">
      <c r="A13749" t="s">
        <v>438</v>
      </c>
      <c r="B13749" t="s">
        <v>1527</v>
      </c>
      <c r="C13749" t="s">
        <v>89</v>
      </c>
      <c r="D13749" t="s">
        <v>1229</v>
      </c>
      <c r="E13749" t="s">
        <v>1131</v>
      </c>
      <c r="F13749" t="s">
        <v>89</v>
      </c>
      <c r="G13749" t="s">
        <v>89</v>
      </c>
      <c r="H13749" t="s">
        <v>93</v>
      </c>
    </row>
    <row r="13750" spans="1:8" x14ac:dyDescent="0.25">
      <c r="A13750" t="s">
        <v>438</v>
      </c>
      <c r="B13750" t="s">
        <v>10170</v>
      </c>
      <c r="C13750" t="s">
        <v>89</v>
      </c>
      <c r="D13750" t="s">
        <v>89</v>
      </c>
      <c r="E13750" t="s">
        <v>1135</v>
      </c>
      <c r="F13750" t="s">
        <v>89</v>
      </c>
      <c r="G13750" t="s">
        <v>89</v>
      </c>
      <c r="H13750" t="s">
        <v>93</v>
      </c>
    </row>
    <row r="13751" spans="1:8" x14ac:dyDescent="0.25">
      <c r="A13751" t="s">
        <v>438</v>
      </c>
      <c r="B13751" t="s">
        <v>8673</v>
      </c>
      <c r="C13751" t="s">
        <v>89</v>
      </c>
      <c r="D13751" t="s">
        <v>89</v>
      </c>
      <c r="E13751" t="s">
        <v>1131</v>
      </c>
      <c r="F13751" t="s">
        <v>89</v>
      </c>
      <c r="G13751" t="s">
        <v>89</v>
      </c>
      <c r="H13751" t="s">
        <v>93</v>
      </c>
    </row>
    <row r="13752" spans="1:8" x14ac:dyDescent="0.25">
      <c r="A13752" t="s">
        <v>438</v>
      </c>
      <c r="B13752" t="s">
        <v>1200</v>
      </c>
      <c r="C13752" t="s">
        <v>89</v>
      </c>
      <c r="D13752" t="s">
        <v>89</v>
      </c>
      <c r="E13752" t="s">
        <v>1131</v>
      </c>
      <c r="F13752" t="s">
        <v>89</v>
      </c>
      <c r="G13752" t="s">
        <v>89</v>
      </c>
      <c r="H13752" t="s">
        <v>93</v>
      </c>
    </row>
    <row r="13753" spans="1:8" x14ac:dyDescent="0.25">
      <c r="A13753" t="s">
        <v>438</v>
      </c>
      <c r="B13753" t="s">
        <v>1201</v>
      </c>
      <c r="C13753" t="s">
        <v>89</v>
      </c>
      <c r="D13753" t="s">
        <v>89</v>
      </c>
      <c r="E13753" t="s">
        <v>1202</v>
      </c>
      <c r="F13753" t="s">
        <v>89</v>
      </c>
      <c r="G13753" t="s">
        <v>89</v>
      </c>
      <c r="H13753" t="s">
        <v>93</v>
      </c>
    </row>
    <row r="13754" spans="1:8" x14ac:dyDescent="0.25">
      <c r="A13754" t="s">
        <v>438</v>
      </c>
      <c r="B13754" t="s">
        <v>1130</v>
      </c>
      <c r="C13754" t="s">
        <v>89</v>
      </c>
      <c r="D13754" t="s">
        <v>89</v>
      </c>
      <c r="E13754" t="s">
        <v>1202</v>
      </c>
      <c r="F13754" t="s">
        <v>89</v>
      </c>
      <c r="G13754" t="s">
        <v>89</v>
      </c>
      <c r="H13754" t="s">
        <v>93</v>
      </c>
    </row>
    <row r="13755" spans="1:8" x14ac:dyDescent="0.25">
      <c r="A13755" t="s">
        <v>438</v>
      </c>
      <c r="B13755" t="s">
        <v>1132</v>
      </c>
      <c r="C13755" t="s">
        <v>89</v>
      </c>
      <c r="D13755" t="s">
        <v>89</v>
      </c>
      <c r="E13755" t="s">
        <v>1286</v>
      </c>
      <c r="F13755" t="s">
        <v>89</v>
      </c>
      <c r="G13755" t="s">
        <v>89</v>
      </c>
      <c r="H13755" t="s">
        <v>93</v>
      </c>
    </row>
    <row r="13756" spans="1:8" x14ac:dyDescent="0.25">
      <c r="A13756" t="s">
        <v>438</v>
      </c>
      <c r="B13756" t="s">
        <v>1232</v>
      </c>
      <c r="C13756" t="s">
        <v>89</v>
      </c>
      <c r="D13756" t="s">
        <v>89</v>
      </c>
      <c r="E13756" t="s">
        <v>1335</v>
      </c>
      <c r="F13756" t="s">
        <v>89</v>
      </c>
      <c r="G13756" t="s">
        <v>89</v>
      </c>
      <c r="H13756" t="s">
        <v>93</v>
      </c>
    </row>
    <row r="13757" spans="1:8" x14ac:dyDescent="0.25">
      <c r="A13757" t="s">
        <v>438</v>
      </c>
      <c r="B13757" t="s">
        <v>1138</v>
      </c>
      <c r="C13757" t="s">
        <v>89</v>
      </c>
      <c r="D13757" t="s">
        <v>89</v>
      </c>
      <c r="E13757" t="s">
        <v>1139</v>
      </c>
      <c r="F13757" t="s">
        <v>89</v>
      </c>
      <c r="G13757" t="s">
        <v>89</v>
      </c>
      <c r="H13757" t="s">
        <v>93</v>
      </c>
    </row>
    <row r="13758" spans="1:8" x14ac:dyDescent="0.25">
      <c r="A13758" t="s">
        <v>439</v>
      </c>
      <c r="B13758" t="s">
        <v>10104</v>
      </c>
      <c r="C13758" t="s">
        <v>89</v>
      </c>
      <c r="D13758" t="s">
        <v>10171</v>
      </c>
      <c r="E13758" t="s">
        <v>1335</v>
      </c>
      <c r="F13758" t="s">
        <v>89</v>
      </c>
      <c r="G13758" t="s">
        <v>89</v>
      </c>
      <c r="H13758" t="s">
        <v>93</v>
      </c>
    </row>
    <row r="13759" spans="1:8" x14ac:dyDescent="0.25">
      <c r="A13759" t="s">
        <v>439</v>
      </c>
      <c r="B13759" t="s">
        <v>8884</v>
      </c>
      <c r="C13759" t="s">
        <v>89</v>
      </c>
      <c r="D13759" t="s">
        <v>10171</v>
      </c>
      <c r="E13759" t="s">
        <v>1131</v>
      </c>
      <c r="F13759" t="s">
        <v>89</v>
      </c>
      <c r="G13759" t="s">
        <v>89</v>
      </c>
      <c r="H13759" t="s">
        <v>93</v>
      </c>
    </row>
    <row r="13760" spans="1:8" x14ac:dyDescent="0.25">
      <c r="A13760" t="s">
        <v>439</v>
      </c>
      <c r="B13760" t="s">
        <v>10104</v>
      </c>
      <c r="C13760" t="s">
        <v>89</v>
      </c>
      <c r="D13760" t="s">
        <v>10171</v>
      </c>
      <c r="E13760" t="s">
        <v>1335</v>
      </c>
      <c r="F13760" t="s">
        <v>89</v>
      </c>
      <c r="G13760" t="s">
        <v>89</v>
      </c>
      <c r="H13760" t="s">
        <v>93</v>
      </c>
    </row>
    <row r="13761" spans="1:8" x14ac:dyDescent="0.25">
      <c r="A13761" t="s">
        <v>439</v>
      </c>
      <c r="B13761" t="s">
        <v>8884</v>
      </c>
      <c r="C13761" t="s">
        <v>89</v>
      </c>
      <c r="D13761" t="s">
        <v>10171</v>
      </c>
      <c r="E13761" t="s">
        <v>1131</v>
      </c>
      <c r="F13761" t="s">
        <v>89</v>
      </c>
      <c r="G13761" t="s">
        <v>89</v>
      </c>
      <c r="H13761" t="s">
        <v>93</v>
      </c>
    </row>
    <row r="13762" spans="1:8" x14ac:dyDescent="0.25">
      <c r="A13762" t="s">
        <v>439</v>
      </c>
      <c r="B13762" t="s">
        <v>1122</v>
      </c>
      <c r="C13762" t="s">
        <v>89</v>
      </c>
      <c r="D13762" t="s">
        <v>89</v>
      </c>
      <c r="E13762" t="s">
        <v>1218</v>
      </c>
      <c r="F13762" t="s">
        <v>89</v>
      </c>
      <c r="G13762" t="s">
        <v>89</v>
      </c>
      <c r="H13762" t="s">
        <v>93</v>
      </c>
    </row>
    <row r="13763" spans="1:8" x14ac:dyDescent="0.25">
      <c r="A13763" t="s">
        <v>439</v>
      </c>
      <c r="B13763" t="s">
        <v>1198</v>
      </c>
      <c r="C13763" t="s">
        <v>89</v>
      </c>
      <c r="D13763" t="s">
        <v>89</v>
      </c>
      <c r="E13763" t="s">
        <v>1218</v>
      </c>
      <c r="F13763" t="s">
        <v>89</v>
      </c>
      <c r="G13763" t="s">
        <v>89</v>
      </c>
      <c r="H13763" t="s">
        <v>93</v>
      </c>
    </row>
    <row r="13764" spans="1:8" x14ac:dyDescent="0.25">
      <c r="A13764" t="s">
        <v>439</v>
      </c>
      <c r="B13764" t="s">
        <v>10172</v>
      </c>
      <c r="C13764" t="s">
        <v>89</v>
      </c>
      <c r="D13764" t="s">
        <v>89</v>
      </c>
      <c r="E13764" t="s">
        <v>1202</v>
      </c>
      <c r="F13764" t="s">
        <v>89</v>
      </c>
      <c r="G13764" t="s">
        <v>89</v>
      </c>
      <c r="H13764" t="s">
        <v>93</v>
      </c>
    </row>
    <row r="13765" spans="1:8" x14ac:dyDescent="0.25">
      <c r="A13765" t="s">
        <v>439</v>
      </c>
      <c r="B13765" t="s">
        <v>1437</v>
      </c>
      <c r="C13765" t="s">
        <v>89</v>
      </c>
      <c r="D13765" t="s">
        <v>89</v>
      </c>
      <c r="E13765" t="s">
        <v>1131</v>
      </c>
      <c r="F13765" t="s">
        <v>89</v>
      </c>
      <c r="G13765" t="s">
        <v>89</v>
      </c>
      <c r="H13765" t="s">
        <v>93</v>
      </c>
    </row>
    <row r="13766" spans="1:8" x14ac:dyDescent="0.25">
      <c r="A13766" t="s">
        <v>439</v>
      </c>
      <c r="B13766" t="s">
        <v>3396</v>
      </c>
      <c r="C13766" t="s">
        <v>89</v>
      </c>
      <c r="D13766" t="s">
        <v>89</v>
      </c>
      <c r="E13766" t="s">
        <v>1131</v>
      </c>
      <c r="F13766" t="s">
        <v>89</v>
      </c>
      <c r="G13766" t="s">
        <v>89</v>
      </c>
      <c r="H13766" t="s">
        <v>93</v>
      </c>
    </row>
    <row r="13767" spans="1:8" x14ac:dyDescent="0.25">
      <c r="A13767" t="s">
        <v>439</v>
      </c>
      <c r="B13767" t="s">
        <v>1489</v>
      </c>
      <c r="C13767" t="s">
        <v>89</v>
      </c>
      <c r="D13767" t="s">
        <v>89</v>
      </c>
      <c r="E13767" t="s">
        <v>1267</v>
      </c>
      <c r="F13767" t="s">
        <v>89</v>
      </c>
      <c r="G13767" t="s">
        <v>89</v>
      </c>
      <c r="H13767" t="s">
        <v>93</v>
      </c>
    </row>
    <row r="13768" spans="1:8" x14ac:dyDescent="0.25">
      <c r="A13768" t="s">
        <v>439</v>
      </c>
      <c r="B13768" t="s">
        <v>1138</v>
      </c>
      <c r="C13768" t="s">
        <v>89</v>
      </c>
      <c r="D13768" t="s">
        <v>89</v>
      </c>
      <c r="E13768" t="s">
        <v>1139</v>
      </c>
      <c r="F13768" t="s">
        <v>89</v>
      </c>
      <c r="G13768" t="s">
        <v>89</v>
      </c>
      <c r="H13768" t="s">
        <v>93</v>
      </c>
    </row>
    <row r="13769" spans="1:8" x14ac:dyDescent="0.25">
      <c r="A13769" t="s">
        <v>440</v>
      </c>
      <c r="B13769" t="s">
        <v>10173</v>
      </c>
      <c r="C13769" t="s">
        <v>89</v>
      </c>
      <c r="D13769" t="s">
        <v>10174</v>
      </c>
      <c r="E13769" t="s">
        <v>1278</v>
      </c>
      <c r="F13769" t="s">
        <v>89</v>
      </c>
      <c r="G13769" t="s">
        <v>89</v>
      </c>
      <c r="H13769" t="s">
        <v>93</v>
      </c>
    </row>
    <row r="13770" spans="1:8" x14ac:dyDescent="0.25">
      <c r="A13770" t="s">
        <v>440</v>
      </c>
      <c r="B13770" t="s">
        <v>4859</v>
      </c>
      <c r="C13770" t="s">
        <v>89</v>
      </c>
      <c r="D13770" t="s">
        <v>10175</v>
      </c>
      <c r="E13770" t="s">
        <v>1097</v>
      </c>
      <c r="F13770" t="s">
        <v>89</v>
      </c>
      <c r="G13770" t="s">
        <v>89</v>
      </c>
      <c r="H13770" t="s">
        <v>93</v>
      </c>
    </row>
    <row r="13771" spans="1:8" x14ac:dyDescent="0.25">
      <c r="A13771" t="s">
        <v>440</v>
      </c>
      <c r="B13771" t="s">
        <v>10176</v>
      </c>
      <c r="C13771" t="s">
        <v>89</v>
      </c>
      <c r="D13771" t="s">
        <v>10177</v>
      </c>
      <c r="E13771" t="s">
        <v>1097</v>
      </c>
      <c r="F13771" t="s">
        <v>89</v>
      </c>
      <c r="G13771" t="s">
        <v>89</v>
      </c>
      <c r="H13771" t="s">
        <v>93</v>
      </c>
    </row>
    <row r="13772" spans="1:8" x14ac:dyDescent="0.25">
      <c r="A13772" t="s">
        <v>440</v>
      </c>
      <c r="B13772" t="s">
        <v>10178</v>
      </c>
      <c r="C13772" t="s">
        <v>89</v>
      </c>
      <c r="D13772" t="s">
        <v>9245</v>
      </c>
      <c r="E13772" t="s">
        <v>1272</v>
      </c>
      <c r="F13772" t="s">
        <v>89</v>
      </c>
      <c r="G13772" t="s">
        <v>89</v>
      </c>
      <c r="H13772" t="s">
        <v>93</v>
      </c>
    </row>
    <row r="13773" spans="1:8" x14ac:dyDescent="0.25">
      <c r="A13773" t="s">
        <v>440</v>
      </c>
      <c r="B13773" t="s">
        <v>10179</v>
      </c>
      <c r="C13773" t="s">
        <v>89</v>
      </c>
      <c r="D13773" t="s">
        <v>10180</v>
      </c>
      <c r="E13773" t="s">
        <v>1272</v>
      </c>
      <c r="F13773" t="s">
        <v>89</v>
      </c>
      <c r="G13773" t="s">
        <v>89</v>
      </c>
      <c r="H13773" t="s">
        <v>93</v>
      </c>
    </row>
    <row r="13774" spans="1:8" x14ac:dyDescent="0.25">
      <c r="A13774" t="s">
        <v>440</v>
      </c>
      <c r="B13774" t="s">
        <v>10181</v>
      </c>
      <c r="C13774" t="s">
        <v>89</v>
      </c>
      <c r="D13774" t="s">
        <v>89</v>
      </c>
      <c r="E13774" t="s">
        <v>1272</v>
      </c>
      <c r="F13774" t="s">
        <v>89</v>
      </c>
      <c r="G13774" t="s">
        <v>89</v>
      </c>
      <c r="H13774" t="s">
        <v>93</v>
      </c>
    </row>
    <row r="13775" spans="1:8" x14ac:dyDescent="0.25">
      <c r="A13775" t="s">
        <v>440</v>
      </c>
      <c r="B13775" t="s">
        <v>1312</v>
      </c>
      <c r="C13775" t="s">
        <v>89</v>
      </c>
      <c r="D13775" t="s">
        <v>10182</v>
      </c>
      <c r="E13775" t="s">
        <v>1093</v>
      </c>
      <c r="F13775" t="s">
        <v>89</v>
      </c>
      <c r="G13775" t="s">
        <v>89</v>
      </c>
      <c r="H13775" t="s">
        <v>93</v>
      </c>
    </row>
    <row r="13776" spans="1:8" x14ac:dyDescent="0.25">
      <c r="A13776" t="s">
        <v>440</v>
      </c>
      <c r="B13776" t="s">
        <v>1314</v>
      </c>
      <c r="C13776" t="s">
        <v>89</v>
      </c>
      <c r="D13776" t="s">
        <v>10182</v>
      </c>
      <c r="E13776" t="s">
        <v>1093</v>
      </c>
      <c r="F13776" t="s">
        <v>89</v>
      </c>
      <c r="G13776" t="s">
        <v>89</v>
      </c>
      <c r="H13776" t="s">
        <v>93</v>
      </c>
    </row>
    <row r="13777" spans="1:8" x14ac:dyDescent="0.25">
      <c r="A13777" t="s">
        <v>440</v>
      </c>
      <c r="B13777" t="s">
        <v>1256</v>
      </c>
      <c r="C13777" t="s">
        <v>89</v>
      </c>
      <c r="D13777" t="s">
        <v>10182</v>
      </c>
      <c r="E13777" t="s">
        <v>1093</v>
      </c>
      <c r="F13777" t="s">
        <v>89</v>
      </c>
      <c r="G13777" t="s">
        <v>89</v>
      </c>
      <c r="H13777" t="s">
        <v>93</v>
      </c>
    </row>
    <row r="13778" spans="1:8" x14ac:dyDescent="0.25">
      <c r="A13778" t="s">
        <v>440</v>
      </c>
      <c r="B13778" t="s">
        <v>10183</v>
      </c>
      <c r="C13778" t="s">
        <v>89</v>
      </c>
      <c r="D13778" t="s">
        <v>10182</v>
      </c>
      <c r="E13778" t="s">
        <v>1093</v>
      </c>
      <c r="F13778" t="s">
        <v>89</v>
      </c>
      <c r="G13778" t="s">
        <v>89</v>
      </c>
      <c r="H13778" t="s">
        <v>93</v>
      </c>
    </row>
    <row r="13779" spans="1:8" x14ac:dyDescent="0.25">
      <c r="A13779" t="s">
        <v>440</v>
      </c>
      <c r="B13779" t="s">
        <v>1403</v>
      </c>
      <c r="C13779" t="s">
        <v>89</v>
      </c>
      <c r="D13779" t="s">
        <v>10182</v>
      </c>
      <c r="E13779" t="s">
        <v>1093</v>
      </c>
      <c r="F13779" t="s">
        <v>89</v>
      </c>
      <c r="G13779" t="s">
        <v>89</v>
      </c>
      <c r="H13779" t="s">
        <v>93</v>
      </c>
    </row>
    <row r="13780" spans="1:8" x14ac:dyDescent="0.25">
      <c r="A13780" t="s">
        <v>440</v>
      </c>
      <c r="B13780" t="s">
        <v>2223</v>
      </c>
      <c r="C13780" t="s">
        <v>89</v>
      </c>
      <c r="D13780" t="s">
        <v>10184</v>
      </c>
      <c r="E13780" t="s">
        <v>1615</v>
      </c>
      <c r="F13780" t="s">
        <v>89</v>
      </c>
      <c r="G13780" t="s">
        <v>89</v>
      </c>
      <c r="H13780" t="s">
        <v>93</v>
      </c>
    </row>
    <row r="13781" spans="1:8" x14ac:dyDescent="0.25">
      <c r="A13781" t="s">
        <v>440</v>
      </c>
      <c r="B13781" t="s">
        <v>1294</v>
      </c>
      <c r="C13781" t="s">
        <v>89</v>
      </c>
      <c r="D13781" t="s">
        <v>10185</v>
      </c>
      <c r="E13781" t="s">
        <v>1278</v>
      </c>
      <c r="F13781" t="s">
        <v>89</v>
      </c>
      <c r="G13781" t="s">
        <v>89</v>
      </c>
      <c r="H13781" t="s">
        <v>93</v>
      </c>
    </row>
    <row r="13782" spans="1:8" x14ac:dyDescent="0.25">
      <c r="A13782" t="s">
        <v>440</v>
      </c>
      <c r="B13782" t="s">
        <v>2242</v>
      </c>
      <c r="C13782" t="s">
        <v>89</v>
      </c>
      <c r="D13782" t="s">
        <v>10185</v>
      </c>
      <c r="E13782" t="s">
        <v>1278</v>
      </c>
      <c r="F13782" t="s">
        <v>89</v>
      </c>
      <c r="G13782" t="s">
        <v>89</v>
      </c>
      <c r="H13782" t="s">
        <v>93</v>
      </c>
    </row>
    <row r="13783" spans="1:8" x14ac:dyDescent="0.25">
      <c r="A13783" t="s">
        <v>440</v>
      </c>
      <c r="B13783" t="s">
        <v>1149</v>
      </c>
      <c r="C13783" t="s">
        <v>89</v>
      </c>
      <c r="D13783" t="s">
        <v>10185</v>
      </c>
      <c r="E13783" t="s">
        <v>1238</v>
      </c>
      <c r="F13783" t="s">
        <v>89</v>
      </c>
      <c r="G13783" t="s">
        <v>89</v>
      </c>
      <c r="H13783" t="s">
        <v>93</v>
      </c>
    </row>
    <row r="13784" spans="1:8" x14ac:dyDescent="0.25">
      <c r="A13784" t="s">
        <v>440</v>
      </c>
      <c r="B13784" t="s">
        <v>1181</v>
      </c>
      <c r="C13784" t="s">
        <v>89</v>
      </c>
      <c r="D13784" t="s">
        <v>10185</v>
      </c>
      <c r="E13784" t="s">
        <v>1278</v>
      </c>
      <c r="F13784" t="s">
        <v>89</v>
      </c>
      <c r="G13784" t="s">
        <v>89</v>
      </c>
      <c r="H13784" t="s">
        <v>93</v>
      </c>
    </row>
    <row r="13785" spans="1:8" x14ac:dyDescent="0.25">
      <c r="A13785" t="s">
        <v>440</v>
      </c>
      <c r="B13785" t="s">
        <v>1122</v>
      </c>
      <c r="C13785" t="s">
        <v>89</v>
      </c>
      <c r="D13785" t="s">
        <v>89</v>
      </c>
      <c r="E13785" t="s">
        <v>1218</v>
      </c>
      <c r="F13785" t="s">
        <v>89</v>
      </c>
      <c r="G13785" t="s">
        <v>89</v>
      </c>
      <c r="H13785" t="s">
        <v>93</v>
      </c>
    </row>
    <row r="13786" spans="1:8" x14ac:dyDescent="0.25">
      <c r="A13786" t="s">
        <v>440</v>
      </c>
      <c r="B13786" t="s">
        <v>1125</v>
      </c>
      <c r="C13786" t="s">
        <v>89</v>
      </c>
      <c r="D13786" t="s">
        <v>89</v>
      </c>
      <c r="E13786" t="s">
        <v>1218</v>
      </c>
      <c r="F13786" t="s">
        <v>89</v>
      </c>
      <c r="G13786" t="s">
        <v>89</v>
      </c>
      <c r="H13786" t="s">
        <v>93</v>
      </c>
    </row>
    <row r="13787" spans="1:8" x14ac:dyDescent="0.25">
      <c r="A13787" t="s">
        <v>440</v>
      </c>
      <c r="B13787" t="s">
        <v>1285</v>
      </c>
      <c r="C13787" t="s">
        <v>89</v>
      </c>
      <c r="D13787" t="s">
        <v>89</v>
      </c>
      <c r="E13787" t="s">
        <v>1129</v>
      </c>
      <c r="F13787" t="s">
        <v>89</v>
      </c>
      <c r="G13787" t="s">
        <v>89</v>
      </c>
      <c r="H13787" t="s">
        <v>93</v>
      </c>
    </row>
    <row r="13788" spans="1:8" x14ac:dyDescent="0.25">
      <c r="A13788" t="s">
        <v>440</v>
      </c>
      <c r="B13788" t="s">
        <v>1201</v>
      </c>
      <c r="C13788" t="s">
        <v>89</v>
      </c>
      <c r="D13788" t="s">
        <v>89</v>
      </c>
      <c r="E13788" t="s">
        <v>1202</v>
      </c>
      <c r="F13788" t="s">
        <v>89</v>
      </c>
      <c r="G13788" t="s">
        <v>89</v>
      </c>
      <c r="H13788" t="s">
        <v>93</v>
      </c>
    </row>
    <row r="13789" spans="1:8" x14ac:dyDescent="0.25">
      <c r="A13789" t="s">
        <v>440</v>
      </c>
      <c r="B13789" t="s">
        <v>1268</v>
      </c>
      <c r="C13789" t="s">
        <v>89</v>
      </c>
      <c r="D13789" t="s">
        <v>89</v>
      </c>
      <c r="E13789" t="s">
        <v>1135</v>
      </c>
      <c r="F13789" t="s">
        <v>89</v>
      </c>
      <c r="G13789" t="s">
        <v>89</v>
      </c>
      <c r="H13789" t="s">
        <v>93</v>
      </c>
    </row>
    <row r="13790" spans="1:8" x14ac:dyDescent="0.25">
      <c r="A13790" t="s">
        <v>440</v>
      </c>
      <c r="B13790" t="s">
        <v>1138</v>
      </c>
      <c r="C13790" t="s">
        <v>89</v>
      </c>
      <c r="D13790" t="s">
        <v>89</v>
      </c>
      <c r="E13790" t="s">
        <v>1139</v>
      </c>
      <c r="F13790" t="s">
        <v>89</v>
      </c>
      <c r="G13790" t="s">
        <v>89</v>
      </c>
      <c r="H13790" t="s">
        <v>93</v>
      </c>
    </row>
    <row r="13791" spans="1:8" x14ac:dyDescent="0.25">
      <c r="A13791" t="s">
        <v>441</v>
      </c>
      <c r="B13791" t="s">
        <v>2212</v>
      </c>
      <c r="C13791" t="s">
        <v>89</v>
      </c>
      <c r="D13791" t="s">
        <v>10186</v>
      </c>
      <c r="E13791" t="s">
        <v>1166</v>
      </c>
      <c r="F13791" t="s">
        <v>89</v>
      </c>
      <c r="G13791" t="s">
        <v>89</v>
      </c>
      <c r="H13791" t="s">
        <v>93</v>
      </c>
    </row>
    <row r="13792" spans="1:8" x14ac:dyDescent="0.25">
      <c r="A13792" t="s">
        <v>441</v>
      </c>
      <c r="B13792" t="s">
        <v>8386</v>
      </c>
      <c r="C13792" t="s">
        <v>89</v>
      </c>
      <c r="D13792" t="s">
        <v>10187</v>
      </c>
      <c r="E13792" t="s">
        <v>1093</v>
      </c>
      <c r="F13792" t="s">
        <v>89</v>
      </c>
      <c r="G13792" t="s">
        <v>89</v>
      </c>
      <c r="H13792" t="s">
        <v>93</v>
      </c>
    </row>
    <row r="13793" spans="1:8" x14ac:dyDescent="0.25">
      <c r="A13793" t="s">
        <v>441</v>
      </c>
      <c r="B13793" t="s">
        <v>2223</v>
      </c>
      <c r="C13793" t="s">
        <v>89</v>
      </c>
      <c r="D13793" t="s">
        <v>10188</v>
      </c>
      <c r="E13793" t="s">
        <v>1102</v>
      </c>
      <c r="F13793" t="s">
        <v>89</v>
      </c>
      <c r="G13793" t="s">
        <v>89</v>
      </c>
      <c r="H13793" t="s">
        <v>93</v>
      </c>
    </row>
    <row r="13794" spans="1:8" x14ac:dyDescent="0.25">
      <c r="A13794" t="s">
        <v>441</v>
      </c>
      <c r="B13794" t="s">
        <v>6810</v>
      </c>
      <c r="C13794" t="s">
        <v>89</v>
      </c>
      <c r="D13794" t="s">
        <v>10187</v>
      </c>
      <c r="E13794" t="s">
        <v>1258</v>
      </c>
      <c r="F13794" t="s">
        <v>89</v>
      </c>
      <c r="G13794" t="s">
        <v>89</v>
      </c>
      <c r="H13794" t="s">
        <v>93</v>
      </c>
    </row>
    <row r="13795" spans="1:8" x14ac:dyDescent="0.25">
      <c r="A13795" t="s">
        <v>441</v>
      </c>
      <c r="B13795" t="s">
        <v>10189</v>
      </c>
      <c r="C13795" t="s">
        <v>89</v>
      </c>
      <c r="D13795" t="s">
        <v>10190</v>
      </c>
      <c r="E13795" t="s">
        <v>1278</v>
      </c>
      <c r="F13795" t="s">
        <v>89</v>
      </c>
      <c r="G13795" t="s">
        <v>89</v>
      </c>
      <c r="H13795" t="s">
        <v>93</v>
      </c>
    </row>
    <row r="13796" spans="1:8" x14ac:dyDescent="0.25">
      <c r="A13796" t="s">
        <v>441</v>
      </c>
      <c r="B13796" t="s">
        <v>10191</v>
      </c>
      <c r="C13796" t="s">
        <v>89</v>
      </c>
      <c r="D13796" t="s">
        <v>10187</v>
      </c>
      <c r="E13796" t="s">
        <v>1258</v>
      </c>
      <c r="F13796" t="s">
        <v>89</v>
      </c>
      <c r="G13796" t="s">
        <v>89</v>
      </c>
      <c r="H13796" t="s">
        <v>93</v>
      </c>
    </row>
    <row r="13797" spans="1:8" x14ac:dyDescent="0.25">
      <c r="A13797" t="s">
        <v>441</v>
      </c>
      <c r="B13797" t="s">
        <v>8386</v>
      </c>
      <c r="C13797" t="s">
        <v>89</v>
      </c>
      <c r="D13797" t="s">
        <v>10187</v>
      </c>
      <c r="E13797" t="s">
        <v>1093</v>
      </c>
      <c r="F13797" t="s">
        <v>89</v>
      </c>
      <c r="G13797" t="s">
        <v>89</v>
      </c>
      <c r="H13797" t="s">
        <v>93</v>
      </c>
    </row>
    <row r="13798" spans="1:8" x14ac:dyDescent="0.25">
      <c r="A13798" t="s">
        <v>441</v>
      </c>
      <c r="B13798" t="s">
        <v>2212</v>
      </c>
      <c r="C13798" t="s">
        <v>89</v>
      </c>
      <c r="D13798" t="s">
        <v>10186</v>
      </c>
      <c r="E13798" t="s">
        <v>1166</v>
      </c>
      <c r="F13798" t="s">
        <v>89</v>
      </c>
      <c r="G13798" t="s">
        <v>89</v>
      </c>
      <c r="H13798" t="s">
        <v>93</v>
      </c>
    </row>
    <row r="13799" spans="1:8" x14ac:dyDescent="0.25">
      <c r="A13799" t="s">
        <v>441</v>
      </c>
      <c r="B13799" t="s">
        <v>2213</v>
      </c>
      <c r="C13799" t="s">
        <v>89</v>
      </c>
      <c r="D13799" t="s">
        <v>10187</v>
      </c>
      <c r="E13799" t="s">
        <v>1258</v>
      </c>
      <c r="F13799" t="s">
        <v>89</v>
      </c>
      <c r="G13799" t="s">
        <v>89</v>
      </c>
      <c r="H13799" t="s">
        <v>93</v>
      </c>
    </row>
    <row r="13800" spans="1:8" x14ac:dyDescent="0.25">
      <c r="A13800" t="s">
        <v>441</v>
      </c>
      <c r="B13800" t="s">
        <v>1256</v>
      </c>
      <c r="C13800" t="s">
        <v>89</v>
      </c>
      <c r="D13800" t="s">
        <v>10187</v>
      </c>
      <c r="E13800" t="s">
        <v>1093</v>
      </c>
      <c r="F13800" t="s">
        <v>89</v>
      </c>
      <c r="G13800" t="s">
        <v>89</v>
      </c>
      <c r="H13800" t="s">
        <v>93</v>
      </c>
    </row>
    <row r="13801" spans="1:8" x14ac:dyDescent="0.25">
      <c r="A13801" t="s">
        <v>441</v>
      </c>
      <c r="B13801" t="s">
        <v>6810</v>
      </c>
      <c r="C13801" t="s">
        <v>89</v>
      </c>
      <c r="D13801" t="s">
        <v>10187</v>
      </c>
      <c r="E13801" t="s">
        <v>1258</v>
      </c>
      <c r="F13801" t="s">
        <v>89</v>
      </c>
      <c r="G13801" t="s">
        <v>89</v>
      </c>
      <c r="H13801" t="s">
        <v>93</v>
      </c>
    </row>
    <row r="13802" spans="1:8" x14ac:dyDescent="0.25">
      <c r="A13802" t="s">
        <v>441</v>
      </c>
      <c r="B13802" t="s">
        <v>10192</v>
      </c>
      <c r="C13802" t="s">
        <v>89</v>
      </c>
      <c r="D13802" t="s">
        <v>10187</v>
      </c>
      <c r="E13802" t="s">
        <v>1093</v>
      </c>
      <c r="F13802" t="s">
        <v>89</v>
      </c>
      <c r="G13802" t="s">
        <v>89</v>
      </c>
      <c r="H13802" t="s">
        <v>93</v>
      </c>
    </row>
    <row r="13803" spans="1:8" x14ac:dyDescent="0.25">
      <c r="A13803" t="s">
        <v>441</v>
      </c>
      <c r="B13803" t="s">
        <v>7293</v>
      </c>
      <c r="C13803" t="s">
        <v>89</v>
      </c>
      <c r="D13803" t="s">
        <v>10187</v>
      </c>
      <c r="E13803" t="s">
        <v>1093</v>
      </c>
      <c r="F13803" t="s">
        <v>89</v>
      </c>
      <c r="G13803" t="s">
        <v>89</v>
      </c>
      <c r="H13803" t="s">
        <v>93</v>
      </c>
    </row>
    <row r="13804" spans="1:8" x14ac:dyDescent="0.25">
      <c r="A13804" t="s">
        <v>441</v>
      </c>
      <c r="B13804" t="s">
        <v>10193</v>
      </c>
      <c r="C13804" t="s">
        <v>89</v>
      </c>
      <c r="D13804" t="s">
        <v>10187</v>
      </c>
      <c r="E13804" t="s">
        <v>1258</v>
      </c>
      <c r="F13804" t="s">
        <v>89</v>
      </c>
      <c r="G13804" t="s">
        <v>89</v>
      </c>
      <c r="H13804" t="s">
        <v>93</v>
      </c>
    </row>
    <row r="13805" spans="1:8" x14ac:dyDescent="0.25">
      <c r="A13805" t="s">
        <v>441</v>
      </c>
      <c r="B13805" t="s">
        <v>1314</v>
      </c>
      <c r="C13805" t="s">
        <v>89</v>
      </c>
      <c r="D13805" t="s">
        <v>10187</v>
      </c>
      <c r="E13805" t="s">
        <v>1093</v>
      </c>
      <c r="F13805" t="s">
        <v>89</v>
      </c>
      <c r="G13805" t="s">
        <v>89</v>
      </c>
      <c r="H13805" t="s">
        <v>93</v>
      </c>
    </row>
    <row r="13806" spans="1:8" x14ac:dyDescent="0.25">
      <c r="A13806" t="s">
        <v>441</v>
      </c>
      <c r="B13806" t="s">
        <v>10194</v>
      </c>
      <c r="C13806" t="s">
        <v>89</v>
      </c>
      <c r="D13806" t="s">
        <v>10187</v>
      </c>
      <c r="E13806" t="s">
        <v>1258</v>
      </c>
      <c r="F13806" t="s">
        <v>89</v>
      </c>
      <c r="G13806" t="s">
        <v>89</v>
      </c>
      <c r="H13806" t="s">
        <v>93</v>
      </c>
    </row>
    <row r="13807" spans="1:8" x14ac:dyDescent="0.25">
      <c r="A13807" t="s">
        <v>441</v>
      </c>
      <c r="B13807" t="s">
        <v>3737</v>
      </c>
      <c r="C13807" t="s">
        <v>89</v>
      </c>
      <c r="D13807" t="s">
        <v>10187</v>
      </c>
      <c r="E13807" t="s">
        <v>1093</v>
      </c>
      <c r="F13807" t="s">
        <v>89</v>
      </c>
      <c r="G13807" t="s">
        <v>89</v>
      </c>
      <c r="H13807" t="s">
        <v>93</v>
      </c>
    </row>
    <row r="13808" spans="1:8" x14ac:dyDescent="0.25">
      <c r="A13808" t="s">
        <v>441</v>
      </c>
      <c r="B13808" t="s">
        <v>10195</v>
      </c>
      <c r="C13808" t="s">
        <v>89</v>
      </c>
      <c r="D13808" t="s">
        <v>10187</v>
      </c>
      <c r="E13808" t="s">
        <v>1102</v>
      </c>
      <c r="F13808" t="s">
        <v>89</v>
      </c>
      <c r="G13808" t="s">
        <v>89</v>
      </c>
      <c r="H13808" t="s">
        <v>93</v>
      </c>
    </row>
    <row r="13809" spans="1:8" x14ac:dyDescent="0.25">
      <c r="A13809" t="s">
        <v>441</v>
      </c>
      <c r="B13809" t="s">
        <v>10196</v>
      </c>
      <c r="C13809" t="s">
        <v>89</v>
      </c>
      <c r="D13809" t="s">
        <v>10187</v>
      </c>
      <c r="E13809" t="s">
        <v>1166</v>
      </c>
      <c r="F13809" t="s">
        <v>89</v>
      </c>
      <c r="G13809" t="s">
        <v>89</v>
      </c>
      <c r="H13809" t="s">
        <v>93</v>
      </c>
    </row>
    <row r="13810" spans="1:8" x14ac:dyDescent="0.25">
      <c r="A13810" t="s">
        <v>441</v>
      </c>
      <c r="B13810" t="s">
        <v>8659</v>
      </c>
      <c r="C13810" t="s">
        <v>89</v>
      </c>
      <c r="D13810" t="s">
        <v>10187</v>
      </c>
      <c r="E13810" t="s">
        <v>1093</v>
      </c>
      <c r="F13810" t="s">
        <v>89</v>
      </c>
      <c r="G13810" t="s">
        <v>89</v>
      </c>
      <c r="H13810" t="s">
        <v>93</v>
      </c>
    </row>
    <row r="13811" spans="1:8" x14ac:dyDescent="0.25">
      <c r="A13811" t="s">
        <v>441</v>
      </c>
      <c r="B13811" t="s">
        <v>10197</v>
      </c>
      <c r="C13811" t="s">
        <v>89</v>
      </c>
      <c r="D13811" t="s">
        <v>10187</v>
      </c>
      <c r="E13811" t="s">
        <v>1093</v>
      </c>
      <c r="F13811" t="s">
        <v>89</v>
      </c>
      <c r="G13811" t="s">
        <v>89</v>
      </c>
      <c r="H13811" t="s">
        <v>93</v>
      </c>
    </row>
    <row r="13812" spans="1:8" x14ac:dyDescent="0.25">
      <c r="A13812" t="s">
        <v>441</v>
      </c>
      <c r="B13812" t="s">
        <v>2223</v>
      </c>
      <c r="C13812" t="s">
        <v>89</v>
      </c>
      <c r="D13812" t="s">
        <v>10188</v>
      </c>
      <c r="E13812" t="s">
        <v>1102</v>
      </c>
      <c r="F13812" t="s">
        <v>89</v>
      </c>
      <c r="G13812" t="s">
        <v>89</v>
      </c>
      <c r="H13812" t="s">
        <v>93</v>
      </c>
    </row>
    <row r="13813" spans="1:8" x14ac:dyDescent="0.25">
      <c r="A13813" t="s">
        <v>441</v>
      </c>
      <c r="B13813" t="s">
        <v>1405</v>
      </c>
      <c r="C13813" t="s">
        <v>89</v>
      </c>
      <c r="D13813" t="s">
        <v>10190</v>
      </c>
      <c r="E13813" t="s">
        <v>1278</v>
      </c>
      <c r="F13813" t="s">
        <v>89</v>
      </c>
      <c r="G13813" t="s">
        <v>89</v>
      </c>
      <c r="H13813" t="s">
        <v>93</v>
      </c>
    </row>
    <row r="13814" spans="1:8" x14ac:dyDescent="0.25">
      <c r="A13814" t="s">
        <v>441</v>
      </c>
      <c r="B13814" t="s">
        <v>3335</v>
      </c>
      <c r="C13814" t="s">
        <v>89</v>
      </c>
      <c r="D13814" t="s">
        <v>10190</v>
      </c>
      <c r="E13814" t="s">
        <v>1278</v>
      </c>
      <c r="F13814" t="s">
        <v>89</v>
      </c>
      <c r="G13814" t="s">
        <v>89</v>
      </c>
      <c r="H13814" t="s">
        <v>93</v>
      </c>
    </row>
    <row r="13815" spans="1:8" x14ac:dyDescent="0.25">
      <c r="A13815" t="s">
        <v>441</v>
      </c>
      <c r="B13815" t="s">
        <v>1149</v>
      </c>
      <c r="C13815" t="s">
        <v>89</v>
      </c>
      <c r="D13815" t="s">
        <v>10190</v>
      </c>
      <c r="E13815" t="s">
        <v>1278</v>
      </c>
      <c r="F13815" t="s">
        <v>89</v>
      </c>
      <c r="G13815" t="s">
        <v>89</v>
      </c>
      <c r="H13815" t="s">
        <v>93</v>
      </c>
    </row>
    <row r="13816" spans="1:8" x14ac:dyDescent="0.25">
      <c r="A13816" t="s">
        <v>441</v>
      </c>
      <c r="B13816" t="s">
        <v>10189</v>
      </c>
      <c r="C13816" t="s">
        <v>89</v>
      </c>
      <c r="D13816" t="s">
        <v>10190</v>
      </c>
      <c r="E13816" t="s">
        <v>1278</v>
      </c>
      <c r="F13816" t="s">
        <v>89</v>
      </c>
      <c r="G13816" t="s">
        <v>89</v>
      </c>
      <c r="H13816" t="s">
        <v>93</v>
      </c>
    </row>
    <row r="13817" spans="1:8" x14ac:dyDescent="0.25">
      <c r="A13817" t="s">
        <v>441</v>
      </c>
      <c r="B13817" t="s">
        <v>1122</v>
      </c>
      <c r="C13817" t="s">
        <v>89</v>
      </c>
      <c r="D13817" t="s">
        <v>89</v>
      </c>
      <c r="E13817" t="s">
        <v>1218</v>
      </c>
      <c r="F13817" t="s">
        <v>89</v>
      </c>
      <c r="G13817" t="s">
        <v>89</v>
      </c>
      <c r="H13817" t="s">
        <v>93</v>
      </c>
    </row>
    <row r="13818" spans="1:8" x14ac:dyDescent="0.25">
      <c r="A13818" t="s">
        <v>441</v>
      </c>
      <c r="B13818" t="s">
        <v>1331</v>
      </c>
      <c r="C13818" t="s">
        <v>89</v>
      </c>
      <c r="D13818" t="s">
        <v>89</v>
      </c>
      <c r="E13818" t="s">
        <v>1218</v>
      </c>
      <c r="F13818" t="s">
        <v>89</v>
      </c>
      <c r="G13818" t="s">
        <v>89</v>
      </c>
      <c r="H13818" t="s">
        <v>93</v>
      </c>
    </row>
    <row r="13819" spans="1:8" x14ac:dyDescent="0.25">
      <c r="A13819" t="s">
        <v>441</v>
      </c>
      <c r="B13819" t="s">
        <v>1332</v>
      </c>
      <c r="C13819" t="s">
        <v>89</v>
      </c>
      <c r="D13819" t="s">
        <v>89</v>
      </c>
      <c r="E13819" t="s">
        <v>1218</v>
      </c>
      <c r="F13819" t="s">
        <v>89</v>
      </c>
      <c r="G13819" t="s">
        <v>89</v>
      </c>
      <c r="H13819" t="s">
        <v>93</v>
      </c>
    </row>
    <row r="13820" spans="1:8" x14ac:dyDescent="0.25">
      <c r="A13820" t="s">
        <v>441</v>
      </c>
      <c r="B13820" t="s">
        <v>1124</v>
      </c>
      <c r="C13820" t="s">
        <v>89</v>
      </c>
      <c r="D13820" t="s">
        <v>89</v>
      </c>
      <c r="E13820" t="s">
        <v>1218</v>
      </c>
      <c r="F13820" t="s">
        <v>89</v>
      </c>
      <c r="G13820" t="s">
        <v>89</v>
      </c>
      <c r="H13820" t="s">
        <v>93</v>
      </c>
    </row>
    <row r="13821" spans="1:8" x14ac:dyDescent="0.25">
      <c r="A13821" t="s">
        <v>441</v>
      </c>
      <c r="B13821" t="s">
        <v>1125</v>
      </c>
      <c r="C13821" t="s">
        <v>89</v>
      </c>
      <c r="D13821" t="s">
        <v>89</v>
      </c>
      <c r="E13821" t="s">
        <v>1218</v>
      </c>
      <c r="F13821" t="s">
        <v>89</v>
      </c>
      <c r="G13821" t="s">
        <v>89</v>
      </c>
      <c r="H13821" t="s">
        <v>93</v>
      </c>
    </row>
    <row r="13822" spans="1:8" x14ac:dyDescent="0.25">
      <c r="A13822" t="s">
        <v>441</v>
      </c>
      <c r="B13822" t="s">
        <v>1126</v>
      </c>
      <c r="C13822" t="s">
        <v>89</v>
      </c>
      <c r="D13822" t="s">
        <v>89</v>
      </c>
      <c r="E13822" t="s">
        <v>1196</v>
      </c>
      <c r="F13822" t="s">
        <v>89</v>
      </c>
      <c r="G13822" t="s">
        <v>89</v>
      </c>
      <c r="H13822" t="s">
        <v>93</v>
      </c>
    </row>
    <row r="13823" spans="1:8" x14ac:dyDescent="0.25">
      <c r="A13823" t="s">
        <v>441</v>
      </c>
      <c r="B13823" t="s">
        <v>1127</v>
      </c>
      <c r="C13823" t="s">
        <v>89</v>
      </c>
      <c r="D13823" t="s">
        <v>89</v>
      </c>
      <c r="E13823" t="s">
        <v>1218</v>
      </c>
      <c r="F13823" t="s">
        <v>89</v>
      </c>
      <c r="G13823" t="s">
        <v>89</v>
      </c>
      <c r="H13823" t="s">
        <v>93</v>
      </c>
    </row>
    <row r="13824" spans="1:8" x14ac:dyDescent="0.25">
      <c r="A13824" t="s">
        <v>441</v>
      </c>
      <c r="B13824" t="s">
        <v>1437</v>
      </c>
      <c r="C13824" t="s">
        <v>89</v>
      </c>
      <c r="D13824" t="s">
        <v>89</v>
      </c>
      <c r="E13824" t="s">
        <v>1129</v>
      </c>
      <c r="F13824" t="s">
        <v>89</v>
      </c>
      <c r="G13824" t="s">
        <v>89</v>
      </c>
      <c r="H13824" t="s">
        <v>93</v>
      </c>
    </row>
    <row r="13825" spans="1:8" x14ac:dyDescent="0.25">
      <c r="A13825" t="s">
        <v>441</v>
      </c>
      <c r="B13825" t="s">
        <v>1200</v>
      </c>
      <c r="C13825" t="s">
        <v>89</v>
      </c>
      <c r="D13825" t="s">
        <v>89</v>
      </c>
      <c r="E13825" t="s">
        <v>1131</v>
      </c>
      <c r="F13825" t="s">
        <v>89</v>
      </c>
      <c r="G13825" t="s">
        <v>89</v>
      </c>
      <c r="H13825" t="s">
        <v>93</v>
      </c>
    </row>
    <row r="13826" spans="1:8" x14ac:dyDescent="0.25">
      <c r="A13826" t="s">
        <v>441</v>
      </c>
      <c r="B13826" t="s">
        <v>1201</v>
      </c>
      <c r="C13826" t="s">
        <v>89</v>
      </c>
      <c r="D13826" t="s">
        <v>89</v>
      </c>
      <c r="E13826" t="s">
        <v>1202</v>
      </c>
      <c r="F13826" t="s">
        <v>89</v>
      </c>
      <c r="G13826" t="s">
        <v>89</v>
      </c>
      <c r="H13826" t="s">
        <v>93</v>
      </c>
    </row>
    <row r="13827" spans="1:8" x14ac:dyDescent="0.25">
      <c r="A13827" t="s">
        <v>441</v>
      </c>
      <c r="B13827" t="s">
        <v>1128</v>
      </c>
      <c r="C13827" t="s">
        <v>89</v>
      </c>
      <c r="D13827" t="s">
        <v>89</v>
      </c>
      <c r="E13827" t="s">
        <v>1129</v>
      </c>
      <c r="F13827" t="s">
        <v>89</v>
      </c>
      <c r="G13827" t="s">
        <v>89</v>
      </c>
      <c r="H13827" t="s">
        <v>93</v>
      </c>
    </row>
    <row r="13828" spans="1:8" x14ac:dyDescent="0.25">
      <c r="A13828" t="s">
        <v>441</v>
      </c>
      <c r="B13828" t="s">
        <v>1130</v>
      </c>
      <c r="C13828" t="s">
        <v>89</v>
      </c>
      <c r="D13828" t="s">
        <v>89</v>
      </c>
      <c r="E13828" t="s">
        <v>1131</v>
      </c>
      <c r="F13828" t="s">
        <v>89</v>
      </c>
      <c r="G13828" t="s">
        <v>89</v>
      </c>
      <c r="H13828" t="s">
        <v>93</v>
      </c>
    </row>
    <row r="13829" spans="1:8" x14ac:dyDescent="0.25">
      <c r="A13829" t="s">
        <v>441</v>
      </c>
      <c r="B13829" t="s">
        <v>1132</v>
      </c>
      <c r="C13829" t="s">
        <v>89</v>
      </c>
      <c r="D13829" t="s">
        <v>89</v>
      </c>
      <c r="E13829" t="s">
        <v>1286</v>
      </c>
      <c r="F13829" t="s">
        <v>89</v>
      </c>
      <c r="G13829" t="s">
        <v>89</v>
      </c>
      <c r="H13829" t="s">
        <v>93</v>
      </c>
    </row>
    <row r="13830" spans="1:8" x14ac:dyDescent="0.25">
      <c r="A13830" t="s">
        <v>441</v>
      </c>
      <c r="B13830" t="s">
        <v>1268</v>
      </c>
      <c r="C13830" t="s">
        <v>89</v>
      </c>
      <c r="D13830" t="s">
        <v>89</v>
      </c>
      <c r="E13830" t="s">
        <v>1335</v>
      </c>
      <c r="F13830" t="s">
        <v>89</v>
      </c>
      <c r="G13830" t="s">
        <v>89</v>
      </c>
      <c r="H13830" t="s">
        <v>93</v>
      </c>
    </row>
    <row r="13831" spans="1:8" x14ac:dyDescent="0.25">
      <c r="A13831" t="s">
        <v>441</v>
      </c>
      <c r="B13831" t="s">
        <v>1336</v>
      </c>
      <c r="C13831" t="s">
        <v>89</v>
      </c>
      <c r="D13831" t="s">
        <v>89</v>
      </c>
      <c r="E13831" t="s">
        <v>1335</v>
      </c>
      <c r="F13831" t="s">
        <v>89</v>
      </c>
      <c r="G13831" t="s">
        <v>89</v>
      </c>
      <c r="H13831" t="s">
        <v>93</v>
      </c>
    </row>
    <row r="13832" spans="1:8" x14ac:dyDescent="0.25">
      <c r="A13832" t="s">
        <v>441</v>
      </c>
      <c r="B13832" t="s">
        <v>1337</v>
      </c>
      <c r="C13832" t="s">
        <v>89</v>
      </c>
      <c r="D13832" t="s">
        <v>89</v>
      </c>
      <c r="E13832" t="s">
        <v>1335</v>
      </c>
      <c r="F13832" t="s">
        <v>89</v>
      </c>
      <c r="G13832" t="s">
        <v>89</v>
      </c>
      <c r="H13832" t="s">
        <v>93</v>
      </c>
    </row>
    <row r="13833" spans="1:8" x14ac:dyDescent="0.25">
      <c r="A13833" t="s">
        <v>441</v>
      </c>
      <c r="B13833" t="s">
        <v>1269</v>
      </c>
      <c r="C13833" t="s">
        <v>89</v>
      </c>
      <c r="D13833" t="s">
        <v>89</v>
      </c>
      <c r="E13833" t="s">
        <v>1335</v>
      </c>
      <c r="F13833" t="s">
        <v>89</v>
      </c>
      <c r="G13833" t="s">
        <v>89</v>
      </c>
      <c r="H13833" t="s">
        <v>93</v>
      </c>
    </row>
    <row r="13834" spans="1:8" x14ac:dyDescent="0.25">
      <c r="A13834" t="s">
        <v>441</v>
      </c>
      <c r="B13834" t="s">
        <v>1270</v>
      </c>
      <c r="C13834" t="s">
        <v>89</v>
      </c>
      <c r="D13834" t="s">
        <v>89</v>
      </c>
      <c r="E13834" t="s">
        <v>1335</v>
      </c>
      <c r="F13834" t="s">
        <v>89</v>
      </c>
      <c r="G13834" t="s">
        <v>89</v>
      </c>
      <c r="H13834" t="s">
        <v>93</v>
      </c>
    </row>
    <row r="13835" spans="1:8" x14ac:dyDescent="0.25">
      <c r="A13835" t="s">
        <v>441</v>
      </c>
      <c r="B13835" t="s">
        <v>1138</v>
      </c>
      <c r="C13835" t="s">
        <v>89</v>
      </c>
      <c r="D13835" t="s">
        <v>89</v>
      </c>
      <c r="E13835" t="s">
        <v>1139</v>
      </c>
      <c r="F13835" t="s">
        <v>89</v>
      </c>
      <c r="G13835" t="s">
        <v>89</v>
      </c>
      <c r="H13835" t="s">
        <v>93</v>
      </c>
    </row>
    <row r="13836" spans="1:8" x14ac:dyDescent="0.25">
      <c r="A13836" t="s">
        <v>442</v>
      </c>
      <c r="B13836" t="s">
        <v>10198</v>
      </c>
      <c r="C13836" t="s">
        <v>89</v>
      </c>
      <c r="D13836" t="s">
        <v>10199</v>
      </c>
      <c r="E13836" t="s">
        <v>1097</v>
      </c>
      <c r="F13836" t="s">
        <v>89</v>
      </c>
      <c r="G13836" t="s">
        <v>89</v>
      </c>
      <c r="H13836" t="s">
        <v>93</v>
      </c>
    </row>
    <row r="13837" spans="1:8" x14ac:dyDescent="0.25">
      <c r="A13837" t="s">
        <v>442</v>
      </c>
      <c r="B13837" t="s">
        <v>3104</v>
      </c>
      <c r="C13837" t="s">
        <v>89</v>
      </c>
      <c r="D13837" t="s">
        <v>10200</v>
      </c>
      <c r="E13837" t="s">
        <v>1105</v>
      </c>
      <c r="F13837" t="s">
        <v>89</v>
      </c>
      <c r="G13837" t="s">
        <v>89</v>
      </c>
      <c r="H13837" t="s">
        <v>93</v>
      </c>
    </row>
    <row r="13838" spans="1:8" x14ac:dyDescent="0.25">
      <c r="A13838" t="s">
        <v>442</v>
      </c>
      <c r="B13838" t="s">
        <v>10201</v>
      </c>
      <c r="C13838" t="s">
        <v>89</v>
      </c>
      <c r="D13838" t="s">
        <v>10200</v>
      </c>
      <c r="E13838" t="s">
        <v>1105</v>
      </c>
      <c r="F13838" t="s">
        <v>89</v>
      </c>
      <c r="G13838" t="s">
        <v>89</v>
      </c>
      <c r="H13838" t="s">
        <v>93</v>
      </c>
    </row>
    <row r="13839" spans="1:8" x14ac:dyDescent="0.25">
      <c r="A13839" t="s">
        <v>442</v>
      </c>
      <c r="B13839" t="s">
        <v>10202</v>
      </c>
      <c r="C13839" t="s">
        <v>89</v>
      </c>
      <c r="D13839" t="s">
        <v>10203</v>
      </c>
      <c r="E13839" t="s">
        <v>1278</v>
      </c>
      <c r="F13839" t="s">
        <v>89</v>
      </c>
      <c r="G13839" t="s">
        <v>89</v>
      </c>
      <c r="H13839" t="s">
        <v>93</v>
      </c>
    </row>
    <row r="13840" spans="1:8" x14ac:dyDescent="0.25">
      <c r="A13840" t="s">
        <v>442</v>
      </c>
      <c r="B13840" t="s">
        <v>2740</v>
      </c>
      <c r="C13840" t="s">
        <v>89</v>
      </c>
      <c r="D13840" t="s">
        <v>10203</v>
      </c>
      <c r="E13840" t="s">
        <v>1100</v>
      </c>
      <c r="F13840" t="s">
        <v>89</v>
      </c>
      <c r="G13840" t="s">
        <v>89</v>
      </c>
      <c r="H13840" t="s">
        <v>93</v>
      </c>
    </row>
    <row r="13841" spans="1:8" x14ac:dyDescent="0.25">
      <c r="A13841" t="s">
        <v>442</v>
      </c>
      <c r="B13841" t="s">
        <v>10204</v>
      </c>
      <c r="C13841" t="s">
        <v>89</v>
      </c>
      <c r="D13841" t="s">
        <v>10205</v>
      </c>
      <c r="E13841" t="s">
        <v>1105</v>
      </c>
      <c r="F13841" t="s">
        <v>89</v>
      </c>
      <c r="G13841" t="s">
        <v>89</v>
      </c>
      <c r="H13841" t="s">
        <v>93</v>
      </c>
    </row>
    <row r="13842" spans="1:8" x14ac:dyDescent="0.25">
      <c r="A13842" t="s">
        <v>442</v>
      </c>
      <c r="B13842" t="s">
        <v>10206</v>
      </c>
      <c r="C13842" t="s">
        <v>89</v>
      </c>
      <c r="D13842" t="s">
        <v>10207</v>
      </c>
      <c r="E13842" t="s">
        <v>1142</v>
      </c>
      <c r="F13842" t="s">
        <v>89</v>
      </c>
      <c r="G13842" t="s">
        <v>89</v>
      </c>
      <c r="H13842" t="s">
        <v>93</v>
      </c>
    </row>
    <row r="13843" spans="1:8" x14ac:dyDescent="0.25">
      <c r="A13843" t="s">
        <v>442</v>
      </c>
      <c r="B13843" t="s">
        <v>10208</v>
      </c>
      <c r="C13843" t="s">
        <v>89</v>
      </c>
      <c r="D13843" t="s">
        <v>10203</v>
      </c>
      <c r="E13843" t="s">
        <v>1265</v>
      </c>
      <c r="F13843" t="s">
        <v>89</v>
      </c>
      <c r="G13843" t="s">
        <v>89</v>
      </c>
      <c r="H13843" t="s">
        <v>93</v>
      </c>
    </row>
    <row r="13844" spans="1:8" x14ac:dyDescent="0.25">
      <c r="A13844" t="s">
        <v>442</v>
      </c>
      <c r="B13844" t="s">
        <v>1122</v>
      </c>
      <c r="C13844" t="s">
        <v>89</v>
      </c>
      <c r="D13844" t="s">
        <v>89</v>
      </c>
      <c r="E13844" t="s">
        <v>1129</v>
      </c>
      <c r="F13844" t="s">
        <v>89</v>
      </c>
      <c r="G13844" t="s">
        <v>89</v>
      </c>
      <c r="H13844" t="s">
        <v>93</v>
      </c>
    </row>
    <row r="13845" spans="1:8" x14ac:dyDescent="0.25">
      <c r="A13845" t="s">
        <v>442</v>
      </c>
      <c r="B13845" t="s">
        <v>1331</v>
      </c>
      <c r="C13845" t="s">
        <v>89</v>
      </c>
      <c r="D13845" t="s">
        <v>89</v>
      </c>
      <c r="E13845" t="s">
        <v>1129</v>
      </c>
      <c r="F13845" t="s">
        <v>89</v>
      </c>
      <c r="G13845" t="s">
        <v>89</v>
      </c>
      <c r="H13845" t="s">
        <v>93</v>
      </c>
    </row>
    <row r="13846" spans="1:8" x14ac:dyDescent="0.25">
      <c r="A13846" t="s">
        <v>442</v>
      </c>
      <c r="B13846" t="s">
        <v>1332</v>
      </c>
      <c r="C13846" t="s">
        <v>89</v>
      </c>
      <c r="D13846" t="s">
        <v>89</v>
      </c>
      <c r="E13846" t="s">
        <v>1129</v>
      </c>
      <c r="F13846" t="s">
        <v>89</v>
      </c>
      <c r="G13846" t="s">
        <v>89</v>
      </c>
      <c r="H13846" t="s">
        <v>93</v>
      </c>
    </row>
    <row r="13847" spans="1:8" x14ac:dyDescent="0.25">
      <c r="A13847" t="s">
        <v>442</v>
      </c>
      <c r="B13847" t="s">
        <v>1124</v>
      </c>
      <c r="C13847" t="s">
        <v>89</v>
      </c>
      <c r="D13847" t="s">
        <v>89</v>
      </c>
      <c r="E13847" t="s">
        <v>1129</v>
      </c>
      <c r="F13847" t="s">
        <v>89</v>
      </c>
      <c r="G13847" t="s">
        <v>89</v>
      </c>
      <c r="H13847" t="s">
        <v>93</v>
      </c>
    </row>
    <row r="13848" spans="1:8" x14ac:dyDescent="0.25">
      <c r="A13848" t="s">
        <v>442</v>
      </c>
      <c r="B13848" t="s">
        <v>1125</v>
      </c>
      <c r="C13848" t="s">
        <v>89</v>
      </c>
      <c r="D13848" t="s">
        <v>89</v>
      </c>
      <c r="E13848" t="s">
        <v>1129</v>
      </c>
      <c r="F13848" t="s">
        <v>89</v>
      </c>
      <c r="G13848" t="s">
        <v>89</v>
      </c>
      <c r="H13848" t="s">
        <v>93</v>
      </c>
    </row>
    <row r="13849" spans="1:8" x14ac:dyDescent="0.25">
      <c r="A13849" t="s">
        <v>442</v>
      </c>
      <c r="B13849" t="s">
        <v>1126</v>
      </c>
      <c r="C13849" t="s">
        <v>89</v>
      </c>
      <c r="D13849" t="s">
        <v>89</v>
      </c>
      <c r="E13849" t="s">
        <v>1129</v>
      </c>
      <c r="F13849" t="s">
        <v>89</v>
      </c>
      <c r="G13849" t="s">
        <v>89</v>
      </c>
      <c r="H13849" t="s">
        <v>93</v>
      </c>
    </row>
    <row r="13850" spans="1:8" x14ac:dyDescent="0.25">
      <c r="A13850" t="s">
        <v>442</v>
      </c>
      <c r="B13850" t="s">
        <v>1127</v>
      </c>
      <c r="C13850" t="s">
        <v>89</v>
      </c>
      <c r="D13850" t="s">
        <v>89</v>
      </c>
      <c r="E13850" t="s">
        <v>1129</v>
      </c>
      <c r="F13850" t="s">
        <v>89</v>
      </c>
      <c r="G13850" t="s">
        <v>89</v>
      </c>
      <c r="H13850" t="s">
        <v>93</v>
      </c>
    </row>
    <row r="13851" spans="1:8" x14ac:dyDescent="0.25">
      <c r="A13851" t="s">
        <v>442</v>
      </c>
      <c r="B13851" t="s">
        <v>1198</v>
      </c>
      <c r="C13851" t="s">
        <v>89</v>
      </c>
      <c r="D13851" t="s">
        <v>89</v>
      </c>
      <c r="E13851" t="s">
        <v>1129</v>
      </c>
      <c r="F13851" t="s">
        <v>89</v>
      </c>
      <c r="G13851" t="s">
        <v>89</v>
      </c>
      <c r="H13851" t="s">
        <v>93</v>
      </c>
    </row>
    <row r="13852" spans="1:8" x14ac:dyDescent="0.25">
      <c r="A13852" t="s">
        <v>442</v>
      </c>
      <c r="B13852" t="s">
        <v>1333</v>
      </c>
      <c r="C13852" t="s">
        <v>89</v>
      </c>
      <c r="D13852" t="s">
        <v>89</v>
      </c>
      <c r="E13852" t="s">
        <v>1129</v>
      </c>
      <c r="F13852" t="s">
        <v>89</v>
      </c>
      <c r="G13852" t="s">
        <v>89</v>
      </c>
      <c r="H13852" t="s">
        <v>93</v>
      </c>
    </row>
    <row r="13853" spans="1:8" x14ac:dyDescent="0.25">
      <c r="A13853" t="s">
        <v>442</v>
      </c>
      <c r="B13853" t="s">
        <v>1334</v>
      </c>
      <c r="C13853" t="s">
        <v>89</v>
      </c>
      <c r="D13853" t="s">
        <v>89</v>
      </c>
      <c r="E13853" t="s">
        <v>1129</v>
      </c>
      <c r="F13853" t="s">
        <v>89</v>
      </c>
      <c r="G13853" t="s">
        <v>89</v>
      </c>
      <c r="H13853" t="s">
        <v>93</v>
      </c>
    </row>
    <row r="13854" spans="1:8" x14ac:dyDescent="0.25">
      <c r="A13854" t="s">
        <v>442</v>
      </c>
      <c r="B13854" t="s">
        <v>1726</v>
      </c>
      <c r="C13854" t="s">
        <v>89</v>
      </c>
      <c r="D13854" t="s">
        <v>89</v>
      </c>
      <c r="E13854" t="s">
        <v>1129</v>
      </c>
      <c r="F13854" t="s">
        <v>89</v>
      </c>
      <c r="G13854" t="s">
        <v>89</v>
      </c>
      <c r="H13854" t="s">
        <v>93</v>
      </c>
    </row>
    <row r="13855" spans="1:8" x14ac:dyDescent="0.25">
      <c r="A13855" t="s">
        <v>442</v>
      </c>
      <c r="B13855" t="s">
        <v>1473</v>
      </c>
      <c r="C13855" t="s">
        <v>89</v>
      </c>
      <c r="D13855" t="s">
        <v>89</v>
      </c>
      <c r="E13855" t="s">
        <v>1129</v>
      </c>
      <c r="F13855" t="s">
        <v>89</v>
      </c>
      <c r="G13855" t="s">
        <v>89</v>
      </c>
      <c r="H13855" t="s">
        <v>93</v>
      </c>
    </row>
    <row r="13856" spans="1:8" x14ac:dyDescent="0.25">
      <c r="A13856" t="s">
        <v>442</v>
      </c>
      <c r="B13856" t="s">
        <v>1728</v>
      </c>
      <c r="C13856" t="s">
        <v>89</v>
      </c>
      <c r="D13856" t="s">
        <v>89</v>
      </c>
      <c r="E13856" t="s">
        <v>1129</v>
      </c>
      <c r="F13856" t="s">
        <v>89</v>
      </c>
      <c r="G13856" t="s">
        <v>89</v>
      </c>
      <c r="H13856" t="s">
        <v>93</v>
      </c>
    </row>
    <row r="13857" spans="1:8" x14ac:dyDescent="0.25">
      <c r="A13857" t="s">
        <v>442</v>
      </c>
      <c r="B13857" t="s">
        <v>2702</v>
      </c>
      <c r="C13857" t="s">
        <v>89</v>
      </c>
      <c r="D13857" t="s">
        <v>89</v>
      </c>
      <c r="E13857" t="s">
        <v>1129</v>
      </c>
      <c r="F13857" t="s">
        <v>89</v>
      </c>
      <c r="G13857" t="s">
        <v>89</v>
      </c>
      <c r="H13857" t="s">
        <v>93</v>
      </c>
    </row>
    <row r="13858" spans="1:8" x14ac:dyDescent="0.25">
      <c r="A13858" t="s">
        <v>442</v>
      </c>
      <c r="B13858" t="s">
        <v>1729</v>
      </c>
      <c r="C13858" t="s">
        <v>89</v>
      </c>
      <c r="D13858" t="s">
        <v>89</v>
      </c>
      <c r="E13858" t="s">
        <v>1129</v>
      </c>
      <c r="F13858" t="s">
        <v>89</v>
      </c>
      <c r="G13858" t="s">
        <v>89</v>
      </c>
      <c r="H13858" t="s">
        <v>93</v>
      </c>
    </row>
    <row r="13859" spans="1:8" x14ac:dyDescent="0.25">
      <c r="A13859" t="s">
        <v>442</v>
      </c>
      <c r="B13859" t="s">
        <v>1266</v>
      </c>
      <c r="C13859" t="s">
        <v>89</v>
      </c>
      <c r="D13859" t="s">
        <v>89</v>
      </c>
      <c r="E13859" t="s">
        <v>1218</v>
      </c>
      <c r="F13859" t="s">
        <v>89</v>
      </c>
      <c r="G13859" t="s">
        <v>89</v>
      </c>
      <c r="H13859" t="s">
        <v>93</v>
      </c>
    </row>
    <row r="13860" spans="1:8" x14ac:dyDescent="0.25">
      <c r="A13860" t="s">
        <v>442</v>
      </c>
      <c r="B13860" t="s">
        <v>1437</v>
      </c>
      <c r="C13860" t="s">
        <v>89</v>
      </c>
      <c r="D13860" t="s">
        <v>89</v>
      </c>
      <c r="E13860" t="s">
        <v>1218</v>
      </c>
      <c r="F13860" t="s">
        <v>89</v>
      </c>
      <c r="G13860" t="s">
        <v>89</v>
      </c>
      <c r="H13860" t="s">
        <v>93</v>
      </c>
    </row>
    <row r="13861" spans="1:8" x14ac:dyDescent="0.25">
      <c r="A13861" t="s">
        <v>442</v>
      </c>
      <c r="B13861" t="s">
        <v>1200</v>
      </c>
      <c r="C13861" t="s">
        <v>89</v>
      </c>
      <c r="D13861" t="s">
        <v>89</v>
      </c>
      <c r="E13861" t="s">
        <v>1129</v>
      </c>
      <c r="F13861" t="s">
        <v>89</v>
      </c>
      <c r="G13861" t="s">
        <v>89</v>
      </c>
      <c r="H13861" t="s">
        <v>93</v>
      </c>
    </row>
    <row r="13862" spans="1:8" x14ac:dyDescent="0.25">
      <c r="A13862" t="s">
        <v>442</v>
      </c>
      <c r="B13862" t="s">
        <v>1201</v>
      </c>
      <c r="C13862" t="s">
        <v>89</v>
      </c>
      <c r="D13862" t="s">
        <v>89</v>
      </c>
      <c r="E13862" t="s">
        <v>1202</v>
      </c>
      <c r="F13862" t="s">
        <v>89</v>
      </c>
      <c r="G13862" t="s">
        <v>89</v>
      </c>
      <c r="H13862" t="s">
        <v>93</v>
      </c>
    </row>
    <row r="13863" spans="1:8" x14ac:dyDescent="0.25">
      <c r="A13863" t="s">
        <v>442</v>
      </c>
      <c r="B13863" t="s">
        <v>1128</v>
      </c>
      <c r="C13863" t="s">
        <v>89</v>
      </c>
      <c r="D13863" t="s">
        <v>89</v>
      </c>
      <c r="E13863" t="s">
        <v>1131</v>
      </c>
      <c r="F13863" t="s">
        <v>89</v>
      </c>
      <c r="G13863" t="s">
        <v>89</v>
      </c>
      <c r="H13863" t="s">
        <v>93</v>
      </c>
    </row>
    <row r="13864" spans="1:8" x14ac:dyDescent="0.25">
      <c r="A13864" t="s">
        <v>442</v>
      </c>
      <c r="B13864" t="s">
        <v>1130</v>
      </c>
      <c r="C13864" t="s">
        <v>89</v>
      </c>
      <c r="D13864" t="s">
        <v>89</v>
      </c>
      <c r="E13864" t="s">
        <v>1202</v>
      </c>
      <c r="F13864" t="s">
        <v>89</v>
      </c>
      <c r="G13864" t="s">
        <v>89</v>
      </c>
      <c r="H13864" t="s">
        <v>93</v>
      </c>
    </row>
    <row r="13865" spans="1:8" x14ac:dyDescent="0.25">
      <c r="A13865" t="s">
        <v>442</v>
      </c>
      <c r="B13865" t="s">
        <v>1132</v>
      </c>
      <c r="C13865" t="s">
        <v>89</v>
      </c>
      <c r="D13865" t="s">
        <v>89</v>
      </c>
      <c r="E13865" t="s">
        <v>1133</v>
      </c>
      <c r="F13865" t="s">
        <v>89</v>
      </c>
      <c r="G13865" t="s">
        <v>89</v>
      </c>
      <c r="H13865" t="s">
        <v>93</v>
      </c>
    </row>
    <row r="13866" spans="1:8" x14ac:dyDescent="0.25">
      <c r="A13866" t="s">
        <v>442</v>
      </c>
      <c r="B13866" t="s">
        <v>1268</v>
      </c>
      <c r="C13866" t="s">
        <v>89</v>
      </c>
      <c r="D13866" t="s">
        <v>89</v>
      </c>
      <c r="E13866" t="s">
        <v>1335</v>
      </c>
      <c r="F13866" t="s">
        <v>89</v>
      </c>
      <c r="G13866" t="s">
        <v>89</v>
      </c>
      <c r="H13866" t="s">
        <v>93</v>
      </c>
    </row>
    <row r="13867" spans="1:8" x14ac:dyDescent="0.25">
      <c r="A13867" t="s">
        <v>442</v>
      </c>
      <c r="B13867" t="s">
        <v>1336</v>
      </c>
      <c r="C13867" t="s">
        <v>89</v>
      </c>
      <c r="D13867" t="s">
        <v>89</v>
      </c>
      <c r="E13867" t="s">
        <v>1335</v>
      </c>
      <c r="F13867" t="s">
        <v>89</v>
      </c>
      <c r="G13867" t="s">
        <v>89</v>
      </c>
      <c r="H13867" t="s">
        <v>93</v>
      </c>
    </row>
    <row r="13868" spans="1:8" x14ac:dyDescent="0.25">
      <c r="A13868" t="s">
        <v>442</v>
      </c>
      <c r="B13868" t="s">
        <v>1337</v>
      </c>
      <c r="C13868" t="s">
        <v>89</v>
      </c>
      <c r="D13868" t="s">
        <v>89</v>
      </c>
      <c r="E13868" t="s">
        <v>1335</v>
      </c>
      <c r="F13868" t="s">
        <v>89</v>
      </c>
      <c r="G13868" t="s">
        <v>89</v>
      </c>
      <c r="H13868" t="s">
        <v>93</v>
      </c>
    </row>
    <row r="13869" spans="1:8" x14ac:dyDescent="0.25">
      <c r="A13869" t="s">
        <v>442</v>
      </c>
      <c r="B13869" t="s">
        <v>1269</v>
      </c>
      <c r="C13869" t="s">
        <v>89</v>
      </c>
      <c r="D13869" t="s">
        <v>89</v>
      </c>
      <c r="E13869" t="s">
        <v>1335</v>
      </c>
      <c r="F13869" t="s">
        <v>89</v>
      </c>
      <c r="G13869" t="s">
        <v>89</v>
      </c>
      <c r="H13869" t="s">
        <v>93</v>
      </c>
    </row>
    <row r="13870" spans="1:8" x14ac:dyDescent="0.25">
      <c r="A13870" t="s">
        <v>442</v>
      </c>
      <c r="B13870" t="s">
        <v>1270</v>
      </c>
      <c r="C13870" t="s">
        <v>89</v>
      </c>
      <c r="D13870" t="s">
        <v>89</v>
      </c>
      <c r="E13870" t="s">
        <v>1335</v>
      </c>
      <c r="F13870" t="s">
        <v>89</v>
      </c>
      <c r="G13870" t="s">
        <v>89</v>
      </c>
      <c r="H13870" t="s">
        <v>93</v>
      </c>
    </row>
    <row r="13871" spans="1:8" x14ac:dyDescent="0.25">
      <c r="A13871" t="s">
        <v>442</v>
      </c>
      <c r="B13871" t="s">
        <v>1232</v>
      </c>
      <c r="C13871" t="s">
        <v>89</v>
      </c>
      <c r="D13871" t="s">
        <v>89</v>
      </c>
      <c r="E13871" t="s">
        <v>1335</v>
      </c>
      <c r="F13871" t="s">
        <v>89</v>
      </c>
      <c r="G13871" t="s">
        <v>89</v>
      </c>
      <c r="H13871" t="s">
        <v>93</v>
      </c>
    </row>
    <row r="13872" spans="1:8" x14ac:dyDescent="0.25">
      <c r="A13872" t="s">
        <v>442</v>
      </c>
      <c r="B13872" t="s">
        <v>1338</v>
      </c>
      <c r="C13872" t="s">
        <v>89</v>
      </c>
      <c r="D13872" t="s">
        <v>89</v>
      </c>
      <c r="E13872" t="s">
        <v>1335</v>
      </c>
      <c r="F13872" t="s">
        <v>89</v>
      </c>
      <c r="G13872" t="s">
        <v>89</v>
      </c>
      <c r="H13872" t="s">
        <v>93</v>
      </c>
    </row>
    <row r="13873" spans="1:8" x14ac:dyDescent="0.25">
      <c r="A13873" t="s">
        <v>442</v>
      </c>
      <c r="B13873" t="s">
        <v>1339</v>
      </c>
      <c r="C13873" t="s">
        <v>89</v>
      </c>
      <c r="D13873" t="s">
        <v>89</v>
      </c>
      <c r="E13873" t="s">
        <v>1335</v>
      </c>
      <c r="F13873" t="s">
        <v>89</v>
      </c>
      <c r="G13873" t="s">
        <v>89</v>
      </c>
      <c r="H13873" t="s">
        <v>93</v>
      </c>
    </row>
    <row r="13874" spans="1:8" x14ac:dyDescent="0.25">
      <c r="A13874" t="s">
        <v>442</v>
      </c>
      <c r="B13874" t="s">
        <v>1730</v>
      </c>
      <c r="C13874" t="s">
        <v>89</v>
      </c>
      <c r="D13874" t="s">
        <v>89</v>
      </c>
      <c r="E13874" t="s">
        <v>1335</v>
      </c>
      <c r="F13874" t="s">
        <v>89</v>
      </c>
      <c r="G13874" t="s">
        <v>89</v>
      </c>
      <c r="H13874" t="s">
        <v>93</v>
      </c>
    </row>
    <row r="13875" spans="1:8" x14ac:dyDescent="0.25">
      <c r="A13875" t="s">
        <v>442</v>
      </c>
      <c r="B13875" t="s">
        <v>2706</v>
      </c>
      <c r="C13875" t="s">
        <v>89</v>
      </c>
      <c r="D13875" t="s">
        <v>89</v>
      </c>
      <c r="E13875" t="s">
        <v>1335</v>
      </c>
      <c r="F13875" t="s">
        <v>89</v>
      </c>
      <c r="G13875" t="s">
        <v>89</v>
      </c>
      <c r="H13875" t="s">
        <v>93</v>
      </c>
    </row>
    <row r="13876" spans="1:8" x14ac:dyDescent="0.25">
      <c r="A13876" t="s">
        <v>442</v>
      </c>
      <c r="B13876" t="s">
        <v>1271</v>
      </c>
      <c r="C13876" t="s">
        <v>89</v>
      </c>
      <c r="D13876" t="s">
        <v>89</v>
      </c>
      <c r="E13876" t="s">
        <v>1272</v>
      </c>
      <c r="F13876" t="s">
        <v>89</v>
      </c>
      <c r="G13876" t="s">
        <v>89</v>
      </c>
      <c r="H13876" t="s">
        <v>93</v>
      </c>
    </row>
    <row r="13877" spans="1:8" x14ac:dyDescent="0.25">
      <c r="A13877" t="s">
        <v>442</v>
      </c>
      <c r="B13877" t="s">
        <v>1236</v>
      </c>
      <c r="C13877" t="s">
        <v>89</v>
      </c>
      <c r="D13877" t="s">
        <v>89</v>
      </c>
      <c r="E13877" t="s">
        <v>1272</v>
      </c>
      <c r="F13877" t="s">
        <v>89</v>
      </c>
      <c r="G13877" t="s">
        <v>89</v>
      </c>
      <c r="H13877" t="s">
        <v>93</v>
      </c>
    </row>
    <row r="13878" spans="1:8" x14ac:dyDescent="0.25">
      <c r="A13878" t="s">
        <v>442</v>
      </c>
      <c r="B13878" t="s">
        <v>1138</v>
      </c>
      <c r="C13878" t="s">
        <v>89</v>
      </c>
      <c r="D13878" t="s">
        <v>89</v>
      </c>
      <c r="E13878" t="s">
        <v>1139</v>
      </c>
      <c r="F13878" t="s">
        <v>89</v>
      </c>
      <c r="G13878" t="s">
        <v>89</v>
      </c>
      <c r="H13878" t="s">
        <v>93</v>
      </c>
    </row>
    <row r="13879" spans="1:8" x14ac:dyDescent="0.25">
      <c r="A13879" t="s">
        <v>443</v>
      </c>
      <c r="B13879" t="s">
        <v>2551</v>
      </c>
      <c r="C13879" t="s">
        <v>89</v>
      </c>
      <c r="D13879" t="s">
        <v>10209</v>
      </c>
      <c r="E13879" t="s">
        <v>1258</v>
      </c>
      <c r="F13879" t="s">
        <v>89</v>
      </c>
      <c r="G13879" t="s">
        <v>89</v>
      </c>
      <c r="H13879" t="s">
        <v>93</v>
      </c>
    </row>
    <row r="13880" spans="1:8" x14ac:dyDescent="0.25">
      <c r="A13880" t="s">
        <v>443</v>
      </c>
      <c r="B13880" t="s">
        <v>10210</v>
      </c>
      <c r="C13880" t="s">
        <v>89</v>
      </c>
      <c r="D13880" t="s">
        <v>10211</v>
      </c>
      <c r="E13880" t="s">
        <v>1258</v>
      </c>
      <c r="F13880" t="s">
        <v>89</v>
      </c>
      <c r="G13880" t="s">
        <v>89</v>
      </c>
      <c r="H13880" t="s">
        <v>93</v>
      </c>
    </row>
    <row r="13881" spans="1:8" x14ac:dyDescent="0.25">
      <c r="A13881" t="s">
        <v>443</v>
      </c>
      <c r="B13881" t="s">
        <v>1403</v>
      </c>
      <c r="C13881" t="s">
        <v>89</v>
      </c>
      <c r="D13881" t="s">
        <v>10209</v>
      </c>
      <c r="E13881" t="s">
        <v>1258</v>
      </c>
      <c r="F13881" t="s">
        <v>89</v>
      </c>
      <c r="G13881" t="s">
        <v>89</v>
      </c>
      <c r="H13881" t="s">
        <v>93</v>
      </c>
    </row>
    <row r="13882" spans="1:8" x14ac:dyDescent="0.25">
      <c r="A13882" t="s">
        <v>443</v>
      </c>
      <c r="B13882" t="s">
        <v>1404</v>
      </c>
      <c r="C13882" t="s">
        <v>89</v>
      </c>
      <c r="D13882" t="s">
        <v>10209</v>
      </c>
      <c r="E13882" t="s">
        <v>1258</v>
      </c>
      <c r="F13882" t="s">
        <v>89</v>
      </c>
      <c r="G13882" t="s">
        <v>89</v>
      </c>
      <c r="H13882" t="s">
        <v>93</v>
      </c>
    </row>
    <row r="13883" spans="1:8" x14ac:dyDescent="0.25">
      <c r="A13883" t="s">
        <v>443</v>
      </c>
      <c r="B13883" t="s">
        <v>1314</v>
      </c>
      <c r="C13883" t="s">
        <v>89</v>
      </c>
      <c r="D13883" t="s">
        <v>10209</v>
      </c>
      <c r="E13883" t="s">
        <v>1258</v>
      </c>
      <c r="F13883" t="s">
        <v>89</v>
      </c>
      <c r="G13883" t="s">
        <v>89</v>
      </c>
      <c r="H13883" t="s">
        <v>93</v>
      </c>
    </row>
    <row r="13884" spans="1:8" x14ac:dyDescent="0.25">
      <c r="A13884" t="s">
        <v>443</v>
      </c>
      <c r="B13884" t="s">
        <v>10212</v>
      </c>
      <c r="C13884" t="s">
        <v>89</v>
      </c>
      <c r="D13884" t="s">
        <v>10209</v>
      </c>
      <c r="E13884" t="s">
        <v>1258</v>
      </c>
      <c r="F13884" t="s">
        <v>89</v>
      </c>
      <c r="G13884" t="s">
        <v>89</v>
      </c>
      <c r="H13884" t="s">
        <v>93</v>
      </c>
    </row>
    <row r="13885" spans="1:8" x14ac:dyDescent="0.25">
      <c r="A13885" t="s">
        <v>443</v>
      </c>
      <c r="B13885" t="s">
        <v>10213</v>
      </c>
      <c r="C13885" t="s">
        <v>89</v>
      </c>
      <c r="D13885" t="s">
        <v>10209</v>
      </c>
      <c r="E13885" t="s">
        <v>1258</v>
      </c>
      <c r="F13885" t="s">
        <v>89</v>
      </c>
      <c r="G13885" t="s">
        <v>89</v>
      </c>
      <c r="H13885" t="s">
        <v>93</v>
      </c>
    </row>
    <row r="13886" spans="1:8" x14ac:dyDescent="0.25">
      <c r="A13886" t="s">
        <v>443</v>
      </c>
      <c r="B13886" t="s">
        <v>10214</v>
      </c>
      <c r="C13886" t="s">
        <v>89</v>
      </c>
      <c r="D13886" t="s">
        <v>10209</v>
      </c>
      <c r="E13886" t="s">
        <v>1258</v>
      </c>
      <c r="F13886" t="s">
        <v>89</v>
      </c>
      <c r="G13886" t="s">
        <v>89</v>
      </c>
      <c r="H13886" t="s">
        <v>93</v>
      </c>
    </row>
    <row r="13887" spans="1:8" x14ac:dyDescent="0.25">
      <c r="A13887" t="s">
        <v>443</v>
      </c>
      <c r="B13887" t="s">
        <v>1256</v>
      </c>
      <c r="C13887" t="s">
        <v>89</v>
      </c>
      <c r="D13887" t="s">
        <v>10209</v>
      </c>
      <c r="E13887" t="s">
        <v>1258</v>
      </c>
      <c r="F13887" t="s">
        <v>89</v>
      </c>
      <c r="G13887" t="s">
        <v>89</v>
      </c>
      <c r="H13887" t="s">
        <v>93</v>
      </c>
    </row>
    <row r="13888" spans="1:8" x14ac:dyDescent="0.25">
      <c r="A13888" t="s">
        <v>443</v>
      </c>
      <c r="B13888" t="s">
        <v>10215</v>
      </c>
      <c r="C13888" t="s">
        <v>89</v>
      </c>
      <c r="D13888" t="s">
        <v>10216</v>
      </c>
      <c r="E13888" t="s">
        <v>1238</v>
      </c>
      <c r="F13888" t="s">
        <v>89</v>
      </c>
      <c r="G13888" t="s">
        <v>89</v>
      </c>
      <c r="H13888" t="s">
        <v>93</v>
      </c>
    </row>
    <row r="13889" spans="1:8" x14ac:dyDescent="0.25">
      <c r="A13889" t="s">
        <v>443</v>
      </c>
      <c r="B13889" t="s">
        <v>3230</v>
      </c>
      <c r="C13889" t="s">
        <v>89</v>
      </c>
      <c r="D13889" t="s">
        <v>10217</v>
      </c>
      <c r="E13889" t="s">
        <v>1238</v>
      </c>
      <c r="F13889" t="s">
        <v>89</v>
      </c>
      <c r="G13889" t="s">
        <v>89</v>
      </c>
      <c r="H13889" t="s">
        <v>93</v>
      </c>
    </row>
    <row r="13890" spans="1:8" x14ac:dyDescent="0.25">
      <c r="A13890" t="s">
        <v>443</v>
      </c>
      <c r="B13890" t="s">
        <v>3251</v>
      </c>
      <c r="C13890" t="s">
        <v>89</v>
      </c>
      <c r="D13890" t="s">
        <v>10217</v>
      </c>
      <c r="E13890" t="s">
        <v>1238</v>
      </c>
      <c r="F13890" t="s">
        <v>89</v>
      </c>
      <c r="G13890" t="s">
        <v>89</v>
      </c>
      <c r="H13890" t="s">
        <v>93</v>
      </c>
    </row>
    <row r="13891" spans="1:8" x14ac:dyDescent="0.25">
      <c r="A13891" t="s">
        <v>443</v>
      </c>
      <c r="B13891" t="s">
        <v>1405</v>
      </c>
      <c r="C13891" t="s">
        <v>89</v>
      </c>
      <c r="D13891" t="s">
        <v>10217</v>
      </c>
      <c r="E13891" t="s">
        <v>1238</v>
      </c>
      <c r="F13891" t="s">
        <v>89</v>
      </c>
      <c r="G13891" t="s">
        <v>89</v>
      </c>
      <c r="H13891" t="s">
        <v>93</v>
      </c>
    </row>
    <row r="13892" spans="1:8" x14ac:dyDescent="0.25">
      <c r="A13892" t="s">
        <v>443</v>
      </c>
      <c r="B13892" t="s">
        <v>1149</v>
      </c>
      <c r="C13892" t="s">
        <v>89</v>
      </c>
      <c r="D13892" t="s">
        <v>10217</v>
      </c>
      <c r="E13892" t="s">
        <v>1238</v>
      </c>
      <c r="F13892" t="s">
        <v>89</v>
      </c>
      <c r="G13892" t="s">
        <v>89</v>
      </c>
      <c r="H13892" t="s">
        <v>93</v>
      </c>
    </row>
    <row r="13893" spans="1:8" x14ac:dyDescent="0.25">
      <c r="A13893" t="s">
        <v>443</v>
      </c>
      <c r="B13893" t="s">
        <v>10218</v>
      </c>
      <c r="C13893" t="s">
        <v>89</v>
      </c>
      <c r="D13893" t="s">
        <v>10217</v>
      </c>
      <c r="E13893" t="s">
        <v>1238</v>
      </c>
      <c r="F13893" t="s">
        <v>89</v>
      </c>
      <c r="G13893" t="s">
        <v>89</v>
      </c>
      <c r="H13893" t="s">
        <v>93</v>
      </c>
    </row>
    <row r="13894" spans="1:8" x14ac:dyDescent="0.25">
      <c r="A13894" t="s">
        <v>443</v>
      </c>
      <c r="B13894" t="s">
        <v>10219</v>
      </c>
      <c r="C13894" t="s">
        <v>89</v>
      </c>
      <c r="D13894" t="s">
        <v>10217</v>
      </c>
      <c r="E13894" t="s">
        <v>1238</v>
      </c>
      <c r="F13894" t="s">
        <v>89</v>
      </c>
      <c r="G13894" t="s">
        <v>89</v>
      </c>
      <c r="H13894" t="s">
        <v>93</v>
      </c>
    </row>
    <row r="13895" spans="1:8" x14ac:dyDescent="0.25">
      <c r="A13895" t="s">
        <v>443</v>
      </c>
      <c r="B13895" t="s">
        <v>10220</v>
      </c>
      <c r="C13895" t="s">
        <v>89</v>
      </c>
      <c r="D13895" t="s">
        <v>10217</v>
      </c>
      <c r="E13895" t="s">
        <v>1238</v>
      </c>
      <c r="F13895" t="s">
        <v>89</v>
      </c>
      <c r="G13895" t="s">
        <v>89</v>
      </c>
      <c r="H13895" t="s">
        <v>93</v>
      </c>
    </row>
    <row r="13896" spans="1:8" x14ac:dyDescent="0.25">
      <c r="A13896" t="s">
        <v>443</v>
      </c>
      <c r="B13896" t="s">
        <v>10221</v>
      </c>
      <c r="C13896" t="s">
        <v>89</v>
      </c>
      <c r="D13896" t="s">
        <v>89</v>
      </c>
      <c r="E13896" t="s">
        <v>1504</v>
      </c>
      <c r="F13896" t="s">
        <v>89</v>
      </c>
      <c r="G13896" t="s">
        <v>89</v>
      </c>
      <c r="H13896" t="s">
        <v>93</v>
      </c>
    </row>
    <row r="13897" spans="1:8" x14ac:dyDescent="0.25">
      <c r="A13897" t="s">
        <v>443</v>
      </c>
      <c r="B13897" t="s">
        <v>6031</v>
      </c>
      <c r="C13897" t="s">
        <v>89</v>
      </c>
      <c r="D13897" t="s">
        <v>8095</v>
      </c>
      <c r="E13897" t="s">
        <v>1218</v>
      </c>
      <c r="F13897" t="s">
        <v>89</v>
      </c>
      <c r="G13897" t="s">
        <v>89</v>
      </c>
      <c r="H13897" t="s">
        <v>93</v>
      </c>
    </row>
    <row r="13898" spans="1:8" x14ac:dyDescent="0.25">
      <c r="A13898" t="s">
        <v>443</v>
      </c>
      <c r="B13898" t="s">
        <v>6029</v>
      </c>
      <c r="C13898" t="s">
        <v>89</v>
      </c>
      <c r="D13898" t="s">
        <v>8095</v>
      </c>
      <c r="E13898" t="s">
        <v>1131</v>
      </c>
      <c r="F13898" t="s">
        <v>89</v>
      </c>
      <c r="G13898" t="s">
        <v>89</v>
      </c>
      <c r="H13898" t="s">
        <v>93</v>
      </c>
    </row>
    <row r="13899" spans="1:8" x14ac:dyDescent="0.25">
      <c r="A13899" t="s">
        <v>443</v>
      </c>
      <c r="B13899" t="s">
        <v>1198</v>
      </c>
      <c r="C13899" t="s">
        <v>89</v>
      </c>
      <c r="D13899" t="s">
        <v>89</v>
      </c>
      <c r="E13899" t="s">
        <v>1129</v>
      </c>
      <c r="F13899" t="s">
        <v>89</v>
      </c>
      <c r="G13899" t="s">
        <v>89</v>
      </c>
      <c r="H13899" t="s">
        <v>93</v>
      </c>
    </row>
    <row r="13900" spans="1:8" x14ac:dyDescent="0.25">
      <c r="A13900" t="s">
        <v>443</v>
      </c>
      <c r="B13900" t="s">
        <v>1437</v>
      </c>
      <c r="C13900" t="s">
        <v>89</v>
      </c>
      <c r="D13900" t="s">
        <v>2137</v>
      </c>
      <c r="E13900" t="s">
        <v>1202</v>
      </c>
      <c r="F13900" t="s">
        <v>89</v>
      </c>
      <c r="G13900" t="s">
        <v>89</v>
      </c>
      <c r="H13900" t="s">
        <v>93</v>
      </c>
    </row>
    <row r="13901" spans="1:8" x14ac:dyDescent="0.25">
      <c r="A13901" t="s">
        <v>443</v>
      </c>
      <c r="B13901" t="s">
        <v>10222</v>
      </c>
      <c r="C13901" t="s">
        <v>89</v>
      </c>
      <c r="D13901" t="s">
        <v>89</v>
      </c>
      <c r="E13901" t="s">
        <v>1202</v>
      </c>
      <c r="F13901" t="s">
        <v>89</v>
      </c>
      <c r="G13901" t="s">
        <v>89</v>
      </c>
      <c r="H13901" t="s">
        <v>93</v>
      </c>
    </row>
    <row r="13902" spans="1:8" x14ac:dyDescent="0.25">
      <c r="A13902" t="s">
        <v>443</v>
      </c>
      <c r="B13902" t="s">
        <v>1201</v>
      </c>
      <c r="C13902" t="s">
        <v>89</v>
      </c>
      <c r="D13902" t="s">
        <v>89</v>
      </c>
      <c r="E13902" t="s">
        <v>1202</v>
      </c>
      <c r="F13902" t="s">
        <v>89</v>
      </c>
      <c r="G13902" t="s">
        <v>89</v>
      </c>
      <c r="H13902" t="s">
        <v>93</v>
      </c>
    </row>
    <row r="13903" spans="1:8" x14ac:dyDescent="0.25">
      <c r="A13903" t="s">
        <v>443</v>
      </c>
      <c r="B13903" t="s">
        <v>1130</v>
      </c>
      <c r="C13903" t="s">
        <v>89</v>
      </c>
      <c r="D13903" t="s">
        <v>89</v>
      </c>
      <c r="E13903" t="s">
        <v>1202</v>
      </c>
      <c r="F13903" t="s">
        <v>89</v>
      </c>
      <c r="G13903" t="s">
        <v>89</v>
      </c>
      <c r="H13903" t="s">
        <v>93</v>
      </c>
    </row>
    <row r="13904" spans="1:8" x14ac:dyDescent="0.25">
      <c r="A13904" t="s">
        <v>443</v>
      </c>
      <c r="B13904" t="s">
        <v>1132</v>
      </c>
      <c r="C13904" t="s">
        <v>89</v>
      </c>
      <c r="D13904" t="s">
        <v>89</v>
      </c>
      <c r="E13904" t="s">
        <v>1133</v>
      </c>
      <c r="F13904" t="s">
        <v>89</v>
      </c>
      <c r="G13904" t="s">
        <v>89</v>
      </c>
      <c r="H13904" t="s">
        <v>93</v>
      </c>
    </row>
    <row r="13905" spans="1:8" x14ac:dyDescent="0.25">
      <c r="A13905" t="s">
        <v>443</v>
      </c>
      <c r="B13905" t="s">
        <v>1232</v>
      </c>
      <c r="C13905" t="s">
        <v>89</v>
      </c>
      <c r="D13905" t="s">
        <v>89</v>
      </c>
      <c r="E13905" t="s">
        <v>1335</v>
      </c>
      <c r="F13905" t="s">
        <v>89</v>
      </c>
      <c r="G13905" t="s">
        <v>89</v>
      </c>
      <c r="H13905" t="s">
        <v>93</v>
      </c>
    </row>
    <row r="13906" spans="1:8" x14ac:dyDescent="0.25">
      <c r="A13906" t="s">
        <v>443</v>
      </c>
      <c r="B13906" t="s">
        <v>1236</v>
      </c>
      <c r="C13906" t="s">
        <v>89</v>
      </c>
      <c r="D13906" t="s">
        <v>89</v>
      </c>
      <c r="E13906" t="s">
        <v>1272</v>
      </c>
      <c r="F13906" t="s">
        <v>89</v>
      </c>
      <c r="G13906" t="s">
        <v>89</v>
      </c>
      <c r="H13906" t="s">
        <v>93</v>
      </c>
    </row>
    <row r="13907" spans="1:8" x14ac:dyDescent="0.25">
      <c r="A13907" t="s">
        <v>443</v>
      </c>
      <c r="B13907" t="s">
        <v>1138</v>
      </c>
      <c r="C13907" t="s">
        <v>89</v>
      </c>
      <c r="D13907" t="s">
        <v>89</v>
      </c>
      <c r="E13907" t="s">
        <v>1139</v>
      </c>
      <c r="F13907" t="s">
        <v>89</v>
      </c>
      <c r="G13907" t="s">
        <v>89</v>
      </c>
      <c r="H13907" t="s">
        <v>93</v>
      </c>
    </row>
    <row r="13908" spans="1:8" x14ac:dyDescent="0.25">
      <c r="A13908" t="s">
        <v>444</v>
      </c>
      <c r="B13908" t="s">
        <v>4865</v>
      </c>
      <c r="C13908" t="s">
        <v>89</v>
      </c>
      <c r="D13908" t="s">
        <v>10223</v>
      </c>
      <c r="E13908" t="s">
        <v>1119</v>
      </c>
      <c r="F13908" t="s">
        <v>89</v>
      </c>
      <c r="G13908" t="s">
        <v>89</v>
      </c>
      <c r="H13908" t="s">
        <v>93</v>
      </c>
    </row>
    <row r="13909" spans="1:8" x14ac:dyDescent="0.25">
      <c r="A13909" t="s">
        <v>444</v>
      </c>
      <c r="B13909" t="s">
        <v>6016</v>
      </c>
      <c r="C13909" t="s">
        <v>89</v>
      </c>
      <c r="D13909" t="s">
        <v>10224</v>
      </c>
      <c r="E13909" t="s">
        <v>1100</v>
      </c>
      <c r="F13909" t="s">
        <v>89</v>
      </c>
      <c r="G13909" t="s">
        <v>89</v>
      </c>
      <c r="H13909" t="s">
        <v>93</v>
      </c>
    </row>
    <row r="13910" spans="1:8" x14ac:dyDescent="0.25">
      <c r="A13910" t="s">
        <v>444</v>
      </c>
      <c r="B13910" t="s">
        <v>10225</v>
      </c>
      <c r="C13910" t="s">
        <v>89</v>
      </c>
      <c r="D13910" t="s">
        <v>10226</v>
      </c>
      <c r="E13910" t="s">
        <v>1760</v>
      </c>
      <c r="F13910" t="s">
        <v>89</v>
      </c>
      <c r="G13910" t="s">
        <v>89</v>
      </c>
      <c r="H13910" t="s">
        <v>93</v>
      </c>
    </row>
    <row r="13911" spans="1:8" x14ac:dyDescent="0.25">
      <c r="A13911" t="s">
        <v>444</v>
      </c>
      <c r="B13911" t="s">
        <v>8728</v>
      </c>
      <c r="C13911" t="s">
        <v>89</v>
      </c>
      <c r="D13911" t="s">
        <v>10227</v>
      </c>
      <c r="E13911" t="s">
        <v>1760</v>
      </c>
      <c r="F13911" t="s">
        <v>89</v>
      </c>
      <c r="G13911" t="s">
        <v>89</v>
      </c>
      <c r="H13911" t="s">
        <v>93</v>
      </c>
    </row>
    <row r="13912" spans="1:8" x14ac:dyDescent="0.25">
      <c r="A13912" t="s">
        <v>444</v>
      </c>
      <c r="B13912" t="s">
        <v>10228</v>
      </c>
      <c r="C13912" t="s">
        <v>89</v>
      </c>
      <c r="D13912" t="s">
        <v>10229</v>
      </c>
      <c r="E13912" t="s">
        <v>1119</v>
      </c>
      <c r="F13912" t="s">
        <v>89</v>
      </c>
      <c r="G13912" t="s">
        <v>89</v>
      </c>
      <c r="H13912" t="s">
        <v>93</v>
      </c>
    </row>
    <row r="13913" spans="1:8" x14ac:dyDescent="0.25">
      <c r="A13913" t="s">
        <v>444</v>
      </c>
      <c r="B13913" t="s">
        <v>10230</v>
      </c>
      <c r="C13913" t="s">
        <v>89</v>
      </c>
      <c r="D13913" t="s">
        <v>10231</v>
      </c>
      <c r="E13913" t="s">
        <v>1258</v>
      </c>
      <c r="F13913" t="s">
        <v>89</v>
      </c>
      <c r="G13913" t="s">
        <v>89</v>
      </c>
      <c r="H13913" t="s">
        <v>93</v>
      </c>
    </row>
    <row r="13914" spans="1:8" x14ac:dyDescent="0.25">
      <c r="A13914" t="s">
        <v>444</v>
      </c>
      <c r="B13914" t="s">
        <v>2213</v>
      </c>
      <c r="C13914" t="s">
        <v>89</v>
      </c>
      <c r="D13914" t="s">
        <v>10232</v>
      </c>
      <c r="E13914" t="s">
        <v>1258</v>
      </c>
      <c r="F13914" t="s">
        <v>89</v>
      </c>
      <c r="G13914" t="s">
        <v>89</v>
      </c>
      <c r="H13914" t="s">
        <v>93</v>
      </c>
    </row>
    <row r="13915" spans="1:8" x14ac:dyDescent="0.25">
      <c r="A13915" t="s">
        <v>444</v>
      </c>
      <c r="B13915" t="s">
        <v>10233</v>
      </c>
      <c r="C13915" t="s">
        <v>89</v>
      </c>
      <c r="D13915" t="s">
        <v>10234</v>
      </c>
      <c r="E13915" t="s">
        <v>1166</v>
      </c>
      <c r="F13915" t="s">
        <v>89</v>
      </c>
      <c r="G13915" t="s">
        <v>89</v>
      </c>
      <c r="H13915" t="s">
        <v>93</v>
      </c>
    </row>
    <row r="13916" spans="1:8" x14ac:dyDescent="0.25">
      <c r="A13916" t="s">
        <v>444</v>
      </c>
      <c r="B13916" t="s">
        <v>10235</v>
      </c>
      <c r="C13916" t="s">
        <v>89</v>
      </c>
      <c r="D13916" t="s">
        <v>10236</v>
      </c>
      <c r="E13916" t="s">
        <v>8490</v>
      </c>
      <c r="F13916" t="s">
        <v>89</v>
      </c>
      <c r="G13916" t="s">
        <v>89</v>
      </c>
      <c r="H13916" t="s">
        <v>93</v>
      </c>
    </row>
    <row r="13917" spans="1:8" x14ac:dyDescent="0.25">
      <c r="A13917" t="s">
        <v>444</v>
      </c>
      <c r="B13917" t="s">
        <v>10237</v>
      </c>
      <c r="C13917" t="s">
        <v>89</v>
      </c>
      <c r="D13917" t="s">
        <v>10238</v>
      </c>
      <c r="E13917" t="s">
        <v>1258</v>
      </c>
      <c r="F13917" t="s">
        <v>89</v>
      </c>
      <c r="G13917" t="s">
        <v>89</v>
      </c>
      <c r="H13917" t="s">
        <v>93</v>
      </c>
    </row>
    <row r="13918" spans="1:8" x14ac:dyDescent="0.25">
      <c r="A13918" t="s">
        <v>444</v>
      </c>
      <c r="B13918" t="s">
        <v>10239</v>
      </c>
      <c r="C13918" t="s">
        <v>89</v>
      </c>
      <c r="D13918" t="s">
        <v>10240</v>
      </c>
      <c r="E13918" t="s">
        <v>2222</v>
      </c>
      <c r="F13918" t="s">
        <v>89</v>
      </c>
      <c r="G13918" t="s">
        <v>89</v>
      </c>
      <c r="H13918" t="s">
        <v>93</v>
      </c>
    </row>
    <row r="13919" spans="1:8" x14ac:dyDescent="0.25">
      <c r="A13919" t="s">
        <v>444</v>
      </c>
      <c r="B13919" t="s">
        <v>10241</v>
      </c>
      <c r="C13919" t="s">
        <v>89</v>
      </c>
      <c r="D13919" t="s">
        <v>10242</v>
      </c>
      <c r="E13919" t="s">
        <v>2222</v>
      </c>
      <c r="F13919" t="s">
        <v>89</v>
      </c>
      <c r="G13919" t="s">
        <v>89</v>
      </c>
      <c r="H13919" t="s">
        <v>93</v>
      </c>
    </row>
    <row r="13920" spans="1:8" x14ac:dyDescent="0.25">
      <c r="A13920" t="s">
        <v>444</v>
      </c>
      <c r="B13920" t="s">
        <v>10228</v>
      </c>
      <c r="C13920" t="s">
        <v>89</v>
      </c>
      <c r="D13920" t="s">
        <v>10229</v>
      </c>
      <c r="E13920" t="s">
        <v>1119</v>
      </c>
      <c r="F13920" t="s">
        <v>89</v>
      </c>
      <c r="G13920" t="s">
        <v>89</v>
      </c>
      <c r="H13920" t="s">
        <v>93</v>
      </c>
    </row>
    <row r="13921" spans="1:8" x14ac:dyDescent="0.25">
      <c r="A13921" t="s">
        <v>444</v>
      </c>
      <c r="B13921" t="s">
        <v>4863</v>
      </c>
      <c r="C13921" t="s">
        <v>89</v>
      </c>
      <c r="D13921" t="s">
        <v>10243</v>
      </c>
      <c r="E13921" t="s">
        <v>1093</v>
      </c>
      <c r="F13921" t="s">
        <v>89</v>
      </c>
      <c r="G13921" t="s">
        <v>89</v>
      </c>
      <c r="H13921" t="s">
        <v>93</v>
      </c>
    </row>
    <row r="13922" spans="1:8" x14ac:dyDescent="0.25">
      <c r="A13922" t="s">
        <v>444</v>
      </c>
      <c r="B13922" t="s">
        <v>10244</v>
      </c>
      <c r="C13922" t="s">
        <v>89</v>
      </c>
      <c r="D13922" t="s">
        <v>10245</v>
      </c>
      <c r="E13922" t="s">
        <v>1093</v>
      </c>
      <c r="F13922" t="s">
        <v>89</v>
      </c>
      <c r="G13922" t="s">
        <v>89</v>
      </c>
      <c r="H13922" t="s">
        <v>93</v>
      </c>
    </row>
    <row r="13923" spans="1:8" x14ac:dyDescent="0.25">
      <c r="A13923" t="s">
        <v>444</v>
      </c>
      <c r="B13923" t="s">
        <v>4842</v>
      </c>
      <c r="C13923" t="s">
        <v>89</v>
      </c>
      <c r="D13923" t="s">
        <v>10246</v>
      </c>
      <c r="E13923" t="s">
        <v>1760</v>
      </c>
      <c r="F13923" t="s">
        <v>89</v>
      </c>
      <c r="G13923" t="s">
        <v>89</v>
      </c>
      <c r="H13923" t="s">
        <v>93</v>
      </c>
    </row>
    <row r="13924" spans="1:8" x14ac:dyDescent="0.25">
      <c r="A13924" t="s">
        <v>444</v>
      </c>
      <c r="B13924" t="s">
        <v>4865</v>
      </c>
      <c r="C13924" t="s">
        <v>89</v>
      </c>
      <c r="D13924" t="s">
        <v>10223</v>
      </c>
      <c r="E13924" t="s">
        <v>1119</v>
      </c>
      <c r="F13924" t="s">
        <v>89</v>
      </c>
      <c r="G13924" t="s">
        <v>89</v>
      </c>
      <c r="H13924" t="s">
        <v>93</v>
      </c>
    </row>
    <row r="13925" spans="1:8" x14ac:dyDescent="0.25">
      <c r="A13925" t="s">
        <v>444</v>
      </c>
      <c r="B13925" t="s">
        <v>6016</v>
      </c>
      <c r="C13925" t="s">
        <v>89</v>
      </c>
      <c r="D13925" t="s">
        <v>10224</v>
      </c>
      <c r="E13925" t="s">
        <v>1100</v>
      </c>
      <c r="F13925" t="s">
        <v>89</v>
      </c>
      <c r="G13925" t="s">
        <v>89</v>
      </c>
      <c r="H13925" t="s">
        <v>93</v>
      </c>
    </row>
    <row r="13926" spans="1:8" x14ac:dyDescent="0.25">
      <c r="A13926" t="s">
        <v>444</v>
      </c>
      <c r="B13926" t="s">
        <v>10247</v>
      </c>
      <c r="C13926" t="s">
        <v>89</v>
      </c>
      <c r="D13926" t="s">
        <v>10248</v>
      </c>
      <c r="E13926" t="s">
        <v>1543</v>
      </c>
      <c r="F13926" t="s">
        <v>89</v>
      </c>
      <c r="G13926" t="s">
        <v>89</v>
      </c>
      <c r="H13926" t="s">
        <v>93</v>
      </c>
    </row>
    <row r="13927" spans="1:8" x14ac:dyDescent="0.25">
      <c r="A13927" t="s">
        <v>444</v>
      </c>
      <c r="B13927" t="s">
        <v>10249</v>
      </c>
      <c r="C13927" t="s">
        <v>89</v>
      </c>
      <c r="D13927" t="s">
        <v>10250</v>
      </c>
      <c r="E13927" t="s">
        <v>1119</v>
      </c>
      <c r="F13927" t="s">
        <v>89</v>
      </c>
      <c r="G13927" t="s">
        <v>89</v>
      </c>
      <c r="H13927" t="s">
        <v>93</v>
      </c>
    </row>
    <row r="13928" spans="1:8" x14ac:dyDescent="0.25">
      <c r="A13928" t="s">
        <v>444</v>
      </c>
      <c r="B13928" t="s">
        <v>4861</v>
      </c>
      <c r="C13928" t="s">
        <v>89</v>
      </c>
      <c r="D13928" t="s">
        <v>10251</v>
      </c>
      <c r="E13928" t="s">
        <v>1760</v>
      </c>
      <c r="F13928" t="s">
        <v>89</v>
      </c>
      <c r="G13928" t="s">
        <v>89</v>
      </c>
      <c r="H13928" t="s">
        <v>93</v>
      </c>
    </row>
    <row r="13929" spans="1:8" x14ac:dyDescent="0.25">
      <c r="A13929" t="s">
        <v>444</v>
      </c>
      <c r="B13929" t="s">
        <v>10252</v>
      </c>
      <c r="C13929" t="s">
        <v>89</v>
      </c>
      <c r="D13929" t="s">
        <v>10253</v>
      </c>
      <c r="E13929" t="s">
        <v>1859</v>
      </c>
      <c r="F13929" t="s">
        <v>89</v>
      </c>
      <c r="G13929" t="s">
        <v>89</v>
      </c>
      <c r="H13929" t="s">
        <v>93</v>
      </c>
    </row>
    <row r="13930" spans="1:8" x14ac:dyDescent="0.25">
      <c r="A13930" t="s">
        <v>444</v>
      </c>
      <c r="B13930" t="s">
        <v>10254</v>
      </c>
      <c r="C13930" t="s">
        <v>89</v>
      </c>
      <c r="D13930" t="s">
        <v>10255</v>
      </c>
      <c r="E13930" t="s">
        <v>1859</v>
      </c>
      <c r="F13930" t="s">
        <v>89</v>
      </c>
      <c r="G13930" t="s">
        <v>89</v>
      </c>
      <c r="H13930" t="s">
        <v>93</v>
      </c>
    </row>
    <row r="13931" spans="1:8" x14ac:dyDescent="0.25">
      <c r="A13931" t="s">
        <v>444</v>
      </c>
      <c r="B13931" t="s">
        <v>10225</v>
      </c>
      <c r="C13931" t="s">
        <v>89</v>
      </c>
      <c r="D13931" t="s">
        <v>10226</v>
      </c>
      <c r="E13931" t="s">
        <v>1760</v>
      </c>
      <c r="F13931" t="s">
        <v>89</v>
      </c>
      <c r="G13931" t="s">
        <v>89</v>
      </c>
      <c r="H13931" t="s">
        <v>93</v>
      </c>
    </row>
    <row r="13932" spans="1:8" x14ac:dyDescent="0.25">
      <c r="A13932" t="s">
        <v>444</v>
      </c>
      <c r="B13932" t="s">
        <v>8728</v>
      </c>
      <c r="C13932" t="s">
        <v>89</v>
      </c>
      <c r="D13932" t="s">
        <v>10227</v>
      </c>
      <c r="E13932" t="s">
        <v>1760</v>
      </c>
      <c r="F13932" t="s">
        <v>89</v>
      </c>
      <c r="G13932" t="s">
        <v>89</v>
      </c>
      <c r="H13932" t="s">
        <v>93</v>
      </c>
    </row>
    <row r="13933" spans="1:8" x14ac:dyDescent="0.25">
      <c r="A13933" t="s">
        <v>444</v>
      </c>
      <c r="B13933" t="s">
        <v>10256</v>
      </c>
      <c r="C13933" t="s">
        <v>89</v>
      </c>
      <c r="D13933" t="s">
        <v>10257</v>
      </c>
      <c r="E13933" t="s">
        <v>1760</v>
      </c>
      <c r="F13933" t="s">
        <v>89</v>
      </c>
      <c r="G13933" t="s">
        <v>89</v>
      </c>
      <c r="H13933" t="s">
        <v>93</v>
      </c>
    </row>
    <row r="13934" spans="1:8" x14ac:dyDescent="0.25">
      <c r="A13934" t="s">
        <v>444</v>
      </c>
      <c r="B13934" t="s">
        <v>10258</v>
      </c>
      <c r="C13934" t="s">
        <v>89</v>
      </c>
      <c r="D13934" t="s">
        <v>10259</v>
      </c>
      <c r="E13934" t="s">
        <v>8490</v>
      </c>
      <c r="F13934" t="s">
        <v>89</v>
      </c>
      <c r="G13934" t="s">
        <v>89</v>
      </c>
      <c r="H13934" t="s">
        <v>93</v>
      </c>
    </row>
    <row r="13935" spans="1:8" x14ac:dyDescent="0.25">
      <c r="A13935" t="s">
        <v>444</v>
      </c>
      <c r="B13935" t="s">
        <v>10260</v>
      </c>
      <c r="C13935" t="s">
        <v>89</v>
      </c>
      <c r="D13935" t="s">
        <v>10261</v>
      </c>
      <c r="E13935" t="s">
        <v>8490</v>
      </c>
      <c r="F13935" t="s">
        <v>89</v>
      </c>
      <c r="G13935" t="s">
        <v>89</v>
      </c>
      <c r="H13935" t="s">
        <v>93</v>
      </c>
    </row>
    <row r="13936" spans="1:8" x14ac:dyDescent="0.25">
      <c r="A13936" t="s">
        <v>444</v>
      </c>
      <c r="B13936" t="s">
        <v>10262</v>
      </c>
      <c r="C13936" t="s">
        <v>89</v>
      </c>
      <c r="D13936" t="s">
        <v>10263</v>
      </c>
      <c r="E13936" t="s">
        <v>8490</v>
      </c>
      <c r="F13936" t="s">
        <v>89</v>
      </c>
      <c r="G13936" t="s">
        <v>89</v>
      </c>
      <c r="H13936" t="s">
        <v>93</v>
      </c>
    </row>
    <row r="13937" spans="1:8" x14ac:dyDescent="0.25">
      <c r="A13937" t="s">
        <v>444</v>
      </c>
      <c r="B13937" t="s">
        <v>10264</v>
      </c>
      <c r="C13937" t="s">
        <v>89</v>
      </c>
      <c r="D13937" t="s">
        <v>10265</v>
      </c>
      <c r="E13937" t="s">
        <v>8490</v>
      </c>
      <c r="F13937" t="s">
        <v>89</v>
      </c>
      <c r="G13937" t="s">
        <v>89</v>
      </c>
      <c r="H13937" t="s">
        <v>93</v>
      </c>
    </row>
    <row r="13938" spans="1:8" x14ac:dyDescent="0.25">
      <c r="A13938" t="s">
        <v>444</v>
      </c>
      <c r="B13938" t="s">
        <v>10266</v>
      </c>
      <c r="C13938" t="s">
        <v>89</v>
      </c>
      <c r="D13938" t="s">
        <v>10267</v>
      </c>
      <c r="E13938" t="s">
        <v>1166</v>
      </c>
      <c r="F13938" t="s">
        <v>89</v>
      </c>
      <c r="G13938" t="s">
        <v>89</v>
      </c>
      <c r="H13938" t="s">
        <v>93</v>
      </c>
    </row>
    <row r="13939" spans="1:8" x14ac:dyDescent="0.25">
      <c r="A13939" t="s">
        <v>444</v>
      </c>
      <c r="B13939" t="s">
        <v>1392</v>
      </c>
      <c r="C13939" t="s">
        <v>89</v>
      </c>
      <c r="D13939" t="s">
        <v>10268</v>
      </c>
      <c r="E13939" t="s">
        <v>1135</v>
      </c>
      <c r="F13939" t="s">
        <v>89</v>
      </c>
      <c r="G13939" t="s">
        <v>89</v>
      </c>
      <c r="H13939" t="s">
        <v>93</v>
      </c>
    </row>
    <row r="13940" spans="1:8" x14ac:dyDescent="0.25">
      <c r="A13940" t="s">
        <v>444</v>
      </c>
      <c r="B13940" t="s">
        <v>5079</v>
      </c>
      <c r="C13940" t="s">
        <v>89</v>
      </c>
      <c r="D13940" t="s">
        <v>10268</v>
      </c>
      <c r="E13940" t="s">
        <v>1770</v>
      </c>
      <c r="F13940" t="s">
        <v>89</v>
      </c>
      <c r="G13940" t="s">
        <v>89</v>
      </c>
      <c r="H13940" t="s">
        <v>93</v>
      </c>
    </row>
    <row r="13941" spans="1:8" x14ac:dyDescent="0.25">
      <c r="A13941" t="s">
        <v>444</v>
      </c>
      <c r="B13941" t="s">
        <v>1198</v>
      </c>
      <c r="C13941" t="s">
        <v>89</v>
      </c>
      <c r="D13941" t="s">
        <v>89</v>
      </c>
      <c r="E13941" t="s">
        <v>1129</v>
      </c>
      <c r="F13941" t="s">
        <v>89</v>
      </c>
      <c r="G13941" t="s">
        <v>89</v>
      </c>
      <c r="H13941" t="s">
        <v>93</v>
      </c>
    </row>
    <row r="13942" spans="1:8" x14ac:dyDescent="0.25">
      <c r="A13942" t="s">
        <v>444</v>
      </c>
      <c r="B13942" t="s">
        <v>1726</v>
      </c>
      <c r="C13942" t="s">
        <v>89</v>
      </c>
      <c r="D13942" t="s">
        <v>89</v>
      </c>
      <c r="E13942" t="s">
        <v>1129</v>
      </c>
      <c r="F13942" t="s">
        <v>89</v>
      </c>
      <c r="G13942" t="s">
        <v>89</v>
      </c>
      <c r="H13942" t="s">
        <v>93</v>
      </c>
    </row>
    <row r="13943" spans="1:8" x14ac:dyDescent="0.25">
      <c r="A13943" t="s">
        <v>444</v>
      </c>
      <c r="B13943" t="s">
        <v>1473</v>
      </c>
      <c r="C13943" t="s">
        <v>89</v>
      </c>
      <c r="D13943" t="s">
        <v>89</v>
      </c>
      <c r="E13943" t="s">
        <v>1129</v>
      </c>
      <c r="F13943" t="s">
        <v>89</v>
      </c>
      <c r="G13943" t="s">
        <v>89</v>
      </c>
      <c r="H13943" t="s">
        <v>93</v>
      </c>
    </row>
    <row r="13944" spans="1:8" x14ac:dyDescent="0.25">
      <c r="A13944" t="s">
        <v>444</v>
      </c>
      <c r="B13944" t="s">
        <v>1266</v>
      </c>
      <c r="C13944" t="s">
        <v>89</v>
      </c>
      <c r="D13944" t="s">
        <v>89</v>
      </c>
      <c r="E13944" t="s">
        <v>1129</v>
      </c>
      <c r="F13944" t="s">
        <v>89</v>
      </c>
      <c r="G13944" t="s">
        <v>89</v>
      </c>
      <c r="H13944" t="s">
        <v>93</v>
      </c>
    </row>
    <row r="13945" spans="1:8" x14ac:dyDescent="0.25">
      <c r="A13945" t="s">
        <v>444</v>
      </c>
      <c r="B13945" t="s">
        <v>1130</v>
      </c>
      <c r="C13945" t="s">
        <v>89</v>
      </c>
      <c r="D13945" t="s">
        <v>89</v>
      </c>
      <c r="E13945" t="s">
        <v>1286</v>
      </c>
      <c r="F13945" t="s">
        <v>89</v>
      </c>
      <c r="G13945" t="s">
        <v>89</v>
      </c>
      <c r="H13945" t="s">
        <v>93</v>
      </c>
    </row>
    <row r="13946" spans="1:8" x14ac:dyDescent="0.25">
      <c r="A13946" t="s">
        <v>444</v>
      </c>
      <c r="B13946" t="s">
        <v>1132</v>
      </c>
      <c r="C13946" t="s">
        <v>89</v>
      </c>
      <c r="D13946" t="s">
        <v>89</v>
      </c>
      <c r="E13946" t="s">
        <v>1221</v>
      </c>
      <c r="F13946" t="s">
        <v>89</v>
      </c>
      <c r="G13946" t="s">
        <v>89</v>
      </c>
      <c r="H13946" t="s">
        <v>93</v>
      </c>
    </row>
    <row r="13947" spans="1:8" x14ac:dyDescent="0.25">
      <c r="A13947" t="s">
        <v>444</v>
      </c>
      <c r="B13947" t="s">
        <v>1232</v>
      </c>
      <c r="C13947" t="s">
        <v>89</v>
      </c>
      <c r="D13947" t="s">
        <v>89</v>
      </c>
      <c r="E13947" t="s">
        <v>1196</v>
      </c>
      <c r="F13947" t="s">
        <v>89</v>
      </c>
      <c r="G13947" t="s">
        <v>89</v>
      </c>
      <c r="H13947" t="s">
        <v>93</v>
      </c>
    </row>
    <row r="13948" spans="1:8" x14ac:dyDescent="0.25">
      <c r="A13948" t="s">
        <v>444</v>
      </c>
      <c r="B13948" t="s">
        <v>1730</v>
      </c>
      <c r="C13948" t="s">
        <v>89</v>
      </c>
      <c r="D13948" t="s">
        <v>89</v>
      </c>
      <c r="E13948" t="s">
        <v>1196</v>
      </c>
      <c r="F13948" t="s">
        <v>89</v>
      </c>
      <c r="G13948" t="s">
        <v>89</v>
      </c>
      <c r="H13948" t="s">
        <v>93</v>
      </c>
    </row>
    <row r="13949" spans="1:8" x14ac:dyDescent="0.25">
      <c r="A13949" t="s">
        <v>444</v>
      </c>
      <c r="B13949" t="s">
        <v>2706</v>
      </c>
      <c r="C13949" t="s">
        <v>89</v>
      </c>
      <c r="D13949" t="s">
        <v>89</v>
      </c>
      <c r="E13949" t="s">
        <v>1196</v>
      </c>
      <c r="F13949" t="s">
        <v>89</v>
      </c>
      <c r="G13949" t="s">
        <v>89</v>
      </c>
      <c r="H13949" t="s">
        <v>93</v>
      </c>
    </row>
    <row r="13950" spans="1:8" x14ac:dyDescent="0.25">
      <c r="A13950" t="s">
        <v>444</v>
      </c>
      <c r="B13950" t="s">
        <v>1236</v>
      </c>
      <c r="C13950" t="s">
        <v>89</v>
      </c>
      <c r="D13950" t="s">
        <v>89</v>
      </c>
      <c r="E13950" t="s">
        <v>1135</v>
      </c>
      <c r="F13950" t="s">
        <v>89</v>
      </c>
      <c r="G13950" t="s">
        <v>89</v>
      </c>
      <c r="H13950" t="s">
        <v>93</v>
      </c>
    </row>
    <row r="13951" spans="1:8" x14ac:dyDescent="0.25">
      <c r="A13951" t="s">
        <v>444</v>
      </c>
      <c r="B13951" t="s">
        <v>2771</v>
      </c>
      <c r="C13951" t="s">
        <v>89</v>
      </c>
      <c r="D13951" t="s">
        <v>89</v>
      </c>
      <c r="E13951" t="s">
        <v>1135</v>
      </c>
      <c r="F13951" t="s">
        <v>89</v>
      </c>
      <c r="G13951" t="s">
        <v>89</v>
      </c>
      <c r="H13951" t="s">
        <v>93</v>
      </c>
    </row>
    <row r="13952" spans="1:8" x14ac:dyDescent="0.25">
      <c r="A13952" t="s">
        <v>444</v>
      </c>
      <c r="B13952" t="s">
        <v>1138</v>
      </c>
      <c r="C13952" t="s">
        <v>89</v>
      </c>
      <c r="D13952" t="s">
        <v>89</v>
      </c>
      <c r="E13952" t="s">
        <v>1139</v>
      </c>
      <c r="F13952" t="s">
        <v>89</v>
      </c>
      <c r="G13952" t="s">
        <v>89</v>
      </c>
      <c r="H13952" t="s">
        <v>93</v>
      </c>
    </row>
    <row r="13953" spans="1:8" x14ac:dyDescent="0.25">
      <c r="A13953" t="s">
        <v>446</v>
      </c>
      <c r="B13953" t="s">
        <v>1181</v>
      </c>
      <c r="C13953" t="s">
        <v>89</v>
      </c>
      <c r="D13953" t="s">
        <v>10269</v>
      </c>
      <c r="E13953" t="s">
        <v>1105</v>
      </c>
      <c r="F13953" t="s">
        <v>89</v>
      </c>
      <c r="G13953" t="s">
        <v>89</v>
      </c>
      <c r="H13953" t="s">
        <v>93</v>
      </c>
    </row>
    <row r="13954" spans="1:8" x14ac:dyDescent="0.25">
      <c r="A13954" t="s">
        <v>446</v>
      </c>
      <c r="B13954" t="s">
        <v>1149</v>
      </c>
      <c r="C13954" t="s">
        <v>89</v>
      </c>
      <c r="D13954" t="s">
        <v>10269</v>
      </c>
      <c r="E13954" t="s">
        <v>1105</v>
      </c>
      <c r="F13954" t="s">
        <v>89</v>
      </c>
      <c r="G13954" t="s">
        <v>89</v>
      </c>
      <c r="H13954" t="s">
        <v>93</v>
      </c>
    </row>
    <row r="13955" spans="1:8" x14ac:dyDescent="0.25">
      <c r="A13955" t="s">
        <v>446</v>
      </c>
      <c r="B13955" t="s">
        <v>1404</v>
      </c>
      <c r="C13955" t="s">
        <v>89</v>
      </c>
      <c r="D13955" t="s">
        <v>10270</v>
      </c>
      <c r="E13955" t="s">
        <v>1102</v>
      </c>
      <c r="F13955" t="s">
        <v>89</v>
      </c>
      <c r="G13955" t="s">
        <v>89</v>
      </c>
      <c r="H13955" t="s">
        <v>93</v>
      </c>
    </row>
    <row r="13956" spans="1:8" x14ac:dyDescent="0.25">
      <c r="A13956" t="s">
        <v>446</v>
      </c>
      <c r="B13956" t="s">
        <v>1256</v>
      </c>
      <c r="C13956" t="s">
        <v>89</v>
      </c>
      <c r="D13956" t="s">
        <v>10271</v>
      </c>
      <c r="E13956" t="s">
        <v>1102</v>
      </c>
      <c r="F13956" t="s">
        <v>89</v>
      </c>
      <c r="G13956" t="s">
        <v>89</v>
      </c>
      <c r="H13956" t="s">
        <v>93</v>
      </c>
    </row>
    <row r="13957" spans="1:8" x14ac:dyDescent="0.25">
      <c r="A13957" t="s">
        <v>446</v>
      </c>
      <c r="B13957" t="s">
        <v>8525</v>
      </c>
      <c r="C13957" t="s">
        <v>89</v>
      </c>
      <c r="D13957" t="s">
        <v>10270</v>
      </c>
      <c r="E13957" t="s">
        <v>1102</v>
      </c>
      <c r="F13957" t="s">
        <v>89</v>
      </c>
      <c r="G13957" t="s">
        <v>89</v>
      </c>
      <c r="H13957" t="s">
        <v>93</v>
      </c>
    </row>
    <row r="13958" spans="1:8" x14ac:dyDescent="0.25">
      <c r="A13958" t="s">
        <v>446</v>
      </c>
      <c r="B13958" t="s">
        <v>10272</v>
      </c>
      <c r="C13958" t="s">
        <v>89</v>
      </c>
      <c r="D13958" t="s">
        <v>10270</v>
      </c>
      <c r="E13958" t="s">
        <v>1102</v>
      </c>
      <c r="F13958" t="s">
        <v>89</v>
      </c>
      <c r="G13958" t="s">
        <v>89</v>
      </c>
      <c r="H13958" t="s">
        <v>93</v>
      </c>
    </row>
    <row r="13959" spans="1:8" x14ac:dyDescent="0.25">
      <c r="A13959" t="s">
        <v>446</v>
      </c>
      <c r="B13959" t="s">
        <v>1314</v>
      </c>
      <c r="C13959" t="s">
        <v>89</v>
      </c>
      <c r="D13959" t="s">
        <v>10270</v>
      </c>
      <c r="E13959" t="s">
        <v>1102</v>
      </c>
      <c r="F13959" t="s">
        <v>89</v>
      </c>
      <c r="G13959" t="s">
        <v>89</v>
      </c>
      <c r="H13959" t="s">
        <v>93</v>
      </c>
    </row>
    <row r="13960" spans="1:8" x14ac:dyDescent="0.25">
      <c r="A13960" t="s">
        <v>446</v>
      </c>
      <c r="B13960" t="s">
        <v>1404</v>
      </c>
      <c r="C13960" t="s">
        <v>89</v>
      </c>
      <c r="D13960" t="s">
        <v>10270</v>
      </c>
      <c r="E13960" t="s">
        <v>1102</v>
      </c>
      <c r="F13960" t="s">
        <v>89</v>
      </c>
      <c r="G13960" t="s">
        <v>89</v>
      </c>
      <c r="H13960" t="s">
        <v>93</v>
      </c>
    </row>
    <row r="13961" spans="1:8" x14ac:dyDescent="0.25">
      <c r="A13961" t="s">
        <v>446</v>
      </c>
      <c r="B13961" t="s">
        <v>1223</v>
      </c>
      <c r="C13961" t="s">
        <v>89</v>
      </c>
      <c r="D13961" t="s">
        <v>10273</v>
      </c>
      <c r="E13961" t="s">
        <v>1166</v>
      </c>
      <c r="F13961" t="s">
        <v>89</v>
      </c>
      <c r="G13961" t="s">
        <v>89</v>
      </c>
      <c r="H13961" t="s">
        <v>93</v>
      </c>
    </row>
    <row r="13962" spans="1:8" x14ac:dyDescent="0.25">
      <c r="A13962" t="s">
        <v>446</v>
      </c>
      <c r="B13962" t="s">
        <v>1181</v>
      </c>
      <c r="C13962" t="s">
        <v>89</v>
      </c>
      <c r="D13962" t="s">
        <v>10269</v>
      </c>
      <c r="E13962" t="s">
        <v>1105</v>
      </c>
      <c r="F13962" t="s">
        <v>89</v>
      </c>
      <c r="G13962" t="s">
        <v>89</v>
      </c>
      <c r="H13962" t="s">
        <v>93</v>
      </c>
    </row>
    <row r="13963" spans="1:8" x14ac:dyDescent="0.25">
      <c r="A13963" t="s">
        <v>446</v>
      </c>
      <c r="B13963" t="s">
        <v>1184</v>
      </c>
      <c r="C13963" t="s">
        <v>89</v>
      </c>
      <c r="D13963" t="s">
        <v>10269</v>
      </c>
      <c r="E13963" t="s">
        <v>1105</v>
      </c>
      <c r="F13963" t="s">
        <v>89</v>
      </c>
      <c r="G13963" t="s">
        <v>89</v>
      </c>
      <c r="H13963" t="s">
        <v>93</v>
      </c>
    </row>
    <row r="13964" spans="1:8" x14ac:dyDescent="0.25">
      <c r="A13964" t="s">
        <v>446</v>
      </c>
      <c r="B13964" t="s">
        <v>1149</v>
      </c>
      <c r="C13964" t="s">
        <v>89</v>
      </c>
      <c r="D13964" t="s">
        <v>10269</v>
      </c>
      <c r="E13964" t="s">
        <v>1105</v>
      </c>
      <c r="F13964" t="s">
        <v>89</v>
      </c>
      <c r="G13964" t="s">
        <v>89</v>
      </c>
      <c r="H13964" t="s">
        <v>93</v>
      </c>
    </row>
    <row r="13965" spans="1:8" x14ac:dyDescent="0.25">
      <c r="A13965" t="s">
        <v>446</v>
      </c>
      <c r="B13965" t="s">
        <v>1329</v>
      </c>
      <c r="C13965" t="s">
        <v>89</v>
      </c>
      <c r="D13965" t="s">
        <v>89</v>
      </c>
      <c r="E13965" t="s">
        <v>1100</v>
      </c>
      <c r="F13965" t="s">
        <v>89</v>
      </c>
      <c r="G13965" t="s">
        <v>89</v>
      </c>
      <c r="H13965" t="s">
        <v>93</v>
      </c>
    </row>
    <row r="13966" spans="1:8" x14ac:dyDescent="0.25">
      <c r="A13966" t="s">
        <v>446</v>
      </c>
      <c r="B13966" t="s">
        <v>1409</v>
      </c>
      <c r="C13966" t="s">
        <v>89</v>
      </c>
      <c r="D13966" t="s">
        <v>89</v>
      </c>
      <c r="E13966" t="s">
        <v>1100</v>
      </c>
      <c r="F13966" t="s">
        <v>89</v>
      </c>
      <c r="G13966" t="s">
        <v>89</v>
      </c>
      <c r="H13966" t="s">
        <v>93</v>
      </c>
    </row>
    <row r="13967" spans="1:8" x14ac:dyDescent="0.25">
      <c r="A13967" t="s">
        <v>446</v>
      </c>
      <c r="B13967" t="s">
        <v>3177</v>
      </c>
      <c r="C13967" t="s">
        <v>89</v>
      </c>
      <c r="D13967" t="s">
        <v>89</v>
      </c>
      <c r="E13967" t="s">
        <v>1100</v>
      </c>
      <c r="F13967" t="s">
        <v>89</v>
      </c>
      <c r="G13967" t="s">
        <v>89</v>
      </c>
      <c r="H13967" t="s">
        <v>93</v>
      </c>
    </row>
    <row r="13968" spans="1:8" x14ac:dyDescent="0.25">
      <c r="A13968" t="s">
        <v>446</v>
      </c>
      <c r="B13968" t="s">
        <v>3257</v>
      </c>
      <c r="C13968" t="s">
        <v>89</v>
      </c>
      <c r="D13968" t="s">
        <v>89</v>
      </c>
      <c r="E13968" t="s">
        <v>1100</v>
      </c>
      <c r="F13968" t="s">
        <v>89</v>
      </c>
      <c r="G13968" t="s">
        <v>89</v>
      </c>
      <c r="H13968" t="s">
        <v>93</v>
      </c>
    </row>
    <row r="13969" spans="1:8" x14ac:dyDescent="0.25">
      <c r="A13969" t="s">
        <v>446</v>
      </c>
      <c r="B13969" t="s">
        <v>10274</v>
      </c>
      <c r="C13969" t="s">
        <v>89</v>
      </c>
      <c r="D13969" t="s">
        <v>89</v>
      </c>
      <c r="E13969" t="s">
        <v>1093</v>
      </c>
      <c r="F13969" t="s">
        <v>89</v>
      </c>
      <c r="G13969" t="s">
        <v>89</v>
      </c>
      <c r="H13969" t="s">
        <v>93</v>
      </c>
    </row>
    <row r="13970" spans="1:8" x14ac:dyDescent="0.25">
      <c r="A13970" t="s">
        <v>446</v>
      </c>
      <c r="B13970" t="s">
        <v>2253</v>
      </c>
      <c r="C13970" t="s">
        <v>89</v>
      </c>
      <c r="D13970" t="s">
        <v>89</v>
      </c>
      <c r="E13970" t="s">
        <v>1100</v>
      </c>
      <c r="F13970" t="s">
        <v>89</v>
      </c>
      <c r="G13970" t="s">
        <v>89</v>
      </c>
      <c r="H13970" t="s">
        <v>93</v>
      </c>
    </row>
    <row r="13971" spans="1:8" x14ac:dyDescent="0.25">
      <c r="A13971" t="s">
        <v>446</v>
      </c>
      <c r="B13971" t="s">
        <v>1122</v>
      </c>
      <c r="C13971" t="s">
        <v>89</v>
      </c>
      <c r="D13971" t="s">
        <v>89</v>
      </c>
      <c r="E13971" t="s">
        <v>1218</v>
      </c>
      <c r="F13971" t="s">
        <v>89</v>
      </c>
      <c r="G13971" t="s">
        <v>89</v>
      </c>
      <c r="H13971" t="s">
        <v>93</v>
      </c>
    </row>
    <row r="13972" spans="1:8" x14ac:dyDescent="0.25">
      <c r="A13972" t="s">
        <v>446</v>
      </c>
      <c r="B13972" t="s">
        <v>1198</v>
      </c>
      <c r="C13972" t="s">
        <v>89</v>
      </c>
      <c r="D13972" t="s">
        <v>89</v>
      </c>
      <c r="E13972" t="s">
        <v>1218</v>
      </c>
      <c r="F13972" t="s">
        <v>89</v>
      </c>
      <c r="G13972" t="s">
        <v>89</v>
      </c>
      <c r="H13972" t="s">
        <v>93</v>
      </c>
    </row>
    <row r="13973" spans="1:8" x14ac:dyDescent="0.25">
      <c r="A13973" t="s">
        <v>446</v>
      </c>
      <c r="B13973" t="s">
        <v>1266</v>
      </c>
      <c r="C13973" t="s">
        <v>89</v>
      </c>
      <c r="D13973" t="s">
        <v>89</v>
      </c>
      <c r="E13973" t="s">
        <v>1129</v>
      </c>
      <c r="F13973" t="s">
        <v>89</v>
      </c>
      <c r="G13973" t="s">
        <v>89</v>
      </c>
      <c r="H13973" t="s">
        <v>93</v>
      </c>
    </row>
    <row r="13974" spans="1:8" x14ac:dyDescent="0.25">
      <c r="A13974" t="s">
        <v>446</v>
      </c>
      <c r="B13974" t="s">
        <v>1200</v>
      </c>
      <c r="C13974" t="s">
        <v>89</v>
      </c>
      <c r="D13974" t="s">
        <v>89</v>
      </c>
      <c r="E13974" t="s">
        <v>1131</v>
      </c>
      <c r="F13974" t="s">
        <v>89</v>
      </c>
      <c r="G13974" t="s">
        <v>89</v>
      </c>
      <c r="H13974" t="s">
        <v>93</v>
      </c>
    </row>
    <row r="13975" spans="1:8" x14ac:dyDescent="0.25">
      <c r="A13975" t="s">
        <v>446</v>
      </c>
      <c r="B13975" t="s">
        <v>1128</v>
      </c>
      <c r="C13975" t="s">
        <v>89</v>
      </c>
      <c r="D13975" t="s">
        <v>89</v>
      </c>
      <c r="E13975" t="s">
        <v>1129</v>
      </c>
      <c r="F13975" t="s">
        <v>89</v>
      </c>
      <c r="G13975" t="s">
        <v>89</v>
      </c>
      <c r="H13975" t="s">
        <v>93</v>
      </c>
    </row>
    <row r="13976" spans="1:8" x14ac:dyDescent="0.25">
      <c r="A13976" t="s">
        <v>446</v>
      </c>
      <c r="B13976" t="s">
        <v>1132</v>
      </c>
      <c r="C13976" t="s">
        <v>89</v>
      </c>
      <c r="D13976" t="s">
        <v>89</v>
      </c>
      <c r="E13976" t="s">
        <v>1133</v>
      </c>
      <c r="F13976" t="s">
        <v>89</v>
      </c>
      <c r="G13976" t="s">
        <v>89</v>
      </c>
      <c r="H13976" t="s">
        <v>93</v>
      </c>
    </row>
    <row r="13977" spans="1:8" x14ac:dyDescent="0.25">
      <c r="A13977" t="s">
        <v>446</v>
      </c>
      <c r="B13977" t="s">
        <v>1268</v>
      </c>
      <c r="C13977" t="s">
        <v>89</v>
      </c>
      <c r="D13977" t="s">
        <v>89</v>
      </c>
      <c r="E13977" t="s">
        <v>1335</v>
      </c>
      <c r="F13977" t="s">
        <v>89</v>
      </c>
      <c r="G13977" t="s">
        <v>89</v>
      </c>
      <c r="H13977" t="s">
        <v>93</v>
      </c>
    </row>
    <row r="13978" spans="1:8" x14ac:dyDescent="0.25">
      <c r="A13978" t="s">
        <v>447</v>
      </c>
      <c r="B13978" t="s">
        <v>1294</v>
      </c>
      <c r="C13978" t="s">
        <v>89</v>
      </c>
      <c r="D13978" t="s">
        <v>5999</v>
      </c>
      <c r="E13978" t="s">
        <v>1238</v>
      </c>
      <c r="F13978" t="s">
        <v>89</v>
      </c>
      <c r="G13978" t="s">
        <v>89</v>
      </c>
      <c r="H13978" t="s">
        <v>93</v>
      </c>
    </row>
    <row r="13979" spans="1:8" x14ac:dyDescent="0.25">
      <c r="A13979" t="s">
        <v>447</v>
      </c>
      <c r="B13979" t="s">
        <v>1312</v>
      </c>
      <c r="C13979" t="s">
        <v>89</v>
      </c>
      <c r="D13979" t="s">
        <v>10275</v>
      </c>
      <c r="E13979" t="s">
        <v>1258</v>
      </c>
      <c r="F13979" t="s">
        <v>89</v>
      </c>
      <c r="G13979" t="s">
        <v>89</v>
      </c>
      <c r="H13979" t="s">
        <v>93</v>
      </c>
    </row>
    <row r="13980" spans="1:8" x14ac:dyDescent="0.25">
      <c r="A13980" t="s">
        <v>447</v>
      </c>
      <c r="B13980" t="s">
        <v>1181</v>
      </c>
      <c r="C13980" t="s">
        <v>89</v>
      </c>
      <c r="D13980" t="s">
        <v>5999</v>
      </c>
      <c r="E13980" t="s">
        <v>1238</v>
      </c>
      <c r="F13980" t="s">
        <v>89</v>
      </c>
      <c r="G13980" t="s">
        <v>89</v>
      </c>
      <c r="H13980" t="s">
        <v>93</v>
      </c>
    </row>
    <row r="13981" spans="1:8" x14ac:dyDescent="0.25">
      <c r="A13981" t="s">
        <v>447</v>
      </c>
      <c r="B13981" t="s">
        <v>1403</v>
      </c>
      <c r="C13981" t="s">
        <v>89</v>
      </c>
      <c r="D13981" t="s">
        <v>10275</v>
      </c>
      <c r="E13981" t="s">
        <v>1258</v>
      </c>
      <c r="F13981" t="s">
        <v>89</v>
      </c>
      <c r="G13981" t="s">
        <v>89</v>
      </c>
      <c r="H13981" t="s">
        <v>93</v>
      </c>
    </row>
    <row r="13982" spans="1:8" x14ac:dyDescent="0.25">
      <c r="A13982" t="s">
        <v>447</v>
      </c>
      <c r="B13982" t="s">
        <v>1149</v>
      </c>
      <c r="C13982" t="s">
        <v>89</v>
      </c>
      <c r="D13982" t="s">
        <v>5999</v>
      </c>
      <c r="E13982" t="s">
        <v>1238</v>
      </c>
      <c r="F13982" t="s">
        <v>89</v>
      </c>
      <c r="G13982" t="s">
        <v>89</v>
      </c>
      <c r="H13982" t="s">
        <v>93</v>
      </c>
    </row>
    <row r="13983" spans="1:8" x14ac:dyDescent="0.25">
      <c r="A13983" t="s">
        <v>447</v>
      </c>
      <c r="B13983" t="s">
        <v>1312</v>
      </c>
      <c r="C13983" t="s">
        <v>89</v>
      </c>
      <c r="D13983" t="s">
        <v>10275</v>
      </c>
      <c r="E13983" t="s">
        <v>1258</v>
      </c>
      <c r="F13983" t="s">
        <v>89</v>
      </c>
      <c r="G13983" t="s">
        <v>89</v>
      </c>
      <c r="H13983" t="s">
        <v>93</v>
      </c>
    </row>
    <row r="13984" spans="1:8" x14ac:dyDescent="0.25">
      <c r="A13984" t="s">
        <v>447</v>
      </c>
      <c r="B13984" t="s">
        <v>1404</v>
      </c>
      <c r="C13984" t="s">
        <v>89</v>
      </c>
      <c r="D13984" t="s">
        <v>10275</v>
      </c>
      <c r="E13984" t="s">
        <v>1258</v>
      </c>
      <c r="F13984" t="s">
        <v>89</v>
      </c>
      <c r="G13984" t="s">
        <v>89</v>
      </c>
      <c r="H13984" t="s">
        <v>93</v>
      </c>
    </row>
    <row r="13985" spans="1:8" x14ac:dyDescent="0.25">
      <c r="A13985" t="s">
        <v>447</v>
      </c>
      <c r="B13985" t="s">
        <v>1403</v>
      </c>
      <c r="C13985" t="s">
        <v>89</v>
      </c>
      <c r="D13985" t="s">
        <v>10275</v>
      </c>
      <c r="E13985" t="s">
        <v>1258</v>
      </c>
      <c r="F13985" t="s">
        <v>89</v>
      </c>
      <c r="G13985" t="s">
        <v>89</v>
      </c>
      <c r="H13985" t="s">
        <v>93</v>
      </c>
    </row>
    <row r="13986" spans="1:8" x14ac:dyDescent="0.25">
      <c r="A13986" t="s">
        <v>447</v>
      </c>
      <c r="B13986" t="s">
        <v>1314</v>
      </c>
      <c r="C13986" t="s">
        <v>89</v>
      </c>
      <c r="D13986" t="s">
        <v>10275</v>
      </c>
      <c r="E13986" t="s">
        <v>1258</v>
      </c>
      <c r="F13986" t="s">
        <v>89</v>
      </c>
      <c r="G13986" t="s">
        <v>89</v>
      </c>
      <c r="H13986" t="s">
        <v>93</v>
      </c>
    </row>
    <row r="13987" spans="1:8" x14ac:dyDescent="0.25">
      <c r="A13987" t="s">
        <v>447</v>
      </c>
      <c r="B13987" t="s">
        <v>10276</v>
      </c>
      <c r="C13987" t="s">
        <v>89</v>
      </c>
      <c r="D13987" t="s">
        <v>10275</v>
      </c>
      <c r="E13987" t="s">
        <v>1258</v>
      </c>
      <c r="F13987" t="s">
        <v>89</v>
      </c>
      <c r="G13987" t="s">
        <v>89</v>
      </c>
      <c r="H13987" t="s">
        <v>93</v>
      </c>
    </row>
    <row r="13988" spans="1:8" x14ac:dyDescent="0.25">
      <c r="A13988" t="s">
        <v>447</v>
      </c>
      <c r="B13988" t="s">
        <v>1294</v>
      </c>
      <c r="C13988" t="s">
        <v>89</v>
      </c>
      <c r="D13988" t="s">
        <v>5999</v>
      </c>
      <c r="E13988" t="s">
        <v>1238</v>
      </c>
      <c r="F13988" t="s">
        <v>89</v>
      </c>
      <c r="G13988" t="s">
        <v>89</v>
      </c>
      <c r="H13988" t="s">
        <v>93</v>
      </c>
    </row>
    <row r="13989" spans="1:8" x14ac:dyDescent="0.25">
      <c r="A13989" t="s">
        <v>447</v>
      </c>
      <c r="B13989" t="s">
        <v>1184</v>
      </c>
      <c r="C13989" t="s">
        <v>89</v>
      </c>
      <c r="D13989" t="s">
        <v>5999</v>
      </c>
      <c r="E13989" t="s">
        <v>1238</v>
      </c>
      <c r="F13989" t="s">
        <v>89</v>
      </c>
      <c r="G13989" t="s">
        <v>89</v>
      </c>
      <c r="H13989" t="s">
        <v>93</v>
      </c>
    </row>
    <row r="13990" spans="1:8" x14ac:dyDescent="0.25">
      <c r="A13990" t="s">
        <v>447</v>
      </c>
      <c r="B13990" t="s">
        <v>1181</v>
      </c>
      <c r="C13990" t="s">
        <v>89</v>
      </c>
      <c r="D13990" t="s">
        <v>5999</v>
      </c>
      <c r="E13990" t="s">
        <v>1238</v>
      </c>
      <c r="F13990" t="s">
        <v>89</v>
      </c>
      <c r="G13990" t="s">
        <v>89</v>
      </c>
      <c r="H13990" t="s">
        <v>93</v>
      </c>
    </row>
    <row r="13991" spans="1:8" x14ac:dyDescent="0.25">
      <c r="A13991" t="s">
        <v>447</v>
      </c>
      <c r="B13991" t="s">
        <v>1149</v>
      </c>
      <c r="C13991" t="s">
        <v>89</v>
      </c>
      <c r="D13991" t="s">
        <v>5999</v>
      </c>
      <c r="E13991" t="s">
        <v>1238</v>
      </c>
      <c r="F13991" t="s">
        <v>89</v>
      </c>
      <c r="G13991" t="s">
        <v>89</v>
      </c>
      <c r="H13991" t="s">
        <v>93</v>
      </c>
    </row>
    <row r="13992" spans="1:8" x14ac:dyDescent="0.25">
      <c r="A13992" t="s">
        <v>447</v>
      </c>
      <c r="B13992" t="s">
        <v>7460</v>
      </c>
      <c r="C13992" t="s">
        <v>89</v>
      </c>
      <c r="D13992" t="s">
        <v>5999</v>
      </c>
      <c r="E13992" t="s">
        <v>1164</v>
      </c>
      <c r="F13992" t="s">
        <v>89</v>
      </c>
      <c r="G13992" t="s">
        <v>89</v>
      </c>
      <c r="H13992" t="s">
        <v>93</v>
      </c>
    </row>
    <row r="13993" spans="1:8" x14ac:dyDescent="0.25">
      <c r="A13993" t="s">
        <v>447</v>
      </c>
      <c r="B13993" t="s">
        <v>7466</v>
      </c>
      <c r="C13993" t="s">
        <v>89</v>
      </c>
      <c r="D13993" t="s">
        <v>5999</v>
      </c>
      <c r="E13993" t="s">
        <v>1164</v>
      </c>
      <c r="F13993" t="s">
        <v>89</v>
      </c>
      <c r="G13993" t="s">
        <v>89</v>
      </c>
      <c r="H13993" t="s">
        <v>93</v>
      </c>
    </row>
    <row r="13994" spans="1:8" x14ac:dyDescent="0.25">
      <c r="A13994" t="s">
        <v>447</v>
      </c>
      <c r="B13994" t="s">
        <v>7457</v>
      </c>
      <c r="C13994" t="s">
        <v>89</v>
      </c>
      <c r="D13994" t="s">
        <v>5999</v>
      </c>
      <c r="E13994" t="s">
        <v>1164</v>
      </c>
      <c r="F13994" t="s">
        <v>89</v>
      </c>
      <c r="G13994" t="s">
        <v>89</v>
      </c>
      <c r="H13994" t="s">
        <v>93</v>
      </c>
    </row>
    <row r="13995" spans="1:8" x14ac:dyDescent="0.25">
      <c r="A13995" t="s">
        <v>447</v>
      </c>
      <c r="B13995" t="s">
        <v>7454</v>
      </c>
      <c r="C13995" t="s">
        <v>89</v>
      </c>
      <c r="D13995" t="s">
        <v>5999</v>
      </c>
      <c r="E13995" t="s">
        <v>1164</v>
      </c>
      <c r="F13995" t="s">
        <v>89</v>
      </c>
      <c r="G13995" t="s">
        <v>89</v>
      </c>
      <c r="H13995" t="s">
        <v>93</v>
      </c>
    </row>
    <row r="13996" spans="1:8" x14ac:dyDescent="0.25">
      <c r="A13996" t="s">
        <v>447</v>
      </c>
      <c r="B13996" t="s">
        <v>10277</v>
      </c>
      <c r="C13996" t="s">
        <v>89</v>
      </c>
      <c r="D13996" t="s">
        <v>5999</v>
      </c>
      <c r="E13996" t="s">
        <v>1164</v>
      </c>
      <c r="F13996" t="s">
        <v>89</v>
      </c>
      <c r="G13996" t="s">
        <v>89</v>
      </c>
      <c r="H13996" t="s">
        <v>93</v>
      </c>
    </row>
    <row r="13997" spans="1:8" x14ac:dyDescent="0.25">
      <c r="A13997" t="s">
        <v>447</v>
      </c>
      <c r="B13997" t="s">
        <v>10278</v>
      </c>
      <c r="C13997" t="s">
        <v>89</v>
      </c>
      <c r="D13997" t="s">
        <v>5999</v>
      </c>
      <c r="E13997" t="s">
        <v>1164</v>
      </c>
      <c r="F13997" t="s">
        <v>89</v>
      </c>
      <c r="G13997" t="s">
        <v>89</v>
      </c>
      <c r="H13997" t="s">
        <v>93</v>
      </c>
    </row>
    <row r="13998" spans="1:8" x14ac:dyDescent="0.25">
      <c r="A13998" t="s">
        <v>447</v>
      </c>
      <c r="B13998" t="s">
        <v>10279</v>
      </c>
      <c r="C13998" t="s">
        <v>89</v>
      </c>
      <c r="D13998" t="s">
        <v>5999</v>
      </c>
      <c r="E13998" t="s">
        <v>1164</v>
      </c>
      <c r="F13998" t="s">
        <v>89</v>
      </c>
      <c r="G13998" t="s">
        <v>89</v>
      </c>
      <c r="H13998" t="s">
        <v>93</v>
      </c>
    </row>
    <row r="13999" spans="1:8" x14ac:dyDescent="0.25">
      <c r="A13999" t="s">
        <v>447</v>
      </c>
      <c r="B13999" t="s">
        <v>1329</v>
      </c>
      <c r="C13999" t="s">
        <v>89</v>
      </c>
      <c r="D13999" t="s">
        <v>89</v>
      </c>
      <c r="E13999" t="s">
        <v>1100</v>
      </c>
      <c r="F13999" t="s">
        <v>89</v>
      </c>
      <c r="G13999" t="s">
        <v>89</v>
      </c>
      <c r="H13999" t="s">
        <v>93</v>
      </c>
    </row>
    <row r="14000" spans="1:8" x14ac:dyDescent="0.25">
      <c r="A14000" t="s">
        <v>447</v>
      </c>
      <c r="B14000" t="s">
        <v>10280</v>
      </c>
      <c r="C14000" t="s">
        <v>89</v>
      </c>
      <c r="D14000" t="s">
        <v>89</v>
      </c>
      <c r="E14000" t="s">
        <v>1100</v>
      </c>
      <c r="F14000" t="s">
        <v>89</v>
      </c>
      <c r="G14000" t="s">
        <v>89</v>
      </c>
      <c r="H14000" t="s">
        <v>93</v>
      </c>
    </row>
    <row r="14001" spans="1:8" x14ac:dyDescent="0.25">
      <c r="A14001" t="s">
        <v>447</v>
      </c>
      <c r="B14001" t="s">
        <v>2143</v>
      </c>
      <c r="C14001" t="s">
        <v>89</v>
      </c>
      <c r="D14001" t="s">
        <v>89</v>
      </c>
      <c r="E14001" t="s">
        <v>1100</v>
      </c>
      <c r="F14001" t="s">
        <v>89</v>
      </c>
      <c r="G14001" t="s">
        <v>89</v>
      </c>
      <c r="H14001" t="s">
        <v>93</v>
      </c>
    </row>
    <row r="14002" spans="1:8" x14ac:dyDescent="0.25">
      <c r="A14002" t="s">
        <v>447</v>
      </c>
      <c r="B14002" t="s">
        <v>10281</v>
      </c>
      <c r="C14002" t="s">
        <v>89</v>
      </c>
      <c r="D14002" t="s">
        <v>89</v>
      </c>
      <c r="E14002" t="s">
        <v>1100</v>
      </c>
      <c r="F14002" t="s">
        <v>89</v>
      </c>
      <c r="G14002" t="s">
        <v>89</v>
      </c>
      <c r="H14002" t="s">
        <v>93</v>
      </c>
    </row>
    <row r="14003" spans="1:8" x14ac:dyDescent="0.25">
      <c r="A14003" t="s">
        <v>447</v>
      </c>
      <c r="B14003" t="s">
        <v>1489</v>
      </c>
      <c r="C14003" t="s">
        <v>89</v>
      </c>
      <c r="D14003" t="s">
        <v>1229</v>
      </c>
      <c r="E14003" t="s">
        <v>1129</v>
      </c>
      <c r="F14003" t="s">
        <v>89</v>
      </c>
      <c r="G14003" t="s">
        <v>89</v>
      </c>
      <c r="H14003" t="s">
        <v>93</v>
      </c>
    </row>
    <row r="14004" spans="1:8" x14ac:dyDescent="0.25">
      <c r="A14004" t="s">
        <v>447</v>
      </c>
      <c r="B14004" t="s">
        <v>1198</v>
      </c>
      <c r="C14004" t="s">
        <v>89</v>
      </c>
      <c r="D14004" t="s">
        <v>89</v>
      </c>
      <c r="E14004" t="s">
        <v>1196</v>
      </c>
      <c r="F14004" t="s">
        <v>89</v>
      </c>
      <c r="G14004" t="s">
        <v>89</v>
      </c>
      <c r="H14004" t="s">
        <v>93</v>
      </c>
    </row>
    <row r="14005" spans="1:8" x14ac:dyDescent="0.25">
      <c r="A14005" t="s">
        <v>447</v>
      </c>
      <c r="B14005" t="s">
        <v>1266</v>
      </c>
      <c r="C14005" t="s">
        <v>89</v>
      </c>
      <c r="D14005" t="s">
        <v>89</v>
      </c>
      <c r="E14005" t="s">
        <v>1131</v>
      </c>
      <c r="F14005" t="s">
        <v>89</v>
      </c>
      <c r="G14005" t="s">
        <v>89</v>
      </c>
      <c r="H14005" t="s">
        <v>93</v>
      </c>
    </row>
    <row r="14006" spans="1:8" x14ac:dyDescent="0.25">
      <c r="A14006" t="s">
        <v>447</v>
      </c>
      <c r="B14006" t="s">
        <v>1219</v>
      </c>
      <c r="C14006" t="s">
        <v>89</v>
      </c>
      <c r="D14006" t="s">
        <v>89</v>
      </c>
      <c r="E14006" t="s">
        <v>1131</v>
      </c>
      <c r="F14006" t="s">
        <v>89</v>
      </c>
      <c r="G14006" t="s">
        <v>89</v>
      </c>
      <c r="H14006" t="s">
        <v>93</v>
      </c>
    </row>
    <row r="14007" spans="1:8" x14ac:dyDescent="0.25">
      <c r="A14007" t="s">
        <v>447</v>
      </c>
      <c r="B14007" t="s">
        <v>1132</v>
      </c>
      <c r="C14007" t="s">
        <v>89</v>
      </c>
      <c r="D14007" t="s">
        <v>89</v>
      </c>
      <c r="E14007" t="s">
        <v>1286</v>
      </c>
      <c r="F14007" t="s">
        <v>89</v>
      </c>
      <c r="G14007" t="s">
        <v>89</v>
      </c>
      <c r="H14007" t="s">
        <v>93</v>
      </c>
    </row>
    <row r="14008" spans="1:8" x14ac:dyDescent="0.25">
      <c r="A14008" t="s">
        <v>447</v>
      </c>
      <c r="B14008" t="s">
        <v>1268</v>
      </c>
      <c r="C14008" t="s">
        <v>89</v>
      </c>
      <c r="D14008" t="s">
        <v>89</v>
      </c>
      <c r="E14008" t="s">
        <v>1135</v>
      </c>
      <c r="F14008" t="s">
        <v>89</v>
      </c>
      <c r="G14008" t="s">
        <v>89</v>
      </c>
      <c r="H14008" t="s">
        <v>93</v>
      </c>
    </row>
    <row r="14009" spans="1:8" x14ac:dyDescent="0.25">
      <c r="A14009" t="s">
        <v>447</v>
      </c>
      <c r="B14009" t="s">
        <v>10282</v>
      </c>
      <c r="C14009" t="s">
        <v>89</v>
      </c>
      <c r="D14009" t="s">
        <v>10275</v>
      </c>
      <c r="E14009" t="s">
        <v>1569</v>
      </c>
      <c r="F14009" t="s">
        <v>89</v>
      </c>
      <c r="G14009" t="s">
        <v>89</v>
      </c>
      <c r="H14009" t="s">
        <v>93</v>
      </c>
    </row>
    <row r="14010" spans="1:8" x14ac:dyDescent="0.25">
      <c r="A14010" t="s">
        <v>447</v>
      </c>
      <c r="B14010" t="s">
        <v>8593</v>
      </c>
      <c r="C14010" t="s">
        <v>89</v>
      </c>
      <c r="D14010" t="s">
        <v>10275</v>
      </c>
      <c r="E14010" t="s">
        <v>1569</v>
      </c>
      <c r="F14010" t="s">
        <v>89</v>
      </c>
      <c r="G14010" t="s">
        <v>89</v>
      </c>
      <c r="H14010" t="s">
        <v>93</v>
      </c>
    </row>
    <row r="14011" spans="1:8" x14ac:dyDescent="0.25">
      <c r="A14011" t="s">
        <v>447</v>
      </c>
      <c r="B14011" t="s">
        <v>4052</v>
      </c>
      <c r="C14011" t="s">
        <v>89</v>
      </c>
      <c r="D14011" t="s">
        <v>10275</v>
      </c>
      <c r="E14011" t="s">
        <v>1999</v>
      </c>
      <c r="F14011" t="s">
        <v>89</v>
      </c>
      <c r="G14011" t="s">
        <v>89</v>
      </c>
      <c r="H14011" t="s">
        <v>93</v>
      </c>
    </row>
    <row r="14012" spans="1:8" x14ac:dyDescent="0.25">
      <c r="A14012" t="s">
        <v>447</v>
      </c>
      <c r="B14012" t="s">
        <v>10283</v>
      </c>
      <c r="C14012" t="s">
        <v>89</v>
      </c>
      <c r="D14012" t="s">
        <v>10275</v>
      </c>
      <c r="E14012" t="s">
        <v>1999</v>
      </c>
      <c r="F14012" t="s">
        <v>89</v>
      </c>
      <c r="G14012" t="s">
        <v>89</v>
      </c>
      <c r="H14012" t="s">
        <v>93</v>
      </c>
    </row>
    <row r="14013" spans="1:8" x14ac:dyDescent="0.25">
      <c r="A14013" t="s">
        <v>448</v>
      </c>
      <c r="B14013" t="s">
        <v>10284</v>
      </c>
      <c r="C14013" t="s">
        <v>89</v>
      </c>
      <c r="D14013" t="s">
        <v>10285</v>
      </c>
      <c r="E14013" t="s">
        <v>10286</v>
      </c>
      <c r="F14013" t="s">
        <v>89</v>
      </c>
      <c r="G14013" t="s">
        <v>89</v>
      </c>
      <c r="H14013" t="s">
        <v>93</v>
      </c>
    </row>
    <row r="14014" spans="1:8" x14ac:dyDescent="0.25">
      <c r="A14014" t="s">
        <v>448</v>
      </c>
      <c r="B14014" t="s">
        <v>10287</v>
      </c>
      <c r="C14014" t="s">
        <v>89</v>
      </c>
      <c r="D14014" t="s">
        <v>10288</v>
      </c>
      <c r="E14014" t="s">
        <v>10289</v>
      </c>
      <c r="F14014" t="s">
        <v>89</v>
      </c>
      <c r="G14014" t="s">
        <v>89</v>
      </c>
      <c r="H14014" t="s">
        <v>93</v>
      </c>
    </row>
    <row r="14015" spans="1:8" x14ac:dyDescent="0.25">
      <c r="A14015" t="s">
        <v>448</v>
      </c>
      <c r="B14015" t="s">
        <v>10290</v>
      </c>
      <c r="C14015" t="s">
        <v>89</v>
      </c>
      <c r="D14015" t="s">
        <v>10291</v>
      </c>
      <c r="E14015" t="s">
        <v>10292</v>
      </c>
      <c r="F14015" t="s">
        <v>89</v>
      </c>
      <c r="G14015" t="s">
        <v>89</v>
      </c>
      <c r="H14015" t="s">
        <v>93</v>
      </c>
    </row>
    <row r="14016" spans="1:8" x14ac:dyDescent="0.25">
      <c r="A14016" t="s">
        <v>448</v>
      </c>
      <c r="B14016" t="s">
        <v>10293</v>
      </c>
      <c r="C14016" t="s">
        <v>89</v>
      </c>
      <c r="D14016" t="s">
        <v>10294</v>
      </c>
      <c r="E14016" t="s">
        <v>10295</v>
      </c>
      <c r="F14016" t="s">
        <v>89</v>
      </c>
      <c r="G14016" t="s">
        <v>89</v>
      </c>
      <c r="H14016" t="s">
        <v>93</v>
      </c>
    </row>
    <row r="14017" spans="1:8" x14ac:dyDescent="0.25">
      <c r="A14017" t="s">
        <v>448</v>
      </c>
      <c r="B14017" t="s">
        <v>10296</v>
      </c>
      <c r="C14017" t="s">
        <v>89</v>
      </c>
      <c r="D14017" t="s">
        <v>10297</v>
      </c>
      <c r="E14017" t="s">
        <v>1097</v>
      </c>
      <c r="F14017" t="s">
        <v>89</v>
      </c>
      <c r="G14017" t="s">
        <v>89</v>
      </c>
      <c r="H14017" t="s">
        <v>93</v>
      </c>
    </row>
    <row r="14018" spans="1:8" x14ac:dyDescent="0.25">
      <c r="A14018" t="s">
        <v>448</v>
      </c>
      <c r="B14018" t="s">
        <v>10290</v>
      </c>
      <c r="C14018" t="s">
        <v>89</v>
      </c>
      <c r="D14018" t="s">
        <v>10291</v>
      </c>
      <c r="E14018" t="s">
        <v>10292</v>
      </c>
      <c r="F14018" t="s">
        <v>89</v>
      </c>
      <c r="G14018" t="s">
        <v>89</v>
      </c>
      <c r="H14018" t="s">
        <v>93</v>
      </c>
    </row>
    <row r="14019" spans="1:8" x14ac:dyDescent="0.25">
      <c r="A14019" t="s">
        <v>448</v>
      </c>
      <c r="B14019" t="s">
        <v>10298</v>
      </c>
      <c r="C14019" t="s">
        <v>89</v>
      </c>
      <c r="D14019" t="s">
        <v>10299</v>
      </c>
      <c r="E14019" t="s">
        <v>10292</v>
      </c>
      <c r="F14019" t="s">
        <v>89</v>
      </c>
      <c r="G14019" t="s">
        <v>89</v>
      </c>
      <c r="H14019" t="s">
        <v>93</v>
      </c>
    </row>
    <row r="14020" spans="1:8" x14ac:dyDescent="0.25">
      <c r="A14020" t="s">
        <v>448</v>
      </c>
      <c r="B14020" t="s">
        <v>10293</v>
      </c>
      <c r="C14020" t="s">
        <v>89</v>
      </c>
      <c r="D14020" t="s">
        <v>10294</v>
      </c>
      <c r="E14020" t="s">
        <v>10295</v>
      </c>
      <c r="F14020" t="s">
        <v>89</v>
      </c>
      <c r="G14020" t="s">
        <v>89</v>
      </c>
      <c r="H14020" t="s">
        <v>93</v>
      </c>
    </row>
    <row r="14021" spans="1:8" x14ac:dyDescent="0.25">
      <c r="A14021" t="s">
        <v>448</v>
      </c>
      <c r="B14021" t="s">
        <v>10300</v>
      </c>
      <c r="C14021" t="s">
        <v>89</v>
      </c>
      <c r="D14021" t="s">
        <v>10301</v>
      </c>
      <c r="E14021" t="s">
        <v>10295</v>
      </c>
      <c r="F14021" t="s">
        <v>89</v>
      </c>
      <c r="G14021" t="s">
        <v>89</v>
      </c>
      <c r="H14021" t="s">
        <v>93</v>
      </c>
    </row>
    <row r="14022" spans="1:8" x14ac:dyDescent="0.25">
      <c r="A14022" t="s">
        <v>448</v>
      </c>
      <c r="B14022" t="s">
        <v>10302</v>
      </c>
      <c r="C14022" t="s">
        <v>89</v>
      </c>
      <c r="D14022" t="s">
        <v>10303</v>
      </c>
      <c r="E14022" t="s">
        <v>10304</v>
      </c>
      <c r="F14022" t="s">
        <v>89</v>
      </c>
      <c r="G14022" t="s">
        <v>89</v>
      </c>
      <c r="H14022" t="s">
        <v>93</v>
      </c>
    </row>
    <row r="14023" spans="1:8" x14ac:dyDescent="0.25">
      <c r="A14023" t="s">
        <v>448</v>
      </c>
      <c r="B14023" t="s">
        <v>10287</v>
      </c>
      <c r="C14023" t="s">
        <v>89</v>
      </c>
      <c r="D14023" t="s">
        <v>10288</v>
      </c>
      <c r="E14023" t="s">
        <v>10289</v>
      </c>
      <c r="F14023" t="s">
        <v>89</v>
      </c>
      <c r="G14023" t="s">
        <v>89</v>
      </c>
      <c r="H14023" t="s">
        <v>93</v>
      </c>
    </row>
    <row r="14024" spans="1:8" x14ac:dyDescent="0.25">
      <c r="A14024" t="s">
        <v>448</v>
      </c>
      <c r="B14024" t="s">
        <v>10305</v>
      </c>
      <c r="C14024" t="s">
        <v>89</v>
      </c>
      <c r="D14024" t="s">
        <v>10306</v>
      </c>
      <c r="E14024" t="s">
        <v>10307</v>
      </c>
      <c r="F14024" t="s">
        <v>89</v>
      </c>
      <c r="G14024" t="s">
        <v>89</v>
      </c>
      <c r="H14024" t="s">
        <v>93</v>
      </c>
    </row>
    <row r="14025" spans="1:8" x14ac:dyDescent="0.25">
      <c r="A14025" t="s">
        <v>448</v>
      </c>
      <c r="B14025" t="s">
        <v>10308</v>
      </c>
      <c r="C14025" t="s">
        <v>89</v>
      </c>
      <c r="D14025" t="s">
        <v>10309</v>
      </c>
      <c r="E14025" t="s">
        <v>10289</v>
      </c>
      <c r="F14025" t="s">
        <v>89</v>
      </c>
      <c r="G14025" t="s">
        <v>89</v>
      </c>
      <c r="H14025" t="s">
        <v>93</v>
      </c>
    </row>
    <row r="14026" spans="1:8" x14ac:dyDescent="0.25">
      <c r="A14026" t="s">
        <v>448</v>
      </c>
      <c r="B14026" t="s">
        <v>10310</v>
      </c>
      <c r="C14026" t="s">
        <v>89</v>
      </c>
      <c r="D14026" t="s">
        <v>10311</v>
      </c>
      <c r="E14026" t="s">
        <v>10289</v>
      </c>
      <c r="F14026" t="s">
        <v>89</v>
      </c>
      <c r="G14026" t="s">
        <v>89</v>
      </c>
      <c r="H14026" t="s">
        <v>93</v>
      </c>
    </row>
    <row r="14027" spans="1:8" x14ac:dyDescent="0.25">
      <c r="A14027" t="s">
        <v>448</v>
      </c>
      <c r="B14027" t="s">
        <v>10312</v>
      </c>
      <c r="C14027" t="s">
        <v>89</v>
      </c>
      <c r="D14027" t="s">
        <v>10313</v>
      </c>
      <c r="E14027" t="s">
        <v>10289</v>
      </c>
      <c r="F14027" t="s">
        <v>89</v>
      </c>
      <c r="G14027" t="s">
        <v>89</v>
      </c>
      <c r="H14027" t="s">
        <v>93</v>
      </c>
    </row>
    <row r="14028" spans="1:8" x14ac:dyDescent="0.25">
      <c r="A14028" t="s">
        <v>448</v>
      </c>
      <c r="B14028" t="s">
        <v>10314</v>
      </c>
      <c r="C14028" t="s">
        <v>89</v>
      </c>
      <c r="D14028" t="s">
        <v>10315</v>
      </c>
      <c r="E14028" t="s">
        <v>4095</v>
      </c>
      <c r="F14028" t="s">
        <v>89</v>
      </c>
      <c r="G14028" t="s">
        <v>89</v>
      </c>
      <c r="H14028" t="s">
        <v>93</v>
      </c>
    </row>
    <row r="14029" spans="1:8" x14ac:dyDescent="0.25">
      <c r="A14029" t="s">
        <v>448</v>
      </c>
      <c r="B14029" t="s">
        <v>10316</v>
      </c>
      <c r="C14029" t="s">
        <v>89</v>
      </c>
      <c r="D14029" t="s">
        <v>10317</v>
      </c>
      <c r="E14029" t="s">
        <v>4095</v>
      </c>
      <c r="F14029" t="s">
        <v>89</v>
      </c>
      <c r="G14029" t="s">
        <v>89</v>
      </c>
      <c r="H14029" t="s">
        <v>93</v>
      </c>
    </row>
    <row r="14030" spans="1:8" x14ac:dyDescent="0.25">
      <c r="A14030" t="s">
        <v>448</v>
      </c>
      <c r="B14030" t="s">
        <v>10318</v>
      </c>
      <c r="C14030" t="s">
        <v>89</v>
      </c>
      <c r="D14030" t="s">
        <v>10319</v>
      </c>
      <c r="E14030" t="s">
        <v>10320</v>
      </c>
      <c r="F14030" t="s">
        <v>89</v>
      </c>
      <c r="G14030" t="s">
        <v>89</v>
      </c>
      <c r="H14030" t="s">
        <v>93</v>
      </c>
    </row>
    <row r="14031" spans="1:8" x14ac:dyDescent="0.25">
      <c r="A14031" t="s">
        <v>448</v>
      </c>
      <c r="B14031" t="s">
        <v>10284</v>
      </c>
      <c r="C14031" t="s">
        <v>89</v>
      </c>
      <c r="D14031" t="s">
        <v>10285</v>
      </c>
      <c r="E14031" t="s">
        <v>10286</v>
      </c>
      <c r="F14031" t="s">
        <v>89</v>
      </c>
      <c r="G14031" t="s">
        <v>89</v>
      </c>
      <c r="H14031" t="s">
        <v>93</v>
      </c>
    </row>
    <row r="14032" spans="1:8" x14ac:dyDescent="0.25">
      <c r="A14032" t="s">
        <v>448</v>
      </c>
      <c r="B14032" t="s">
        <v>10321</v>
      </c>
      <c r="C14032" t="s">
        <v>89</v>
      </c>
      <c r="D14032" t="s">
        <v>10322</v>
      </c>
      <c r="E14032" t="s">
        <v>10323</v>
      </c>
      <c r="F14032" t="s">
        <v>89</v>
      </c>
      <c r="G14032" t="s">
        <v>89</v>
      </c>
      <c r="H14032" t="s">
        <v>93</v>
      </c>
    </row>
    <row r="14033" spans="1:8" x14ac:dyDescent="0.25">
      <c r="A14033" t="s">
        <v>448</v>
      </c>
      <c r="B14033" t="s">
        <v>10324</v>
      </c>
      <c r="C14033" t="s">
        <v>89</v>
      </c>
      <c r="D14033" t="s">
        <v>10325</v>
      </c>
      <c r="E14033" t="s">
        <v>10286</v>
      </c>
      <c r="F14033" t="s">
        <v>89</v>
      </c>
      <c r="G14033" t="s">
        <v>89</v>
      </c>
      <c r="H14033" t="s">
        <v>93</v>
      </c>
    </row>
    <row r="14034" spans="1:8" x14ac:dyDescent="0.25">
      <c r="A14034" t="s">
        <v>448</v>
      </c>
      <c r="B14034" t="s">
        <v>7286</v>
      </c>
      <c r="C14034" t="s">
        <v>89</v>
      </c>
      <c r="D14034" t="s">
        <v>10326</v>
      </c>
      <c r="E14034" t="s">
        <v>10286</v>
      </c>
      <c r="F14034" t="s">
        <v>89</v>
      </c>
      <c r="G14034" t="s">
        <v>89</v>
      </c>
      <c r="H14034" t="s">
        <v>93</v>
      </c>
    </row>
    <row r="14035" spans="1:8" x14ac:dyDescent="0.25">
      <c r="A14035" t="s">
        <v>448</v>
      </c>
      <c r="B14035" t="s">
        <v>10327</v>
      </c>
      <c r="C14035" t="s">
        <v>89</v>
      </c>
      <c r="D14035" t="s">
        <v>10328</v>
      </c>
      <c r="E14035" t="s">
        <v>10286</v>
      </c>
      <c r="F14035" t="s">
        <v>89</v>
      </c>
      <c r="G14035" t="s">
        <v>89</v>
      </c>
      <c r="H14035" t="s">
        <v>93</v>
      </c>
    </row>
    <row r="14036" spans="1:8" x14ac:dyDescent="0.25">
      <c r="A14036" t="s">
        <v>448</v>
      </c>
      <c r="B14036" t="s">
        <v>10329</v>
      </c>
      <c r="C14036" t="s">
        <v>89</v>
      </c>
      <c r="D14036" t="s">
        <v>10285</v>
      </c>
      <c r="E14036" t="s">
        <v>4065</v>
      </c>
      <c r="F14036" t="s">
        <v>89</v>
      </c>
      <c r="G14036" t="s">
        <v>89</v>
      </c>
      <c r="H14036" t="s">
        <v>93</v>
      </c>
    </row>
    <row r="14037" spans="1:8" x14ac:dyDescent="0.25">
      <c r="A14037" t="s">
        <v>448</v>
      </c>
      <c r="B14037" t="s">
        <v>10330</v>
      </c>
      <c r="C14037" t="s">
        <v>89</v>
      </c>
      <c r="D14037" t="s">
        <v>10331</v>
      </c>
      <c r="E14037" t="s">
        <v>4065</v>
      </c>
      <c r="F14037" t="s">
        <v>89</v>
      </c>
      <c r="G14037" t="s">
        <v>89</v>
      </c>
      <c r="H14037" t="s">
        <v>93</v>
      </c>
    </row>
    <row r="14038" spans="1:8" x14ac:dyDescent="0.25">
      <c r="A14038" t="s">
        <v>448</v>
      </c>
      <c r="B14038" t="s">
        <v>10332</v>
      </c>
      <c r="C14038" t="s">
        <v>89</v>
      </c>
      <c r="D14038" t="s">
        <v>10333</v>
      </c>
      <c r="E14038" t="s">
        <v>8999</v>
      </c>
      <c r="F14038" t="s">
        <v>89</v>
      </c>
      <c r="G14038" t="s">
        <v>89</v>
      </c>
      <c r="H14038" t="s">
        <v>93</v>
      </c>
    </row>
    <row r="14039" spans="1:8" x14ac:dyDescent="0.25">
      <c r="A14039" t="s">
        <v>448</v>
      </c>
      <c r="B14039" t="s">
        <v>10296</v>
      </c>
      <c r="C14039" t="s">
        <v>89</v>
      </c>
      <c r="D14039" t="s">
        <v>10297</v>
      </c>
      <c r="E14039" t="s">
        <v>1097</v>
      </c>
      <c r="F14039" t="s">
        <v>89</v>
      </c>
      <c r="G14039" t="s">
        <v>89</v>
      </c>
      <c r="H14039" t="s">
        <v>93</v>
      </c>
    </row>
    <row r="14040" spans="1:8" x14ac:dyDescent="0.25">
      <c r="A14040" t="s">
        <v>448</v>
      </c>
      <c r="B14040" t="s">
        <v>10334</v>
      </c>
      <c r="C14040" t="s">
        <v>89</v>
      </c>
      <c r="D14040" t="s">
        <v>10335</v>
      </c>
      <c r="E14040" t="s">
        <v>1097</v>
      </c>
      <c r="F14040" t="s">
        <v>89</v>
      </c>
      <c r="G14040" t="s">
        <v>89</v>
      </c>
      <c r="H14040" t="s">
        <v>93</v>
      </c>
    </row>
    <row r="14041" spans="1:8" x14ac:dyDescent="0.25">
      <c r="A14041" t="s">
        <v>448</v>
      </c>
      <c r="B14041" t="s">
        <v>10336</v>
      </c>
      <c r="C14041" t="s">
        <v>89</v>
      </c>
      <c r="D14041" t="s">
        <v>10337</v>
      </c>
      <c r="E14041" t="s">
        <v>1427</v>
      </c>
      <c r="F14041" t="s">
        <v>89</v>
      </c>
      <c r="G14041" t="s">
        <v>89</v>
      </c>
      <c r="H14041" t="s">
        <v>93</v>
      </c>
    </row>
    <row r="14042" spans="1:8" x14ac:dyDescent="0.25">
      <c r="A14042" t="s">
        <v>448</v>
      </c>
      <c r="B14042" t="s">
        <v>10338</v>
      </c>
      <c r="C14042" t="s">
        <v>89</v>
      </c>
      <c r="D14042" t="s">
        <v>10339</v>
      </c>
      <c r="E14042" t="s">
        <v>1113</v>
      </c>
      <c r="F14042" t="s">
        <v>89</v>
      </c>
      <c r="G14042" t="s">
        <v>89</v>
      </c>
      <c r="H14042" t="s">
        <v>93</v>
      </c>
    </row>
    <row r="14043" spans="1:8" x14ac:dyDescent="0.25">
      <c r="A14043" t="s">
        <v>448</v>
      </c>
      <c r="B14043" t="s">
        <v>10340</v>
      </c>
      <c r="C14043" t="s">
        <v>89</v>
      </c>
      <c r="D14043" t="s">
        <v>89</v>
      </c>
      <c r="E14043" t="s">
        <v>4134</v>
      </c>
      <c r="F14043" t="s">
        <v>89</v>
      </c>
      <c r="G14043" t="s">
        <v>89</v>
      </c>
      <c r="H14043" t="s">
        <v>93</v>
      </c>
    </row>
    <row r="14044" spans="1:8" x14ac:dyDescent="0.25">
      <c r="A14044" t="s">
        <v>448</v>
      </c>
      <c r="B14044" t="s">
        <v>10341</v>
      </c>
      <c r="C14044" t="s">
        <v>89</v>
      </c>
      <c r="D14044" t="s">
        <v>89</v>
      </c>
      <c r="E14044" t="s">
        <v>4134</v>
      </c>
      <c r="F14044" t="s">
        <v>89</v>
      </c>
      <c r="G14044" t="s">
        <v>89</v>
      </c>
      <c r="H14044" t="s">
        <v>93</v>
      </c>
    </row>
    <row r="14045" spans="1:8" x14ac:dyDescent="0.25">
      <c r="A14045" t="s">
        <v>448</v>
      </c>
      <c r="B14045" t="s">
        <v>6745</v>
      </c>
      <c r="C14045" t="s">
        <v>89</v>
      </c>
      <c r="D14045" t="s">
        <v>89</v>
      </c>
      <c r="E14045" t="s">
        <v>10342</v>
      </c>
      <c r="F14045" t="s">
        <v>89</v>
      </c>
      <c r="G14045" t="s">
        <v>89</v>
      </c>
      <c r="H14045" t="s">
        <v>93</v>
      </c>
    </row>
    <row r="14046" spans="1:8" x14ac:dyDescent="0.25">
      <c r="A14046" t="s">
        <v>448</v>
      </c>
      <c r="B14046" t="s">
        <v>6746</v>
      </c>
      <c r="C14046" t="s">
        <v>89</v>
      </c>
      <c r="D14046" t="s">
        <v>89</v>
      </c>
      <c r="E14046" t="s">
        <v>10343</v>
      </c>
      <c r="F14046" t="s">
        <v>89</v>
      </c>
      <c r="G14046" t="s">
        <v>89</v>
      </c>
      <c r="H14046" t="s">
        <v>93</v>
      </c>
    </row>
    <row r="14047" spans="1:8" x14ac:dyDescent="0.25">
      <c r="A14047" t="s">
        <v>448</v>
      </c>
      <c r="B14047" t="s">
        <v>10344</v>
      </c>
      <c r="C14047" t="s">
        <v>89</v>
      </c>
      <c r="D14047" t="s">
        <v>89</v>
      </c>
      <c r="E14047" t="s">
        <v>4059</v>
      </c>
      <c r="F14047" t="s">
        <v>89</v>
      </c>
      <c r="G14047" t="s">
        <v>89</v>
      </c>
      <c r="H14047" t="s">
        <v>93</v>
      </c>
    </row>
    <row r="14048" spans="1:8" x14ac:dyDescent="0.25">
      <c r="A14048" t="s">
        <v>448</v>
      </c>
      <c r="B14048" t="s">
        <v>10345</v>
      </c>
      <c r="C14048" t="s">
        <v>89</v>
      </c>
      <c r="D14048" t="s">
        <v>10346</v>
      </c>
      <c r="E14048" t="s">
        <v>1133</v>
      </c>
      <c r="F14048" t="s">
        <v>89</v>
      </c>
      <c r="G14048" t="s">
        <v>89</v>
      </c>
      <c r="H14048" t="s">
        <v>93</v>
      </c>
    </row>
    <row r="14049" spans="1:8" x14ac:dyDescent="0.25">
      <c r="A14049" t="s">
        <v>448</v>
      </c>
      <c r="B14049" t="s">
        <v>10347</v>
      </c>
      <c r="C14049" t="s">
        <v>89</v>
      </c>
      <c r="D14049" t="s">
        <v>10346</v>
      </c>
      <c r="E14049" t="s">
        <v>1133</v>
      </c>
      <c r="F14049" t="s">
        <v>89</v>
      </c>
      <c r="G14049" t="s">
        <v>89</v>
      </c>
      <c r="H14049" t="s">
        <v>93</v>
      </c>
    </row>
    <row r="14050" spans="1:8" x14ac:dyDescent="0.25">
      <c r="A14050" t="s">
        <v>448</v>
      </c>
      <c r="B14050" t="s">
        <v>10348</v>
      </c>
      <c r="C14050" t="s">
        <v>89</v>
      </c>
      <c r="D14050" t="s">
        <v>10346</v>
      </c>
      <c r="E14050" t="s">
        <v>1133</v>
      </c>
      <c r="F14050" t="s">
        <v>89</v>
      </c>
      <c r="G14050" t="s">
        <v>89</v>
      </c>
      <c r="H14050" t="s">
        <v>93</v>
      </c>
    </row>
    <row r="14051" spans="1:8" x14ac:dyDescent="0.25">
      <c r="A14051" t="s">
        <v>448</v>
      </c>
      <c r="B14051" t="s">
        <v>1284</v>
      </c>
      <c r="C14051" t="s">
        <v>89</v>
      </c>
      <c r="D14051" t="s">
        <v>89</v>
      </c>
      <c r="E14051" t="s">
        <v>1388</v>
      </c>
      <c r="F14051" t="s">
        <v>89</v>
      </c>
      <c r="G14051" t="s">
        <v>89</v>
      </c>
      <c r="H14051" t="s">
        <v>93</v>
      </c>
    </row>
    <row r="14052" spans="1:8" x14ac:dyDescent="0.25">
      <c r="A14052" t="s">
        <v>448</v>
      </c>
      <c r="B14052" t="s">
        <v>1122</v>
      </c>
      <c r="C14052" t="s">
        <v>89</v>
      </c>
      <c r="D14052" t="s">
        <v>89</v>
      </c>
      <c r="E14052" t="s">
        <v>1388</v>
      </c>
      <c r="F14052" t="s">
        <v>89</v>
      </c>
      <c r="G14052" t="s">
        <v>89</v>
      </c>
      <c r="H14052" t="s">
        <v>93</v>
      </c>
    </row>
    <row r="14053" spans="1:8" x14ac:dyDescent="0.25">
      <c r="A14053" t="s">
        <v>448</v>
      </c>
      <c r="B14053" t="s">
        <v>1332</v>
      </c>
      <c r="C14053" t="s">
        <v>89</v>
      </c>
      <c r="D14053" t="s">
        <v>89</v>
      </c>
      <c r="E14053" t="s">
        <v>1388</v>
      </c>
      <c r="F14053" t="s">
        <v>89</v>
      </c>
      <c r="G14053" t="s">
        <v>89</v>
      </c>
      <c r="H14053" t="s">
        <v>93</v>
      </c>
    </row>
    <row r="14054" spans="1:8" x14ac:dyDescent="0.25">
      <c r="A14054" t="s">
        <v>448</v>
      </c>
      <c r="B14054" t="s">
        <v>1124</v>
      </c>
      <c r="C14054" t="s">
        <v>89</v>
      </c>
      <c r="D14054" t="s">
        <v>89</v>
      </c>
      <c r="E14054" t="s">
        <v>1388</v>
      </c>
      <c r="F14054" t="s">
        <v>89</v>
      </c>
      <c r="G14054" t="s">
        <v>89</v>
      </c>
      <c r="H14054" t="s">
        <v>93</v>
      </c>
    </row>
    <row r="14055" spans="1:8" x14ac:dyDescent="0.25">
      <c r="A14055" t="s">
        <v>448</v>
      </c>
      <c r="B14055" t="s">
        <v>1125</v>
      </c>
      <c r="C14055" t="s">
        <v>89</v>
      </c>
      <c r="D14055" t="s">
        <v>89</v>
      </c>
      <c r="E14055" t="s">
        <v>1388</v>
      </c>
      <c r="F14055" t="s">
        <v>89</v>
      </c>
      <c r="G14055" t="s">
        <v>89</v>
      </c>
      <c r="H14055" t="s">
        <v>93</v>
      </c>
    </row>
    <row r="14056" spans="1:8" x14ac:dyDescent="0.25">
      <c r="A14056" t="s">
        <v>448</v>
      </c>
      <c r="B14056" t="s">
        <v>1512</v>
      </c>
      <c r="C14056" t="s">
        <v>89</v>
      </c>
      <c r="D14056" t="s">
        <v>89</v>
      </c>
      <c r="E14056" t="s">
        <v>1267</v>
      </c>
      <c r="F14056" t="s">
        <v>89</v>
      </c>
      <c r="G14056" t="s">
        <v>89</v>
      </c>
      <c r="H14056" t="s">
        <v>93</v>
      </c>
    </row>
    <row r="14057" spans="1:8" x14ac:dyDescent="0.25">
      <c r="A14057" t="s">
        <v>448</v>
      </c>
      <c r="B14057" t="s">
        <v>1414</v>
      </c>
      <c r="C14057" t="s">
        <v>89</v>
      </c>
      <c r="D14057" t="s">
        <v>89</v>
      </c>
      <c r="E14057" t="s">
        <v>1133</v>
      </c>
      <c r="F14057" t="s">
        <v>89</v>
      </c>
      <c r="G14057" t="s">
        <v>89</v>
      </c>
      <c r="H14057" t="s">
        <v>93</v>
      </c>
    </row>
    <row r="14058" spans="1:8" x14ac:dyDescent="0.25">
      <c r="A14058" t="s">
        <v>448</v>
      </c>
      <c r="B14058" t="s">
        <v>1268</v>
      </c>
      <c r="C14058" t="s">
        <v>89</v>
      </c>
      <c r="D14058" t="s">
        <v>89</v>
      </c>
      <c r="E14058" t="s">
        <v>4059</v>
      </c>
      <c r="F14058" t="s">
        <v>89</v>
      </c>
      <c r="G14058" t="s">
        <v>89</v>
      </c>
      <c r="H14058" t="s">
        <v>93</v>
      </c>
    </row>
    <row r="14059" spans="1:8" x14ac:dyDescent="0.25">
      <c r="A14059" t="s">
        <v>448</v>
      </c>
      <c r="B14059" t="s">
        <v>1337</v>
      </c>
      <c r="C14059" t="s">
        <v>89</v>
      </c>
      <c r="D14059" t="s">
        <v>89</v>
      </c>
      <c r="E14059" t="s">
        <v>4059</v>
      </c>
      <c r="F14059" t="s">
        <v>89</v>
      </c>
      <c r="G14059" t="s">
        <v>89</v>
      </c>
      <c r="H14059" t="s">
        <v>93</v>
      </c>
    </row>
    <row r="14060" spans="1:8" x14ac:dyDescent="0.25">
      <c r="A14060" t="s">
        <v>448</v>
      </c>
      <c r="B14060" t="s">
        <v>3068</v>
      </c>
      <c r="C14060" t="s">
        <v>89</v>
      </c>
      <c r="D14060" t="s">
        <v>89</v>
      </c>
      <c r="E14060" t="s">
        <v>4059</v>
      </c>
      <c r="F14060" t="s">
        <v>89</v>
      </c>
      <c r="G14060" t="s">
        <v>89</v>
      </c>
      <c r="H14060" t="s">
        <v>93</v>
      </c>
    </row>
    <row r="14061" spans="1:8" x14ac:dyDescent="0.25">
      <c r="A14061" t="s">
        <v>448</v>
      </c>
      <c r="B14061" t="s">
        <v>1269</v>
      </c>
      <c r="C14061" t="s">
        <v>89</v>
      </c>
      <c r="D14061" t="s">
        <v>89</v>
      </c>
      <c r="E14061" t="s">
        <v>4059</v>
      </c>
      <c r="F14061" t="s">
        <v>89</v>
      </c>
      <c r="G14061" t="s">
        <v>89</v>
      </c>
      <c r="H14061" t="s">
        <v>93</v>
      </c>
    </row>
    <row r="14062" spans="1:8" x14ac:dyDescent="0.25">
      <c r="A14062" t="s">
        <v>448</v>
      </c>
      <c r="B14062" t="s">
        <v>1270</v>
      </c>
      <c r="C14062" t="s">
        <v>89</v>
      </c>
      <c r="D14062" t="s">
        <v>89</v>
      </c>
      <c r="E14062" t="s">
        <v>4059</v>
      </c>
      <c r="F14062" t="s">
        <v>89</v>
      </c>
      <c r="G14062" t="s">
        <v>89</v>
      </c>
      <c r="H14062" t="s">
        <v>93</v>
      </c>
    </row>
    <row r="14063" spans="1:8" x14ac:dyDescent="0.25">
      <c r="A14063" t="s">
        <v>448</v>
      </c>
      <c r="B14063" t="s">
        <v>2543</v>
      </c>
      <c r="C14063" t="s">
        <v>89</v>
      </c>
      <c r="D14063" t="s">
        <v>89</v>
      </c>
      <c r="E14063" t="s">
        <v>1221</v>
      </c>
      <c r="F14063" t="s">
        <v>89</v>
      </c>
      <c r="G14063" t="s">
        <v>89</v>
      </c>
      <c r="H14063" t="s">
        <v>93</v>
      </c>
    </row>
    <row r="14064" spans="1:8" x14ac:dyDescent="0.25">
      <c r="A14064" t="s">
        <v>448</v>
      </c>
      <c r="B14064" t="s">
        <v>10349</v>
      </c>
      <c r="C14064" t="s">
        <v>89</v>
      </c>
      <c r="D14064" t="s">
        <v>89</v>
      </c>
      <c r="E14064" t="s">
        <v>1221</v>
      </c>
      <c r="F14064" t="s">
        <v>89</v>
      </c>
      <c r="G14064" t="s">
        <v>89</v>
      </c>
      <c r="H14064" t="s">
        <v>93</v>
      </c>
    </row>
    <row r="14065" spans="1:8" x14ac:dyDescent="0.25">
      <c r="A14065" t="s">
        <v>448</v>
      </c>
      <c r="B14065" t="s">
        <v>4265</v>
      </c>
      <c r="C14065" t="s">
        <v>89</v>
      </c>
      <c r="D14065" t="s">
        <v>89</v>
      </c>
      <c r="E14065" t="s">
        <v>1221</v>
      </c>
      <c r="F14065" t="s">
        <v>89</v>
      </c>
      <c r="G14065" t="s">
        <v>89</v>
      </c>
      <c r="H14065" t="s">
        <v>93</v>
      </c>
    </row>
    <row r="14066" spans="1:8" x14ac:dyDescent="0.25">
      <c r="A14066" t="s">
        <v>448</v>
      </c>
      <c r="B14066" t="s">
        <v>1138</v>
      </c>
      <c r="C14066" t="s">
        <v>89</v>
      </c>
      <c r="D14066" t="s">
        <v>89</v>
      </c>
      <c r="E14066" t="s">
        <v>1139</v>
      </c>
      <c r="F14066" t="s">
        <v>89</v>
      </c>
      <c r="G14066" t="s">
        <v>89</v>
      </c>
      <c r="H14066" t="s">
        <v>93</v>
      </c>
    </row>
    <row r="14067" spans="1:8" x14ac:dyDescent="0.25">
      <c r="A14067" t="s">
        <v>449</v>
      </c>
      <c r="B14067" t="s">
        <v>10284</v>
      </c>
      <c r="C14067" t="s">
        <v>89</v>
      </c>
      <c r="D14067" t="s">
        <v>10350</v>
      </c>
      <c r="E14067" t="s">
        <v>10286</v>
      </c>
      <c r="F14067" t="s">
        <v>89</v>
      </c>
      <c r="G14067" t="s">
        <v>89</v>
      </c>
      <c r="H14067" t="s">
        <v>93</v>
      </c>
    </row>
    <row r="14068" spans="1:8" x14ac:dyDescent="0.25">
      <c r="A14068" t="s">
        <v>449</v>
      </c>
      <c r="B14068" t="s">
        <v>10287</v>
      </c>
      <c r="C14068" t="s">
        <v>89</v>
      </c>
      <c r="D14068" t="s">
        <v>10351</v>
      </c>
      <c r="E14068" t="s">
        <v>10289</v>
      </c>
      <c r="F14068" t="s">
        <v>89</v>
      </c>
      <c r="G14068" t="s">
        <v>89</v>
      </c>
      <c r="H14068" t="s">
        <v>93</v>
      </c>
    </row>
    <row r="14069" spans="1:8" x14ac:dyDescent="0.25">
      <c r="A14069" t="s">
        <v>449</v>
      </c>
      <c r="B14069" t="s">
        <v>10352</v>
      </c>
      <c r="C14069" t="s">
        <v>89</v>
      </c>
      <c r="D14069" t="s">
        <v>10353</v>
      </c>
      <c r="E14069" t="s">
        <v>10292</v>
      </c>
      <c r="F14069" t="s">
        <v>89</v>
      </c>
      <c r="G14069" t="s">
        <v>89</v>
      </c>
      <c r="H14069" t="s">
        <v>93</v>
      </c>
    </row>
    <row r="14070" spans="1:8" x14ac:dyDescent="0.25">
      <c r="A14070" t="s">
        <v>449</v>
      </c>
      <c r="B14070" t="s">
        <v>10324</v>
      </c>
      <c r="C14070" t="s">
        <v>89</v>
      </c>
      <c r="D14070" t="s">
        <v>10354</v>
      </c>
      <c r="E14070" t="s">
        <v>10286</v>
      </c>
      <c r="F14070" t="s">
        <v>89</v>
      </c>
      <c r="G14070" t="s">
        <v>89</v>
      </c>
      <c r="H14070" t="s">
        <v>93</v>
      </c>
    </row>
    <row r="14071" spans="1:8" x14ac:dyDescent="0.25">
      <c r="A14071" t="s">
        <v>449</v>
      </c>
      <c r="B14071" t="s">
        <v>10329</v>
      </c>
      <c r="C14071" t="s">
        <v>89</v>
      </c>
      <c r="D14071" t="s">
        <v>10350</v>
      </c>
      <c r="E14071" t="s">
        <v>4065</v>
      </c>
      <c r="F14071" t="s">
        <v>89</v>
      </c>
      <c r="G14071" t="s">
        <v>89</v>
      </c>
      <c r="H14071" t="s">
        <v>93</v>
      </c>
    </row>
    <row r="14072" spans="1:8" x14ac:dyDescent="0.25">
      <c r="A14072" t="s">
        <v>449</v>
      </c>
      <c r="B14072" t="s">
        <v>10352</v>
      </c>
      <c r="C14072" t="s">
        <v>89</v>
      </c>
      <c r="D14072" t="s">
        <v>10353</v>
      </c>
      <c r="E14072" t="s">
        <v>10292</v>
      </c>
      <c r="F14072" t="s">
        <v>89</v>
      </c>
      <c r="G14072" t="s">
        <v>89</v>
      </c>
      <c r="H14072" t="s">
        <v>93</v>
      </c>
    </row>
    <row r="14073" spans="1:8" x14ac:dyDescent="0.25">
      <c r="A14073" t="s">
        <v>449</v>
      </c>
      <c r="B14073" t="s">
        <v>10355</v>
      </c>
      <c r="C14073" t="s">
        <v>89</v>
      </c>
      <c r="D14073" t="s">
        <v>10356</v>
      </c>
      <c r="E14073" t="s">
        <v>10292</v>
      </c>
      <c r="F14073" t="s">
        <v>89</v>
      </c>
      <c r="G14073" t="s">
        <v>89</v>
      </c>
      <c r="H14073" t="s">
        <v>93</v>
      </c>
    </row>
    <row r="14074" spans="1:8" x14ac:dyDescent="0.25">
      <c r="A14074" t="s">
        <v>449</v>
      </c>
      <c r="B14074" t="s">
        <v>10357</v>
      </c>
      <c r="C14074" t="s">
        <v>89</v>
      </c>
      <c r="D14074" t="s">
        <v>10358</v>
      </c>
      <c r="E14074" t="s">
        <v>10295</v>
      </c>
      <c r="F14074" t="s">
        <v>89</v>
      </c>
      <c r="G14074" t="s">
        <v>89</v>
      </c>
      <c r="H14074" t="s">
        <v>93</v>
      </c>
    </row>
    <row r="14075" spans="1:8" x14ac:dyDescent="0.25">
      <c r="A14075" t="s">
        <v>449</v>
      </c>
      <c r="B14075" t="s">
        <v>10359</v>
      </c>
      <c r="C14075" t="s">
        <v>89</v>
      </c>
      <c r="D14075" t="s">
        <v>10360</v>
      </c>
      <c r="E14075" t="s">
        <v>10295</v>
      </c>
      <c r="F14075" t="s">
        <v>89</v>
      </c>
      <c r="G14075" t="s">
        <v>89</v>
      </c>
      <c r="H14075" t="s">
        <v>93</v>
      </c>
    </row>
    <row r="14076" spans="1:8" x14ac:dyDescent="0.25">
      <c r="A14076" t="s">
        <v>449</v>
      </c>
      <c r="B14076" t="s">
        <v>10302</v>
      </c>
      <c r="C14076" t="s">
        <v>89</v>
      </c>
      <c r="D14076" t="s">
        <v>10361</v>
      </c>
      <c r="E14076" t="s">
        <v>10304</v>
      </c>
      <c r="F14076" t="s">
        <v>89</v>
      </c>
      <c r="G14076" t="s">
        <v>89</v>
      </c>
      <c r="H14076" t="s">
        <v>93</v>
      </c>
    </row>
    <row r="14077" spans="1:8" x14ac:dyDescent="0.25">
      <c r="A14077" t="s">
        <v>449</v>
      </c>
      <c r="B14077" t="s">
        <v>10287</v>
      </c>
      <c r="C14077" t="s">
        <v>89</v>
      </c>
      <c r="D14077" t="s">
        <v>10351</v>
      </c>
      <c r="E14077" t="s">
        <v>10289</v>
      </c>
      <c r="F14077" t="s">
        <v>89</v>
      </c>
      <c r="G14077" t="s">
        <v>89</v>
      </c>
      <c r="H14077" t="s">
        <v>93</v>
      </c>
    </row>
    <row r="14078" spans="1:8" x14ac:dyDescent="0.25">
      <c r="A14078" t="s">
        <v>449</v>
      </c>
      <c r="B14078" t="s">
        <v>10305</v>
      </c>
      <c r="C14078" t="s">
        <v>89</v>
      </c>
      <c r="D14078" t="s">
        <v>10362</v>
      </c>
      <c r="E14078" t="s">
        <v>10307</v>
      </c>
      <c r="F14078" t="s">
        <v>89</v>
      </c>
      <c r="G14078" t="s">
        <v>89</v>
      </c>
      <c r="H14078" t="s">
        <v>93</v>
      </c>
    </row>
    <row r="14079" spans="1:8" x14ac:dyDescent="0.25">
      <c r="A14079" t="s">
        <v>449</v>
      </c>
      <c r="B14079" t="s">
        <v>10308</v>
      </c>
      <c r="C14079" t="s">
        <v>89</v>
      </c>
      <c r="D14079" t="s">
        <v>10363</v>
      </c>
      <c r="E14079" t="s">
        <v>10289</v>
      </c>
      <c r="F14079" t="s">
        <v>89</v>
      </c>
      <c r="G14079" t="s">
        <v>89</v>
      </c>
      <c r="H14079" t="s">
        <v>93</v>
      </c>
    </row>
    <row r="14080" spans="1:8" x14ac:dyDescent="0.25">
      <c r="A14080" t="s">
        <v>449</v>
      </c>
      <c r="B14080" t="s">
        <v>10310</v>
      </c>
      <c r="C14080" t="s">
        <v>89</v>
      </c>
      <c r="D14080" t="s">
        <v>10364</v>
      </c>
      <c r="E14080" t="s">
        <v>10289</v>
      </c>
      <c r="F14080" t="s">
        <v>89</v>
      </c>
      <c r="G14080" t="s">
        <v>89</v>
      </c>
      <c r="H14080" t="s">
        <v>93</v>
      </c>
    </row>
    <row r="14081" spans="1:8" x14ac:dyDescent="0.25">
      <c r="A14081" t="s">
        <v>449</v>
      </c>
      <c r="B14081" t="s">
        <v>10312</v>
      </c>
      <c r="C14081" t="s">
        <v>89</v>
      </c>
      <c r="D14081" t="s">
        <v>10365</v>
      </c>
      <c r="E14081" t="s">
        <v>10289</v>
      </c>
      <c r="F14081" t="s">
        <v>89</v>
      </c>
      <c r="G14081" t="s">
        <v>89</v>
      </c>
      <c r="H14081" t="s">
        <v>93</v>
      </c>
    </row>
    <row r="14082" spans="1:8" x14ac:dyDescent="0.25">
      <c r="A14082" t="s">
        <v>449</v>
      </c>
      <c r="B14082" t="s">
        <v>10314</v>
      </c>
      <c r="C14082" t="s">
        <v>89</v>
      </c>
      <c r="D14082" t="s">
        <v>10366</v>
      </c>
      <c r="E14082" t="s">
        <v>4095</v>
      </c>
      <c r="F14082" t="s">
        <v>89</v>
      </c>
      <c r="G14082" t="s">
        <v>89</v>
      </c>
      <c r="H14082" t="s">
        <v>93</v>
      </c>
    </row>
    <row r="14083" spans="1:8" x14ac:dyDescent="0.25">
      <c r="A14083" t="s">
        <v>449</v>
      </c>
      <c r="B14083" t="s">
        <v>10316</v>
      </c>
      <c r="C14083" t="s">
        <v>89</v>
      </c>
      <c r="D14083" t="s">
        <v>10367</v>
      </c>
      <c r="E14083" t="s">
        <v>4095</v>
      </c>
      <c r="F14083" t="s">
        <v>89</v>
      </c>
      <c r="G14083" t="s">
        <v>89</v>
      </c>
      <c r="H14083" t="s">
        <v>93</v>
      </c>
    </row>
    <row r="14084" spans="1:8" x14ac:dyDescent="0.25">
      <c r="A14084" t="s">
        <v>449</v>
      </c>
      <c r="B14084" t="s">
        <v>10318</v>
      </c>
      <c r="C14084" t="s">
        <v>89</v>
      </c>
      <c r="D14084" t="s">
        <v>10368</v>
      </c>
      <c r="E14084" t="s">
        <v>10320</v>
      </c>
      <c r="F14084" t="s">
        <v>89</v>
      </c>
      <c r="G14084" t="s">
        <v>89</v>
      </c>
      <c r="H14084" t="s">
        <v>93</v>
      </c>
    </row>
    <row r="14085" spans="1:8" x14ac:dyDescent="0.25">
      <c r="A14085" t="s">
        <v>449</v>
      </c>
      <c r="B14085" t="s">
        <v>10284</v>
      </c>
      <c r="C14085" t="s">
        <v>89</v>
      </c>
      <c r="D14085" t="s">
        <v>10350</v>
      </c>
      <c r="E14085" t="s">
        <v>10286</v>
      </c>
      <c r="F14085" t="s">
        <v>89</v>
      </c>
      <c r="G14085" t="s">
        <v>89</v>
      </c>
      <c r="H14085" t="s">
        <v>93</v>
      </c>
    </row>
    <row r="14086" spans="1:8" x14ac:dyDescent="0.25">
      <c r="A14086" t="s">
        <v>449</v>
      </c>
      <c r="B14086" t="s">
        <v>7286</v>
      </c>
      <c r="C14086" t="s">
        <v>89</v>
      </c>
      <c r="D14086" t="s">
        <v>10369</v>
      </c>
      <c r="E14086" t="s">
        <v>10286</v>
      </c>
      <c r="F14086" t="s">
        <v>89</v>
      </c>
      <c r="G14086" t="s">
        <v>89</v>
      </c>
      <c r="H14086" t="s">
        <v>93</v>
      </c>
    </row>
    <row r="14087" spans="1:8" x14ac:dyDescent="0.25">
      <c r="A14087" t="s">
        <v>449</v>
      </c>
      <c r="B14087" t="s">
        <v>10324</v>
      </c>
      <c r="C14087" t="s">
        <v>89</v>
      </c>
      <c r="D14087" t="s">
        <v>10354</v>
      </c>
      <c r="E14087" t="s">
        <v>10286</v>
      </c>
      <c r="F14087" t="s">
        <v>89</v>
      </c>
      <c r="G14087" t="s">
        <v>89</v>
      </c>
      <c r="H14087" t="s">
        <v>93</v>
      </c>
    </row>
    <row r="14088" spans="1:8" x14ac:dyDescent="0.25">
      <c r="A14088" t="s">
        <v>449</v>
      </c>
      <c r="B14088" t="s">
        <v>10327</v>
      </c>
      <c r="C14088" t="s">
        <v>89</v>
      </c>
      <c r="D14088" t="s">
        <v>10370</v>
      </c>
      <c r="E14088" t="s">
        <v>10286</v>
      </c>
      <c r="F14088" t="s">
        <v>89</v>
      </c>
      <c r="G14088" t="s">
        <v>89</v>
      </c>
      <c r="H14088" t="s">
        <v>93</v>
      </c>
    </row>
    <row r="14089" spans="1:8" x14ac:dyDescent="0.25">
      <c r="A14089" t="s">
        <v>449</v>
      </c>
      <c r="B14089" t="s">
        <v>10321</v>
      </c>
      <c r="C14089" t="s">
        <v>89</v>
      </c>
      <c r="D14089" t="s">
        <v>10371</v>
      </c>
      <c r="E14089" t="s">
        <v>10323</v>
      </c>
      <c r="F14089" t="s">
        <v>89</v>
      </c>
      <c r="G14089" t="s">
        <v>89</v>
      </c>
      <c r="H14089" t="s">
        <v>93</v>
      </c>
    </row>
    <row r="14090" spans="1:8" x14ac:dyDescent="0.25">
      <c r="A14090" t="s">
        <v>449</v>
      </c>
      <c r="B14090" t="s">
        <v>10329</v>
      </c>
      <c r="C14090" t="s">
        <v>89</v>
      </c>
      <c r="D14090" t="s">
        <v>10350</v>
      </c>
      <c r="E14090" t="s">
        <v>4065</v>
      </c>
      <c r="F14090" t="s">
        <v>89</v>
      </c>
      <c r="G14090" t="s">
        <v>89</v>
      </c>
      <c r="H14090" t="s">
        <v>93</v>
      </c>
    </row>
    <row r="14091" spans="1:8" x14ac:dyDescent="0.25">
      <c r="A14091" t="s">
        <v>449</v>
      </c>
      <c r="B14091" t="s">
        <v>10330</v>
      </c>
      <c r="C14091" t="s">
        <v>89</v>
      </c>
      <c r="D14091" t="s">
        <v>10372</v>
      </c>
      <c r="E14091" t="s">
        <v>4065</v>
      </c>
      <c r="F14091" t="s">
        <v>89</v>
      </c>
      <c r="G14091" t="s">
        <v>89</v>
      </c>
      <c r="H14091" t="s">
        <v>93</v>
      </c>
    </row>
    <row r="14092" spans="1:8" x14ac:dyDescent="0.25">
      <c r="A14092" t="s">
        <v>449</v>
      </c>
      <c r="B14092" t="s">
        <v>10332</v>
      </c>
      <c r="C14092" t="s">
        <v>89</v>
      </c>
      <c r="D14092" t="s">
        <v>10373</v>
      </c>
      <c r="E14092" t="s">
        <v>8999</v>
      </c>
      <c r="F14092" t="s">
        <v>89</v>
      </c>
      <c r="G14092" t="s">
        <v>89</v>
      </c>
      <c r="H14092" t="s">
        <v>93</v>
      </c>
    </row>
    <row r="14093" spans="1:8" x14ac:dyDescent="0.25">
      <c r="A14093" t="s">
        <v>449</v>
      </c>
      <c r="B14093" t="s">
        <v>10296</v>
      </c>
      <c r="C14093" t="s">
        <v>89</v>
      </c>
      <c r="D14093" t="s">
        <v>10374</v>
      </c>
      <c r="E14093" t="s">
        <v>1097</v>
      </c>
      <c r="F14093" t="s">
        <v>89</v>
      </c>
      <c r="G14093" t="s">
        <v>89</v>
      </c>
      <c r="H14093" t="s">
        <v>93</v>
      </c>
    </row>
    <row r="14094" spans="1:8" x14ac:dyDescent="0.25">
      <c r="A14094" t="s">
        <v>449</v>
      </c>
      <c r="B14094" t="s">
        <v>10334</v>
      </c>
      <c r="C14094" t="s">
        <v>89</v>
      </c>
      <c r="D14094" t="s">
        <v>10375</v>
      </c>
      <c r="E14094" t="s">
        <v>1097</v>
      </c>
      <c r="F14094" t="s">
        <v>89</v>
      </c>
      <c r="G14094" t="s">
        <v>89</v>
      </c>
      <c r="H14094" t="s">
        <v>93</v>
      </c>
    </row>
    <row r="14095" spans="1:8" x14ac:dyDescent="0.25">
      <c r="A14095" t="s">
        <v>449</v>
      </c>
      <c r="B14095" t="s">
        <v>10336</v>
      </c>
      <c r="C14095" t="s">
        <v>89</v>
      </c>
      <c r="D14095" t="s">
        <v>10376</v>
      </c>
      <c r="E14095" t="s">
        <v>1427</v>
      </c>
      <c r="F14095" t="s">
        <v>89</v>
      </c>
      <c r="G14095" t="s">
        <v>89</v>
      </c>
      <c r="H14095" t="s">
        <v>93</v>
      </c>
    </row>
    <row r="14096" spans="1:8" x14ac:dyDescent="0.25">
      <c r="A14096" t="s">
        <v>449</v>
      </c>
      <c r="B14096" t="s">
        <v>10338</v>
      </c>
      <c r="C14096" t="s">
        <v>89</v>
      </c>
      <c r="D14096" t="s">
        <v>10339</v>
      </c>
      <c r="E14096" t="s">
        <v>1113</v>
      </c>
      <c r="F14096" t="s">
        <v>89</v>
      </c>
      <c r="G14096" t="s">
        <v>89</v>
      </c>
      <c r="H14096" t="s">
        <v>93</v>
      </c>
    </row>
    <row r="14097" spans="1:8" x14ac:dyDescent="0.25">
      <c r="A14097" t="s">
        <v>449</v>
      </c>
      <c r="B14097" t="s">
        <v>10340</v>
      </c>
      <c r="C14097" t="s">
        <v>89</v>
      </c>
      <c r="D14097" t="s">
        <v>89</v>
      </c>
      <c r="E14097" t="s">
        <v>4134</v>
      </c>
      <c r="F14097" t="s">
        <v>89</v>
      </c>
      <c r="G14097" t="s">
        <v>89</v>
      </c>
      <c r="H14097" t="s">
        <v>93</v>
      </c>
    </row>
    <row r="14098" spans="1:8" x14ac:dyDescent="0.25">
      <c r="A14098" t="s">
        <v>449</v>
      </c>
      <c r="B14098" t="s">
        <v>2912</v>
      </c>
      <c r="C14098" t="s">
        <v>89</v>
      </c>
      <c r="D14098" t="s">
        <v>89</v>
      </c>
      <c r="E14098" t="s">
        <v>4134</v>
      </c>
      <c r="F14098" t="s">
        <v>89</v>
      </c>
      <c r="G14098" t="s">
        <v>89</v>
      </c>
      <c r="H14098" t="s">
        <v>93</v>
      </c>
    </row>
    <row r="14099" spans="1:8" x14ac:dyDescent="0.25">
      <c r="A14099" t="s">
        <v>449</v>
      </c>
      <c r="B14099" t="s">
        <v>10341</v>
      </c>
      <c r="C14099" t="s">
        <v>89</v>
      </c>
      <c r="D14099" t="s">
        <v>89</v>
      </c>
      <c r="E14099" t="s">
        <v>4134</v>
      </c>
      <c r="F14099" t="s">
        <v>89</v>
      </c>
      <c r="G14099" t="s">
        <v>89</v>
      </c>
      <c r="H14099" t="s">
        <v>93</v>
      </c>
    </row>
    <row r="14100" spans="1:8" x14ac:dyDescent="0.25">
      <c r="A14100" t="s">
        <v>449</v>
      </c>
      <c r="B14100" t="s">
        <v>6745</v>
      </c>
      <c r="C14100" t="s">
        <v>89</v>
      </c>
      <c r="D14100" t="s">
        <v>89</v>
      </c>
      <c r="E14100" t="s">
        <v>10342</v>
      </c>
      <c r="F14100" t="s">
        <v>89</v>
      </c>
      <c r="G14100" t="s">
        <v>89</v>
      </c>
      <c r="H14100" t="s">
        <v>93</v>
      </c>
    </row>
    <row r="14101" spans="1:8" x14ac:dyDescent="0.25">
      <c r="A14101" t="s">
        <v>449</v>
      </c>
      <c r="B14101" t="s">
        <v>6746</v>
      </c>
      <c r="C14101" t="s">
        <v>89</v>
      </c>
      <c r="D14101" t="s">
        <v>89</v>
      </c>
      <c r="E14101" t="s">
        <v>10343</v>
      </c>
      <c r="F14101" t="s">
        <v>89</v>
      </c>
      <c r="G14101" t="s">
        <v>89</v>
      </c>
      <c r="H14101" t="s">
        <v>93</v>
      </c>
    </row>
    <row r="14102" spans="1:8" x14ac:dyDescent="0.25">
      <c r="A14102" t="s">
        <v>449</v>
      </c>
      <c r="B14102" t="s">
        <v>10344</v>
      </c>
      <c r="C14102" t="s">
        <v>89</v>
      </c>
      <c r="D14102" t="s">
        <v>89</v>
      </c>
      <c r="E14102" t="s">
        <v>4059</v>
      </c>
      <c r="F14102" t="s">
        <v>89</v>
      </c>
      <c r="G14102" t="s">
        <v>89</v>
      </c>
      <c r="H14102" t="s">
        <v>93</v>
      </c>
    </row>
    <row r="14103" spans="1:8" x14ac:dyDescent="0.25">
      <c r="A14103" t="s">
        <v>449</v>
      </c>
      <c r="B14103" t="s">
        <v>10347</v>
      </c>
      <c r="C14103" t="s">
        <v>89</v>
      </c>
      <c r="D14103" t="s">
        <v>10346</v>
      </c>
      <c r="E14103" t="s">
        <v>1133</v>
      </c>
      <c r="F14103" t="s">
        <v>89</v>
      </c>
      <c r="G14103" t="s">
        <v>89</v>
      </c>
      <c r="H14103" t="s">
        <v>93</v>
      </c>
    </row>
    <row r="14104" spans="1:8" x14ac:dyDescent="0.25">
      <c r="A14104" t="s">
        <v>449</v>
      </c>
      <c r="B14104" t="s">
        <v>10348</v>
      </c>
      <c r="C14104" t="s">
        <v>89</v>
      </c>
      <c r="D14104" t="s">
        <v>10346</v>
      </c>
      <c r="E14104" t="s">
        <v>1133</v>
      </c>
      <c r="F14104" t="s">
        <v>89</v>
      </c>
      <c r="G14104" t="s">
        <v>89</v>
      </c>
      <c r="H14104" t="s">
        <v>93</v>
      </c>
    </row>
    <row r="14105" spans="1:8" x14ac:dyDescent="0.25">
      <c r="A14105" t="s">
        <v>449</v>
      </c>
      <c r="B14105" t="s">
        <v>1122</v>
      </c>
      <c r="C14105" t="s">
        <v>89</v>
      </c>
      <c r="D14105" t="s">
        <v>89</v>
      </c>
      <c r="E14105" t="s">
        <v>1388</v>
      </c>
      <c r="F14105" t="s">
        <v>89</v>
      </c>
      <c r="G14105" t="s">
        <v>89</v>
      </c>
      <c r="H14105" t="s">
        <v>93</v>
      </c>
    </row>
    <row r="14106" spans="1:8" x14ac:dyDescent="0.25">
      <c r="A14106" t="s">
        <v>449</v>
      </c>
      <c r="B14106" t="s">
        <v>1331</v>
      </c>
      <c r="C14106" t="s">
        <v>89</v>
      </c>
      <c r="D14106" t="s">
        <v>89</v>
      </c>
      <c r="E14106" t="s">
        <v>1388</v>
      </c>
      <c r="F14106" t="s">
        <v>89</v>
      </c>
      <c r="G14106" t="s">
        <v>89</v>
      </c>
      <c r="H14106" t="s">
        <v>93</v>
      </c>
    </row>
    <row r="14107" spans="1:8" x14ac:dyDescent="0.25">
      <c r="A14107" t="s">
        <v>449</v>
      </c>
      <c r="B14107" t="s">
        <v>1332</v>
      </c>
      <c r="C14107" t="s">
        <v>89</v>
      </c>
      <c r="D14107" t="s">
        <v>89</v>
      </c>
      <c r="E14107" t="s">
        <v>1388</v>
      </c>
      <c r="F14107" t="s">
        <v>89</v>
      </c>
      <c r="G14107" t="s">
        <v>89</v>
      </c>
      <c r="H14107" t="s">
        <v>93</v>
      </c>
    </row>
    <row r="14108" spans="1:8" x14ac:dyDescent="0.25">
      <c r="A14108" t="s">
        <v>449</v>
      </c>
      <c r="B14108" t="s">
        <v>1124</v>
      </c>
      <c r="C14108" t="s">
        <v>89</v>
      </c>
      <c r="D14108" t="s">
        <v>89</v>
      </c>
      <c r="E14108" t="s">
        <v>1388</v>
      </c>
      <c r="F14108" t="s">
        <v>89</v>
      </c>
      <c r="G14108" t="s">
        <v>89</v>
      </c>
      <c r="H14108" t="s">
        <v>93</v>
      </c>
    </row>
    <row r="14109" spans="1:8" x14ac:dyDescent="0.25">
      <c r="A14109" t="s">
        <v>449</v>
      </c>
      <c r="B14109" t="s">
        <v>1125</v>
      </c>
      <c r="C14109" t="s">
        <v>89</v>
      </c>
      <c r="D14109" t="s">
        <v>89</v>
      </c>
      <c r="E14109" t="s">
        <v>1388</v>
      </c>
      <c r="F14109" t="s">
        <v>89</v>
      </c>
      <c r="G14109" t="s">
        <v>89</v>
      </c>
      <c r="H14109" t="s">
        <v>93</v>
      </c>
    </row>
    <row r="14110" spans="1:8" x14ac:dyDescent="0.25">
      <c r="A14110" t="s">
        <v>449</v>
      </c>
      <c r="B14110" t="s">
        <v>1512</v>
      </c>
      <c r="C14110" t="s">
        <v>89</v>
      </c>
      <c r="D14110" t="s">
        <v>89</v>
      </c>
      <c r="E14110" t="s">
        <v>1267</v>
      </c>
      <c r="F14110" t="s">
        <v>89</v>
      </c>
      <c r="G14110" t="s">
        <v>89</v>
      </c>
      <c r="H14110" t="s">
        <v>93</v>
      </c>
    </row>
    <row r="14111" spans="1:8" x14ac:dyDescent="0.25">
      <c r="A14111" t="s">
        <v>449</v>
      </c>
      <c r="B14111" t="s">
        <v>1414</v>
      </c>
      <c r="C14111" t="s">
        <v>89</v>
      </c>
      <c r="D14111" t="s">
        <v>89</v>
      </c>
      <c r="E14111" t="s">
        <v>1133</v>
      </c>
      <c r="F14111" t="s">
        <v>89</v>
      </c>
      <c r="G14111" t="s">
        <v>89</v>
      </c>
      <c r="H14111" t="s">
        <v>93</v>
      </c>
    </row>
    <row r="14112" spans="1:8" x14ac:dyDescent="0.25">
      <c r="A14112" t="s">
        <v>449</v>
      </c>
      <c r="B14112" t="s">
        <v>1268</v>
      </c>
      <c r="C14112" t="s">
        <v>89</v>
      </c>
      <c r="D14112" t="s">
        <v>89</v>
      </c>
      <c r="E14112" t="s">
        <v>4059</v>
      </c>
      <c r="F14112" t="s">
        <v>89</v>
      </c>
      <c r="G14112" t="s">
        <v>89</v>
      </c>
      <c r="H14112" t="s">
        <v>93</v>
      </c>
    </row>
    <row r="14113" spans="1:8" x14ac:dyDescent="0.25">
      <c r="A14113" t="s">
        <v>449</v>
      </c>
      <c r="B14113" t="s">
        <v>1336</v>
      </c>
      <c r="C14113" t="s">
        <v>89</v>
      </c>
      <c r="D14113" t="s">
        <v>89</v>
      </c>
      <c r="E14113" t="s">
        <v>4059</v>
      </c>
      <c r="F14113" t="s">
        <v>89</v>
      </c>
      <c r="G14113" t="s">
        <v>89</v>
      </c>
      <c r="H14113" t="s">
        <v>93</v>
      </c>
    </row>
    <row r="14114" spans="1:8" x14ac:dyDescent="0.25">
      <c r="A14114" t="s">
        <v>449</v>
      </c>
      <c r="B14114" t="s">
        <v>1337</v>
      </c>
      <c r="C14114" t="s">
        <v>89</v>
      </c>
      <c r="D14114" t="s">
        <v>89</v>
      </c>
      <c r="E14114" t="s">
        <v>4059</v>
      </c>
      <c r="F14114" t="s">
        <v>89</v>
      </c>
      <c r="G14114" t="s">
        <v>89</v>
      </c>
      <c r="H14114" t="s">
        <v>93</v>
      </c>
    </row>
    <row r="14115" spans="1:8" x14ac:dyDescent="0.25">
      <c r="A14115" t="s">
        <v>449</v>
      </c>
      <c r="B14115" t="s">
        <v>1269</v>
      </c>
      <c r="C14115" t="s">
        <v>89</v>
      </c>
      <c r="D14115" t="s">
        <v>89</v>
      </c>
      <c r="E14115" t="s">
        <v>4059</v>
      </c>
      <c r="F14115" t="s">
        <v>89</v>
      </c>
      <c r="G14115" t="s">
        <v>89</v>
      </c>
      <c r="H14115" t="s">
        <v>93</v>
      </c>
    </row>
    <row r="14116" spans="1:8" x14ac:dyDescent="0.25">
      <c r="A14116" t="s">
        <v>449</v>
      </c>
      <c r="B14116" t="s">
        <v>1270</v>
      </c>
      <c r="C14116" t="s">
        <v>89</v>
      </c>
      <c r="D14116" t="s">
        <v>89</v>
      </c>
      <c r="E14116" t="s">
        <v>4059</v>
      </c>
      <c r="F14116" t="s">
        <v>89</v>
      </c>
      <c r="G14116" t="s">
        <v>89</v>
      </c>
      <c r="H14116" t="s">
        <v>93</v>
      </c>
    </row>
    <row r="14117" spans="1:8" x14ac:dyDescent="0.25">
      <c r="A14117" t="s">
        <v>449</v>
      </c>
      <c r="B14117" t="s">
        <v>4265</v>
      </c>
      <c r="C14117" t="s">
        <v>89</v>
      </c>
      <c r="D14117" t="s">
        <v>89</v>
      </c>
      <c r="E14117" t="s">
        <v>1221</v>
      </c>
      <c r="F14117" t="s">
        <v>89</v>
      </c>
      <c r="G14117" t="s">
        <v>89</v>
      </c>
      <c r="H14117" t="s">
        <v>93</v>
      </c>
    </row>
    <row r="14118" spans="1:8" x14ac:dyDescent="0.25">
      <c r="A14118" t="s">
        <v>449</v>
      </c>
      <c r="B14118" t="s">
        <v>2543</v>
      </c>
      <c r="C14118" t="s">
        <v>89</v>
      </c>
      <c r="D14118" t="s">
        <v>89</v>
      </c>
      <c r="E14118" t="s">
        <v>1221</v>
      </c>
      <c r="F14118" t="s">
        <v>89</v>
      </c>
      <c r="G14118" t="s">
        <v>89</v>
      </c>
      <c r="H14118" t="s">
        <v>93</v>
      </c>
    </row>
    <row r="14119" spans="1:8" x14ac:dyDescent="0.25">
      <c r="A14119" t="s">
        <v>449</v>
      </c>
      <c r="B14119" t="s">
        <v>10349</v>
      </c>
      <c r="C14119" t="s">
        <v>89</v>
      </c>
      <c r="D14119" t="s">
        <v>89</v>
      </c>
      <c r="E14119" t="s">
        <v>1221</v>
      </c>
      <c r="F14119" t="s">
        <v>89</v>
      </c>
      <c r="G14119" t="s">
        <v>89</v>
      </c>
      <c r="H14119" t="s">
        <v>93</v>
      </c>
    </row>
    <row r="14120" spans="1:8" x14ac:dyDescent="0.25">
      <c r="A14120" t="s">
        <v>449</v>
      </c>
      <c r="B14120" t="s">
        <v>1138</v>
      </c>
      <c r="C14120" t="s">
        <v>89</v>
      </c>
      <c r="D14120" t="s">
        <v>89</v>
      </c>
      <c r="E14120" t="s">
        <v>1139</v>
      </c>
      <c r="F14120" t="s">
        <v>89</v>
      </c>
      <c r="G14120" t="s">
        <v>89</v>
      </c>
      <c r="H14120" t="s">
        <v>93</v>
      </c>
    </row>
    <row r="14121" spans="1:8" x14ac:dyDescent="0.25">
      <c r="A14121" t="s">
        <v>450</v>
      </c>
      <c r="B14121" t="s">
        <v>10377</v>
      </c>
      <c r="C14121" t="s">
        <v>89</v>
      </c>
      <c r="D14121" t="s">
        <v>10378</v>
      </c>
      <c r="E14121" t="s">
        <v>1162</v>
      </c>
      <c r="F14121" t="s">
        <v>89</v>
      </c>
      <c r="G14121" t="s">
        <v>89</v>
      </c>
      <c r="H14121" t="s">
        <v>93</v>
      </c>
    </row>
    <row r="14122" spans="1:8" x14ac:dyDescent="0.25">
      <c r="A14122" t="s">
        <v>450</v>
      </c>
      <c r="B14122" t="s">
        <v>5013</v>
      </c>
      <c r="C14122" t="s">
        <v>89</v>
      </c>
      <c r="D14122" t="s">
        <v>10379</v>
      </c>
      <c r="E14122" t="s">
        <v>1164</v>
      </c>
      <c r="F14122" t="s">
        <v>89</v>
      </c>
      <c r="G14122" t="s">
        <v>89</v>
      </c>
      <c r="H14122" t="s">
        <v>93</v>
      </c>
    </row>
    <row r="14123" spans="1:8" x14ac:dyDescent="0.25">
      <c r="A14123" t="s">
        <v>450</v>
      </c>
      <c r="B14123" t="s">
        <v>5443</v>
      </c>
      <c r="C14123" t="s">
        <v>89</v>
      </c>
      <c r="D14123" t="s">
        <v>2658</v>
      </c>
      <c r="E14123" t="s">
        <v>1162</v>
      </c>
      <c r="F14123" t="s">
        <v>89</v>
      </c>
      <c r="G14123" t="s">
        <v>89</v>
      </c>
      <c r="H14123" t="s">
        <v>93</v>
      </c>
    </row>
    <row r="14124" spans="1:8" x14ac:dyDescent="0.25">
      <c r="A14124" t="s">
        <v>450</v>
      </c>
      <c r="B14124" t="s">
        <v>10380</v>
      </c>
      <c r="C14124" t="s">
        <v>89</v>
      </c>
      <c r="D14124" t="s">
        <v>5134</v>
      </c>
      <c r="E14124" t="s">
        <v>1094</v>
      </c>
      <c r="F14124" t="s">
        <v>89</v>
      </c>
      <c r="G14124" t="s">
        <v>89</v>
      </c>
      <c r="H14124" t="s">
        <v>93</v>
      </c>
    </row>
    <row r="14125" spans="1:8" x14ac:dyDescent="0.25">
      <c r="A14125" t="s">
        <v>450</v>
      </c>
      <c r="B14125" t="s">
        <v>1400</v>
      </c>
      <c r="C14125" t="s">
        <v>89</v>
      </c>
      <c r="D14125" t="s">
        <v>10381</v>
      </c>
      <c r="E14125" t="s">
        <v>1094</v>
      </c>
      <c r="F14125" t="s">
        <v>89</v>
      </c>
      <c r="G14125" t="s">
        <v>89</v>
      </c>
      <c r="H14125" t="s">
        <v>93</v>
      </c>
    </row>
    <row r="14126" spans="1:8" x14ac:dyDescent="0.25">
      <c r="A14126" t="s">
        <v>450</v>
      </c>
      <c r="B14126" t="s">
        <v>5013</v>
      </c>
      <c r="C14126" t="s">
        <v>89</v>
      </c>
      <c r="D14126" t="s">
        <v>10379</v>
      </c>
      <c r="E14126" t="s">
        <v>1164</v>
      </c>
      <c r="F14126" t="s">
        <v>89</v>
      </c>
      <c r="G14126" t="s">
        <v>89</v>
      </c>
      <c r="H14126" t="s">
        <v>93</v>
      </c>
    </row>
    <row r="14127" spans="1:8" x14ac:dyDescent="0.25">
      <c r="A14127" t="s">
        <v>450</v>
      </c>
      <c r="B14127" t="s">
        <v>2189</v>
      </c>
      <c r="C14127" t="s">
        <v>89</v>
      </c>
      <c r="D14127" t="s">
        <v>10382</v>
      </c>
      <c r="E14127" t="s">
        <v>1205</v>
      </c>
      <c r="F14127" t="s">
        <v>89</v>
      </c>
      <c r="G14127" t="s">
        <v>89</v>
      </c>
      <c r="H14127" t="s">
        <v>93</v>
      </c>
    </row>
    <row r="14128" spans="1:8" x14ac:dyDescent="0.25">
      <c r="A14128" t="s">
        <v>450</v>
      </c>
      <c r="B14128" t="s">
        <v>3141</v>
      </c>
      <c r="C14128" t="s">
        <v>89</v>
      </c>
      <c r="D14128" t="s">
        <v>89</v>
      </c>
      <c r="E14128" t="s">
        <v>1135</v>
      </c>
      <c r="F14128" t="s">
        <v>89</v>
      </c>
      <c r="G14128" t="s">
        <v>89</v>
      </c>
      <c r="H14128" t="s">
        <v>93</v>
      </c>
    </row>
    <row r="14129" spans="1:8" x14ac:dyDescent="0.25">
      <c r="A14129" t="s">
        <v>450</v>
      </c>
      <c r="B14129" t="s">
        <v>1312</v>
      </c>
      <c r="C14129" t="s">
        <v>89</v>
      </c>
      <c r="D14129" t="s">
        <v>10383</v>
      </c>
      <c r="E14129" t="s">
        <v>1093</v>
      </c>
      <c r="F14129" t="s">
        <v>89</v>
      </c>
      <c r="G14129" t="s">
        <v>89</v>
      </c>
      <c r="H14129" t="s">
        <v>93</v>
      </c>
    </row>
    <row r="14130" spans="1:8" x14ac:dyDescent="0.25">
      <c r="A14130" t="s">
        <v>450</v>
      </c>
      <c r="B14130" t="s">
        <v>10384</v>
      </c>
      <c r="C14130" t="s">
        <v>89</v>
      </c>
      <c r="D14130" t="s">
        <v>10383</v>
      </c>
      <c r="E14130" t="s">
        <v>1164</v>
      </c>
      <c r="F14130" t="s">
        <v>89</v>
      </c>
      <c r="G14130" t="s">
        <v>89</v>
      </c>
      <c r="H14130" t="s">
        <v>93</v>
      </c>
    </row>
    <row r="14131" spans="1:8" x14ac:dyDescent="0.25">
      <c r="A14131" t="s">
        <v>450</v>
      </c>
      <c r="B14131" t="s">
        <v>1314</v>
      </c>
      <c r="C14131" t="s">
        <v>89</v>
      </c>
      <c r="D14131" t="s">
        <v>10383</v>
      </c>
      <c r="E14131" t="s">
        <v>1205</v>
      </c>
      <c r="F14131" t="s">
        <v>89</v>
      </c>
      <c r="G14131" t="s">
        <v>89</v>
      </c>
      <c r="H14131" t="s">
        <v>93</v>
      </c>
    </row>
    <row r="14132" spans="1:8" x14ac:dyDescent="0.25">
      <c r="A14132" t="s">
        <v>450</v>
      </c>
      <c r="B14132" t="s">
        <v>10385</v>
      </c>
      <c r="C14132" t="s">
        <v>89</v>
      </c>
      <c r="D14132" t="s">
        <v>10383</v>
      </c>
      <c r="E14132" t="s">
        <v>1093</v>
      </c>
      <c r="F14132" t="s">
        <v>89</v>
      </c>
      <c r="G14132" t="s">
        <v>89</v>
      </c>
      <c r="H14132" t="s">
        <v>93</v>
      </c>
    </row>
    <row r="14133" spans="1:8" x14ac:dyDescent="0.25">
      <c r="A14133" t="s">
        <v>450</v>
      </c>
      <c r="B14133" t="s">
        <v>10386</v>
      </c>
      <c r="C14133" t="s">
        <v>89</v>
      </c>
      <c r="D14133" t="s">
        <v>10387</v>
      </c>
      <c r="E14133" t="s">
        <v>1094</v>
      </c>
      <c r="F14133" t="s">
        <v>89</v>
      </c>
      <c r="G14133" t="s">
        <v>89</v>
      </c>
      <c r="H14133" t="s">
        <v>93</v>
      </c>
    </row>
    <row r="14134" spans="1:8" x14ac:dyDescent="0.25">
      <c r="A14134" t="s">
        <v>450</v>
      </c>
      <c r="B14134" t="s">
        <v>10388</v>
      </c>
      <c r="C14134" t="s">
        <v>89</v>
      </c>
      <c r="D14134" t="s">
        <v>10383</v>
      </c>
      <c r="E14134" t="s">
        <v>1094</v>
      </c>
      <c r="F14134" t="s">
        <v>89</v>
      </c>
      <c r="G14134" t="s">
        <v>89</v>
      </c>
      <c r="H14134" t="s">
        <v>93</v>
      </c>
    </row>
    <row r="14135" spans="1:8" x14ac:dyDescent="0.25">
      <c r="A14135" t="s">
        <v>450</v>
      </c>
      <c r="B14135" t="s">
        <v>1256</v>
      </c>
      <c r="C14135" t="s">
        <v>89</v>
      </c>
      <c r="D14135" t="s">
        <v>10383</v>
      </c>
      <c r="E14135" t="s">
        <v>1093</v>
      </c>
      <c r="F14135" t="s">
        <v>89</v>
      </c>
      <c r="G14135" t="s">
        <v>89</v>
      </c>
      <c r="H14135" t="s">
        <v>93</v>
      </c>
    </row>
    <row r="14136" spans="1:8" x14ac:dyDescent="0.25">
      <c r="A14136" t="s">
        <v>450</v>
      </c>
      <c r="B14136" t="s">
        <v>1404</v>
      </c>
      <c r="C14136" t="s">
        <v>89</v>
      </c>
      <c r="D14136" t="s">
        <v>10383</v>
      </c>
      <c r="E14136" t="s">
        <v>1093</v>
      </c>
      <c r="F14136" t="s">
        <v>89</v>
      </c>
      <c r="G14136" t="s">
        <v>89</v>
      </c>
      <c r="H14136" t="s">
        <v>93</v>
      </c>
    </row>
    <row r="14137" spans="1:8" x14ac:dyDescent="0.25">
      <c r="A14137" t="s">
        <v>450</v>
      </c>
      <c r="B14137" t="s">
        <v>2212</v>
      </c>
      <c r="C14137" t="s">
        <v>89</v>
      </c>
      <c r="D14137" t="s">
        <v>10389</v>
      </c>
      <c r="E14137" t="s">
        <v>1094</v>
      </c>
      <c r="F14137" t="s">
        <v>89</v>
      </c>
      <c r="G14137" t="s">
        <v>89</v>
      </c>
      <c r="H14137" t="s">
        <v>93</v>
      </c>
    </row>
    <row r="14138" spans="1:8" x14ac:dyDescent="0.25">
      <c r="A14138" t="s">
        <v>450</v>
      </c>
      <c r="B14138" t="s">
        <v>10390</v>
      </c>
      <c r="C14138" t="s">
        <v>89</v>
      </c>
      <c r="D14138" t="s">
        <v>10381</v>
      </c>
      <c r="E14138" t="s">
        <v>1180</v>
      </c>
      <c r="F14138" t="s">
        <v>89</v>
      </c>
      <c r="G14138" t="s">
        <v>89</v>
      </c>
      <c r="H14138" t="s">
        <v>93</v>
      </c>
    </row>
    <row r="14139" spans="1:8" x14ac:dyDescent="0.25">
      <c r="A14139" t="s">
        <v>450</v>
      </c>
      <c r="B14139" t="s">
        <v>1400</v>
      </c>
      <c r="C14139" t="s">
        <v>89</v>
      </c>
      <c r="D14139" t="s">
        <v>10381</v>
      </c>
      <c r="E14139" t="s">
        <v>1094</v>
      </c>
      <c r="F14139" t="s">
        <v>89</v>
      </c>
      <c r="G14139" t="s">
        <v>89</v>
      </c>
      <c r="H14139" t="s">
        <v>93</v>
      </c>
    </row>
    <row r="14140" spans="1:8" x14ac:dyDescent="0.25">
      <c r="A14140" t="s">
        <v>450</v>
      </c>
      <c r="B14140" t="s">
        <v>10391</v>
      </c>
      <c r="C14140" t="s">
        <v>89</v>
      </c>
      <c r="D14140" t="s">
        <v>10392</v>
      </c>
      <c r="E14140" t="s">
        <v>1238</v>
      </c>
      <c r="F14140" t="s">
        <v>89</v>
      </c>
      <c r="G14140" t="s">
        <v>89</v>
      </c>
      <c r="H14140" t="s">
        <v>93</v>
      </c>
    </row>
    <row r="14141" spans="1:8" x14ac:dyDescent="0.25">
      <c r="A14141" t="s">
        <v>450</v>
      </c>
      <c r="B14141" t="s">
        <v>1149</v>
      </c>
      <c r="C14141" t="s">
        <v>89</v>
      </c>
      <c r="D14141" t="s">
        <v>10392</v>
      </c>
      <c r="E14141" t="s">
        <v>1100</v>
      </c>
      <c r="F14141" t="s">
        <v>89</v>
      </c>
      <c r="G14141" t="s">
        <v>89</v>
      </c>
      <c r="H14141" t="s">
        <v>93</v>
      </c>
    </row>
    <row r="14142" spans="1:8" x14ac:dyDescent="0.25">
      <c r="A14142" t="s">
        <v>450</v>
      </c>
      <c r="B14142" t="s">
        <v>10377</v>
      </c>
      <c r="C14142" t="s">
        <v>89</v>
      </c>
      <c r="D14142" t="s">
        <v>10378</v>
      </c>
      <c r="E14142" t="s">
        <v>1162</v>
      </c>
      <c r="F14142" t="s">
        <v>89</v>
      </c>
      <c r="G14142" t="s">
        <v>89</v>
      </c>
      <c r="H14142" t="s">
        <v>93</v>
      </c>
    </row>
    <row r="14143" spans="1:8" x14ac:dyDescent="0.25">
      <c r="A14143" t="s">
        <v>450</v>
      </c>
      <c r="B14143" t="s">
        <v>1184</v>
      </c>
      <c r="C14143" t="s">
        <v>89</v>
      </c>
      <c r="D14143" t="s">
        <v>10378</v>
      </c>
      <c r="E14143" t="s">
        <v>1162</v>
      </c>
      <c r="F14143" t="s">
        <v>89</v>
      </c>
      <c r="G14143" t="s">
        <v>89</v>
      </c>
      <c r="H14143" t="s">
        <v>93</v>
      </c>
    </row>
    <row r="14144" spans="1:8" x14ac:dyDescent="0.25">
      <c r="A14144" t="s">
        <v>450</v>
      </c>
      <c r="B14144" t="s">
        <v>5443</v>
      </c>
      <c r="C14144" t="s">
        <v>89</v>
      </c>
      <c r="D14144" t="s">
        <v>2658</v>
      </c>
      <c r="E14144" t="s">
        <v>1162</v>
      </c>
      <c r="F14144" t="s">
        <v>89</v>
      </c>
      <c r="G14144" t="s">
        <v>89</v>
      </c>
      <c r="H14144" t="s">
        <v>93</v>
      </c>
    </row>
    <row r="14145" spans="1:8" x14ac:dyDescent="0.25">
      <c r="A14145" t="s">
        <v>450</v>
      </c>
      <c r="B14145" t="s">
        <v>10380</v>
      </c>
      <c r="C14145" t="s">
        <v>89</v>
      </c>
      <c r="D14145" t="s">
        <v>5134</v>
      </c>
      <c r="E14145" t="s">
        <v>1094</v>
      </c>
      <c r="F14145" t="s">
        <v>89</v>
      </c>
      <c r="G14145" t="s">
        <v>89</v>
      </c>
      <c r="H14145" t="s">
        <v>93</v>
      </c>
    </row>
    <row r="14146" spans="1:8" x14ac:dyDescent="0.25">
      <c r="A14146" t="s">
        <v>450</v>
      </c>
      <c r="B14146" t="s">
        <v>10393</v>
      </c>
      <c r="C14146" t="s">
        <v>89</v>
      </c>
      <c r="D14146" t="s">
        <v>5134</v>
      </c>
      <c r="E14146" t="s">
        <v>1093</v>
      </c>
      <c r="F14146" t="s">
        <v>89</v>
      </c>
      <c r="G14146" t="s">
        <v>89</v>
      </c>
      <c r="H14146" t="s">
        <v>93</v>
      </c>
    </row>
    <row r="14147" spans="1:8" x14ac:dyDescent="0.25">
      <c r="A14147" t="s">
        <v>450</v>
      </c>
      <c r="B14147" t="s">
        <v>5485</v>
      </c>
      <c r="C14147" t="s">
        <v>89</v>
      </c>
      <c r="D14147" t="s">
        <v>10383</v>
      </c>
      <c r="E14147" t="s">
        <v>1097</v>
      </c>
      <c r="F14147" t="s">
        <v>89</v>
      </c>
      <c r="G14147" t="s">
        <v>89</v>
      </c>
      <c r="H14147" t="s">
        <v>93</v>
      </c>
    </row>
    <row r="14148" spans="1:8" x14ac:dyDescent="0.25">
      <c r="A14148" t="s">
        <v>450</v>
      </c>
      <c r="B14148" t="s">
        <v>1714</v>
      </c>
      <c r="C14148" t="s">
        <v>89</v>
      </c>
      <c r="D14148" t="s">
        <v>10394</v>
      </c>
      <c r="E14148" t="s">
        <v>1272</v>
      </c>
      <c r="F14148" t="s">
        <v>89</v>
      </c>
      <c r="G14148" t="s">
        <v>89</v>
      </c>
      <c r="H14148" t="s">
        <v>93</v>
      </c>
    </row>
    <row r="14149" spans="1:8" x14ac:dyDescent="0.25">
      <c r="A14149" t="s">
        <v>450</v>
      </c>
      <c r="B14149" t="s">
        <v>10395</v>
      </c>
      <c r="C14149" t="s">
        <v>89</v>
      </c>
      <c r="D14149" t="s">
        <v>2658</v>
      </c>
      <c r="E14149" t="s">
        <v>1100</v>
      </c>
      <c r="F14149" t="s">
        <v>89</v>
      </c>
      <c r="G14149" t="s">
        <v>89</v>
      </c>
      <c r="H14149" t="s">
        <v>93</v>
      </c>
    </row>
    <row r="14150" spans="1:8" x14ac:dyDescent="0.25">
      <c r="A14150" t="s">
        <v>450</v>
      </c>
      <c r="B14150" t="s">
        <v>10396</v>
      </c>
      <c r="C14150" t="s">
        <v>89</v>
      </c>
      <c r="D14150" t="s">
        <v>89</v>
      </c>
      <c r="E14150" t="s">
        <v>1135</v>
      </c>
      <c r="F14150" t="s">
        <v>89</v>
      </c>
      <c r="G14150" t="s">
        <v>89</v>
      </c>
      <c r="H14150" t="s">
        <v>93</v>
      </c>
    </row>
    <row r="14151" spans="1:8" x14ac:dyDescent="0.25">
      <c r="A14151" t="s">
        <v>450</v>
      </c>
      <c r="B14151" t="s">
        <v>10397</v>
      </c>
      <c r="C14151" t="s">
        <v>89</v>
      </c>
      <c r="D14151" t="s">
        <v>10398</v>
      </c>
      <c r="E14151" t="s">
        <v>1272</v>
      </c>
      <c r="F14151" t="s">
        <v>89</v>
      </c>
      <c r="G14151" t="s">
        <v>89</v>
      </c>
      <c r="H14151" t="s">
        <v>93</v>
      </c>
    </row>
    <row r="14152" spans="1:8" x14ac:dyDescent="0.25">
      <c r="A14152" t="s">
        <v>450</v>
      </c>
      <c r="B14152" t="s">
        <v>1197</v>
      </c>
      <c r="C14152" t="s">
        <v>89</v>
      </c>
      <c r="D14152" t="s">
        <v>89</v>
      </c>
      <c r="E14152" t="s">
        <v>1233</v>
      </c>
      <c r="F14152" t="s">
        <v>89</v>
      </c>
      <c r="G14152" t="s">
        <v>89</v>
      </c>
      <c r="H14152" t="s">
        <v>93</v>
      </c>
    </row>
    <row r="14153" spans="1:8" x14ac:dyDescent="0.25">
      <c r="A14153" t="s">
        <v>450</v>
      </c>
      <c r="B14153" t="s">
        <v>2135</v>
      </c>
      <c r="C14153" t="s">
        <v>89</v>
      </c>
      <c r="D14153" t="s">
        <v>89</v>
      </c>
      <c r="E14153" t="s">
        <v>1135</v>
      </c>
      <c r="F14153" t="s">
        <v>89</v>
      </c>
      <c r="G14153" t="s">
        <v>89</v>
      </c>
      <c r="H14153" t="s">
        <v>93</v>
      </c>
    </row>
    <row r="14154" spans="1:8" x14ac:dyDescent="0.25">
      <c r="A14154" t="s">
        <v>450</v>
      </c>
      <c r="B14154" t="s">
        <v>8217</v>
      </c>
      <c r="C14154" t="s">
        <v>89</v>
      </c>
      <c r="D14154" t="s">
        <v>89</v>
      </c>
      <c r="E14154" t="s">
        <v>1196</v>
      </c>
      <c r="F14154" t="s">
        <v>89</v>
      </c>
      <c r="G14154" t="s">
        <v>89</v>
      </c>
      <c r="H14154" t="s">
        <v>93</v>
      </c>
    </row>
    <row r="14155" spans="1:8" x14ac:dyDescent="0.25">
      <c r="A14155" t="s">
        <v>450</v>
      </c>
      <c r="B14155" t="s">
        <v>10399</v>
      </c>
      <c r="C14155" t="s">
        <v>89</v>
      </c>
      <c r="D14155" t="s">
        <v>89</v>
      </c>
      <c r="E14155" t="s">
        <v>1233</v>
      </c>
      <c r="F14155" t="s">
        <v>89</v>
      </c>
      <c r="G14155" t="s">
        <v>89</v>
      </c>
      <c r="H14155" t="s">
        <v>93</v>
      </c>
    </row>
    <row r="14156" spans="1:8" x14ac:dyDescent="0.25">
      <c r="A14156" t="s">
        <v>450</v>
      </c>
      <c r="B14156" t="s">
        <v>1201</v>
      </c>
      <c r="C14156" t="s">
        <v>89</v>
      </c>
      <c r="D14156" t="s">
        <v>89</v>
      </c>
      <c r="E14156" t="s">
        <v>1133</v>
      </c>
      <c r="F14156" t="s">
        <v>89</v>
      </c>
      <c r="G14156" t="s">
        <v>89</v>
      </c>
      <c r="H14156" t="s">
        <v>93</v>
      </c>
    </row>
    <row r="14157" spans="1:8" x14ac:dyDescent="0.25">
      <c r="A14157" t="s">
        <v>450</v>
      </c>
      <c r="B14157" t="s">
        <v>1473</v>
      </c>
      <c r="C14157" t="s">
        <v>89</v>
      </c>
      <c r="D14157" t="s">
        <v>89</v>
      </c>
      <c r="E14157" t="s">
        <v>1129</v>
      </c>
      <c r="F14157" t="s">
        <v>89</v>
      </c>
      <c r="G14157" t="s">
        <v>89</v>
      </c>
      <c r="H14157" t="s">
        <v>93</v>
      </c>
    </row>
    <row r="14158" spans="1:8" x14ac:dyDescent="0.25">
      <c r="A14158" t="s">
        <v>450</v>
      </c>
      <c r="B14158" t="s">
        <v>1132</v>
      </c>
      <c r="C14158" t="s">
        <v>89</v>
      </c>
      <c r="D14158" t="s">
        <v>89</v>
      </c>
      <c r="E14158" t="s">
        <v>1221</v>
      </c>
      <c r="F14158" t="s">
        <v>89</v>
      </c>
      <c r="G14158" t="s">
        <v>89</v>
      </c>
      <c r="H14158" t="s">
        <v>93</v>
      </c>
    </row>
    <row r="14159" spans="1:8" x14ac:dyDescent="0.25">
      <c r="A14159" t="s">
        <v>450</v>
      </c>
      <c r="B14159" t="s">
        <v>1200</v>
      </c>
      <c r="C14159" t="s">
        <v>89</v>
      </c>
      <c r="D14159" t="s">
        <v>89</v>
      </c>
      <c r="E14159" t="s">
        <v>1202</v>
      </c>
      <c r="F14159" t="s">
        <v>89</v>
      </c>
      <c r="G14159" t="s">
        <v>89</v>
      </c>
      <c r="H14159" t="s">
        <v>93</v>
      </c>
    </row>
    <row r="14160" spans="1:8" x14ac:dyDescent="0.25">
      <c r="A14160" t="s">
        <v>450</v>
      </c>
      <c r="B14160" t="s">
        <v>1726</v>
      </c>
      <c r="C14160" t="s">
        <v>89</v>
      </c>
      <c r="D14160" t="s">
        <v>89</v>
      </c>
      <c r="E14160" t="s">
        <v>1129</v>
      </c>
      <c r="F14160" t="s">
        <v>89</v>
      </c>
      <c r="G14160" t="s">
        <v>89</v>
      </c>
      <c r="H14160" t="s">
        <v>93</v>
      </c>
    </row>
    <row r="14161" spans="1:8" x14ac:dyDescent="0.25">
      <c r="A14161" t="s">
        <v>450</v>
      </c>
      <c r="B14161" t="s">
        <v>1130</v>
      </c>
      <c r="C14161" t="s">
        <v>89</v>
      </c>
      <c r="D14161" t="s">
        <v>89</v>
      </c>
      <c r="E14161" t="s">
        <v>1133</v>
      </c>
      <c r="F14161" t="s">
        <v>89</v>
      </c>
      <c r="G14161" t="s">
        <v>89</v>
      </c>
      <c r="H14161" t="s">
        <v>93</v>
      </c>
    </row>
    <row r="14162" spans="1:8" x14ac:dyDescent="0.25">
      <c r="A14162" t="s">
        <v>450</v>
      </c>
      <c r="B14162" t="s">
        <v>1730</v>
      </c>
      <c r="C14162" t="s">
        <v>89</v>
      </c>
      <c r="D14162" t="s">
        <v>89</v>
      </c>
      <c r="E14162" t="s">
        <v>1233</v>
      </c>
      <c r="F14162" t="s">
        <v>89</v>
      </c>
      <c r="G14162" t="s">
        <v>89</v>
      </c>
      <c r="H14162" t="s">
        <v>93</v>
      </c>
    </row>
    <row r="14163" spans="1:8" x14ac:dyDescent="0.25">
      <c r="A14163" t="s">
        <v>450</v>
      </c>
      <c r="B14163" t="s">
        <v>1266</v>
      </c>
      <c r="C14163" t="s">
        <v>89</v>
      </c>
      <c r="D14163" t="s">
        <v>89</v>
      </c>
      <c r="E14163" t="s">
        <v>1202</v>
      </c>
      <c r="F14163" t="s">
        <v>89</v>
      </c>
      <c r="G14163" t="s">
        <v>89</v>
      </c>
      <c r="H14163" t="s">
        <v>93</v>
      </c>
    </row>
    <row r="14164" spans="1:8" x14ac:dyDescent="0.25">
      <c r="A14164" t="s">
        <v>450</v>
      </c>
      <c r="B14164" t="s">
        <v>1198</v>
      </c>
      <c r="C14164" t="s">
        <v>89</v>
      </c>
      <c r="D14164" t="s">
        <v>89</v>
      </c>
      <c r="E14164" t="s">
        <v>1129</v>
      </c>
      <c r="F14164" t="s">
        <v>89</v>
      </c>
      <c r="G14164" t="s">
        <v>89</v>
      </c>
      <c r="H14164" t="s">
        <v>93</v>
      </c>
    </row>
    <row r="14165" spans="1:8" x14ac:dyDescent="0.25">
      <c r="A14165" t="s">
        <v>450</v>
      </c>
      <c r="B14165" t="s">
        <v>2706</v>
      </c>
      <c r="C14165" t="s">
        <v>89</v>
      </c>
      <c r="D14165" t="s">
        <v>89</v>
      </c>
      <c r="E14165" t="s">
        <v>1233</v>
      </c>
      <c r="F14165" t="s">
        <v>89</v>
      </c>
      <c r="G14165" t="s">
        <v>89</v>
      </c>
      <c r="H14165" t="s">
        <v>93</v>
      </c>
    </row>
    <row r="14166" spans="1:8" x14ac:dyDescent="0.25">
      <c r="A14166" t="s">
        <v>450</v>
      </c>
      <c r="B14166" t="s">
        <v>1128</v>
      </c>
      <c r="C14166" t="s">
        <v>89</v>
      </c>
      <c r="D14166" t="s">
        <v>89</v>
      </c>
      <c r="E14166" t="s">
        <v>1202</v>
      </c>
      <c r="F14166" t="s">
        <v>89</v>
      </c>
      <c r="G14166" t="s">
        <v>89</v>
      </c>
      <c r="H14166" t="s">
        <v>93</v>
      </c>
    </row>
    <row r="14167" spans="1:8" x14ac:dyDescent="0.25">
      <c r="A14167" t="s">
        <v>450</v>
      </c>
      <c r="B14167" t="s">
        <v>1727</v>
      </c>
      <c r="C14167" t="s">
        <v>89</v>
      </c>
      <c r="D14167" t="s">
        <v>89</v>
      </c>
      <c r="E14167" t="s">
        <v>1129</v>
      </c>
      <c r="F14167" t="s">
        <v>89</v>
      </c>
      <c r="G14167" t="s">
        <v>89</v>
      </c>
      <c r="H14167" t="s">
        <v>93</v>
      </c>
    </row>
    <row r="14168" spans="1:8" x14ac:dyDescent="0.25">
      <c r="A14168" t="s">
        <v>450</v>
      </c>
      <c r="B14168" t="s">
        <v>1232</v>
      </c>
      <c r="C14168" t="s">
        <v>89</v>
      </c>
      <c r="D14168" t="s">
        <v>89</v>
      </c>
      <c r="E14168" t="s">
        <v>1233</v>
      </c>
      <c r="F14168" t="s">
        <v>89</v>
      </c>
      <c r="G14168" t="s">
        <v>89</v>
      </c>
      <c r="H14168" t="s">
        <v>93</v>
      </c>
    </row>
    <row r="14169" spans="1:8" x14ac:dyDescent="0.25">
      <c r="A14169" t="s">
        <v>450</v>
      </c>
      <c r="B14169" t="s">
        <v>2812</v>
      </c>
      <c r="C14169" t="s">
        <v>89</v>
      </c>
      <c r="D14169" t="s">
        <v>10400</v>
      </c>
      <c r="E14169" t="s">
        <v>1582</v>
      </c>
      <c r="F14169" t="s">
        <v>89</v>
      </c>
      <c r="G14169" t="s">
        <v>89</v>
      </c>
      <c r="H14169" t="s">
        <v>93</v>
      </c>
    </row>
    <row r="14170" spans="1:8" x14ac:dyDescent="0.25">
      <c r="A14170" t="s">
        <v>450</v>
      </c>
      <c r="B14170" t="s">
        <v>3697</v>
      </c>
      <c r="C14170" t="s">
        <v>89</v>
      </c>
      <c r="D14170" t="s">
        <v>10400</v>
      </c>
      <c r="E14170" t="s">
        <v>4899</v>
      </c>
      <c r="F14170" t="s">
        <v>89</v>
      </c>
      <c r="G14170" t="s">
        <v>89</v>
      </c>
      <c r="H14170" t="s">
        <v>93</v>
      </c>
    </row>
    <row r="14171" spans="1:8" x14ac:dyDescent="0.25">
      <c r="A14171" t="s">
        <v>450</v>
      </c>
      <c r="B14171" t="s">
        <v>10401</v>
      </c>
      <c r="C14171" t="s">
        <v>89</v>
      </c>
      <c r="D14171" t="s">
        <v>10400</v>
      </c>
      <c r="E14171" t="s">
        <v>4899</v>
      </c>
      <c r="F14171" t="s">
        <v>89</v>
      </c>
      <c r="G14171" t="s">
        <v>89</v>
      </c>
      <c r="H14171" t="s">
        <v>93</v>
      </c>
    </row>
    <row r="14172" spans="1:8" x14ac:dyDescent="0.25">
      <c r="A14172" t="s">
        <v>450</v>
      </c>
      <c r="B14172" t="s">
        <v>2564</v>
      </c>
      <c r="C14172" t="s">
        <v>89</v>
      </c>
      <c r="D14172" t="s">
        <v>10400</v>
      </c>
      <c r="E14172" t="s">
        <v>1543</v>
      </c>
      <c r="F14172" t="s">
        <v>89</v>
      </c>
      <c r="G14172" t="s">
        <v>89</v>
      </c>
      <c r="H14172" t="s">
        <v>93</v>
      </c>
    </row>
    <row r="14173" spans="1:8" x14ac:dyDescent="0.25">
      <c r="A14173" t="s">
        <v>450</v>
      </c>
      <c r="B14173" t="s">
        <v>2562</v>
      </c>
      <c r="C14173" t="s">
        <v>89</v>
      </c>
      <c r="D14173" t="s">
        <v>10400</v>
      </c>
      <c r="E14173" t="s">
        <v>1582</v>
      </c>
      <c r="F14173" t="s">
        <v>89</v>
      </c>
      <c r="G14173" t="s">
        <v>89</v>
      </c>
      <c r="H14173" t="s">
        <v>93</v>
      </c>
    </row>
    <row r="14174" spans="1:8" x14ac:dyDescent="0.25">
      <c r="A14174" t="s">
        <v>450</v>
      </c>
      <c r="B14174" t="s">
        <v>3704</v>
      </c>
      <c r="C14174" t="s">
        <v>89</v>
      </c>
      <c r="D14174" t="s">
        <v>10400</v>
      </c>
      <c r="E14174" t="s">
        <v>1754</v>
      </c>
      <c r="F14174" t="s">
        <v>89</v>
      </c>
      <c r="G14174" t="s">
        <v>89</v>
      </c>
      <c r="H14174" t="s">
        <v>93</v>
      </c>
    </row>
    <row r="14175" spans="1:8" x14ac:dyDescent="0.25">
      <c r="A14175" t="s">
        <v>450</v>
      </c>
      <c r="B14175" t="s">
        <v>10402</v>
      </c>
      <c r="C14175" t="s">
        <v>89</v>
      </c>
      <c r="D14175" t="s">
        <v>10400</v>
      </c>
      <c r="E14175" t="s">
        <v>1754</v>
      </c>
      <c r="F14175" t="s">
        <v>89</v>
      </c>
      <c r="G14175" t="s">
        <v>89</v>
      </c>
      <c r="H14175" t="s">
        <v>93</v>
      </c>
    </row>
    <row r="14176" spans="1:8" x14ac:dyDescent="0.25">
      <c r="A14176" t="s">
        <v>450</v>
      </c>
      <c r="B14176" t="s">
        <v>1138</v>
      </c>
      <c r="C14176" t="s">
        <v>89</v>
      </c>
      <c r="D14176" t="s">
        <v>89</v>
      </c>
      <c r="E14176" t="s">
        <v>1139</v>
      </c>
      <c r="F14176" t="s">
        <v>89</v>
      </c>
      <c r="G14176" t="s">
        <v>89</v>
      </c>
      <c r="H14176" t="s">
        <v>93</v>
      </c>
    </row>
    <row r="14177" spans="1:8" x14ac:dyDescent="0.25">
      <c r="A14177" t="s">
        <v>451</v>
      </c>
      <c r="B14177" t="s">
        <v>10403</v>
      </c>
      <c r="C14177" t="s">
        <v>89</v>
      </c>
      <c r="D14177" t="s">
        <v>10404</v>
      </c>
      <c r="E14177" t="s">
        <v>4376</v>
      </c>
      <c r="F14177" t="s">
        <v>89</v>
      </c>
      <c r="G14177" t="s">
        <v>89</v>
      </c>
      <c r="H14177" t="s">
        <v>93</v>
      </c>
    </row>
    <row r="14178" spans="1:8" x14ac:dyDescent="0.25">
      <c r="A14178" t="s">
        <v>451</v>
      </c>
      <c r="B14178" t="s">
        <v>10405</v>
      </c>
      <c r="C14178" t="s">
        <v>89</v>
      </c>
      <c r="D14178" t="s">
        <v>10406</v>
      </c>
      <c r="E14178" t="s">
        <v>4373</v>
      </c>
      <c r="F14178" t="s">
        <v>89</v>
      </c>
      <c r="G14178" t="s">
        <v>89</v>
      </c>
      <c r="H14178" t="s">
        <v>93</v>
      </c>
    </row>
    <row r="14179" spans="1:8" x14ac:dyDescent="0.25">
      <c r="A14179" t="s">
        <v>451</v>
      </c>
      <c r="B14179" t="s">
        <v>10407</v>
      </c>
      <c r="C14179" t="s">
        <v>89</v>
      </c>
      <c r="D14179" t="s">
        <v>10408</v>
      </c>
      <c r="E14179" t="s">
        <v>4399</v>
      </c>
      <c r="F14179" t="s">
        <v>89</v>
      </c>
      <c r="G14179" t="s">
        <v>89</v>
      </c>
      <c r="H14179" t="s">
        <v>93</v>
      </c>
    </row>
    <row r="14180" spans="1:8" x14ac:dyDescent="0.25">
      <c r="A14180" t="s">
        <v>451</v>
      </c>
      <c r="B14180" t="s">
        <v>10409</v>
      </c>
      <c r="C14180" t="s">
        <v>89</v>
      </c>
      <c r="D14180" t="s">
        <v>10410</v>
      </c>
      <c r="E14180" t="s">
        <v>4468</v>
      </c>
      <c r="F14180" t="s">
        <v>89</v>
      </c>
      <c r="G14180" t="s">
        <v>89</v>
      </c>
      <c r="H14180" t="s">
        <v>93</v>
      </c>
    </row>
    <row r="14181" spans="1:8" x14ac:dyDescent="0.25">
      <c r="A14181" t="s">
        <v>451</v>
      </c>
      <c r="B14181" t="s">
        <v>10411</v>
      </c>
      <c r="C14181" t="s">
        <v>89</v>
      </c>
      <c r="D14181" t="s">
        <v>10412</v>
      </c>
      <c r="E14181" t="s">
        <v>4468</v>
      </c>
      <c r="F14181" t="s">
        <v>89</v>
      </c>
      <c r="G14181" t="s">
        <v>89</v>
      </c>
      <c r="H14181" t="s">
        <v>93</v>
      </c>
    </row>
    <row r="14182" spans="1:8" x14ac:dyDescent="0.25">
      <c r="A14182" t="s">
        <v>451</v>
      </c>
      <c r="B14182" t="s">
        <v>10413</v>
      </c>
      <c r="C14182" t="s">
        <v>89</v>
      </c>
      <c r="D14182" t="s">
        <v>10414</v>
      </c>
      <c r="E14182" t="s">
        <v>10415</v>
      </c>
      <c r="F14182" t="s">
        <v>89</v>
      </c>
      <c r="G14182" t="s">
        <v>89</v>
      </c>
      <c r="H14182" t="s">
        <v>93</v>
      </c>
    </row>
    <row r="14183" spans="1:8" x14ac:dyDescent="0.25">
      <c r="A14183" t="s">
        <v>451</v>
      </c>
      <c r="B14183" t="s">
        <v>10416</v>
      </c>
      <c r="C14183" t="s">
        <v>89</v>
      </c>
      <c r="D14183" t="s">
        <v>10417</v>
      </c>
      <c r="E14183" t="s">
        <v>10418</v>
      </c>
      <c r="F14183" t="s">
        <v>89</v>
      </c>
      <c r="G14183" t="s">
        <v>89</v>
      </c>
      <c r="H14183" t="s">
        <v>93</v>
      </c>
    </row>
    <row r="14184" spans="1:8" x14ac:dyDescent="0.25">
      <c r="A14184" t="s">
        <v>451</v>
      </c>
      <c r="B14184" t="s">
        <v>10419</v>
      </c>
      <c r="C14184" t="s">
        <v>89</v>
      </c>
      <c r="D14184" t="s">
        <v>10420</v>
      </c>
      <c r="E14184" t="s">
        <v>4373</v>
      </c>
      <c r="F14184" t="s">
        <v>89</v>
      </c>
      <c r="G14184" t="s">
        <v>89</v>
      </c>
      <c r="H14184" t="s">
        <v>93</v>
      </c>
    </row>
    <row r="14185" spans="1:8" x14ac:dyDescent="0.25">
      <c r="A14185" t="s">
        <v>451</v>
      </c>
      <c r="B14185" t="s">
        <v>10421</v>
      </c>
      <c r="C14185" t="s">
        <v>89</v>
      </c>
      <c r="D14185" t="s">
        <v>10422</v>
      </c>
      <c r="E14185" t="s">
        <v>4438</v>
      </c>
      <c r="F14185" t="s">
        <v>89</v>
      </c>
      <c r="G14185" t="s">
        <v>89</v>
      </c>
      <c r="H14185" t="s">
        <v>93</v>
      </c>
    </row>
    <row r="14186" spans="1:8" x14ac:dyDescent="0.25">
      <c r="A14186" t="s">
        <v>451</v>
      </c>
      <c r="B14186" t="s">
        <v>10423</v>
      </c>
      <c r="C14186" t="s">
        <v>89</v>
      </c>
      <c r="D14186" t="s">
        <v>10424</v>
      </c>
      <c r="E14186" t="s">
        <v>4479</v>
      </c>
      <c r="F14186" t="s">
        <v>89</v>
      </c>
      <c r="G14186" t="s">
        <v>89</v>
      </c>
      <c r="H14186" t="s">
        <v>93</v>
      </c>
    </row>
    <row r="14187" spans="1:8" x14ac:dyDescent="0.25">
      <c r="A14187" t="s">
        <v>451</v>
      </c>
      <c r="B14187" t="s">
        <v>10425</v>
      </c>
      <c r="C14187" t="s">
        <v>89</v>
      </c>
      <c r="D14187" t="s">
        <v>10426</v>
      </c>
      <c r="E14187" t="s">
        <v>4438</v>
      </c>
      <c r="F14187" t="s">
        <v>89</v>
      </c>
      <c r="G14187" t="s">
        <v>89</v>
      </c>
      <c r="H14187" t="s">
        <v>93</v>
      </c>
    </row>
    <row r="14188" spans="1:8" x14ac:dyDescent="0.25">
      <c r="A14188" t="s">
        <v>451</v>
      </c>
      <c r="B14188" t="s">
        <v>10427</v>
      </c>
      <c r="C14188" t="s">
        <v>89</v>
      </c>
      <c r="D14188" t="s">
        <v>10428</v>
      </c>
      <c r="E14188" t="s">
        <v>4394</v>
      </c>
      <c r="F14188" t="s">
        <v>89</v>
      </c>
      <c r="G14188" t="s">
        <v>89</v>
      </c>
      <c r="H14188" t="s">
        <v>93</v>
      </c>
    </row>
    <row r="14189" spans="1:8" x14ac:dyDescent="0.25">
      <c r="A14189" t="s">
        <v>451</v>
      </c>
      <c r="B14189" t="s">
        <v>10429</v>
      </c>
      <c r="C14189" t="s">
        <v>89</v>
      </c>
      <c r="D14189" t="s">
        <v>10430</v>
      </c>
      <c r="E14189" t="s">
        <v>4479</v>
      </c>
      <c r="F14189" t="s">
        <v>89</v>
      </c>
      <c r="G14189" t="s">
        <v>89</v>
      </c>
      <c r="H14189" t="s">
        <v>93</v>
      </c>
    </row>
    <row r="14190" spans="1:8" x14ac:dyDescent="0.25">
      <c r="A14190" t="s">
        <v>451</v>
      </c>
      <c r="B14190" t="s">
        <v>10431</v>
      </c>
      <c r="C14190" t="s">
        <v>89</v>
      </c>
      <c r="D14190" t="s">
        <v>10432</v>
      </c>
      <c r="E14190" t="s">
        <v>4476</v>
      </c>
      <c r="F14190" t="s">
        <v>89</v>
      </c>
      <c r="G14190" t="s">
        <v>89</v>
      </c>
      <c r="H14190" t="s">
        <v>93</v>
      </c>
    </row>
    <row r="14191" spans="1:8" x14ac:dyDescent="0.25">
      <c r="A14191" t="s">
        <v>451</v>
      </c>
      <c r="B14191" t="s">
        <v>10433</v>
      </c>
      <c r="C14191" t="s">
        <v>89</v>
      </c>
      <c r="D14191" t="s">
        <v>10434</v>
      </c>
      <c r="E14191" t="s">
        <v>4560</v>
      </c>
      <c r="F14191" t="s">
        <v>89</v>
      </c>
      <c r="G14191" t="s">
        <v>89</v>
      </c>
      <c r="H14191" t="s">
        <v>93</v>
      </c>
    </row>
    <row r="14192" spans="1:8" x14ac:dyDescent="0.25">
      <c r="A14192" t="s">
        <v>451</v>
      </c>
      <c r="B14192" t="s">
        <v>10435</v>
      </c>
      <c r="C14192" t="s">
        <v>89</v>
      </c>
      <c r="D14192" t="s">
        <v>10436</v>
      </c>
      <c r="E14192" t="s">
        <v>4513</v>
      </c>
      <c r="F14192" t="s">
        <v>89</v>
      </c>
      <c r="G14192" t="s">
        <v>89</v>
      </c>
      <c r="H14192" t="s">
        <v>93</v>
      </c>
    </row>
    <row r="14193" spans="1:8" x14ac:dyDescent="0.25">
      <c r="A14193" t="s">
        <v>451</v>
      </c>
      <c r="B14193" t="s">
        <v>10437</v>
      </c>
      <c r="C14193" t="s">
        <v>89</v>
      </c>
      <c r="D14193" t="s">
        <v>10438</v>
      </c>
      <c r="E14193" t="s">
        <v>10439</v>
      </c>
      <c r="F14193" t="s">
        <v>89</v>
      </c>
      <c r="G14193" t="s">
        <v>89</v>
      </c>
      <c r="H14193" t="s">
        <v>93</v>
      </c>
    </row>
    <row r="14194" spans="1:8" x14ac:dyDescent="0.25">
      <c r="A14194" t="s">
        <v>451</v>
      </c>
      <c r="B14194" t="s">
        <v>10440</v>
      </c>
      <c r="C14194" t="s">
        <v>89</v>
      </c>
      <c r="D14194" t="s">
        <v>10441</v>
      </c>
      <c r="E14194" t="s">
        <v>4592</v>
      </c>
      <c r="F14194" t="s">
        <v>89</v>
      </c>
      <c r="G14194" t="s">
        <v>89</v>
      </c>
      <c r="H14194" t="s">
        <v>93</v>
      </c>
    </row>
    <row r="14195" spans="1:8" x14ac:dyDescent="0.25">
      <c r="A14195" t="s">
        <v>451</v>
      </c>
      <c r="B14195" t="s">
        <v>10442</v>
      </c>
      <c r="C14195" t="s">
        <v>89</v>
      </c>
      <c r="D14195" t="s">
        <v>10443</v>
      </c>
      <c r="E14195" t="s">
        <v>4394</v>
      </c>
      <c r="F14195" t="s">
        <v>89</v>
      </c>
      <c r="G14195" t="s">
        <v>89</v>
      </c>
      <c r="H14195" t="s">
        <v>93</v>
      </c>
    </row>
    <row r="14196" spans="1:8" x14ac:dyDescent="0.25">
      <c r="A14196" t="s">
        <v>451</v>
      </c>
      <c r="B14196" t="s">
        <v>10444</v>
      </c>
      <c r="C14196" t="s">
        <v>89</v>
      </c>
      <c r="D14196" t="s">
        <v>10445</v>
      </c>
      <c r="E14196" t="s">
        <v>4376</v>
      </c>
      <c r="F14196" t="s">
        <v>89</v>
      </c>
      <c r="G14196" t="s">
        <v>89</v>
      </c>
      <c r="H14196" t="s">
        <v>93</v>
      </c>
    </row>
    <row r="14197" spans="1:8" x14ac:dyDescent="0.25">
      <c r="A14197" t="s">
        <v>451</v>
      </c>
      <c r="B14197" t="s">
        <v>10446</v>
      </c>
      <c r="C14197" t="s">
        <v>89</v>
      </c>
      <c r="D14197" t="s">
        <v>10447</v>
      </c>
      <c r="E14197" t="s">
        <v>4420</v>
      </c>
      <c r="F14197" t="s">
        <v>89</v>
      </c>
      <c r="G14197" t="s">
        <v>89</v>
      </c>
      <c r="H14197" t="s">
        <v>93</v>
      </c>
    </row>
    <row r="14198" spans="1:8" x14ac:dyDescent="0.25">
      <c r="A14198" t="s">
        <v>451</v>
      </c>
      <c r="B14198" t="s">
        <v>10448</v>
      </c>
      <c r="C14198" t="s">
        <v>89</v>
      </c>
      <c r="D14198" t="s">
        <v>10449</v>
      </c>
      <c r="E14198" t="s">
        <v>4420</v>
      </c>
      <c r="F14198" t="s">
        <v>89</v>
      </c>
      <c r="G14198" t="s">
        <v>89</v>
      </c>
      <c r="H14198" t="s">
        <v>93</v>
      </c>
    </row>
    <row r="14199" spans="1:8" x14ac:dyDescent="0.25">
      <c r="A14199" t="s">
        <v>451</v>
      </c>
      <c r="B14199" t="s">
        <v>10450</v>
      </c>
      <c r="C14199" t="s">
        <v>89</v>
      </c>
      <c r="D14199" t="s">
        <v>10451</v>
      </c>
      <c r="E14199" t="s">
        <v>4420</v>
      </c>
      <c r="F14199" t="s">
        <v>89</v>
      </c>
      <c r="G14199" t="s">
        <v>89</v>
      </c>
      <c r="H14199" t="s">
        <v>93</v>
      </c>
    </row>
    <row r="14200" spans="1:8" x14ac:dyDescent="0.25">
      <c r="A14200" t="s">
        <v>451</v>
      </c>
      <c r="B14200" t="s">
        <v>10452</v>
      </c>
      <c r="C14200" t="s">
        <v>89</v>
      </c>
      <c r="D14200" t="s">
        <v>10453</v>
      </c>
      <c r="E14200" t="s">
        <v>4382</v>
      </c>
      <c r="F14200" t="s">
        <v>89</v>
      </c>
      <c r="G14200" t="s">
        <v>89</v>
      </c>
      <c r="H14200" t="s">
        <v>93</v>
      </c>
    </row>
    <row r="14201" spans="1:8" x14ac:dyDescent="0.25">
      <c r="A14201" t="s">
        <v>451</v>
      </c>
      <c r="B14201" t="s">
        <v>10454</v>
      </c>
      <c r="C14201" t="s">
        <v>89</v>
      </c>
      <c r="D14201" t="s">
        <v>10455</v>
      </c>
      <c r="E14201" t="s">
        <v>6932</v>
      </c>
      <c r="F14201" t="s">
        <v>89</v>
      </c>
      <c r="G14201" t="s">
        <v>89</v>
      </c>
      <c r="H14201" t="s">
        <v>93</v>
      </c>
    </row>
    <row r="14202" spans="1:8" x14ac:dyDescent="0.25">
      <c r="A14202" t="s">
        <v>451</v>
      </c>
      <c r="B14202" t="s">
        <v>10456</v>
      </c>
      <c r="C14202" t="s">
        <v>89</v>
      </c>
      <c r="D14202" t="s">
        <v>10457</v>
      </c>
      <c r="E14202" t="s">
        <v>6932</v>
      </c>
      <c r="F14202" t="s">
        <v>89</v>
      </c>
      <c r="G14202" t="s">
        <v>89</v>
      </c>
      <c r="H14202" t="s">
        <v>93</v>
      </c>
    </row>
    <row r="14203" spans="1:8" x14ac:dyDescent="0.25">
      <c r="A14203" t="s">
        <v>451</v>
      </c>
      <c r="B14203" t="s">
        <v>10458</v>
      </c>
      <c r="C14203" t="s">
        <v>89</v>
      </c>
      <c r="D14203" t="s">
        <v>10459</v>
      </c>
      <c r="E14203" t="s">
        <v>7151</v>
      </c>
      <c r="F14203" t="s">
        <v>89</v>
      </c>
      <c r="G14203" t="s">
        <v>89</v>
      </c>
      <c r="H14203" t="s">
        <v>93</v>
      </c>
    </row>
    <row r="14204" spans="1:8" x14ac:dyDescent="0.25">
      <c r="A14204" t="s">
        <v>451</v>
      </c>
      <c r="B14204" t="s">
        <v>10460</v>
      </c>
      <c r="C14204" t="s">
        <v>89</v>
      </c>
      <c r="D14204" t="s">
        <v>10461</v>
      </c>
      <c r="E14204" t="s">
        <v>7151</v>
      </c>
      <c r="F14204" t="s">
        <v>89</v>
      </c>
      <c r="G14204" t="s">
        <v>89</v>
      </c>
      <c r="H14204" t="s">
        <v>93</v>
      </c>
    </row>
    <row r="14205" spans="1:8" x14ac:dyDescent="0.25">
      <c r="A14205" t="s">
        <v>451</v>
      </c>
      <c r="B14205" t="s">
        <v>10462</v>
      </c>
      <c r="C14205" t="s">
        <v>89</v>
      </c>
      <c r="D14205" t="s">
        <v>10463</v>
      </c>
      <c r="E14205" t="s">
        <v>7151</v>
      </c>
      <c r="F14205" t="s">
        <v>89</v>
      </c>
      <c r="G14205" t="s">
        <v>89</v>
      </c>
      <c r="H14205" t="s">
        <v>93</v>
      </c>
    </row>
    <row r="14206" spans="1:8" x14ac:dyDescent="0.25">
      <c r="A14206" t="s">
        <v>451</v>
      </c>
      <c r="B14206" t="s">
        <v>10464</v>
      </c>
      <c r="C14206" t="s">
        <v>89</v>
      </c>
      <c r="D14206" t="s">
        <v>10465</v>
      </c>
      <c r="E14206" t="s">
        <v>6932</v>
      </c>
      <c r="F14206" t="s">
        <v>89</v>
      </c>
      <c r="G14206" t="s">
        <v>89</v>
      </c>
      <c r="H14206" t="s">
        <v>93</v>
      </c>
    </row>
    <row r="14207" spans="1:8" x14ac:dyDescent="0.25">
      <c r="A14207" t="s">
        <v>451</v>
      </c>
      <c r="B14207" t="s">
        <v>10466</v>
      </c>
      <c r="C14207" t="s">
        <v>89</v>
      </c>
      <c r="D14207" t="s">
        <v>10467</v>
      </c>
      <c r="E14207" t="s">
        <v>4479</v>
      </c>
      <c r="F14207" t="s">
        <v>89</v>
      </c>
      <c r="G14207" t="s">
        <v>89</v>
      </c>
      <c r="H14207" t="s">
        <v>93</v>
      </c>
    </row>
    <row r="14208" spans="1:8" x14ac:dyDescent="0.25">
      <c r="A14208" t="s">
        <v>451</v>
      </c>
      <c r="B14208" t="s">
        <v>10468</v>
      </c>
      <c r="C14208" t="s">
        <v>89</v>
      </c>
      <c r="D14208" t="s">
        <v>10469</v>
      </c>
      <c r="E14208" t="s">
        <v>4476</v>
      </c>
      <c r="F14208" t="s">
        <v>89</v>
      </c>
      <c r="G14208" t="s">
        <v>89</v>
      </c>
      <c r="H14208" t="s">
        <v>93</v>
      </c>
    </row>
    <row r="14209" spans="1:8" x14ac:dyDescent="0.25">
      <c r="A14209" t="s">
        <v>451</v>
      </c>
      <c r="B14209" t="s">
        <v>10470</v>
      </c>
      <c r="C14209" t="s">
        <v>89</v>
      </c>
      <c r="D14209" t="s">
        <v>10471</v>
      </c>
      <c r="E14209" t="s">
        <v>4476</v>
      </c>
      <c r="F14209" t="s">
        <v>89</v>
      </c>
      <c r="G14209" t="s">
        <v>89</v>
      </c>
      <c r="H14209" t="s">
        <v>93</v>
      </c>
    </row>
    <row r="14210" spans="1:8" x14ac:dyDescent="0.25">
      <c r="A14210" t="s">
        <v>451</v>
      </c>
      <c r="B14210" t="s">
        <v>10472</v>
      </c>
      <c r="C14210" t="s">
        <v>89</v>
      </c>
      <c r="D14210" t="s">
        <v>10473</v>
      </c>
      <c r="E14210" t="s">
        <v>7159</v>
      </c>
      <c r="F14210" t="s">
        <v>89</v>
      </c>
      <c r="G14210" t="s">
        <v>89</v>
      </c>
      <c r="H14210" t="s">
        <v>93</v>
      </c>
    </row>
    <row r="14211" spans="1:8" x14ac:dyDescent="0.25">
      <c r="A14211" t="s">
        <v>451</v>
      </c>
      <c r="B14211" t="s">
        <v>10474</v>
      </c>
      <c r="C14211" t="s">
        <v>89</v>
      </c>
      <c r="D14211" t="s">
        <v>10475</v>
      </c>
      <c r="E14211" t="s">
        <v>4476</v>
      </c>
      <c r="F14211" t="s">
        <v>89</v>
      </c>
      <c r="G14211" t="s">
        <v>89</v>
      </c>
      <c r="H14211" t="s">
        <v>93</v>
      </c>
    </row>
    <row r="14212" spans="1:8" x14ac:dyDescent="0.25">
      <c r="A14212" t="s">
        <v>451</v>
      </c>
      <c r="B14212" t="s">
        <v>10476</v>
      </c>
      <c r="C14212" t="s">
        <v>89</v>
      </c>
      <c r="D14212" t="s">
        <v>10477</v>
      </c>
      <c r="E14212" t="s">
        <v>4428</v>
      </c>
      <c r="F14212" t="s">
        <v>89</v>
      </c>
      <c r="G14212" t="s">
        <v>89</v>
      </c>
      <c r="H14212" t="s">
        <v>93</v>
      </c>
    </row>
    <row r="14213" spans="1:8" x14ac:dyDescent="0.25">
      <c r="A14213" t="s">
        <v>451</v>
      </c>
      <c r="B14213" t="s">
        <v>10478</v>
      </c>
      <c r="C14213" t="s">
        <v>89</v>
      </c>
      <c r="D14213" t="s">
        <v>10479</v>
      </c>
      <c r="E14213" t="s">
        <v>4476</v>
      </c>
      <c r="F14213" t="s">
        <v>89</v>
      </c>
      <c r="G14213" t="s">
        <v>89</v>
      </c>
      <c r="H14213" t="s">
        <v>93</v>
      </c>
    </row>
    <row r="14214" spans="1:8" x14ac:dyDescent="0.25">
      <c r="A14214" t="s">
        <v>451</v>
      </c>
      <c r="B14214" t="s">
        <v>10480</v>
      </c>
      <c r="C14214" t="s">
        <v>89</v>
      </c>
      <c r="D14214" t="s">
        <v>10481</v>
      </c>
      <c r="E14214" t="s">
        <v>4473</v>
      </c>
      <c r="F14214" t="s">
        <v>89</v>
      </c>
      <c r="G14214" t="s">
        <v>89</v>
      </c>
      <c r="H14214" t="s">
        <v>93</v>
      </c>
    </row>
    <row r="14215" spans="1:8" x14ac:dyDescent="0.25">
      <c r="A14215" t="s">
        <v>451</v>
      </c>
      <c r="B14215" t="s">
        <v>10482</v>
      </c>
      <c r="C14215" t="s">
        <v>89</v>
      </c>
      <c r="D14215" t="s">
        <v>10483</v>
      </c>
      <c r="E14215" t="s">
        <v>4592</v>
      </c>
      <c r="F14215" t="s">
        <v>89</v>
      </c>
      <c r="G14215" t="s">
        <v>89</v>
      </c>
      <c r="H14215" t="s">
        <v>93</v>
      </c>
    </row>
    <row r="14216" spans="1:8" x14ac:dyDescent="0.25">
      <c r="A14216" t="s">
        <v>451</v>
      </c>
      <c r="B14216" t="s">
        <v>10484</v>
      </c>
      <c r="C14216" t="s">
        <v>89</v>
      </c>
      <c r="D14216" t="s">
        <v>10485</v>
      </c>
      <c r="E14216" t="s">
        <v>4473</v>
      </c>
      <c r="F14216" t="s">
        <v>89</v>
      </c>
      <c r="G14216" t="s">
        <v>89</v>
      </c>
      <c r="H14216" t="s">
        <v>93</v>
      </c>
    </row>
    <row r="14217" spans="1:8" x14ac:dyDescent="0.25">
      <c r="A14217" t="s">
        <v>451</v>
      </c>
      <c r="B14217" t="s">
        <v>10486</v>
      </c>
      <c r="C14217" t="s">
        <v>89</v>
      </c>
      <c r="D14217" t="s">
        <v>10487</v>
      </c>
      <c r="E14217" t="s">
        <v>4448</v>
      </c>
      <c r="F14217" t="s">
        <v>89</v>
      </c>
      <c r="G14217" t="s">
        <v>89</v>
      </c>
      <c r="H14217" t="s">
        <v>93</v>
      </c>
    </row>
    <row r="14218" spans="1:8" x14ac:dyDescent="0.25">
      <c r="A14218" t="s">
        <v>451</v>
      </c>
      <c r="B14218" t="s">
        <v>10488</v>
      </c>
      <c r="C14218" t="s">
        <v>89</v>
      </c>
      <c r="D14218" t="s">
        <v>10489</v>
      </c>
      <c r="E14218" t="s">
        <v>4527</v>
      </c>
      <c r="F14218" t="s">
        <v>89</v>
      </c>
      <c r="G14218" t="s">
        <v>89</v>
      </c>
      <c r="H14218" t="s">
        <v>93</v>
      </c>
    </row>
    <row r="14219" spans="1:8" x14ac:dyDescent="0.25">
      <c r="A14219" t="s">
        <v>451</v>
      </c>
      <c r="B14219" t="s">
        <v>10490</v>
      </c>
      <c r="C14219" t="s">
        <v>89</v>
      </c>
      <c r="D14219" t="s">
        <v>10491</v>
      </c>
      <c r="E14219" t="s">
        <v>4548</v>
      </c>
      <c r="F14219" t="s">
        <v>89</v>
      </c>
      <c r="G14219" t="s">
        <v>89</v>
      </c>
      <c r="H14219" t="s">
        <v>93</v>
      </c>
    </row>
    <row r="14220" spans="1:8" x14ac:dyDescent="0.25">
      <c r="A14220" t="s">
        <v>451</v>
      </c>
      <c r="B14220" t="s">
        <v>10492</v>
      </c>
      <c r="C14220" t="s">
        <v>89</v>
      </c>
      <c r="D14220" t="s">
        <v>10493</v>
      </c>
      <c r="E14220" t="s">
        <v>4615</v>
      </c>
      <c r="F14220" t="s">
        <v>89</v>
      </c>
      <c r="G14220" t="s">
        <v>89</v>
      </c>
      <c r="H14220" t="s">
        <v>93</v>
      </c>
    </row>
    <row r="14221" spans="1:8" x14ac:dyDescent="0.25">
      <c r="A14221" t="s">
        <v>451</v>
      </c>
      <c r="B14221" t="s">
        <v>10494</v>
      </c>
      <c r="C14221" t="s">
        <v>89</v>
      </c>
      <c r="D14221" t="s">
        <v>10495</v>
      </c>
      <c r="E14221" t="s">
        <v>4557</v>
      </c>
      <c r="F14221" t="s">
        <v>89</v>
      </c>
      <c r="G14221" t="s">
        <v>89</v>
      </c>
      <c r="H14221" t="s">
        <v>93</v>
      </c>
    </row>
    <row r="14222" spans="1:8" x14ac:dyDescent="0.25">
      <c r="A14222" t="s">
        <v>451</v>
      </c>
      <c r="B14222" t="s">
        <v>10496</v>
      </c>
      <c r="C14222" t="s">
        <v>89</v>
      </c>
      <c r="D14222" t="s">
        <v>10497</v>
      </c>
      <c r="E14222" t="s">
        <v>4428</v>
      </c>
      <c r="F14222" t="s">
        <v>89</v>
      </c>
      <c r="G14222" t="s">
        <v>89</v>
      </c>
      <c r="H14222" t="s">
        <v>93</v>
      </c>
    </row>
    <row r="14223" spans="1:8" x14ac:dyDescent="0.25">
      <c r="A14223" t="s">
        <v>451</v>
      </c>
      <c r="B14223" t="s">
        <v>10498</v>
      </c>
      <c r="C14223" t="s">
        <v>89</v>
      </c>
      <c r="D14223" t="s">
        <v>10499</v>
      </c>
      <c r="E14223" t="s">
        <v>4428</v>
      </c>
      <c r="F14223" t="s">
        <v>89</v>
      </c>
      <c r="G14223" t="s">
        <v>89</v>
      </c>
      <c r="H14223" t="s">
        <v>93</v>
      </c>
    </row>
    <row r="14224" spans="1:8" x14ac:dyDescent="0.25">
      <c r="A14224" t="s">
        <v>451</v>
      </c>
      <c r="B14224" t="s">
        <v>10500</v>
      </c>
      <c r="C14224" t="s">
        <v>89</v>
      </c>
      <c r="D14224" t="s">
        <v>10501</v>
      </c>
      <c r="E14224" t="s">
        <v>4479</v>
      </c>
      <c r="F14224" t="s">
        <v>89</v>
      </c>
      <c r="G14224" t="s">
        <v>89</v>
      </c>
      <c r="H14224" t="s">
        <v>93</v>
      </c>
    </row>
    <row r="14225" spans="1:8" x14ac:dyDescent="0.25">
      <c r="A14225" t="s">
        <v>451</v>
      </c>
      <c r="B14225" t="s">
        <v>10502</v>
      </c>
      <c r="C14225" t="s">
        <v>89</v>
      </c>
      <c r="D14225" t="s">
        <v>10503</v>
      </c>
      <c r="E14225" t="s">
        <v>4479</v>
      </c>
      <c r="F14225" t="s">
        <v>89</v>
      </c>
      <c r="G14225" t="s">
        <v>89</v>
      </c>
      <c r="H14225" t="s">
        <v>93</v>
      </c>
    </row>
    <row r="14226" spans="1:8" x14ac:dyDescent="0.25">
      <c r="A14226" t="s">
        <v>451</v>
      </c>
      <c r="B14226" t="s">
        <v>10504</v>
      </c>
      <c r="C14226" t="s">
        <v>89</v>
      </c>
      <c r="D14226" t="s">
        <v>10505</v>
      </c>
      <c r="E14226" t="s">
        <v>4479</v>
      </c>
      <c r="F14226" t="s">
        <v>89</v>
      </c>
      <c r="G14226" t="s">
        <v>89</v>
      </c>
      <c r="H14226" t="s">
        <v>93</v>
      </c>
    </row>
    <row r="14227" spans="1:8" x14ac:dyDescent="0.25">
      <c r="A14227" t="s">
        <v>451</v>
      </c>
      <c r="B14227" t="s">
        <v>10506</v>
      </c>
      <c r="C14227" t="s">
        <v>89</v>
      </c>
      <c r="D14227" t="s">
        <v>10507</v>
      </c>
      <c r="E14227" t="s">
        <v>4627</v>
      </c>
      <c r="F14227" t="s">
        <v>89</v>
      </c>
      <c r="G14227" t="s">
        <v>89</v>
      </c>
      <c r="H14227" t="s">
        <v>93</v>
      </c>
    </row>
    <row r="14228" spans="1:8" x14ac:dyDescent="0.25">
      <c r="A14228" t="s">
        <v>451</v>
      </c>
      <c r="B14228" t="s">
        <v>10508</v>
      </c>
      <c r="C14228" t="s">
        <v>89</v>
      </c>
      <c r="D14228" t="s">
        <v>10509</v>
      </c>
      <c r="E14228" t="s">
        <v>4627</v>
      </c>
      <c r="F14228" t="s">
        <v>89</v>
      </c>
      <c r="G14228" t="s">
        <v>89</v>
      </c>
      <c r="H14228" t="s">
        <v>93</v>
      </c>
    </row>
    <row r="14229" spans="1:8" x14ac:dyDescent="0.25">
      <c r="A14229" t="s">
        <v>451</v>
      </c>
      <c r="B14229" t="s">
        <v>10510</v>
      </c>
      <c r="C14229" t="s">
        <v>89</v>
      </c>
      <c r="D14229" t="s">
        <v>10511</v>
      </c>
      <c r="E14229" t="s">
        <v>4473</v>
      </c>
      <c r="F14229" t="s">
        <v>89</v>
      </c>
      <c r="G14229" t="s">
        <v>89</v>
      </c>
      <c r="H14229" t="s">
        <v>93</v>
      </c>
    </row>
    <row r="14230" spans="1:8" x14ac:dyDescent="0.25">
      <c r="A14230" t="s">
        <v>451</v>
      </c>
      <c r="B14230" t="s">
        <v>10512</v>
      </c>
      <c r="C14230" t="s">
        <v>89</v>
      </c>
      <c r="D14230" t="s">
        <v>10513</v>
      </c>
      <c r="E14230" t="s">
        <v>4473</v>
      </c>
      <c r="F14230" t="s">
        <v>89</v>
      </c>
      <c r="G14230" t="s">
        <v>89</v>
      </c>
      <c r="H14230" t="s">
        <v>93</v>
      </c>
    </row>
    <row r="14231" spans="1:8" x14ac:dyDescent="0.25">
      <c r="A14231" t="s">
        <v>451</v>
      </c>
      <c r="B14231" t="s">
        <v>10514</v>
      </c>
      <c r="C14231" t="s">
        <v>89</v>
      </c>
      <c r="D14231" t="s">
        <v>10515</v>
      </c>
      <c r="E14231" t="s">
        <v>4513</v>
      </c>
      <c r="F14231" t="s">
        <v>89</v>
      </c>
      <c r="G14231" t="s">
        <v>89</v>
      </c>
      <c r="H14231" t="s">
        <v>93</v>
      </c>
    </row>
    <row r="14232" spans="1:8" x14ac:dyDescent="0.25">
      <c r="A14232" t="s">
        <v>451</v>
      </c>
      <c r="B14232" t="s">
        <v>10516</v>
      </c>
      <c r="C14232" t="s">
        <v>89</v>
      </c>
      <c r="D14232" t="s">
        <v>10517</v>
      </c>
      <c r="E14232" t="s">
        <v>4615</v>
      </c>
      <c r="F14232" t="s">
        <v>89</v>
      </c>
      <c r="G14232" t="s">
        <v>89</v>
      </c>
      <c r="H14232" t="s">
        <v>93</v>
      </c>
    </row>
    <row r="14233" spans="1:8" x14ac:dyDescent="0.25">
      <c r="A14233" t="s">
        <v>451</v>
      </c>
      <c r="B14233" t="s">
        <v>10518</v>
      </c>
      <c r="C14233" t="s">
        <v>89</v>
      </c>
      <c r="D14233" t="s">
        <v>10519</v>
      </c>
      <c r="E14233" t="s">
        <v>4620</v>
      </c>
      <c r="F14233" t="s">
        <v>89</v>
      </c>
      <c r="G14233" t="s">
        <v>89</v>
      </c>
      <c r="H14233" t="s">
        <v>93</v>
      </c>
    </row>
    <row r="14234" spans="1:8" x14ac:dyDescent="0.25">
      <c r="A14234" t="s">
        <v>451</v>
      </c>
      <c r="B14234" t="s">
        <v>10520</v>
      </c>
      <c r="C14234" t="s">
        <v>89</v>
      </c>
      <c r="D14234" t="s">
        <v>10521</v>
      </c>
      <c r="E14234" t="s">
        <v>4620</v>
      </c>
      <c r="F14234" t="s">
        <v>89</v>
      </c>
      <c r="G14234" t="s">
        <v>89</v>
      </c>
      <c r="H14234" t="s">
        <v>93</v>
      </c>
    </row>
    <row r="14235" spans="1:8" x14ac:dyDescent="0.25">
      <c r="A14235" t="s">
        <v>451</v>
      </c>
      <c r="B14235" t="s">
        <v>10522</v>
      </c>
      <c r="C14235" t="s">
        <v>89</v>
      </c>
      <c r="D14235" t="s">
        <v>10523</v>
      </c>
      <c r="E14235" t="s">
        <v>4620</v>
      </c>
      <c r="F14235" t="s">
        <v>89</v>
      </c>
      <c r="G14235" t="s">
        <v>89</v>
      </c>
      <c r="H14235" t="s">
        <v>93</v>
      </c>
    </row>
    <row r="14236" spans="1:8" x14ac:dyDescent="0.25">
      <c r="A14236" t="s">
        <v>451</v>
      </c>
      <c r="B14236" t="s">
        <v>10524</v>
      </c>
      <c r="C14236" t="s">
        <v>89</v>
      </c>
      <c r="D14236" t="s">
        <v>89</v>
      </c>
      <c r="E14236" t="s">
        <v>4656</v>
      </c>
      <c r="F14236" t="s">
        <v>89</v>
      </c>
      <c r="G14236" t="s">
        <v>89</v>
      </c>
      <c r="H14236" t="s">
        <v>93</v>
      </c>
    </row>
    <row r="14237" spans="1:8" x14ac:dyDescent="0.25">
      <c r="A14237" t="s">
        <v>451</v>
      </c>
      <c r="B14237" t="s">
        <v>10525</v>
      </c>
      <c r="C14237" t="s">
        <v>89</v>
      </c>
      <c r="D14237" t="s">
        <v>89</v>
      </c>
      <c r="E14237" t="s">
        <v>4665</v>
      </c>
      <c r="F14237" t="s">
        <v>89</v>
      </c>
      <c r="G14237" t="s">
        <v>89</v>
      </c>
      <c r="H14237" t="s">
        <v>93</v>
      </c>
    </row>
    <row r="14238" spans="1:8" x14ac:dyDescent="0.25">
      <c r="A14238" t="s">
        <v>451</v>
      </c>
      <c r="B14238" t="s">
        <v>10526</v>
      </c>
      <c r="C14238" t="s">
        <v>89</v>
      </c>
      <c r="D14238" t="s">
        <v>89</v>
      </c>
      <c r="E14238" t="s">
        <v>4665</v>
      </c>
      <c r="F14238" t="s">
        <v>89</v>
      </c>
      <c r="G14238" t="s">
        <v>89</v>
      </c>
      <c r="H14238" t="s">
        <v>93</v>
      </c>
    </row>
    <row r="14239" spans="1:8" x14ac:dyDescent="0.25">
      <c r="A14239" t="s">
        <v>451</v>
      </c>
      <c r="B14239" t="s">
        <v>10527</v>
      </c>
      <c r="C14239" t="s">
        <v>89</v>
      </c>
      <c r="D14239" t="s">
        <v>89</v>
      </c>
      <c r="E14239" t="s">
        <v>4665</v>
      </c>
      <c r="F14239" t="s">
        <v>89</v>
      </c>
      <c r="G14239" t="s">
        <v>89</v>
      </c>
      <c r="H14239" t="s">
        <v>93</v>
      </c>
    </row>
    <row r="14240" spans="1:8" x14ac:dyDescent="0.25">
      <c r="A14240" t="s">
        <v>451</v>
      </c>
      <c r="B14240" t="s">
        <v>10528</v>
      </c>
      <c r="C14240" t="s">
        <v>89</v>
      </c>
      <c r="D14240" t="s">
        <v>89</v>
      </c>
      <c r="E14240" t="s">
        <v>4665</v>
      </c>
      <c r="F14240" t="s">
        <v>89</v>
      </c>
      <c r="G14240" t="s">
        <v>89</v>
      </c>
      <c r="H14240" t="s">
        <v>93</v>
      </c>
    </row>
    <row r="14241" spans="1:8" x14ac:dyDescent="0.25">
      <c r="A14241" t="s">
        <v>451</v>
      </c>
      <c r="B14241" t="s">
        <v>10529</v>
      </c>
      <c r="C14241" t="s">
        <v>89</v>
      </c>
      <c r="D14241" t="s">
        <v>89</v>
      </c>
      <c r="E14241" t="s">
        <v>4670</v>
      </c>
      <c r="F14241" t="s">
        <v>89</v>
      </c>
      <c r="G14241" t="s">
        <v>89</v>
      </c>
      <c r="H14241" t="s">
        <v>93</v>
      </c>
    </row>
    <row r="14242" spans="1:8" x14ac:dyDescent="0.25">
      <c r="A14242" t="s">
        <v>451</v>
      </c>
      <c r="B14242" t="s">
        <v>10530</v>
      </c>
      <c r="C14242" t="s">
        <v>89</v>
      </c>
      <c r="D14242" t="s">
        <v>89</v>
      </c>
      <c r="E14242" t="s">
        <v>4675</v>
      </c>
      <c r="F14242" t="s">
        <v>89</v>
      </c>
      <c r="G14242" t="s">
        <v>89</v>
      </c>
      <c r="H14242" t="s">
        <v>93</v>
      </c>
    </row>
    <row r="14243" spans="1:8" x14ac:dyDescent="0.25">
      <c r="A14243" t="s">
        <v>451</v>
      </c>
      <c r="B14243" t="s">
        <v>10531</v>
      </c>
      <c r="C14243" t="s">
        <v>89</v>
      </c>
      <c r="D14243" t="s">
        <v>89</v>
      </c>
      <c r="E14243" t="s">
        <v>4612</v>
      </c>
      <c r="F14243" t="s">
        <v>89</v>
      </c>
      <c r="G14243" t="s">
        <v>89</v>
      </c>
      <c r="H14243" t="s">
        <v>93</v>
      </c>
    </row>
    <row r="14244" spans="1:8" x14ac:dyDescent="0.25">
      <c r="A14244" t="s">
        <v>451</v>
      </c>
      <c r="B14244" t="s">
        <v>10532</v>
      </c>
      <c r="C14244" t="s">
        <v>89</v>
      </c>
      <c r="D14244" t="s">
        <v>89</v>
      </c>
      <c r="E14244" t="s">
        <v>4665</v>
      </c>
      <c r="F14244" t="s">
        <v>89</v>
      </c>
      <c r="G14244" t="s">
        <v>89</v>
      </c>
      <c r="H14244" t="s">
        <v>93</v>
      </c>
    </row>
    <row r="14245" spans="1:8" x14ac:dyDescent="0.25">
      <c r="A14245" t="s">
        <v>451</v>
      </c>
      <c r="B14245" t="s">
        <v>3579</v>
      </c>
      <c r="C14245" t="s">
        <v>89</v>
      </c>
      <c r="D14245" t="s">
        <v>89</v>
      </c>
      <c r="E14245" t="s">
        <v>4667</v>
      </c>
      <c r="F14245" t="s">
        <v>89</v>
      </c>
      <c r="G14245" t="s">
        <v>89</v>
      </c>
      <c r="H14245" t="s">
        <v>93</v>
      </c>
    </row>
    <row r="14246" spans="1:8" x14ac:dyDescent="0.25">
      <c r="A14246" t="s">
        <v>451</v>
      </c>
      <c r="B14246" t="s">
        <v>10168</v>
      </c>
      <c r="C14246" t="s">
        <v>89</v>
      </c>
      <c r="D14246" t="s">
        <v>89</v>
      </c>
      <c r="E14246" t="s">
        <v>4668</v>
      </c>
      <c r="F14246" t="s">
        <v>89</v>
      </c>
      <c r="G14246" t="s">
        <v>89</v>
      </c>
      <c r="H14246" t="s">
        <v>93</v>
      </c>
    </row>
    <row r="14247" spans="1:8" x14ac:dyDescent="0.25">
      <c r="A14247" t="s">
        <v>451</v>
      </c>
      <c r="B14247" t="s">
        <v>10533</v>
      </c>
      <c r="C14247" t="s">
        <v>89</v>
      </c>
      <c r="D14247" t="s">
        <v>89</v>
      </c>
      <c r="E14247" t="s">
        <v>4670</v>
      </c>
      <c r="F14247" t="s">
        <v>89</v>
      </c>
      <c r="G14247" t="s">
        <v>89</v>
      </c>
      <c r="H14247" t="s">
        <v>93</v>
      </c>
    </row>
    <row r="14248" spans="1:8" x14ac:dyDescent="0.25">
      <c r="A14248" t="s">
        <v>451</v>
      </c>
      <c r="B14248" t="s">
        <v>10534</v>
      </c>
      <c r="C14248" t="s">
        <v>89</v>
      </c>
      <c r="D14248" t="s">
        <v>89</v>
      </c>
      <c r="E14248" t="s">
        <v>4656</v>
      </c>
      <c r="F14248" t="s">
        <v>89</v>
      </c>
      <c r="G14248" t="s">
        <v>89</v>
      </c>
      <c r="H14248" t="s">
        <v>93</v>
      </c>
    </row>
    <row r="14249" spans="1:8" x14ac:dyDescent="0.25">
      <c r="A14249" t="s">
        <v>451</v>
      </c>
      <c r="B14249" t="s">
        <v>10535</v>
      </c>
      <c r="C14249" t="s">
        <v>89</v>
      </c>
      <c r="D14249" t="s">
        <v>89</v>
      </c>
      <c r="E14249" t="s">
        <v>4658</v>
      </c>
      <c r="F14249" t="s">
        <v>89</v>
      </c>
      <c r="G14249" t="s">
        <v>89</v>
      </c>
      <c r="H14249" t="s">
        <v>93</v>
      </c>
    </row>
    <row r="14250" spans="1:8" x14ac:dyDescent="0.25">
      <c r="A14250" t="s">
        <v>451</v>
      </c>
      <c r="B14250" t="s">
        <v>10536</v>
      </c>
      <c r="C14250" t="s">
        <v>89</v>
      </c>
      <c r="D14250" t="s">
        <v>89</v>
      </c>
      <c r="E14250" t="s">
        <v>4675</v>
      </c>
      <c r="F14250" t="s">
        <v>89</v>
      </c>
      <c r="G14250" t="s">
        <v>89</v>
      </c>
      <c r="H14250" t="s">
        <v>93</v>
      </c>
    </row>
    <row r="14251" spans="1:8" x14ac:dyDescent="0.25">
      <c r="A14251" t="s">
        <v>451</v>
      </c>
      <c r="B14251" t="s">
        <v>10537</v>
      </c>
      <c r="C14251" t="s">
        <v>89</v>
      </c>
      <c r="D14251" t="s">
        <v>89</v>
      </c>
      <c r="E14251" t="s">
        <v>4667</v>
      </c>
      <c r="F14251" t="s">
        <v>89</v>
      </c>
      <c r="G14251" t="s">
        <v>89</v>
      </c>
      <c r="H14251" t="s">
        <v>93</v>
      </c>
    </row>
    <row r="14252" spans="1:8" x14ac:dyDescent="0.25">
      <c r="A14252" t="s">
        <v>451</v>
      </c>
      <c r="B14252" t="s">
        <v>10538</v>
      </c>
      <c r="C14252" t="s">
        <v>89</v>
      </c>
      <c r="D14252" t="s">
        <v>10539</v>
      </c>
      <c r="E14252" t="s">
        <v>4704</v>
      </c>
      <c r="F14252" t="s">
        <v>89</v>
      </c>
      <c r="G14252" t="s">
        <v>89</v>
      </c>
      <c r="H14252" t="s">
        <v>93</v>
      </c>
    </row>
    <row r="14253" spans="1:8" x14ac:dyDescent="0.25">
      <c r="A14253" t="s">
        <v>451</v>
      </c>
      <c r="B14253" t="s">
        <v>10540</v>
      </c>
      <c r="C14253" t="s">
        <v>89</v>
      </c>
      <c r="D14253" t="s">
        <v>89</v>
      </c>
      <c r="E14253" t="s">
        <v>10541</v>
      </c>
      <c r="F14253" t="s">
        <v>89</v>
      </c>
      <c r="G14253" t="s">
        <v>89</v>
      </c>
      <c r="H14253" t="s">
        <v>93</v>
      </c>
    </row>
    <row r="14254" spans="1:8" x14ac:dyDescent="0.25">
      <c r="A14254" t="s">
        <v>451</v>
      </c>
      <c r="B14254" t="s">
        <v>10542</v>
      </c>
      <c r="C14254" t="s">
        <v>89</v>
      </c>
      <c r="D14254" t="s">
        <v>89</v>
      </c>
      <c r="E14254" t="s">
        <v>4667</v>
      </c>
      <c r="F14254" t="s">
        <v>89</v>
      </c>
      <c r="G14254" t="s">
        <v>89</v>
      </c>
      <c r="H14254" t="s">
        <v>93</v>
      </c>
    </row>
    <row r="14255" spans="1:8" x14ac:dyDescent="0.25">
      <c r="A14255" t="s">
        <v>451</v>
      </c>
      <c r="B14255" t="s">
        <v>10543</v>
      </c>
      <c r="C14255" t="s">
        <v>89</v>
      </c>
      <c r="D14255" t="s">
        <v>89</v>
      </c>
      <c r="E14255" t="s">
        <v>1388</v>
      </c>
      <c r="F14255" t="s">
        <v>89</v>
      </c>
      <c r="G14255" t="s">
        <v>89</v>
      </c>
      <c r="H14255" t="s">
        <v>93</v>
      </c>
    </row>
    <row r="14256" spans="1:8" x14ac:dyDescent="0.25">
      <c r="A14256" t="s">
        <v>451</v>
      </c>
      <c r="B14256" t="s">
        <v>4684</v>
      </c>
      <c r="C14256" t="s">
        <v>89</v>
      </c>
      <c r="D14256" t="s">
        <v>89</v>
      </c>
      <c r="E14256" t="s">
        <v>4667</v>
      </c>
      <c r="F14256" t="s">
        <v>89</v>
      </c>
      <c r="G14256" t="s">
        <v>89</v>
      </c>
      <c r="H14256" t="s">
        <v>93</v>
      </c>
    </row>
    <row r="14257" spans="1:8" x14ac:dyDescent="0.25">
      <c r="A14257" t="s">
        <v>451</v>
      </c>
      <c r="B14257" t="s">
        <v>10544</v>
      </c>
      <c r="C14257" t="s">
        <v>89</v>
      </c>
      <c r="D14257" t="s">
        <v>89</v>
      </c>
      <c r="E14257" t="s">
        <v>4667</v>
      </c>
      <c r="F14257" t="s">
        <v>89</v>
      </c>
      <c r="G14257" t="s">
        <v>89</v>
      </c>
      <c r="H14257" t="s">
        <v>93</v>
      </c>
    </row>
    <row r="14258" spans="1:8" x14ac:dyDescent="0.25">
      <c r="A14258" t="s">
        <v>451</v>
      </c>
      <c r="B14258" t="s">
        <v>4695</v>
      </c>
      <c r="C14258" t="s">
        <v>89</v>
      </c>
      <c r="D14258" t="s">
        <v>89</v>
      </c>
      <c r="E14258" t="s">
        <v>1123</v>
      </c>
      <c r="F14258" t="s">
        <v>89</v>
      </c>
      <c r="G14258" t="s">
        <v>89</v>
      </c>
      <c r="H14258" t="s">
        <v>93</v>
      </c>
    </row>
    <row r="14259" spans="1:8" x14ac:dyDescent="0.25">
      <c r="A14259" t="s">
        <v>451</v>
      </c>
      <c r="B14259" t="s">
        <v>10545</v>
      </c>
      <c r="C14259" t="s">
        <v>89</v>
      </c>
      <c r="D14259" t="s">
        <v>89</v>
      </c>
      <c r="E14259" t="s">
        <v>1123</v>
      </c>
      <c r="F14259" t="s">
        <v>89</v>
      </c>
      <c r="G14259" t="s">
        <v>89</v>
      </c>
      <c r="H14259" t="s">
        <v>93</v>
      </c>
    </row>
    <row r="14260" spans="1:8" x14ac:dyDescent="0.25">
      <c r="A14260" t="s">
        <v>451</v>
      </c>
      <c r="B14260" t="s">
        <v>4696</v>
      </c>
      <c r="C14260" t="s">
        <v>89</v>
      </c>
      <c r="D14260" t="s">
        <v>89</v>
      </c>
      <c r="E14260" t="s">
        <v>1123</v>
      </c>
      <c r="F14260" t="s">
        <v>89</v>
      </c>
      <c r="G14260" t="s">
        <v>89</v>
      </c>
      <c r="H14260" t="s">
        <v>93</v>
      </c>
    </row>
    <row r="14261" spans="1:8" x14ac:dyDescent="0.25">
      <c r="A14261" t="s">
        <v>451</v>
      </c>
      <c r="B14261" t="s">
        <v>10546</v>
      </c>
      <c r="C14261" t="s">
        <v>89</v>
      </c>
      <c r="D14261" t="s">
        <v>89</v>
      </c>
      <c r="E14261" t="s">
        <v>1267</v>
      </c>
      <c r="F14261" t="s">
        <v>89</v>
      </c>
      <c r="G14261" t="s">
        <v>89</v>
      </c>
      <c r="H14261" t="s">
        <v>93</v>
      </c>
    </row>
    <row r="14262" spans="1:8" x14ac:dyDescent="0.25">
      <c r="A14262" t="s">
        <v>451</v>
      </c>
      <c r="B14262" t="s">
        <v>10547</v>
      </c>
      <c r="C14262" t="s">
        <v>89</v>
      </c>
      <c r="D14262" t="s">
        <v>10548</v>
      </c>
      <c r="E14262" t="s">
        <v>1202</v>
      </c>
      <c r="F14262" t="s">
        <v>89</v>
      </c>
      <c r="G14262" t="s">
        <v>89</v>
      </c>
      <c r="H14262" t="s">
        <v>93</v>
      </c>
    </row>
    <row r="14263" spans="1:8" x14ac:dyDescent="0.25">
      <c r="A14263" t="s">
        <v>451</v>
      </c>
      <c r="B14263" t="s">
        <v>3068</v>
      </c>
      <c r="C14263" t="s">
        <v>89</v>
      </c>
      <c r="D14263" t="s">
        <v>89</v>
      </c>
      <c r="E14263" t="s">
        <v>1516</v>
      </c>
      <c r="F14263" t="s">
        <v>89</v>
      </c>
      <c r="G14263" t="s">
        <v>89</v>
      </c>
      <c r="H14263" t="s">
        <v>93</v>
      </c>
    </row>
    <row r="14264" spans="1:8" x14ac:dyDescent="0.25">
      <c r="A14264" t="s">
        <v>451</v>
      </c>
      <c r="B14264" t="s">
        <v>1268</v>
      </c>
      <c r="C14264" t="s">
        <v>89</v>
      </c>
      <c r="D14264" t="s">
        <v>89</v>
      </c>
      <c r="E14264" t="s">
        <v>1516</v>
      </c>
      <c r="F14264" t="s">
        <v>89</v>
      </c>
      <c r="G14264" t="s">
        <v>89</v>
      </c>
      <c r="H14264" t="s">
        <v>93</v>
      </c>
    </row>
    <row r="14265" spans="1:8" x14ac:dyDescent="0.25">
      <c r="A14265" t="s">
        <v>451</v>
      </c>
      <c r="B14265" t="s">
        <v>1336</v>
      </c>
      <c r="C14265" t="s">
        <v>89</v>
      </c>
      <c r="D14265" t="s">
        <v>89</v>
      </c>
      <c r="E14265" t="s">
        <v>1516</v>
      </c>
      <c r="F14265" t="s">
        <v>89</v>
      </c>
      <c r="G14265" t="s">
        <v>89</v>
      </c>
      <c r="H14265" t="s">
        <v>93</v>
      </c>
    </row>
    <row r="14266" spans="1:8" x14ac:dyDescent="0.25">
      <c r="A14266" t="s">
        <v>451</v>
      </c>
      <c r="B14266" t="s">
        <v>10549</v>
      </c>
      <c r="C14266" t="s">
        <v>89</v>
      </c>
      <c r="D14266" t="s">
        <v>10550</v>
      </c>
      <c r="E14266" t="s">
        <v>4704</v>
      </c>
      <c r="F14266" t="s">
        <v>89</v>
      </c>
      <c r="G14266" t="s">
        <v>89</v>
      </c>
      <c r="H14266" t="s">
        <v>93</v>
      </c>
    </row>
    <row r="14267" spans="1:8" x14ac:dyDescent="0.25">
      <c r="A14267" t="s">
        <v>451</v>
      </c>
      <c r="B14267" t="s">
        <v>3725</v>
      </c>
      <c r="C14267" t="s">
        <v>89</v>
      </c>
      <c r="D14267" t="s">
        <v>89</v>
      </c>
      <c r="E14267" t="s">
        <v>1221</v>
      </c>
      <c r="F14267" t="s">
        <v>89</v>
      </c>
      <c r="G14267" t="s">
        <v>89</v>
      </c>
      <c r="H14267" t="s">
        <v>93</v>
      </c>
    </row>
    <row r="14268" spans="1:8" x14ac:dyDescent="0.25">
      <c r="A14268" t="s">
        <v>451</v>
      </c>
      <c r="B14268" t="s">
        <v>3724</v>
      </c>
      <c r="C14268" t="s">
        <v>89</v>
      </c>
      <c r="D14268" t="s">
        <v>89</v>
      </c>
      <c r="E14268" t="s">
        <v>1221</v>
      </c>
      <c r="F14268" t="s">
        <v>89</v>
      </c>
      <c r="G14268" t="s">
        <v>89</v>
      </c>
      <c r="H14268" t="s">
        <v>93</v>
      </c>
    </row>
    <row r="14269" spans="1:8" x14ac:dyDescent="0.25">
      <c r="A14269" t="s">
        <v>451</v>
      </c>
      <c r="B14269" t="s">
        <v>10551</v>
      </c>
      <c r="C14269" t="s">
        <v>89</v>
      </c>
      <c r="D14269" t="s">
        <v>89</v>
      </c>
      <c r="E14269" t="s">
        <v>1133</v>
      </c>
      <c r="F14269" t="s">
        <v>89</v>
      </c>
      <c r="G14269" t="s">
        <v>89</v>
      </c>
      <c r="H14269" t="s">
        <v>93</v>
      </c>
    </row>
    <row r="14270" spans="1:8" x14ac:dyDescent="0.25">
      <c r="A14270" t="s">
        <v>451</v>
      </c>
      <c r="B14270" t="s">
        <v>2541</v>
      </c>
      <c r="C14270" t="s">
        <v>89</v>
      </c>
      <c r="D14270" t="s">
        <v>89</v>
      </c>
      <c r="E14270" t="s">
        <v>1221</v>
      </c>
      <c r="F14270" t="s">
        <v>89</v>
      </c>
      <c r="G14270" t="s">
        <v>89</v>
      </c>
      <c r="H14270" t="s">
        <v>93</v>
      </c>
    </row>
    <row r="14271" spans="1:8" x14ac:dyDescent="0.25">
      <c r="A14271" t="s">
        <v>451</v>
      </c>
      <c r="B14271" t="s">
        <v>3499</v>
      </c>
      <c r="C14271" t="s">
        <v>89</v>
      </c>
      <c r="D14271" t="s">
        <v>89</v>
      </c>
      <c r="E14271" t="s">
        <v>1221</v>
      </c>
      <c r="F14271" t="s">
        <v>89</v>
      </c>
      <c r="G14271" t="s">
        <v>89</v>
      </c>
      <c r="H14271" t="s">
        <v>93</v>
      </c>
    </row>
    <row r="14272" spans="1:8" x14ac:dyDescent="0.25">
      <c r="A14272" t="s">
        <v>451</v>
      </c>
      <c r="B14272" t="s">
        <v>1439</v>
      </c>
      <c r="C14272" t="s">
        <v>89</v>
      </c>
      <c r="D14272" t="s">
        <v>89</v>
      </c>
      <c r="E14272" t="s">
        <v>1221</v>
      </c>
      <c r="F14272" t="s">
        <v>89</v>
      </c>
      <c r="G14272" t="s">
        <v>89</v>
      </c>
      <c r="H14272" t="s">
        <v>93</v>
      </c>
    </row>
    <row r="14273" spans="1:8" x14ac:dyDescent="0.25">
      <c r="A14273" t="s">
        <v>451</v>
      </c>
      <c r="B14273" t="s">
        <v>2543</v>
      </c>
      <c r="C14273" t="s">
        <v>89</v>
      </c>
      <c r="D14273" t="s">
        <v>89</v>
      </c>
      <c r="E14273" t="s">
        <v>1221</v>
      </c>
      <c r="F14273" t="s">
        <v>89</v>
      </c>
      <c r="G14273" t="s">
        <v>89</v>
      </c>
      <c r="H14273" t="s">
        <v>93</v>
      </c>
    </row>
    <row r="14274" spans="1:8" x14ac:dyDescent="0.25">
      <c r="A14274" t="s">
        <v>453</v>
      </c>
      <c r="B14274" t="s">
        <v>1453</v>
      </c>
      <c r="C14274" t="s">
        <v>89</v>
      </c>
      <c r="D14274" t="s">
        <v>10552</v>
      </c>
      <c r="E14274" t="s">
        <v>1272</v>
      </c>
      <c r="F14274" t="s">
        <v>89</v>
      </c>
      <c r="G14274" t="s">
        <v>89</v>
      </c>
      <c r="H14274" t="s">
        <v>93</v>
      </c>
    </row>
    <row r="14275" spans="1:8" x14ac:dyDescent="0.25">
      <c r="A14275" t="s">
        <v>453</v>
      </c>
      <c r="B14275" t="s">
        <v>1558</v>
      </c>
      <c r="C14275" t="s">
        <v>89</v>
      </c>
      <c r="D14275" t="s">
        <v>10553</v>
      </c>
      <c r="E14275" t="s">
        <v>1427</v>
      </c>
      <c r="F14275" t="s">
        <v>89</v>
      </c>
      <c r="G14275" t="s">
        <v>89</v>
      </c>
      <c r="H14275" t="s">
        <v>93</v>
      </c>
    </row>
    <row r="14276" spans="1:8" x14ac:dyDescent="0.25">
      <c r="A14276" t="s">
        <v>453</v>
      </c>
      <c r="B14276" t="s">
        <v>1555</v>
      </c>
      <c r="C14276" t="s">
        <v>89</v>
      </c>
      <c r="D14276" t="s">
        <v>10554</v>
      </c>
      <c r="E14276" t="s">
        <v>1427</v>
      </c>
      <c r="F14276" t="s">
        <v>89</v>
      </c>
      <c r="G14276" t="s">
        <v>89</v>
      </c>
      <c r="H14276" t="s">
        <v>93</v>
      </c>
    </row>
    <row r="14277" spans="1:8" x14ac:dyDescent="0.25">
      <c r="A14277" t="s">
        <v>453</v>
      </c>
      <c r="B14277" t="s">
        <v>1501</v>
      </c>
      <c r="C14277" t="s">
        <v>89</v>
      </c>
      <c r="D14277" t="s">
        <v>10555</v>
      </c>
      <c r="E14277" t="s">
        <v>1102</v>
      </c>
      <c r="F14277" t="s">
        <v>89</v>
      </c>
      <c r="G14277" t="s">
        <v>89</v>
      </c>
      <c r="H14277" t="s">
        <v>93</v>
      </c>
    </row>
    <row r="14278" spans="1:8" x14ac:dyDescent="0.25">
      <c r="A14278" t="s">
        <v>453</v>
      </c>
      <c r="B14278" t="s">
        <v>1417</v>
      </c>
      <c r="C14278" t="s">
        <v>89</v>
      </c>
      <c r="D14278" t="s">
        <v>10556</v>
      </c>
      <c r="E14278" t="s">
        <v>1233</v>
      </c>
      <c r="F14278" t="s">
        <v>89</v>
      </c>
      <c r="G14278" t="s">
        <v>89</v>
      </c>
      <c r="H14278" t="s">
        <v>93</v>
      </c>
    </row>
    <row r="14279" spans="1:8" x14ac:dyDescent="0.25">
      <c r="A14279" t="s">
        <v>453</v>
      </c>
      <c r="B14279" t="s">
        <v>1558</v>
      </c>
      <c r="C14279" t="s">
        <v>89</v>
      </c>
      <c r="D14279" t="s">
        <v>10553</v>
      </c>
      <c r="E14279" t="s">
        <v>1427</v>
      </c>
      <c r="F14279" t="s">
        <v>89</v>
      </c>
      <c r="G14279" t="s">
        <v>89</v>
      </c>
      <c r="H14279" t="s">
        <v>93</v>
      </c>
    </row>
    <row r="14280" spans="1:8" x14ac:dyDescent="0.25">
      <c r="A14280" t="s">
        <v>453</v>
      </c>
      <c r="B14280" t="s">
        <v>10557</v>
      </c>
      <c r="C14280" t="s">
        <v>89</v>
      </c>
      <c r="D14280" t="s">
        <v>10558</v>
      </c>
      <c r="E14280" t="s">
        <v>6307</v>
      </c>
      <c r="F14280" t="s">
        <v>89</v>
      </c>
      <c r="G14280" t="s">
        <v>89</v>
      </c>
      <c r="H14280" t="s">
        <v>93</v>
      </c>
    </row>
    <row r="14281" spans="1:8" x14ac:dyDescent="0.25">
      <c r="A14281" t="s">
        <v>453</v>
      </c>
      <c r="B14281" t="s">
        <v>1112</v>
      </c>
      <c r="C14281" t="s">
        <v>89</v>
      </c>
      <c r="D14281" t="s">
        <v>9245</v>
      </c>
      <c r="E14281" t="s">
        <v>1427</v>
      </c>
      <c r="F14281" t="s">
        <v>89</v>
      </c>
      <c r="G14281" t="s">
        <v>89</v>
      </c>
      <c r="H14281" t="s">
        <v>93</v>
      </c>
    </row>
    <row r="14282" spans="1:8" x14ac:dyDescent="0.25">
      <c r="A14282" t="s">
        <v>453</v>
      </c>
      <c r="B14282" t="s">
        <v>1114</v>
      </c>
      <c r="C14282" t="s">
        <v>89</v>
      </c>
      <c r="D14282" t="s">
        <v>10559</v>
      </c>
      <c r="E14282" t="s">
        <v>1427</v>
      </c>
      <c r="F14282" t="s">
        <v>89</v>
      </c>
      <c r="G14282" t="s">
        <v>89</v>
      </c>
      <c r="H14282" t="s">
        <v>93</v>
      </c>
    </row>
    <row r="14283" spans="1:8" x14ac:dyDescent="0.25">
      <c r="A14283" t="s">
        <v>453</v>
      </c>
      <c r="B14283" t="s">
        <v>1098</v>
      </c>
      <c r="C14283" t="s">
        <v>89</v>
      </c>
      <c r="D14283" t="s">
        <v>10560</v>
      </c>
      <c r="E14283" t="s">
        <v>1427</v>
      </c>
      <c r="F14283" t="s">
        <v>89</v>
      </c>
      <c r="G14283" t="s">
        <v>89</v>
      </c>
      <c r="H14283" t="s">
        <v>93</v>
      </c>
    </row>
    <row r="14284" spans="1:8" x14ac:dyDescent="0.25">
      <c r="A14284" t="s">
        <v>453</v>
      </c>
      <c r="B14284" t="s">
        <v>1417</v>
      </c>
      <c r="C14284" t="s">
        <v>89</v>
      </c>
      <c r="D14284" t="s">
        <v>10556</v>
      </c>
      <c r="E14284" t="s">
        <v>1233</v>
      </c>
      <c r="F14284" t="s">
        <v>89</v>
      </c>
      <c r="G14284" t="s">
        <v>89</v>
      </c>
      <c r="H14284" t="s">
        <v>93</v>
      </c>
    </row>
    <row r="14285" spans="1:8" x14ac:dyDescent="0.25">
      <c r="A14285" t="s">
        <v>453</v>
      </c>
      <c r="B14285" t="s">
        <v>1453</v>
      </c>
      <c r="C14285" t="s">
        <v>89</v>
      </c>
      <c r="D14285" t="s">
        <v>10552</v>
      </c>
      <c r="E14285" t="s">
        <v>1272</v>
      </c>
      <c r="F14285" t="s">
        <v>89</v>
      </c>
      <c r="G14285" t="s">
        <v>89</v>
      </c>
      <c r="H14285" t="s">
        <v>93</v>
      </c>
    </row>
    <row r="14286" spans="1:8" x14ac:dyDescent="0.25">
      <c r="A14286" t="s">
        <v>453</v>
      </c>
      <c r="B14286" t="s">
        <v>1555</v>
      </c>
      <c r="C14286" t="s">
        <v>89</v>
      </c>
      <c r="D14286" t="s">
        <v>10554</v>
      </c>
      <c r="E14286" t="s">
        <v>1427</v>
      </c>
      <c r="F14286" t="s">
        <v>89</v>
      </c>
      <c r="G14286" t="s">
        <v>89</v>
      </c>
      <c r="H14286" t="s">
        <v>93</v>
      </c>
    </row>
    <row r="14287" spans="1:8" x14ac:dyDescent="0.25">
      <c r="A14287" t="s">
        <v>453</v>
      </c>
      <c r="B14287" t="s">
        <v>1421</v>
      </c>
      <c r="C14287" t="s">
        <v>89</v>
      </c>
      <c r="D14287" t="s">
        <v>10561</v>
      </c>
      <c r="E14287" t="s">
        <v>1093</v>
      </c>
      <c r="F14287" t="s">
        <v>89</v>
      </c>
      <c r="G14287" t="s">
        <v>89</v>
      </c>
      <c r="H14287" t="s">
        <v>93</v>
      </c>
    </row>
    <row r="14288" spans="1:8" x14ac:dyDescent="0.25">
      <c r="A14288" t="s">
        <v>453</v>
      </c>
      <c r="B14288" t="s">
        <v>1501</v>
      </c>
      <c r="C14288" t="s">
        <v>89</v>
      </c>
      <c r="D14288" t="s">
        <v>10555</v>
      </c>
      <c r="E14288" t="s">
        <v>1102</v>
      </c>
      <c r="F14288" t="s">
        <v>89</v>
      </c>
      <c r="G14288" t="s">
        <v>89</v>
      </c>
      <c r="H14288" t="s">
        <v>93</v>
      </c>
    </row>
    <row r="14289" spans="1:8" x14ac:dyDescent="0.25">
      <c r="A14289" t="s">
        <v>453</v>
      </c>
      <c r="B14289" t="s">
        <v>1434</v>
      </c>
      <c r="C14289" t="s">
        <v>89</v>
      </c>
      <c r="D14289" t="s">
        <v>10562</v>
      </c>
      <c r="E14289" t="s">
        <v>1298</v>
      </c>
      <c r="F14289" t="s">
        <v>89</v>
      </c>
      <c r="G14289" t="s">
        <v>89</v>
      </c>
      <c r="H14289" t="s">
        <v>93</v>
      </c>
    </row>
    <row r="14290" spans="1:8" x14ac:dyDescent="0.25">
      <c r="A14290" t="s">
        <v>453</v>
      </c>
      <c r="B14290" t="s">
        <v>1520</v>
      </c>
      <c r="C14290" t="s">
        <v>89</v>
      </c>
      <c r="D14290" t="s">
        <v>10563</v>
      </c>
      <c r="E14290" t="s">
        <v>1272</v>
      </c>
      <c r="F14290" t="s">
        <v>89</v>
      </c>
      <c r="G14290" t="s">
        <v>89</v>
      </c>
      <c r="H14290" t="s">
        <v>93</v>
      </c>
    </row>
    <row r="14291" spans="1:8" x14ac:dyDescent="0.25">
      <c r="A14291" t="s">
        <v>453</v>
      </c>
      <c r="B14291" t="s">
        <v>10564</v>
      </c>
      <c r="C14291" t="s">
        <v>89</v>
      </c>
      <c r="D14291" t="s">
        <v>10565</v>
      </c>
      <c r="E14291" t="s">
        <v>1115</v>
      </c>
      <c r="F14291" t="s">
        <v>89</v>
      </c>
      <c r="G14291" t="s">
        <v>89</v>
      </c>
      <c r="H14291" t="s">
        <v>93</v>
      </c>
    </row>
    <row r="14292" spans="1:8" x14ac:dyDescent="0.25">
      <c r="A14292" t="s">
        <v>453</v>
      </c>
      <c r="B14292" t="s">
        <v>10566</v>
      </c>
      <c r="C14292" t="s">
        <v>89</v>
      </c>
      <c r="D14292" t="s">
        <v>10567</v>
      </c>
      <c r="E14292" t="s">
        <v>1272</v>
      </c>
      <c r="F14292" t="s">
        <v>89</v>
      </c>
      <c r="G14292" t="s">
        <v>89</v>
      </c>
      <c r="H14292" t="s">
        <v>93</v>
      </c>
    </row>
    <row r="14293" spans="1:8" x14ac:dyDescent="0.25">
      <c r="A14293" t="s">
        <v>453</v>
      </c>
      <c r="B14293" t="s">
        <v>10568</v>
      </c>
      <c r="C14293" t="s">
        <v>89</v>
      </c>
      <c r="D14293" t="s">
        <v>10569</v>
      </c>
      <c r="E14293" t="s">
        <v>1115</v>
      </c>
      <c r="F14293" t="s">
        <v>89</v>
      </c>
      <c r="G14293" t="s">
        <v>89</v>
      </c>
      <c r="H14293" t="s">
        <v>93</v>
      </c>
    </row>
    <row r="14294" spans="1:8" x14ac:dyDescent="0.25">
      <c r="A14294" t="s">
        <v>453</v>
      </c>
      <c r="B14294" t="s">
        <v>10570</v>
      </c>
      <c r="C14294" t="s">
        <v>89</v>
      </c>
      <c r="D14294" t="s">
        <v>10571</v>
      </c>
      <c r="E14294" t="s">
        <v>1100</v>
      </c>
      <c r="F14294" t="s">
        <v>89</v>
      </c>
      <c r="G14294" t="s">
        <v>89</v>
      </c>
      <c r="H14294" t="s">
        <v>93</v>
      </c>
    </row>
    <row r="14295" spans="1:8" x14ac:dyDescent="0.25">
      <c r="A14295" t="s">
        <v>453</v>
      </c>
      <c r="B14295" t="s">
        <v>1116</v>
      </c>
      <c r="C14295" t="s">
        <v>89</v>
      </c>
      <c r="D14295" t="s">
        <v>89</v>
      </c>
      <c r="E14295" t="s">
        <v>1135</v>
      </c>
      <c r="F14295" t="s">
        <v>89</v>
      </c>
      <c r="G14295" t="s">
        <v>89</v>
      </c>
      <c r="H14295" t="s">
        <v>93</v>
      </c>
    </row>
    <row r="14296" spans="1:8" x14ac:dyDescent="0.25">
      <c r="A14296" t="s">
        <v>453</v>
      </c>
      <c r="B14296" t="s">
        <v>4666</v>
      </c>
      <c r="C14296" t="s">
        <v>89</v>
      </c>
      <c r="D14296" t="s">
        <v>89</v>
      </c>
      <c r="E14296" t="s">
        <v>1427</v>
      </c>
      <c r="F14296" t="s">
        <v>89</v>
      </c>
      <c r="G14296" t="s">
        <v>89</v>
      </c>
      <c r="H14296" t="s">
        <v>93</v>
      </c>
    </row>
    <row r="14297" spans="1:8" x14ac:dyDescent="0.25">
      <c r="A14297" t="s">
        <v>453</v>
      </c>
      <c r="B14297" t="s">
        <v>1118</v>
      </c>
      <c r="C14297" t="s">
        <v>89</v>
      </c>
      <c r="D14297" t="s">
        <v>89</v>
      </c>
      <c r="E14297" t="s">
        <v>1100</v>
      </c>
      <c r="F14297" t="s">
        <v>89</v>
      </c>
      <c r="G14297" t="s">
        <v>89</v>
      </c>
      <c r="H14297" t="s">
        <v>93</v>
      </c>
    </row>
    <row r="14298" spans="1:8" x14ac:dyDescent="0.25">
      <c r="A14298" t="s">
        <v>453</v>
      </c>
      <c r="B14298" t="s">
        <v>10572</v>
      </c>
      <c r="C14298" t="s">
        <v>89</v>
      </c>
      <c r="D14298" t="s">
        <v>10573</v>
      </c>
      <c r="E14298" t="s">
        <v>1233</v>
      </c>
      <c r="F14298" t="s">
        <v>89</v>
      </c>
      <c r="G14298" t="s">
        <v>89</v>
      </c>
      <c r="H14298" t="s">
        <v>93</v>
      </c>
    </row>
    <row r="14299" spans="1:8" x14ac:dyDescent="0.25">
      <c r="A14299" t="s">
        <v>453</v>
      </c>
      <c r="B14299" t="s">
        <v>10574</v>
      </c>
      <c r="C14299" t="s">
        <v>89</v>
      </c>
      <c r="D14299" t="s">
        <v>10575</v>
      </c>
      <c r="E14299" t="s">
        <v>1093</v>
      </c>
      <c r="F14299" t="s">
        <v>89</v>
      </c>
      <c r="G14299" t="s">
        <v>89</v>
      </c>
      <c r="H14299" t="s">
        <v>93</v>
      </c>
    </row>
    <row r="14300" spans="1:8" x14ac:dyDescent="0.25">
      <c r="A14300" t="s">
        <v>453</v>
      </c>
      <c r="B14300" t="s">
        <v>10576</v>
      </c>
      <c r="C14300" t="s">
        <v>89</v>
      </c>
      <c r="D14300" t="s">
        <v>89</v>
      </c>
      <c r="E14300" t="s">
        <v>1100</v>
      </c>
      <c r="F14300" t="s">
        <v>89</v>
      </c>
      <c r="G14300" t="s">
        <v>89</v>
      </c>
      <c r="H14300" t="s">
        <v>93</v>
      </c>
    </row>
    <row r="14301" spans="1:8" x14ac:dyDescent="0.25">
      <c r="A14301" t="s">
        <v>453</v>
      </c>
      <c r="B14301" t="s">
        <v>10577</v>
      </c>
      <c r="C14301" t="s">
        <v>89</v>
      </c>
      <c r="D14301" t="s">
        <v>89</v>
      </c>
      <c r="E14301" t="s">
        <v>1119</v>
      </c>
      <c r="F14301" t="s">
        <v>89</v>
      </c>
      <c r="G14301" t="s">
        <v>89</v>
      </c>
      <c r="H14301" t="s">
        <v>93</v>
      </c>
    </row>
    <row r="14302" spans="1:8" x14ac:dyDescent="0.25">
      <c r="A14302" t="s">
        <v>453</v>
      </c>
      <c r="B14302" t="s">
        <v>10578</v>
      </c>
      <c r="C14302" t="s">
        <v>89</v>
      </c>
      <c r="D14302" t="s">
        <v>10579</v>
      </c>
      <c r="E14302" t="s">
        <v>1102</v>
      </c>
      <c r="F14302" t="s">
        <v>89</v>
      </c>
      <c r="G14302" t="s">
        <v>89</v>
      </c>
      <c r="H14302" t="s">
        <v>93</v>
      </c>
    </row>
    <row r="14303" spans="1:8" x14ac:dyDescent="0.25">
      <c r="A14303" t="s">
        <v>453</v>
      </c>
      <c r="B14303" t="s">
        <v>8919</v>
      </c>
      <c r="C14303" t="s">
        <v>89</v>
      </c>
      <c r="D14303" t="s">
        <v>10579</v>
      </c>
      <c r="E14303" t="s">
        <v>1582</v>
      </c>
      <c r="F14303" t="s">
        <v>89</v>
      </c>
      <c r="G14303" t="s">
        <v>89</v>
      </c>
      <c r="H14303" t="s">
        <v>93</v>
      </c>
    </row>
    <row r="14304" spans="1:8" x14ac:dyDescent="0.25">
      <c r="A14304" t="s">
        <v>453</v>
      </c>
      <c r="B14304" t="s">
        <v>1122</v>
      </c>
      <c r="C14304" t="s">
        <v>89</v>
      </c>
      <c r="D14304" t="s">
        <v>89</v>
      </c>
      <c r="E14304" t="s">
        <v>1218</v>
      </c>
      <c r="F14304" t="s">
        <v>89</v>
      </c>
      <c r="G14304" t="s">
        <v>89</v>
      </c>
      <c r="H14304" t="s">
        <v>93</v>
      </c>
    </row>
    <row r="14305" spans="1:8" x14ac:dyDescent="0.25">
      <c r="A14305" t="s">
        <v>453</v>
      </c>
      <c r="B14305" t="s">
        <v>1489</v>
      </c>
      <c r="C14305" t="s">
        <v>89</v>
      </c>
      <c r="D14305" t="s">
        <v>89</v>
      </c>
      <c r="E14305" t="s">
        <v>1129</v>
      </c>
      <c r="F14305" t="s">
        <v>89</v>
      </c>
      <c r="G14305" t="s">
        <v>89</v>
      </c>
      <c r="H14305" t="s">
        <v>93</v>
      </c>
    </row>
    <row r="14306" spans="1:8" x14ac:dyDescent="0.25">
      <c r="A14306" t="s">
        <v>453</v>
      </c>
      <c r="B14306" t="s">
        <v>1124</v>
      </c>
      <c r="C14306" t="s">
        <v>89</v>
      </c>
      <c r="D14306" t="s">
        <v>89</v>
      </c>
      <c r="E14306" t="s">
        <v>1218</v>
      </c>
      <c r="F14306" t="s">
        <v>89</v>
      </c>
      <c r="G14306" t="s">
        <v>89</v>
      </c>
      <c r="H14306" t="s">
        <v>93</v>
      </c>
    </row>
    <row r="14307" spans="1:8" x14ac:dyDescent="0.25">
      <c r="A14307" t="s">
        <v>453</v>
      </c>
      <c r="B14307" t="s">
        <v>1125</v>
      </c>
      <c r="C14307" t="s">
        <v>89</v>
      </c>
      <c r="D14307" t="s">
        <v>89</v>
      </c>
      <c r="E14307" t="s">
        <v>1218</v>
      </c>
      <c r="F14307" t="s">
        <v>89</v>
      </c>
      <c r="G14307" t="s">
        <v>89</v>
      </c>
      <c r="H14307" t="s">
        <v>93</v>
      </c>
    </row>
    <row r="14308" spans="1:8" x14ac:dyDescent="0.25">
      <c r="A14308" t="s">
        <v>453</v>
      </c>
      <c r="B14308" t="s">
        <v>1127</v>
      </c>
      <c r="C14308" t="s">
        <v>89</v>
      </c>
      <c r="D14308" t="s">
        <v>89</v>
      </c>
      <c r="E14308" t="s">
        <v>1218</v>
      </c>
      <c r="F14308" t="s">
        <v>89</v>
      </c>
      <c r="G14308" t="s">
        <v>89</v>
      </c>
      <c r="H14308" t="s">
        <v>93</v>
      </c>
    </row>
    <row r="14309" spans="1:8" x14ac:dyDescent="0.25">
      <c r="A14309" t="s">
        <v>453</v>
      </c>
      <c r="B14309" t="s">
        <v>1266</v>
      </c>
      <c r="C14309" t="s">
        <v>89</v>
      </c>
      <c r="D14309" t="s">
        <v>89</v>
      </c>
      <c r="E14309" t="s">
        <v>1196</v>
      </c>
      <c r="F14309" t="s">
        <v>89</v>
      </c>
      <c r="G14309" t="s">
        <v>89</v>
      </c>
      <c r="H14309" t="s">
        <v>93</v>
      </c>
    </row>
    <row r="14310" spans="1:8" x14ac:dyDescent="0.25">
      <c r="A14310" t="s">
        <v>453</v>
      </c>
      <c r="B14310" t="s">
        <v>1200</v>
      </c>
      <c r="C14310" t="s">
        <v>89</v>
      </c>
      <c r="D14310" t="s">
        <v>89</v>
      </c>
      <c r="E14310" t="s">
        <v>1131</v>
      </c>
      <c r="F14310" t="s">
        <v>89</v>
      </c>
      <c r="G14310" t="s">
        <v>89</v>
      </c>
      <c r="H14310" t="s">
        <v>93</v>
      </c>
    </row>
    <row r="14311" spans="1:8" x14ac:dyDescent="0.25">
      <c r="A14311" t="s">
        <v>453</v>
      </c>
      <c r="B14311" t="s">
        <v>1438</v>
      </c>
      <c r="C14311" t="s">
        <v>89</v>
      </c>
      <c r="D14311" t="s">
        <v>89</v>
      </c>
      <c r="E14311" t="s">
        <v>1131</v>
      </c>
      <c r="F14311" t="s">
        <v>89</v>
      </c>
      <c r="G14311" t="s">
        <v>89</v>
      </c>
      <c r="H14311" t="s">
        <v>93</v>
      </c>
    </row>
    <row r="14312" spans="1:8" x14ac:dyDescent="0.25">
      <c r="A14312" t="s">
        <v>453</v>
      </c>
      <c r="B14312" t="s">
        <v>1130</v>
      </c>
      <c r="C14312" t="s">
        <v>89</v>
      </c>
      <c r="D14312" t="s">
        <v>89</v>
      </c>
      <c r="E14312" t="s">
        <v>1133</v>
      </c>
      <c r="F14312" t="s">
        <v>89</v>
      </c>
      <c r="G14312" t="s">
        <v>89</v>
      </c>
      <c r="H14312" t="s">
        <v>93</v>
      </c>
    </row>
    <row r="14313" spans="1:8" x14ac:dyDescent="0.25">
      <c r="A14313" t="s">
        <v>453</v>
      </c>
      <c r="B14313" t="s">
        <v>1132</v>
      </c>
      <c r="C14313" t="s">
        <v>89</v>
      </c>
      <c r="D14313" t="s">
        <v>89</v>
      </c>
      <c r="E14313" t="s">
        <v>1133</v>
      </c>
      <c r="F14313" t="s">
        <v>89</v>
      </c>
      <c r="G14313" t="s">
        <v>89</v>
      </c>
      <c r="H14313" t="s">
        <v>93</v>
      </c>
    </row>
    <row r="14314" spans="1:8" x14ac:dyDescent="0.25">
      <c r="A14314" t="s">
        <v>453</v>
      </c>
      <c r="B14314" t="s">
        <v>1268</v>
      </c>
      <c r="C14314" t="s">
        <v>89</v>
      </c>
      <c r="D14314" t="s">
        <v>89</v>
      </c>
      <c r="E14314" t="s">
        <v>1135</v>
      </c>
      <c r="F14314" t="s">
        <v>89</v>
      </c>
      <c r="G14314" t="s">
        <v>89</v>
      </c>
      <c r="H14314" t="s">
        <v>93</v>
      </c>
    </row>
    <row r="14315" spans="1:8" x14ac:dyDescent="0.25">
      <c r="A14315" t="s">
        <v>453</v>
      </c>
      <c r="B14315" t="s">
        <v>1269</v>
      </c>
      <c r="C14315" t="s">
        <v>89</v>
      </c>
      <c r="D14315" t="s">
        <v>89</v>
      </c>
      <c r="E14315" t="s">
        <v>1135</v>
      </c>
      <c r="F14315" t="s">
        <v>89</v>
      </c>
      <c r="G14315" t="s">
        <v>89</v>
      </c>
      <c r="H14315" t="s">
        <v>93</v>
      </c>
    </row>
    <row r="14316" spans="1:8" x14ac:dyDescent="0.25">
      <c r="A14316" t="s">
        <v>453</v>
      </c>
      <c r="B14316" t="s">
        <v>1270</v>
      </c>
      <c r="C14316" t="s">
        <v>89</v>
      </c>
      <c r="D14316" t="s">
        <v>89</v>
      </c>
      <c r="E14316" t="s">
        <v>1135</v>
      </c>
      <c r="F14316" t="s">
        <v>89</v>
      </c>
      <c r="G14316" t="s">
        <v>89</v>
      </c>
      <c r="H14316" t="s">
        <v>93</v>
      </c>
    </row>
    <row r="14317" spans="1:8" x14ac:dyDescent="0.25">
      <c r="A14317" t="s">
        <v>453</v>
      </c>
      <c r="B14317" t="s">
        <v>1232</v>
      </c>
      <c r="C14317" t="s">
        <v>89</v>
      </c>
      <c r="D14317" t="s">
        <v>89</v>
      </c>
      <c r="E14317" t="s">
        <v>1135</v>
      </c>
      <c r="F14317" t="s">
        <v>89</v>
      </c>
      <c r="G14317" t="s">
        <v>89</v>
      </c>
      <c r="H14317" t="s">
        <v>93</v>
      </c>
    </row>
    <row r="14318" spans="1:8" x14ac:dyDescent="0.25">
      <c r="A14318" t="s">
        <v>453</v>
      </c>
      <c r="B14318" t="s">
        <v>1530</v>
      </c>
      <c r="C14318" t="s">
        <v>89</v>
      </c>
      <c r="D14318" t="s">
        <v>89</v>
      </c>
      <c r="E14318" t="s">
        <v>1427</v>
      </c>
      <c r="F14318" t="s">
        <v>89</v>
      </c>
      <c r="G14318" t="s">
        <v>89</v>
      </c>
      <c r="H14318" t="s">
        <v>93</v>
      </c>
    </row>
    <row r="14319" spans="1:8" x14ac:dyDescent="0.25">
      <c r="A14319" t="s">
        <v>453</v>
      </c>
      <c r="B14319" t="s">
        <v>1271</v>
      </c>
      <c r="C14319" t="s">
        <v>89</v>
      </c>
      <c r="D14319" t="s">
        <v>89</v>
      </c>
      <c r="E14319" t="s">
        <v>1427</v>
      </c>
      <c r="F14319" t="s">
        <v>89</v>
      </c>
      <c r="G14319" t="s">
        <v>89</v>
      </c>
      <c r="H14319" t="s">
        <v>93</v>
      </c>
    </row>
    <row r="14320" spans="1:8" x14ac:dyDescent="0.25">
      <c r="A14320" t="s">
        <v>453</v>
      </c>
      <c r="B14320" t="s">
        <v>1138</v>
      </c>
      <c r="C14320" t="s">
        <v>89</v>
      </c>
      <c r="D14320" t="s">
        <v>89</v>
      </c>
      <c r="E14320" t="s">
        <v>1139</v>
      </c>
      <c r="F14320" t="s">
        <v>89</v>
      </c>
      <c r="G14320" t="s">
        <v>89</v>
      </c>
      <c r="H14320" t="s">
        <v>93</v>
      </c>
    </row>
    <row r="14321" spans="1:8" x14ac:dyDescent="0.25">
      <c r="A14321" t="s">
        <v>454</v>
      </c>
      <c r="B14321" t="s">
        <v>10580</v>
      </c>
      <c r="C14321" t="s">
        <v>89</v>
      </c>
      <c r="D14321" t="s">
        <v>10581</v>
      </c>
      <c r="E14321" t="s">
        <v>1113</v>
      </c>
      <c r="F14321" t="s">
        <v>89</v>
      </c>
      <c r="G14321" t="s">
        <v>89</v>
      </c>
      <c r="H14321" t="s">
        <v>93</v>
      </c>
    </row>
    <row r="14322" spans="1:8" x14ac:dyDescent="0.25">
      <c r="A14322" t="s">
        <v>454</v>
      </c>
      <c r="B14322" t="s">
        <v>1520</v>
      </c>
      <c r="C14322" t="s">
        <v>89</v>
      </c>
      <c r="D14322" t="s">
        <v>10582</v>
      </c>
      <c r="E14322" t="s">
        <v>1113</v>
      </c>
      <c r="F14322" t="s">
        <v>89</v>
      </c>
      <c r="G14322" t="s">
        <v>89</v>
      </c>
      <c r="H14322" t="s">
        <v>93</v>
      </c>
    </row>
    <row r="14323" spans="1:8" x14ac:dyDescent="0.25">
      <c r="A14323" t="s">
        <v>454</v>
      </c>
      <c r="B14323" t="s">
        <v>3374</v>
      </c>
      <c r="C14323" t="s">
        <v>89</v>
      </c>
      <c r="D14323" t="s">
        <v>10583</v>
      </c>
      <c r="E14323" t="s">
        <v>1115</v>
      </c>
      <c r="F14323" t="s">
        <v>89</v>
      </c>
      <c r="G14323" t="s">
        <v>89</v>
      </c>
      <c r="H14323" t="s">
        <v>93</v>
      </c>
    </row>
    <row r="14324" spans="1:8" x14ac:dyDescent="0.25">
      <c r="A14324" t="s">
        <v>454</v>
      </c>
      <c r="B14324" t="s">
        <v>6302</v>
      </c>
      <c r="C14324" t="s">
        <v>89</v>
      </c>
      <c r="D14324" t="s">
        <v>10584</v>
      </c>
      <c r="E14324" t="s">
        <v>1135</v>
      </c>
      <c r="F14324" t="s">
        <v>89</v>
      </c>
      <c r="G14324" t="s">
        <v>89</v>
      </c>
      <c r="H14324" t="s">
        <v>93</v>
      </c>
    </row>
    <row r="14325" spans="1:8" x14ac:dyDescent="0.25">
      <c r="A14325" t="s">
        <v>454</v>
      </c>
      <c r="B14325" t="s">
        <v>1430</v>
      </c>
      <c r="C14325" t="s">
        <v>89</v>
      </c>
      <c r="D14325" t="s">
        <v>10585</v>
      </c>
      <c r="E14325" t="s">
        <v>1160</v>
      </c>
      <c r="F14325" t="s">
        <v>89</v>
      </c>
      <c r="G14325" t="s">
        <v>89</v>
      </c>
      <c r="H14325" t="s">
        <v>93</v>
      </c>
    </row>
    <row r="14326" spans="1:8" x14ac:dyDescent="0.25">
      <c r="A14326" t="s">
        <v>454</v>
      </c>
      <c r="B14326" t="s">
        <v>10586</v>
      </c>
      <c r="C14326" t="s">
        <v>89</v>
      </c>
      <c r="D14326" t="s">
        <v>10587</v>
      </c>
      <c r="E14326" t="s">
        <v>1097</v>
      </c>
      <c r="F14326" t="s">
        <v>89</v>
      </c>
      <c r="G14326" t="s">
        <v>89</v>
      </c>
      <c r="H14326" t="s">
        <v>93</v>
      </c>
    </row>
    <row r="14327" spans="1:8" x14ac:dyDescent="0.25">
      <c r="A14327" t="s">
        <v>454</v>
      </c>
      <c r="B14327" t="s">
        <v>6302</v>
      </c>
      <c r="C14327" t="s">
        <v>89</v>
      </c>
      <c r="D14327" t="s">
        <v>10584</v>
      </c>
      <c r="E14327" t="s">
        <v>1135</v>
      </c>
      <c r="F14327" t="s">
        <v>89</v>
      </c>
      <c r="G14327" t="s">
        <v>89</v>
      </c>
      <c r="H14327" t="s">
        <v>93</v>
      </c>
    </row>
    <row r="14328" spans="1:8" x14ac:dyDescent="0.25">
      <c r="A14328" t="s">
        <v>454</v>
      </c>
      <c r="B14328" t="s">
        <v>10580</v>
      </c>
      <c r="C14328" t="s">
        <v>89</v>
      </c>
      <c r="D14328" t="s">
        <v>10581</v>
      </c>
      <c r="E14328" t="s">
        <v>1113</v>
      </c>
      <c r="F14328" t="s">
        <v>89</v>
      </c>
      <c r="G14328" t="s">
        <v>89</v>
      </c>
      <c r="H14328" t="s">
        <v>93</v>
      </c>
    </row>
    <row r="14329" spans="1:8" x14ac:dyDescent="0.25">
      <c r="A14329" t="s">
        <v>454</v>
      </c>
      <c r="B14329" t="s">
        <v>10588</v>
      </c>
      <c r="C14329" t="s">
        <v>89</v>
      </c>
      <c r="D14329" t="s">
        <v>10589</v>
      </c>
      <c r="E14329" t="s">
        <v>1162</v>
      </c>
      <c r="F14329" t="s">
        <v>89</v>
      </c>
      <c r="G14329" t="s">
        <v>89</v>
      </c>
      <c r="H14329" t="s">
        <v>93</v>
      </c>
    </row>
    <row r="14330" spans="1:8" x14ac:dyDescent="0.25">
      <c r="A14330" t="s">
        <v>454</v>
      </c>
      <c r="B14330" t="s">
        <v>1520</v>
      </c>
      <c r="C14330" t="s">
        <v>89</v>
      </c>
      <c r="D14330" t="s">
        <v>10582</v>
      </c>
      <c r="E14330" t="s">
        <v>1113</v>
      </c>
      <c r="F14330" t="s">
        <v>89</v>
      </c>
      <c r="G14330" t="s">
        <v>89</v>
      </c>
      <c r="H14330" t="s">
        <v>93</v>
      </c>
    </row>
    <row r="14331" spans="1:8" x14ac:dyDescent="0.25">
      <c r="A14331" t="s">
        <v>454</v>
      </c>
      <c r="B14331" t="s">
        <v>3374</v>
      </c>
      <c r="C14331" t="s">
        <v>89</v>
      </c>
      <c r="D14331" t="s">
        <v>10583</v>
      </c>
      <c r="E14331" t="s">
        <v>1115</v>
      </c>
      <c r="F14331" t="s">
        <v>89</v>
      </c>
      <c r="G14331" t="s">
        <v>89</v>
      </c>
      <c r="H14331" t="s">
        <v>93</v>
      </c>
    </row>
    <row r="14332" spans="1:8" x14ac:dyDescent="0.25">
      <c r="A14332" t="s">
        <v>454</v>
      </c>
      <c r="B14332" t="s">
        <v>6118</v>
      </c>
      <c r="C14332" t="s">
        <v>89</v>
      </c>
      <c r="D14332" t="s">
        <v>10590</v>
      </c>
      <c r="E14332" t="s">
        <v>1265</v>
      </c>
      <c r="F14332" t="s">
        <v>89</v>
      </c>
      <c r="G14332" t="s">
        <v>89</v>
      </c>
      <c r="H14332" t="s">
        <v>93</v>
      </c>
    </row>
    <row r="14333" spans="1:8" x14ac:dyDescent="0.25">
      <c r="A14333" t="s">
        <v>454</v>
      </c>
      <c r="B14333" t="s">
        <v>1430</v>
      </c>
      <c r="C14333" t="s">
        <v>89</v>
      </c>
      <c r="D14333" t="s">
        <v>10585</v>
      </c>
      <c r="E14333" t="s">
        <v>1160</v>
      </c>
      <c r="F14333" t="s">
        <v>89</v>
      </c>
      <c r="G14333" t="s">
        <v>89</v>
      </c>
      <c r="H14333" t="s">
        <v>93</v>
      </c>
    </row>
    <row r="14334" spans="1:8" x14ac:dyDescent="0.25">
      <c r="A14334" t="s">
        <v>454</v>
      </c>
      <c r="B14334" t="s">
        <v>6183</v>
      </c>
      <c r="C14334" t="s">
        <v>89</v>
      </c>
      <c r="D14334" t="s">
        <v>10591</v>
      </c>
      <c r="E14334" t="s">
        <v>1148</v>
      </c>
      <c r="F14334" t="s">
        <v>89</v>
      </c>
      <c r="G14334" t="s">
        <v>89</v>
      </c>
      <c r="H14334" t="s">
        <v>93</v>
      </c>
    </row>
    <row r="14335" spans="1:8" x14ac:dyDescent="0.25">
      <c r="A14335" t="s">
        <v>454</v>
      </c>
      <c r="B14335" t="s">
        <v>1434</v>
      </c>
      <c r="C14335" t="s">
        <v>89</v>
      </c>
      <c r="D14335" t="s">
        <v>10592</v>
      </c>
      <c r="E14335" t="s">
        <v>1569</v>
      </c>
      <c r="F14335" t="s">
        <v>89</v>
      </c>
      <c r="G14335" t="s">
        <v>89</v>
      </c>
      <c r="H14335" t="s">
        <v>93</v>
      </c>
    </row>
    <row r="14336" spans="1:8" x14ac:dyDescent="0.25">
      <c r="A14336" t="s">
        <v>454</v>
      </c>
      <c r="B14336" t="s">
        <v>1198</v>
      </c>
      <c r="C14336" t="s">
        <v>89</v>
      </c>
      <c r="D14336" t="s">
        <v>89</v>
      </c>
      <c r="E14336" t="s">
        <v>1218</v>
      </c>
      <c r="F14336" t="s">
        <v>89</v>
      </c>
      <c r="G14336" t="s">
        <v>89</v>
      </c>
      <c r="H14336" t="s">
        <v>93</v>
      </c>
    </row>
    <row r="14337" spans="1:8" x14ac:dyDescent="0.25">
      <c r="A14337" t="s">
        <v>454</v>
      </c>
      <c r="B14337" t="s">
        <v>1266</v>
      </c>
      <c r="C14337" t="s">
        <v>89</v>
      </c>
      <c r="D14337" t="s">
        <v>89</v>
      </c>
      <c r="E14337" t="s">
        <v>1218</v>
      </c>
      <c r="F14337" t="s">
        <v>89</v>
      </c>
      <c r="G14337" t="s">
        <v>89</v>
      </c>
      <c r="H14337" t="s">
        <v>93</v>
      </c>
    </row>
    <row r="14338" spans="1:8" x14ac:dyDescent="0.25">
      <c r="A14338" t="s">
        <v>454</v>
      </c>
      <c r="B14338" t="s">
        <v>1200</v>
      </c>
      <c r="C14338" t="s">
        <v>89</v>
      </c>
      <c r="D14338" t="s">
        <v>89</v>
      </c>
      <c r="E14338" t="s">
        <v>1131</v>
      </c>
      <c r="F14338" t="s">
        <v>89</v>
      </c>
      <c r="G14338" t="s">
        <v>89</v>
      </c>
      <c r="H14338" t="s">
        <v>93</v>
      </c>
    </row>
    <row r="14339" spans="1:8" x14ac:dyDescent="0.25">
      <c r="A14339" t="s">
        <v>454</v>
      </c>
      <c r="B14339" t="s">
        <v>1130</v>
      </c>
      <c r="C14339" t="s">
        <v>89</v>
      </c>
      <c r="D14339" t="s">
        <v>89</v>
      </c>
      <c r="E14339" t="s">
        <v>1286</v>
      </c>
      <c r="F14339" t="s">
        <v>89</v>
      </c>
      <c r="G14339" t="s">
        <v>89</v>
      </c>
      <c r="H14339" t="s">
        <v>93</v>
      </c>
    </row>
    <row r="14340" spans="1:8" x14ac:dyDescent="0.25">
      <c r="A14340" t="s">
        <v>454</v>
      </c>
      <c r="B14340" t="s">
        <v>1132</v>
      </c>
      <c r="C14340" t="s">
        <v>89</v>
      </c>
      <c r="D14340" t="s">
        <v>89</v>
      </c>
      <c r="E14340" t="s">
        <v>1133</v>
      </c>
      <c r="F14340" t="s">
        <v>89</v>
      </c>
      <c r="G14340" t="s">
        <v>89</v>
      </c>
      <c r="H14340" t="s">
        <v>93</v>
      </c>
    </row>
    <row r="14341" spans="1:8" x14ac:dyDescent="0.25">
      <c r="A14341" t="s">
        <v>454</v>
      </c>
      <c r="B14341" t="s">
        <v>1268</v>
      </c>
      <c r="C14341" t="s">
        <v>89</v>
      </c>
      <c r="D14341" t="s">
        <v>89</v>
      </c>
      <c r="E14341" t="s">
        <v>1233</v>
      </c>
      <c r="F14341" t="s">
        <v>89</v>
      </c>
      <c r="G14341" t="s">
        <v>89</v>
      </c>
      <c r="H14341" t="s">
        <v>93</v>
      </c>
    </row>
    <row r="14342" spans="1:8" x14ac:dyDescent="0.25">
      <c r="A14342" t="s">
        <v>454</v>
      </c>
      <c r="B14342" t="s">
        <v>1232</v>
      </c>
      <c r="C14342" t="s">
        <v>89</v>
      </c>
      <c r="D14342" t="s">
        <v>89</v>
      </c>
      <c r="E14342" t="s">
        <v>1233</v>
      </c>
      <c r="F14342" t="s">
        <v>89</v>
      </c>
      <c r="G14342" t="s">
        <v>89</v>
      </c>
      <c r="H14342" t="s">
        <v>93</v>
      </c>
    </row>
    <row r="14343" spans="1:8" x14ac:dyDescent="0.25">
      <c r="A14343" t="s">
        <v>454</v>
      </c>
      <c r="B14343" t="s">
        <v>1138</v>
      </c>
      <c r="C14343" t="s">
        <v>89</v>
      </c>
      <c r="D14343" t="s">
        <v>89</v>
      </c>
      <c r="E14343" t="s">
        <v>1139</v>
      </c>
      <c r="F14343" t="s">
        <v>89</v>
      </c>
      <c r="G14343" t="s">
        <v>89</v>
      </c>
      <c r="H14343" t="s">
        <v>93</v>
      </c>
    </row>
    <row r="14344" spans="1:8" x14ac:dyDescent="0.25">
      <c r="A14344" t="s">
        <v>455</v>
      </c>
      <c r="B14344" t="s">
        <v>7583</v>
      </c>
      <c r="C14344" t="s">
        <v>89</v>
      </c>
      <c r="D14344" t="s">
        <v>10593</v>
      </c>
      <c r="E14344" t="s">
        <v>1105</v>
      </c>
      <c r="F14344" t="s">
        <v>89</v>
      </c>
      <c r="G14344" t="s">
        <v>89</v>
      </c>
      <c r="H14344" t="s">
        <v>93</v>
      </c>
    </row>
    <row r="14345" spans="1:8" x14ac:dyDescent="0.25">
      <c r="A14345" t="s">
        <v>455</v>
      </c>
      <c r="B14345" t="s">
        <v>10594</v>
      </c>
      <c r="C14345" t="s">
        <v>89</v>
      </c>
      <c r="D14345" t="s">
        <v>10595</v>
      </c>
      <c r="E14345" t="s">
        <v>1105</v>
      </c>
      <c r="F14345" t="s">
        <v>89</v>
      </c>
      <c r="G14345" t="s">
        <v>89</v>
      </c>
      <c r="H14345" t="s">
        <v>93</v>
      </c>
    </row>
    <row r="14346" spans="1:8" x14ac:dyDescent="0.25">
      <c r="A14346" t="s">
        <v>455</v>
      </c>
      <c r="B14346" t="s">
        <v>7238</v>
      </c>
      <c r="C14346" t="s">
        <v>89</v>
      </c>
      <c r="D14346" t="s">
        <v>10593</v>
      </c>
      <c r="E14346" t="s">
        <v>4729</v>
      </c>
      <c r="F14346" t="s">
        <v>89</v>
      </c>
      <c r="G14346" t="s">
        <v>89</v>
      </c>
      <c r="H14346" t="s">
        <v>93</v>
      </c>
    </row>
    <row r="14347" spans="1:8" x14ac:dyDescent="0.25">
      <c r="A14347" t="s">
        <v>455</v>
      </c>
      <c r="B14347" t="s">
        <v>10596</v>
      </c>
      <c r="C14347" t="s">
        <v>89</v>
      </c>
      <c r="D14347" t="s">
        <v>10595</v>
      </c>
      <c r="E14347" t="s">
        <v>1093</v>
      </c>
      <c r="F14347" t="s">
        <v>89</v>
      </c>
      <c r="G14347" t="s">
        <v>89</v>
      </c>
      <c r="H14347" t="s">
        <v>93</v>
      </c>
    </row>
    <row r="14348" spans="1:8" x14ac:dyDescent="0.25">
      <c r="A14348" t="s">
        <v>455</v>
      </c>
      <c r="B14348" t="s">
        <v>10597</v>
      </c>
      <c r="C14348" t="s">
        <v>89</v>
      </c>
      <c r="D14348" t="s">
        <v>10598</v>
      </c>
      <c r="E14348" t="s">
        <v>1233</v>
      </c>
      <c r="F14348" t="s">
        <v>89</v>
      </c>
      <c r="G14348" t="s">
        <v>89</v>
      </c>
      <c r="H14348" t="s">
        <v>93</v>
      </c>
    </row>
    <row r="14349" spans="1:8" x14ac:dyDescent="0.25">
      <c r="A14349" t="s">
        <v>455</v>
      </c>
      <c r="B14349" t="s">
        <v>2193</v>
      </c>
      <c r="C14349" t="s">
        <v>89</v>
      </c>
      <c r="D14349" t="s">
        <v>2710</v>
      </c>
      <c r="E14349" t="s">
        <v>1180</v>
      </c>
      <c r="F14349" t="s">
        <v>89</v>
      </c>
      <c r="G14349" t="s">
        <v>89</v>
      </c>
      <c r="H14349" t="s">
        <v>93</v>
      </c>
    </row>
    <row r="14350" spans="1:8" x14ac:dyDescent="0.25">
      <c r="A14350" t="s">
        <v>455</v>
      </c>
      <c r="B14350" t="s">
        <v>7773</v>
      </c>
      <c r="C14350" t="s">
        <v>89</v>
      </c>
      <c r="D14350" t="s">
        <v>10599</v>
      </c>
      <c r="E14350" t="s">
        <v>1754</v>
      </c>
      <c r="F14350" t="s">
        <v>89</v>
      </c>
      <c r="G14350" t="s">
        <v>89</v>
      </c>
      <c r="H14350" t="s">
        <v>93</v>
      </c>
    </row>
    <row r="14351" spans="1:8" x14ac:dyDescent="0.25">
      <c r="A14351" t="s">
        <v>455</v>
      </c>
      <c r="B14351" t="s">
        <v>10600</v>
      </c>
      <c r="C14351" t="s">
        <v>89</v>
      </c>
      <c r="D14351" t="s">
        <v>10601</v>
      </c>
      <c r="E14351" t="s">
        <v>1569</v>
      </c>
      <c r="F14351" t="s">
        <v>89</v>
      </c>
      <c r="G14351" t="s">
        <v>89</v>
      </c>
      <c r="H14351" t="s">
        <v>93</v>
      </c>
    </row>
    <row r="14352" spans="1:8" x14ac:dyDescent="0.25">
      <c r="A14352" t="s">
        <v>455</v>
      </c>
      <c r="B14352" t="s">
        <v>2172</v>
      </c>
      <c r="C14352" t="s">
        <v>89</v>
      </c>
      <c r="D14352" t="s">
        <v>10602</v>
      </c>
      <c r="E14352" t="s">
        <v>4518</v>
      </c>
      <c r="F14352" t="s">
        <v>89</v>
      </c>
      <c r="G14352" t="s">
        <v>89</v>
      </c>
      <c r="H14352" t="s">
        <v>93</v>
      </c>
    </row>
    <row r="14353" spans="1:8" x14ac:dyDescent="0.25">
      <c r="A14353" t="s">
        <v>455</v>
      </c>
      <c r="B14353" t="s">
        <v>2189</v>
      </c>
      <c r="C14353" t="s">
        <v>89</v>
      </c>
      <c r="D14353" t="s">
        <v>2709</v>
      </c>
      <c r="E14353" t="s">
        <v>1349</v>
      </c>
      <c r="F14353" t="s">
        <v>89</v>
      </c>
      <c r="G14353" t="s">
        <v>89</v>
      </c>
      <c r="H14353" t="s">
        <v>93</v>
      </c>
    </row>
    <row r="14354" spans="1:8" x14ac:dyDescent="0.25">
      <c r="A14354" t="s">
        <v>455</v>
      </c>
      <c r="B14354" t="s">
        <v>10603</v>
      </c>
      <c r="C14354" t="s">
        <v>89</v>
      </c>
      <c r="D14354" t="s">
        <v>10604</v>
      </c>
      <c r="E14354" t="s">
        <v>1754</v>
      </c>
      <c r="F14354" t="s">
        <v>89</v>
      </c>
      <c r="G14354" t="s">
        <v>89</v>
      </c>
      <c r="H14354" t="s">
        <v>93</v>
      </c>
    </row>
    <row r="14355" spans="1:8" x14ac:dyDescent="0.25">
      <c r="A14355" t="s">
        <v>455</v>
      </c>
      <c r="B14355" t="s">
        <v>10605</v>
      </c>
      <c r="C14355" t="s">
        <v>89</v>
      </c>
      <c r="D14355" t="s">
        <v>10606</v>
      </c>
      <c r="E14355" t="s">
        <v>5261</v>
      </c>
      <c r="F14355" t="s">
        <v>89</v>
      </c>
      <c r="G14355" t="s">
        <v>89</v>
      </c>
      <c r="H14355" t="s">
        <v>93</v>
      </c>
    </row>
    <row r="14356" spans="1:8" x14ac:dyDescent="0.25">
      <c r="A14356" t="s">
        <v>455</v>
      </c>
      <c r="B14356" t="s">
        <v>10607</v>
      </c>
      <c r="C14356" t="s">
        <v>89</v>
      </c>
      <c r="D14356" t="s">
        <v>2203</v>
      </c>
      <c r="E14356" t="s">
        <v>3424</v>
      </c>
      <c r="F14356" t="s">
        <v>89</v>
      </c>
      <c r="G14356" t="s">
        <v>89</v>
      </c>
      <c r="H14356" t="s">
        <v>93</v>
      </c>
    </row>
    <row r="14357" spans="1:8" x14ac:dyDescent="0.25">
      <c r="A14357" t="s">
        <v>455</v>
      </c>
      <c r="B14357" t="s">
        <v>10608</v>
      </c>
      <c r="C14357" t="s">
        <v>89</v>
      </c>
      <c r="D14357" t="s">
        <v>10609</v>
      </c>
      <c r="E14357" t="s">
        <v>1349</v>
      </c>
      <c r="F14357" t="s">
        <v>89</v>
      </c>
      <c r="G14357" t="s">
        <v>89</v>
      </c>
      <c r="H14357" t="s">
        <v>93</v>
      </c>
    </row>
    <row r="14358" spans="1:8" x14ac:dyDescent="0.25">
      <c r="A14358" t="s">
        <v>455</v>
      </c>
      <c r="B14358" t="s">
        <v>10610</v>
      </c>
      <c r="C14358" t="s">
        <v>89</v>
      </c>
      <c r="D14358" t="s">
        <v>10611</v>
      </c>
      <c r="E14358" t="s">
        <v>1166</v>
      </c>
      <c r="F14358" t="s">
        <v>89</v>
      </c>
      <c r="G14358" t="s">
        <v>89</v>
      </c>
      <c r="H14358" t="s">
        <v>93</v>
      </c>
    </row>
    <row r="14359" spans="1:8" x14ac:dyDescent="0.25">
      <c r="A14359" t="s">
        <v>455</v>
      </c>
      <c r="B14359" t="s">
        <v>3629</v>
      </c>
      <c r="C14359" t="s">
        <v>89</v>
      </c>
      <c r="D14359" t="s">
        <v>10612</v>
      </c>
      <c r="E14359" t="s">
        <v>1207</v>
      </c>
      <c r="F14359" t="s">
        <v>89</v>
      </c>
      <c r="G14359" t="s">
        <v>89</v>
      </c>
      <c r="H14359" t="s">
        <v>93</v>
      </c>
    </row>
    <row r="14360" spans="1:8" x14ac:dyDescent="0.25">
      <c r="A14360" t="s">
        <v>455</v>
      </c>
      <c r="B14360" t="s">
        <v>3634</v>
      </c>
      <c r="C14360" t="s">
        <v>89</v>
      </c>
      <c r="D14360" t="s">
        <v>10613</v>
      </c>
      <c r="E14360" t="s">
        <v>1121</v>
      </c>
      <c r="F14360" t="s">
        <v>89</v>
      </c>
      <c r="G14360" t="s">
        <v>89</v>
      </c>
      <c r="H14360" t="s">
        <v>93</v>
      </c>
    </row>
    <row r="14361" spans="1:8" x14ac:dyDescent="0.25">
      <c r="A14361" t="s">
        <v>455</v>
      </c>
      <c r="B14361" t="s">
        <v>1660</v>
      </c>
      <c r="C14361" t="s">
        <v>89</v>
      </c>
      <c r="D14361" t="s">
        <v>8019</v>
      </c>
      <c r="E14361" t="s">
        <v>1485</v>
      </c>
      <c r="F14361" t="s">
        <v>89</v>
      </c>
      <c r="G14361" t="s">
        <v>89</v>
      </c>
      <c r="H14361" t="s">
        <v>93</v>
      </c>
    </row>
    <row r="14362" spans="1:8" x14ac:dyDescent="0.25">
      <c r="A14362" t="s">
        <v>455</v>
      </c>
      <c r="B14362" t="s">
        <v>10614</v>
      </c>
      <c r="C14362" t="s">
        <v>89</v>
      </c>
      <c r="D14362" t="s">
        <v>10615</v>
      </c>
      <c r="E14362" t="s">
        <v>10616</v>
      </c>
      <c r="F14362" t="s">
        <v>89</v>
      </c>
      <c r="G14362" t="s">
        <v>89</v>
      </c>
      <c r="H14362" t="s">
        <v>93</v>
      </c>
    </row>
    <row r="14363" spans="1:8" x14ac:dyDescent="0.25">
      <c r="A14363" t="s">
        <v>455</v>
      </c>
      <c r="B14363" t="s">
        <v>10617</v>
      </c>
      <c r="C14363" t="s">
        <v>89</v>
      </c>
      <c r="D14363" t="s">
        <v>10618</v>
      </c>
      <c r="E14363" t="s">
        <v>10619</v>
      </c>
      <c r="F14363" t="s">
        <v>89</v>
      </c>
      <c r="G14363" t="s">
        <v>89</v>
      </c>
      <c r="H14363" t="s">
        <v>93</v>
      </c>
    </row>
    <row r="14364" spans="1:8" x14ac:dyDescent="0.25">
      <c r="A14364" t="s">
        <v>455</v>
      </c>
      <c r="B14364" t="s">
        <v>2128</v>
      </c>
      <c r="C14364" t="s">
        <v>89</v>
      </c>
      <c r="D14364" t="s">
        <v>10620</v>
      </c>
      <c r="E14364" t="s">
        <v>2179</v>
      </c>
      <c r="F14364" t="s">
        <v>89</v>
      </c>
      <c r="G14364" t="s">
        <v>89</v>
      </c>
      <c r="H14364" t="s">
        <v>93</v>
      </c>
    </row>
    <row r="14365" spans="1:8" x14ac:dyDescent="0.25">
      <c r="A14365" t="s">
        <v>455</v>
      </c>
      <c r="B14365" t="s">
        <v>10621</v>
      </c>
      <c r="C14365" t="s">
        <v>89</v>
      </c>
      <c r="D14365" t="s">
        <v>10622</v>
      </c>
      <c r="E14365" t="s">
        <v>1524</v>
      </c>
      <c r="F14365" t="s">
        <v>89</v>
      </c>
      <c r="G14365" t="s">
        <v>89</v>
      </c>
      <c r="H14365" t="s">
        <v>93</v>
      </c>
    </row>
    <row r="14366" spans="1:8" x14ac:dyDescent="0.25">
      <c r="A14366" t="s">
        <v>455</v>
      </c>
      <c r="B14366" t="s">
        <v>10623</v>
      </c>
      <c r="C14366" t="s">
        <v>89</v>
      </c>
      <c r="D14366" t="s">
        <v>10624</v>
      </c>
      <c r="E14366" t="s">
        <v>1395</v>
      </c>
      <c r="F14366" t="s">
        <v>89</v>
      </c>
      <c r="G14366" t="s">
        <v>89</v>
      </c>
      <c r="H14366" t="s">
        <v>93</v>
      </c>
    </row>
    <row r="14367" spans="1:8" x14ac:dyDescent="0.25">
      <c r="A14367" t="s">
        <v>455</v>
      </c>
      <c r="B14367" t="s">
        <v>1318</v>
      </c>
      <c r="C14367" t="s">
        <v>89</v>
      </c>
      <c r="D14367" t="s">
        <v>10625</v>
      </c>
      <c r="E14367" t="s">
        <v>1395</v>
      </c>
      <c r="F14367" t="s">
        <v>89</v>
      </c>
      <c r="G14367" t="s">
        <v>89</v>
      </c>
      <c r="H14367" t="s">
        <v>93</v>
      </c>
    </row>
    <row r="14368" spans="1:8" x14ac:dyDescent="0.25">
      <c r="A14368" t="s">
        <v>455</v>
      </c>
      <c r="B14368" t="s">
        <v>10626</v>
      </c>
      <c r="C14368" t="s">
        <v>89</v>
      </c>
      <c r="D14368" t="s">
        <v>10627</v>
      </c>
      <c r="E14368" t="s">
        <v>1395</v>
      </c>
      <c r="F14368" t="s">
        <v>89</v>
      </c>
      <c r="G14368" t="s">
        <v>89</v>
      </c>
      <c r="H14368" t="s">
        <v>93</v>
      </c>
    </row>
    <row r="14369" spans="1:8" x14ac:dyDescent="0.25">
      <c r="A14369" t="s">
        <v>455</v>
      </c>
      <c r="B14369" t="s">
        <v>10628</v>
      </c>
      <c r="C14369" t="s">
        <v>89</v>
      </c>
      <c r="D14369" t="s">
        <v>3615</v>
      </c>
      <c r="E14369" t="s">
        <v>1105</v>
      </c>
      <c r="F14369" t="s">
        <v>89</v>
      </c>
      <c r="G14369" t="s">
        <v>89</v>
      </c>
      <c r="H14369" t="s">
        <v>93</v>
      </c>
    </row>
    <row r="14370" spans="1:8" x14ac:dyDescent="0.25">
      <c r="A14370" t="s">
        <v>455</v>
      </c>
      <c r="B14370" t="s">
        <v>10629</v>
      </c>
      <c r="C14370" t="s">
        <v>89</v>
      </c>
      <c r="D14370" t="s">
        <v>3615</v>
      </c>
      <c r="E14370" t="s">
        <v>1105</v>
      </c>
      <c r="F14370" t="s">
        <v>89</v>
      </c>
      <c r="G14370" t="s">
        <v>89</v>
      </c>
      <c r="H14370" t="s">
        <v>93</v>
      </c>
    </row>
    <row r="14371" spans="1:8" x14ac:dyDescent="0.25">
      <c r="A14371" t="s">
        <v>455</v>
      </c>
      <c r="B14371" t="s">
        <v>10630</v>
      </c>
      <c r="C14371" t="s">
        <v>89</v>
      </c>
      <c r="D14371" t="s">
        <v>3615</v>
      </c>
      <c r="E14371" t="s">
        <v>2449</v>
      </c>
      <c r="F14371" t="s">
        <v>89</v>
      </c>
      <c r="G14371" t="s">
        <v>89</v>
      </c>
      <c r="H14371" t="s">
        <v>93</v>
      </c>
    </row>
    <row r="14372" spans="1:8" x14ac:dyDescent="0.25">
      <c r="A14372" t="s">
        <v>455</v>
      </c>
      <c r="B14372" t="s">
        <v>10631</v>
      </c>
      <c r="C14372" t="s">
        <v>89</v>
      </c>
      <c r="D14372" t="s">
        <v>10593</v>
      </c>
      <c r="E14372" t="s">
        <v>2449</v>
      </c>
      <c r="F14372" t="s">
        <v>89</v>
      </c>
      <c r="G14372" t="s">
        <v>89</v>
      </c>
      <c r="H14372" t="s">
        <v>93</v>
      </c>
    </row>
    <row r="14373" spans="1:8" x14ac:dyDescent="0.25">
      <c r="A14373" t="s">
        <v>455</v>
      </c>
      <c r="B14373" t="s">
        <v>10594</v>
      </c>
      <c r="C14373" t="s">
        <v>89</v>
      </c>
      <c r="D14373" t="s">
        <v>10595</v>
      </c>
      <c r="E14373" t="s">
        <v>1105</v>
      </c>
      <c r="F14373" t="s">
        <v>89</v>
      </c>
      <c r="G14373" t="s">
        <v>89</v>
      </c>
      <c r="H14373" t="s">
        <v>93</v>
      </c>
    </row>
    <row r="14374" spans="1:8" x14ac:dyDescent="0.25">
      <c r="A14374" t="s">
        <v>455</v>
      </c>
      <c r="B14374" t="s">
        <v>7583</v>
      </c>
      <c r="C14374" t="s">
        <v>89</v>
      </c>
      <c r="D14374" t="s">
        <v>10593</v>
      </c>
      <c r="E14374" t="s">
        <v>1105</v>
      </c>
      <c r="F14374" t="s">
        <v>89</v>
      </c>
      <c r="G14374" t="s">
        <v>89</v>
      </c>
      <c r="H14374" t="s">
        <v>93</v>
      </c>
    </row>
    <row r="14375" spans="1:8" x14ac:dyDescent="0.25">
      <c r="A14375" t="s">
        <v>455</v>
      </c>
      <c r="B14375" t="s">
        <v>7238</v>
      </c>
      <c r="C14375" t="s">
        <v>89</v>
      </c>
      <c r="D14375" t="s">
        <v>10593</v>
      </c>
      <c r="E14375" t="s">
        <v>4729</v>
      </c>
      <c r="F14375" t="s">
        <v>89</v>
      </c>
      <c r="G14375" t="s">
        <v>89</v>
      </c>
      <c r="H14375" t="s">
        <v>93</v>
      </c>
    </row>
    <row r="14376" spans="1:8" x14ac:dyDescent="0.25">
      <c r="A14376" t="s">
        <v>455</v>
      </c>
      <c r="B14376" t="s">
        <v>10632</v>
      </c>
      <c r="C14376" t="s">
        <v>89</v>
      </c>
      <c r="D14376" t="s">
        <v>10633</v>
      </c>
      <c r="E14376" t="s">
        <v>4729</v>
      </c>
      <c r="F14376" t="s">
        <v>89</v>
      </c>
      <c r="G14376" t="s">
        <v>89</v>
      </c>
      <c r="H14376" t="s">
        <v>93</v>
      </c>
    </row>
    <row r="14377" spans="1:8" x14ac:dyDescent="0.25">
      <c r="A14377" t="s">
        <v>455</v>
      </c>
      <c r="B14377" t="s">
        <v>10634</v>
      </c>
      <c r="C14377" t="s">
        <v>89</v>
      </c>
      <c r="D14377" t="s">
        <v>10593</v>
      </c>
      <c r="E14377" t="s">
        <v>1105</v>
      </c>
      <c r="F14377" t="s">
        <v>89</v>
      </c>
      <c r="G14377" t="s">
        <v>89</v>
      </c>
      <c r="H14377" t="s">
        <v>93</v>
      </c>
    </row>
    <row r="14378" spans="1:8" x14ac:dyDescent="0.25">
      <c r="A14378" t="s">
        <v>455</v>
      </c>
      <c r="B14378" t="s">
        <v>2232</v>
      </c>
      <c r="C14378" t="s">
        <v>89</v>
      </c>
      <c r="D14378" t="s">
        <v>10635</v>
      </c>
      <c r="E14378" t="s">
        <v>1148</v>
      </c>
      <c r="F14378" t="s">
        <v>89</v>
      </c>
      <c r="G14378" t="s">
        <v>89</v>
      </c>
      <c r="H14378" t="s">
        <v>93</v>
      </c>
    </row>
    <row r="14379" spans="1:8" x14ac:dyDescent="0.25">
      <c r="A14379" t="s">
        <v>455</v>
      </c>
      <c r="B14379" t="s">
        <v>10636</v>
      </c>
      <c r="C14379" t="s">
        <v>89</v>
      </c>
      <c r="D14379" t="s">
        <v>10637</v>
      </c>
      <c r="E14379" t="s">
        <v>10638</v>
      </c>
      <c r="F14379" t="s">
        <v>89</v>
      </c>
      <c r="G14379" t="s">
        <v>89</v>
      </c>
      <c r="H14379" t="s">
        <v>93</v>
      </c>
    </row>
    <row r="14380" spans="1:8" x14ac:dyDescent="0.25">
      <c r="A14380" t="s">
        <v>455</v>
      </c>
      <c r="B14380" t="s">
        <v>10639</v>
      </c>
      <c r="C14380" t="s">
        <v>89</v>
      </c>
      <c r="D14380" t="s">
        <v>10640</v>
      </c>
      <c r="E14380" t="s">
        <v>1148</v>
      </c>
      <c r="F14380" t="s">
        <v>89</v>
      </c>
      <c r="G14380" t="s">
        <v>89</v>
      </c>
      <c r="H14380" t="s">
        <v>93</v>
      </c>
    </row>
    <row r="14381" spans="1:8" x14ac:dyDescent="0.25">
      <c r="A14381" t="s">
        <v>455</v>
      </c>
      <c r="B14381" t="s">
        <v>10641</v>
      </c>
      <c r="C14381" t="s">
        <v>89</v>
      </c>
      <c r="D14381" t="s">
        <v>10642</v>
      </c>
      <c r="E14381" t="s">
        <v>1166</v>
      </c>
      <c r="F14381" t="s">
        <v>89</v>
      </c>
      <c r="G14381" t="s">
        <v>89</v>
      </c>
      <c r="H14381" t="s">
        <v>93</v>
      </c>
    </row>
    <row r="14382" spans="1:8" x14ac:dyDescent="0.25">
      <c r="A14382" t="s">
        <v>455</v>
      </c>
      <c r="B14382" t="s">
        <v>1714</v>
      </c>
      <c r="C14382" t="s">
        <v>89</v>
      </c>
      <c r="D14382" t="s">
        <v>10643</v>
      </c>
      <c r="E14382" t="s">
        <v>4729</v>
      </c>
      <c r="F14382" t="s">
        <v>89</v>
      </c>
      <c r="G14382" t="s">
        <v>89</v>
      </c>
      <c r="H14382" t="s">
        <v>93</v>
      </c>
    </row>
    <row r="14383" spans="1:8" x14ac:dyDescent="0.25">
      <c r="A14383" t="s">
        <v>455</v>
      </c>
      <c r="B14383" t="s">
        <v>10644</v>
      </c>
      <c r="C14383" t="s">
        <v>89</v>
      </c>
      <c r="D14383" t="s">
        <v>10643</v>
      </c>
      <c r="E14383" t="s">
        <v>1258</v>
      </c>
      <c r="F14383" t="s">
        <v>89</v>
      </c>
      <c r="G14383" t="s">
        <v>89</v>
      </c>
      <c r="H14383" t="s">
        <v>93</v>
      </c>
    </row>
    <row r="14384" spans="1:8" x14ac:dyDescent="0.25">
      <c r="A14384" t="s">
        <v>455</v>
      </c>
      <c r="B14384" t="s">
        <v>2425</v>
      </c>
      <c r="C14384" t="s">
        <v>89</v>
      </c>
      <c r="D14384" t="s">
        <v>10643</v>
      </c>
      <c r="E14384" t="s">
        <v>1164</v>
      </c>
      <c r="F14384" t="s">
        <v>89</v>
      </c>
      <c r="G14384" t="s">
        <v>89</v>
      </c>
      <c r="H14384" t="s">
        <v>93</v>
      </c>
    </row>
    <row r="14385" spans="1:8" x14ac:dyDescent="0.25">
      <c r="A14385" t="s">
        <v>455</v>
      </c>
      <c r="B14385" t="s">
        <v>10645</v>
      </c>
      <c r="C14385" t="s">
        <v>89</v>
      </c>
      <c r="D14385" t="s">
        <v>10646</v>
      </c>
      <c r="E14385" t="s">
        <v>1355</v>
      </c>
      <c r="F14385" t="s">
        <v>89</v>
      </c>
      <c r="G14385" t="s">
        <v>89</v>
      </c>
      <c r="H14385" t="s">
        <v>93</v>
      </c>
    </row>
    <row r="14386" spans="1:8" x14ac:dyDescent="0.25">
      <c r="A14386" t="s">
        <v>455</v>
      </c>
      <c r="B14386" t="s">
        <v>10647</v>
      </c>
      <c r="C14386" t="s">
        <v>89</v>
      </c>
      <c r="D14386" t="s">
        <v>10648</v>
      </c>
      <c r="E14386" t="s">
        <v>1395</v>
      </c>
      <c r="F14386" t="s">
        <v>89</v>
      </c>
      <c r="G14386" t="s">
        <v>89</v>
      </c>
      <c r="H14386" t="s">
        <v>93</v>
      </c>
    </row>
    <row r="14387" spans="1:8" x14ac:dyDescent="0.25">
      <c r="A14387" t="s">
        <v>455</v>
      </c>
      <c r="B14387" t="s">
        <v>10649</v>
      </c>
      <c r="C14387" t="s">
        <v>89</v>
      </c>
      <c r="D14387" t="s">
        <v>10650</v>
      </c>
      <c r="E14387" t="s">
        <v>1770</v>
      </c>
      <c r="F14387" t="s">
        <v>89</v>
      </c>
      <c r="G14387" t="s">
        <v>89</v>
      </c>
      <c r="H14387" t="s">
        <v>93</v>
      </c>
    </row>
    <row r="14388" spans="1:8" x14ac:dyDescent="0.25">
      <c r="A14388" t="s">
        <v>455</v>
      </c>
      <c r="B14388" t="s">
        <v>10651</v>
      </c>
      <c r="C14388" t="s">
        <v>89</v>
      </c>
      <c r="D14388" t="s">
        <v>10652</v>
      </c>
      <c r="E14388" t="s">
        <v>3411</v>
      </c>
      <c r="F14388" t="s">
        <v>89</v>
      </c>
      <c r="G14388" t="s">
        <v>89</v>
      </c>
      <c r="H14388" t="s">
        <v>93</v>
      </c>
    </row>
    <row r="14389" spans="1:8" x14ac:dyDescent="0.25">
      <c r="A14389" t="s">
        <v>455</v>
      </c>
      <c r="B14389" t="s">
        <v>10653</v>
      </c>
      <c r="C14389" t="s">
        <v>89</v>
      </c>
      <c r="D14389" t="s">
        <v>3615</v>
      </c>
      <c r="E14389" t="s">
        <v>1093</v>
      </c>
      <c r="F14389" t="s">
        <v>89</v>
      </c>
      <c r="G14389" t="s">
        <v>89</v>
      </c>
      <c r="H14389" t="s">
        <v>93</v>
      </c>
    </row>
    <row r="14390" spans="1:8" x14ac:dyDescent="0.25">
      <c r="A14390" t="s">
        <v>455</v>
      </c>
      <c r="B14390" t="s">
        <v>10654</v>
      </c>
      <c r="C14390" t="s">
        <v>89</v>
      </c>
      <c r="D14390" t="s">
        <v>3615</v>
      </c>
      <c r="E14390" t="s">
        <v>1093</v>
      </c>
      <c r="F14390" t="s">
        <v>89</v>
      </c>
      <c r="G14390" t="s">
        <v>89</v>
      </c>
      <c r="H14390" t="s">
        <v>93</v>
      </c>
    </row>
    <row r="14391" spans="1:8" x14ac:dyDescent="0.25">
      <c r="A14391" t="s">
        <v>455</v>
      </c>
      <c r="B14391" t="s">
        <v>10655</v>
      </c>
      <c r="C14391" t="s">
        <v>89</v>
      </c>
      <c r="D14391" t="s">
        <v>10595</v>
      </c>
      <c r="E14391" t="s">
        <v>3473</v>
      </c>
      <c r="F14391" t="s">
        <v>89</v>
      </c>
      <c r="G14391" t="s">
        <v>89</v>
      </c>
      <c r="H14391" t="s">
        <v>93</v>
      </c>
    </row>
    <row r="14392" spans="1:8" x14ac:dyDescent="0.25">
      <c r="A14392" t="s">
        <v>455</v>
      </c>
      <c r="B14392" t="s">
        <v>10656</v>
      </c>
      <c r="C14392" t="s">
        <v>89</v>
      </c>
      <c r="D14392" t="s">
        <v>10593</v>
      </c>
      <c r="E14392" t="s">
        <v>3473</v>
      </c>
      <c r="F14392" t="s">
        <v>89</v>
      </c>
      <c r="G14392" t="s">
        <v>89</v>
      </c>
      <c r="H14392" t="s">
        <v>93</v>
      </c>
    </row>
    <row r="14393" spans="1:8" x14ac:dyDescent="0.25">
      <c r="A14393" t="s">
        <v>455</v>
      </c>
      <c r="B14393" t="s">
        <v>10596</v>
      </c>
      <c r="C14393" t="s">
        <v>89</v>
      </c>
      <c r="D14393" t="s">
        <v>10595</v>
      </c>
      <c r="E14393" t="s">
        <v>1093</v>
      </c>
      <c r="F14393" t="s">
        <v>89</v>
      </c>
      <c r="G14393" t="s">
        <v>89</v>
      </c>
      <c r="H14393" t="s">
        <v>93</v>
      </c>
    </row>
    <row r="14394" spans="1:8" x14ac:dyDescent="0.25">
      <c r="A14394" t="s">
        <v>455</v>
      </c>
      <c r="B14394" t="s">
        <v>7586</v>
      </c>
      <c r="C14394" t="s">
        <v>89</v>
      </c>
      <c r="D14394" t="s">
        <v>10593</v>
      </c>
      <c r="E14394" t="s">
        <v>1093</v>
      </c>
      <c r="F14394" t="s">
        <v>89</v>
      </c>
      <c r="G14394" t="s">
        <v>89</v>
      </c>
      <c r="H14394" t="s">
        <v>93</v>
      </c>
    </row>
    <row r="14395" spans="1:8" x14ac:dyDescent="0.25">
      <c r="A14395" t="s">
        <v>455</v>
      </c>
      <c r="B14395" t="s">
        <v>10657</v>
      </c>
      <c r="C14395" t="s">
        <v>89</v>
      </c>
      <c r="D14395" t="s">
        <v>10593</v>
      </c>
      <c r="E14395" t="s">
        <v>2449</v>
      </c>
      <c r="F14395" t="s">
        <v>89</v>
      </c>
      <c r="G14395" t="s">
        <v>89</v>
      </c>
      <c r="H14395" t="s">
        <v>93</v>
      </c>
    </row>
    <row r="14396" spans="1:8" x14ac:dyDescent="0.25">
      <c r="A14396" t="s">
        <v>455</v>
      </c>
      <c r="B14396" t="s">
        <v>10658</v>
      </c>
      <c r="C14396" t="s">
        <v>89</v>
      </c>
      <c r="D14396" t="s">
        <v>10633</v>
      </c>
      <c r="E14396" t="s">
        <v>2449</v>
      </c>
      <c r="F14396" t="s">
        <v>89</v>
      </c>
      <c r="G14396" t="s">
        <v>89</v>
      </c>
      <c r="H14396" t="s">
        <v>93</v>
      </c>
    </row>
    <row r="14397" spans="1:8" x14ac:dyDescent="0.25">
      <c r="A14397" t="s">
        <v>455</v>
      </c>
      <c r="B14397" t="s">
        <v>10659</v>
      </c>
      <c r="C14397" t="s">
        <v>89</v>
      </c>
      <c r="D14397" t="s">
        <v>10660</v>
      </c>
      <c r="E14397" t="s">
        <v>4518</v>
      </c>
      <c r="F14397" t="s">
        <v>89</v>
      </c>
      <c r="G14397" t="s">
        <v>89</v>
      </c>
      <c r="H14397" t="s">
        <v>93</v>
      </c>
    </row>
    <row r="14398" spans="1:8" x14ac:dyDescent="0.25">
      <c r="A14398" t="s">
        <v>455</v>
      </c>
      <c r="B14398" t="s">
        <v>10661</v>
      </c>
      <c r="C14398" t="s">
        <v>89</v>
      </c>
      <c r="D14398" t="s">
        <v>10662</v>
      </c>
      <c r="E14398" t="s">
        <v>3424</v>
      </c>
      <c r="F14398" t="s">
        <v>89</v>
      </c>
      <c r="G14398" t="s">
        <v>89</v>
      </c>
      <c r="H14398" t="s">
        <v>93</v>
      </c>
    </row>
    <row r="14399" spans="1:8" x14ac:dyDescent="0.25">
      <c r="A14399" t="s">
        <v>455</v>
      </c>
      <c r="B14399" t="s">
        <v>10663</v>
      </c>
      <c r="C14399" t="s">
        <v>89</v>
      </c>
      <c r="D14399" t="s">
        <v>10664</v>
      </c>
      <c r="E14399" t="s">
        <v>4518</v>
      </c>
      <c r="F14399" t="s">
        <v>89</v>
      </c>
      <c r="G14399" t="s">
        <v>89</v>
      </c>
      <c r="H14399" t="s">
        <v>93</v>
      </c>
    </row>
    <row r="14400" spans="1:8" x14ac:dyDescent="0.25">
      <c r="A14400" t="s">
        <v>455</v>
      </c>
      <c r="B14400" t="s">
        <v>8215</v>
      </c>
      <c r="C14400" t="s">
        <v>89</v>
      </c>
      <c r="D14400" t="s">
        <v>10665</v>
      </c>
      <c r="E14400" t="s">
        <v>1205</v>
      </c>
      <c r="F14400" t="s">
        <v>89</v>
      </c>
      <c r="G14400" t="s">
        <v>89</v>
      </c>
      <c r="H14400" t="s">
        <v>93</v>
      </c>
    </row>
    <row r="14401" spans="1:8" x14ac:dyDescent="0.25">
      <c r="A14401" t="s">
        <v>455</v>
      </c>
      <c r="B14401" t="s">
        <v>10666</v>
      </c>
      <c r="C14401" t="s">
        <v>89</v>
      </c>
      <c r="D14401" t="s">
        <v>10667</v>
      </c>
      <c r="E14401" t="s">
        <v>1272</v>
      </c>
      <c r="F14401" t="s">
        <v>89</v>
      </c>
      <c r="G14401" t="s">
        <v>89</v>
      </c>
      <c r="H14401" t="s">
        <v>93</v>
      </c>
    </row>
    <row r="14402" spans="1:8" x14ac:dyDescent="0.25">
      <c r="A14402" t="s">
        <v>455</v>
      </c>
      <c r="B14402" t="s">
        <v>10597</v>
      </c>
      <c r="C14402" t="s">
        <v>89</v>
      </c>
      <c r="D14402" t="s">
        <v>10598</v>
      </c>
      <c r="E14402" t="s">
        <v>1233</v>
      </c>
      <c r="F14402" t="s">
        <v>89</v>
      </c>
      <c r="G14402" t="s">
        <v>89</v>
      </c>
      <c r="H14402" t="s">
        <v>93</v>
      </c>
    </row>
    <row r="14403" spans="1:8" x14ac:dyDescent="0.25">
      <c r="A14403" t="s">
        <v>455</v>
      </c>
      <c r="B14403" t="s">
        <v>10668</v>
      </c>
      <c r="C14403" t="s">
        <v>89</v>
      </c>
      <c r="D14403" t="s">
        <v>10669</v>
      </c>
      <c r="E14403" t="s">
        <v>1105</v>
      </c>
      <c r="F14403" t="s">
        <v>89</v>
      </c>
      <c r="G14403" t="s">
        <v>89</v>
      </c>
      <c r="H14403" t="s">
        <v>93</v>
      </c>
    </row>
    <row r="14404" spans="1:8" x14ac:dyDescent="0.25">
      <c r="A14404" t="s">
        <v>455</v>
      </c>
      <c r="B14404" t="s">
        <v>10670</v>
      </c>
      <c r="C14404" t="s">
        <v>89</v>
      </c>
      <c r="D14404" t="s">
        <v>10671</v>
      </c>
      <c r="E14404" t="s">
        <v>1093</v>
      </c>
      <c r="F14404" t="s">
        <v>89</v>
      </c>
      <c r="G14404" t="s">
        <v>89</v>
      </c>
      <c r="H14404" t="s">
        <v>93</v>
      </c>
    </row>
    <row r="14405" spans="1:8" x14ac:dyDescent="0.25">
      <c r="A14405" t="s">
        <v>455</v>
      </c>
      <c r="B14405" t="s">
        <v>2260</v>
      </c>
      <c r="C14405" t="s">
        <v>89</v>
      </c>
      <c r="D14405" t="s">
        <v>10672</v>
      </c>
      <c r="E14405" t="s">
        <v>1265</v>
      </c>
      <c r="F14405" t="s">
        <v>89</v>
      </c>
      <c r="G14405" t="s">
        <v>89</v>
      </c>
      <c r="H14405" t="s">
        <v>93</v>
      </c>
    </row>
    <row r="14406" spans="1:8" x14ac:dyDescent="0.25">
      <c r="A14406" t="s">
        <v>455</v>
      </c>
      <c r="B14406" t="s">
        <v>1649</v>
      </c>
      <c r="C14406" t="s">
        <v>89</v>
      </c>
      <c r="D14406" t="s">
        <v>10673</v>
      </c>
      <c r="E14406" t="s">
        <v>1235</v>
      </c>
      <c r="F14406" t="s">
        <v>89</v>
      </c>
      <c r="G14406" t="s">
        <v>89</v>
      </c>
      <c r="H14406" t="s">
        <v>93</v>
      </c>
    </row>
    <row r="14407" spans="1:8" x14ac:dyDescent="0.25">
      <c r="A14407" t="s">
        <v>455</v>
      </c>
      <c r="B14407" t="s">
        <v>1197</v>
      </c>
      <c r="C14407" t="s">
        <v>89</v>
      </c>
      <c r="D14407" t="s">
        <v>89</v>
      </c>
      <c r="E14407" t="s">
        <v>1506</v>
      </c>
      <c r="F14407" t="s">
        <v>89</v>
      </c>
      <c r="G14407" t="s">
        <v>89</v>
      </c>
      <c r="H14407" t="s">
        <v>93</v>
      </c>
    </row>
    <row r="14408" spans="1:8" x14ac:dyDescent="0.25">
      <c r="A14408" t="s">
        <v>455</v>
      </c>
      <c r="B14408" t="s">
        <v>1840</v>
      </c>
      <c r="C14408" t="s">
        <v>89</v>
      </c>
      <c r="D14408" t="s">
        <v>89</v>
      </c>
      <c r="E14408" t="s">
        <v>1506</v>
      </c>
      <c r="F14408" t="s">
        <v>89</v>
      </c>
      <c r="G14408" t="s">
        <v>89</v>
      </c>
      <c r="H14408" t="s">
        <v>93</v>
      </c>
    </row>
    <row r="14409" spans="1:8" x14ac:dyDescent="0.25">
      <c r="A14409" t="s">
        <v>455</v>
      </c>
      <c r="B14409" t="s">
        <v>10674</v>
      </c>
      <c r="C14409" t="s">
        <v>89</v>
      </c>
      <c r="D14409" t="s">
        <v>10675</v>
      </c>
      <c r="E14409" t="s">
        <v>1427</v>
      </c>
      <c r="F14409" t="s">
        <v>89</v>
      </c>
      <c r="G14409" t="s">
        <v>89</v>
      </c>
      <c r="H14409" t="s">
        <v>93</v>
      </c>
    </row>
    <row r="14410" spans="1:8" x14ac:dyDescent="0.25">
      <c r="A14410" t="s">
        <v>455</v>
      </c>
      <c r="B14410" t="s">
        <v>4943</v>
      </c>
      <c r="C14410" t="s">
        <v>89</v>
      </c>
      <c r="D14410" t="s">
        <v>89</v>
      </c>
      <c r="E14410" t="s">
        <v>1506</v>
      </c>
      <c r="F14410" t="s">
        <v>89</v>
      </c>
      <c r="G14410" t="s">
        <v>89</v>
      </c>
      <c r="H14410" t="s">
        <v>93</v>
      </c>
    </row>
    <row r="14411" spans="1:8" x14ac:dyDescent="0.25">
      <c r="A14411" t="s">
        <v>455</v>
      </c>
      <c r="B14411" t="s">
        <v>4944</v>
      </c>
      <c r="C14411" t="s">
        <v>89</v>
      </c>
      <c r="D14411" t="s">
        <v>89</v>
      </c>
      <c r="E14411" t="s">
        <v>4945</v>
      </c>
      <c r="F14411" t="s">
        <v>89</v>
      </c>
      <c r="G14411" t="s">
        <v>89</v>
      </c>
      <c r="H14411" t="s">
        <v>93</v>
      </c>
    </row>
    <row r="14412" spans="1:8" x14ac:dyDescent="0.25">
      <c r="A14412" t="s">
        <v>455</v>
      </c>
      <c r="B14412" t="s">
        <v>4946</v>
      </c>
      <c r="C14412" t="s">
        <v>89</v>
      </c>
      <c r="D14412" t="s">
        <v>89</v>
      </c>
      <c r="E14412" t="s">
        <v>1100</v>
      </c>
      <c r="F14412" t="s">
        <v>89</v>
      </c>
      <c r="G14412" t="s">
        <v>89</v>
      </c>
      <c r="H14412" t="s">
        <v>93</v>
      </c>
    </row>
    <row r="14413" spans="1:8" x14ac:dyDescent="0.25">
      <c r="A14413" t="s">
        <v>455</v>
      </c>
      <c r="B14413" t="s">
        <v>1382</v>
      </c>
      <c r="C14413" t="s">
        <v>89</v>
      </c>
      <c r="D14413" t="s">
        <v>89</v>
      </c>
      <c r="E14413" t="s">
        <v>4945</v>
      </c>
      <c r="F14413" t="s">
        <v>89</v>
      </c>
      <c r="G14413" t="s">
        <v>89</v>
      </c>
      <c r="H14413" t="s">
        <v>93</v>
      </c>
    </row>
    <row r="14414" spans="1:8" x14ac:dyDescent="0.25">
      <c r="A14414" t="s">
        <v>455</v>
      </c>
      <c r="B14414" t="s">
        <v>10676</v>
      </c>
      <c r="C14414" t="s">
        <v>89</v>
      </c>
      <c r="D14414" t="s">
        <v>89</v>
      </c>
      <c r="E14414" t="s">
        <v>1113</v>
      </c>
      <c r="F14414" t="s">
        <v>89</v>
      </c>
      <c r="G14414" t="s">
        <v>89</v>
      </c>
      <c r="H14414" t="s">
        <v>93</v>
      </c>
    </row>
    <row r="14415" spans="1:8" x14ac:dyDescent="0.25">
      <c r="A14415" t="s">
        <v>455</v>
      </c>
      <c r="B14415" t="s">
        <v>1198</v>
      </c>
      <c r="C14415" t="s">
        <v>89</v>
      </c>
      <c r="D14415" t="s">
        <v>89</v>
      </c>
      <c r="E14415" t="s">
        <v>1218</v>
      </c>
      <c r="F14415" t="s">
        <v>89</v>
      </c>
      <c r="G14415" t="s">
        <v>89</v>
      </c>
      <c r="H14415" t="s">
        <v>93</v>
      </c>
    </row>
    <row r="14416" spans="1:8" x14ac:dyDescent="0.25">
      <c r="A14416" t="s">
        <v>455</v>
      </c>
      <c r="B14416" t="s">
        <v>1333</v>
      </c>
      <c r="C14416" t="s">
        <v>89</v>
      </c>
      <c r="D14416" t="s">
        <v>89</v>
      </c>
      <c r="E14416" t="s">
        <v>1218</v>
      </c>
      <c r="F14416" t="s">
        <v>89</v>
      </c>
      <c r="G14416" t="s">
        <v>89</v>
      </c>
      <c r="H14416" t="s">
        <v>93</v>
      </c>
    </row>
    <row r="14417" spans="1:8" x14ac:dyDescent="0.25">
      <c r="A14417" t="s">
        <v>455</v>
      </c>
      <c r="B14417" t="s">
        <v>1726</v>
      </c>
      <c r="C14417" t="s">
        <v>89</v>
      </c>
      <c r="D14417" t="s">
        <v>89</v>
      </c>
      <c r="E14417" t="s">
        <v>1218</v>
      </c>
      <c r="F14417" t="s">
        <v>89</v>
      </c>
      <c r="G14417" t="s">
        <v>89</v>
      </c>
      <c r="H14417" t="s">
        <v>93</v>
      </c>
    </row>
    <row r="14418" spans="1:8" x14ac:dyDescent="0.25">
      <c r="A14418" t="s">
        <v>455</v>
      </c>
      <c r="B14418" t="s">
        <v>1266</v>
      </c>
      <c r="C14418" t="s">
        <v>89</v>
      </c>
      <c r="D14418" t="s">
        <v>89</v>
      </c>
      <c r="E14418" t="s">
        <v>1218</v>
      </c>
      <c r="F14418" t="s">
        <v>89</v>
      </c>
      <c r="G14418" t="s">
        <v>89</v>
      </c>
      <c r="H14418" t="s">
        <v>93</v>
      </c>
    </row>
    <row r="14419" spans="1:8" x14ac:dyDescent="0.25">
      <c r="A14419" t="s">
        <v>455</v>
      </c>
      <c r="B14419" t="s">
        <v>1200</v>
      </c>
      <c r="C14419" t="s">
        <v>89</v>
      </c>
      <c r="D14419" t="s">
        <v>89</v>
      </c>
      <c r="E14419" t="s">
        <v>1129</v>
      </c>
      <c r="F14419" t="s">
        <v>89</v>
      </c>
      <c r="G14419" t="s">
        <v>89</v>
      </c>
      <c r="H14419" t="s">
        <v>93</v>
      </c>
    </row>
    <row r="14420" spans="1:8" x14ac:dyDescent="0.25">
      <c r="A14420" t="s">
        <v>455</v>
      </c>
      <c r="B14420" t="s">
        <v>2705</v>
      </c>
      <c r="C14420" t="s">
        <v>89</v>
      </c>
      <c r="D14420" t="s">
        <v>89</v>
      </c>
      <c r="E14420" t="s">
        <v>1231</v>
      </c>
      <c r="F14420" t="s">
        <v>89</v>
      </c>
      <c r="G14420" t="s">
        <v>89</v>
      </c>
      <c r="H14420" t="s">
        <v>93</v>
      </c>
    </row>
    <row r="14421" spans="1:8" x14ac:dyDescent="0.25">
      <c r="A14421" t="s">
        <v>455</v>
      </c>
      <c r="B14421" t="s">
        <v>1132</v>
      </c>
      <c r="C14421" t="s">
        <v>89</v>
      </c>
      <c r="D14421" t="s">
        <v>89</v>
      </c>
      <c r="E14421" t="s">
        <v>1133</v>
      </c>
      <c r="F14421" t="s">
        <v>89</v>
      </c>
      <c r="G14421" t="s">
        <v>89</v>
      </c>
      <c r="H14421" t="s">
        <v>93</v>
      </c>
    </row>
    <row r="14422" spans="1:8" x14ac:dyDescent="0.25">
      <c r="A14422" t="s">
        <v>455</v>
      </c>
      <c r="B14422" t="s">
        <v>1232</v>
      </c>
      <c r="C14422" t="s">
        <v>89</v>
      </c>
      <c r="D14422" t="s">
        <v>89</v>
      </c>
      <c r="E14422" t="s">
        <v>1235</v>
      </c>
      <c r="F14422" t="s">
        <v>89</v>
      </c>
      <c r="G14422" t="s">
        <v>89</v>
      </c>
      <c r="H14422" t="s">
        <v>93</v>
      </c>
    </row>
    <row r="14423" spans="1:8" x14ac:dyDescent="0.25">
      <c r="A14423" t="s">
        <v>455</v>
      </c>
      <c r="B14423" t="s">
        <v>1236</v>
      </c>
      <c r="C14423" t="s">
        <v>89</v>
      </c>
      <c r="D14423" t="s">
        <v>89</v>
      </c>
      <c r="E14423" t="s">
        <v>1113</v>
      </c>
      <c r="F14423" t="s">
        <v>89</v>
      </c>
      <c r="G14423" t="s">
        <v>89</v>
      </c>
      <c r="H14423" t="s">
        <v>93</v>
      </c>
    </row>
    <row r="14424" spans="1:8" x14ac:dyDescent="0.25">
      <c r="A14424" t="s">
        <v>455</v>
      </c>
      <c r="B14424" t="s">
        <v>1138</v>
      </c>
      <c r="C14424" t="s">
        <v>89</v>
      </c>
      <c r="D14424" t="s">
        <v>89</v>
      </c>
      <c r="E14424" t="s">
        <v>1139</v>
      </c>
      <c r="F14424" t="s">
        <v>89</v>
      </c>
      <c r="G14424" t="s">
        <v>89</v>
      </c>
      <c r="H14424" t="s">
        <v>93</v>
      </c>
    </row>
    <row r="14425" spans="1:8" x14ac:dyDescent="0.25">
      <c r="A14425" t="s">
        <v>456</v>
      </c>
      <c r="B14425" t="s">
        <v>10607</v>
      </c>
      <c r="C14425" t="s">
        <v>89</v>
      </c>
      <c r="D14425" t="s">
        <v>2203</v>
      </c>
      <c r="E14425" t="s">
        <v>3424</v>
      </c>
      <c r="F14425" t="s">
        <v>89</v>
      </c>
      <c r="G14425" t="s">
        <v>89</v>
      </c>
      <c r="H14425" t="s">
        <v>93</v>
      </c>
    </row>
    <row r="14426" spans="1:8" x14ac:dyDescent="0.25">
      <c r="A14426" t="s">
        <v>456</v>
      </c>
      <c r="B14426" t="s">
        <v>10677</v>
      </c>
      <c r="C14426" t="s">
        <v>89</v>
      </c>
      <c r="D14426" t="s">
        <v>10678</v>
      </c>
      <c r="E14426" t="s">
        <v>4518</v>
      </c>
      <c r="F14426" t="s">
        <v>89</v>
      </c>
      <c r="G14426" t="s">
        <v>89</v>
      </c>
      <c r="H14426" t="s">
        <v>93</v>
      </c>
    </row>
    <row r="14427" spans="1:8" x14ac:dyDescent="0.25">
      <c r="A14427" t="s">
        <v>456</v>
      </c>
      <c r="B14427" t="s">
        <v>10679</v>
      </c>
      <c r="C14427" t="s">
        <v>89</v>
      </c>
      <c r="D14427" t="s">
        <v>10680</v>
      </c>
      <c r="E14427" t="s">
        <v>2179</v>
      </c>
      <c r="F14427" t="s">
        <v>89</v>
      </c>
      <c r="G14427" t="s">
        <v>89</v>
      </c>
      <c r="H14427" t="s">
        <v>93</v>
      </c>
    </row>
    <row r="14428" spans="1:8" x14ac:dyDescent="0.25">
      <c r="A14428" t="s">
        <v>456</v>
      </c>
      <c r="B14428" t="s">
        <v>10681</v>
      </c>
      <c r="C14428" t="s">
        <v>89</v>
      </c>
      <c r="D14428" t="s">
        <v>10682</v>
      </c>
      <c r="E14428" t="s">
        <v>1097</v>
      </c>
      <c r="F14428" t="s">
        <v>89</v>
      </c>
      <c r="G14428" t="s">
        <v>89</v>
      </c>
      <c r="H14428" t="s">
        <v>93</v>
      </c>
    </row>
    <row r="14429" spans="1:8" x14ac:dyDescent="0.25">
      <c r="A14429" t="s">
        <v>456</v>
      </c>
      <c r="B14429" t="s">
        <v>10683</v>
      </c>
      <c r="C14429" t="s">
        <v>89</v>
      </c>
      <c r="D14429" t="s">
        <v>10684</v>
      </c>
      <c r="E14429" t="s">
        <v>1093</v>
      </c>
      <c r="F14429" t="s">
        <v>89</v>
      </c>
      <c r="G14429" t="s">
        <v>89</v>
      </c>
      <c r="H14429" t="s">
        <v>93</v>
      </c>
    </row>
    <row r="14430" spans="1:8" x14ac:dyDescent="0.25">
      <c r="A14430" t="s">
        <v>456</v>
      </c>
      <c r="B14430" t="s">
        <v>7586</v>
      </c>
      <c r="C14430" t="s">
        <v>89</v>
      </c>
      <c r="D14430" t="s">
        <v>10685</v>
      </c>
      <c r="E14430" t="s">
        <v>1093</v>
      </c>
      <c r="F14430" t="s">
        <v>89</v>
      </c>
      <c r="G14430" t="s">
        <v>89</v>
      </c>
      <c r="H14430" t="s">
        <v>93</v>
      </c>
    </row>
    <row r="14431" spans="1:8" x14ac:dyDescent="0.25">
      <c r="A14431" t="s">
        <v>456</v>
      </c>
      <c r="B14431" t="s">
        <v>10596</v>
      </c>
      <c r="C14431" t="s">
        <v>89</v>
      </c>
      <c r="D14431" t="s">
        <v>10686</v>
      </c>
      <c r="E14431" t="s">
        <v>1093</v>
      </c>
      <c r="F14431" t="s">
        <v>89</v>
      </c>
      <c r="G14431" t="s">
        <v>89</v>
      </c>
      <c r="H14431" t="s">
        <v>93</v>
      </c>
    </row>
    <row r="14432" spans="1:8" x14ac:dyDescent="0.25">
      <c r="A14432" t="s">
        <v>456</v>
      </c>
      <c r="B14432" t="s">
        <v>7587</v>
      </c>
      <c r="C14432" t="s">
        <v>89</v>
      </c>
      <c r="D14432" t="s">
        <v>10687</v>
      </c>
      <c r="E14432" t="s">
        <v>2449</v>
      </c>
      <c r="F14432" t="s">
        <v>89</v>
      </c>
      <c r="G14432" t="s">
        <v>89</v>
      </c>
      <c r="H14432" t="s">
        <v>93</v>
      </c>
    </row>
    <row r="14433" spans="1:8" x14ac:dyDescent="0.25">
      <c r="A14433" t="s">
        <v>456</v>
      </c>
      <c r="B14433" t="s">
        <v>10688</v>
      </c>
      <c r="C14433" t="s">
        <v>89</v>
      </c>
      <c r="D14433" t="s">
        <v>10689</v>
      </c>
      <c r="E14433" t="s">
        <v>2449</v>
      </c>
      <c r="F14433" t="s">
        <v>89</v>
      </c>
      <c r="G14433" t="s">
        <v>89</v>
      </c>
      <c r="H14433" t="s">
        <v>93</v>
      </c>
    </row>
    <row r="14434" spans="1:8" x14ac:dyDescent="0.25">
      <c r="A14434" t="s">
        <v>456</v>
      </c>
      <c r="B14434" t="s">
        <v>10690</v>
      </c>
      <c r="C14434" t="s">
        <v>89</v>
      </c>
      <c r="D14434" t="s">
        <v>10691</v>
      </c>
      <c r="E14434" t="s">
        <v>3473</v>
      </c>
      <c r="F14434" t="s">
        <v>89</v>
      </c>
      <c r="G14434" t="s">
        <v>89</v>
      </c>
      <c r="H14434" t="s">
        <v>93</v>
      </c>
    </row>
    <row r="14435" spans="1:8" x14ac:dyDescent="0.25">
      <c r="A14435" t="s">
        <v>456</v>
      </c>
      <c r="B14435" t="s">
        <v>10692</v>
      </c>
      <c r="C14435" t="s">
        <v>89</v>
      </c>
      <c r="D14435" t="s">
        <v>10693</v>
      </c>
      <c r="E14435" t="s">
        <v>3473</v>
      </c>
      <c r="F14435" t="s">
        <v>89</v>
      </c>
      <c r="G14435" t="s">
        <v>89</v>
      </c>
      <c r="H14435" t="s">
        <v>93</v>
      </c>
    </row>
    <row r="14436" spans="1:8" x14ac:dyDescent="0.25">
      <c r="A14436" t="s">
        <v>456</v>
      </c>
      <c r="B14436" t="s">
        <v>10694</v>
      </c>
      <c r="C14436" t="s">
        <v>89</v>
      </c>
      <c r="D14436" t="s">
        <v>10682</v>
      </c>
      <c r="E14436" t="s">
        <v>1093</v>
      </c>
      <c r="F14436" t="s">
        <v>89</v>
      </c>
      <c r="G14436" t="s">
        <v>89</v>
      </c>
      <c r="H14436" t="s">
        <v>93</v>
      </c>
    </row>
    <row r="14437" spans="1:8" x14ac:dyDescent="0.25">
      <c r="A14437" t="s">
        <v>456</v>
      </c>
      <c r="B14437" t="s">
        <v>2776</v>
      </c>
      <c r="C14437" t="s">
        <v>89</v>
      </c>
      <c r="D14437" t="s">
        <v>10695</v>
      </c>
      <c r="E14437" t="s">
        <v>2222</v>
      </c>
      <c r="F14437" t="s">
        <v>89</v>
      </c>
      <c r="G14437" t="s">
        <v>89</v>
      </c>
      <c r="H14437" t="s">
        <v>93</v>
      </c>
    </row>
    <row r="14438" spans="1:8" x14ac:dyDescent="0.25">
      <c r="A14438" t="s">
        <v>456</v>
      </c>
      <c r="B14438" t="s">
        <v>2232</v>
      </c>
      <c r="C14438" t="s">
        <v>89</v>
      </c>
      <c r="D14438" t="s">
        <v>10696</v>
      </c>
      <c r="E14438" t="s">
        <v>4518</v>
      </c>
      <c r="F14438" t="s">
        <v>89</v>
      </c>
      <c r="G14438" t="s">
        <v>89</v>
      </c>
      <c r="H14438" t="s">
        <v>93</v>
      </c>
    </row>
    <row r="14439" spans="1:8" x14ac:dyDescent="0.25">
      <c r="A14439" t="s">
        <v>456</v>
      </c>
      <c r="B14439" t="s">
        <v>10697</v>
      </c>
      <c r="C14439" t="s">
        <v>89</v>
      </c>
      <c r="D14439" t="s">
        <v>10698</v>
      </c>
      <c r="E14439" t="s">
        <v>4518</v>
      </c>
      <c r="F14439" t="s">
        <v>89</v>
      </c>
      <c r="G14439" t="s">
        <v>89</v>
      </c>
      <c r="H14439" t="s">
        <v>93</v>
      </c>
    </row>
    <row r="14440" spans="1:8" x14ac:dyDescent="0.25">
      <c r="A14440" t="s">
        <v>456</v>
      </c>
      <c r="B14440" t="s">
        <v>10699</v>
      </c>
      <c r="C14440" t="s">
        <v>89</v>
      </c>
      <c r="D14440" t="s">
        <v>5134</v>
      </c>
      <c r="E14440" t="s">
        <v>4518</v>
      </c>
      <c r="F14440" t="s">
        <v>89</v>
      </c>
      <c r="G14440" t="s">
        <v>89</v>
      </c>
      <c r="H14440" t="s">
        <v>93</v>
      </c>
    </row>
    <row r="14441" spans="1:8" x14ac:dyDescent="0.25">
      <c r="A14441" t="s">
        <v>456</v>
      </c>
      <c r="B14441" t="s">
        <v>10700</v>
      </c>
      <c r="C14441" t="s">
        <v>89</v>
      </c>
      <c r="D14441" t="s">
        <v>5134</v>
      </c>
      <c r="E14441" t="s">
        <v>1447</v>
      </c>
      <c r="F14441" t="s">
        <v>89</v>
      </c>
      <c r="G14441" t="s">
        <v>89</v>
      </c>
      <c r="H14441" t="s">
        <v>93</v>
      </c>
    </row>
    <row r="14442" spans="1:8" x14ac:dyDescent="0.25">
      <c r="A14442" t="s">
        <v>456</v>
      </c>
      <c r="B14442" t="s">
        <v>10701</v>
      </c>
      <c r="C14442" t="s">
        <v>89</v>
      </c>
      <c r="D14442" t="s">
        <v>10702</v>
      </c>
      <c r="E14442" t="s">
        <v>1093</v>
      </c>
      <c r="F14442" t="s">
        <v>89</v>
      </c>
      <c r="G14442" t="s">
        <v>89</v>
      </c>
      <c r="H14442" t="s">
        <v>93</v>
      </c>
    </row>
    <row r="14443" spans="1:8" x14ac:dyDescent="0.25">
      <c r="A14443" t="s">
        <v>456</v>
      </c>
      <c r="B14443" t="s">
        <v>10703</v>
      </c>
      <c r="C14443" t="s">
        <v>89</v>
      </c>
      <c r="D14443" t="s">
        <v>5438</v>
      </c>
      <c r="E14443" t="s">
        <v>1093</v>
      </c>
      <c r="F14443" t="s">
        <v>89</v>
      </c>
      <c r="G14443" t="s">
        <v>89</v>
      </c>
      <c r="H14443" t="s">
        <v>93</v>
      </c>
    </row>
    <row r="14444" spans="1:8" x14ac:dyDescent="0.25">
      <c r="A14444" t="s">
        <v>456</v>
      </c>
      <c r="B14444" t="s">
        <v>10704</v>
      </c>
      <c r="C14444" t="s">
        <v>89</v>
      </c>
      <c r="D14444" t="s">
        <v>10705</v>
      </c>
      <c r="E14444" t="s">
        <v>4518</v>
      </c>
      <c r="F14444" t="s">
        <v>89</v>
      </c>
      <c r="G14444" t="s">
        <v>89</v>
      </c>
      <c r="H14444" t="s">
        <v>93</v>
      </c>
    </row>
    <row r="14445" spans="1:8" x14ac:dyDescent="0.25">
      <c r="A14445" t="s">
        <v>456</v>
      </c>
      <c r="B14445" t="s">
        <v>10706</v>
      </c>
      <c r="C14445" t="s">
        <v>89</v>
      </c>
      <c r="D14445" t="s">
        <v>10707</v>
      </c>
      <c r="E14445" t="s">
        <v>10708</v>
      </c>
      <c r="F14445" t="s">
        <v>89</v>
      </c>
      <c r="G14445" t="s">
        <v>89</v>
      </c>
      <c r="H14445" t="s">
        <v>93</v>
      </c>
    </row>
    <row r="14446" spans="1:8" x14ac:dyDescent="0.25">
      <c r="A14446" t="s">
        <v>456</v>
      </c>
      <c r="B14446" t="s">
        <v>10709</v>
      </c>
      <c r="C14446" t="s">
        <v>89</v>
      </c>
      <c r="D14446" t="s">
        <v>10710</v>
      </c>
      <c r="E14446" t="s">
        <v>1278</v>
      </c>
      <c r="F14446" t="s">
        <v>89</v>
      </c>
      <c r="G14446" t="s">
        <v>89</v>
      </c>
      <c r="H14446" t="s">
        <v>93</v>
      </c>
    </row>
    <row r="14447" spans="1:8" x14ac:dyDescent="0.25">
      <c r="A14447" t="s">
        <v>456</v>
      </c>
      <c r="B14447" t="s">
        <v>10711</v>
      </c>
      <c r="C14447" t="s">
        <v>89</v>
      </c>
      <c r="D14447" t="s">
        <v>10684</v>
      </c>
      <c r="E14447" t="s">
        <v>1278</v>
      </c>
      <c r="F14447" t="s">
        <v>89</v>
      </c>
      <c r="G14447" t="s">
        <v>89</v>
      </c>
      <c r="H14447" t="s">
        <v>93</v>
      </c>
    </row>
    <row r="14448" spans="1:8" x14ac:dyDescent="0.25">
      <c r="A14448" t="s">
        <v>456</v>
      </c>
      <c r="B14448" t="s">
        <v>2794</v>
      </c>
      <c r="C14448" t="s">
        <v>89</v>
      </c>
      <c r="D14448" t="s">
        <v>10685</v>
      </c>
      <c r="E14448" t="s">
        <v>1105</v>
      </c>
      <c r="F14448" t="s">
        <v>89</v>
      </c>
      <c r="G14448" t="s">
        <v>89</v>
      </c>
      <c r="H14448" t="s">
        <v>93</v>
      </c>
    </row>
    <row r="14449" spans="1:8" x14ac:dyDescent="0.25">
      <c r="A14449" t="s">
        <v>456</v>
      </c>
      <c r="B14449" t="s">
        <v>10594</v>
      </c>
      <c r="C14449" t="s">
        <v>89</v>
      </c>
      <c r="D14449" t="s">
        <v>10686</v>
      </c>
      <c r="E14449" t="s">
        <v>1105</v>
      </c>
      <c r="F14449" t="s">
        <v>89</v>
      </c>
      <c r="G14449" t="s">
        <v>89</v>
      </c>
      <c r="H14449" t="s">
        <v>93</v>
      </c>
    </row>
    <row r="14450" spans="1:8" x14ac:dyDescent="0.25">
      <c r="A14450" t="s">
        <v>456</v>
      </c>
      <c r="B14450" t="s">
        <v>10712</v>
      </c>
      <c r="C14450" t="s">
        <v>89</v>
      </c>
      <c r="D14450" t="s">
        <v>10687</v>
      </c>
      <c r="E14450" t="s">
        <v>4729</v>
      </c>
      <c r="F14450" t="s">
        <v>89</v>
      </c>
      <c r="G14450" t="s">
        <v>89</v>
      </c>
      <c r="H14450" t="s">
        <v>93</v>
      </c>
    </row>
    <row r="14451" spans="1:8" x14ac:dyDescent="0.25">
      <c r="A14451" t="s">
        <v>456</v>
      </c>
      <c r="B14451" t="s">
        <v>10713</v>
      </c>
      <c r="C14451" t="s">
        <v>89</v>
      </c>
      <c r="D14451" t="s">
        <v>10689</v>
      </c>
      <c r="E14451" t="s">
        <v>4729</v>
      </c>
      <c r="F14451" t="s">
        <v>89</v>
      </c>
      <c r="G14451" t="s">
        <v>89</v>
      </c>
      <c r="H14451" t="s">
        <v>93</v>
      </c>
    </row>
    <row r="14452" spans="1:8" x14ac:dyDescent="0.25">
      <c r="A14452" t="s">
        <v>456</v>
      </c>
      <c r="B14452" t="s">
        <v>10714</v>
      </c>
      <c r="C14452" t="s">
        <v>89</v>
      </c>
      <c r="D14452" t="s">
        <v>10693</v>
      </c>
      <c r="E14452" t="s">
        <v>2449</v>
      </c>
      <c r="F14452" t="s">
        <v>89</v>
      </c>
      <c r="G14452" t="s">
        <v>89</v>
      </c>
      <c r="H14452" t="s">
        <v>93</v>
      </c>
    </row>
    <row r="14453" spans="1:8" x14ac:dyDescent="0.25">
      <c r="A14453" t="s">
        <v>456</v>
      </c>
      <c r="B14453" t="s">
        <v>10715</v>
      </c>
      <c r="C14453" t="s">
        <v>89</v>
      </c>
      <c r="D14453" t="s">
        <v>10691</v>
      </c>
      <c r="E14453" t="s">
        <v>2449</v>
      </c>
      <c r="F14453" t="s">
        <v>89</v>
      </c>
      <c r="G14453" t="s">
        <v>89</v>
      </c>
      <c r="H14453" t="s">
        <v>93</v>
      </c>
    </row>
    <row r="14454" spans="1:8" x14ac:dyDescent="0.25">
      <c r="A14454" t="s">
        <v>456</v>
      </c>
      <c r="B14454" t="s">
        <v>10716</v>
      </c>
      <c r="C14454" t="s">
        <v>89</v>
      </c>
      <c r="D14454" t="s">
        <v>10710</v>
      </c>
      <c r="E14454" t="s">
        <v>1105</v>
      </c>
      <c r="F14454" t="s">
        <v>89</v>
      </c>
      <c r="G14454" t="s">
        <v>89</v>
      </c>
      <c r="H14454" t="s">
        <v>93</v>
      </c>
    </row>
    <row r="14455" spans="1:8" x14ac:dyDescent="0.25">
      <c r="A14455" t="s">
        <v>456</v>
      </c>
      <c r="B14455" t="s">
        <v>10717</v>
      </c>
      <c r="C14455" t="s">
        <v>89</v>
      </c>
      <c r="D14455" t="s">
        <v>10718</v>
      </c>
      <c r="E14455" t="s">
        <v>2449</v>
      </c>
      <c r="F14455" t="s">
        <v>89</v>
      </c>
      <c r="G14455" t="s">
        <v>89</v>
      </c>
      <c r="H14455" t="s">
        <v>93</v>
      </c>
    </row>
    <row r="14456" spans="1:8" x14ac:dyDescent="0.25">
      <c r="A14456" t="s">
        <v>456</v>
      </c>
      <c r="B14456" t="s">
        <v>1318</v>
      </c>
      <c r="C14456" t="s">
        <v>89</v>
      </c>
      <c r="D14456" t="s">
        <v>10696</v>
      </c>
      <c r="E14456" t="s">
        <v>2179</v>
      </c>
      <c r="F14456" t="s">
        <v>89</v>
      </c>
      <c r="G14456" t="s">
        <v>89</v>
      </c>
      <c r="H14456" t="s">
        <v>93</v>
      </c>
    </row>
    <row r="14457" spans="1:8" x14ac:dyDescent="0.25">
      <c r="A14457" t="s">
        <v>456</v>
      </c>
      <c r="B14457" t="s">
        <v>10719</v>
      </c>
      <c r="C14457" t="s">
        <v>89</v>
      </c>
      <c r="D14457" t="s">
        <v>10720</v>
      </c>
      <c r="E14457" t="s">
        <v>2179</v>
      </c>
      <c r="F14457" t="s">
        <v>89</v>
      </c>
      <c r="G14457" t="s">
        <v>89</v>
      </c>
      <c r="H14457" t="s">
        <v>93</v>
      </c>
    </row>
    <row r="14458" spans="1:8" x14ac:dyDescent="0.25">
      <c r="A14458" t="s">
        <v>456</v>
      </c>
      <c r="B14458" t="s">
        <v>10721</v>
      </c>
      <c r="C14458" t="s">
        <v>89</v>
      </c>
      <c r="D14458" t="s">
        <v>10702</v>
      </c>
      <c r="E14458" t="s">
        <v>1105</v>
      </c>
      <c r="F14458" t="s">
        <v>89</v>
      </c>
      <c r="G14458" t="s">
        <v>89</v>
      </c>
      <c r="H14458" t="s">
        <v>93</v>
      </c>
    </row>
    <row r="14459" spans="1:8" x14ac:dyDescent="0.25">
      <c r="A14459" t="s">
        <v>456</v>
      </c>
      <c r="B14459" t="s">
        <v>10722</v>
      </c>
      <c r="C14459" t="s">
        <v>89</v>
      </c>
      <c r="D14459" t="s">
        <v>5438</v>
      </c>
      <c r="E14459" t="s">
        <v>1105</v>
      </c>
      <c r="F14459" t="s">
        <v>89</v>
      </c>
      <c r="G14459" t="s">
        <v>89</v>
      </c>
      <c r="H14459" t="s">
        <v>93</v>
      </c>
    </row>
    <row r="14460" spans="1:8" x14ac:dyDescent="0.25">
      <c r="A14460" t="s">
        <v>456</v>
      </c>
      <c r="B14460" t="s">
        <v>10723</v>
      </c>
      <c r="C14460" t="s">
        <v>89</v>
      </c>
      <c r="D14460" t="s">
        <v>4917</v>
      </c>
      <c r="E14460" t="s">
        <v>4918</v>
      </c>
      <c r="F14460" t="s">
        <v>89</v>
      </c>
      <c r="G14460" t="s">
        <v>89</v>
      </c>
      <c r="H14460" t="s">
        <v>93</v>
      </c>
    </row>
    <row r="14461" spans="1:8" x14ac:dyDescent="0.25">
      <c r="A14461" t="s">
        <v>456</v>
      </c>
      <c r="B14461" t="s">
        <v>10724</v>
      </c>
      <c r="C14461" t="s">
        <v>89</v>
      </c>
      <c r="D14461" t="s">
        <v>10725</v>
      </c>
      <c r="E14461" t="s">
        <v>2449</v>
      </c>
      <c r="F14461" t="s">
        <v>89</v>
      </c>
      <c r="G14461" t="s">
        <v>89</v>
      </c>
      <c r="H14461" t="s">
        <v>93</v>
      </c>
    </row>
    <row r="14462" spans="1:8" x14ac:dyDescent="0.25">
      <c r="A14462" t="s">
        <v>456</v>
      </c>
      <c r="B14462" t="s">
        <v>10726</v>
      </c>
      <c r="C14462" t="s">
        <v>89</v>
      </c>
      <c r="D14462" t="s">
        <v>10727</v>
      </c>
      <c r="E14462" t="s">
        <v>4119</v>
      </c>
      <c r="F14462" t="s">
        <v>89</v>
      </c>
      <c r="G14462" t="s">
        <v>89</v>
      </c>
      <c r="H14462" t="s">
        <v>93</v>
      </c>
    </row>
    <row r="14463" spans="1:8" x14ac:dyDescent="0.25">
      <c r="A14463" t="s">
        <v>456</v>
      </c>
      <c r="B14463" t="s">
        <v>10728</v>
      </c>
      <c r="C14463" t="s">
        <v>89</v>
      </c>
      <c r="D14463" t="s">
        <v>10729</v>
      </c>
      <c r="E14463" t="s">
        <v>4923</v>
      </c>
      <c r="F14463" t="s">
        <v>89</v>
      </c>
      <c r="G14463" t="s">
        <v>89</v>
      </c>
      <c r="H14463" t="s">
        <v>93</v>
      </c>
    </row>
    <row r="14464" spans="1:8" x14ac:dyDescent="0.25">
      <c r="A14464" t="s">
        <v>456</v>
      </c>
      <c r="B14464" t="s">
        <v>4928</v>
      </c>
      <c r="C14464" t="s">
        <v>89</v>
      </c>
      <c r="D14464" t="s">
        <v>10730</v>
      </c>
      <c r="E14464" t="s">
        <v>4930</v>
      </c>
      <c r="F14464" t="s">
        <v>89</v>
      </c>
      <c r="G14464" t="s">
        <v>89</v>
      </c>
      <c r="H14464" t="s">
        <v>93</v>
      </c>
    </row>
    <row r="14465" spans="1:8" x14ac:dyDescent="0.25">
      <c r="A14465" t="s">
        <v>456</v>
      </c>
      <c r="B14465" t="s">
        <v>4931</v>
      </c>
      <c r="C14465" t="s">
        <v>89</v>
      </c>
      <c r="D14465" t="s">
        <v>10731</v>
      </c>
      <c r="E14465" t="s">
        <v>4933</v>
      </c>
      <c r="F14465" t="s">
        <v>89</v>
      </c>
      <c r="G14465" t="s">
        <v>89</v>
      </c>
      <c r="H14465" t="s">
        <v>93</v>
      </c>
    </row>
    <row r="14466" spans="1:8" x14ac:dyDescent="0.25">
      <c r="A14466" t="s">
        <v>456</v>
      </c>
      <c r="B14466" t="s">
        <v>4934</v>
      </c>
      <c r="C14466" t="s">
        <v>89</v>
      </c>
      <c r="D14466" t="s">
        <v>10732</v>
      </c>
      <c r="E14466" t="s">
        <v>4936</v>
      </c>
      <c r="F14466" t="s">
        <v>89</v>
      </c>
      <c r="G14466" t="s">
        <v>89</v>
      </c>
      <c r="H14466" t="s">
        <v>93</v>
      </c>
    </row>
    <row r="14467" spans="1:8" x14ac:dyDescent="0.25">
      <c r="A14467" t="s">
        <v>456</v>
      </c>
      <c r="B14467" t="s">
        <v>4937</v>
      </c>
      <c r="C14467" t="s">
        <v>89</v>
      </c>
      <c r="D14467" t="s">
        <v>10733</v>
      </c>
      <c r="E14467" t="s">
        <v>4930</v>
      </c>
      <c r="F14467" t="s">
        <v>89</v>
      </c>
      <c r="G14467" t="s">
        <v>89</v>
      </c>
      <c r="H14467" t="s">
        <v>93</v>
      </c>
    </row>
    <row r="14468" spans="1:8" x14ac:dyDescent="0.25">
      <c r="A14468" t="s">
        <v>456</v>
      </c>
      <c r="B14468" t="s">
        <v>4939</v>
      </c>
      <c r="C14468" t="s">
        <v>89</v>
      </c>
      <c r="D14468" t="s">
        <v>4940</v>
      </c>
      <c r="E14468" t="s">
        <v>4933</v>
      </c>
      <c r="F14468" t="s">
        <v>89</v>
      </c>
      <c r="G14468" t="s">
        <v>89</v>
      </c>
      <c r="H14468" t="s">
        <v>93</v>
      </c>
    </row>
    <row r="14469" spans="1:8" x14ac:dyDescent="0.25">
      <c r="A14469" t="s">
        <v>456</v>
      </c>
      <c r="B14469" t="s">
        <v>10734</v>
      </c>
      <c r="C14469" t="s">
        <v>89</v>
      </c>
      <c r="D14469" t="s">
        <v>10735</v>
      </c>
      <c r="E14469" t="s">
        <v>4936</v>
      </c>
      <c r="F14469" t="s">
        <v>89</v>
      </c>
      <c r="G14469" t="s">
        <v>89</v>
      </c>
      <c r="H14469" t="s">
        <v>93</v>
      </c>
    </row>
    <row r="14470" spans="1:8" x14ac:dyDescent="0.25">
      <c r="A14470" t="s">
        <v>456</v>
      </c>
      <c r="B14470" t="s">
        <v>5443</v>
      </c>
      <c r="C14470" t="s">
        <v>89</v>
      </c>
      <c r="D14470" t="s">
        <v>10736</v>
      </c>
      <c r="E14470" t="s">
        <v>4137</v>
      </c>
      <c r="F14470" t="s">
        <v>89</v>
      </c>
      <c r="G14470" t="s">
        <v>89</v>
      </c>
      <c r="H14470" t="s">
        <v>93</v>
      </c>
    </row>
    <row r="14471" spans="1:8" x14ac:dyDescent="0.25">
      <c r="A14471" t="s">
        <v>456</v>
      </c>
      <c r="B14471" t="s">
        <v>10737</v>
      </c>
      <c r="C14471" t="s">
        <v>89</v>
      </c>
      <c r="D14471" t="s">
        <v>10738</v>
      </c>
      <c r="E14471" t="s">
        <v>4137</v>
      </c>
      <c r="F14471" t="s">
        <v>89</v>
      </c>
      <c r="G14471" t="s">
        <v>89</v>
      </c>
      <c r="H14471" t="s">
        <v>93</v>
      </c>
    </row>
    <row r="14472" spans="1:8" x14ac:dyDescent="0.25">
      <c r="A14472" t="s">
        <v>456</v>
      </c>
      <c r="B14472" t="s">
        <v>1472</v>
      </c>
      <c r="C14472" t="s">
        <v>89</v>
      </c>
      <c r="D14472" t="s">
        <v>4953</v>
      </c>
      <c r="E14472" t="s">
        <v>4081</v>
      </c>
      <c r="F14472" t="s">
        <v>89</v>
      </c>
      <c r="G14472" t="s">
        <v>89</v>
      </c>
      <c r="H14472" t="s">
        <v>93</v>
      </c>
    </row>
    <row r="14473" spans="1:8" x14ac:dyDescent="0.25">
      <c r="A14473" t="s">
        <v>456</v>
      </c>
      <c r="B14473" t="s">
        <v>4943</v>
      </c>
      <c r="C14473" t="s">
        <v>89</v>
      </c>
      <c r="D14473" t="s">
        <v>89</v>
      </c>
      <c r="E14473" t="s">
        <v>1506</v>
      </c>
      <c r="F14473" t="s">
        <v>89</v>
      </c>
      <c r="G14473" t="s">
        <v>89</v>
      </c>
      <c r="H14473" t="s">
        <v>93</v>
      </c>
    </row>
    <row r="14474" spans="1:8" x14ac:dyDescent="0.25">
      <c r="A14474" t="s">
        <v>456</v>
      </c>
      <c r="B14474" t="s">
        <v>1197</v>
      </c>
      <c r="C14474" t="s">
        <v>89</v>
      </c>
      <c r="D14474" t="s">
        <v>89</v>
      </c>
      <c r="E14474" t="s">
        <v>1506</v>
      </c>
      <c r="F14474" t="s">
        <v>89</v>
      </c>
      <c r="G14474" t="s">
        <v>89</v>
      </c>
      <c r="H14474" t="s">
        <v>93</v>
      </c>
    </row>
    <row r="14475" spans="1:8" x14ac:dyDescent="0.25">
      <c r="A14475" t="s">
        <v>456</v>
      </c>
      <c r="B14475" t="s">
        <v>1840</v>
      </c>
      <c r="C14475" t="s">
        <v>89</v>
      </c>
      <c r="D14475" t="s">
        <v>89</v>
      </c>
      <c r="E14475" t="s">
        <v>1506</v>
      </c>
      <c r="F14475" t="s">
        <v>89</v>
      </c>
      <c r="G14475" t="s">
        <v>89</v>
      </c>
      <c r="H14475" t="s">
        <v>93</v>
      </c>
    </row>
    <row r="14476" spans="1:8" x14ac:dyDescent="0.25">
      <c r="A14476" t="s">
        <v>456</v>
      </c>
      <c r="B14476" t="s">
        <v>4944</v>
      </c>
      <c r="C14476" t="s">
        <v>89</v>
      </c>
      <c r="D14476" t="s">
        <v>89</v>
      </c>
      <c r="E14476" t="s">
        <v>4945</v>
      </c>
      <c r="F14476" t="s">
        <v>89</v>
      </c>
      <c r="G14476" t="s">
        <v>89</v>
      </c>
      <c r="H14476" t="s">
        <v>93</v>
      </c>
    </row>
    <row r="14477" spans="1:8" x14ac:dyDescent="0.25">
      <c r="A14477" t="s">
        <v>456</v>
      </c>
      <c r="B14477" t="s">
        <v>1382</v>
      </c>
      <c r="C14477" t="s">
        <v>89</v>
      </c>
      <c r="D14477" t="s">
        <v>89</v>
      </c>
      <c r="E14477" t="s">
        <v>4945</v>
      </c>
      <c r="F14477" t="s">
        <v>89</v>
      </c>
      <c r="G14477" t="s">
        <v>89</v>
      </c>
      <c r="H14477" t="s">
        <v>93</v>
      </c>
    </row>
    <row r="14478" spans="1:8" x14ac:dyDescent="0.25">
      <c r="A14478" t="s">
        <v>456</v>
      </c>
      <c r="B14478" t="s">
        <v>4947</v>
      </c>
      <c r="C14478" t="s">
        <v>89</v>
      </c>
      <c r="D14478" t="s">
        <v>4948</v>
      </c>
      <c r="E14478" t="s">
        <v>1427</v>
      </c>
      <c r="F14478" t="s">
        <v>89</v>
      </c>
      <c r="G14478" t="s">
        <v>89</v>
      </c>
      <c r="H14478" t="s">
        <v>93</v>
      </c>
    </row>
    <row r="14479" spans="1:8" x14ac:dyDescent="0.25">
      <c r="A14479" t="s">
        <v>456</v>
      </c>
      <c r="B14479" t="s">
        <v>1198</v>
      </c>
      <c r="C14479" t="s">
        <v>89</v>
      </c>
      <c r="D14479" t="s">
        <v>89</v>
      </c>
      <c r="E14479" t="s">
        <v>1218</v>
      </c>
      <c r="F14479" t="s">
        <v>89</v>
      </c>
      <c r="G14479" t="s">
        <v>89</v>
      </c>
      <c r="H14479" t="s">
        <v>93</v>
      </c>
    </row>
    <row r="14480" spans="1:8" x14ac:dyDescent="0.25">
      <c r="A14480" t="s">
        <v>456</v>
      </c>
      <c r="B14480" t="s">
        <v>1333</v>
      </c>
      <c r="C14480" t="s">
        <v>89</v>
      </c>
      <c r="D14480" t="s">
        <v>89</v>
      </c>
      <c r="E14480" t="s">
        <v>1218</v>
      </c>
      <c r="F14480" t="s">
        <v>89</v>
      </c>
      <c r="G14480" t="s">
        <v>89</v>
      </c>
      <c r="H14480" t="s">
        <v>93</v>
      </c>
    </row>
    <row r="14481" spans="1:8" x14ac:dyDescent="0.25">
      <c r="A14481" t="s">
        <v>456</v>
      </c>
      <c r="B14481" t="s">
        <v>1726</v>
      </c>
      <c r="C14481" t="s">
        <v>89</v>
      </c>
      <c r="D14481" t="s">
        <v>89</v>
      </c>
      <c r="E14481" t="s">
        <v>1218</v>
      </c>
      <c r="F14481" t="s">
        <v>89</v>
      </c>
      <c r="G14481" t="s">
        <v>89</v>
      </c>
      <c r="H14481" t="s">
        <v>93</v>
      </c>
    </row>
    <row r="14482" spans="1:8" x14ac:dyDescent="0.25">
      <c r="A14482" t="s">
        <v>456</v>
      </c>
      <c r="B14482" t="s">
        <v>1727</v>
      </c>
      <c r="C14482" t="s">
        <v>89</v>
      </c>
      <c r="D14482" t="s">
        <v>89</v>
      </c>
      <c r="E14482" t="s">
        <v>1218</v>
      </c>
      <c r="F14482" t="s">
        <v>89</v>
      </c>
      <c r="G14482" t="s">
        <v>89</v>
      </c>
      <c r="H14482" t="s">
        <v>93</v>
      </c>
    </row>
    <row r="14483" spans="1:8" x14ac:dyDescent="0.25">
      <c r="A14483" t="s">
        <v>456</v>
      </c>
      <c r="B14483" t="s">
        <v>2702</v>
      </c>
      <c r="C14483" t="s">
        <v>89</v>
      </c>
      <c r="D14483" t="s">
        <v>89</v>
      </c>
      <c r="E14483" t="s">
        <v>1218</v>
      </c>
      <c r="F14483" t="s">
        <v>89</v>
      </c>
      <c r="G14483" t="s">
        <v>89</v>
      </c>
      <c r="H14483" t="s">
        <v>93</v>
      </c>
    </row>
    <row r="14484" spans="1:8" x14ac:dyDescent="0.25">
      <c r="A14484" t="s">
        <v>456</v>
      </c>
      <c r="B14484" t="s">
        <v>1729</v>
      </c>
      <c r="C14484" t="s">
        <v>89</v>
      </c>
      <c r="D14484" t="s">
        <v>89</v>
      </c>
      <c r="E14484" t="s">
        <v>1218</v>
      </c>
      <c r="F14484" t="s">
        <v>89</v>
      </c>
      <c r="G14484" t="s">
        <v>89</v>
      </c>
      <c r="H14484" t="s">
        <v>93</v>
      </c>
    </row>
    <row r="14485" spans="1:8" x14ac:dyDescent="0.25">
      <c r="A14485" t="s">
        <v>456</v>
      </c>
      <c r="B14485" t="s">
        <v>1266</v>
      </c>
      <c r="C14485" t="s">
        <v>89</v>
      </c>
      <c r="D14485" t="s">
        <v>89</v>
      </c>
      <c r="E14485" t="s">
        <v>1218</v>
      </c>
      <c r="F14485" t="s">
        <v>89</v>
      </c>
      <c r="G14485" t="s">
        <v>89</v>
      </c>
      <c r="H14485" t="s">
        <v>93</v>
      </c>
    </row>
    <row r="14486" spans="1:8" x14ac:dyDescent="0.25">
      <c r="A14486" t="s">
        <v>456</v>
      </c>
      <c r="B14486" t="s">
        <v>1200</v>
      </c>
      <c r="C14486" t="s">
        <v>89</v>
      </c>
      <c r="D14486" t="s">
        <v>89</v>
      </c>
      <c r="E14486" t="s">
        <v>1129</v>
      </c>
      <c r="F14486" t="s">
        <v>89</v>
      </c>
      <c r="G14486" t="s">
        <v>89</v>
      </c>
      <c r="H14486" t="s">
        <v>93</v>
      </c>
    </row>
    <row r="14487" spans="1:8" x14ac:dyDescent="0.25">
      <c r="A14487" t="s">
        <v>456</v>
      </c>
      <c r="B14487" t="s">
        <v>1128</v>
      </c>
      <c r="C14487" t="s">
        <v>89</v>
      </c>
      <c r="D14487" t="s">
        <v>89</v>
      </c>
      <c r="E14487" t="s">
        <v>1231</v>
      </c>
      <c r="F14487" t="s">
        <v>89</v>
      </c>
      <c r="G14487" t="s">
        <v>89</v>
      </c>
      <c r="H14487" t="s">
        <v>93</v>
      </c>
    </row>
    <row r="14488" spans="1:8" x14ac:dyDescent="0.25">
      <c r="A14488" t="s">
        <v>456</v>
      </c>
      <c r="B14488" t="s">
        <v>1130</v>
      </c>
      <c r="C14488" t="s">
        <v>89</v>
      </c>
      <c r="D14488" t="s">
        <v>89</v>
      </c>
      <c r="E14488" t="s">
        <v>1231</v>
      </c>
      <c r="F14488" t="s">
        <v>89</v>
      </c>
      <c r="G14488" t="s">
        <v>89</v>
      </c>
      <c r="H14488" t="s">
        <v>93</v>
      </c>
    </row>
    <row r="14489" spans="1:8" x14ac:dyDescent="0.25">
      <c r="A14489" t="s">
        <v>456</v>
      </c>
      <c r="B14489" t="s">
        <v>1132</v>
      </c>
      <c r="C14489" t="s">
        <v>89</v>
      </c>
      <c r="D14489" t="s">
        <v>89</v>
      </c>
      <c r="E14489" t="s">
        <v>1133</v>
      </c>
      <c r="F14489" t="s">
        <v>89</v>
      </c>
      <c r="G14489" t="s">
        <v>89</v>
      </c>
      <c r="H14489" t="s">
        <v>93</v>
      </c>
    </row>
    <row r="14490" spans="1:8" x14ac:dyDescent="0.25">
      <c r="A14490" t="s">
        <v>456</v>
      </c>
      <c r="B14490" t="s">
        <v>1138</v>
      </c>
      <c r="C14490" t="s">
        <v>89</v>
      </c>
      <c r="D14490" t="s">
        <v>89</v>
      </c>
      <c r="E14490" t="s">
        <v>1139</v>
      </c>
      <c r="F14490" t="s">
        <v>89</v>
      </c>
      <c r="G14490" t="s">
        <v>89</v>
      </c>
      <c r="H14490" t="s">
        <v>93</v>
      </c>
    </row>
    <row r="14491" spans="1:8" x14ac:dyDescent="0.25">
      <c r="A14491" t="s">
        <v>457</v>
      </c>
      <c r="B14491" t="s">
        <v>10607</v>
      </c>
      <c r="C14491" t="s">
        <v>89</v>
      </c>
      <c r="D14491" t="s">
        <v>10739</v>
      </c>
      <c r="E14491" t="s">
        <v>3424</v>
      </c>
      <c r="F14491" t="s">
        <v>89</v>
      </c>
      <c r="G14491" t="s">
        <v>89</v>
      </c>
      <c r="H14491" t="s">
        <v>93</v>
      </c>
    </row>
    <row r="14492" spans="1:8" x14ac:dyDescent="0.25">
      <c r="A14492" t="s">
        <v>457</v>
      </c>
      <c r="B14492" t="s">
        <v>10596</v>
      </c>
      <c r="C14492" t="s">
        <v>89</v>
      </c>
      <c r="D14492" t="s">
        <v>10682</v>
      </c>
      <c r="E14492" t="s">
        <v>1093</v>
      </c>
      <c r="F14492" t="s">
        <v>89</v>
      </c>
      <c r="G14492" t="s">
        <v>89</v>
      </c>
      <c r="H14492" t="s">
        <v>93</v>
      </c>
    </row>
    <row r="14493" spans="1:8" x14ac:dyDescent="0.25">
      <c r="A14493" t="s">
        <v>457</v>
      </c>
      <c r="B14493" t="s">
        <v>7586</v>
      </c>
      <c r="C14493" t="s">
        <v>89</v>
      </c>
      <c r="D14493" t="s">
        <v>10740</v>
      </c>
      <c r="E14493" t="s">
        <v>1093</v>
      </c>
      <c r="F14493" t="s">
        <v>89</v>
      </c>
      <c r="G14493" t="s">
        <v>89</v>
      </c>
      <c r="H14493" t="s">
        <v>93</v>
      </c>
    </row>
    <row r="14494" spans="1:8" x14ac:dyDescent="0.25">
      <c r="A14494" t="s">
        <v>457</v>
      </c>
      <c r="B14494" t="s">
        <v>10701</v>
      </c>
      <c r="C14494" t="s">
        <v>89</v>
      </c>
      <c r="D14494" t="s">
        <v>10702</v>
      </c>
      <c r="E14494" t="s">
        <v>1093</v>
      </c>
      <c r="F14494" t="s">
        <v>89</v>
      </c>
      <c r="G14494" t="s">
        <v>89</v>
      </c>
      <c r="H14494" t="s">
        <v>93</v>
      </c>
    </row>
    <row r="14495" spans="1:8" x14ac:dyDescent="0.25">
      <c r="A14495" t="s">
        <v>457</v>
      </c>
      <c r="B14495" t="s">
        <v>10703</v>
      </c>
      <c r="C14495" t="s">
        <v>89</v>
      </c>
      <c r="D14495" t="s">
        <v>5438</v>
      </c>
      <c r="E14495" t="s">
        <v>1093</v>
      </c>
      <c r="F14495" t="s">
        <v>89</v>
      </c>
      <c r="G14495" t="s">
        <v>89</v>
      </c>
      <c r="H14495" t="s">
        <v>93</v>
      </c>
    </row>
    <row r="14496" spans="1:8" x14ac:dyDescent="0.25">
      <c r="A14496" t="s">
        <v>457</v>
      </c>
      <c r="B14496" t="s">
        <v>10741</v>
      </c>
      <c r="C14496" t="s">
        <v>89</v>
      </c>
      <c r="D14496" t="s">
        <v>10682</v>
      </c>
      <c r="E14496" t="s">
        <v>2449</v>
      </c>
      <c r="F14496" t="s">
        <v>89</v>
      </c>
      <c r="G14496" t="s">
        <v>89</v>
      </c>
      <c r="H14496" t="s">
        <v>93</v>
      </c>
    </row>
    <row r="14497" spans="1:8" x14ac:dyDescent="0.25">
      <c r="A14497" t="s">
        <v>457</v>
      </c>
      <c r="B14497" t="s">
        <v>10742</v>
      </c>
      <c r="C14497" t="s">
        <v>89</v>
      </c>
      <c r="D14497" t="s">
        <v>10710</v>
      </c>
      <c r="E14497" t="s">
        <v>3473</v>
      </c>
      <c r="F14497" t="s">
        <v>89</v>
      </c>
      <c r="G14497" t="s">
        <v>89</v>
      </c>
      <c r="H14497" t="s">
        <v>93</v>
      </c>
    </row>
    <row r="14498" spans="1:8" x14ac:dyDescent="0.25">
      <c r="A14498" t="s">
        <v>457</v>
      </c>
      <c r="B14498" t="s">
        <v>2776</v>
      </c>
      <c r="C14498" t="s">
        <v>89</v>
      </c>
      <c r="D14498" t="s">
        <v>10743</v>
      </c>
      <c r="E14498" t="s">
        <v>10638</v>
      </c>
      <c r="F14498" t="s">
        <v>89</v>
      </c>
      <c r="G14498" t="s">
        <v>89</v>
      </c>
      <c r="H14498" t="s">
        <v>93</v>
      </c>
    </row>
    <row r="14499" spans="1:8" x14ac:dyDescent="0.25">
      <c r="A14499" t="s">
        <v>457</v>
      </c>
      <c r="B14499" t="s">
        <v>10704</v>
      </c>
      <c r="C14499" t="s">
        <v>89</v>
      </c>
      <c r="D14499" t="s">
        <v>10744</v>
      </c>
      <c r="E14499" t="s">
        <v>1148</v>
      </c>
      <c r="F14499" t="s">
        <v>89</v>
      </c>
      <c r="G14499" t="s">
        <v>89</v>
      </c>
      <c r="H14499" t="s">
        <v>93</v>
      </c>
    </row>
    <row r="14500" spans="1:8" x14ac:dyDescent="0.25">
      <c r="A14500" t="s">
        <v>457</v>
      </c>
      <c r="B14500" t="s">
        <v>10745</v>
      </c>
      <c r="C14500" t="s">
        <v>89</v>
      </c>
      <c r="D14500" t="s">
        <v>10746</v>
      </c>
      <c r="E14500" t="s">
        <v>1166</v>
      </c>
      <c r="F14500" t="s">
        <v>89</v>
      </c>
      <c r="G14500" t="s">
        <v>89</v>
      </c>
      <c r="H14500" t="s">
        <v>93</v>
      </c>
    </row>
    <row r="14501" spans="1:8" x14ac:dyDescent="0.25">
      <c r="A14501" t="s">
        <v>457</v>
      </c>
      <c r="B14501" t="s">
        <v>10697</v>
      </c>
      <c r="C14501" t="s">
        <v>89</v>
      </c>
      <c r="D14501" t="s">
        <v>10747</v>
      </c>
      <c r="E14501" t="s">
        <v>1166</v>
      </c>
      <c r="F14501" t="s">
        <v>89</v>
      </c>
      <c r="G14501" t="s">
        <v>89</v>
      </c>
      <c r="H14501" t="s">
        <v>93</v>
      </c>
    </row>
    <row r="14502" spans="1:8" x14ac:dyDescent="0.25">
      <c r="A14502" t="s">
        <v>457</v>
      </c>
      <c r="B14502" t="s">
        <v>2232</v>
      </c>
      <c r="C14502" t="s">
        <v>89</v>
      </c>
      <c r="D14502" t="s">
        <v>10748</v>
      </c>
      <c r="E14502" t="s">
        <v>1166</v>
      </c>
      <c r="F14502" t="s">
        <v>89</v>
      </c>
      <c r="G14502" t="s">
        <v>89</v>
      </c>
      <c r="H14502" t="s">
        <v>93</v>
      </c>
    </row>
    <row r="14503" spans="1:8" x14ac:dyDescent="0.25">
      <c r="A14503" t="s">
        <v>457</v>
      </c>
      <c r="B14503" t="s">
        <v>10683</v>
      </c>
      <c r="C14503" t="s">
        <v>89</v>
      </c>
      <c r="D14503" t="s">
        <v>10749</v>
      </c>
      <c r="E14503" t="s">
        <v>1097</v>
      </c>
      <c r="F14503" t="s">
        <v>89</v>
      </c>
      <c r="G14503" t="s">
        <v>89</v>
      </c>
      <c r="H14503" t="s">
        <v>93</v>
      </c>
    </row>
    <row r="14504" spans="1:8" x14ac:dyDescent="0.25">
      <c r="A14504" t="s">
        <v>457</v>
      </c>
      <c r="B14504" t="s">
        <v>10594</v>
      </c>
      <c r="C14504" t="s">
        <v>89</v>
      </c>
      <c r="D14504" t="s">
        <v>10682</v>
      </c>
      <c r="E14504" t="s">
        <v>1105</v>
      </c>
      <c r="F14504" t="s">
        <v>89</v>
      </c>
      <c r="G14504" t="s">
        <v>89</v>
      </c>
      <c r="H14504" t="s">
        <v>93</v>
      </c>
    </row>
    <row r="14505" spans="1:8" x14ac:dyDescent="0.25">
      <c r="A14505" t="s">
        <v>457</v>
      </c>
      <c r="B14505" t="s">
        <v>10750</v>
      </c>
      <c r="C14505" t="s">
        <v>89</v>
      </c>
      <c r="D14505" t="s">
        <v>10740</v>
      </c>
      <c r="E14505" t="s">
        <v>4729</v>
      </c>
      <c r="F14505" t="s">
        <v>89</v>
      </c>
      <c r="G14505" t="s">
        <v>89</v>
      </c>
      <c r="H14505" t="s">
        <v>93</v>
      </c>
    </row>
    <row r="14506" spans="1:8" x14ac:dyDescent="0.25">
      <c r="A14506" t="s">
        <v>457</v>
      </c>
      <c r="B14506" t="s">
        <v>2794</v>
      </c>
      <c r="C14506" t="s">
        <v>89</v>
      </c>
      <c r="D14506" t="s">
        <v>10740</v>
      </c>
      <c r="E14506" t="s">
        <v>1105</v>
      </c>
      <c r="F14506" t="s">
        <v>89</v>
      </c>
      <c r="G14506" t="s">
        <v>89</v>
      </c>
      <c r="H14506" t="s">
        <v>93</v>
      </c>
    </row>
    <row r="14507" spans="1:8" x14ac:dyDescent="0.25">
      <c r="A14507" t="s">
        <v>457</v>
      </c>
      <c r="B14507" t="s">
        <v>10721</v>
      </c>
      <c r="C14507" t="s">
        <v>89</v>
      </c>
      <c r="D14507" t="s">
        <v>10702</v>
      </c>
      <c r="E14507" t="s">
        <v>1105</v>
      </c>
      <c r="F14507" t="s">
        <v>89</v>
      </c>
      <c r="G14507" t="s">
        <v>89</v>
      </c>
      <c r="H14507" t="s">
        <v>93</v>
      </c>
    </row>
    <row r="14508" spans="1:8" x14ac:dyDescent="0.25">
      <c r="A14508" t="s">
        <v>457</v>
      </c>
      <c r="B14508" t="s">
        <v>10722</v>
      </c>
      <c r="C14508" t="s">
        <v>89</v>
      </c>
      <c r="D14508" t="s">
        <v>5438</v>
      </c>
      <c r="E14508" t="s">
        <v>1105</v>
      </c>
      <c r="F14508" t="s">
        <v>89</v>
      </c>
      <c r="G14508" t="s">
        <v>89</v>
      </c>
      <c r="H14508" t="s">
        <v>93</v>
      </c>
    </row>
    <row r="14509" spans="1:8" x14ac:dyDescent="0.25">
      <c r="A14509" t="s">
        <v>457</v>
      </c>
      <c r="B14509" t="s">
        <v>10751</v>
      </c>
      <c r="C14509" t="s">
        <v>89</v>
      </c>
      <c r="D14509" t="s">
        <v>10682</v>
      </c>
      <c r="E14509" t="s">
        <v>4729</v>
      </c>
      <c r="F14509" t="s">
        <v>89</v>
      </c>
      <c r="G14509" t="s">
        <v>89</v>
      </c>
      <c r="H14509" t="s">
        <v>93</v>
      </c>
    </row>
    <row r="14510" spans="1:8" x14ac:dyDescent="0.25">
      <c r="A14510" t="s">
        <v>457</v>
      </c>
      <c r="B14510" t="s">
        <v>10752</v>
      </c>
      <c r="C14510" t="s">
        <v>89</v>
      </c>
      <c r="D14510" t="s">
        <v>10710</v>
      </c>
      <c r="E14510" t="s">
        <v>2449</v>
      </c>
      <c r="F14510" t="s">
        <v>89</v>
      </c>
      <c r="G14510" t="s">
        <v>89</v>
      </c>
      <c r="H14510" t="s">
        <v>93</v>
      </c>
    </row>
    <row r="14511" spans="1:8" x14ac:dyDescent="0.25">
      <c r="A14511" t="s">
        <v>457</v>
      </c>
      <c r="B14511" t="s">
        <v>10753</v>
      </c>
      <c r="C14511" t="s">
        <v>89</v>
      </c>
      <c r="D14511" t="s">
        <v>10754</v>
      </c>
      <c r="E14511" t="s">
        <v>1355</v>
      </c>
      <c r="F14511" t="s">
        <v>89</v>
      </c>
      <c r="G14511" t="s">
        <v>89</v>
      </c>
      <c r="H14511" t="s">
        <v>93</v>
      </c>
    </row>
    <row r="14512" spans="1:8" x14ac:dyDescent="0.25">
      <c r="A14512" t="s">
        <v>457</v>
      </c>
      <c r="B14512" t="s">
        <v>10641</v>
      </c>
      <c r="C14512" t="s">
        <v>89</v>
      </c>
      <c r="D14512" t="s">
        <v>10755</v>
      </c>
      <c r="E14512" t="s">
        <v>1166</v>
      </c>
      <c r="F14512" t="s">
        <v>89</v>
      </c>
      <c r="G14512" t="s">
        <v>89</v>
      </c>
      <c r="H14512" t="s">
        <v>93</v>
      </c>
    </row>
    <row r="14513" spans="1:8" x14ac:dyDescent="0.25">
      <c r="A14513" t="s">
        <v>457</v>
      </c>
      <c r="B14513" t="s">
        <v>10719</v>
      </c>
      <c r="C14513" t="s">
        <v>89</v>
      </c>
      <c r="D14513" t="s">
        <v>10756</v>
      </c>
      <c r="E14513" t="s">
        <v>1395</v>
      </c>
      <c r="F14513" t="s">
        <v>89</v>
      </c>
      <c r="G14513" t="s">
        <v>89</v>
      </c>
      <c r="H14513" t="s">
        <v>93</v>
      </c>
    </row>
    <row r="14514" spans="1:8" x14ac:dyDescent="0.25">
      <c r="A14514" t="s">
        <v>457</v>
      </c>
      <c r="B14514" t="s">
        <v>1318</v>
      </c>
      <c r="C14514" t="s">
        <v>89</v>
      </c>
      <c r="D14514" t="s">
        <v>10757</v>
      </c>
      <c r="E14514" t="s">
        <v>1395</v>
      </c>
      <c r="F14514" t="s">
        <v>89</v>
      </c>
      <c r="G14514" t="s">
        <v>89</v>
      </c>
      <c r="H14514" t="s">
        <v>93</v>
      </c>
    </row>
    <row r="14515" spans="1:8" x14ac:dyDescent="0.25">
      <c r="A14515" t="s">
        <v>457</v>
      </c>
      <c r="B14515" t="s">
        <v>10758</v>
      </c>
      <c r="C14515" t="s">
        <v>89</v>
      </c>
      <c r="D14515" t="s">
        <v>10749</v>
      </c>
      <c r="E14515" t="s">
        <v>1278</v>
      </c>
      <c r="F14515" t="s">
        <v>89</v>
      </c>
      <c r="G14515" t="s">
        <v>89</v>
      </c>
      <c r="H14515" t="s">
        <v>93</v>
      </c>
    </row>
    <row r="14516" spans="1:8" x14ac:dyDescent="0.25">
      <c r="A14516" t="s">
        <v>457</v>
      </c>
      <c r="B14516" t="s">
        <v>10759</v>
      </c>
      <c r="C14516" t="s">
        <v>89</v>
      </c>
      <c r="D14516" t="s">
        <v>89</v>
      </c>
      <c r="E14516" t="s">
        <v>4081</v>
      </c>
      <c r="F14516" t="s">
        <v>89</v>
      </c>
      <c r="G14516" t="s">
        <v>89</v>
      </c>
      <c r="H14516" t="s">
        <v>93</v>
      </c>
    </row>
    <row r="14517" spans="1:8" x14ac:dyDescent="0.25">
      <c r="A14517" t="s">
        <v>457</v>
      </c>
      <c r="B14517" t="s">
        <v>10760</v>
      </c>
      <c r="C14517" t="s">
        <v>89</v>
      </c>
      <c r="D14517" t="s">
        <v>10761</v>
      </c>
      <c r="E14517" t="s">
        <v>1272</v>
      </c>
      <c r="F14517" t="s">
        <v>89</v>
      </c>
      <c r="G14517" t="s">
        <v>89</v>
      </c>
      <c r="H14517" t="s">
        <v>93</v>
      </c>
    </row>
    <row r="14518" spans="1:8" x14ac:dyDescent="0.25">
      <c r="A14518" t="s">
        <v>457</v>
      </c>
      <c r="B14518" t="s">
        <v>10649</v>
      </c>
      <c r="C14518" t="s">
        <v>89</v>
      </c>
      <c r="D14518" t="s">
        <v>10650</v>
      </c>
      <c r="E14518" t="s">
        <v>1770</v>
      </c>
      <c r="F14518" t="s">
        <v>89</v>
      </c>
      <c r="G14518" t="s">
        <v>89</v>
      </c>
      <c r="H14518" t="s">
        <v>93</v>
      </c>
    </row>
    <row r="14519" spans="1:8" x14ac:dyDescent="0.25">
      <c r="A14519" t="s">
        <v>457</v>
      </c>
      <c r="B14519" t="s">
        <v>10651</v>
      </c>
      <c r="C14519" t="s">
        <v>89</v>
      </c>
      <c r="D14519" t="s">
        <v>10652</v>
      </c>
      <c r="E14519" t="s">
        <v>3411</v>
      </c>
      <c r="F14519" t="s">
        <v>89</v>
      </c>
      <c r="G14519" t="s">
        <v>89</v>
      </c>
      <c r="H14519" t="s">
        <v>93</v>
      </c>
    </row>
    <row r="14520" spans="1:8" x14ac:dyDescent="0.25">
      <c r="A14520" t="s">
        <v>457</v>
      </c>
      <c r="B14520" t="s">
        <v>5443</v>
      </c>
      <c r="C14520" t="s">
        <v>89</v>
      </c>
      <c r="D14520" t="s">
        <v>4925</v>
      </c>
      <c r="E14520" t="s">
        <v>1093</v>
      </c>
      <c r="F14520" t="s">
        <v>89</v>
      </c>
      <c r="G14520" t="s">
        <v>89</v>
      </c>
      <c r="H14520" t="s">
        <v>93</v>
      </c>
    </row>
    <row r="14521" spans="1:8" x14ac:dyDescent="0.25">
      <c r="A14521" t="s">
        <v>457</v>
      </c>
      <c r="B14521" t="s">
        <v>10762</v>
      </c>
      <c r="C14521" t="s">
        <v>89</v>
      </c>
      <c r="D14521" t="s">
        <v>10763</v>
      </c>
      <c r="E14521" t="s">
        <v>4518</v>
      </c>
      <c r="F14521" t="s">
        <v>89</v>
      </c>
      <c r="G14521" t="s">
        <v>89</v>
      </c>
      <c r="H14521" t="s">
        <v>93</v>
      </c>
    </row>
    <row r="14522" spans="1:8" x14ac:dyDescent="0.25">
      <c r="A14522" t="s">
        <v>457</v>
      </c>
      <c r="B14522" t="s">
        <v>10764</v>
      </c>
      <c r="C14522" t="s">
        <v>89</v>
      </c>
      <c r="D14522" t="s">
        <v>10765</v>
      </c>
      <c r="E14522" t="s">
        <v>1447</v>
      </c>
      <c r="F14522" t="s">
        <v>89</v>
      </c>
      <c r="G14522" t="s">
        <v>89</v>
      </c>
      <c r="H14522" t="s">
        <v>93</v>
      </c>
    </row>
    <row r="14523" spans="1:8" x14ac:dyDescent="0.25">
      <c r="A14523" t="s">
        <v>457</v>
      </c>
      <c r="B14523" t="s">
        <v>4926</v>
      </c>
      <c r="C14523" t="s">
        <v>89</v>
      </c>
      <c r="D14523" t="s">
        <v>4927</v>
      </c>
      <c r="E14523" t="s">
        <v>1093</v>
      </c>
      <c r="F14523" t="s">
        <v>89</v>
      </c>
      <c r="G14523" t="s">
        <v>89</v>
      </c>
      <c r="H14523" t="s">
        <v>93</v>
      </c>
    </row>
    <row r="14524" spans="1:8" x14ac:dyDescent="0.25">
      <c r="A14524" t="s">
        <v>457</v>
      </c>
      <c r="B14524" t="s">
        <v>4943</v>
      </c>
      <c r="C14524" t="s">
        <v>89</v>
      </c>
      <c r="D14524" t="s">
        <v>89</v>
      </c>
      <c r="E14524" t="s">
        <v>1506</v>
      </c>
      <c r="F14524" t="s">
        <v>89</v>
      </c>
      <c r="G14524" t="s">
        <v>89</v>
      </c>
      <c r="H14524" t="s">
        <v>93</v>
      </c>
    </row>
    <row r="14525" spans="1:8" x14ac:dyDescent="0.25">
      <c r="A14525" t="s">
        <v>457</v>
      </c>
      <c r="B14525" t="s">
        <v>10766</v>
      </c>
      <c r="C14525" t="s">
        <v>89</v>
      </c>
      <c r="D14525" t="s">
        <v>10767</v>
      </c>
      <c r="E14525" t="s">
        <v>4074</v>
      </c>
      <c r="F14525" t="s">
        <v>89</v>
      </c>
      <c r="G14525" t="s">
        <v>89</v>
      </c>
      <c r="H14525" t="s">
        <v>93</v>
      </c>
    </row>
    <row r="14526" spans="1:8" x14ac:dyDescent="0.25">
      <c r="A14526" t="s">
        <v>457</v>
      </c>
      <c r="B14526" t="s">
        <v>4944</v>
      </c>
      <c r="C14526" t="s">
        <v>89</v>
      </c>
      <c r="D14526" t="s">
        <v>89</v>
      </c>
      <c r="E14526" t="s">
        <v>4945</v>
      </c>
      <c r="F14526" t="s">
        <v>89</v>
      </c>
      <c r="G14526" t="s">
        <v>89</v>
      </c>
      <c r="H14526" t="s">
        <v>93</v>
      </c>
    </row>
    <row r="14527" spans="1:8" x14ac:dyDescent="0.25">
      <c r="A14527" t="s">
        <v>457</v>
      </c>
      <c r="B14527" t="s">
        <v>4946</v>
      </c>
      <c r="C14527" t="s">
        <v>89</v>
      </c>
      <c r="D14527" t="s">
        <v>89</v>
      </c>
      <c r="E14527" t="s">
        <v>1100</v>
      </c>
      <c r="F14527" t="s">
        <v>89</v>
      </c>
      <c r="G14527" t="s">
        <v>89</v>
      </c>
      <c r="H14527" t="s">
        <v>93</v>
      </c>
    </row>
    <row r="14528" spans="1:8" x14ac:dyDescent="0.25">
      <c r="A14528" t="s">
        <v>457</v>
      </c>
      <c r="B14528" t="s">
        <v>4947</v>
      </c>
      <c r="C14528" t="s">
        <v>89</v>
      </c>
      <c r="D14528" t="s">
        <v>4948</v>
      </c>
      <c r="E14528" t="s">
        <v>1427</v>
      </c>
      <c r="F14528" t="s">
        <v>89</v>
      </c>
      <c r="G14528" t="s">
        <v>89</v>
      </c>
      <c r="H14528" t="s">
        <v>93</v>
      </c>
    </row>
    <row r="14529" spans="1:8" x14ac:dyDescent="0.25">
      <c r="A14529" t="s">
        <v>457</v>
      </c>
      <c r="B14529" t="s">
        <v>1197</v>
      </c>
      <c r="C14529" t="s">
        <v>89</v>
      </c>
      <c r="D14529" t="s">
        <v>89</v>
      </c>
      <c r="E14529" t="s">
        <v>1506</v>
      </c>
      <c r="F14529" t="s">
        <v>89</v>
      </c>
      <c r="G14529" t="s">
        <v>89</v>
      </c>
      <c r="H14529" t="s">
        <v>93</v>
      </c>
    </row>
    <row r="14530" spans="1:8" x14ac:dyDescent="0.25">
      <c r="A14530" t="s">
        <v>457</v>
      </c>
      <c r="B14530" t="s">
        <v>1840</v>
      </c>
      <c r="C14530" t="s">
        <v>89</v>
      </c>
      <c r="D14530" t="s">
        <v>89</v>
      </c>
      <c r="E14530" t="s">
        <v>1506</v>
      </c>
      <c r="F14530" t="s">
        <v>89</v>
      </c>
      <c r="G14530" t="s">
        <v>89</v>
      </c>
      <c r="H14530" t="s">
        <v>93</v>
      </c>
    </row>
    <row r="14531" spans="1:8" x14ac:dyDescent="0.25">
      <c r="A14531" t="s">
        <v>457</v>
      </c>
      <c r="B14531" t="s">
        <v>1382</v>
      </c>
      <c r="C14531" t="s">
        <v>89</v>
      </c>
      <c r="D14531" t="s">
        <v>89</v>
      </c>
      <c r="E14531" t="s">
        <v>4945</v>
      </c>
      <c r="F14531" t="s">
        <v>89</v>
      </c>
      <c r="G14531" t="s">
        <v>89</v>
      </c>
      <c r="H14531" t="s">
        <v>93</v>
      </c>
    </row>
    <row r="14532" spans="1:8" x14ac:dyDescent="0.25">
      <c r="A14532" t="s">
        <v>457</v>
      </c>
      <c r="B14532" t="s">
        <v>1198</v>
      </c>
      <c r="C14532" t="s">
        <v>89</v>
      </c>
      <c r="D14532" t="s">
        <v>89</v>
      </c>
      <c r="E14532" t="s">
        <v>1218</v>
      </c>
      <c r="F14532" t="s">
        <v>89</v>
      </c>
      <c r="G14532" t="s">
        <v>89</v>
      </c>
      <c r="H14532" t="s">
        <v>93</v>
      </c>
    </row>
    <row r="14533" spans="1:8" x14ac:dyDescent="0.25">
      <c r="A14533" t="s">
        <v>457</v>
      </c>
      <c r="B14533" t="s">
        <v>1333</v>
      </c>
      <c r="C14533" t="s">
        <v>89</v>
      </c>
      <c r="D14533" t="s">
        <v>89</v>
      </c>
      <c r="E14533" t="s">
        <v>1218</v>
      </c>
      <c r="F14533" t="s">
        <v>89</v>
      </c>
      <c r="G14533" t="s">
        <v>89</v>
      </c>
      <c r="H14533" t="s">
        <v>93</v>
      </c>
    </row>
    <row r="14534" spans="1:8" x14ac:dyDescent="0.25">
      <c r="A14534" t="s">
        <v>457</v>
      </c>
      <c r="B14534" t="s">
        <v>1726</v>
      </c>
      <c r="C14534" t="s">
        <v>89</v>
      </c>
      <c r="D14534" t="s">
        <v>89</v>
      </c>
      <c r="E14534" t="s">
        <v>1218</v>
      </c>
      <c r="F14534" t="s">
        <v>89</v>
      </c>
      <c r="G14534" t="s">
        <v>89</v>
      </c>
      <c r="H14534" t="s">
        <v>93</v>
      </c>
    </row>
    <row r="14535" spans="1:8" x14ac:dyDescent="0.25">
      <c r="A14535" t="s">
        <v>457</v>
      </c>
      <c r="B14535" t="s">
        <v>1727</v>
      </c>
      <c r="C14535" t="s">
        <v>89</v>
      </c>
      <c r="D14535" t="s">
        <v>89</v>
      </c>
      <c r="E14535" t="s">
        <v>1218</v>
      </c>
      <c r="F14535" t="s">
        <v>89</v>
      </c>
      <c r="G14535" t="s">
        <v>89</v>
      </c>
      <c r="H14535" t="s">
        <v>93</v>
      </c>
    </row>
    <row r="14536" spans="1:8" x14ac:dyDescent="0.25">
      <c r="A14536" t="s">
        <v>457</v>
      </c>
      <c r="B14536" t="s">
        <v>2702</v>
      </c>
      <c r="C14536" t="s">
        <v>89</v>
      </c>
      <c r="D14536" t="s">
        <v>89</v>
      </c>
      <c r="E14536" t="s">
        <v>1218</v>
      </c>
      <c r="F14536" t="s">
        <v>89</v>
      </c>
      <c r="G14536" t="s">
        <v>89</v>
      </c>
      <c r="H14536" t="s">
        <v>93</v>
      </c>
    </row>
    <row r="14537" spans="1:8" x14ac:dyDescent="0.25">
      <c r="A14537" t="s">
        <v>457</v>
      </c>
      <c r="B14537" t="s">
        <v>1729</v>
      </c>
      <c r="C14537" t="s">
        <v>89</v>
      </c>
      <c r="D14537" t="s">
        <v>89</v>
      </c>
      <c r="E14537" t="s">
        <v>1218</v>
      </c>
      <c r="F14537" t="s">
        <v>89</v>
      </c>
      <c r="G14537" t="s">
        <v>89</v>
      </c>
      <c r="H14537" t="s">
        <v>93</v>
      </c>
    </row>
    <row r="14538" spans="1:8" x14ac:dyDescent="0.25">
      <c r="A14538" t="s">
        <v>457</v>
      </c>
      <c r="B14538" t="s">
        <v>1266</v>
      </c>
      <c r="C14538" t="s">
        <v>89</v>
      </c>
      <c r="D14538" t="s">
        <v>89</v>
      </c>
      <c r="E14538" t="s">
        <v>1218</v>
      </c>
      <c r="F14538" t="s">
        <v>89</v>
      </c>
      <c r="G14538" t="s">
        <v>89</v>
      </c>
      <c r="H14538" t="s">
        <v>93</v>
      </c>
    </row>
    <row r="14539" spans="1:8" x14ac:dyDescent="0.25">
      <c r="A14539" t="s">
        <v>457</v>
      </c>
      <c r="B14539" t="s">
        <v>1200</v>
      </c>
      <c r="C14539" t="s">
        <v>89</v>
      </c>
      <c r="D14539" t="s">
        <v>89</v>
      </c>
      <c r="E14539" t="s">
        <v>1129</v>
      </c>
      <c r="F14539" t="s">
        <v>89</v>
      </c>
      <c r="G14539" t="s">
        <v>89</v>
      </c>
      <c r="H14539" t="s">
        <v>93</v>
      </c>
    </row>
    <row r="14540" spans="1:8" x14ac:dyDescent="0.25">
      <c r="A14540" t="s">
        <v>457</v>
      </c>
      <c r="B14540" t="s">
        <v>1128</v>
      </c>
      <c r="C14540" t="s">
        <v>89</v>
      </c>
      <c r="D14540" t="s">
        <v>89</v>
      </c>
      <c r="E14540" t="s">
        <v>1231</v>
      </c>
      <c r="F14540" t="s">
        <v>89</v>
      </c>
      <c r="G14540" t="s">
        <v>89</v>
      </c>
      <c r="H14540" t="s">
        <v>93</v>
      </c>
    </row>
    <row r="14541" spans="1:8" x14ac:dyDescent="0.25">
      <c r="A14541" t="s">
        <v>457</v>
      </c>
      <c r="B14541" t="s">
        <v>1130</v>
      </c>
      <c r="C14541" t="s">
        <v>89</v>
      </c>
      <c r="D14541" t="s">
        <v>89</v>
      </c>
      <c r="E14541" t="s">
        <v>1231</v>
      </c>
      <c r="F14541" t="s">
        <v>89</v>
      </c>
      <c r="G14541" t="s">
        <v>89</v>
      </c>
      <c r="H14541" t="s">
        <v>93</v>
      </c>
    </row>
    <row r="14542" spans="1:8" x14ac:dyDescent="0.25">
      <c r="A14542" t="s">
        <v>457</v>
      </c>
      <c r="B14542" t="s">
        <v>1132</v>
      </c>
      <c r="C14542" t="s">
        <v>89</v>
      </c>
      <c r="D14542" t="s">
        <v>89</v>
      </c>
      <c r="E14542" t="s">
        <v>1133</v>
      </c>
      <c r="F14542" t="s">
        <v>89</v>
      </c>
      <c r="G14542" t="s">
        <v>89</v>
      </c>
      <c r="H14542" t="s">
        <v>93</v>
      </c>
    </row>
    <row r="14543" spans="1:8" x14ac:dyDescent="0.25">
      <c r="A14543" t="s">
        <v>458</v>
      </c>
      <c r="B14543" t="s">
        <v>1140</v>
      </c>
      <c r="C14543" t="s">
        <v>89</v>
      </c>
      <c r="D14543" t="s">
        <v>10768</v>
      </c>
      <c r="E14543" t="s">
        <v>1278</v>
      </c>
      <c r="F14543" t="s">
        <v>89</v>
      </c>
      <c r="G14543" t="s">
        <v>89</v>
      </c>
      <c r="H14543" t="s">
        <v>93</v>
      </c>
    </row>
    <row r="14544" spans="1:8" x14ac:dyDescent="0.25">
      <c r="A14544" t="s">
        <v>458</v>
      </c>
      <c r="B14544" t="s">
        <v>10769</v>
      </c>
      <c r="C14544" t="s">
        <v>89</v>
      </c>
      <c r="D14544" t="s">
        <v>10770</v>
      </c>
      <c r="E14544" t="s">
        <v>1770</v>
      </c>
      <c r="F14544" t="s">
        <v>89</v>
      </c>
      <c r="G14544" t="s">
        <v>89</v>
      </c>
      <c r="H14544" t="s">
        <v>93</v>
      </c>
    </row>
    <row r="14545" spans="1:8" x14ac:dyDescent="0.25">
      <c r="A14545" t="s">
        <v>458</v>
      </c>
      <c r="B14545" t="s">
        <v>3681</v>
      </c>
      <c r="C14545" t="s">
        <v>89</v>
      </c>
      <c r="D14545" t="s">
        <v>10771</v>
      </c>
      <c r="E14545" t="s">
        <v>1194</v>
      </c>
      <c r="F14545" t="s">
        <v>89</v>
      </c>
      <c r="G14545" t="s">
        <v>89</v>
      </c>
      <c r="H14545" t="s">
        <v>93</v>
      </c>
    </row>
    <row r="14546" spans="1:8" x14ac:dyDescent="0.25">
      <c r="A14546" t="s">
        <v>458</v>
      </c>
      <c r="B14546" t="s">
        <v>8519</v>
      </c>
      <c r="C14546" t="s">
        <v>89</v>
      </c>
      <c r="D14546" t="s">
        <v>10772</v>
      </c>
      <c r="E14546" t="s">
        <v>1129</v>
      </c>
      <c r="F14546" t="s">
        <v>89</v>
      </c>
      <c r="G14546" t="s">
        <v>89</v>
      </c>
      <c r="H14546" t="s">
        <v>93</v>
      </c>
    </row>
    <row r="14547" spans="1:8" x14ac:dyDescent="0.25">
      <c r="A14547" t="s">
        <v>458</v>
      </c>
      <c r="B14547" t="s">
        <v>2225</v>
      </c>
      <c r="C14547" t="s">
        <v>89</v>
      </c>
      <c r="D14547" t="s">
        <v>10770</v>
      </c>
      <c r="E14547" t="s">
        <v>1388</v>
      </c>
      <c r="F14547" t="s">
        <v>89</v>
      </c>
      <c r="G14547" t="s">
        <v>89</v>
      </c>
      <c r="H14547" t="s">
        <v>93</v>
      </c>
    </row>
    <row r="14548" spans="1:8" x14ac:dyDescent="0.25">
      <c r="A14548" t="s">
        <v>458</v>
      </c>
      <c r="B14548" t="s">
        <v>10773</v>
      </c>
      <c r="C14548" t="s">
        <v>89</v>
      </c>
      <c r="D14548" t="s">
        <v>10774</v>
      </c>
      <c r="E14548" t="s">
        <v>1278</v>
      </c>
      <c r="F14548" t="s">
        <v>89</v>
      </c>
      <c r="G14548" t="s">
        <v>89</v>
      </c>
      <c r="H14548" t="s">
        <v>93</v>
      </c>
    </row>
    <row r="14549" spans="1:8" x14ac:dyDescent="0.25">
      <c r="A14549" t="s">
        <v>458</v>
      </c>
      <c r="B14549" t="s">
        <v>10775</v>
      </c>
      <c r="C14549" t="s">
        <v>89</v>
      </c>
      <c r="D14549" t="s">
        <v>10776</v>
      </c>
      <c r="E14549" t="s">
        <v>1238</v>
      </c>
      <c r="F14549" t="s">
        <v>89</v>
      </c>
      <c r="G14549" t="s">
        <v>89</v>
      </c>
      <c r="H14549" t="s">
        <v>93</v>
      </c>
    </row>
    <row r="14550" spans="1:8" x14ac:dyDescent="0.25">
      <c r="A14550" t="s">
        <v>458</v>
      </c>
      <c r="B14550" t="s">
        <v>1403</v>
      </c>
      <c r="C14550" t="s">
        <v>89</v>
      </c>
      <c r="D14550" t="s">
        <v>10777</v>
      </c>
      <c r="E14550" t="s">
        <v>1265</v>
      </c>
      <c r="F14550" t="s">
        <v>89</v>
      </c>
      <c r="G14550" t="s">
        <v>89</v>
      </c>
      <c r="H14550" t="s">
        <v>93</v>
      </c>
    </row>
    <row r="14551" spans="1:8" x14ac:dyDescent="0.25">
      <c r="A14551" t="s">
        <v>458</v>
      </c>
      <c r="B14551" t="s">
        <v>10778</v>
      </c>
      <c r="C14551" t="s">
        <v>89</v>
      </c>
      <c r="D14551" t="s">
        <v>10779</v>
      </c>
      <c r="E14551" t="s">
        <v>1265</v>
      </c>
      <c r="F14551" t="s">
        <v>89</v>
      </c>
      <c r="G14551" t="s">
        <v>89</v>
      </c>
      <c r="H14551" t="s">
        <v>93</v>
      </c>
    </row>
    <row r="14552" spans="1:8" x14ac:dyDescent="0.25">
      <c r="A14552" t="s">
        <v>458</v>
      </c>
      <c r="B14552" t="s">
        <v>1314</v>
      </c>
      <c r="C14552" t="s">
        <v>89</v>
      </c>
      <c r="D14552" t="s">
        <v>10777</v>
      </c>
      <c r="E14552" t="s">
        <v>1093</v>
      </c>
      <c r="F14552" t="s">
        <v>89</v>
      </c>
      <c r="G14552" t="s">
        <v>89</v>
      </c>
      <c r="H14552" t="s">
        <v>93</v>
      </c>
    </row>
    <row r="14553" spans="1:8" x14ac:dyDescent="0.25">
      <c r="A14553" t="s">
        <v>458</v>
      </c>
      <c r="B14553" t="s">
        <v>1404</v>
      </c>
      <c r="C14553" t="s">
        <v>89</v>
      </c>
      <c r="D14553" t="s">
        <v>10780</v>
      </c>
      <c r="E14553" t="s">
        <v>1164</v>
      </c>
      <c r="F14553" t="s">
        <v>89</v>
      </c>
      <c r="G14553" t="s">
        <v>89</v>
      </c>
      <c r="H14553" t="s">
        <v>93</v>
      </c>
    </row>
    <row r="14554" spans="1:8" x14ac:dyDescent="0.25">
      <c r="A14554" t="s">
        <v>458</v>
      </c>
      <c r="B14554" t="s">
        <v>1173</v>
      </c>
      <c r="C14554" t="s">
        <v>89</v>
      </c>
      <c r="D14554" t="s">
        <v>10781</v>
      </c>
      <c r="E14554" t="s">
        <v>1093</v>
      </c>
      <c r="F14554" t="s">
        <v>89</v>
      </c>
      <c r="G14554" t="s">
        <v>89</v>
      </c>
      <c r="H14554" t="s">
        <v>93</v>
      </c>
    </row>
    <row r="14555" spans="1:8" x14ac:dyDescent="0.25">
      <c r="A14555" t="s">
        <v>458</v>
      </c>
      <c r="B14555" t="s">
        <v>10782</v>
      </c>
      <c r="C14555" t="s">
        <v>89</v>
      </c>
      <c r="D14555" t="s">
        <v>10783</v>
      </c>
      <c r="E14555" t="s">
        <v>1859</v>
      </c>
      <c r="F14555" t="s">
        <v>89</v>
      </c>
      <c r="G14555" t="s">
        <v>89</v>
      </c>
      <c r="H14555" t="s">
        <v>93</v>
      </c>
    </row>
    <row r="14556" spans="1:8" x14ac:dyDescent="0.25">
      <c r="A14556" t="s">
        <v>458</v>
      </c>
      <c r="B14556" t="s">
        <v>10784</v>
      </c>
      <c r="C14556" t="s">
        <v>89</v>
      </c>
      <c r="D14556" t="s">
        <v>10785</v>
      </c>
      <c r="E14556" t="s">
        <v>1754</v>
      </c>
      <c r="F14556" t="s">
        <v>89</v>
      </c>
      <c r="G14556" t="s">
        <v>89</v>
      </c>
      <c r="H14556" t="s">
        <v>93</v>
      </c>
    </row>
    <row r="14557" spans="1:8" x14ac:dyDescent="0.25">
      <c r="A14557" t="s">
        <v>458</v>
      </c>
      <c r="B14557" t="s">
        <v>8519</v>
      </c>
      <c r="C14557" t="s">
        <v>89</v>
      </c>
      <c r="D14557" t="s">
        <v>10772</v>
      </c>
      <c r="E14557" t="s">
        <v>1129</v>
      </c>
      <c r="F14557" t="s">
        <v>89</v>
      </c>
      <c r="G14557" t="s">
        <v>89</v>
      </c>
      <c r="H14557" t="s">
        <v>93</v>
      </c>
    </row>
    <row r="14558" spans="1:8" x14ac:dyDescent="0.25">
      <c r="A14558" t="s">
        <v>458</v>
      </c>
      <c r="B14558" t="s">
        <v>10786</v>
      </c>
      <c r="C14558" t="s">
        <v>89</v>
      </c>
      <c r="D14558" t="s">
        <v>10787</v>
      </c>
      <c r="E14558" t="s">
        <v>1105</v>
      </c>
      <c r="F14558" t="s">
        <v>89</v>
      </c>
      <c r="G14558" t="s">
        <v>89</v>
      </c>
      <c r="H14558" t="s">
        <v>93</v>
      </c>
    </row>
    <row r="14559" spans="1:8" x14ac:dyDescent="0.25">
      <c r="A14559" t="s">
        <v>458</v>
      </c>
      <c r="B14559" t="s">
        <v>1768</v>
      </c>
      <c r="C14559" t="s">
        <v>89</v>
      </c>
      <c r="D14559" t="s">
        <v>10788</v>
      </c>
      <c r="E14559" t="s">
        <v>1142</v>
      </c>
      <c r="F14559" t="s">
        <v>89</v>
      </c>
      <c r="G14559" t="s">
        <v>89</v>
      </c>
      <c r="H14559" t="s">
        <v>93</v>
      </c>
    </row>
    <row r="14560" spans="1:8" x14ac:dyDescent="0.25">
      <c r="A14560" t="s">
        <v>458</v>
      </c>
      <c r="B14560" t="s">
        <v>1773</v>
      </c>
      <c r="C14560" t="s">
        <v>89</v>
      </c>
      <c r="D14560" t="s">
        <v>10789</v>
      </c>
      <c r="E14560" t="s">
        <v>1097</v>
      </c>
      <c r="F14560" t="s">
        <v>89</v>
      </c>
      <c r="G14560" t="s">
        <v>89</v>
      </c>
      <c r="H14560" t="s">
        <v>93</v>
      </c>
    </row>
    <row r="14561" spans="1:8" x14ac:dyDescent="0.25">
      <c r="A14561" t="s">
        <v>458</v>
      </c>
      <c r="B14561" t="s">
        <v>1767</v>
      </c>
      <c r="C14561" t="s">
        <v>89</v>
      </c>
      <c r="D14561" t="s">
        <v>10790</v>
      </c>
      <c r="E14561" t="s">
        <v>1194</v>
      </c>
      <c r="F14561" t="s">
        <v>89</v>
      </c>
      <c r="G14561" t="s">
        <v>89</v>
      </c>
      <c r="H14561" t="s">
        <v>93</v>
      </c>
    </row>
    <row r="14562" spans="1:8" x14ac:dyDescent="0.25">
      <c r="A14562" t="s">
        <v>458</v>
      </c>
      <c r="B14562" t="s">
        <v>1759</v>
      </c>
      <c r="C14562" t="s">
        <v>89</v>
      </c>
      <c r="D14562" t="s">
        <v>10791</v>
      </c>
      <c r="E14562" t="s">
        <v>1097</v>
      </c>
      <c r="F14562" t="s">
        <v>89</v>
      </c>
      <c r="G14562" t="s">
        <v>89</v>
      </c>
      <c r="H14562" t="s">
        <v>93</v>
      </c>
    </row>
    <row r="14563" spans="1:8" x14ac:dyDescent="0.25">
      <c r="A14563" t="s">
        <v>458</v>
      </c>
      <c r="B14563" t="s">
        <v>1769</v>
      </c>
      <c r="C14563" t="s">
        <v>89</v>
      </c>
      <c r="D14563" t="s">
        <v>10791</v>
      </c>
      <c r="E14563" t="s">
        <v>1194</v>
      </c>
      <c r="F14563" t="s">
        <v>89</v>
      </c>
      <c r="G14563" t="s">
        <v>89</v>
      </c>
      <c r="H14563" t="s">
        <v>93</v>
      </c>
    </row>
    <row r="14564" spans="1:8" x14ac:dyDescent="0.25">
      <c r="A14564" t="s">
        <v>458</v>
      </c>
      <c r="B14564" t="s">
        <v>2225</v>
      </c>
      <c r="C14564" t="s">
        <v>89</v>
      </c>
      <c r="D14564" t="s">
        <v>10770</v>
      </c>
      <c r="E14564" t="s">
        <v>1388</v>
      </c>
      <c r="F14564" t="s">
        <v>89</v>
      </c>
      <c r="G14564" t="s">
        <v>89</v>
      </c>
      <c r="H14564" t="s">
        <v>93</v>
      </c>
    </row>
    <row r="14565" spans="1:8" x14ac:dyDescent="0.25">
      <c r="A14565" t="s">
        <v>458</v>
      </c>
      <c r="B14565" t="s">
        <v>10769</v>
      </c>
      <c r="C14565" t="s">
        <v>89</v>
      </c>
      <c r="D14565" t="s">
        <v>10770</v>
      </c>
      <c r="E14565" t="s">
        <v>1770</v>
      </c>
      <c r="F14565" t="s">
        <v>89</v>
      </c>
      <c r="G14565" t="s">
        <v>89</v>
      </c>
      <c r="H14565" t="s">
        <v>93</v>
      </c>
    </row>
    <row r="14566" spans="1:8" x14ac:dyDescent="0.25">
      <c r="A14566" t="s">
        <v>458</v>
      </c>
      <c r="B14566" t="s">
        <v>3115</v>
      </c>
      <c r="C14566" t="s">
        <v>89</v>
      </c>
      <c r="D14566" t="s">
        <v>10792</v>
      </c>
      <c r="E14566" t="s">
        <v>1105</v>
      </c>
      <c r="F14566" t="s">
        <v>89</v>
      </c>
      <c r="G14566" t="s">
        <v>89</v>
      </c>
      <c r="H14566" t="s">
        <v>93</v>
      </c>
    </row>
    <row r="14567" spans="1:8" x14ac:dyDescent="0.25">
      <c r="A14567" t="s">
        <v>458</v>
      </c>
      <c r="B14567" t="s">
        <v>1761</v>
      </c>
      <c r="C14567" t="s">
        <v>89</v>
      </c>
      <c r="D14567" t="s">
        <v>10793</v>
      </c>
      <c r="E14567" t="s">
        <v>1105</v>
      </c>
      <c r="F14567" t="s">
        <v>89</v>
      </c>
      <c r="G14567" t="s">
        <v>89</v>
      </c>
      <c r="H14567" t="s">
        <v>93</v>
      </c>
    </row>
    <row r="14568" spans="1:8" x14ac:dyDescent="0.25">
      <c r="A14568" t="s">
        <v>458</v>
      </c>
      <c r="B14568" t="s">
        <v>10794</v>
      </c>
      <c r="C14568" t="s">
        <v>89</v>
      </c>
      <c r="D14568" t="s">
        <v>10795</v>
      </c>
      <c r="E14568" t="s">
        <v>1194</v>
      </c>
      <c r="F14568" t="s">
        <v>89</v>
      </c>
      <c r="G14568" t="s">
        <v>89</v>
      </c>
      <c r="H14568" t="s">
        <v>93</v>
      </c>
    </row>
    <row r="14569" spans="1:8" x14ac:dyDescent="0.25">
      <c r="A14569" t="s">
        <v>458</v>
      </c>
      <c r="B14569" t="s">
        <v>10796</v>
      </c>
      <c r="C14569" t="s">
        <v>89</v>
      </c>
      <c r="D14569" t="s">
        <v>10797</v>
      </c>
      <c r="E14569" t="s">
        <v>1097</v>
      </c>
      <c r="F14569" t="s">
        <v>89</v>
      </c>
      <c r="G14569" t="s">
        <v>89</v>
      </c>
      <c r="H14569" t="s">
        <v>93</v>
      </c>
    </row>
    <row r="14570" spans="1:8" x14ac:dyDescent="0.25">
      <c r="A14570" t="s">
        <v>458</v>
      </c>
      <c r="B14570" t="s">
        <v>1405</v>
      </c>
      <c r="C14570" t="s">
        <v>89</v>
      </c>
      <c r="D14570" t="s">
        <v>10798</v>
      </c>
      <c r="E14570" t="s">
        <v>1105</v>
      </c>
      <c r="F14570" t="s">
        <v>89</v>
      </c>
      <c r="G14570" t="s">
        <v>89</v>
      </c>
      <c r="H14570" t="s">
        <v>93</v>
      </c>
    </row>
    <row r="14571" spans="1:8" x14ac:dyDescent="0.25">
      <c r="A14571" t="s">
        <v>458</v>
      </c>
      <c r="B14571" t="s">
        <v>1724</v>
      </c>
      <c r="C14571" t="s">
        <v>89</v>
      </c>
      <c r="D14571" t="s">
        <v>10799</v>
      </c>
      <c r="E14571" t="s">
        <v>1115</v>
      </c>
      <c r="F14571" t="s">
        <v>89</v>
      </c>
      <c r="G14571" t="s">
        <v>89</v>
      </c>
      <c r="H14571" t="s">
        <v>93</v>
      </c>
    </row>
    <row r="14572" spans="1:8" x14ac:dyDescent="0.25">
      <c r="A14572" t="s">
        <v>458</v>
      </c>
      <c r="B14572" t="s">
        <v>8589</v>
      </c>
      <c r="C14572" t="s">
        <v>89</v>
      </c>
      <c r="D14572" t="s">
        <v>10771</v>
      </c>
      <c r="E14572" t="s">
        <v>1205</v>
      </c>
      <c r="F14572" t="s">
        <v>89</v>
      </c>
      <c r="G14572" t="s">
        <v>89</v>
      </c>
      <c r="H14572" t="s">
        <v>93</v>
      </c>
    </row>
    <row r="14573" spans="1:8" x14ac:dyDescent="0.25">
      <c r="A14573" t="s">
        <v>458</v>
      </c>
      <c r="B14573" t="s">
        <v>10800</v>
      </c>
      <c r="C14573" t="s">
        <v>89</v>
      </c>
      <c r="D14573" t="s">
        <v>10801</v>
      </c>
      <c r="E14573" t="s">
        <v>1094</v>
      </c>
      <c r="F14573" t="s">
        <v>89</v>
      </c>
      <c r="G14573" t="s">
        <v>89</v>
      </c>
      <c r="H14573" t="s">
        <v>93</v>
      </c>
    </row>
    <row r="14574" spans="1:8" x14ac:dyDescent="0.25">
      <c r="A14574" t="s">
        <v>458</v>
      </c>
      <c r="B14574" t="s">
        <v>10802</v>
      </c>
      <c r="C14574" t="s">
        <v>89</v>
      </c>
      <c r="D14574" t="s">
        <v>10771</v>
      </c>
      <c r="E14574" t="s">
        <v>1094</v>
      </c>
      <c r="F14574" t="s">
        <v>89</v>
      </c>
      <c r="G14574" t="s">
        <v>89</v>
      </c>
      <c r="H14574" t="s">
        <v>93</v>
      </c>
    </row>
    <row r="14575" spans="1:8" x14ac:dyDescent="0.25">
      <c r="A14575" t="s">
        <v>458</v>
      </c>
      <c r="B14575" t="s">
        <v>4828</v>
      </c>
      <c r="C14575" t="s">
        <v>89</v>
      </c>
      <c r="D14575" t="s">
        <v>10768</v>
      </c>
      <c r="E14575" t="s">
        <v>1153</v>
      </c>
      <c r="F14575" t="s">
        <v>89</v>
      </c>
      <c r="G14575" t="s">
        <v>89</v>
      </c>
      <c r="H14575" t="s">
        <v>93</v>
      </c>
    </row>
    <row r="14576" spans="1:8" x14ac:dyDescent="0.25">
      <c r="A14576" t="s">
        <v>458</v>
      </c>
      <c r="B14576" t="s">
        <v>8591</v>
      </c>
      <c r="C14576" t="s">
        <v>89</v>
      </c>
      <c r="D14576" t="s">
        <v>10771</v>
      </c>
      <c r="E14576" t="s">
        <v>1205</v>
      </c>
      <c r="F14576" t="s">
        <v>89</v>
      </c>
      <c r="G14576" t="s">
        <v>89</v>
      </c>
      <c r="H14576" t="s">
        <v>93</v>
      </c>
    </row>
    <row r="14577" spans="1:8" x14ac:dyDescent="0.25">
      <c r="A14577" t="s">
        <v>458</v>
      </c>
      <c r="B14577" t="s">
        <v>3681</v>
      </c>
      <c r="C14577" t="s">
        <v>89</v>
      </c>
      <c r="D14577" t="s">
        <v>10771</v>
      </c>
      <c r="E14577" t="s">
        <v>1194</v>
      </c>
      <c r="F14577" t="s">
        <v>89</v>
      </c>
      <c r="G14577" t="s">
        <v>89</v>
      </c>
      <c r="H14577" t="s">
        <v>93</v>
      </c>
    </row>
    <row r="14578" spans="1:8" x14ac:dyDescent="0.25">
      <c r="A14578" t="s">
        <v>458</v>
      </c>
      <c r="B14578" t="s">
        <v>10803</v>
      </c>
      <c r="C14578" t="s">
        <v>89</v>
      </c>
      <c r="D14578" t="s">
        <v>10804</v>
      </c>
      <c r="E14578" t="s">
        <v>1194</v>
      </c>
      <c r="F14578" t="s">
        <v>89</v>
      </c>
      <c r="G14578" t="s">
        <v>89</v>
      </c>
      <c r="H14578" t="s">
        <v>93</v>
      </c>
    </row>
    <row r="14579" spans="1:8" x14ac:dyDescent="0.25">
      <c r="A14579" t="s">
        <v>458</v>
      </c>
      <c r="B14579" t="s">
        <v>1140</v>
      </c>
      <c r="C14579" t="s">
        <v>89</v>
      </c>
      <c r="D14579" t="s">
        <v>10768</v>
      </c>
      <c r="E14579" t="s">
        <v>1278</v>
      </c>
      <c r="F14579" t="s">
        <v>89</v>
      </c>
      <c r="G14579" t="s">
        <v>89</v>
      </c>
      <c r="H14579" t="s">
        <v>93</v>
      </c>
    </row>
    <row r="14580" spans="1:8" x14ac:dyDescent="0.25">
      <c r="A14580" t="s">
        <v>458</v>
      </c>
      <c r="B14580" t="s">
        <v>1149</v>
      </c>
      <c r="C14580" t="s">
        <v>89</v>
      </c>
      <c r="D14580" t="s">
        <v>10798</v>
      </c>
      <c r="E14580" t="s">
        <v>1142</v>
      </c>
      <c r="F14580" t="s">
        <v>89</v>
      </c>
      <c r="G14580" t="s">
        <v>89</v>
      </c>
      <c r="H14580" t="s">
        <v>93</v>
      </c>
    </row>
    <row r="14581" spans="1:8" x14ac:dyDescent="0.25">
      <c r="A14581" t="s">
        <v>458</v>
      </c>
      <c r="B14581" t="s">
        <v>10805</v>
      </c>
      <c r="C14581" t="s">
        <v>89</v>
      </c>
      <c r="D14581" t="s">
        <v>10806</v>
      </c>
      <c r="E14581" t="s">
        <v>1093</v>
      </c>
      <c r="F14581" t="s">
        <v>89</v>
      </c>
      <c r="G14581" t="s">
        <v>89</v>
      </c>
      <c r="H14581" t="s">
        <v>93</v>
      </c>
    </row>
    <row r="14582" spans="1:8" x14ac:dyDescent="0.25">
      <c r="A14582" t="s">
        <v>458</v>
      </c>
      <c r="B14582" t="s">
        <v>10807</v>
      </c>
      <c r="C14582" t="s">
        <v>89</v>
      </c>
      <c r="D14582" t="s">
        <v>10806</v>
      </c>
      <c r="E14582" t="s">
        <v>1164</v>
      </c>
      <c r="F14582" t="s">
        <v>89</v>
      </c>
      <c r="G14582" t="s">
        <v>89</v>
      </c>
      <c r="H14582" t="s">
        <v>93</v>
      </c>
    </row>
    <row r="14583" spans="1:8" x14ac:dyDescent="0.25">
      <c r="A14583" t="s">
        <v>458</v>
      </c>
      <c r="B14583" t="s">
        <v>2399</v>
      </c>
      <c r="C14583" t="s">
        <v>89</v>
      </c>
      <c r="D14583" t="s">
        <v>10806</v>
      </c>
      <c r="E14583" t="s">
        <v>1278</v>
      </c>
      <c r="F14583" t="s">
        <v>89</v>
      </c>
      <c r="G14583" t="s">
        <v>89</v>
      </c>
      <c r="H14583" t="s">
        <v>93</v>
      </c>
    </row>
    <row r="14584" spans="1:8" x14ac:dyDescent="0.25">
      <c r="A14584" t="s">
        <v>458</v>
      </c>
      <c r="B14584" t="s">
        <v>10808</v>
      </c>
      <c r="C14584" t="s">
        <v>89</v>
      </c>
      <c r="D14584" t="s">
        <v>10806</v>
      </c>
      <c r="E14584" t="s">
        <v>1142</v>
      </c>
      <c r="F14584" t="s">
        <v>89</v>
      </c>
      <c r="G14584" t="s">
        <v>89</v>
      </c>
      <c r="H14584" t="s">
        <v>93</v>
      </c>
    </row>
    <row r="14585" spans="1:8" x14ac:dyDescent="0.25">
      <c r="A14585" t="s">
        <v>458</v>
      </c>
      <c r="B14585" t="s">
        <v>1284</v>
      </c>
      <c r="C14585" t="s">
        <v>89</v>
      </c>
      <c r="D14585" t="s">
        <v>89</v>
      </c>
      <c r="E14585" t="s">
        <v>1218</v>
      </c>
      <c r="F14585" t="s">
        <v>89</v>
      </c>
      <c r="G14585" t="s">
        <v>89</v>
      </c>
      <c r="H14585" t="s">
        <v>93</v>
      </c>
    </row>
    <row r="14586" spans="1:8" x14ac:dyDescent="0.25">
      <c r="A14586" t="s">
        <v>458</v>
      </c>
      <c r="B14586" t="s">
        <v>1124</v>
      </c>
      <c r="C14586" t="s">
        <v>89</v>
      </c>
      <c r="D14586" t="s">
        <v>89</v>
      </c>
      <c r="E14586" t="s">
        <v>1218</v>
      </c>
      <c r="F14586" t="s">
        <v>89</v>
      </c>
      <c r="G14586" t="s">
        <v>89</v>
      </c>
      <c r="H14586" t="s">
        <v>93</v>
      </c>
    </row>
    <row r="14587" spans="1:8" x14ac:dyDescent="0.25">
      <c r="A14587" t="s">
        <v>458</v>
      </c>
      <c r="B14587" t="s">
        <v>1198</v>
      </c>
      <c r="C14587" t="s">
        <v>89</v>
      </c>
      <c r="D14587" t="s">
        <v>89</v>
      </c>
      <c r="E14587" t="s">
        <v>1218</v>
      </c>
      <c r="F14587" t="s">
        <v>89</v>
      </c>
      <c r="G14587" t="s">
        <v>89</v>
      </c>
      <c r="H14587" t="s">
        <v>93</v>
      </c>
    </row>
    <row r="14588" spans="1:8" x14ac:dyDescent="0.25">
      <c r="A14588" t="s">
        <v>458</v>
      </c>
      <c r="B14588" t="s">
        <v>1126</v>
      </c>
      <c r="C14588" t="s">
        <v>89</v>
      </c>
      <c r="D14588" t="s">
        <v>89</v>
      </c>
      <c r="E14588" t="s">
        <v>1218</v>
      </c>
      <c r="F14588" t="s">
        <v>89</v>
      </c>
      <c r="G14588" t="s">
        <v>89</v>
      </c>
      <c r="H14588" t="s">
        <v>93</v>
      </c>
    </row>
    <row r="14589" spans="1:8" x14ac:dyDescent="0.25">
      <c r="A14589" t="s">
        <v>458</v>
      </c>
      <c r="B14589" t="s">
        <v>1729</v>
      </c>
      <c r="C14589" t="s">
        <v>89</v>
      </c>
      <c r="D14589" t="s">
        <v>89</v>
      </c>
      <c r="E14589" t="s">
        <v>1218</v>
      </c>
      <c r="F14589" t="s">
        <v>89</v>
      </c>
      <c r="G14589" t="s">
        <v>89</v>
      </c>
      <c r="H14589" t="s">
        <v>93</v>
      </c>
    </row>
    <row r="14590" spans="1:8" x14ac:dyDescent="0.25">
      <c r="A14590" t="s">
        <v>458</v>
      </c>
      <c r="B14590" t="s">
        <v>1127</v>
      </c>
      <c r="C14590" t="s">
        <v>89</v>
      </c>
      <c r="D14590" t="s">
        <v>89</v>
      </c>
      <c r="E14590" t="s">
        <v>1218</v>
      </c>
      <c r="F14590" t="s">
        <v>89</v>
      </c>
      <c r="G14590" t="s">
        <v>89</v>
      </c>
      <c r="H14590" t="s">
        <v>93</v>
      </c>
    </row>
    <row r="14591" spans="1:8" x14ac:dyDescent="0.25">
      <c r="A14591" t="s">
        <v>458</v>
      </c>
      <c r="B14591" t="s">
        <v>1130</v>
      </c>
      <c r="C14591" t="s">
        <v>89</v>
      </c>
      <c r="D14591" t="s">
        <v>89</v>
      </c>
      <c r="E14591" t="s">
        <v>1202</v>
      </c>
      <c r="F14591" t="s">
        <v>89</v>
      </c>
      <c r="G14591" t="s">
        <v>89</v>
      </c>
      <c r="H14591" t="s">
        <v>93</v>
      </c>
    </row>
    <row r="14592" spans="1:8" x14ac:dyDescent="0.25">
      <c r="A14592" t="s">
        <v>458</v>
      </c>
      <c r="B14592" t="s">
        <v>1200</v>
      </c>
      <c r="C14592" t="s">
        <v>89</v>
      </c>
      <c r="D14592" t="s">
        <v>89</v>
      </c>
      <c r="E14592" t="s">
        <v>1131</v>
      </c>
      <c r="F14592" t="s">
        <v>89</v>
      </c>
      <c r="G14592" t="s">
        <v>89</v>
      </c>
      <c r="H14592" t="s">
        <v>93</v>
      </c>
    </row>
    <row r="14593" spans="1:8" x14ac:dyDescent="0.25">
      <c r="A14593" t="s">
        <v>458</v>
      </c>
      <c r="B14593" t="s">
        <v>1128</v>
      </c>
      <c r="C14593" t="s">
        <v>89</v>
      </c>
      <c r="D14593" t="s">
        <v>89</v>
      </c>
      <c r="E14593" t="s">
        <v>1231</v>
      </c>
      <c r="F14593" t="s">
        <v>89</v>
      </c>
      <c r="G14593" t="s">
        <v>89</v>
      </c>
      <c r="H14593" t="s">
        <v>93</v>
      </c>
    </row>
    <row r="14594" spans="1:8" x14ac:dyDescent="0.25">
      <c r="A14594" t="s">
        <v>458</v>
      </c>
      <c r="B14594" t="s">
        <v>1132</v>
      </c>
      <c r="C14594" t="s">
        <v>89</v>
      </c>
      <c r="D14594" t="s">
        <v>89</v>
      </c>
      <c r="E14594" t="s">
        <v>1286</v>
      </c>
      <c r="F14594" t="s">
        <v>89</v>
      </c>
      <c r="G14594" t="s">
        <v>89</v>
      </c>
      <c r="H14594" t="s">
        <v>93</v>
      </c>
    </row>
    <row r="14595" spans="1:8" x14ac:dyDescent="0.25">
      <c r="A14595" t="s">
        <v>458</v>
      </c>
      <c r="B14595" t="s">
        <v>10809</v>
      </c>
      <c r="C14595" t="s">
        <v>89</v>
      </c>
      <c r="D14595" t="s">
        <v>89</v>
      </c>
      <c r="E14595" t="s">
        <v>1233</v>
      </c>
      <c r="F14595" t="s">
        <v>89</v>
      </c>
      <c r="G14595" t="s">
        <v>89</v>
      </c>
      <c r="H14595" t="s">
        <v>93</v>
      </c>
    </row>
    <row r="14596" spans="1:8" x14ac:dyDescent="0.25">
      <c r="A14596" t="s">
        <v>458</v>
      </c>
      <c r="B14596" t="s">
        <v>1232</v>
      </c>
      <c r="C14596" t="s">
        <v>89</v>
      </c>
      <c r="D14596" t="s">
        <v>89</v>
      </c>
      <c r="E14596" t="s">
        <v>1233</v>
      </c>
      <c r="F14596" t="s">
        <v>89</v>
      </c>
      <c r="G14596" t="s">
        <v>89</v>
      </c>
      <c r="H14596" t="s">
        <v>93</v>
      </c>
    </row>
    <row r="14597" spans="1:8" x14ac:dyDescent="0.25">
      <c r="A14597" t="s">
        <v>458</v>
      </c>
      <c r="B14597" t="s">
        <v>1332</v>
      </c>
      <c r="C14597" t="s">
        <v>89</v>
      </c>
      <c r="D14597" t="s">
        <v>89</v>
      </c>
      <c r="E14597" t="s">
        <v>1218</v>
      </c>
      <c r="F14597" t="s">
        <v>89</v>
      </c>
      <c r="G14597" t="s">
        <v>89</v>
      </c>
      <c r="H14597" t="s">
        <v>93</v>
      </c>
    </row>
    <row r="14598" spans="1:8" x14ac:dyDescent="0.25">
      <c r="A14598" t="s">
        <v>459</v>
      </c>
      <c r="B14598" t="s">
        <v>10810</v>
      </c>
      <c r="C14598" t="s">
        <v>89</v>
      </c>
      <c r="D14598" t="s">
        <v>10811</v>
      </c>
      <c r="E14598" t="s">
        <v>1153</v>
      </c>
      <c r="F14598" t="s">
        <v>89</v>
      </c>
      <c r="G14598" t="s">
        <v>89</v>
      </c>
      <c r="H14598" t="s">
        <v>93</v>
      </c>
    </row>
    <row r="14599" spans="1:8" x14ac:dyDescent="0.25">
      <c r="A14599" t="s">
        <v>459</v>
      </c>
      <c r="B14599" t="s">
        <v>10812</v>
      </c>
      <c r="C14599" t="s">
        <v>89</v>
      </c>
      <c r="D14599" t="s">
        <v>1559</v>
      </c>
      <c r="E14599" t="s">
        <v>3601</v>
      </c>
      <c r="F14599" t="s">
        <v>89</v>
      </c>
      <c r="G14599" t="s">
        <v>89</v>
      </c>
      <c r="H14599" t="s">
        <v>93</v>
      </c>
    </row>
    <row r="14600" spans="1:8" x14ac:dyDescent="0.25">
      <c r="A14600" t="s">
        <v>459</v>
      </c>
      <c r="B14600" t="s">
        <v>3380</v>
      </c>
      <c r="C14600" t="s">
        <v>89</v>
      </c>
      <c r="D14600" t="s">
        <v>6365</v>
      </c>
      <c r="E14600" t="s">
        <v>1238</v>
      </c>
      <c r="F14600" t="s">
        <v>89</v>
      </c>
      <c r="G14600" t="s">
        <v>89</v>
      </c>
      <c r="H14600" t="s">
        <v>93</v>
      </c>
    </row>
    <row r="14601" spans="1:8" x14ac:dyDescent="0.25">
      <c r="A14601" t="s">
        <v>459</v>
      </c>
      <c r="B14601" t="s">
        <v>10813</v>
      </c>
      <c r="C14601" t="s">
        <v>89</v>
      </c>
      <c r="D14601" t="s">
        <v>10814</v>
      </c>
      <c r="E14601" t="s">
        <v>1180</v>
      </c>
      <c r="F14601" t="s">
        <v>89</v>
      </c>
      <c r="G14601" t="s">
        <v>89</v>
      </c>
      <c r="H14601" t="s">
        <v>93</v>
      </c>
    </row>
    <row r="14602" spans="1:8" x14ac:dyDescent="0.25">
      <c r="A14602" t="s">
        <v>459</v>
      </c>
      <c r="B14602" t="s">
        <v>10815</v>
      </c>
      <c r="C14602" t="s">
        <v>89</v>
      </c>
      <c r="D14602" t="s">
        <v>10816</v>
      </c>
      <c r="E14602" t="s">
        <v>10817</v>
      </c>
      <c r="F14602" t="s">
        <v>89</v>
      </c>
      <c r="G14602" t="s">
        <v>89</v>
      </c>
      <c r="H14602" t="s">
        <v>93</v>
      </c>
    </row>
    <row r="14603" spans="1:8" x14ac:dyDescent="0.25">
      <c r="A14603" t="s">
        <v>459</v>
      </c>
      <c r="B14603" t="s">
        <v>10818</v>
      </c>
      <c r="C14603" t="s">
        <v>89</v>
      </c>
      <c r="D14603" t="s">
        <v>10819</v>
      </c>
      <c r="E14603" t="s">
        <v>1485</v>
      </c>
      <c r="F14603" t="s">
        <v>89</v>
      </c>
      <c r="G14603" t="s">
        <v>89</v>
      </c>
      <c r="H14603" t="s">
        <v>93</v>
      </c>
    </row>
    <row r="14604" spans="1:8" x14ac:dyDescent="0.25">
      <c r="A14604" t="s">
        <v>459</v>
      </c>
      <c r="B14604" t="s">
        <v>10820</v>
      </c>
      <c r="C14604" t="s">
        <v>89</v>
      </c>
      <c r="D14604" t="s">
        <v>10821</v>
      </c>
      <c r="E14604" t="s">
        <v>2524</v>
      </c>
      <c r="F14604" t="s">
        <v>89</v>
      </c>
      <c r="G14604" t="s">
        <v>89</v>
      </c>
      <c r="H14604" t="s">
        <v>93</v>
      </c>
    </row>
    <row r="14605" spans="1:8" x14ac:dyDescent="0.25">
      <c r="A14605" t="s">
        <v>459</v>
      </c>
      <c r="B14605" t="s">
        <v>10822</v>
      </c>
      <c r="C14605" t="s">
        <v>89</v>
      </c>
      <c r="D14605" t="s">
        <v>89</v>
      </c>
      <c r="E14605" t="s">
        <v>1770</v>
      </c>
      <c r="F14605" t="s">
        <v>89</v>
      </c>
      <c r="G14605" t="s">
        <v>89</v>
      </c>
      <c r="H14605" t="s">
        <v>93</v>
      </c>
    </row>
    <row r="14606" spans="1:8" x14ac:dyDescent="0.25">
      <c r="A14606" t="s">
        <v>459</v>
      </c>
      <c r="B14606" t="s">
        <v>10823</v>
      </c>
      <c r="C14606" t="s">
        <v>89</v>
      </c>
      <c r="D14606" t="s">
        <v>10824</v>
      </c>
      <c r="E14606" t="s">
        <v>1100</v>
      </c>
      <c r="F14606" t="s">
        <v>89</v>
      </c>
      <c r="G14606" t="s">
        <v>89</v>
      </c>
      <c r="H14606" t="s">
        <v>93</v>
      </c>
    </row>
    <row r="14607" spans="1:8" x14ac:dyDescent="0.25">
      <c r="A14607" t="s">
        <v>459</v>
      </c>
      <c r="B14607" t="s">
        <v>10825</v>
      </c>
      <c r="C14607" t="s">
        <v>89</v>
      </c>
      <c r="D14607" t="s">
        <v>10826</v>
      </c>
      <c r="E14607" t="s">
        <v>4729</v>
      </c>
      <c r="F14607" t="s">
        <v>89</v>
      </c>
      <c r="G14607" t="s">
        <v>89</v>
      </c>
      <c r="H14607" t="s">
        <v>93</v>
      </c>
    </row>
    <row r="14608" spans="1:8" x14ac:dyDescent="0.25">
      <c r="A14608" t="s">
        <v>459</v>
      </c>
      <c r="B14608" t="s">
        <v>10827</v>
      </c>
      <c r="C14608" t="s">
        <v>89</v>
      </c>
      <c r="D14608" t="s">
        <v>10828</v>
      </c>
      <c r="E14608" t="s">
        <v>1105</v>
      </c>
      <c r="F14608" t="s">
        <v>89</v>
      </c>
      <c r="G14608" t="s">
        <v>89</v>
      </c>
      <c r="H14608" t="s">
        <v>93</v>
      </c>
    </row>
    <row r="14609" spans="1:8" x14ac:dyDescent="0.25">
      <c r="A14609" t="s">
        <v>459</v>
      </c>
      <c r="B14609" t="s">
        <v>10829</v>
      </c>
      <c r="C14609" t="s">
        <v>89</v>
      </c>
      <c r="D14609" t="s">
        <v>10830</v>
      </c>
      <c r="E14609" t="s">
        <v>1097</v>
      </c>
      <c r="F14609" t="s">
        <v>89</v>
      </c>
      <c r="G14609" t="s">
        <v>89</v>
      </c>
      <c r="H14609" t="s">
        <v>93</v>
      </c>
    </row>
    <row r="14610" spans="1:8" x14ac:dyDescent="0.25">
      <c r="A14610" t="s">
        <v>459</v>
      </c>
      <c r="B14610" t="s">
        <v>10831</v>
      </c>
      <c r="C14610" t="s">
        <v>89</v>
      </c>
      <c r="D14610" t="s">
        <v>10832</v>
      </c>
      <c r="E14610" t="s">
        <v>3585</v>
      </c>
      <c r="F14610" t="s">
        <v>89</v>
      </c>
      <c r="G14610" t="s">
        <v>89</v>
      </c>
      <c r="H14610" t="s">
        <v>93</v>
      </c>
    </row>
    <row r="14611" spans="1:8" x14ac:dyDescent="0.25">
      <c r="A14611" t="s">
        <v>459</v>
      </c>
      <c r="B14611" t="s">
        <v>10833</v>
      </c>
      <c r="C14611" t="s">
        <v>89</v>
      </c>
      <c r="D14611" t="s">
        <v>10834</v>
      </c>
      <c r="E14611" t="s">
        <v>1615</v>
      </c>
      <c r="F14611" t="s">
        <v>89</v>
      </c>
      <c r="G14611" t="s">
        <v>89</v>
      </c>
      <c r="H14611" t="s">
        <v>93</v>
      </c>
    </row>
    <row r="14612" spans="1:8" x14ac:dyDescent="0.25">
      <c r="A14612" t="s">
        <v>459</v>
      </c>
      <c r="B14612" t="s">
        <v>10835</v>
      </c>
      <c r="C14612" t="s">
        <v>89</v>
      </c>
      <c r="D14612" t="s">
        <v>10836</v>
      </c>
      <c r="E14612" t="s">
        <v>3473</v>
      </c>
      <c r="F14612" t="s">
        <v>89</v>
      </c>
      <c r="G14612" t="s">
        <v>89</v>
      </c>
      <c r="H14612" t="s">
        <v>93</v>
      </c>
    </row>
    <row r="14613" spans="1:8" x14ac:dyDescent="0.25">
      <c r="A14613" t="s">
        <v>459</v>
      </c>
      <c r="B14613" t="s">
        <v>10837</v>
      </c>
      <c r="C14613" t="s">
        <v>89</v>
      </c>
      <c r="D14613" t="s">
        <v>10838</v>
      </c>
      <c r="E14613" t="s">
        <v>10839</v>
      </c>
      <c r="F14613" t="s">
        <v>89</v>
      </c>
      <c r="G14613" t="s">
        <v>89</v>
      </c>
      <c r="H14613" t="s">
        <v>93</v>
      </c>
    </row>
    <row r="14614" spans="1:8" x14ac:dyDescent="0.25">
      <c r="A14614" t="s">
        <v>459</v>
      </c>
      <c r="B14614" t="s">
        <v>10840</v>
      </c>
      <c r="C14614" t="s">
        <v>89</v>
      </c>
      <c r="D14614" t="s">
        <v>10841</v>
      </c>
      <c r="E14614" t="s">
        <v>1194</v>
      </c>
      <c r="F14614" t="s">
        <v>89</v>
      </c>
      <c r="G14614" t="s">
        <v>89</v>
      </c>
      <c r="H14614" t="s">
        <v>93</v>
      </c>
    </row>
    <row r="14615" spans="1:8" x14ac:dyDescent="0.25">
      <c r="A14615" t="s">
        <v>459</v>
      </c>
      <c r="B14615" t="s">
        <v>10842</v>
      </c>
      <c r="C14615" t="s">
        <v>89</v>
      </c>
      <c r="D14615" t="s">
        <v>10843</v>
      </c>
      <c r="E14615" t="s">
        <v>1153</v>
      </c>
      <c r="F14615" t="s">
        <v>89</v>
      </c>
      <c r="G14615" t="s">
        <v>89</v>
      </c>
      <c r="H14615" t="s">
        <v>93</v>
      </c>
    </row>
    <row r="14616" spans="1:8" x14ac:dyDescent="0.25">
      <c r="A14616" t="s">
        <v>459</v>
      </c>
      <c r="B14616" t="s">
        <v>10844</v>
      </c>
      <c r="C14616" t="s">
        <v>89</v>
      </c>
      <c r="D14616" t="s">
        <v>10845</v>
      </c>
      <c r="E14616" t="s">
        <v>1105</v>
      </c>
      <c r="F14616" t="s">
        <v>89</v>
      </c>
      <c r="G14616" t="s">
        <v>89</v>
      </c>
      <c r="H14616" t="s">
        <v>93</v>
      </c>
    </row>
    <row r="14617" spans="1:8" x14ac:dyDescent="0.25">
      <c r="A14617" t="s">
        <v>459</v>
      </c>
      <c r="B14617" t="s">
        <v>7469</v>
      </c>
      <c r="C14617" t="s">
        <v>89</v>
      </c>
      <c r="D14617" t="s">
        <v>10846</v>
      </c>
      <c r="E14617" t="s">
        <v>1427</v>
      </c>
      <c r="F14617" t="s">
        <v>89</v>
      </c>
      <c r="G14617" t="s">
        <v>89</v>
      </c>
      <c r="H14617" t="s">
        <v>93</v>
      </c>
    </row>
    <row r="14618" spans="1:8" x14ac:dyDescent="0.25">
      <c r="A14618" t="s">
        <v>459</v>
      </c>
      <c r="B14618" t="s">
        <v>10847</v>
      </c>
      <c r="C14618" t="s">
        <v>89</v>
      </c>
      <c r="D14618" t="s">
        <v>10848</v>
      </c>
      <c r="E14618" t="s">
        <v>2665</v>
      </c>
      <c r="F14618" t="s">
        <v>89</v>
      </c>
      <c r="G14618" t="s">
        <v>89</v>
      </c>
      <c r="H14618" t="s">
        <v>93</v>
      </c>
    </row>
    <row r="14619" spans="1:8" x14ac:dyDescent="0.25">
      <c r="A14619" t="s">
        <v>459</v>
      </c>
      <c r="B14619" t="s">
        <v>10849</v>
      </c>
      <c r="C14619" t="s">
        <v>89</v>
      </c>
      <c r="D14619" t="s">
        <v>10850</v>
      </c>
      <c r="E14619" t="s">
        <v>1278</v>
      </c>
      <c r="F14619" t="s">
        <v>89</v>
      </c>
      <c r="G14619" t="s">
        <v>89</v>
      </c>
      <c r="H14619" t="s">
        <v>93</v>
      </c>
    </row>
    <row r="14620" spans="1:8" x14ac:dyDescent="0.25">
      <c r="A14620" t="s">
        <v>459</v>
      </c>
      <c r="B14620" t="s">
        <v>10851</v>
      </c>
      <c r="C14620" t="s">
        <v>89</v>
      </c>
      <c r="D14620" t="s">
        <v>10852</v>
      </c>
      <c r="E14620" t="s">
        <v>1355</v>
      </c>
      <c r="F14620" t="s">
        <v>89</v>
      </c>
      <c r="G14620" t="s">
        <v>89</v>
      </c>
      <c r="H14620" t="s">
        <v>93</v>
      </c>
    </row>
    <row r="14621" spans="1:8" x14ac:dyDescent="0.25">
      <c r="A14621" t="s">
        <v>459</v>
      </c>
      <c r="B14621" t="s">
        <v>10853</v>
      </c>
      <c r="C14621" t="s">
        <v>89</v>
      </c>
      <c r="D14621" t="s">
        <v>10854</v>
      </c>
      <c r="E14621" t="s">
        <v>2404</v>
      </c>
      <c r="F14621" t="s">
        <v>89</v>
      </c>
      <c r="G14621" t="s">
        <v>89</v>
      </c>
      <c r="H14621" t="s">
        <v>93</v>
      </c>
    </row>
    <row r="14622" spans="1:8" x14ac:dyDescent="0.25">
      <c r="A14622" t="s">
        <v>459</v>
      </c>
      <c r="B14622" t="s">
        <v>10855</v>
      </c>
      <c r="C14622" t="s">
        <v>89</v>
      </c>
      <c r="D14622" t="s">
        <v>10856</v>
      </c>
      <c r="E14622" t="s">
        <v>3578</v>
      </c>
      <c r="F14622" t="s">
        <v>89</v>
      </c>
      <c r="G14622" t="s">
        <v>89</v>
      </c>
      <c r="H14622" t="s">
        <v>93</v>
      </c>
    </row>
    <row r="14623" spans="1:8" x14ac:dyDescent="0.25">
      <c r="A14623" t="s">
        <v>459</v>
      </c>
      <c r="B14623" t="s">
        <v>10857</v>
      </c>
      <c r="C14623" t="s">
        <v>89</v>
      </c>
      <c r="D14623" t="s">
        <v>10858</v>
      </c>
      <c r="E14623" t="s">
        <v>1164</v>
      </c>
      <c r="F14623" t="s">
        <v>89</v>
      </c>
      <c r="G14623" t="s">
        <v>89</v>
      </c>
      <c r="H14623" t="s">
        <v>93</v>
      </c>
    </row>
    <row r="14624" spans="1:8" x14ac:dyDescent="0.25">
      <c r="A14624" t="s">
        <v>459</v>
      </c>
      <c r="B14624" t="s">
        <v>10859</v>
      </c>
      <c r="C14624" t="s">
        <v>89</v>
      </c>
      <c r="D14624" t="s">
        <v>10860</v>
      </c>
      <c r="E14624" t="s">
        <v>10861</v>
      </c>
      <c r="F14624" t="s">
        <v>89</v>
      </c>
      <c r="G14624" t="s">
        <v>89</v>
      </c>
      <c r="H14624" t="s">
        <v>93</v>
      </c>
    </row>
    <row r="14625" spans="1:8" x14ac:dyDescent="0.25">
      <c r="A14625" t="s">
        <v>459</v>
      </c>
      <c r="B14625" t="s">
        <v>10862</v>
      </c>
      <c r="C14625" t="s">
        <v>89</v>
      </c>
      <c r="D14625" t="s">
        <v>10863</v>
      </c>
      <c r="E14625" t="s">
        <v>7718</v>
      </c>
      <c r="F14625" t="s">
        <v>89</v>
      </c>
      <c r="G14625" t="s">
        <v>89</v>
      </c>
      <c r="H14625" t="s">
        <v>93</v>
      </c>
    </row>
    <row r="14626" spans="1:8" x14ac:dyDescent="0.25">
      <c r="A14626" t="s">
        <v>459</v>
      </c>
      <c r="B14626" t="s">
        <v>10864</v>
      </c>
      <c r="C14626" t="s">
        <v>89</v>
      </c>
      <c r="D14626" t="s">
        <v>10865</v>
      </c>
      <c r="E14626" t="s">
        <v>10866</v>
      </c>
      <c r="F14626" t="s">
        <v>89</v>
      </c>
      <c r="G14626" t="s">
        <v>89</v>
      </c>
      <c r="H14626" t="s">
        <v>93</v>
      </c>
    </row>
    <row r="14627" spans="1:8" x14ac:dyDescent="0.25">
      <c r="A14627" t="s">
        <v>459</v>
      </c>
      <c r="B14627" t="s">
        <v>10867</v>
      </c>
      <c r="C14627" t="s">
        <v>89</v>
      </c>
      <c r="D14627" t="s">
        <v>10868</v>
      </c>
      <c r="E14627" t="s">
        <v>1153</v>
      </c>
      <c r="F14627" t="s">
        <v>89</v>
      </c>
      <c r="G14627" t="s">
        <v>89</v>
      </c>
      <c r="H14627" t="s">
        <v>93</v>
      </c>
    </row>
    <row r="14628" spans="1:8" x14ac:dyDescent="0.25">
      <c r="A14628" t="s">
        <v>459</v>
      </c>
      <c r="B14628" t="s">
        <v>10869</v>
      </c>
      <c r="C14628" t="s">
        <v>89</v>
      </c>
      <c r="D14628" t="s">
        <v>10870</v>
      </c>
      <c r="E14628" t="s">
        <v>1770</v>
      </c>
      <c r="F14628" t="s">
        <v>89</v>
      </c>
      <c r="G14628" t="s">
        <v>89</v>
      </c>
      <c r="H14628" t="s">
        <v>93</v>
      </c>
    </row>
    <row r="14629" spans="1:8" x14ac:dyDescent="0.25">
      <c r="A14629" t="s">
        <v>459</v>
      </c>
      <c r="B14629" t="s">
        <v>10871</v>
      </c>
      <c r="C14629" t="s">
        <v>89</v>
      </c>
      <c r="D14629" t="s">
        <v>10872</v>
      </c>
      <c r="E14629" t="s">
        <v>2925</v>
      </c>
      <c r="F14629" t="s">
        <v>89</v>
      </c>
      <c r="G14629" t="s">
        <v>89</v>
      </c>
      <c r="H14629" t="s">
        <v>93</v>
      </c>
    </row>
    <row r="14630" spans="1:8" x14ac:dyDescent="0.25">
      <c r="A14630" t="s">
        <v>459</v>
      </c>
      <c r="B14630" t="s">
        <v>10873</v>
      </c>
      <c r="C14630" t="s">
        <v>89</v>
      </c>
      <c r="D14630" t="s">
        <v>10874</v>
      </c>
      <c r="E14630" t="s">
        <v>1142</v>
      </c>
      <c r="F14630" t="s">
        <v>89</v>
      </c>
      <c r="G14630" t="s">
        <v>89</v>
      </c>
      <c r="H14630" t="s">
        <v>93</v>
      </c>
    </row>
    <row r="14631" spans="1:8" x14ac:dyDescent="0.25">
      <c r="A14631" t="s">
        <v>459</v>
      </c>
      <c r="B14631" t="s">
        <v>10875</v>
      </c>
      <c r="C14631" t="s">
        <v>89</v>
      </c>
      <c r="D14631" t="s">
        <v>10876</v>
      </c>
      <c r="E14631" t="s">
        <v>1447</v>
      </c>
      <c r="F14631" t="s">
        <v>89</v>
      </c>
      <c r="G14631" t="s">
        <v>89</v>
      </c>
      <c r="H14631" t="s">
        <v>93</v>
      </c>
    </row>
    <row r="14632" spans="1:8" x14ac:dyDescent="0.25">
      <c r="A14632" t="s">
        <v>459</v>
      </c>
      <c r="B14632" t="s">
        <v>1555</v>
      </c>
      <c r="C14632" t="s">
        <v>89</v>
      </c>
      <c r="D14632" t="s">
        <v>10877</v>
      </c>
      <c r="E14632" t="s">
        <v>1119</v>
      </c>
      <c r="F14632" t="s">
        <v>89</v>
      </c>
      <c r="G14632" t="s">
        <v>89</v>
      </c>
      <c r="H14632" t="s">
        <v>93</v>
      </c>
    </row>
    <row r="14633" spans="1:8" x14ac:dyDescent="0.25">
      <c r="A14633" t="s">
        <v>459</v>
      </c>
      <c r="B14633" t="s">
        <v>1421</v>
      </c>
      <c r="C14633" t="s">
        <v>89</v>
      </c>
      <c r="D14633" t="s">
        <v>10878</v>
      </c>
      <c r="E14633" t="s">
        <v>1485</v>
      </c>
      <c r="F14633" t="s">
        <v>89</v>
      </c>
      <c r="G14633" t="s">
        <v>89</v>
      </c>
      <c r="H14633" t="s">
        <v>93</v>
      </c>
    </row>
    <row r="14634" spans="1:8" x14ac:dyDescent="0.25">
      <c r="A14634" t="s">
        <v>459</v>
      </c>
      <c r="B14634" t="s">
        <v>1501</v>
      </c>
      <c r="C14634" t="s">
        <v>89</v>
      </c>
      <c r="D14634" t="s">
        <v>10876</v>
      </c>
      <c r="E14634" t="s">
        <v>1447</v>
      </c>
      <c r="F14634" t="s">
        <v>89</v>
      </c>
      <c r="G14634" t="s">
        <v>89</v>
      </c>
      <c r="H14634" t="s">
        <v>93</v>
      </c>
    </row>
    <row r="14635" spans="1:8" x14ac:dyDescent="0.25">
      <c r="A14635" t="s">
        <v>459</v>
      </c>
      <c r="B14635" t="s">
        <v>6097</v>
      </c>
      <c r="C14635" t="s">
        <v>89</v>
      </c>
      <c r="D14635" t="s">
        <v>10879</v>
      </c>
      <c r="E14635" t="s">
        <v>8497</v>
      </c>
      <c r="F14635" t="s">
        <v>89</v>
      </c>
      <c r="G14635" t="s">
        <v>89</v>
      </c>
      <c r="H14635" t="s">
        <v>93</v>
      </c>
    </row>
    <row r="14636" spans="1:8" x14ac:dyDescent="0.25">
      <c r="A14636" t="s">
        <v>459</v>
      </c>
      <c r="B14636" t="s">
        <v>1434</v>
      </c>
      <c r="C14636" t="s">
        <v>89</v>
      </c>
      <c r="D14636" t="s">
        <v>10880</v>
      </c>
      <c r="E14636" t="s">
        <v>10881</v>
      </c>
      <c r="F14636" t="s">
        <v>89</v>
      </c>
      <c r="G14636" t="s">
        <v>89</v>
      </c>
      <c r="H14636" t="s">
        <v>93</v>
      </c>
    </row>
    <row r="14637" spans="1:8" x14ac:dyDescent="0.25">
      <c r="A14637" t="s">
        <v>459</v>
      </c>
      <c r="B14637" t="s">
        <v>1417</v>
      </c>
      <c r="C14637" t="s">
        <v>89</v>
      </c>
      <c r="D14637" t="s">
        <v>10882</v>
      </c>
      <c r="E14637" t="s">
        <v>1506</v>
      </c>
      <c r="F14637" t="s">
        <v>89</v>
      </c>
      <c r="G14637" t="s">
        <v>89</v>
      </c>
      <c r="H14637" t="s">
        <v>93</v>
      </c>
    </row>
    <row r="14638" spans="1:8" x14ac:dyDescent="0.25">
      <c r="A14638" t="s">
        <v>459</v>
      </c>
      <c r="B14638" t="s">
        <v>6223</v>
      </c>
      <c r="C14638" t="s">
        <v>89</v>
      </c>
      <c r="D14638" t="s">
        <v>10883</v>
      </c>
      <c r="E14638" t="s">
        <v>1272</v>
      </c>
      <c r="F14638" t="s">
        <v>89</v>
      </c>
      <c r="G14638" t="s">
        <v>89</v>
      </c>
      <c r="H14638" t="s">
        <v>93</v>
      </c>
    </row>
    <row r="14639" spans="1:8" x14ac:dyDescent="0.25">
      <c r="A14639" t="s">
        <v>459</v>
      </c>
      <c r="B14639" t="s">
        <v>10884</v>
      </c>
      <c r="C14639" t="s">
        <v>89</v>
      </c>
      <c r="D14639" t="s">
        <v>10885</v>
      </c>
      <c r="E14639" t="s">
        <v>1377</v>
      </c>
      <c r="F14639" t="s">
        <v>89</v>
      </c>
      <c r="G14639" t="s">
        <v>89</v>
      </c>
      <c r="H14639" t="s">
        <v>93</v>
      </c>
    </row>
    <row r="14640" spans="1:8" x14ac:dyDescent="0.25">
      <c r="A14640" t="s">
        <v>459</v>
      </c>
      <c r="B14640" t="s">
        <v>10886</v>
      </c>
      <c r="C14640" t="s">
        <v>89</v>
      </c>
      <c r="D14640" t="s">
        <v>10887</v>
      </c>
      <c r="E14640" t="s">
        <v>1278</v>
      </c>
      <c r="F14640" t="s">
        <v>89</v>
      </c>
      <c r="G14640" t="s">
        <v>89</v>
      </c>
      <c r="H14640" t="s">
        <v>93</v>
      </c>
    </row>
    <row r="14641" spans="1:8" x14ac:dyDescent="0.25">
      <c r="A14641" t="s">
        <v>459</v>
      </c>
      <c r="B14641" t="s">
        <v>6221</v>
      </c>
      <c r="C14641" t="s">
        <v>89</v>
      </c>
      <c r="D14641" t="s">
        <v>10888</v>
      </c>
      <c r="E14641" t="s">
        <v>1162</v>
      </c>
      <c r="F14641" t="s">
        <v>89</v>
      </c>
      <c r="G14641" t="s">
        <v>89</v>
      </c>
      <c r="H14641" t="s">
        <v>93</v>
      </c>
    </row>
    <row r="14642" spans="1:8" x14ac:dyDescent="0.25">
      <c r="A14642" t="s">
        <v>459</v>
      </c>
      <c r="B14642" t="s">
        <v>10889</v>
      </c>
      <c r="C14642" t="s">
        <v>89</v>
      </c>
      <c r="D14642" t="s">
        <v>10890</v>
      </c>
      <c r="E14642" t="s">
        <v>1162</v>
      </c>
      <c r="F14642" t="s">
        <v>89</v>
      </c>
      <c r="G14642" t="s">
        <v>89</v>
      </c>
      <c r="H14642" t="s">
        <v>93</v>
      </c>
    </row>
    <row r="14643" spans="1:8" x14ac:dyDescent="0.25">
      <c r="A14643" t="s">
        <v>459</v>
      </c>
      <c r="B14643" t="s">
        <v>1428</v>
      </c>
      <c r="C14643" t="s">
        <v>89</v>
      </c>
      <c r="D14643" t="s">
        <v>10891</v>
      </c>
      <c r="E14643" t="s">
        <v>1427</v>
      </c>
      <c r="F14643" t="s">
        <v>89</v>
      </c>
      <c r="G14643" t="s">
        <v>89</v>
      </c>
      <c r="H14643" t="s">
        <v>93</v>
      </c>
    </row>
    <row r="14644" spans="1:8" x14ac:dyDescent="0.25">
      <c r="A14644" t="s">
        <v>459</v>
      </c>
      <c r="B14644" t="s">
        <v>10892</v>
      </c>
      <c r="C14644" t="s">
        <v>89</v>
      </c>
      <c r="D14644" t="s">
        <v>10893</v>
      </c>
      <c r="E14644" t="s">
        <v>2668</v>
      </c>
      <c r="F14644" t="s">
        <v>89</v>
      </c>
      <c r="G14644" t="s">
        <v>89</v>
      </c>
      <c r="H14644" t="s">
        <v>93</v>
      </c>
    </row>
    <row r="14645" spans="1:8" x14ac:dyDescent="0.25">
      <c r="A14645" t="s">
        <v>459</v>
      </c>
      <c r="B14645" t="s">
        <v>10894</v>
      </c>
      <c r="C14645" t="s">
        <v>89</v>
      </c>
      <c r="D14645" t="s">
        <v>89</v>
      </c>
      <c r="E14645" t="s">
        <v>2404</v>
      </c>
      <c r="F14645" t="s">
        <v>89</v>
      </c>
      <c r="G14645" t="s">
        <v>89</v>
      </c>
      <c r="H14645" t="s">
        <v>93</v>
      </c>
    </row>
    <row r="14646" spans="1:8" x14ac:dyDescent="0.25">
      <c r="A14646" t="s">
        <v>459</v>
      </c>
      <c r="B14646" t="s">
        <v>10895</v>
      </c>
      <c r="C14646" t="s">
        <v>89</v>
      </c>
      <c r="D14646" t="s">
        <v>89</v>
      </c>
      <c r="E14646" t="s">
        <v>2668</v>
      </c>
      <c r="F14646" t="s">
        <v>89</v>
      </c>
      <c r="G14646" t="s">
        <v>89</v>
      </c>
      <c r="H14646" t="s">
        <v>93</v>
      </c>
    </row>
    <row r="14647" spans="1:8" x14ac:dyDescent="0.25">
      <c r="A14647" t="s">
        <v>459</v>
      </c>
      <c r="B14647" t="s">
        <v>10896</v>
      </c>
      <c r="C14647" t="s">
        <v>89</v>
      </c>
      <c r="D14647" t="s">
        <v>89</v>
      </c>
      <c r="E14647" t="s">
        <v>4729</v>
      </c>
      <c r="F14647" t="s">
        <v>89</v>
      </c>
      <c r="G14647" t="s">
        <v>89</v>
      </c>
      <c r="H14647" t="s">
        <v>93</v>
      </c>
    </row>
    <row r="14648" spans="1:8" x14ac:dyDescent="0.25">
      <c r="A14648" t="s">
        <v>459</v>
      </c>
      <c r="B14648" t="s">
        <v>10897</v>
      </c>
      <c r="C14648" t="s">
        <v>89</v>
      </c>
      <c r="D14648" t="s">
        <v>89</v>
      </c>
      <c r="E14648" t="s">
        <v>1427</v>
      </c>
      <c r="F14648" t="s">
        <v>89</v>
      </c>
      <c r="G14648" t="s">
        <v>89</v>
      </c>
      <c r="H14648" t="s">
        <v>93</v>
      </c>
    </row>
    <row r="14649" spans="1:8" x14ac:dyDescent="0.25">
      <c r="A14649" t="s">
        <v>459</v>
      </c>
      <c r="B14649" t="s">
        <v>10898</v>
      </c>
      <c r="C14649" t="s">
        <v>89</v>
      </c>
      <c r="D14649" t="s">
        <v>89</v>
      </c>
      <c r="E14649" t="s">
        <v>1427</v>
      </c>
      <c r="F14649" t="s">
        <v>89</v>
      </c>
      <c r="G14649" t="s">
        <v>89</v>
      </c>
      <c r="H14649" t="s">
        <v>93</v>
      </c>
    </row>
    <row r="14650" spans="1:8" x14ac:dyDescent="0.25">
      <c r="A14650" t="s">
        <v>459</v>
      </c>
      <c r="B14650" t="s">
        <v>10899</v>
      </c>
      <c r="C14650" t="s">
        <v>89</v>
      </c>
      <c r="D14650" t="s">
        <v>89</v>
      </c>
      <c r="E14650" t="s">
        <v>1427</v>
      </c>
      <c r="F14650" t="s">
        <v>89</v>
      </c>
      <c r="G14650" t="s">
        <v>89</v>
      </c>
      <c r="H14650" t="s">
        <v>93</v>
      </c>
    </row>
    <row r="14651" spans="1:8" x14ac:dyDescent="0.25">
      <c r="A14651" t="s">
        <v>459</v>
      </c>
      <c r="B14651" t="s">
        <v>10900</v>
      </c>
      <c r="C14651" t="s">
        <v>89</v>
      </c>
      <c r="D14651" t="s">
        <v>89</v>
      </c>
      <c r="E14651" t="s">
        <v>1427</v>
      </c>
      <c r="F14651" t="s">
        <v>89</v>
      </c>
      <c r="G14651" t="s">
        <v>89</v>
      </c>
      <c r="H14651" t="s">
        <v>93</v>
      </c>
    </row>
    <row r="14652" spans="1:8" x14ac:dyDescent="0.25">
      <c r="A14652" t="s">
        <v>459</v>
      </c>
      <c r="B14652" t="s">
        <v>10901</v>
      </c>
      <c r="C14652" t="s">
        <v>89</v>
      </c>
      <c r="D14652" t="s">
        <v>89</v>
      </c>
      <c r="E14652" t="s">
        <v>1427</v>
      </c>
      <c r="F14652" t="s">
        <v>89</v>
      </c>
      <c r="G14652" t="s">
        <v>89</v>
      </c>
      <c r="H14652" t="s">
        <v>93</v>
      </c>
    </row>
    <row r="14653" spans="1:8" x14ac:dyDescent="0.25">
      <c r="A14653" t="s">
        <v>459</v>
      </c>
      <c r="B14653" t="s">
        <v>10902</v>
      </c>
      <c r="C14653" t="s">
        <v>89</v>
      </c>
      <c r="D14653" t="s">
        <v>89</v>
      </c>
      <c r="E14653" t="s">
        <v>1133</v>
      </c>
      <c r="F14653" t="s">
        <v>89</v>
      </c>
      <c r="G14653" t="s">
        <v>89</v>
      </c>
      <c r="H14653" t="s">
        <v>93</v>
      </c>
    </row>
    <row r="14654" spans="1:8" x14ac:dyDescent="0.25">
      <c r="A14654" t="s">
        <v>459</v>
      </c>
      <c r="B14654" t="s">
        <v>10903</v>
      </c>
      <c r="C14654" t="s">
        <v>89</v>
      </c>
      <c r="D14654" t="s">
        <v>89</v>
      </c>
      <c r="E14654" t="s">
        <v>1133</v>
      </c>
      <c r="F14654" t="s">
        <v>89</v>
      </c>
      <c r="G14654" t="s">
        <v>89</v>
      </c>
      <c r="H14654" t="s">
        <v>93</v>
      </c>
    </row>
    <row r="14655" spans="1:8" x14ac:dyDescent="0.25">
      <c r="A14655" t="s">
        <v>459</v>
      </c>
      <c r="B14655" t="s">
        <v>10904</v>
      </c>
      <c r="C14655" t="s">
        <v>89</v>
      </c>
      <c r="D14655" t="s">
        <v>89</v>
      </c>
      <c r="E14655" t="s">
        <v>1221</v>
      </c>
      <c r="F14655" t="s">
        <v>89</v>
      </c>
      <c r="G14655" t="s">
        <v>89</v>
      </c>
      <c r="H14655" t="s">
        <v>93</v>
      </c>
    </row>
    <row r="14656" spans="1:8" x14ac:dyDescent="0.25">
      <c r="A14656" t="s">
        <v>459</v>
      </c>
      <c r="B14656" t="s">
        <v>10905</v>
      </c>
      <c r="C14656" t="s">
        <v>89</v>
      </c>
      <c r="D14656" t="s">
        <v>89</v>
      </c>
      <c r="E14656" t="s">
        <v>1221</v>
      </c>
      <c r="F14656" t="s">
        <v>89</v>
      </c>
      <c r="G14656" t="s">
        <v>89</v>
      </c>
      <c r="H14656" t="s">
        <v>93</v>
      </c>
    </row>
    <row r="14657" spans="1:8" x14ac:dyDescent="0.25">
      <c r="A14657" t="s">
        <v>459</v>
      </c>
      <c r="B14657" t="s">
        <v>10906</v>
      </c>
      <c r="C14657" t="s">
        <v>89</v>
      </c>
      <c r="D14657" t="s">
        <v>89</v>
      </c>
      <c r="E14657" t="s">
        <v>1221</v>
      </c>
      <c r="F14657" t="s">
        <v>89</v>
      </c>
      <c r="G14657" t="s">
        <v>89</v>
      </c>
      <c r="H14657" t="s">
        <v>93</v>
      </c>
    </row>
    <row r="14658" spans="1:8" x14ac:dyDescent="0.25">
      <c r="A14658" t="s">
        <v>459</v>
      </c>
      <c r="B14658" t="s">
        <v>6350</v>
      </c>
      <c r="C14658" t="s">
        <v>89</v>
      </c>
      <c r="D14658" t="s">
        <v>89</v>
      </c>
      <c r="E14658" t="s">
        <v>1133</v>
      </c>
      <c r="F14658" t="s">
        <v>89</v>
      </c>
      <c r="G14658" t="s">
        <v>89</v>
      </c>
      <c r="H14658" t="s">
        <v>93</v>
      </c>
    </row>
    <row r="14659" spans="1:8" x14ac:dyDescent="0.25">
      <c r="A14659" t="s">
        <v>459</v>
      </c>
      <c r="B14659" t="s">
        <v>10907</v>
      </c>
      <c r="C14659" t="s">
        <v>89</v>
      </c>
      <c r="D14659" t="s">
        <v>89</v>
      </c>
      <c r="E14659" t="s">
        <v>1233</v>
      </c>
      <c r="F14659" t="s">
        <v>89</v>
      </c>
      <c r="G14659" t="s">
        <v>89</v>
      </c>
      <c r="H14659" t="s">
        <v>93</v>
      </c>
    </row>
    <row r="14660" spans="1:8" x14ac:dyDescent="0.25">
      <c r="A14660" t="s">
        <v>459</v>
      </c>
      <c r="B14660" t="s">
        <v>10908</v>
      </c>
      <c r="C14660" t="s">
        <v>89</v>
      </c>
      <c r="D14660" t="s">
        <v>89</v>
      </c>
      <c r="E14660" t="s">
        <v>1133</v>
      </c>
      <c r="F14660" t="s">
        <v>89</v>
      </c>
      <c r="G14660" t="s">
        <v>89</v>
      </c>
      <c r="H14660" t="s">
        <v>93</v>
      </c>
    </row>
    <row r="14661" spans="1:8" x14ac:dyDescent="0.25">
      <c r="A14661" t="s">
        <v>459</v>
      </c>
      <c r="B14661" t="s">
        <v>6131</v>
      </c>
      <c r="C14661" t="s">
        <v>89</v>
      </c>
      <c r="D14661" t="s">
        <v>89</v>
      </c>
      <c r="E14661" t="s">
        <v>1388</v>
      </c>
      <c r="F14661" t="s">
        <v>89</v>
      </c>
      <c r="G14661" t="s">
        <v>89</v>
      </c>
      <c r="H14661" t="s">
        <v>93</v>
      </c>
    </row>
    <row r="14662" spans="1:8" x14ac:dyDescent="0.25">
      <c r="A14662" t="s">
        <v>459</v>
      </c>
      <c r="B14662" t="s">
        <v>6130</v>
      </c>
      <c r="C14662" t="s">
        <v>89</v>
      </c>
      <c r="D14662" t="s">
        <v>89</v>
      </c>
      <c r="E14662" t="s">
        <v>1129</v>
      </c>
      <c r="F14662" t="s">
        <v>89</v>
      </c>
      <c r="G14662" t="s">
        <v>89</v>
      </c>
      <c r="H14662" t="s">
        <v>93</v>
      </c>
    </row>
    <row r="14663" spans="1:8" x14ac:dyDescent="0.25">
      <c r="A14663" t="s">
        <v>459</v>
      </c>
      <c r="B14663" t="s">
        <v>10909</v>
      </c>
      <c r="C14663" t="s">
        <v>89</v>
      </c>
      <c r="D14663" t="s">
        <v>89</v>
      </c>
      <c r="E14663" t="s">
        <v>1286</v>
      </c>
      <c r="F14663" t="s">
        <v>89</v>
      </c>
      <c r="G14663" t="s">
        <v>89</v>
      </c>
      <c r="H14663" t="s">
        <v>93</v>
      </c>
    </row>
    <row r="14664" spans="1:8" x14ac:dyDescent="0.25">
      <c r="A14664" t="s">
        <v>459</v>
      </c>
      <c r="B14664" t="s">
        <v>10910</v>
      </c>
      <c r="C14664" t="s">
        <v>89</v>
      </c>
      <c r="D14664" t="s">
        <v>10911</v>
      </c>
      <c r="E14664" t="s">
        <v>2665</v>
      </c>
      <c r="F14664" t="s">
        <v>89</v>
      </c>
      <c r="G14664" t="s">
        <v>89</v>
      </c>
      <c r="H14664" t="s">
        <v>93</v>
      </c>
    </row>
    <row r="14665" spans="1:8" x14ac:dyDescent="0.25">
      <c r="A14665" t="s">
        <v>459</v>
      </c>
      <c r="B14665" t="s">
        <v>10912</v>
      </c>
      <c r="C14665" t="s">
        <v>89</v>
      </c>
      <c r="D14665" t="s">
        <v>89</v>
      </c>
      <c r="E14665" t="s">
        <v>1218</v>
      </c>
      <c r="F14665" t="s">
        <v>89</v>
      </c>
      <c r="G14665" t="s">
        <v>89</v>
      </c>
      <c r="H14665" t="s">
        <v>93</v>
      </c>
    </row>
    <row r="14666" spans="1:8" x14ac:dyDescent="0.25">
      <c r="A14666" t="s">
        <v>459</v>
      </c>
      <c r="B14666" t="s">
        <v>10913</v>
      </c>
      <c r="C14666" t="s">
        <v>89</v>
      </c>
      <c r="D14666" t="s">
        <v>89</v>
      </c>
      <c r="E14666" t="s">
        <v>1196</v>
      </c>
      <c r="F14666" t="s">
        <v>89</v>
      </c>
      <c r="G14666" t="s">
        <v>89</v>
      </c>
      <c r="H14666" t="s">
        <v>93</v>
      </c>
    </row>
    <row r="14667" spans="1:8" x14ac:dyDescent="0.25">
      <c r="A14667" t="s">
        <v>459</v>
      </c>
      <c r="B14667" t="s">
        <v>10914</v>
      </c>
      <c r="C14667" t="s">
        <v>89</v>
      </c>
      <c r="D14667" t="s">
        <v>89</v>
      </c>
      <c r="E14667" t="s">
        <v>1286</v>
      </c>
      <c r="F14667" t="s">
        <v>89</v>
      </c>
      <c r="G14667" t="s">
        <v>89</v>
      </c>
      <c r="H14667" t="s">
        <v>93</v>
      </c>
    </row>
    <row r="14668" spans="1:8" x14ac:dyDescent="0.25">
      <c r="A14668" t="s">
        <v>459</v>
      </c>
      <c r="B14668" t="s">
        <v>10915</v>
      </c>
      <c r="C14668" t="s">
        <v>89</v>
      </c>
      <c r="D14668" t="s">
        <v>89</v>
      </c>
      <c r="E14668" t="s">
        <v>1202</v>
      </c>
      <c r="F14668" t="s">
        <v>89</v>
      </c>
      <c r="G14668" t="s">
        <v>89</v>
      </c>
      <c r="H14668" t="s">
        <v>93</v>
      </c>
    </row>
    <row r="14669" spans="1:8" x14ac:dyDescent="0.25">
      <c r="A14669" t="s">
        <v>459</v>
      </c>
      <c r="B14669" t="s">
        <v>10916</v>
      </c>
      <c r="C14669" t="s">
        <v>89</v>
      </c>
      <c r="D14669" t="s">
        <v>89</v>
      </c>
      <c r="E14669" t="s">
        <v>1504</v>
      </c>
      <c r="F14669" t="s">
        <v>89</v>
      </c>
      <c r="G14669" t="s">
        <v>89</v>
      </c>
      <c r="H14669" t="s">
        <v>93</v>
      </c>
    </row>
    <row r="14670" spans="1:8" x14ac:dyDescent="0.25">
      <c r="A14670" t="s">
        <v>459</v>
      </c>
      <c r="B14670" t="s">
        <v>1124</v>
      </c>
      <c r="C14670" t="s">
        <v>89</v>
      </c>
      <c r="D14670" t="s">
        <v>89</v>
      </c>
      <c r="E14670" t="s">
        <v>1123</v>
      </c>
      <c r="F14670" t="s">
        <v>89</v>
      </c>
      <c r="G14670" t="s">
        <v>89</v>
      </c>
      <c r="H14670" t="s">
        <v>93</v>
      </c>
    </row>
    <row r="14671" spans="1:8" x14ac:dyDescent="0.25">
      <c r="A14671" t="s">
        <v>459</v>
      </c>
      <c r="B14671" t="s">
        <v>1125</v>
      </c>
      <c r="C14671" t="s">
        <v>89</v>
      </c>
      <c r="D14671" t="s">
        <v>89</v>
      </c>
      <c r="E14671" t="s">
        <v>1123</v>
      </c>
      <c r="F14671" t="s">
        <v>89</v>
      </c>
      <c r="G14671" t="s">
        <v>89</v>
      </c>
      <c r="H14671" t="s">
        <v>93</v>
      </c>
    </row>
    <row r="14672" spans="1:8" x14ac:dyDescent="0.25">
      <c r="A14672" t="s">
        <v>459</v>
      </c>
      <c r="B14672" t="s">
        <v>10917</v>
      </c>
      <c r="C14672" t="s">
        <v>89</v>
      </c>
      <c r="D14672" t="s">
        <v>89</v>
      </c>
      <c r="E14672" t="s">
        <v>1202</v>
      </c>
      <c r="F14672" t="s">
        <v>89</v>
      </c>
      <c r="G14672" t="s">
        <v>89</v>
      </c>
      <c r="H14672" t="s">
        <v>93</v>
      </c>
    </row>
    <row r="14673" spans="1:8" x14ac:dyDescent="0.25">
      <c r="A14673" t="s">
        <v>459</v>
      </c>
      <c r="B14673" t="s">
        <v>10918</v>
      </c>
      <c r="C14673" t="s">
        <v>89</v>
      </c>
      <c r="D14673" t="s">
        <v>89</v>
      </c>
      <c r="E14673" t="s">
        <v>1196</v>
      </c>
      <c r="F14673" t="s">
        <v>89</v>
      </c>
      <c r="G14673" t="s">
        <v>89</v>
      </c>
      <c r="H14673" t="s">
        <v>93</v>
      </c>
    </row>
    <row r="14674" spans="1:8" x14ac:dyDescent="0.25">
      <c r="A14674" t="s">
        <v>459</v>
      </c>
      <c r="B14674" t="s">
        <v>10919</v>
      </c>
      <c r="C14674" t="s">
        <v>89</v>
      </c>
      <c r="D14674" t="s">
        <v>89</v>
      </c>
      <c r="E14674" t="s">
        <v>1231</v>
      </c>
      <c r="F14674" t="s">
        <v>89</v>
      </c>
      <c r="G14674" t="s">
        <v>89</v>
      </c>
      <c r="H14674" t="s">
        <v>93</v>
      </c>
    </row>
    <row r="14675" spans="1:8" x14ac:dyDescent="0.25">
      <c r="A14675" t="s">
        <v>459</v>
      </c>
      <c r="B14675" t="s">
        <v>1130</v>
      </c>
      <c r="C14675" t="s">
        <v>89</v>
      </c>
      <c r="D14675" t="s">
        <v>89</v>
      </c>
      <c r="E14675" t="s">
        <v>1231</v>
      </c>
      <c r="F14675" t="s">
        <v>89</v>
      </c>
      <c r="G14675" t="s">
        <v>89</v>
      </c>
      <c r="H14675" t="s">
        <v>93</v>
      </c>
    </row>
    <row r="14676" spans="1:8" x14ac:dyDescent="0.25">
      <c r="A14676" t="s">
        <v>459</v>
      </c>
      <c r="B14676" t="s">
        <v>1132</v>
      </c>
      <c r="C14676" t="s">
        <v>89</v>
      </c>
      <c r="D14676" t="s">
        <v>89</v>
      </c>
      <c r="E14676" t="s">
        <v>1133</v>
      </c>
      <c r="F14676" t="s">
        <v>89</v>
      </c>
      <c r="G14676" t="s">
        <v>89</v>
      </c>
      <c r="H14676" t="s">
        <v>93</v>
      </c>
    </row>
    <row r="14677" spans="1:8" x14ac:dyDescent="0.25">
      <c r="A14677" t="s">
        <v>459</v>
      </c>
      <c r="B14677" t="s">
        <v>1268</v>
      </c>
      <c r="C14677" t="s">
        <v>89</v>
      </c>
      <c r="D14677" t="s">
        <v>89</v>
      </c>
      <c r="E14677" t="s">
        <v>1506</v>
      </c>
      <c r="F14677" t="s">
        <v>89</v>
      </c>
      <c r="G14677" t="s">
        <v>89</v>
      </c>
      <c r="H14677" t="s">
        <v>93</v>
      </c>
    </row>
    <row r="14678" spans="1:8" x14ac:dyDescent="0.25">
      <c r="A14678" t="s">
        <v>459</v>
      </c>
      <c r="B14678" t="s">
        <v>10920</v>
      </c>
      <c r="C14678" t="s">
        <v>89</v>
      </c>
      <c r="D14678" t="s">
        <v>89</v>
      </c>
      <c r="E14678" t="s">
        <v>1235</v>
      </c>
      <c r="F14678" t="s">
        <v>89</v>
      </c>
      <c r="G14678" t="s">
        <v>89</v>
      </c>
      <c r="H14678" t="s">
        <v>93</v>
      </c>
    </row>
    <row r="14679" spans="1:8" x14ac:dyDescent="0.25">
      <c r="A14679" t="s">
        <v>459</v>
      </c>
      <c r="B14679" t="s">
        <v>1138</v>
      </c>
      <c r="C14679" t="s">
        <v>89</v>
      </c>
      <c r="D14679" t="s">
        <v>89</v>
      </c>
      <c r="E14679" t="s">
        <v>1139</v>
      </c>
      <c r="F14679" t="s">
        <v>89</v>
      </c>
      <c r="G14679" t="s">
        <v>89</v>
      </c>
      <c r="H14679" t="s">
        <v>93</v>
      </c>
    </row>
    <row r="14680" spans="1:8" x14ac:dyDescent="0.25">
      <c r="A14680" t="s">
        <v>461</v>
      </c>
      <c r="B14680" t="s">
        <v>10810</v>
      </c>
      <c r="C14680" t="s">
        <v>89</v>
      </c>
      <c r="D14680" t="s">
        <v>10811</v>
      </c>
      <c r="E14680" t="s">
        <v>1153</v>
      </c>
      <c r="F14680" t="s">
        <v>89</v>
      </c>
      <c r="G14680" t="s">
        <v>89</v>
      </c>
      <c r="H14680" t="s">
        <v>93</v>
      </c>
    </row>
    <row r="14681" spans="1:8" x14ac:dyDescent="0.25">
      <c r="A14681" t="s">
        <v>461</v>
      </c>
      <c r="B14681" t="s">
        <v>10812</v>
      </c>
      <c r="C14681" t="s">
        <v>89</v>
      </c>
      <c r="D14681" t="s">
        <v>1559</v>
      </c>
      <c r="E14681" t="s">
        <v>3601</v>
      </c>
      <c r="F14681" t="s">
        <v>89</v>
      </c>
      <c r="G14681" t="s">
        <v>89</v>
      </c>
      <c r="H14681" t="s">
        <v>93</v>
      </c>
    </row>
    <row r="14682" spans="1:8" x14ac:dyDescent="0.25">
      <c r="A14682" t="s">
        <v>461</v>
      </c>
      <c r="B14682" t="s">
        <v>3380</v>
      </c>
      <c r="C14682" t="s">
        <v>89</v>
      </c>
      <c r="D14682" t="s">
        <v>6365</v>
      </c>
      <c r="E14682" t="s">
        <v>1238</v>
      </c>
      <c r="F14682" t="s">
        <v>89</v>
      </c>
      <c r="G14682" t="s">
        <v>89</v>
      </c>
      <c r="H14682" t="s">
        <v>93</v>
      </c>
    </row>
    <row r="14683" spans="1:8" x14ac:dyDescent="0.25">
      <c r="A14683" t="s">
        <v>461</v>
      </c>
      <c r="B14683" t="s">
        <v>10813</v>
      </c>
      <c r="C14683" t="s">
        <v>89</v>
      </c>
      <c r="D14683" t="s">
        <v>10814</v>
      </c>
      <c r="E14683" t="s">
        <v>1180</v>
      </c>
      <c r="F14683" t="s">
        <v>89</v>
      </c>
      <c r="G14683" t="s">
        <v>89</v>
      </c>
      <c r="H14683" t="s">
        <v>93</v>
      </c>
    </row>
    <row r="14684" spans="1:8" x14ac:dyDescent="0.25">
      <c r="A14684" t="s">
        <v>461</v>
      </c>
      <c r="B14684" t="s">
        <v>10815</v>
      </c>
      <c r="C14684" t="s">
        <v>89</v>
      </c>
      <c r="D14684" t="s">
        <v>10816</v>
      </c>
      <c r="E14684" t="s">
        <v>10817</v>
      </c>
      <c r="F14684" t="s">
        <v>89</v>
      </c>
      <c r="G14684" t="s">
        <v>89</v>
      </c>
      <c r="H14684" t="s">
        <v>93</v>
      </c>
    </row>
    <row r="14685" spans="1:8" x14ac:dyDescent="0.25">
      <c r="A14685" t="s">
        <v>461</v>
      </c>
      <c r="B14685" t="s">
        <v>10818</v>
      </c>
      <c r="C14685" t="s">
        <v>89</v>
      </c>
      <c r="D14685" t="s">
        <v>10819</v>
      </c>
      <c r="E14685" t="s">
        <v>1485</v>
      </c>
      <c r="F14685" t="s">
        <v>89</v>
      </c>
      <c r="G14685" t="s">
        <v>89</v>
      </c>
      <c r="H14685" t="s">
        <v>93</v>
      </c>
    </row>
    <row r="14686" spans="1:8" x14ac:dyDescent="0.25">
      <c r="A14686" t="s">
        <v>461</v>
      </c>
      <c r="B14686" t="s">
        <v>10820</v>
      </c>
      <c r="C14686" t="s">
        <v>89</v>
      </c>
      <c r="D14686" t="s">
        <v>10821</v>
      </c>
      <c r="E14686" t="s">
        <v>2524</v>
      </c>
      <c r="F14686" t="s">
        <v>89</v>
      </c>
      <c r="G14686" t="s">
        <v>89</v>
      </c>
      <c r="H14686" t="s">
        <v>93</v>
      </c>
    </row>
    <row r="14687" spans="1:8" x14ac:dyDescent="0.25">
      <c r="A14687" t="s">
        <v>461</v>
      </c>
      <c r="B14687" t="s">
        <v>3535</v>
      </c>
      <c r="C14687" t="s">
        <v>89</v>
      </c>
      <c r="D14687" t="s">
        <v>89</v>
      </c>
      <c r="E14687" t="s">
        <v>1135</v>
      </c>
      <c r="F14687" t="s">
        <v>89</v>
      </c>
      <c r="G14687" t="s">
        <v>89</v>
      </c>
      <c r="H14687" t="s">
        <v>93</v>
      </c>
    </row>
    <row r="14688" spans="1:8" x14ac:dyDescent="0.25">
      <c r="A14688" t="s">
        <v>461</v>
      </c>
      <c r="B14688" t="s">
        <v>10822</v>
      </c>
      <c r="C14688" t="s">
        <v>89</v>
      </c>
      <c r="D14688" t="s">
        <v>89</v>
      </c>
      <c r="E14688" t="s">
        <v>1770</v>
      </c>
      <c r="F14688" t="s">
        <v>89</v>
      </c>
      <c r="G14688" t="s">
        <v>89</v>
      </c>
      <c r="H14688" t="s">
        <v>93</v>
      </c>
    </row>
    <row r="14689" spans="1:8" x14ac:dyDescent="0.25">
      <c r="A14689" t="s">
        <v>461</v>
      </c>
      <c r="B14689" t="s">
        <v>10823</v>
      </c>
      <c r="C14689" t="s">
        <v>89</v>
      </c>
      <c r="D14689" t="s">
        <v>10824</v>
      </c>
      <c r="E14689" t="s">
        <v>1100</v>
      </c>
      <c r="F14689" t="s">
        <v>89</v>
      </c>
      <c r="G14689" t="s">
        <v>89</v>
      </c>
      <c r="H14689" t="s">
        <v>93</v>
      </c>
    </row>
    <row r="14690" spans="1:8" x14ac:dyDescent="0.25">
      <c r="A14690" t="s">
        <v>461</v>
      </c>
      <c r="B14690" t="s">
        <v>10825</v>
      </c>
      <c r="C14690" t="s">
        <v>89</v>
      </c>
      <c r="D14690" t="s">
        <v>10826</v>
      </c>
      <c r="E14690" t="s">
        <v>4729</v>
      </c>
      <c r="F14690" t="s">
        <v>89</v>
      </c>
      <c r="G14690" t="s">
        <v>89</v>
      </c>
      <c r="H14690" t="s">
        <v>93</v>
      </c>
    </row>
    <row r="14691" spans="1:8" x14ac:dyDescent="0.25">
      <c r="A14691" t="s">
        <v>461</v>
      </c>
      <c r="B14691" t="s">
        <v>10827</v>
      </c>
      <c r="C14691" t="s">
        <v>89</v>
      </c>
      <c r="D14691" t="s">
        <v>10828</v>
      </c>
      <c r="E14691" t="s">
        <v>1105</v>
      </c>
      <c r="F14691" t="s">
        <v>89</v>
      </c>
      <c r="G14691" t="s">
        <v>89</v>
      </c>
      <c r="H14691" t="s">
        <v>93</v>
      </c>
    </row>
    <row r="14692" spans="1:8" x14ac:dyDescent="0.25">
      <c r="A14692" t="s">
        <v>461</v>
      </c>
      <c r="B14692" t="s">
        <v>10829</v>
      </c>
      <c r="C14692" t="s">
        <v>89</v>
      </c>
      <c r="D14692" t="s">
        <v>10830</v>
      </c>
      <c r="E14692" t="s">
        <v>1097</v>
      </c>
      <c r="F14692" t="s">
        <v>89</v>
      </c>
      <c r="G14692" t="s">
        <v>89</v>
      </c>
      <c r="H14692" t="s">
        <v>93</v>
      </c>
    </row>
    <row r="14693" spans="1:8" x14ac:dyDescent="0.25">
      <c r="A14693" t="s">
        <v>461</v>
      </c>
      <c r="B14693" t="s">
        <v>10831</v>
      </c>
      <c r="C14693" t="s">
        <v>89</v>
      </c>
      <c r="D14693" t="s">
        <v>10832</v>
      </c>
      <c r="E14693" t="s">
        <v>3585</v>
      </c>
      <c r="F14693" t="s">
        <v>89</v>
      </c>
      <c r="G14693" t="s">
        <v>89</v>
      </c>
      <c r="H14693" t="s">
        <v>93</v>
      </c>
    </row>
    <row r="14694" spans="1:8" x14ac:dyDescent="0.25">
      <c r="A14694" t="s">
        <v>461</v>
      </c>
      <c r="B14694" t="s">
        <v>10833</v>
      </c>
      <c r="C14694" t="s">
        <v>89</v>
      </c>
      <c r="D14694" t="s">
        <v>10834</v>
      </c>
      <c r="E14694" t="s">
        <v>1615</v>
      </c>
      <c r="F14694" t="s">
        <v>89</v>
      </c>
      <c r="G14694" t="s">
        <v>89</v>
      </c>
      <c r="H14694" t="s">
        <v>93</v>
      </c>
    </row>
    <row r="14695" spans="1:8" x14ac:dyDescent="0.25">
      <c r="A14695" t="s">
        <v>461</v>
      </c>
      <c r="B14695" t="s">
        <v>10835</v>
      </c>
      <c r="C14695" t="s">
        <v>89</v>
      </c>
      <c r="D14695" t="s">
        <v>10836</v>
      </c>
      <c r="E14695" t="s">
        <v>3473</v>
      </c>
      <c r="F14695" t="s">
        <v>89</v>
      </c>
      <c r="G14695" t="s">
        <v>89</v>
      </c>
      <c r="H14695" t="s">
        <v>93</v>
      </c>
    </row>
    <row r="14696" spans="1:8" x14ac:dyDescent="0.25">
      <c r="A14696" t="s">
        <v>461</v>
      </c>
      <c r="B14696" t="s">
        <v>10837</v>
      </c>
      <c r="C14696" t="s">
        <v>89</v>
      </c>
      <c r="D14696" t="s">
        <v>10838</v>
      </c>
      <c r="E14696" t="s">
        <v>10839</v>
      </c>
      <c r="F14696" t="s">
        <v>89</v>
      </c>
      <c r="G14696" t="s">
        <v>89</v>
      </c>
      <c r="H14696" t="s">
        <v>93</v>
      </c>
    </row>
    <row r="14697" spans="1:8" x14ac:dyDescent="0.25">
      <c r="A14697" t="s">
        <v>461</v>
      </c>
      <c r="B14697" t="s">
        <v>10844</v>
      </c>
      <c r="C14697" t="s">
        <v>89</v>
      </c>
      <c r="D14697" t="s">
        <v>10845</v>
      </c>
      <c r="E14697" t="s">
        <v>1105</v>
      </c>
      <c r="F14697" t="s">
        <v>89</v>
      </c>
      <c r="G14697" t="s">
        <v>89</v>
      </c>
      <c r="H14697" t="s">
        <v>93</v>
      </c>
    </row>
    <row r="14698" spans="1:8" x14ac:dyDescent="0.25">
      <c r="A14698" t="s">
        <v>461</v>
      </c>
      <c r="B14698" t="s">
        <v>7469</v>
      </c>
      <c r="C14698" t="s">
        <v>89</v>
      </c>
      <c r="D14698" t="s">
        <v>10846</v>
      </c>
      <c r="E14698" t="s">
        <v>1427</v>
      </c>
      <c r="F14698" t="s">
        <v>89</v>
      </c>
      <c r="G14698" t="s">
        <v>89</v>
      </c>
      <c r="H14698" t="s">
        <v>93</v>
      </c>
    </row>
    <row r="14699" spans="1:8" x14ac:dyDescent="0.25">
      <c r="A14699" t="s">
        <v>461</v>
      </c>
      <c r="B14699" t="s">
        <v>10847</v>
      </c>
      <c r="C14699" t="s">
        <v>89</v>
      </c>
      <c r="D14699" t="s">
        <v>10848</v>
      </c>
      <c r="E14699" t="s">
        <v>2665</v>
      </c>
      <c r="F14699" t="s">
        <v>89</v>
      </c>
      <c r="G14699" t="s">
        <v>89</v>
      </c>
      <c r="H14699" t="s">
        <v>93</v>
      </c>
    </row>
    <row r="14700" spans="1:8" x14ac:dyDescent="0.25">
      <c r="A14700" t="s">
        <v>461</v>
      </c>
      <c r="B14700" t="s">
        <v>10849</v>
      </c>
      <c r="C14700" t="s">
        <v>89</v>
      </c>
      <c r="D14700" t="s">
        <v>10850</v>
      </c>
      <c r="E14700" t="s">
        <v>1278</v>
      </c>
      <c r="F14700" t="s">
        <v>89</v>
      </c>
      <c r="G14700" t="s">
        <v>89</v>
      </c>
      <c r="H14700" t="s">
        <v>93</v>
      </c>
    </row>
    <row r="14701" spans="1:8" x14ac:dyDescent="0.25">
      <c r="A14701" t="s">
        <v>461</v>
      </c>
      <c r="B14701" t="s">
        <v>10853</v>
      </c>
      <c r="C14701" t="s">
        <v>89</v>
      </c>
      <c r="D14701" t="s">
        <v>10854</v>
      </c>
      <c r="E14701" t="s">
        <v>2404</v>
      </c>
      <c r="F14701" t="s">
        <v>89</v>
      </c>
      <c r="G14701" t="s">
        <v>89</v>
      </c>
      <c r="H14701" t="s">
        <v>93</v>
      </c>
    </row>
    <row r="14702" spans="1:8" x14ac:dyDescent="0.25">
      <c r="A14702" t="s">
        <v>461</v>
      </c>
      <c r="B14702" t="s">
        <v>10855</v>
      </c>
      <c r="C14702" t="s">
        <v>89</v>
      </c>
      <c r="D14702" t="s">
        <v>10856</v>
      </c>
      <c r="E14702" t="s">
        <v>3578</v>
      </c>
      <c r="F14702" t="s">
        <v>89</v>
      </c>
      <c r="G14702" t="s">
        <v>89</v>
      </c>
      <c r="H14702" t="s">
        <v>93</v>
      </c>
    </row>
    <row r="14703" spans="1:8" x14ac:dyDescent="0.25">
      <c r="A14703" t="s">
        <v>461</v>
      </c>
      <c r="B14703" t="s">
        <v>10859</v>
      </c>
      <c r="C14703" t="s">
        <v>89</v>
      </c>
      <c r="D14703" t="s">
        <v>10860</v>
      </c>
      <c r="E14703" t="s">
        <v>10861</v>
      </c>
      <c r="F14703" t="s">
        <v>89</v>
      </c>
      <c r="G14703" t="s">
        <v>89</v>
      </c>
      <c r="H14703" t="s">
        <v>93</v>
      </c>
    </row>
    <row r="14704" spans="1:8" x14ac:dyDescent="0.25">
      <c r="A14704" t="s">
        <v>461</v>
      </c>
      <c r="B14704" t="s">
        <v>10864</v>
      </c>
      <c r="C14704" t="s">
        <v>89</v>
      </c>
      <c r="D14704" t="s">
        <v>10865</v>
      </c>
      <c r="E14704" t="s">
        <v>10866</v>
      </c>
      <c r="F14704" t="s">
        <v>89</v>
      </c>
      <c r="G14704" t="s">
        <v>89</v>
      </c>
      <c r="H14704" t="s">
        <v>93</v>
      </c>
    </row>
    <row r="14705" spans="1:8" x14ac:dyDescent="0.25">
      <c r="A14705" t="s">
        <v>461</v>
      </c>
      <c r="B14705" t="s">
        <v>10867</v>
      </c>
      <c r="C14705" t="s">
        <v>89</v>
      </c>
      <c r="D14705" t="s">
        <v>10868</v>
      </c>
      <c r="E14705" t="s">
        <v>1153</v>
      </c>
      <c r="F14705" t="s">
        <v>89</v>
      </c>
      <c r="G14705" t="s">
        <v>89</v>
      </c>
      <c r="H14705" t="s">
        <v>93</v>
      </c>
    </row>
    <row r="14706" spans="1:8" x14ac:dyDescent="0.25">
      <c r="A14706" t="s">
        <v>461</v>
      </c>
      <c r="B14706" t="s">
        <v>10869</v>
      </c>
      <c r="C14706" t="s">
        <v>89</v>
      </c>
      <c r="D14706" t="s">
        <v>10870</v>
      </c>
      <c r="E14706" t="s">
        <v>1770</v>
      </c>
      <c r="F14706" t="s">
        <v>89</v>
      </c>
      <c r="G14706" t="s">
        <v>89</v>
      </c>
      <c r="H14706" t="s">
        <v>93</v>
      </c>
    </row>
    <row r="14707" spans="1:8" x14ac:dyDescent="0.25">
      <c r="A14707" t="s">
        <v>461</v>
      </c>
      <c r="B14707" t="s">
        <v>10871</v>
      </c>
      <c r="C14707" t="s">
        <v>89</v>
      </c>
      <c r="D14707" t="s">
        <v>10872</v>
      </c>
      <c r="E14707" t="s">
        <v>2925</v>
      </c>
      <c r="F14707" t="s">
        <v>89</v>
      </c>
      <c r="G14707" t="s">
        <v>89</v>
      </c>
      <c r="H14707" t="s">
        <v>93</v>
      </c>
    </row>
    <row r="14708" spans="1:8" x14ac:dyDescent="0.25">
      <c r="A14708" t="s">
        <v>461</v>
      </c>
      <c r="B14708" t="s">
        <v>10873</v>
      </c>
      <c r="C14708" t="s">
        <v>89</v>
      </c>
      <c r="D14708" t="s">
        <v>10874</v>
      </c>
      <c r="E14708" t="s">
        <v>1142</v>
      </c>
      <c r="F14708" t="s">
        <v>89</v>
      </c>
      <c r="G14708" t="s">
        <v>89</v>
      </c>
      <c r="H14708" t="s">
        <v>93</v>
      </c>
    </row>
    <row r="14709" spans="1:8" x14ac:dyDescent="0.25">
      <c r="A14709" t="s">
        <v>461</v>
      </c>
      <c r="B14709" t="s">
        <v>10921</v>
      </c>
      <c r="C14709" t="s">
        <v>89</v>
      </c>
      <c r="D14709" t="s">
        <v>10922</v>
      </c>
      <c r="E14709" t="s">
        <v>1194</v>
      </c>
      <c r="F14709" t="s">
        <v>89</v>
      </c>
      <c r="G14709" t="s">
        <v>89</v>
      </c>
      <c r="H14709" t="s">
        <v>93</v>
      </c>
    </row>
    <row r="14710" spans="1:8" x14ac:dyDescent="0.25">
      <c r="A14710" t="s">
        <v>461</v>
      </c>
      <c r="B14710" t="s">
        <v>10875</v>
      </c>
      <c r="C14710" t="s">
        <v>89</v>
      </c>
      <c r="D14710" t="s">
        <v>10876</v>
      </c>
      <c r="E14710" t="s">
        <v>1447</v>
      </c>
      <c r="F14710" t="s">
        <v>89</v>
      </c>
      <c r="G14710" t="s">
        <v>89</v>
      </c>
      <c r="H14710" t="s">
        <v>93</v>
      </c>
    </row>
    <row r="14711" spans="1:8" x14ac:dyDescent="0.25">
      <c r="A14711" t="s">
        <v>461</v>
      </c>
      <c r="B14711" t="s">
        <v>1555</v>
      </c>
      <c r="C14711" t="s">
        <v>89</v>
      </c>
      <c r="D14711" t="s">
        <v>10877</v>
      </c>
      <c r="E14711" t="s">
        <v>1119</v>
      </c>
      <c r="F14711" t="s">
        <v>89</v>
      </c>
      <c r="G14711" t="s">
        <v>89</v>
      </c>
      <c r="H14711" t="s">
        <v>93</v>
      </c>
    </row>
    <row r="14712" spans="1:8" x14ac:dyDescent="0.25">
      <c r="A14712" t="s">
        <v>461</v>
      </c>
      <c r="B14712" t="s">
        <v>1421</v>
      </c>
      <c r="C14712" t="s">
        <v>89</v>
      </c>
      <c r="D14712" t="s">
        <v>10878</v>
      </c>
      <c r="E14712" t="s">
        <v>1485</v>
      </c>
      <c r="F14712" t="s">
        <v>89</v>
      </c>
      <c r="G14712" t="s">
        <v>89</v>
      </c>
      <c r="H14712" t="s">
        <v>93</v>
      </c>
    </row>
    <row r="14713" spans="1:8" x14ac:dyDescent="0.25">
      <c r="A14713" t="s">
        <v>461</v>
      </c>
      <c r="B14713" t="s">
        <v>1501</v>
      </c>
      <c r="C14713" t="s">
        <v>89</v>
      </c>
      <c r="D14713" t="s">
        <v>10876</v>
      </c>
      <c r="E14713" t="s">
        <v>1447</v>
      </c>
      <c r="F14713" t="s">
        <v>89</v>
      </c>
      <c r="G14713" t="s">
        <v>89</v>
      </c>
      <c r="H14713" t="s">
        <v>93</v>
      </c>
    </row>
    <row r="14714" spans="1:8" x14ac:dyDescent="0.25">
      <c r="A14714" t="s">
        <v>461</v>
      </c>
      <c r="B14714" t="s">
        <v>6097</v>
      </c>
      <c r="C14714" t="s">
        <v>89</v>
      </c>
      <c r="D14714" t="s">
        <v>10879</v>
      </c>
      <c r="E14714" t="s">
        <v>8497</v>
      </c>
      <c r="F14714" t="s">
        <v>89</v>
      </c>
      <c r="G14714" t="s">
        <v>89</v>
      </c>
      <c r="H14714" t="s">
        <v>93</v>
      </c>
    </row>
    <row r="14715" spans="1:8" x14ac:dyDescent="0.25">
      <c r="A14715" t="s">
        <v>461</v>
      </c>
      <c r="B14715" t="s">
        <v>1434</v>
      </c>
      <c r="C14715" t="s">
        <v>89</v>
      </c>
      <c r="D14715" t="s">
        <v>10880</v>
      </c>
      <c r="E14715" t="s">
        <v>10881</v>
      </c>
      <c r="F14715" t="s">
        <v>89</v>
      </c>
      <c r="G14715" t="s">
        <v>89</v>
      </c>
      <c r="H14715" t="s">
        <v>93</v>
      </c>
    </row>
    <row r="14716" spans="1:8" x14ac:dyDescent="0.25">
      <c r="A14716" t="s">
        <v>461</v>
      </c>
      <c r="B14716" t="s">
        <v>1417</v>
      </c>
      <c r="C14716" t="s">
        <v>89</v>
      </c>
      <c r="D14716" t="s">
        <v>10882</v>
      </c>
      <c r="E14716" t="s">
        <v>1506</v>
      </c>
      <c r="F14716" t="s">
        <v>89</v>
      </c>
      <c r="G14716" t="s">
        <v>89</v>
      </c>
      <c r="H14716" t="s">
        <v>93</v>
      </c>
    </row>
    <row r="14717" spans="1:8" x14ac:dyDescent="0.25">
      <c r="A14717" t="s">
        <v>461</v>
      </c>
      <c r="B14717" t="s">
        <v>6223</v>
      </c>
      <c r="C14717" t="s">
        <v>89</v>
      </c>
      <c r="D14717" t="s">
        <v>10883</v>
      </c>
      <c r="E14717" t="s">
        <v>1272</v>
      </c>
      <c r="F14717" t="s">
        <v>89</v>
      </c>
      <c r="G14717" t="s">
        <v>89</v>
      </c>
      <c r="H14717" t="s">
        <v>93</v>
      </c>
    </row>
    <row r="14718" spans="1:8" x14ac:dyDescent="0.25">
      <c r="A14718" t="s">
        <v>461</v>
      </c>
      <c r="B14718" t="s">
        <v>6221</v>
      </c>
      <c r="C14718" t="s">
        <v>89</v>
      </c>
      <c r="D14718" t="s">
        <v>10888</v>
      </c>
      <c r="E14718" t="s">
        <v>1162</v>
      </c>
      <c r="F14718" t="s">
        <v>89</v>
      </c>
      <c r="G14718" t="s">
        <v>89</v>
      </c>
      <c r="H14718" t="s">
        <v>93</v>
      </c>
    </row>
    <row r="14719" spans="1:8" x14ac:dyDescent="0.25">
      <c r="A14719" t="s">
        <v>461</v>
      </c>
      <c r="B14719" t="s">
        <v>10886</v>
      </c>
      <c r="C14719" t="s">
        <v>89</v>
      </c>
      <c r="D14719" t="s">
        <v>10887</v>
      </c>
      <c r="E14719" t="s">
        <v>1278</v>
      </c>
      <c r="F14719" t="s">
        <v>89</v>
      </c>
      <c r="G14719" t="s">
        <v>89</v>
      </c>
      <c r="H14719" t="s">
        <v>93</v>
      </c>
    </row>
    <row r="14720" spans="1:8" x14ac:dyDescent="0.25">
      <c r="A14720" t="s">
        <v>461</v>
      </c>
      <c r="B14720" t="s">
        <v>10884</v>
      </c>
      <c r="C14720" t="s">
        <v>89</v>
      </c>
      <c r="D14720" t="s">
        <v>10885</v>
      </c>
      <c r="E14720" t="s">
        <v>1377</v>
      </c>
      <c r="F14720" t="s">
        <v>89</v>
      </c>
      <c r="G14720" t="s">
        <v>89</v>
      </c>
      <c r="H14720" t="s">
        <v>93</v>
      </c>
    </row>
    <row r="14721" spans="1:8" x14ac:dyDescent="0.25">
      <c r="A14721" t="s">
        <v>461</v>
      </c>
      <c r="B14721" t="s">
        <v>10889</v>
      </c>
      <c r="C14721" t="s">
        <v>89</v>
      </c>
      <c r="D14721" t="s">
        <v>10890</v>
      </c>
      <c r="E14721" t="s">
        <v>1162</v>
      </c>
      <c r="F14721" t="s">
        <v>89</v>
      </c>
      <c r="G14721" t="s">
        <v>89</v>
      </c>
      <c r="H14721" t="s">
        <v>93</v>
      </c>
    </row>
    <row r="14722" spans="1:8" x14ac:dyDescent="0.25">
      <c r="A14722" t="s">
        <v>461</v>
      </c>
      <c r="B14722" t="s">
        <v>1428</v>
      </c>
      <c r="C14722" t="s">
        <v>89</v>
      </c>
      <c r="D14722" t="s">
        <v>10891</v>
      </c>
      <c r="E14722" t="s">
        <v>1427</v>
      </c>
      <c r="F14722" t="s">
        <v>89</v>
      </c>
      <c r="G14722" t="s">
        <v>89</v>
      </c>
      <c r="H14722" t="s">
        <v>93</v>
      </c>
    </row>
    <row r="14723" spans="1:8" x14ac:dyDescent="0.25">
      <c r="A14723" t="s">
        <v>461</v>
      </c>
      <c r="B14723" t="s">
        <v>10892</v>
      </c>
      <c r="C14723" t="s">
        <v>89</v>
      </c>
      <c r="D14723" t="s">
        <v>10893</v>
      </c>
      <c r="E14723" t="s">
        <v>2668</v>
      </c>
      <c r="F14723" t="s">
        <v>89</v>
      </c>
      <c r="G14723" t="s">
        <v>89</v>
      </c>
      <c r="H14723" t="s">
        <v>93</v>
      </c>
    </row>
    <row r="14724" spans="1:8" x14ac:dyDescent="0.25">
      <c r="A14724" t="s">
        <v>461</v>
      </c>
      <c r="B14724" t="s">
        <v>10923</v>
      </c>
      <c r="C14724" t="s">
        <v>89</v>
      </c>
      <c r="D14724" t="s">
        <v>89</v>
      </c>
      <c r="E14724" t="s">
        <v>1194</v>
      </c>
      <c r="F14724" t="s">
        <v>89</v>
      </c>
      <c r="G14724" t="s">
        <v>89</v>
      </c>
      <c r="H14724" t="s">
        <v>93</v>
      </c>
    </row>
    <row r="14725" spans="1:8" x14ac:dyDescent="0.25">
      <c r="A14725" t="s">
        <v>461</v>
      </c>
      <c r="B14725" t="s">
        <v>10924</v>
      </c>
      <c r="C14725" t="s">
        <v>89</v>
      </c>
      <c r="D14725" t="s">
        <v>89</v>
      </c>
      <c r="E14725" t="s">
        <v>1194</v>
      </c>
      <c r="F14725" t="s">
        <v>89</v>
      </c>
      <c r="G14725" t="s">
        <v>89</v>
      </c>
      <c r="H14725" t="s">
        <v>93</v>
      </c>
    </row>
    <row r="14726" spans="1:8" x14ac:dyDescent="0.25">
      <c r="A14726" t="s">
        <v>461</v>
      </c>
      <c r="B14726" t="s">
        <v>10894</v>
      </c>
      <c r="C14726" t="s">
        <v>89</v>
      </c>
      <c r="D14726" t="s">
        <v>89</v>
      </c>
      <c r="E14726" t="s">
        <v>2404</v>
      </c>
      <c r="F14726" t="s">
        <v>89</v>
      </c>
      <c r="G14726" t="s">
        <v>89</v>
      </c>
      <c r="H14726" t="s">
        <v>93</v>
      </c>
    </row>
    <row r="14727" spans="1:8" x14ac:dyDescent="0.25">
      <c r="A14727" t="s">
        <v>461</v>
      </c>
      <c r="B14727" t="s">
        <v>10925</v>
      </c>
      <c r="C14727" t="s">
        <v>89</v>
      </c>
      <c r="D14727" t="s">
        <v>89</v>
      </c>
      <c r="E14727" t="s">
        <v>4729</v>
      </c>
      <c r="F14727" t="s">
        <v>89</v>
      </c>
      <c r="G14727" t="s">
        <v>89</v>
      </c>
      <c r="H14727" t="s">
        <v>93</v>
      </c>
    </row>
    <row r="14728" spans="1:8" x14ac:dyDescent="0.25">
      <c r="A14728" t="s">
        <v>461</v>
      </c>
      <c r="B14728" t="s">
        <v>10896</v>
      </c>
      <c r="C14728" t="s">
        <v>89</v>
      </c>
      <c r="D14728" t="s">
        <v>89</v>
      </c>
      <c r="E14728" t="s">
        <v>4729</v>
      </c>
      <c r="F14728" t="s">
        <v>89</v>
      </c>
      <c r="G14728" t="s">
        <v>89</v>
      </c>
      <c r="H14728" t="s">
        <v>93</v>
      </c>
    </row>
    <row r="14729" spans="1:8" x14ac:dyDescent="0.25">
      <c r="A14729" t="s">
        <v>461</v>
      </c>
      <c r="B14729" t="s">
        <v>10926</v>
      </c>
      <c r="C14729" t="s">
        <v>89</v>
      </c>
      <c r="D14729" t="s">
        <v>89</v>
      </c>
      <c r="E14729" t="s">
        <v>1119</v>
      </c>
      <c r="F14729" t="s">
        <v>89</v>
      </c>
      <c r="G14729" t="s">
        <v>89</v>
      </c>
      <c r="H14729" t="s">
        <v>93</v>
      </c>
    </row>
    <row r="14730" spans="1:8" x14ac:dyDescent="0.25">
      <c r="A14730" t="s">
        <v>461</v>
      </c>
      <c r="B14730" t="s">
        <v>10927</v>
      </c>
      <c r="C14730" t="s">
        <v>89</v>
      </c>
      <c r="D14730" t="s">
        <v>10928</v>
      </c>
      <c r="E14730" t="s">
        <v>1119</v>
      </c>
      <c r="F14730" t="s">
        <v>89</v>
      </c>
      <c r="G14730" t="s">
        <v>89</v>
      </c>
      <c r="H14730" t="s">
        <v>93</v>
      </c>
    </row>
    <row r="14731" spans="1:8" x14ac:dyDescent="0.25">
      <c r="A14731" t="s">
        <v>461</v>
      </c>
      <c r="B14731" t="s">
        <v>10929</v>
      </c>
      <c r="C14731" t="s">
        <v>89</v>
      </c>
      <c r="D14731" t="s">
        <v>10930</v>
      </c>
      <c r="E14731" t="s">
        <v>1093</v>
      </c>
      <c r="F14731" t="s">
        <v>89</v>
      </c>
      <c r="G14731" t="s">
        <v>89</v>
      </c>
      <c r="H14731" t="s">
        <v>93</v>
      </c>
    </row>
    <row r="14732" spans="1:8" x14ac:dyDescent="0.25">
      <c r="A14732" t="s">
        <v>461</v>
      </c>
      <c r="B14732" t="s">
        <v>10897</v>
      </c>
      <c r="C14732" t="s">
        <v>89</v>
      </c>
      <c r="D14732" t="s">
        <v>89</v>
      </c>
      <c r="E14732" t="s">
        <v>1427</v>
      </c>
      <c r="F14732" t="s">
        <v>89</v>
      </c>
      <c r="G14732" t="s">
        <v>89</v>
      </c>
      <c r="H14732" t="s">
        <v>93</v>
      </c>
    </row>
    <row r="14733" spans="1:8" x14ac:dyDescent="0.25">
      <c r="A14733" t="s">
        <v>461</v>
      </c>
      <c r="B14733" t="s">
        <v>10898</v>
      </c>
      <c r="C14733" t="s">
        <v>89</v>
      </c>
      <c r="D14733" t="s">
        <v>89</v>
      </c>
      <c r="E14733" t="s">
        <v>1427</v>
      </c>
      <c r="F14733" t="s">
        <v>89</v>
      </c>
      <c r="G14733" t="s">
        <v>89</v>
      </c>
      <c r="H14733" t="s">
        <v>93</v>
      </c>
    </row>
    <row r="14734" spans="1:8" x14ac:dyDescent="0.25">
      <c r="A14734" t="s">
        <v>461</v>
      </c>
      <c r="B14734" t="s">
        <v>10901</v>
      </c>
      <c r="C14734" t="s">
        <v>89</v>
      </c>
      <c r="D14734" t="s">
        <v>89</v>
      </c>
      <c r="E14734" t="s">
        <v>1427</v>
      </c>
      <c r="F14734" t="s">
        <v>89</v>
      </c>
      <c r="G14734" t="s">
        <v>89</v>
      </c>
      <c r="H14734" t="s">
        <v>93</v>
      </c>
    </row>
    <row r="14735" spans="1:8" x14ac:dyDescent="0.25">
      <c r="A14735" t="s">
        <v>461</v>
      </c>
      <c r="B14735" t="s">
        <v>10931</v>
      </c>
      <c r="C14735" t="s">
        <v>89</v>
      </c>
      <c r="D14735" t="s">
        <v>89</v>
      </c>
      <c r="E14735" t="s">
        <v>1427</v>
      </c>
      <c r="F14735" t="s">
        <v>89</v>
      </c>
      <c r="G14735" t="s">
        <v>89</v>
      </c>
      <c r="H14735" t="s">
        <v>93</v>
      </c>
    </row>
    <row r="14736" spans="1:8" x14ac:dyDescent="0.25">
      <c r="A14736" t="s">
        <v>461</v>
      </c>
      <c r="B14736" t="s">
        <v>10902</v>
      </c>
      <c r="C14736" t="s">
        <v>89</v>
      </c>
      <c r="D14736" t="s">
        <v>89</v>
      </c>
      <c r="E14736" t="s">
        <v>1133</v>
      </c>
      <c r="F14736" t="s">
        <v>89</v>
      </c>
      <c r="G14736" t="s">
        <v>89</v>
      </c>
      <c r="H14736" t="s">
        <v>93</v>
      </c>
    </row>
    <row r="14737" spans="1:8" x14ac:dyDescent="0.25">
      <c r="A14737" t="s">
        <v>461</v>
      </c>
      <c r="B14737" t="s">
        <v>10903</v>
      </c>
      <c r="C14737" t="s">
        <v>89</v>
      </c>
      <c r="D14737" t="s">
        <v>89</v>
      </c>
      <c r="E14737" t="s">
        <v>1133</v>
      </c>
      <c r="F14737" t="s">
        <v>89</v>
      </c>
      <c r="G14737" t="s">
        <v>89</v>
      </c>
      <c r="H14737" t="s">
        <v>93</v>
      </c>
    </row>
    <row r="14738" spans="1:8" x14ac:dyDescent="0.25">
      <c r="A14738" t="s">
        <v>461</v>
      </c>
      <c r="B14738" t="s">
        <v>10904</v>
      </c>
      <c r="C14738" t="s">
        <v>89</v>
      </c>
      <c r="D14738" t="s">
        <v>89</v>
      </c>
      <c r="E14738" t="s">
        <v>1221</v>
      </c>
      <c r="F14738" t="s">
        <v>89</v>
      </c>
      <c r="G14738" t="s">
        <v>89</v>
      </c>
      <c r="H14738" t="s">
        <v>93</v>
      </c>
    </row>
    <row r="14739" spans="1:8" x14ac:dyDescent="0.25">
      <c r="A14739" t="s">
        <v>461</v>
      </c>
      <c r="B14739" t="s">
        <v>10905</v>
      </c>
      <c r="C14739" t="s">
        <v>89</v>
      </c>
      <c r="D14739" t="s">
        <v>89</v>
      </c>
      <c r="E14739" t="s">
        <v>1221</v>
      </c>
      <c r="F14739" t="s">
        <v>89</v>
      </c>
      <c r="G14739" t="s">
        <v>89</v>
      </c>
      <c r="H14739" t="s">
        <v>93</v>
      </c>
    </row>
    <row r="14740" spans="1:8" x14ac:dyDescent="0.25">
      <c r="A14740" t="s">
        <v>461</v>
      </c>
      <c r="B14740" t="s">
        <v>10906</v>
      </c>
      <c r="C14740" t="s">
        <v>89</v>
      </c>
      <c r="D14740" t="s">
        <v>89</v>
      </c>
      <c r="E14740" t="s">
        <v>1221</v>
      </c>
      <c r="F14740" t="s">
        <v>89</v>
      </c>
      <c r="G14740" t="s">
        <v>89</v>
      </c>
      <c r="H14740" t="s">
        <v>93</v>
      </c>
    </row>
    <row r="14741" spans="1:8" x14ac:dyDescent="0.25">
      <c r="A14741" t="s">
        <v>461</v>
      </c>
      <c r="B14741" t="s">
        <v>6350</v>
      </c>
      <c r="C14741" t="s">
        <v>89</v>
      </c>
      <c r="D14741" t="s">
        <v>89</v>
      </c>
      <c r="E14741" t="s">
        <v>1133</v>
      </c>
      <c r="F14741" t="s">
        <v>89</v>
      </c>
      <c r="G14741" t="s">
        <v>89</v>
      </c>
      <c r="H14741" t="s">
        <v>93</v>
      </c>
    </row>
    <row r="14742" spans="1:8" x14ac:dyDescent="0.25">
      <c r="A14742" t="s">
        <v>461</v>
      </c>
      <c r="B14742" t="s">
        <v>10907</v>
      </c>
      <c r="C14742" t="s">
        <v>89</v>
      </c>
      <c r="D14742" t="s">
        <v>89</v>
      </c>
      <c r="E14742" t="s">
        <v>1233</v>
      </c>
      <c r="F14742" t="s">
        <v>89</v>
      </c>
      <c r="G14742" t="s">
        <v>89</v>
      </c>
      <c r="H14742" t="s">
        <v>93</v>
      </c>
    </row>
    <row r="14743" spans="1:8" x14ac:dyDescent="0.25">
      <c r="A14743" t="s">
        <v>461</v>
      </c>
      <c r="B14743" t="s">
        <v>10908</v>
      </c>
      <c r="C14743" t="s">
        <v>89</v>
      </c>
      <c r="D14743" t="s">
        <v>89</v>
      </c>
      <c r="E14743" t="s">
        <v>1133</v>
      </c>
      <c r="F14743" t="s">
        <v>89</v>
      </c>
      <c r="G14743" t="s">
        <v>89</v>
      </c>
      <c r="H14743" t="s">
        <v>93</v>
      </c>
    </row>
    <row r="14744" spans="1:8" x14ac:dyDescent="0.25">
      <c r="A14744" t="s">
        <v>461</v>
      </c>
      <c r="B14744" t="s">
        <v>6131</v>
      </c>
      <c r="C14744" t="s">
        <v>89</v>
      </c>
      <c r="D14744" t="s">
        <v>89</v>
      </c>
      <c r="E14744" t="s">
        <v>1388</v>
      </c>
      <c r="F14744" t="s">
        <v>89</v>
      </c>
      <c r="G14744" t="s">
        <v>89</v>
      </c>
      <c r="H14744" t="s">
        <v>93</v>
      </c>
    </row>
    <row r="14745" spans="1:8" x14ac:dyDescent="0.25">
      <c r="A14745" t="s">
        <v>461</v>
      </c>
      <c r="B14745" t="s">
        <v>6130</v>
      </c>
      <c r="C14745" t="s">
        <v>89</v>
      </c>
      <c r="D14745" t="s">
        <v>89</v>
      </c>
      <c r="E14745" t="s">
        <v>1129</v>
      </c>
      <c r="F14745" t="s">
        <v>89</v>
      </c>
      <c r="G14745" t="s">
        <v>89</v>
      </c>
      <c r="H14745" t="s">
        <v>93</v>
      </c>
    </row>
    <row r="14746" spans="1:8" x14ac:dyDescent="0.25">
      <c r="A14746" t="s">
        <v>461</v>
      </c>
      <c r="B14746" t="s">
        <v>10932</v>
      </c>
      <c r="C14746" t="s">
        <v>89</v>
      </c>
      <c r="D14746" t="s">
        <v>89</v>
      </c>
      <c r="E14746" t="s">
        <v>1506</v>
      </c>
      <c r="F14746" t="s">
        <v>89</v>
      </c>
      <c r="G14746" t="s">
        <v>89</v>
      </c>
      <c r="H14746" t="s">
        <v>93</v>
      </c>
    </row>
    <row r="14747" spans="1:8" x14ac:dyDescent="0.25">
      <c r="A14747" t="s">
        <v>461</v>
      </c>
      <c r="B14747" t="s">
        <v>10933</v>
      </c>
      <c r="C14747" t="s">
        <v>89</v>
      </c>
      <c r="D14747" t="s">
        <v>89</v>
      </c>
      <c r="E14747" t="s">
        <v>1506</v>
      </c>
      <c r="F14747" t="s">
        <v>89</v>
      </c>
      <c r="G14747" t="s">
        <v>89</v>
      </c>
      <c r="H14747" t="s">
        <v>93</v>
      </c>
    </row>
    <row r="14748" spans="1:8" x14ac:dyDescent="0.25">
      <c r="A14748" t="s">
        <v>461</v>
      </c>
      <c r="B14748" t="s">
        <v>10910</v>
      </c>
      <c r="C14748" t="s">
        <v>89</v>
      </c>
      <c r="D14748" t="s">
        <v>10911</v>
      </c>
      <c r="E14748" t="s">
        <v>2665</v>
      </c>
      <c r="F14748" t="s">
        <v>89</v>
      </c>
      <c r="G14748" t="s">
        <v>89</v>
      </c>
      <c r="H14748" t="s">
        <v>93</v>
      </c>
    </row>
    <row r="14749" spans="1:8" x14ac:dyDescent="0.25">
      <c r="A14749" t="s">
        <v>461</v>
      </c>
      <c r="B14749" t="s">
        <v>10912</v>
      </c>
      <c r="C14749" t="s">
        <v>89</v>
      </c>
      <c r="D14749" t="s">
        <v>89</v>
      </c>
      <c r="E14749" t="s">
        <v>1218</v>
      </c>
      <c r="F14749" t="s">
        <v>89</v>
      </c>
      <c r="G14749" t="s">
        <v>89</v>
      </c>
      <c r="H14749" t="s">
        <v>93</v>
      </c>
    </row>
    <row r="14750" spans="1:8" x14ac:dyDescent="0.25">
      <c r="A14750" t="s">
        <v>461</v>
      </c>
      <c r="B14750" t="s">
        <v>10676</v>
      </c>
      <c r="C14750" t="s">
        <v>89</v>
      </c>
      <c r="D14750" t="s">
        <v>89</v>
      </c>
      <c r="E14750" t="s">
        <v>1506</v>
      </c>
      <c r="F14750" t="s">
        <v>89</v>
      </c>
      <c r="G14750" t="s">
        <v>89</v>
      </c>
      <c r="H14750" t="s">
        <v>93</v>
      </c>
    </row>
    <row r="14751" spans="1:8" x14ac:dyDescent="0.25">
      <c r="A14751" t="s">
        <v>461</v>
      </c>
      <c r="B14751" t="s">
        <v>10913</v>
      </c>
      <c r="C14751" t="s">
        <v>89</v>
      </c>
      <c r="D14751" t="s">
        <v>89</v>
      </c>
      <c r="E14751" t="s">
        <v>1196</v>
      </c>
      <c r="F14751" t="s">
        <v>89</v>
      </c>
      <c r="G14751" t="s">
        <v>89</v>
      </c>
      <c r="H14751" t="s">
        <v>93</v>
      </c>
    </row>
    <row r="14752" spans="1:8" x14ac:dyDescent="0.25">
      <c r="A14752" t="s">
        <v>461</v>
      </c>
      <c r="B14752" t="s">
        <v>10934</v>
      </c>
      <c r="C14752" t="s">
        <v>89</v>
      </c>
      <c r="D14752" t="s">
        <v>89</v>
      </c>
      <c r="E14752" t="s">
        <v>2668</v>
      </c>
      <c r="F14752" t="s">
        <v>89</v>
      </c>
      <c r="G14752" t="s">
        <v>89</v>
      </c>
      <c r="H14752" t="s">
        <v>93</v>
      </c>
    </row>
    <row r="14753" spans="1:8" x14ac:dyDescent="0.25">
      <c r="A14753" t="s">
        <v>461</v>
      </c>
      <c r="B14753" t="s">
        <v>10935</v>
      </c>
      <c r="C14753" t="s">
        <v>89</v>
      </c>
      <c r="D14753" t="s">
        <v>89</v>
      </c>
      <c r="E14753" t="s">
        <v>1218</v>
      </c>
      <c r="F14753" t="s">
        <v>89</v>
      </c>
      <c r="G14753" t="s">
        <v>89</v>
      </c>
      <c r="H14753" t="s">
        <v>93</v>
      </c>
    </row>
    <row r="14754" spans="1:8" x14ac:dyDescent="0.25">
      <c r="A14754" t="s">
        <v>461</v>
      </c>
      <c r="B14754" t="s">
        <v>10936</v>
      </c>
      <c r="C14754" t="s">
        <v>89</v>
      </c>
      <c r="D14754" t="s">
        <v>89</v>
      </c>
      <c r="E14754" t="s">
        <v>1504</v>
      </c>
      <c r="F14754" t="s">
        <v>89</v>
      </c>
      <c r="G14754" t="s">
        <v>89</v>
      </c>
      <c r="H14754" t="s">
        <v>93</v>
      </c>
    </row>
    <row r="14755" spans="1:8" x14ac:dyDescent="0.25">
      <c r="A14755" t="s">
        <v>461</v>
      </c>
      <c r="B14755" t="s">
        <v>10916</v>
      </c>
      <c r="C14755" t="s">
        <v>89</v>
      </c>
      <c r="D14755" t="s">
        <v>89</v>
      </c>
      <c r="E14755" t="s">
        <v>1504</v>
      </c>
      <c r="F14755" t="s">
        <v>89</v>
      </c>
      <c r="G14755" t="s">
        <v>89</v>
      </c>
      <c r="H14755" t="s">
        <v>93</v>
      </c>
    </row>
    <row r="14756" spans="1:8" x14ac:dyDescent="0.25">
      <c r="A14756" t="s">
        <v>461</v>
      </c>
      <c r="B14756" t="s">
        <v>1122</v>
      </c>
      <c r="C14756" t="s">
        <v>89</v>
      </c>
      <c r="D14756" t="s">
        <v>89</v>
      </c>
      <c r="E14756" t="s">
        <v>1123</v>
      </c>
      <c r="F14756" t="s">
        <v>89</v>
      </c>
      <c r="G14756" t="s">
        <v>89</v>
      </c>
      <c r="H14756" t="s">
        <v>93</v>
      </c>
    </row>
    <row r="14757" spans="1:8" x14ac:dyDescent="0.25">
      <c r="A14757" t="s">
        <v>461</v>
      </c>
      <c r="B14757" t="s">
        <v>1124</v>
      </c>
      <c r="C14757" t="s">
        <v>89</v>
      </c>
      <c r="D14757" t="s">
        <v>89</v>
      </c>
      <c r="E14757" t="s">
        <v>1123</v>
      </c>
      <c r="F14757" t="s">
        <v>89</v>
      </c>
      <c r="G14757" t="s">
        <v>89</v>
      </c>
      <c r="H14757" t="s">
        <v>93</v>
      </c>
    </row>
    <row r="14758" spans="1:8" x14ac:dyDescent="0.25">
      <c r="A14758" t="s">
        <v>461</v>
      </c>
      <c r="B14758" t="s">
        <v>1125</v>
      </c>
      <c r="C14758" t="s">
        <v>89</v>
      </c>
      <c r="D14758" t="s">
        <v>89</v>
      </c>
      <c r="E14758" t="s">
        <v>1123</v>
      </c>
      <c r="F14758" t="s">
        <v>89</v>
      </c>
      <c r="G14758" t="s">
        <v>89</v>
      </c>
      <c r="H14758" t="s">
        <v>93</v>
      </c>
    </row>
    <row r="14759" spans="1:8" x14ac:dyDescent="0.25">
      <c r="A14759" t="s">
        <v>461</v>
      </c>
      <c r="B14759" t="s">
        <v>1127</v>
      </c>
      <c r="C14759" t="s">
        <v>89</v>
      </c>
      <c r="D14759" t="s">
        <v>89</v>
      </c>
      <c r="E14759" t="s">
        <v>1123</v>
      </c>
      <c r="F14759" t="s">
        <v>89</v>
      </c>
      <c r="G14759" t="s">
        <v>89</v>
      </c>
      <c r="H14759" t="s">
        <v>93</v>
      </c>
    </row>
    <row r="14760" spans="1:8" x14ac:dyDescent="0.25">
      <c r="A14760" t="s">
        <v>461</v>
      </c>
      <c r="B14760" t="s">
        <v>1126</v>
      </c>
      <c r="C14760" t="s">
        <v>89</v>
      </c>
      <c r="D14760" t="s">
        <v>89</v>
      </c>
      <c r="E14760" t="s">
        <v>1123</v>
      </c>
      <c r="F14760" t="s">
        <v>89</v>
      </c>
      <c r="G14760" t="s">
        <v>89</v>
      </c>
      <c r="H14760" t="s">
        <v>93</v>
      </c>
    </row>
    <row r="14761" spans="1:8" x14ac:dyDescent="0.25">
      <c r="A14761" t="s">
        <v>461</v>
      </c>
      <c r="B14761" t="s">
        <v>10937</v>
      </c>
      <c r="C14761" t="s">
        <v>89</v>
      </c>
      <c r="D14761" t="s">
        <v>89</v>
      </c>
      <c r="E14761" t="s">
        <v>1131</v>
      </c>
      <c r="F14761" t="s">
        <v>89</v>
      </c>
      <c r="G14761" t="s">
        <v>89</v>
      </c>
      <c r="H14761" t="s">
        <v>93</v>
      </c>
    </row>
    <row r="14762" spans="1:8" x14ac:dyDescent="0.25">
      <c r="A14762" t="s">
        <v>461</v>
      </c>
      <c r="B14762" t="s">
        <v>10938</v>
      </c>
      <c r="C14762" t="s">
        <v>89</v>
      </c>
      <c r="D14762" t="s">
        <v>89</v>
      </c>
      <c r="E14762" t="s">
        <v>1131</v>
      </c>
      <c r="F14762" t="s">
        <v>89</v>
      </c>
      <c r="G14762" t="s">
        <v>89</v>
      </c>
      <c r="H14762" t="s">
        <v>93</v>
      </c>
    </row>
    <row r="14763" spans="1:8" x14ac:dyDescent="0.25">
      <c r="A14763" t="s">
        <v>461</v>
      </c>
      <c r="B14763" t="s">
        <v>10939</v>
      </c>
      <c r="C14763" t="s">
        <v>89</v>
      </c>
      <c r="D14763" t="s">
        <v>89</v>
      </c>
      <c r="E14763" t="s">
        <v>1131</v>
      </c>
      <c r="F14763" t="s">
        <v>89</v>
      </c>
      <c r="G14763" t="s">
        <v>89</v>
      </c>
      <c r="H14763" t="s">
        <v>93</v>
      </c>
    </row>
    <row r="14764" spans="1:8" x14ac:dyDescent="0.25">
      <c r="A14764" t="s">
        <v>461</v>
      </c>
      <c r="B14764" t="s">
        <v>10917</v>
      </c>
      <c r="C14764" t="s">
        <v>89</v>
      </c>
      <c r="D14764" t="s">
        <v>89</v>
      </c>
      <c r="E14764" t="s">
        <v>1202</v>
      </c>
      <c r="F14764" t="s">
        <v>89</v>
      </c>
      <c r="G14764" t="s">
        <v>89</v>
      </c>
      <c r="H14764" t="s">
        <v>93</v>
      </c>
    </row>
    <row r="14765" spans="1:8" x14ac:dyDescent="0.25">
      <c r="A14765" t="s">
        <v>461</v>
      </c>
      <c r="B14765" t="s">
        <v>10918</v>
      </c>
      <c r="C14765" t="s">
        <v>89</v>
      </c>
      <c r="D14765" t="s">
        <v>89</v>
      </c>
      <c r="E14765" t="s">
        <v>1196</v>
      </c>
      <c r="F14765" t="s">
        <v>89</v>
      </c>
      <c r="G14765" t="s">
        <v>89</v>
      </c>
      <c r="H14765" t="s">
        <v>93</v>
      </c>
    </row>
    <row r="14766" spans="1:8" x14ac:dyDescent="0.25">
      <c r="A14766" t="s">
        <v>461</v>
      </c>
      <c r="B14766" t="s">
        <v>10940</v>
      </c>
      <c r="C14766" t="s">
        <v>89</v>
      </c>
      <c r="D14766" t="s">
        <v>89</v>
      </c>
      <c r="E14766" t="s">
        <v>1231</v>
      </c>
      <c r="F14766" t="s">
        <v>89</v>
      </c>
      <c r="G14766" t="s">
        <v>89</v>
      </c>
      <c r="H14766" t="s">
        <v>93</v>
      </c>
    </row>
    <row r="14767" spans="1:8" x14ac:dyDescent="0.25">
      <c r="A14767" t="s">
        <v>461</v>
      </c>
      <c r="B14767" t="s">
        <v>1132</v>
      </c>
      <c r="C14767" t="s">
        <v>89</v>
      </c>
      <c r="D14767" t="s">
        <v>89</v>
      </c>
      <c r="E14767" t="s">
        <v>1133</v>
      </c>
      <c r="F14767" t="s">
        <v>89</v>
      </c>
      <c r="G14767" t="s">
        <v>89</v>
      </c>
      <c r="H14767" t="s">
        <v>93</v>
      </c>
    </row>
    <row r="14768" spans="1:8" x14ac:dyDescent="0.25">
      <c r="A14768" t="s">
        <v>461</v>
      </c>
      <c r="B14768" t="s">
        <v>1268</v>
      </c>
      <c r="C14768" t="s">
        <v>89</v>
      </c>
      <c r="D14768" t="s">
        <v>89</v>
      </c>
      <c r="E14768" t="s">
        <v>1506</v>
      </c>
      <c r="F14768" t="s">
        <v>89</v>
      </c>
      <c r="G14768" t="s">
        <v>89</v>
      </c>
      <c r="H14768" t="s">
        <v>93</v>
      </c>
    </row>
    <row r="14769" spans="1:8" x14ac:dyDescent="0.25">
      <c r="A14769" t="s">
        <v>461</v>
      </c>
      <c r="B14769" t="s">
        <v>10920</v>
      </c>
      <c r="C14769" t="s">
        <v>89</v>
      </c>
      <c r="D14769" t="s">
        <v>89</v>
      </c>
      <c r="E14769" t="s">
        <v>1235</v>
      </c>
      <c r="F14769" t="s">
        <v>89</v>
      </c>
      <c r="G14769" t="s">
        <v>89</v>
      </c>
      <c r="H14769" t="s">
        <v>93</v>
      </c>
    </row>
    <row r="14770" spans="1:8" x14ac:dyDescent="0.25">
      <c r="A14770" t="s">
        <v>461</v>
      </c>
      <c r="B14770" t="s">
        <v>10941</v>
      </c>
      <c r="C14770" t="s">
        <v>89</v>
      </c>
      <c r="D14770" t="s">
        <v>89</v>
      </c>
      <c r="E14770" t="s">
        <v>1427</v>
      </c>
      <c r="F14770" t="s">
        <v>89</v>
      </c>
      <c r="G14770" t="s">
        <v>89</v>
      </c>
      <c r="H14770" t="s">
        <v>93</v>
      </c>
    </row>
    <row r="14771" spans="1:8" x14ac:dyDescent="0.25">
      <c r="A14771" t="s">
        <v>461</v>
      </c>
      <c r="B14771" t="s">
        <v>10942</v>
      </c>
      <c r="C14771" t="s">
        <v>89</v>
      </c>
      <c r="D14771" t="s">
        <v>89</v>
      </c>
      <c r="E14771" t="s">
        <v>1194</v>
      </c>
      <c r="F14771" t="s">
        <v>89</v>
      </c>
      <c r="G14771" t="s">
        <v>89</v>
      </c>
      <c r="H14771" t="s">
        <v>93</v>
      </c>
    </row>
    <row r="14772" spans="1:8" x14ac:dyDescent="0.25">
      <c r="A14772" t="s">
        <v>461</v>
      </c>
      <c r="B14772" t="s">
        <v>1138</v>
      </c>
      <c r="C14772" t="s">
        <v>89</v>
      </c>
      <c r="D14772" t="s">
        <v>89</v>
      </c>
      <c r="E14772" t="s">
        <v>1139</v>
      </c>
      <c r="F14772" t="s">
        <v>89</v>
      </c>
      <c r="G14772" t="s">
        <v>89</v>
      </c>
      <c r="H14772" t="s">
        <v>93</v>
      </c>
    </row>
    <row r="14773" spans="1:8" x14ac:dyDescent="0.25">
      <c r="A14773" t="s">
        <v>463</v>
      </c>
      <c r="B14773" t="s">
        <v>10810</v>
      </c>
      <c r="C14773" t="s">
        <v>89</v>
      </c>
      <c r="D14773" t="s">
        <v>10811</v>
      </c>
      <c r="E14773" t="s">
        <v>1153</v>
      </c>
      <c r="F14773" t="s">
        <v>89</v>
      </c>
      <c r="G14773" t="s">
        <v>89</v>
      </c>
      <c r="H14773" t="s">
        <v>93</v>
      </c>
    </row>
    <row r="14774" spans="1:8" x14ac:dyDescent="0.25">
      <c r="A14774" t="s">
        <v>463</v>
      </c>
      <c r="B14774" t="s">
        <v>10812</v>
      </c>
      <c r="C14774" t="s">
        <v>89</v>
      </c>
      <c r="D14774" t="s">
        <v>1559</v>
      </c>
      <c r="E14774" t="s">
        <v>3601</v>
      </c>
      <c r="F14774" t="s">
        <v>89</v>
      </c>
      <c r="G14774" t="s">
        <v>89</v>
      </c>
      <c r="H14774" t="s">
        <v>93</v>
      </c>
    </row>
    <row r="14775" spans="1:8" x14ac:dyDescent="0.25">
      <c r="A14775" t="s">
        <v>463</v>
      </c>
      <c r="B14775" t="s">
        <v>3380</v>
      </c>
      <c r="C14775" t="s">
        <v>89</v>
      </c>
      <c r="D14775" t="s">
        <v>6365</v>
      </c>
      <c r="E14775" t="s">
        <v>1238</v>
      </c>
      <c r="F14775" t="s">
        <v>89</v>
      </c>
      <c r="G14775" t="s">
        <v>89</v>
      </c>
      <c r="H14775" t="s">
        <v>93</v>
      </c>
    </row>
    <row r="14776" spans="1:8" x14ac:dyDescent="0.25">
      <c r="A14776" t="s">
        <v>463</v>
      </c>
      <c r="B14776" t="s">
        <v>10813</v>
      </c>
      <c r="C14776" t="s">
        <v>89</v>
      </c>
      <c r="D14776" t="s">
        <v>10814</v>
      </c>
      <c r="E14776" t="s">
        <v>1180</v>
      </c>
      <c r="F14776" t="s">
        <v>89</v>
      </c>
      <c r="G14776" t="s">
        <v>89</v>
      </c>
      <c r="H14776" t="s">
        <v>93</v>
      </c>
    </row>
    <row r="14777" spans="1:8" x14ac:dyDescent="0.25">
      <c r="A14777" t="s">
        <v>463</v>
      </c>
      <c r="B14777" t="s">
        <v>10815</v>
      </c>
      <c r="C14777" t="s">
        <v>89</v>
      </c>
      <c r="D14777" t="s">
        <v>10816</v>
      </c>
      <c r="E14777" t="s">
        <v>10817</v>
      </c>
      <c r="F14777" t="s">
        <v>89</v>
      </c>
      <c r="G14777" t="s">
        <v>89</v>
      </c>
      <c r="H14777" t="s">
        <v>93</v>
      </c>
    </row>
    <row r="14778" spans="1:8" x14ac:dyDescent="0.25">
      <c r="A14778" t="s">
        <v>463</v>
      </c>
      <c r="B14778" t="s">
        <v>10818</v>
      </c>
      <c r="C14778" t="s">
        <v>89</v>
      </c>
      <c r="D14778" t="s">
        <v>10819</v>
      </c>
      <c r="E14778" t="s">
        <v>1485</v>
      </c>
      <c r="F14778" t="s">
        <v>89</v>
      </c>
      <c r="G14778" t="s">
        <v>89</v>
      </c>
      <c r="H14778" t="s">
        <v>93</v>
      </c>
    </row>
    <row r="14779" spans="1:8" x14ac:dyDescent="0.25">
      <c r="A14779" t="s">
        <v>463</v>
      </c>
      <c r="B14779" t="s">
        <v>10820</v>
      </c>
      <c r="C14779" t="s">
        <v>89</v>
      </c>
      <c r="D14779" t="s">
        <v>10821</v>
      </c>
      <c r="E14779" t="s">
        <v>2524</v>
      </c>
      <c r="F14779" t="s">
        <v>89</v>
      </c>
      <c r="G14779" t="s">
        <v>89</v>
      </c>
      <c r="H14779" t="s">
        <v>93</v>
      </c>
    </row>
    <row r="14780" spans="1:8" x14ac:dyDescent="0.25">
      <c r="A14780" t="s">
        <v>463</v>
      </c>
      <c r="B14780" t="s">
        <v>10943</v>
      </c>
      <c r="C14780" t="s">
        <v>89</v>
      </c>
      <c r="D14780" t="s">
        <v>10944</v>
      </c>
      <c r="E14780" t="s">
        <v>1164</v>
      </c>
      <c r="F14780" t="s">
        <v>89</v>
      </c>
      <c r="G14780" t="s">
        <v>89</v>
      </c>
      <c r="H14780" t="s">
        <v>93</v>
      </c>
    </row>
    <row r="14781" spans="1:8" x14ac:dyDescent="0.25">
      <c r="A14781" t="s">
        <v>463</v>
      </c>
      <c r="B14781" t="s">
        <v>10945</v>
      </c>
      <c r="C14781" t="s">
        <v>89</v>
      </c>
      <c r="D14781" t="s">
        <v>10946</v>
      </c>
      <c r="E14781" t="s">
        <v>10839</v>
      </c>
      <c r="F14781" t="s">
        <v>89</v>
      </c>
      <c r="G14781" t="s">
        <v>89</v>
      </c>
      <c r="H14781" t="s">
        <v>93</v>
      </c>
    </row>
    <row r="14782" spans="1:8" x14ac:dyDescent="0.25">
      <c r="A14782" t="s">
        <v>463</v>
      </c>
      <c r="B14782" t="s">
        <v>10823</v>
      </c>
      <c r="C14782" t="s">
        <v>89</v>
      </c>
      <c r="D14782" t="s">
        <v>10824</v>
      </c>
      <c r="E14782" t="s">
        <v>1100</v>
      </c>
      <c r="F14782" t="s">
        <v>89</v>
      </c>
      <c r="G14782" t="s">
        <v>89</v>
      </c>
      <c r="H14782" t="s">
        <v>93</v>
      </c>
    </row>
    <row r="14783" spans="1:8" x14ac:dyDescent="0.25">
      <c r="A14783" t="s">
        <v>463</v>
      </c>
      <c r="B14783" t="s">
        <v>10825</v>
      </c>
      <c r="C14783" t="s">
        <v>89</v>
      </c>
      <c r="D14783" t="s">
        <v>10826</v>
      </c>
      <c r="E14783" t="s">
        <v>4729</v>
      </c>
      <c r="F14783" t="s">
        <v>89</v>
      </c>
      <c r="G14783" t="s">
        <v>89</v>
      </c>
      <c r="H14783" t="s">
        <v>93</v>
      </c>
    </row>
    <row r="14784" spans="1:8" x14ac:dyDescent="0.25">
      <c r="A14784" t="s">
        <v>463</v>
      </c>
      <c r="B14784" t="s">
        <v>10827</v>
      </c>
      <c r="C14784" t="s">
        <v>89</v>
      </c>
      <c r="D14784" t="s">
        <v>10828</v>
      </c>
      <c r="E14784" t="s">
        <v>1105</v>
      </c>
      <c r="F14784" t="s">
        <v>89</v>
      </c>
      <c r="G14784" t="s">
        <v>89</v>
      </c>
      <c r="H14784" t="s">
        <v>93</v>
      </c>
    </row>
    <row r="14785" spans="1:8" x14ac:dyDescent="0.25">
      <c r="A14785" t="s">
        <v>463</v>
      </c>
      <c r="B14785" t="s">
        <v>10829</v>
      </c>
      <c r="C14785" t="s">
        <v>89</v>
      </c>
      <c r="D14785" t="s">
        <v>10830</v>
      </c>
      <c r="E14785" t="s">
        <v>1097</v>
      </c>
      <c r="F14785" t="s">
        <v>89</v>
      </c>
      <c r="G14785" t="s">
        <v>89</v>
      </c>
      <c r="H14785" t="s">
        <v>93</v>
      </c>
    </row>
    <row r="14786" spans="1:8" x14ac:dyDescent="0.25">
      <c r="A14786" t="s">
        <v>463</v>
      </c>
      <c r="B14786" t="s">
        <v>10831</v>
      </c>
      <c r="C14786" t="s">
        <v>89</v>
      </c>
      <c r="D14786" t="s">
        <v>10832</v>
      </c>
      <c r="E14786" t="s">
        <v>3585</v>
      </c>
      <c r="F14786" t="s">
        <v>89</v>
      </c>
      <c r="G14786" t="s">
        <v>89</v>
      </c>
      <c r="H14786" t="s">
        <v>93</v>
      </c>
    </row>
    <row r="14787" spans="1:8" x14ac:dyDescent="0.25">
      <c r="A14787" t="s">
        <v>463</v>
      </c>
      <c r="B14787" t="s">
        <v>10833</v>
      </c>
      <c r="C14787" t="s">
        <v>89</v>
      </c>
      <c r="D14787" t="s">
        <v>10834</v>
      </c>
      <c r="E14787" t="s">
        <v>1615</v>
      </c>
      <c r="F14787" t="s">
        <v>89</v>
      </c>
      <c r="G14787" t="s">
        <v>89</v>
      </c>
      <c r="H14787" t="s">
        <v>93</v>
      </c>
    </row>
    <row r="14788" spans="1:8" x14ac:dyDescent="0.25">
      <c r="A14788" t="s">
        <v>463</v>
      </c>
      <c r="B14788" t="s">
        <v>10835</v>
      </c>
      <c r="C14788" t="s">
        <v>89</v>
      </c>
      <c r="D14788" t="s">
        <v>10836</v>
      </c>
      <c r="E14788" t="s">
        <v>3473</v>
      </c>
      <c r="F14788" t="s">
        <v>89</v>
      </c>
      <c r="G14788" t="s">
        <v>89</v>
      </c>
      <c r="H14788" t="s">
        <v>93</v>
      </c>
    </row>
    <row r="14789" spans="1:8" x14ac:dyDescent="0.25">
      <c r="A14789" t="s">
        <v>463</v>
      </c>
      <c r="B14789" t="s">
        <v>10837</v>
      </c>
      <c r="C14789" t="s">
        <v>89</v>
      </c>
      <c r="D14789" t="s">
        <v>10838</v>
      </c>
      <c r="E14789" t="s">
        <v>10839</v>
      </c>
      <c r="F14789" t="s">
        <v>89</v>
      </c>
      <c r="G14789" t="s">
        <v>89</v>
      </c>
      <c r="H14789" t="s">
        <v>93</v>
      </c>
    </row>
    <row r="14790" spans="1:8" x14ac:dyDescent="0.25">
      <c r="A14790" t="s">
        <v>463</v>
      </c>
      <c r="B14790" t="s">
        <v>10844</v>
      </c>
      <c r="C14790" t="s">
        <v>89</v>
      </c>
      <c r="D14790" t="s">
        <v>10845</v>
      </c>
      <c r="E14790" t="s">
        <v>1105</v>
      </c>
      <c r="F14790" t="s">
        <v>89</v>
      </c>
      <c r="G14790" t="s">
        <v>89</v>
      </c>
      <c r="H14790" t="s">
        <v>93</v>
      </c>
    </row>
    <row r="14791" spans="1:8" x14ac:dyDescent="0.25">
      <c r="A14791" t="s">
        <v>463</v>
      </c>
      <c r="B14791" t="s">
        <v>7469</v>
      </c>
      <c r="C14791" t="s">
        <v>89</v>
      </c>
      <c r="D14791" t="s">
        <v>10846</v>
      </c>
      <c r="E14791" t="s">
        <v>1427</v>
      </c>
      <c r="F14791" t="s">
        <v>89</v>
      </c>
      <c r="G14791" t="s">
        <v>89</v>
      </c>
      <c r="H14791" t="s">
        <v>93</v>
      </c>
    </row>
    <row r="14792" spans="1:8" x14ac:dyDescent="0.25">
      <c r="A14792" t="s">
        <v>463</v>
      </c>
      <c r="B14792" t="s">
        <v>10847</v>
      </c>
      <c r="C14792" t="s">
        <v>89</v>
      </c>
      <c r="D14792" t="s">
        <v>10848</v>
      </c>
      <c r="E14792" t="s">
        <v>2665</v>
      </c>
      <c r="F14792" t="s">
        <v>89</v>
      </c>
      <c r="G14792" t="s">
        <v>89</v>
      </c>
      <c r="H14792" t="s">
        <v>93</v>
      </c>
    </row>
    <row r="14793" spans="1:8" x14ac:dyDescent="0.25">
      <c r="A14793" t="s">
        <v>463</v>
      </c>
      <c r="B14793" t="s">
        <v>10853</v>
      </c>
      <c r="C14793" t="s">
        <v>89</v>
      </c>
      <c r="D14793" t="s">
        <v>10854</v>
      </c>
      <c r="E14793" t="s">
        <v>2404</v>
      </c>
      <c r="F14793" t="s">
        <v>89</v>
      </c>
      <c r="G14793" t="s">
        <v>89</v>
      </c>
      <c r="H14793" t="s">
        <v>93</v>
      </c>
    </row>
    <row r="14794" spans="1:8" x14ac:dyDescent="0.25">
      <c r="A14794" t="s">
        <v>463</v>
      </c>
      <c r="B14794" t="s">
        <v>10855</v>
      </c>
      <c r="C14794" t="s">
        <v>89</v>
      </c>
      <c r="D14794" t="s">
        <v>10856</v>
      </c>
      <c r="E14794" t="s">
        <v>3578</v>
      </c>
      <c r="F14794" t="s">
        <v>89</v>
      </c>
      <c r="G14794" t="s">
        <v>89</v>
      </c>
      <c r="H14794" t="s">
        <v>93</v>
      </c>
    </row>
    <row r="14795" spans="1:8" x14ac:dyDescent="0.25">
      <c r="A14795" t="s">
        <v>463</v>
      </c>
      <c r="B14795" t="s">
        <v>10859</v>
      </c>
      <c r="C14795" t="s">
        <v>89</v>
      </c>
      <c r="D14795" t="s">
        <v>10860</v>
      </c>
      <c r="E14795" t="s">
        <v>10861</v>
      </c>
      <c r="F14795" t="s">
        <v>89</v>
      </c>
      <c r="G14795" t="s">
        <v>89</v>
      </c>
      <c r="H14795" t="s">
        <v>93</v>
      </c>
    </row>
    <row r="14796" spans="1:8" x14ac:dyDescent="0.25">
      <c r="A14796" t="s">
        <v>463</v>
      </c>
      <c r="B14796" t="s">
        <v>10864</v>
      </c>
      <c r="C14796" t="s">
        <v>89</v>
      </c>
      <c r="D14796" t="s">
        <v>10865</v>
      </c>
      <c r="E14796" t="s">
        <v>10866</v>
      </c>
      <c r="F14796" t="s">
        <v>89</v>
      </c>
      <c r="G14796" t="s">
        <v>89</v>
      </c>
      <c r="H14796" t="s">
        <v>93</v>
      </c>
    </row>
    <row r="14797" spans="1:8" x14ac:dyDescent="0.25">
      <c r="A14797" t="s">
        <v>463</v>
      </c>
      <c r="B14797" t="s">
        <v>10867</v>
      </c>
      <c r="C14797" t="s">
        <v>89</v>
      </c>
      <c r="D14797" t="s">
        <v>10868</v>
      </c>
      <c r="E14797" t="s">
        <v>1153</v>
      </c>
      <c r="F14797" t="s">
        <v>89</v>
      </c>
      <c r="G14797" t="s">
        <v>89</v>
      </c>
      <c r="H14797" t="s">
        <v>93</v>
      </c>
    </row>
    <row r="14798" spans="1:8" x14ac:dyDescent="0.25">
      <c r="A14798" t="s">
        <v>463</v>
      </c>
      <c r="B14798" t="s">
        <v>10869</v>
      </c>
      <c r="C14798" t="s">
        <v>89</v>
      </c>
      <c r="D14798" t="s">
        <v>10870</v>
      </c>
      <c r="E14798" t="s">
        <v>1770</v>
      </c>
      <c r="F14798" t="s">
        <v>89</v>
      </c>
      <c r="G14798" t="s">
        <v>89</v>
      </c>
      <c r="H14798" t="s">
        <v>93</v>
      </c>
    </row>
    <row r="14799" spans="1:8" x14ac:dyDescent="0.25">
      <c r="A14799" t="s">
        <v>463</v>
      </c>
      <c r="B14799" t="s">
        <v>10873</v>
      </c>
      <c r="C14799" t="s">
        <v>89</v>
      </c>
      <c r="D14799" t="s">
        <v>10874</v>
      </c>
      <c r="E14799" t="s">
        <v>1142</v>
      </c>
      <c r="F14799" t="s">
        <v>89</v>
      </c>
      <c r="G14799" t="s">
        <v>89</v>
      </c>
      <c r="H14799" t="s">
        <v>93</v>
      </c>
    </row>
    <row r="14800" spans="1:8" x14ac:dyDescent="0.25">
      <c r="A14800" t="s">
        <v>463</v>
      </c>
      <c r="B14800" t="s">
        <v>10875</v>
      </c>
      <c r="C14800" t="s">
        <v>89</v>
      </c>
      <c r="D14800" t="s">
        <v>10876</v>
      </c>
      <c r="E14800" t="s">
        <v>1447</v>
      </c>
      <c r="F14800" t="s">
        <v>89</v>
      </c>
      <c r="G14800" t="s">
        <v>89</v>
      </c>
      <c r="H14800" t="s">
        <v>93</v>
      </c>
    </row>
    <row r="14801" spans="1:8" x14ac:dyDescent="0.25">
      <c r="A14801" t="s">
        <v>463</v>
      </c>
      <c r="B14801" t="s">
        <v>1555</v>
      </c>
      <c r="C14801" t="s">
        <v>89</v>
      </c>
      <c r="D14801" t="s">
        <v>10877</v>
      </c>
      <c r="E14801" t="s">
        <v>1119</v>
      </c>
      <c r="F14801" t="s">
        <v>89</v>
      </c>
      <c r="G14801" t="s">
        <v>89</v>
      </c>
      <c r="H14801" t="s">
        <v>93</v>
      </c>
    </row>
    <row r="14802" spans="1:8" x14ac:dyDescent="0.25">
      <c r="A14802" t="s">
        <v>463</v>
      </c>
      <c r="B14802" t="s">
        <v>1421</v>
      </c>
      <c r="C14802" t="s">
        <v>89</v>
      </c>
      <c r="D14802" t="s">
        <v>10878</v>
      </c>
      <c r="E14802" t="s">
        <v>1485</v>
      </c>
      <c r="F14802" t="s">
        <v>89</v>
      </c>
      <c r="G14802" t="s">
        <v>89</v>
      </c>
      <c r="H14802" t="s">
        <v>93</v>
      </c>
    </row>
    <row r="14803" spans="1:8" x14ac:dyDescent="0.25">
      <c r="A14803" t="s">
        <v>463</v>
      </c>
      <c r="B14803" t="s">
        <v>1501</v>
      </c>
      <c r="C14803" t="s">
        <v>89</v>
      </c>
      <c r="D14803" t="s">
        <v>10876</v>
      </c>
      <c r="E14803" t="s">
        <v>1447</v>
      </c>
      <c r="F14803" t="s">
        <v>89</v>
      </c>
      <c r="G14803" t="s">
        <v>89</v>
      </c>
      <c r="H14803" t="s">
        <v>93</v>
      </c>
    </row>
    <row r="14804" spans="1:8" x14ac:dyDescent="0.25">
      <c r="A14804" t="s">
        <v>463</v>
      </c>
      <c r="B14804" t="s">
        <v>6097</v>
      </c>
      <c r="C14804" t="s">
        <v>89</v>
      </c>
      <c r="D14804" t="s">
        <v>10879</v>
      </c>
      <c r="E14804" t="s">
        <v>8497</v>
      </c>
      <c r="F14804" t="s">
        <v>89</v>
      </c>
      <c r="G14804" t="s">
        <v>89</v>
      </c>
      <c r="H14804" t="s">
        <v>93</v>
      </c>
    </row>
    <row r="14805" spans="1:8" x14ac:dyDescent="0.25">
      <c r="A14805" t="s">
        <v>463</v>
      </c>
      <c r="B14805" t="s">
        <v>1434</v>
      </c>
      <c r="C14805" t="s">
        <v>89</v>
      </c>
      <c r="D14805" t="s">
        <v>10880</v>
      </c>
      <c r="E14805" t="s">
        <v>10881</v>
      </c>
      <c r="F14805" t="s">
        <v>89</v>
      </c>
      <c r="G14805" t="s">
        <v>89</v>
      </c>
      <c r="H14805" t="s">
        <v>93</v>
      </c>
    </row>
    <row r="14806" spans="1:8" x14ac:dyDescent="0.25">
      <c r="A14806" t="s">
        <v>463</v>
      </c>
      <c r="B14806" t="s">
        <v>1417</v>
      </c>
      <c r="C14806" t="s">
        <v>89</v>
      </c>
      <c r="D14806" t="s">
        <v>10882</v>
      </c>
      <c r="E14806" t="s">
        <v>1506</v>
      </c>
      <c r="F14806" t="s">
        <v>89</v>
      </c>
      <c r="G14806" t="s">
        <v>89</v>
      </c>
      <c r="H14806" t="s">
        <v>93</v>
      </c>
    </row>
    <row r="14807" spans="1:8" x14ac:dyDescent="0.25">
      <c r="A14807" t="s">
        <v>463</v>
      </c>
      <c r="B14807" t="s">
        <v>6223</v>
      </c>
      <c r="C14807" t="s">
        <v>89</v>
      </c>
      <c r="D14807" t="s">
        <v>10883</v>
      </c>
      <c r="E14807" t="s">
        <v>1272</v>
      </c>
      <c r="F14807" t="s">
        <v>89</v>
      </c>
      <c r="G14807" t="s">
        <v>89</v>
      </c>
      <c r="H14807" t="s">
        <v>93</v>
      </c>
    </row>
    <row r="14808" spans="1:8" x14ac:dyDescent="0.25">
      <c r="A14808" t="s">
        <v>463</v>
      </c>
      <c r="B14808" t="s">
        <v>10884</v>
      </c>
      <c r="C14808" t="s">
        <v>89</v>
      </c>
      <c r="D14808" t="s">
        <v>10885</v>
      </c>
      <c r="E14808" t="s">
        <v>1377</v>
      </c>
      <c r="F14808" t="s">
        <v>89</v>
      </c>
      <c r="G14808" t="s">
        <v>89</v>
      </c>
      <c r="H14808" t="s">
        <v>93</v>
      </c>
    </row>
    <row r="14809" spans="1:8" x14ac:dyDescent="0.25">
      <c r="A14809" t="s">
        <v>463</v>
      </c>
      <c r="B14809" t="s">
        <v>10886</v>
      </c>
      <c r="C14809" t="s">
        <v>89</v>
      </c>
      <c r="D14809" t="s">
        <v>10887</v>
      </c>
      <c r="E14809" t="s">
        <v>1278</v>
      </c>
      <c r="F14809" t="s">
        <v>89</v>
      </c>
      <c r="G14809" t="s">
        <v>89</v>
      </c>
      <c r="H14809" t="s">
        <v>93</v>
      </c>
    </row>
    <row r="14810" spans="1:8" x14ac:dyDescent="0.25">
      <c r="A14810" t="s">
        <v>463</v>
      </c>
      <c r="B14810" t="s">
        <v>6221</v>
      </c>
      <c r="C14810" t="s">
        <v>89</v>
      </c>
      <c r="D14810" t="s">
        <v>10888</v>
      </c>
      <c r="E14810" t="s">
        <v>1162</v>
      </c>
      <c r="F14810" t="s">
        <v>89</v>
      </c>
      <c r="G14810" t="s">
        <v>89</v>
      </c>
      <c r="H14810" t="s">
        <v>93</v>
      </c>
    </row>
    <row r="14811" spans="1:8" x14ac:dyDescent="0.25">
      <c r="A14811" t="s">
        <v>463</v>
      </c>
      <c r="B14811" t="s">
        <v>10889</v>
      </c>
      <c r="C14811" t="s">
        <v>89</v>
      </c>
      <c r="D14811" t="s">
        <v>10890</v>
      </c>
      <c r="E14811" t="s">
        <v>1162</v>
      </c>
      <c r="F14811" t="s">
        <v>89</v>
      </c>
      <c r="G14811" t="s">
        <v>89</v>
      </c>
      <c r="H14811" t="s">
        <v>93</v>
      </c>
    </row>
    <row r="14812" spans="1:8" x14ac:dyDescent="0.25">
      <c r="A14812" t="s">
        <v>463</v>
      </c>
      <c r="B14812" t="s">
        <v>1428</v>
      </c>
      <c r="C14812" t="s">
        <v>89</v>
      </c>
      <c r="D14812" t="s">
        <v>10891</v>
      </c>
      <c r="E14812" t="s">
        <v>1427</v>
      </c>
      <c r="F14812" t="s">
        <v>89</v>
      </c>
      <c r="G14812" t="s">
        <v>89</v>
      </c>
      <c r="H14812" t="s">
        <v>93</v>
      </c>
    </row>
    <row r="14813" spans="1:8" x14ac:dyDescent="0.25">
      <c r="A14813" t="s">
        <v>463</v>
      </c>
      <c r="B14813" t="s">
        <v>10892</v>
      </c>
      <c r="C14813" t="s">
        <v>89</v>
      </c>
      <c r="D14813" t="s">
        <v>10893</v>
      </c>
      <c r="E14813" t="s">
        <v>2668</v>
      </c>
      <c r="F14813" t="s">
        <v>89</v>
      </c>
      <c r="G14813" t="s">
        <v>89</v>
      </c>
      <c r="H14813" t="s">
        <v>93</v>
      </c>
    </row>
    <row r="14814" spans="1:8" x14ac:dyDescent="0.25">
      <c r="A14814" t="s">
        <v>463</v>
      </c>
      <c r="B14814" t="s">
        <v>10947</v>
      </c>
      <c r="C14814" t="s">
        <v>89</v>
      </c>
      <c r="D14814" t="s">
        <v>89</v>
      </c>
      <c r="E14814" t="s">
        <v>1516</v>
      </c>
      <c r="F14814" t="s">
        <v>89</v>
      </c>
      <c r="G14814" t="s">
        <v>89</v>
      </c>
      <c r="H14814" t="s">
        <v>93</v>
      </c>
    </row>
    <row r="14815" spans="1:8" x14ac:dyDescent="0.25">
      <c r="A14815" t="s">
        <v>463</v>
      </c>
      <c r="B14815" t="s">
        <v>10894</v>
      </c>
      <c r="C14815" t="s">
        <v>89</v>
      </c>
      <c r="D14815" t="s">
        <v>89</v>
      </c>
      <c r="E14815" t="s">
        <v>2404</v>
      </c>
      <c r="F14815" t="s">
        <v>89</v>
      </c>
      <c r="G14815" t="s">
        <v>89</v>
      </c>
      <c r="H14815" t="s">
        <v>93</v>
      </c>
    </row>
    <row r="14816" spans="1:8" x14ac:dyDescent="0.25">
      <c r="A14816" t="s">
        <v>463</v>
      </c>
      <c r="B14816" t="s">
        <v>10895</v>
      </c>
      <c r="C14816" t="s">
        <v>89</v>
      </c>
      <c r="D14816" t="s">
        <v>89</v>
      </c>
      <c r="E14816" t="s">
        <v>2668</v>
      </c>
      <c r="F14816" t="s">
        <v>89</v>
      </c>
      <c r="G14816" t="s">
        <v>89</v>
      </c>
      <c r="H14816" t="s">
        <v>93</v>
      </c>
    </row>
    <row r="14817" spans="1:8" x14ac:dyDescent="0.25">
      <c r="A14817" t="s">
        <v>463</v>
      </c>
      <c r="B14817" t="s">
        <v>10925</v>
      </c>
      <c r="C14817" t="s">
        <v>89</v>
      </c>
      <c r="D14817" t="s">
        <v>89</v>
      </c>
      <c r="E14817" t="s">
        <v>4729</v>
      </c>
      <c r="F14817" t="s">
        <v>89</v>
      </c>
      <c r="G14817" t="s">
        <v>89</v>
      </c>
      <c r="H14817" t="s">
        <v>93</v>
      </c>
    </row>
    <row r="14818" spans="1:8" x14ac:dyDescent="0.25">
      <c r="A14818" t="s">
        <v>463</v>
      </c>
      <c r="B14818" t="s">
        <v>10896</v>
      </c>
      <c r="C14818" t="s">
        <v>89</v>
      </c>
      <c r="D14818" t="s">
        <v>89</v>
      </c>
      <c r="E14818" t="s">
        <v>4729</v>
      </c>
      <c r="F14818" t="s">
        <v>89</v>
      </c>
      <c r="G14818" t="s">
        <v>89</v>
      </c>
      <c r="H14818" t="s">
        <v>93</v>
      </c>
    </row>
    <row r="14819" spans="1:8" x14ac:dyDescent="0.25">
      <c r="A14819" t="s">
        <v>463</v>
      </c>
      <c r="B14819" t="s">
        <v>10897</v>
      </c>
      <c r="C14819" t="s">
        <v>89</v>
      </c>
      <c r="D14819" t="s">
        <v>89</v>
      </c>
      <c r="E14819" t="s">
        <v>1427</v>
      </c>
      <c r="F14819" t="s">
        <v>89</v>
      </c>
      <c r="G14819" t="s">
        <v>89</v>
      </c>
      <c r="H14819" t="s">
        <v>93</v>
      </c>
    </row>
    <row r="14820" spans="1:8" x14ac:dyDescent="0.25">
      <c r="A14820" t="s">
        <v>463</v>
      </c>
      <c r="B14820" t="s">
        <v>10898</v>
      </c>
      <c r="C14820" t="s">
        <v>89</v>
      </c>
      <c r="D14820" t="s">
        <v>89</v>
      </c>
      <c r="E14820" t="s">
        <v>1427</v>
      </c>
      <c r="F14820" t="s">
        <v>89</v>
      </c>
      <c r="G14820" t="s">
        <v>89</v>
      </c>
      <c r="H14820" t="s">
        <v>93</v>
      </c>
    </row>
    <row r="14821" spans="1:8" x14ac:dyDescent="0.25">
      <c r="A14821" t="s">
        <v>463</v>
      </c>
      <c r="B14821" t="s">
        <v>10900</v>
      </c>
      <c r="C14821" t="s">
        <v>89</v>
      </c>
      <c r="D14821" t="s">
        <v>89</v>
      </c>
      <c r="E14821" t="s">
        <v>1427</v>
      </c>
      <c r="F14821" t="s">
        <v>89</v>
      </c>
      <c r="G14821" t="s">
        <v>89</v>
      </c>
      <c r="H14821" t="s">
        <v>93</v>
      </c>
    </row>
    <row r="14822" spans="1:8" x14ac:dyDescent="0.25">
      <c r="A14822" t="s">
        <v>463</v>
      </c>
      <c r="B14822" t="s">
        <v>10901</v>
      </c>
      <c r="C14822" t="s">
        <v>89</v>
      </c>
      <c r="D14822" t="s">
        <v>89</v>
      </c>
      <c r="E14822" t="s">
        <v>1427</v>
      </c>
      <c r="F14822" t="s">
        <v>89</v>
      </c>
      <c r="G14822" t="s">
        <v>89</v>
      </c>
      <c r="H14822" t="s">
        <v>93</v>
      </c>
    </row>
    <row r="14823" spans="1:8" x14ac:dyDescent="0.25">
      <c r="A14823" t="s">
        <v>463</v>
      </c>
      <c r="B14823" t="s">
        <v>10931</v>
      </c>
      <c r="C14823" t="s">
        <v>89</v>
      </c>
      <c r="D14823" t="s">
        <v>89</v>
      </c>
      <c r="E14823" t="s">
        <v>1427</v>
      </c>
      <c r="F14823" t="s">
        <v>89</v>
      </c>
      <c r="G14823" t="s">
        <v>89</v>
      </c>
      <c r="H14823" t="s">
        <v>93</v>
      </c>
    </row>
    <row r="14824" spans="1:8" x14ac:dyDescent="0.25">
      <c r="A14824" t="s">
        <v>463</v>
      </c>
      <c r="B14824" t="s">
        <v>10902</v>
      </c>
      <c r="C14824" t="s">
        <v>89</v>
      </c>
      <c r="D14824" t="s">
        <v>89</v>
      </c>
      <c r="E14824" t="s">
        <v>1133</v>
      </c>
      <c r="F14824" t="s">
        <v>89</v>
      </c>
      <c r="G14824" t="s">
        <v>89</v>
      </c>
      <c r="H14824" t="s">
        <v>93</v>
      </c>
    </row>
    <row r="14825" spans="1:8" x14ac:dyDescent="0.25">
      <c r="A14825" t="s">
        <v>463</v>
      </c>
      <c r="B14825" t="s">
        <v>10903</v>
      </c>
      <c r="C14825" t="s">
        <v>89</v>
      </c>
      <c r="D14825" t="s">
        <v>89</v>
      </c>
      <c r="E14825" t="s">
        <v>1133</v>
      </c>
      <c r="F14825" t="s">
        <v>89</v>
      </c>
      <c r="G14825" t="s">
        <v>89</v>
      </c>
      <c r="H14825" t="s">
        <v>93</v>
      </c>
    </row>
    <row r="14826" spans="1:8" x14ac:dyDescent="0.25">
      <c r="A14826" t="s">
        <v>463</v>
      </c>
      <c r="B14826" t="s">
        <v>10904</v>
      </c>
      <c r="C14826" t="s">
        <v>89</v>
      </c>
      <c r="D14826" t="s">
        <v>89</v>
      </c>
      <c r="E14826" t="s">
        <v>1221</v>
      </c>
      <c r="F14826" t="s">
        <v>89</v>
      </c>
      <c r="G14826" t="s">
        <v>89</v>
      </c>
      <c r="H14826" t="s">
        <v>93</v>
      </c>
    </row>
    <row r="14827" spans="1:8" x14ac:dyDescent="0.25">
      <c r="A14827" t="s">
        <v>463</v>
      </c>
      <c r="B14827" t="s">
        <v>10905</v>
      </c>
      <c r="C14827" t="s">
        <v>89</v>
      </c>
      <c r="D14827" t="s">
        <v>89</v>
      </c>
      <c r="E14827" t="s">
        <v>1221</v>
      </c>
      <c r="F14827" t="s">
        <v>89</v>
      </c>
      <c r="G14827" t="s">
        <v>89</v>
      </c>
      <c r="H14827" t="s">
        <v>93</v>
      </c>
    </row>
    <row r="14828" spans="1:8" x14ac:dyDescent="0.25">
      <c r="A14828" t="s">
        <v>463</v>
      </c>
      <c r="B14828" t="s">
        <v>10906</v>
      </c>
      <c r="C14828" t="s">
        <v>89</v>
      </c>
      <c r="D14828" t="s">
        <v>89</v>
      </c>
      <c r="E14828" t="s">
        <v>1221</v>
      </c>
      <c r="F14828" t="s">
        <v>89</v>
      </c>
      <c r="G14828" t="s">
        <v>89</v>
      </c>
      <c r="H14828" t="s">
        <v>93</v>
      </c>
    </row>
    <row r="14829" spans="1:8" x14ac:dyDescent="0.25">
      <c r="A14829" t="s">
        <v>463</v>
      </c>
      <c r="B14829" t="s">
        <v>6350</v>
      </c>
      <c r="C14829" t="s">
        <v>89</v>
      </c>
      <c r="D14829" t="s">
        <v>89</v>
      </c>
      <c r="E14829" t="s">
        <v>1133</v>
      </c>
      <c r="F14829" t="s">
        <v>89</v>
      </c>
      <c r="G14829" t="s">
        <v>89</v>
      </c>
      <c r="H14829" t="s">
        <v>93</v>
      </c>
    </row>
    <row r="14830" spans="1:8" x14ac:dyDescent="0.25">
      <c r="A14830" t="s">
        <v>463</v>
      </c>
      <c r="B14830" t="s">
        <v>10908</v>
      </c>
      <c r="C14830" t="s">
        <v>89</v>
      </c>
      <c r="D14830" t="s">
        <v>89</v>
      </c>
      <c r="E14830" t="s">
        <v>1133</v>
      </c>
      <c r="F14830" t="s">
        <v>89</v>
      </c>
      <c r="G14830" t="s">
        <v>89</v>
      </c>
      <c r="H14830" t="s">
        <v>93</v>
      </c>
    </row>
    <row r="14831" spans="1:8" x14ac:dyDescent="0.25">
      <c r="A14831" t="s">
        <v>463</v>
      </c>
      <c r="B14831" t="s">
        <v>6131</v>
      </c>
      <c r="C14831" t="s">
        <v>89</v>
      </c>
      <c r="D14831" t="s">
        <v>89</v>
      </c>
      <c r="E14831" t="s">
        <v>1388</v>
      </c>
      <c r="F14831" t="s">
        <v>89</v>
      </c>
      <c r="G14831" t="s">
        <v>89</v>
      </c>
      <c r="H14831" t="s">
        <v>93</v>
      </c>
    </row>
    <row r="14832" spans="1:8" x14ac:dyDescent="0.25">
      <c r="A14832" t="s">
        <v>463</v>
      </c>
      <c r="B14832" t="s">
        <v>6130</v>
      </c>
      <c r="C14832" t="s">
        <v>89</v>
      </c>
      <c r="D14832" t="s">
        <v>89</v>
      </c>
      <c r="E14832" t="s">
        <v>1129</v>
      </c>
      <c r="F14832" t="s">
        <v>89</v>
      </c>
      <c r="G14832" t="s">
        <v>89</v>
      </c>
      <c r="H14832" t="s">
        <v>93</v>
      </c>
    </row>
    <row r="14833" spans="1:8" x14ac:dyDescent="0.25">
      <c r="A14833" t="s">
        <v>463</v>
      </c>
      <c r="B14833" t="s">
        <v>10910</v>
      </c>
      <c r="C14833" t="s">
        <v>89</v>
      </c>
      <c r="D14833" t="s">
        <v>10911</v>
      </c>
      <c r="E14833" t="s">
        <v>2665</v>
      </c>
      <c r="F14833" t="s">
        <v>89</v>
      </c>
      <c r="G14833" t="s">
        <v>89</v>
      </c>
      <c r="H14833" t="s">
        <v>93</v>
      </c>
    </row>
    <row r="14834" spans="1:8" x14ac:dyDescent="0.25">
      <c r="A14834" t="s">
        <v>463</v>
      </c>
      <c r="B14834" t="s">
        <v>10913</v>
      </c>
      <c r="C14834" t="s">
        <v>89</v>
      </c>
      <c r="D14834" t="s">
        <v>89</v>
      </c>
      <c r="E14834" t="s">
        <v>1196</v>
      </c>
      <c r="F14834" t="s">
        <v>89</v>
      </c>
      <c r="G14834" t="s">
        <v>89</v>
      </c>
      <c r="H14834" t="s">
        <v>93</v>
      </c>
    </row>
    <row r="14835" spans="1:8" x14ac:dyDescent="0.25">
      <c r="A14835" t="s">
        <v>463</v>
      </c>
      <c r="B14835" t="s">
        <v>10948</v>
      </c>
      <c r="C14835" t="s">
        <v>89</v>
      </c>
      <c r="D14835" t="s">
        <v>89</v>
      </c>
      <c r="E14835" t="s">
        <v>1427</v>
      </c>
      <c r="F14835" t="s">
        <v>89</v>
      </c>
      <c r="G14835" t="s">
        <v>89</v>
      </c>
      <c r="H14835" t="s">
        <v>93</v>
      </c>
    </row>
    <row r="14836" spans="1:8" x14ac:dyDescent="0.25">
      <c r="A14836" t="s">
        <v>463</v>
      </c>
      <c r="B14836" t="s">
        <v>10935</v>
      </c>
      <c r="C14836" t="s">
        <v>89</v>
      </c>
      <c r="D14836" t="s">
        <v>89</v>
      </c>
      <c r="E14836" t="s">
        <v>1218</v>
      </c>
      <c r="F14836" t="s">
        <v>89</v>
      </c>
      <c r="G14836" t="s">
        <v>89</v>
      </c>
      <c r="H14836" t="s">
        <v>93</v>
      </c>
    </row>
    <row r="14837" spans="1:8" x14ac:dyDescent="0.25">
      <c r="A14837" t="s">
        <v>463</v>
      </c>
      <c r="B14837" t="s">
        <v>1122</v>
      </c>
      <c r="C14837" t="s">
        <v>89</v>
      </c>
      <c r="D14837" t="s">
        <v>89</v>
      </c>
      <c r="E14837" t="s">
        <v>1123</v>
      </c>
      <c r="F14837" t="s">
        <v>89</v>
      </c>
      <c r="G14837" t="s">
        <v>89</v>
      </c>
      <c r="H14837" t="s">
        <v>93</v>
      </c>
    </row>
    <row r="14838" spans="1:8" x14ac:dyDescent="0.25">
      <c r="A14838" t="s">
        <v>463</v>
      </c>
      <c r="B14838" t="s">
        <v>1124</v>
      </c>
      <c r="C14838" t="s">
        <v>89</v>
      </c>
      <c r="D14838" t="s">
        <v>89</v>
      </c>
      <c r="E14838" t="s">
        <v>1123</v>
      </c>
      <c r="F14838" t="s">
        <v>89</v>
      </c>
      <c r="G14838" t="s">
        <v>89</v>
      </c>
      <c r="H14838" t="s">
        <v>93</v>
      </c>
    </row>
    <row r="14839" spans="1:8" x14ac:dyDescent="0.25">
      <c r="A14839" t="s">
        <v>463</v>
      </c>
      <c r="B14839" t="s">
        <v>1125</v>
      </c>
      <c r="C14839" t="s">
        <v>89</v>
      </c>
      <c r="D14839" t="s">
        <v>89</v>
      </c>
      <c r="E14839" t="s">
        <v>1123</v>
      </c>
      <c r="F14839" t="s">
        <v>89</v>
      </c>
      <c r="G14839" t="s">
        <v>89</v>
      </c>
      <c r="H14839" t="s">
        <v>93</v>
      </c>
    </row>
    <row r="14840" spans="1:8" x14ac:dyDescent="0.25">
      <c r="A14840" t="s">
        <v>463</v>
      </c>
      <c r="B14840" t="s">
        <v>1127</v>
      </c>
      <c r="C14840" t="s">
        <v>89</v>
      </c>
      <c r="D14840" t="s">
        <v>89</v>
      </c>
      <c r="E14840" t="s">
        <v>1123</v>
      </c>
      <c r="F14840" t="s">
        <v>89</v>
      </c>
      <c r="G14840" t="s">
        <v>89</v>
      </c>
      <c r="H14840" t="s">
        <v>93</v>
      </c>
    </row>
    <row r="14841" spans="1:8" x14ac:dyDescent="0.25">
      <c r="A14841" t="s">
        <v>463</v>
      </c>
      <c r="B14841" t="s">
        <v>1126</v>
      </c>
      <c r="C14841" t="s">
        <v>89</v>
      </c>
      <c r="D14841" t="s">
        <v>89</v>
      </c>
      <c r="E14841" t="s">
        <v>1123</v>
      </c>
      <c r="F14841" t="s">
        <v>89</v>
      </c>
      <c r="G14841" t="s">
        <v>89</v>
      </c>
      <c r="H14841" t="s">
        <v>93</v>
      </c>
    </row>
    <row r="14842" spans="1:8" x14ac:dyDescent="0.25">
      <c r="A14842" t="s">
        <v>463</v>
      </c>
      <c r="B14842" t="s">
        <v>10938</v>
      </c>
      <c r="C14842" t="s">
        <v>89</v>
      </c>
      <c r="D14842" t="s">
        <v>89</v>
      </c>
      <c r="E14842" t="s">
        <v>1131</v>
      </c>
      <c r="F14842" t="s">
        <v>89</v>
      </c>
      <c r="G14842" t="s">
        <v>89</v>
      </c>
      <c r="H14842" t="s">
        <v>93</v>
      </c>
    </row>
    <row r="14843" spans="1:8" x14ac:dyDescent="0.25">
      <c r="A14843" t="s">
        <v>463</v>
      </c>
      <c r="B14843" t="s">
        <v>10917</v>
      </c>
      <c r="C14843" t="s">
        <v>89</v>
      </c>
      <c r="D14843" t="s">
        <v>89</v>
      </c>
      <c r="E14843" t="s">
        <v>1202</v>
      </c>
      <c r="F14843" t="s">
        <v>89</v>
      </c>
      <c r="G14843" t="s">
        <v>89</v>
      </c>
      <c r="H14843" t="s">
        <v>93</v>
      </c>
    </row>
    <row r="14844" spans="1:8" x14ac:dyDescent="0.25">
      <c r="A14844" t="s">
        <v>463</v>
      </c>
      <c r="B14844" t="s">
        <v>10949</v>
      </c>
      <c r="C14844" t="s">
        <v>89</v>
      </c>
      <c r="D14844" t="s">
        <v>89</v>
      </c>
      <c r="E14844" t="s">
        <v>1123</v>
      </c>
      <c r="F14844" t="s">
        <v>89</v>
      </c>
      <c r="G14844" t="s">
        <v>89</v>
      </c>
      <c r="H14844" t="s">
        <v>93</v>
      </c>
    </row>
    <row r="14845" spans="1:8" x14ac:dyDescent="0.25">
      <c r="A14845" t="s">
        <v>463</v>
      </c>
      <c r="B14845" t="s">
        <v>10919</v>
      </c>
      <c r="C14845" t="s">
        <v>89</v>
      </c>
      <c r="D14845" t="s">
        <v>89</v>
      </c>
      <c r="E14845" t="s">
        <v>1231</v>
      </c>
      <c r="F14845" t="s">
        <v>89</v>
      </c>
      <c r="G14845" t="s">
        <v>89</v>
      </c>
      <c r="H14845" t="s">
        <v>93</v>
      </c>
    </row>
    <row r="14846" spans="1:8" x14ac:dyDescent="0.25">
      <c r="A14846" t="s">
        <v>463</v>
      </c>
      <c r="B14846" t="s">
        <v>10940</v>
      </c>
      <c r="C14846" t="s">
        <v>89</v>
      </c>
      <c r="D14846" t="s">
        <v>89</v>
      </c>
      <c r="E14846" t="s">
        <v>1231</v>
      </c>
      <c r="F14846" t="s">
        <v>89</v>
      </c>
      <c r="G14846" t="s">
        <v>89</v>
      </c>
      <c r="H14846" t="s">
        <v>93</v>
      </c>
    </row>
    <row r="14847" spans="1:8" x14ac:dyDescent="0.25">
      <c r="A14847" t="s">
        <v>463</v>
      </c>
      <c r="B14847" t="s">
        <v>10950</v>
      </c>
      <c r="C14847" t="s">
        <v>89</v>
      </c>
      <c r="D14847" t="s">
        <v>89</v>
      </c>
      <c r="E14847" t="s">
        <v>1286</v>
      </c>
      <c r="F14847" t="s">
        <v>89</v>
      </c>
      <c r="G14847" t="s">
        <v>89</v>
      </c>
      <c r="H14847" t="s">
        <v>93</v>
      </c>
    </row>
    <row r="14848" spans="1:8" x14ac:dyDescent="0.25">
      <c r="A14848" t="s">
        <v>463</v>
      </c>
      <c r="B14848" t="s">
        <v>1130</v>
      </c>
      <c r="C14848" t="s">
        <v>89</v>
      </c>
      <c r="D14848" t="s">
        <v>89</v>
      </c>
      <c r="E14848" t="s">
        <v>1231</v>
      </c>
      <c r="F14848" t="s">
        <v>89</v>
      </c>
      <c r="G14848" t="s">
        <v>89</v>
      </c>
      <c r="H14848" t="s">
        <v>93</v>
      </c>
    </row>
    <row r="14849" spans="1:8" x14ac:dyDescent="0.25">
      <c r="A14849" t="s">
        <v>463</v>
      </c>
      <c r="B14849" t="s">
        <v>1132</v>
      </c>
      <c r="C14849" t="s">
        <v>89</v>
      </c>
      <c r="D14849" t="s">
        <v>89</v>
      </c>
      <c r="E14849" t="s">
        <v>1133</v>
      </c>
      <c r="F14849" t="s">
        <v>89</v>
      </c>
      <c r="G14849" t="s">
        <v>89</v>
      </c>
      <c r="H14849" t="s">
        <v>93</v>
      </c>
    </row>
    <row r="14850" spans="1:8" x14ac:dyDescent="0.25">
      <c r="A14850" t="s">
        <v>463</v>
      </c>
      <c r="B14850" t="s">
        <v>1268</v>
      </c>
      <c r="C14850" t="s">
        <v>89</v>
      </c>
      <c r="D14850" t="s">
        <v>89</v>
      </c>
      <c r="E14850" t="s">
        <v>1506</v>
      </c>
      <c r="F14850" t="s">
        <v>89</v>
      </c>
      <c r="G14850" t="s">
        <v>89</v>
      </c>
      <c r="H14850" t="s">
        <v>93</v>
      </c>
    </row>
    <row r="14851" spans="1:8" x14ac:dyDescent="0.25">
      <c r="A14851" t="s">
        <v>463</v>
      </c>
      <c r="B14851" t="s">
        <v>1336</v>
      </c>
      <c r="C14851" t="s">
        <v>89</v>
      </c>
      <c r="D14851" t="s">
        <v>89</v>
      </c>
      <c r="E14851" t="s">
        <v>1506</v>
      </c>
      <c r="F14851" t="s">
        <v>89</v>
      </c>
      <c r="G14851" t="s">
        <v>89</v>
      </c>
      <c r="H14851" t="s">
        <v>93</v>
      </c>
    </row>
    <row r="14852" spans="1:8" x14ac:dyDescent="0.25">
      <c r="A14852" t="s">
        <v>463</v>
      </c>
      <c r="B14852" t="s">
        <v>1337</v>
      </c>
      <c r="C14852" t="s">
        <v>89</v>
      </c>
      <c r="D14852" t="s">
        <v>89</v>
      </c>
      <c r="E14852" t="s">
        <v>1506</v>
      </c>
      <c r="F14852" t="s">
        <v>89</v>
      </c>
      <c r="G14852" t="s">
        <v>89</v>
      </c>
      <c r="H14852" t="s">
        <v>93</v>
      </c>
    </row>
    <row r="14853" spans="1:8" x14ac:dyDescent="0.25">
      <c r="A14853" t="s">
        <v>463</v>
      </c>
      <c r="B14853" t="s">
        <v>10920</v>
      </c>
      <c r="C14853" t="s">
        <v>89</v>
      </c>
      <c r="D14853" t="s">
        <v>89</v>
      </c>
      <c r="E14853" t="s">
        <v>1235</v>
      </c>
      <c r="F14853" t="s">
        <v>89</v>
      </c>
      <c r="G14853" t="s">
        <v>89</v>
      </c>
      <c r="H14853" t="s">
        <v>93</v>
      </c>
    </row>
    <row r="14854" spans="1:8" x14ac:dyDescent="0.25">
      <c r="A14854" t="s">
        <v>463</v>
      </c>
      <c r="B14854" t="s">
        <v>10951</v>
      </c>
      <c r="C14854" t="s">
        <v>89</v>
      </c>
      <c r="D14854" t="s">
        <v>89</v>
      </c>
      <c r="E14854" t="s">
        <v>1506</v>
      </c>
      <c r="F14854" t="s">
        <v>89</v>
      </c>
      <c r="G14854" t="s">
        <v>89</v>
      </c>
      <c r="H14854" t="s">
        <v>93</v>
      </c>
    </row>
    <row r="14855" spans="1:8" x14ac:dyDescent="0.25">
      <c r="A14855" t="s">
        <v>463</v>
      </c>
      <c r="B14855" t="s">
        <v>10942</v>
      </c>
      <c r="C14855" t="s">
        <v>89</v>
      </c>
      <c r="D14855" t="s">
        <v>89</v>
      </c>
      <c r="E14855" t="s">
        <v>1194</v>
      </c>
      <c r="F14855" t="s">
        <v>89</v>
      </c>
      <c r="G14855" t="s">
        <v>89</v>
      </c>
      <c r="H14855" t="s">
        <v>93</v>
      </c>
    </row>
    <row r="14856" spans="1:8" x14ac:dyDescent="0.25">
      <c r="A14856" t="s">
        <v>463</v>
      </c>
      <c r="B14856" t="s">
        <v>1138</v>
      </c>
      <c r="C14856" t="s">
        <v>89</v>
      </c>
      <c r="D14856" t="s">
        <v>89</v>
      </c>
      <c r="E14856" t="s">
        <v>1139</v>
      </c>
      <c r="F14856" t="s">
        <v>89</v>
      </c>
      <c r="G14856" t="s">
        <v>89</v>
      </c>
      <c r="H14856" t="s">
        <v>93</v>
      </c>
    </row>
    <row r="14857" spans="1:8" x14ac:dyDescent="0.25">
      <c r="A14857" t="s">
        <v>465</v>
      </c>
      <c r="B14857" t="s">
        <v>10810</v>
      </c>
      <c r="C14857" t="s">
        <v>89</v>
      </c>
      <c r="D14857" t="s">
        <v>10811</v>
      </c>
      <c r="E14857" t="s">
        <v>1153</v>
      </c>
      <c r="F14857" t="s">
        <v>89</v>
      </c>
      <c r="G14857" t="s">
        <v>89</v>
      </c>
      <c r="H14857" t="s">
        <v>93</v>
      </c>
    </row>
    <row r="14858" spans="1:8" x14ac:dyDescent="0.25">
      <c r="A14858" t="s">
        <v>465</v>
      </c>
      <c r="B14858" t="s">
        <v>10812</v>
      </c>
      <c r="C14858" t="s">
        <v>89</v>
      </c>
      <c r="D14858" t="s">
        <v>1559</v>
      </c>
      <c r="E14858" t="s">
        <v>3601</v>
      </c>
      <c r="F14858" t="s">
        <v>89</v>
      </c>
      <c r="G14858" t="s">
        <v>89</v>
      </c>
      <c r="H14858" t="s">
        <v>93</v>
      </c>
    </row>
    <row r="14859" spans="1:8" x14ac:dyDescent="0.25">
      <c r="A14859" t="s">
        <v>465</v>
      </c>
      <c r="B14859" t="s">
        <v>3380</v>
      </c>
      <c r="C14859" t="s">
        <v>89</v>
      </c>
      <c r="D14859" t="s">
        <v>6365</v>
      </c>
      <c r="E14859" t="s">
        <v>1238</v>
      </c>
      <c r="F14859" t="s">
        <v>89</v>
      </c>
      <c r="G14859" t="s">
        <v>89</v>
      </c>
      <c r="H14859" t="s">
        <v>93</v>
      </c>
    </row>
    <row r="14860" spans="1:8" x14ac:dyDescent="0.25">
      <c r="A14860" t="s">
        <v>465</v>
      </c>
      <c r="B14860" t="s">
        <v>10813</v>
      </c>
      <c r="C14860" t="s">
        <v>89</v>
      </c>
      <c r="D14860" t="s">
        <v>10814</v>
      </c>
      <c r="E14860" t="s">
        <v>1180</v>
      </c>
      <c r="F14860" t="s">
        <v>89</v>
      </c>
      <c r="G14860" t="s">
        <v>89</v>
      </c>
      <c r="H14860" t="s">
        <v>93</v>
      </c>
    </row>
    <row r="14861" spans="1:8" x14ac:dyDescent="0.25">
      <c r="A14861" t="s">
        <v>465</v>
      </c>
      <c r="B14861" t="s">
        <v>10815</v>
      </c>
      <c r="C14861" t="s">
        <v>89</v>
      </c>
      <c r="D14861" t="s">
        <v>10816</v>
      </c>
      <c r="E14861" t="s">
        <v>10817</v>
      </c>
      <c r="F14861" t="s">
        <v>89</v>
      </c>
      <c r="G14861" t="s">
        <v>89</v>
      </c>
      <c r="H14861" t="s">
        <v>93</v>
      </c>
    </row>
    <row r="14862" spans="1:8" x14ac:dyDescent="0.25">
      <c r="A14862" t="s">
        <v>465</v>
      </c>
      <c r="B14862" t="s">
        <v>10818</v>
      </c>
      <c r="C14862" t="s">
        <v>89</v>
      </c>
      <c r="D14862" t="s">
        <v>10819</v>
      </c>
      <c r="E14862" t="s">
        <v>1485</v>
      </c>
      <c r="F14862" t="s">
        <v>89</v>
      </c>
      <c r="G14862" t="s">
        <v>89</v>
      </c>
      <c r="H14862" t="s">
        <v>93</v>
      </c>
    </row>
    <row r="14863" spans="1:8" x14ac:dyDescent="0.25">
      <c r="A14863" t="s">
        <v>465</v>
      </c>
      <c r="B14863" t="s">
        <v>10823</v>
      </c>
      <c r="C14863" t="s">
        <v>89</v>
      </c>
      <c r="D14863" t="s">
        <v>10824</v>
      </c>
      <c r="E14863" t="s">
        <v>1100</v>
      </c>
      <c r="F14863" t="s">
        <v>89</v>
      </c>
      <c r="G14863" t="s">
        <v>89</v>
      </c>
      <c r="H14863" t="s">
        <v>93</v>
      </c>
    </row>
    <row r="14864" spans="1:8" x14ac:dyDescent="0.25">
      <c r="A14864" t="s">
        <v>465</v>
      </c>
      <c r="B14864" t="s">
        <v>10825</v>
      </c>
      <c r="C14864" t="s">
        <v>89</v>
      </c>
      <c r="D14864" t="s">
        <v>10826</v>
      </c>
      <c r="E14864" t="s">
        <v>4729</v>
      </c>
      <c r="F14864" t="s">
        <v>89</v>
      </c>
      <c r="G14864" t="s">
        <v>89</v>
      </c>
      <c r="H14864" t="s">
        <v>93</v>
      </c>
    </row>
    <row r="14865" spans="1:8" x14ac:dyDescent="0.25">
      <c r="A14865" t="s">
        <v>465</v>
      </c>
      <c r="B14865" t="s">
        <v>10827</v>
      </c>
      <c r="C14865" t="s">
        <v>89</v>
      </c>
      <c r="D14865" t="s">
        <v>10828</v>
      </c>
      <c r="E14865" t="s">
        <v>1105</v>
      </c>
      <c r="F14865" t="s">
        <v>89</v>
      </c>
      <c r="G14865" t="s">
        <v>89</v>
      </c>
      <c r="H14865" t="s">
        <v>93</v>
      </c>
    </row>
    <row r="14866" spans="1:8" x14ac:dyDescent="0.25">
      <c r="A14866" t="s">
        <v>465</v>
      </c>
      <c r="B14866" t="s">
        <v>10829</v>
      </c>
      <c r="C14866" t="s">
        <v>89</v>
      </c>
      <c r="D14866" t="s">
        <v>10830</v>
      </c>
      <c r="E14866" t="s">
        <v>1097</v>
      </c>
      <c r="F14866" t="s">
        <v>89</v>
      </c>
      <c r="G14866" t="s">
        <v>89</v>
      </c>
      <c r="H14866" t="s">
        <v>93</v>
      </c>
    </row>
    <row r="14867" spans="1:8" x14ac:dyDescent="0.25">
      <c r="A14867" t="s">
        <v>465</v>
      </c>
      <c r="B14867" t="s">
        <v>10831</v>
      </c>
      <c r="C14867" t="s">
        <v>89</v>
      </c>
      <c r="D14867" t="s">
        <v>10832</v>
      </c>
      <c r="E14867" t="s">
        <v>3585</v>
      </c>
      <c r="F14867" t="s">
        <v>89</v>
      </c>
      <c r="G14867" t="s">
        <v>89</v>
      </c>
      <c r="H14867" t="s">
        <v>93</v>
      </c>
    </row>
    <row r="14868" spans="1:8" x14ac:dyDescent="0.25">
      <c r="A14868" t="s">
        <v>465</v>
      </c>
      <c r="B14868" t="s">
        <v>10833</v>
      </c>
      <c r="C14868" t="s">
        <v>89</v>
      </c>
      <c r="D14868" t="s">
        <v>10834</v>
      </c>
      <c r="E14868" t="s">
        <v>1615</v>
      </c>
      <c r="F14868" t="s">
        <v>89</v>
      </c>
      <c r="G14868" t="s">
        <v>89</v>
      </c>
      <c r="H14868" t="s">
        <v>93</v>
      </c>
    </row>
    <row r="14869" spans="1:8" x14ac:dyDescent="0.25">
      <c r="A14869" t="s">
        <v>465</v>
      </c>
      <c r="B14869" t="s">
        <v>10835</v>
      </c>
      <c r="C14869" t="s">
        <v>89</v>
      </c>
      <c r="D14869" t="s">
        <v>10836</v>
      </c>
      <c r="E14869" t="s">
        <v>3473</v>
      </c>
      <c r="F14869" t="s">
        <v>89</v>
      </c>
      <c r="G14869" t="s">
        <v>89</v>
      </c>
      <c r="H14869" t="s">
        <v>93</v>
      </c>
    </row>
    <row r="14870" spans="1:8" x14ac:dyDescent="0.25">
      <c r="A14870" t="s">
        <v>465</v>
      </c>
      <c r="B14870" t="s">
        <v>10837</v>
      </c>
      <c r="C14870" t="s">
        <v>89</v>
      </c>
      <c r="D14870" t="s">
        <v>10838</v>
      </c>
      <c r="E14870" t="s">
        <v>10839</v>
      </c>
      <c r="F14870" t="s">
        <v>89</v>
      </c>
      <c r="G14870" t="s">
        <v>89</v>
      </c>
      <c r="H14870" t="s">
        <v>93</v>
      </c>
    </row>
    <row r="14871" spans="1:8" x14ac:dyDescent="0.25">
      <c r="A14871" t="s">
        <v>465</v>
      </c>
      <c r="B14871" t="s">
        <v>10844</v>
      </c>
      <c r="C14871" t="s">
        <v>89</v>
      </c>
      <c r="D14871" t="s">
        <v>10845</v>
      </c>
      <c r="E14871" t="s">
        <v>1105</v>
      </c>
      <c r="F14871" t="s">
        <v>89</v>
      </c>
      <c r="G14871" t="s">
        <v>89</v>
      </c>
      <c r="H14871" t="s">
        <v>93</v>
      </c>
    </row>
    <row r="14872" spans="1:8" x14ac:dyDescent="0.25">
      <c r="A14872" t="s">
        <v>465</v>
      </c>
      <c r="B14872" t="s">
        <v>7469</v>
      </c>
      <c r="C14872" t="s">
        <v>89</v>
      </c>
      <c r="D14872" t="s">
        <v>10846</v>
      </c>
      <c r="E14872" t="s">
        <v>1427</v>
      </c>
      <c r="F14872" t="s">
        <v>89</v>
      </c>
      <c r="G14872" t="s">
        <v>89</v>
      </c>
      <c r="H14872" t="s">
        <v>93</v>
      </c>
    </row>
    <row r="14873" spans="1:8" x14ac:dyDescent="0.25">
      <c r="A14873" t="s">
        <v>465</v>
      </c>
      <c r="B14873" t="s">
        <v>10847</v>
      </c>
      <c r="C14873" t="s">
        <v>89</v>
      </c>
      <c r="D14873" t="s">
        <v>10848</v>
      </c>
      <c r="E14873" t="s">
        <v>2665</v>
      </c>
      <c r="F14873" t="s">
        <v>89</v>
      </c>
      <c r="G14873" t="s">
        <v>89</v>
      </c>
      <c r="H14873" t="s">
        <v>93</v>
      </c>
    </row>
    <row r="14874" spans="1:8" x14ac:dyDescent="0.25">
      <c r="A14874" t="s">
        <v>465</v>
      </c>
      <c r="B14874" t="s">
        <v>10853</v>
      </c>
      <c r="C14874" t="s">
        <v>89</v>
      </c>
      <c r="D14874" t="s">
        <v>10854</v>
      </c>
      <c r="E14874" t="s">
        <v>2404</v>
      </c>
      <c r="F14874" t="s">
        <v>89</v>
      </c>
      <c r="G14874" t="s">
        <v>89</v>
      </c>
      <c r="H14874" t="s">
        <v>93</v>
      </c>
    </row>
    <row r="14875" spans="1:8" x14ac:dyDescent="0.25">
      <c r="A14875" t="s">
        <v>465</v>
      </c>
      <c r="B14875" t="s">
        <v>10855</v>
      </c>
      <c r="C14875" t="s">
        <v>89</v>
      </c>
      <c r="D14875" t="s">
        <v>10856</v>
      </c>
      <c r="E14875" t="s">
        <v>3578</v>
      </c>
      <c r="F14875" t="s">
        <v>89</v>
      </c>
      <c r="G14875" t="s">
        <v>89</v>
      </c>
      <c r="H14875" t="s">
        <v>93</v>
      </c>
    </row>
    <row r="14876" spans="1:8" x14ac:dyDescent="0.25">
      <c r="A14876" t="s">
        <v>465</v>
      </c>
      <c r="B14876" t="s">
        <v>10859</v>
      </c>
      <c r="C14876" t="s">
        <v>89</v>
      </c>
      <c r="D14876" t="s">
        <v>10860</v>
      </c>
      <c r="E14876" t="s">
        <v>10861</v>
      </c>
      <c r="F14876" t="s">
        <v>89</v>
      </c>
      <c r="G14876" t="s">
        <v>89</v>
      </c>
      <c r="H14876" t="s">
        <v>93</v>
      </c>
    </row>
    <row r="14877" spans="1:8" x14ac:dyDescent="0.25">
      <c r="A14877" t="s">
        <v>465</v>
      </c>
      <c r="B14877" t="s">
        <v>10864</v>
      </c>
      <c r="C14877" t="s">
        <v>89</v>
      </c>
      <c r="D14877" t="s">
        <v>10865</v>
      </c>
      <c r="E14877" t="s">
        <v>10866</v>
      </c>
      <c r="F14877" t="s">
        <v>89</v>
      </c>
      <c r="G14877" t="s">
        <v>89</v>
      </c>
      <c r="H14877" t="s">
        <v>93</v>
      </c>
    </row>
    <row r="14878" spans="1:8" x14ac:dyDescent="0.25">
      <c r="A14878" t="s">
        <v>465</v>
      </c>
      <c r="B14878" t="s">
        <v>10867</v>
      </c>
      <c r="C14878" t="s">
        <v>89</v>
      </c>
      <c r="D14878" t="s">
        <v>10868</v>
      </c>
      <c r="E14878" t="s">
        <v>1153</v>
      </c>
      <c r="F14878" t="s">
        <v>89</v>
      </c>
      <c r="G14878" t="s">
        <v>89</v>
      </c>
      <c r="H14878" t="s">
        <v>93</v>
      </c>
    </row>
    <row r="14879" spans="1:8" x14ac:dyDescent="0.25">
      <c r="A14879" t="s">
        <v>465</v>
      </c>
      <c r="B14879" t="s">
        <v>10869</v>
      </c>
      <c r="C14879" t="s">
        <v>89</v>
      </c>
      <c r="D14879" t="s">
        <v>10870</v>
      </c>
      <c r="E14879" t="s">
        <v>1770</v>
      </c>
      <c r="F14879" t="s">
        <v>89</v>
      </c>
      <c r="G14879" t="s">
        <v>89</v>
      </c>
      <c r="H14879" t="s">
        <v>93</v>
      </c>
    </row>
    <row r="14880" spans="1:8" x14ac:dyDescent="0.25">
      <c r="A14880" t="s">
        <v>465</v>
      </c>
      <c r="B14880" t="s">
        <v>10871</v>
      </c>
      <c r="C14880" t="s">
        <v>89</v>
      </c>
      <c r="D14880" t="s">
        <v>10872</v>
      </c>
      <c r="E14880" t="s">
        <v>2925</v>
      </c>
      <c r="F14880" t="s">
        <v>89</v>
      </c>
      <c r="G14880" t="s">
        <v>89</v>
      </c>
      <c r="H14880" t="s">
        <v>93</v>
      </c>
    </row>
    <row r="14881" spans="1:8" x14ac:dyDescent="0.25">
      <c r="A14881" t="s">
        <v>465</v>
      </c>
      <c r="B14881" t="s">
        <v>10873</v>
      </c>
      <c r="C14881" t="s">
        <v>89</v>
      </c>
      <c r="D14881" t="s">
        <v>10874</v>
      </c>
      <c r="E14881" t="s">
        <v>1142</v>
      </c>
      <c r="F14881" t="s">
        <v>89</v>
      </c>
      <c r="G14881" t="s">
        <v>89</v>
      </c>
      <c r="H14881" t="s">
        <v>93</v>
      </c>
    </row>
    <row r="14882" spans="1:8" x14ac:dyDescent="0.25">
      <c r="A14882" t="s">
        <v>465</v>
      </c>
      <c r="B14882" t="s">
        <v>10921</v>
      </c>
      <c r="C14882" t="s">
        <v>89</v>
      </c>
      <c r="D14882" t="s">
        <v>10922</v>
      </c>
      <c r="E14882" t="s">
        <v>1194</v>
      </c>
      <c r="F14882" t="s">
        <v>89</v>
      </c>
      <c r="G14882" t="s">
        <v>89</v>
      </c>
      <c r="H14882" t="s">
        <v>93</v>
      </c>
    </row>
    <row r="14883" spans="1:8" x14ac:dyDescent="0.25">
      <c r="A14883" t="s">
        <v>465</v>
      </c>
      <c r="B14883" t="s">
        <v>10875</v>
      </c>
      <c r="C14883" t="s">
        <v>89</v>
      </c>
      <c r="D14883" t="s">
        <v>10876</v>
      </c>
      <c r="E14883" t="s">
        <v>1447</v>
      </c>
      <c r="F14883" t="s">
        <v>89</v>
      </c>
      <c r="G14883" t="s">
        <v>89</v>
      </c>
      <c r="H14883" t="s">
        <v>93</v>
      </c>
    </row>
    <row r="14884" spans="1:8" x14ac:dyDescent="0.25">
      <c r="A14884" t="s">
        <v>465</v>
      </c>
      <c r="B14884" t="s">
        <v>1555</v>
      </c>
      <c r="C14884" t="s">
        <v>89</v>
      </c>
      <c r="D14884" t="s">
        <v>10877</v>
      </c>
      <c r="E14884" t="s">
        <v>1119</v>
      </c>
      <c r="F14884" t="s">
        <v>89</v>
      </c>
      <c r="G14884" t="s">
        <v>89</v>
      </c>
      <c r="H14884" t="s">
        <v>93</v>
      </c>
    </row>
    <row r="14885" spans="1:8" x14ac:dyDescent="0.25">
      <c r="A14885" t="s">
        <v>465</v>
      </c>
      <c r="B14885" t="s">
        <v>1421</v>
      </c>
      <c r="C14885" t="s">
        <v>89</v>
      </c>
      <c r="D14885" t="s">
        <v>10878</v>
      </c>
      <c r="E14885" t="s">
        <v>1485</v>
      </c>
      <c r="F14885" t="s">
        <v>89</v>
      </c>
      <c r="G14885" t="s">
        <v>89</v>
      </c>
      <c r="H14885" t="s">
        <v>93</v>
      </c>
    </row>
    <row r="14886" spans="1:8" x14ac:dyDescent="0.25">
      <c r="A14886" t="s">
        <v>465</v>
      </c>
      <c r="B14886" t="s">
        <v>1501</v>
      </c>
      <c r="C14886" t="s">
        <v>89</v>
      </c>
      <c r="D14886" t="s">
        <v>10876</v>
      </c>
      <c r="E14886" t="s">
        <v>1447</v>
      </c>
      <c r="F14886" t="s">
        <v>89</v>
      </c>
      <c r="G14886" t="s">
        <v>89</v>
      </c>
      <c r="H14886" t="s">
        <v>93</v>
      </c>
    </row>
    <row r="14887" spans="1:8" x14ac:dyDescent="0.25">
      <c r="A14887" t="s">
        <v>465</v>
      </c>
      <c r="B14887" t="s">
        <v>6097</v>
      </c>
      <c r="C14887" t="s">
        <v>89</v>
      </c>
      <c r="D14887" t="s">
        <v>10879</v>
      </c>
      <c r="E14887" t="s">
        <v>8497</v>
      </c>
      <c r="F14887" t="s">
        <v>89</v>
      </c>
      <c r="G14887" t="s">
        <v>89</v>
      </c>
      <c r="H14887" t="s">
        <v>93</v>
      </c>
    </row>
    <row r="14888" spans="1:8" x14ac:dyDescent="0.25">
      <c r="A14888" t="s">
        <v>465</v>
      </c>
      <c r="B14888" t="s">
        <v>1434</v>
      </c>
      <c r="C14888" t="s">
        <v>89</v>
      </c>
      <c r="D14888" t="s">
        <v>10880</v>
      </c>
      <c r="E14888" t="s">
        <v>10881</v>
      </c>
      <c r="F14888" t="s">
        <v>89</v>
      </c>
      <c r="G14888" t="s">
        <v>89</v>
      </c>
      <c r="H14888" t="s">
        <v>93</v>
      </c>
    </row>
    <row r="14889" spans="1:8" x14ac:dyDescent="0.25">
      <c r="A14889" t="s">
        <v>465</v>
      </c>
      <c r="B14889" t="s">
        <v>1417</v>
      </c>
      <c r="C14889" t="s">
        <v>89</v>
      </c>
      <c r="D14889" t="s">
        <v>10882</v>
      </c>
      <c r="E14889" t="s">
        <v>1506</v>
      </c>
      <c r="F14889" t="s">
        <v>89</v>
      </c>
      <c r="G14889" t="s">
        <v>89</v>
      </c>
      <c r="H14889" t="s">
        <v>93</v>
      </c>
    </row>
    <row r="14890" spans="1:8" x14ac:dyDescent="0.25">
      <c r="A14890" t="s">
        <v>465</v>
      </c>
      <c r="B14890" t="s">
        <v>6223</v>
      </c>
      <c r="C14890" t="s">
        <v>89</v>
      </c>
      <c r="D14890" t="s">
        <v>10883</v>
      </c>
      <c r="E14890" t="s">
        <v>1272</v>
      </c>
      <c r="F14890" t="s">
        <v>89</v>
      </c>
      <c r="G14890" t="s">
        <v>89</v>
      </c>
      <c r="H14890" t="s">
        <v>93</v>
      </c>
    </row>
    <row r="14891" spans="1:8" x14ac:dyDescent="0.25">
      <c r="A14891" t="s">
        <v>465</v>
      </c>
      <c r="B14891" t="s">
        <v>6221</v>
      </c>
      <c r="C14891" t="s">
        <v>89</v>
      </c>
      <c r="D14891" t="s">
        <v>10888</v>
      </c>
      <c r="E14891" t="s">
        <v>1162</v>
      </c>
      <c r="F14891" t="s">
        <v>89</v>
      </c>
      <c r="G14891" t="s">
        <v>89</v>
      </c>
      <c r="H14891" t="s">
        <v>93</v>
      </c>
    </row>
    <row r="14892" spans="1:8" x14ac:dyDescent="0.25">
      <c r="A14892" t="s">
        <v>465</v>
      </c>
      <c r="B14892" t="s">
        <v>10884</v>
      </c>
      <c r="C14892" t="s">
        <v>89</v>
      </c>
      <c r="D14892" t="s">
        <v>10885</v>
      </c>
      <c r="E14892" t="s">
        <v>1377</v>
      </c>
      <c r="F14892" t="s">
        <v>89</v>
      </c>
      <c r="G14892" t="s">
        <v>89</v>
      </c>
      <c r="H14892" t="s">
        <v>93</v>
      </c>
    </row>
    <row r="14893" spans="1:8" x14ac:dyDescent="0.25">
      <c r="A14893" t="s">
        <v>465</v>
      </c>
      <c r="B14893" t="s">
        <v>10886</v>
      </c>
      <c r="C14893" t="s">
        <v>89</v>
      </c>
      <c r="D14893" t="s">
        <v>10887</v>
      </c>
      <c r="E14893" t="s">
        <v>1278</v>
      </c>
      <c r="F14893" t="s">
        <v>89</v>
      </c>
      <c r="G14893" t="s">
        <v>89</v>
      </c>
      <c r="H14893" t="s">
        <v>93</v>
      </c>
    </row>
    <row r="14894" spans="1:8" x14ac:dyDescent="0.25">
      <c r="A14894" t="s">
        <v>465</v>
      </c>
      <c r="B14894" t="s">
        <v>10889</v>
      </c>
      <c r="C14894" t="s">
        <v>89</v>
      </c>
      <c r="D14894" t="s">
        <v>10890</v>
      </c>
      <c r="E14894" t="s">
        <v>1162</v>
      </c>
      <c r="F14894" t="s">
        <v>89</v>
      </c>
      <c r="G14894" t="s">
        <v>89</v>
      </c>
      <c r="H14894" t="s">
        <v>93</v>
      </c>
    </row>
    <row r="14895" spans="1:8" x14ac:dyDescent="0.25">
      <c r="A14895" t="s">
        <v>465</v>
      </c>
      <c r="B14895" t="s">
        <v>1428</v>
      </c>
      <c r="C14895" t="s">
        <v>89</v>
      </c>
      <c r="D14895" t="s">
        <v>10891</v>
      </c>
      <c r="E14895" t="s">
        <v>1427</v>
      </c>
      <c r="F14895" t="s">
        <v>89</v>
      </c>
      <c r="G14895" t="s">
        <v>89</v>
      </c>
      <c r="H14895" t="s">
        <v>93</v>
      </c>
    </row>
    <row r="14896" spans="1:8" x14ac:dyDescent="0.25">
      <c r="A14896" t="s">
        <v>465</v>
      </c>
      <c r="B14896" t="s">
        <v>5237</v>
      </c>
      <c r="C14896" t="s">
        <v>89</v>
      </c>
      <c r="D14896" t="s">
        <v>10952</v>
      </c>
      <c r="E14896" t="s">
        <v>1427</v>
      </c>
      <c r="F14896" t="s">
        <v>89</v>
      </c>
      <c r="G14896" t="s">
        <v>89</v>
      </c>
      <c r="H14896" t="s">
        <v>93</v>
      </c>
    </row>
    <row r="14897" spans="1:8" x14ac:dyDescent="0.25">
      <c r="A14897" t="s">
        <v>465</v>
      </c>
      <c r="B14897" t="s">
        <v>10892</v>
      </c>
      <c r="C14897" t="s">
        <v>89</v>
      </c>
      <c r="D14897" t="s">
        <v>10893</v>
      </c>
      <c r="E14897" t="s">
        <v>2668</v>
      </c>
      <c r="F14897" t="s">
        <v>89</v>
      </c>
      <c r="G14897" t="s">
        <v>89</v>
      </c>
      <c r="H14897" t="s">
        <v>93</v>
      </c>
    </row>
    <row r="14898" spans="1:8" x14ac:dyDescent="0.25">
      <c r="A14898" t="s">
        <v>465</v>
      </c>
      <c r="B14898" t="s">
        <v>10925</v>
      </c>
      <c r="C14898" t="s">
        <v>89</v>
      </c>
      <c r="D14898" t="s">
        <v>89</v>
      </c>
      <c r="E14898" t="s">
        <v>4729</v>
      </c>
      <c r="F14898" t="s">
        <v>89</v>
      </c>
      <c r="G14898" t="s">
        <v>89</v>
      </c>
      <c r="H14898" t="s">
        <v>93</v>
      </c>
    </row>
    <row r="14899" spans="1:8" x14ac:dyDescent="0.25">
      <c r="A14899" t="s">
        <v>465</v>
      </c>
      <c r="B14899" t="s">
        <v>10896</v>
      </c>
      <c r="C14899" t="s">
        <v>89</v>
      </c>
      <c r="D14899" t="s">
        <v>89</v>
      </c>
      <c r="E14899" t="s">
        <v>4729</v>
      </c>
      <c r="F14899" t="s">
        <v>89</v>
      </c>
      <c r="G14899" t="s">
        <v>89</v>
      </c>
      <c r="H14899" t="s">
        <v>93</v>
      </c>
    </row>
    <row r="14900" spans="1:8" x14ac:dyDescent="0.25">
      <c r="A14900" t="s">
        <v>465</v>
      </c>
      <c r="B14900" t="s">
        <v>10897</v>
      </c>
      <c r="C14900" t="s">
        <v>89</v>
      </c>
      <c r="D14900" t="s">
        <v>89</v>
      </c>
      <c r="E14900" t="s">
        <v>1427</v>
      </c>
      <c r="F14900" t="s">
        <v>89</v>
      </c>
      <c r="G14900" t="s">
        <v>89</v>
      </c>
      <c r="H14900" t="s">
        <v>93</v>
      </c>
    </row>
    <row r="14901" spans="1:8" x14ac:dyDescent="0.25">
      <c r="A14901" t="s">
        <v>465</v>
      </c>
      <c r="B14901" t="s">
        <v>10901</v>
      </c>
      <c r="C14901" t="s">
        <v>89</v>
      </c>
      <c r="D14901" t="s">
        <v>89</v>
      </c>
      <c r="E14901" t="s">
        <v>1427</v>
      </c>
      <c r="F14901" t="s">
        <v>89</v>
      </c>
      <c r="G14901" t="s">
        <v>89</v>
      </c>
      <c r="H14901" t="s">
        <v>93</v>
      </c>
    </row>
    <row r="14902" spans="1:8" x14ac:dyDescent="0.25">
      <c r="A14902" t="s">
        <v>465</v>
      </c>
      <c r="B14902" t="s">
        <v>10902</v>
      </c>
      <c r="C14902" t="s">
        <v>89</v>
      </c>
      <c r="D14902" t="s">
        <v>89</v>
      </c>
      <c r="E14902" t="s">
        <v>1133</v>
      </c>
      <c r="F14902" t="s">
        <v>89</v>
      </c>
      <c r="G14902" t="s">
        <v>89</v>
      </c>
      <c r="H14902" t="s">
        <v>93</v>
      </c>
    </row>
    <row r="14903" spans="1:8" x14ac:dyDescent="0.25">
      <c r="A14903" t="s">
        <v>465</v>
      </c>
      <c r="B14903" t="s">
        <v>10903</v>
      </c>
      <c r="C14903" t="s">
        <v>89</v>
      </c>
      <c r="D14903" t="s">
        <v>89</v>
      </c>
      <c r="E14903" t="s">
        <v>1133</v>
      </c>
      <c r="F14903" t="s">
        <v>89</v>
      </c>
      <c r="G14903" t="s">
        <v>89</v>
      </c>
      <c r="H14903" t="s">
        <v>93</v>
      </c>
    </row>
    <row r="14904" spans="1:8" x14ac:dyDescent="0.25">
      <c r="A14904" t="s">
        <v>465</v>
      </c>
      <c r="B14904" t="s">
        <v>10904</v>
      </c>
      <c r="C14904" t="s">
        <v>89</v>
      </c>
      <c r="D14904" t="s">
        <v>89</v>
      </c>
      <c r="E14904" t="s">
        <v>1221</v>
      </c>
      <c r="F14904" t="s">
        <v>89</v>
      </c>
      <c r="G14904" t="s">
        <v>89</v>
      </c>
      <c r="H14904" t="s">
        <v>93</v>
      </c>
    </row>
    <row r="14905" spans="1:8" x14ac:dyDescent="0.25">
      <c r="A14905" t="s">
        <v>465</v>
      </c>
      <c r="B14905" t="s">
        <v>10905</v>
      </c>
      <c r="C14905" t="s">
        <v>89</v>
      </c>
      <c r="D14905" t="s">
        <v>89</v>
      </c>
      <c r="E14905" t="s">
        <v>1221</v>
      </c>
      <c r="F14905" t="s">
        <v>89</v>
      </c>
      <c r="G14905" t="s">
        <v>89</v>
      </c>
      <c r="H14905" t="s">
        <v>93</v>
      </c>
    </row>
    <row r="14906" spans="1:8" x14ac:dyDescent="0.25">
      <c r="A14906" t="s">
        <v>465</v>
      </c>
      <c r="B14906" t="s">
        <v>10906</v>
      </c>
      <c r="C14906" t="s">
        <v>89</v>
      </c>
      <c r="D14906" t="s">
        <v>89</v>
      </c>
      <c r="E14906" t="s">
        <v>1221</v>
      </c>
      <c r="F14906" t="s">
        <v>89</v>
      </c>
      <c r="G14906" t="s">
        <v>89</v>
      </c>
      <c r="H14906" t="s">
        <v>93</v>
      </c>
    </row>
    <row r="14907" spans="1:8" x14ac:dyDescent="0.25">
      <c r="A14907" t="s">
        <v>465</v>
      </c>
      <c r="B14907" t="s">
        <v>6350</v>
      </c>
      <c r="C14907" t="s">
        <v>89</v>
      </c>
      <c r="D14907" t="s">
        <v>89</v>
      </c>
      <c r="E14907" t="s">
        <v>1133</v>
      </c>
      <c r="F14907" t="s">
        <v>89</v>
      </c>
      <c r="G14907" t="s">
        <v>89</v>
      </c>
      <c r="H14907" t="s">
        <v>93</v>
      </c>
    </row>
    <row r="14908" spans="1:8" x14ac:dyDescent="0.25">
      <c r="A14908" t="s">
        <v>465</v>
      </c>
      <c r="B14908" t="s">
        <v>10907</v>
      </c>
      <c r="C14908" t="s">
        <v>89</v>
      </c>
      <c r="D14908" t="s">
        <v>89</v>
      </c>
      <c r="E14908" t="s">
        <v>1233</v>
      </c>
      <c r="F14908" t="s">
        <v>89</v>
      </c>
      <c r="G14908" t="s">
        <v>89</v>
      </c>
      <c r="H14908" t="s">
        <v>93</v>
      </c>
    </row>
    <row r="14909" spans="1:8" x14ac:dyDescent="0.25">
      <c r="A14909" t="s">
        <v>465</v>
      </c>
      <c r="B14909" t="s">
        <v>10908</v>
      </c>
      <c r="C14909" t="s">
        <v>89</v>
      </c>
      <c r="D14909" t="s">
        <v>89</v>
      </c>
      <c r="E14909" t="s">
        <v>1133</v>
      </c>
      <c r="F14909" t="s">
        <v>89</v>
      </c>
      <c r="G14909" t="s">
        <v>89</v>
      </c>
      <c r="H14909" t="s">
        <v>93</v>
      </c>
    </row>
    <row r="14910" spans="1:8" x14ac:dyDescent="0.25">
      <c r="A14910" t="s">
        <v>465</v>
      </c>
      <c r="B14910" t="s">
        <v>6131</v>
      </c>
      <c r="C14910" t="s">
        <v>89</v>
      </c>
      <c r="D14910" t="s">
        <v>89</v>
      </c>
      <c r="E14910" t="s">
        <v>1388</v>
      </c>
      <c r="F14910" t="s">
        <v>89</v>
      </c>
      <c r="G14910" t="s">
        <v>89</v>
      </c>
      <c r="H14910" t="s">
        <v>93</v>
      </c>
    </row>
    <row r="14911" spans="1:8" x14ac:dyDescent="0.25">
      <c r="A14911" t="s">
        <v>465</v>
      </c>
      <c r="B14911" t="s">
        <v>6130</v>
      </c>
      <c r="C14911" t="s">
        <v>89</v>
      </c>
      <c r="D14911" t="s">
        <v>89</v>
      </c>
      <c r="E14911" t="s">
        <v>1129</v>
      </c>
      <c r="F14911" t="s">
        <v>89</v>
      </c>
      <c r="G14911" t="s">
        <v>89</v>
      </c>
      <c r="H14911" t="s">
        <v>93</v>
      </c>
    </row>
    <row r="14912" spans="1:8" x14ac:dyDescent="0.25">
      <c r="A14912" t="s">
        <v>465</v>
      </c>
      <c r="B14912" t="s">
        <v>10909</v>
      </c>
      <c r="C14912" t="s">
        <v>89</v>
      </c>
      <c r="D14912" t="s">
        <v>89</v>
      </c>
      <c r="E14912" t="s">
        <v>1286</v>
      </c>
      <c r="F14912" t="s">
        <v>89</v>
      </c>
      <c r="G14912" t="s">
        <v>89</v>
      </c>
      <c r="H14912" t="s">
        <v>93</v>
      </c>
    </row>
    <row r="14913" spans="1:8" x14ac:dyDescent="0.25">
      <c r="A14913" t="s">
        <v>465</v>
      </c>
      <c r="B14913" t="s">
        <v>10953</v>
      </c>
      <c r="C14913" t="s">
        <v>89</v>
      </c>
      <c r="D14913" t="s">
        <v>89</v>
      </c>
      <c r="E14913" t="s">
        <v>1202</v>
      </c>
      <c r="F14913" t="s">
        <v>89</v>
      </c>
      <c r="G14913" t="s">
        <v>89</v>
      </c>
      <c r="H14913" t="s">
        <v>93</v>
      </c>
    </row>
    <row r="14914" spans="1:8" x14ac:dyDescent="0.25">
      <c r="A14914" t="s">
        <v>465</v>
      </c>
      <c r="B14914" t="s">
        <v>10934</v>
      </c>
      <c r="C14914" t="s">
        <v>89</v>
      </c>
      <c r="D14914" t="s">
        <v>89</v>
      </c>
      <c r="E14914" t="s">
        <v>2668</v>
      </c>
      <c r="F14914" t="s">
        <v>89</v>
      </c>
      <c r="G14914" t="s">
        <v>89</v>
      </c>
      <c r="H14914" t="s">
        <v>93</v>
      </c>
    </row>
    <row r="14915" spans="1:8" x14ac:dyDescent="0.25">
      <c r="A14915" t="s">
        <v>465</v>
      </c>
      <c r="B14915" t="s">
        <v>1122</v>
      </c>
      <c r="C14915" t="s">
        <v>89</v>
      </c>
      <c r="D14915" t="s">
        <v>89</v>
      </c>
      <c r="E14915" t="s">
        <v>1123</v>
      </c>
      <c r="F14915" t="s">
        <v>89</v>
      </c>
      <c r="G14915" t="s">
        <v>89</v>
      </c>
      <c r="H14915" t="s">
        <v>93</v>
      </c>
    </row>
    <row r="14916" spans="1:8" x14ac:dyDescent="0.25">
      <c r="A14916" t="s">
        <v>465</v>
      </c>
      <c r="B14916" t="s">
        <v>1332</v>
      </c>
      <c r="C14916" t="s">
        <v>89</v>
      </c>
      <c r="D14916" t="s">
        <v>89</v>
      </c>
      <c r="E14916" t="s">
        <v>1123</v>
      </c>
      <c r="F14916" t="s">
        <v>89</v>
      </c>
      <c r="G14916" t="s">
        <v>89</v>
      </c>
      <c r="H14916" t="s">
        <v>93</v>
      </c>
    </row>
    <row r="14917" spans="1:8" x14ac:dyDescent="0.25">
      <c r="A14917" t="s">
        <v>465</v>
      </c>
      <c r="B14917" t="s">
        <v>1124</v>
      </c>
      <c r="C14917" t="s">
        <v>89</v>
      </c>
      <c r="D14917" t="s">
        <v>89</v>
      </c>
      <c r="E14917" t="s">
        <v>1123</v>
      </c>
      <c r="F14917" t="s">
        <v>89</v>
      </c>
      <c r="G14917" t="s">
        <v>89</v>
      </c>
      <c r="H14917" t="s">
        <v>93</v>
      </c>
    </row>
    <row r="14918" spans="1:8" x14ac:dyDescent="0.25">
      <c r="A14918" t="s">
        <v>465</v>
      </c>
      <c r="B14918" t="s">
        <v>10954</v>
      </c>
      <c r="C14918" t="s">
        <v>89</v>
      </c>
      <c r="D14918" t="s">
        <v>89</v>
      </c>
      <c r="E14918" t="s">
        <v>1131</v>
      </c>
      <c r="F14918" t="s">
        <v>89</v>
      </c>
      <c r="G14918" t="s">
        <v>89</v>
      </c>
      <c r="H14918" t="s">
        <v>93</v>
      </c>
    </row>
    <row r="14919" spans="1:8" x14ac:dyDescent="0.25">
      <c r="A14919" t="s">
        <v>465</v>
      </c>
      <c r="B14919" t="s">
        <v>10939</v>
      </c>
      <c r="C14919" t="s">
        <v>89</v>
      </c>
      <c r="D14919" t="s">
        <v>89</v>
      </c>
      <c r="E14919" t="s">
        <v>1131</v>
      </c>
      <c r="F14919" t="s">
        <v>89</v>
      </c>
      <c r="G14919" t="s">
        <v>89</v>
      </c>
      <c r="H14919" t="s">
        <v>93</v>
      </c>
    </row>
    <row r="14920" spans="1:8" x14ac:dyDescent="0.25">
      <c r="A14920" t="s">
        <v>465</v>
      </c>
      <c r="B14920" t="s">
        <v>10949</v>
      </c>
      <c r="C14920" t="s">
        <v>89</v>
      </c>
      <c r="D14920" t="s">
        <v>89</v>
      </c>
      <c r="E14920" t="s">
        <v>1123</v>
      </c>
      <c r="F14920" t="s">
        <v>89</v>
      </c>
      <c r="G14920" t="s">
        <v>89</v>
      </c>
      <c r="H14920" t="s">
        <v>93</v>
      </c>
    </row>
    <row r="14921" spans="1:8" x14ac:dyDescent="0.25">
      <c r="A14921" t="s">
        <v>465</v>
      </c>
      <c r="B14921" t="s">
        <v>1130</v>
      </c>
      <c r="C14921" t="s">
        <v>89</v>
      </c>
      <c r="D14921" t="s">
        <v>89</v>
      </c>
      <c r="E14921" t="s">
        <v>1231</v>
      </c>
      <c r="F14921" t="s">
        <v>89</v>
      </c>
      <c r="G14921" t="s">
        <v>89</v>
      </c>
      <c r="H14921" t="s">
        <v>93</v>
      </c>
    </row>
    <row r="14922" spans="1:8" x14ac:dyDescent="0.25">
      <c r="A14922" t="s">
        <v>465</v>
      </c>
      <c r="B14922" t="s">
        <v>1132</v>
      </c>
      <c r="C14922" t="s">
        <v>89</v>
      </c>
      <c r="D14922" t="s">
        <v>89</v>
      </c>
      <c r="E14922" t="s">
        <v>1133</v>
      </c>
      <c r="F14922" t="s">
        <v>89</v>
      </c>
      <c r="G14922" t="s">
        <v>89</v>
      </c>
      <c r="H14922" t="s">
        <v>93</v>
      </c>
    </row>
    <row r="14923" spans="1:8" x14ac:dyDescent="0.25">
      <c r="A14923" t="s">
        <v>465</v>
      </c>
      <c r="B14923" t="s">
        <v>1268</v>
      </c>
      <c r="C14923" t="s">
        <v>89</v>
      </c>
      <c r="D14923" t="s">
        <v>89</v>
      </c>
      <c r="E14923" t="s">
        <v>1506</v>
      </c>
      <c r="F14923" t="s">
        <v>89</v>
      </c>
      <c r="G14923" t="s">
        <v>89</v>
      </c>
      <c r="H14923" t="s">
        <v>93</v>
      </c>
    </row>
    <row r="14924" spans="1:8" x14ac:dyDescent="0.25">
      <c r="A14924" t="s">
        <v>465</v>
      </c>
      <c r="B14924" t="s">
        <v>1269</v>
      </c>
      <c r="C14924" t="s">
        <v>89</v>
      </c>
      <c r="D14924" t="s">
        <v>89</v>
      </c>
      <c r="E14924" t="s">
        <v>1506</v>
      </c>
      <c r="F14924" t="s">
        <v>89</v>
      </c>
      <c r="G14924" t="s">
        <v>89</v>
      </c>
      <c r="H14924" t="s">
        <v>93</v>
      </c>
    </row>
    <row r="14925" spans="1:8" x14ac:dyDescent="0.25">
      <c r="A14925" t="s">
        <v>465</v>
      </c>
      <c r="B14925" t="s">
        <v>10951</v>
      </c>
      <c r="C14925" t="s">
        <v>89</v>
      </c>
      <c r="D14925" t="s">
        <v>89</v>
      </c>
      <c r="E14925" t="s">
        <v>1506</v>
      </c>
      <c r="F14925" t="s">
        <v>89</v>
      </c>
      <c r="G14925" t="s">
        <v>89</v>
      </c>
      <c r="H14925" t="s">
        <v>93</v>
      </c>
    </row>
    <row r="14926" spans="1:8" x14ac:dyDescent="0.25">
      <c r="A14926" t="s">
        <v>465</v>
      </c>
      <c r="B14926" t="s">
        <v>1138</v>
      </c>
      <c r="C14926" t="s">
        <v>89</v>
      </c>
      <c r="D14926" t="s">
        <v>89</v>
      </c>
      <c r="E14926" t="s">
        <v>1139</v>
      </c>
      <c r="F14926" t="s">
        <v>89</v>
      </c>
      <c r="G14926" t="s">
        <v>89</v>
      </c>
      <c r="H14926" t="s">
        <v>93</v>
      </c>
    </row>
    <row r="14927" spans="1:8" x14ac:dyDescent="0.25">
      <c r="A14927" t="s">
        <v>466</v>
      </c>
      <c r="B14927" t="s">
        <v>10810</v>
      </c>
      <c r="C14927" t="s">
        <v>89</v>
      </c>
      <c r="D14927" t="s">
        <v>10811</v>
      </c>
      <c r="E14927" t="s">
        <v>1153</v>
      </c>
      <c r="F14927" t="s">
        <v>89</v>
      </c>
      <c r="G14927" t="s">
        <v>89</v>
      </c>
      <c r="H14927" t="s">
        <v>93</v>
      </c>
    </row>
    <row r="14928" spans="1:8" x14ac:dyDescent="0.25">
      <c r="A14928" t="s">
        <v>466</v>
      </c>
      <c r="B14928" t="s">
        <v>10812</v>
      </c>
      <c r="C14928" t="s">
        <v>89</v>
      </c>
      <c r="D14928" t="s">
        <v>1559</v>
      </c>
      <c r="E14928" t="s">
        <v>3601</v>
      </c>
      <c r="F14928" t="s">
        <v>89</v>
      </c>
      <c r="G14928" t="s">
        <v>89</v>
      </c>
      <c r="H14928" t="s">
        <v>93</v>
      </c>
    </row>
    <row r="14929" spans="1:8" x14ac:dyDescent="0.25">
      <c r="A14929" t="s">
        <v>466</v>
      </c>
      <c r="B14929" t="s">
        <v>3380</v>
      </c>
      <c r="C14929" t="s">
        <v>89</v>
      </c>
      <c r="D14929" t="s">
        <v>6365</v>
      </c>
      <c r="E14929" t="s">
        <v>1238</v>
      </c>
      <c r="F14929" t="s">
        <v>89</v>
      </c>
      <c r="G14929" t="s">
        <v>89</v>
      </c>
      <c r="H14929" t="s">
        <v>93</v>
      </c>
    </row>
    <row r="14930" spans="1:8" x14ac:dyDescent="0.25">
      <c r="A14930" t="s">
        <v>466</v>
      </c>
      <c r="B14930" t="s">
        <v>10813</v>
      </c>
      <c r="C14930" t="s">
        <v>89</v>
      </c>
      <c r="D14930" t="s">
        <v>10814</v>
      </c>
      <c r="E14930" t="s">
        <v>1180</v>
      </c>
      <c r="F14930" t="s">
        <v>89</v>
      </c>
      <c r="G14930" t="s">
        <v>89</v>
      </c>
      <c r="H14930" t="s">
        <v>93</v>
      </c>
    </row>
    <row r="14931" spans="1:8" x14ac:dyDescent="0.25">
      <c r="A14931" t="s">
        <v>466</v>
      </c>
      <c r="B14931" t="s">
        <v>10815</v>
      </c>
      <c r="C14931" t="s">
        <v>89</v>
      </c>
      <c r="D14931" t="s">
        <v>10816</v>
      </c>
      <c r="E14931" t="s">
        <v>10817</v>
      </c>
      <c r="F14931" t="s">
        <v>89</v>
      </c>
      <c r="G14931" t="s">
        <v>89</v>
      </c>
      <c r="H14931" t="s">
        <v>93</v>
      </c>
    </row>
    <row r="14932" spans="1:8" x14ac:dyDescent="0.25">
      <c r="A14932" t="s">
        <v>466</v>
      </c>
      <c r="B14932" t="s">
        <v>10818</v>
      </c>
      <c r="C14932" t="s">
        <v>89</v>
      </c>
      <c r="D14932" t="s">
        <v>10819</v>
      </c>
      <c r="E14932" t="s">
        <v>1485</v>
      </c>
      <c r="F14932" t="s">
        <v>89</v>
      </c>
      <c r="G14932" t="s">
        <v>89</v>
      </c>
      <c r="H14932" t="s">
        <v>93</v>
      </c>
    </row>
    <row r="14933" spans="1:8" x14ac:dyDescent="0.25">
      <c r="A14933" t="s">
        <v>466</v>
      </c>
      <c r="B14933" t="s">
        <v>10820</v>
      </c>
      <c r="C14933" t="s">
        <v>89</v>
      </c>
      <c r="D14933" t="s">
        <v>10821</v>
      </c>
      <c r="E14933" t="s">
        <v>2524</v>
      </c>
      <c r="F14933" t="s">
        <v>89</v>
      </c>
      <c r="G14933" t="s">
        <v>89</v>
      </c>
      <c r="H14933" t="s">
        <v>93</v>
      </c>
    </row>
    <row r="14934" spans="1:8" x14ac:dyDescent="0.25">
      <c r="A14934" t="s">
        <v>466</v>
      </c>
      <c r="B14934" t="s">
        <v>3535</v>
      </c>
      <c r="C14934" t="s">
        <v>89</v>
      </c>
      <c r="D14934" t="s">
        <v>89</v>
      </c>
      <c r="E14934" t="s">
        <v>1135</v>
      </c>
      <c r="F14934" t="s">
        <v>89</v>
      </c>
      <c r="G14934" t="s">
        <v>89</v>
      </c>
      <c r="H14934" t="s">
        <v>93</v>
      </c>
    </row>
    <row r="14935" spans="1:8" x14ac:dyDescent="0.25">
      <c r="A14935" t="s">
        <v>466</v>
      </c>
      <c r="B14935" t="s">
        <v>10822</v>
      </c>
      <c r="C14935" t="s">
        <v>89</v>
      </c>
      <c r="D14935" t="s">
        <v>89</v>
      </c>
      <c r="E14935" t="s">
        <v>1770</v>
      </c>
      <c r="F14935" t="s">
        <v>89</v>
      </c>
      <c r="G14935" t="s">
        <v>89</v>
      </c>
      <c r="H14935" t="s">
        <v>93</v>
      </c>
    </row>
    <row r="14936" spans="1:8" x14ac:dyDescent="0.25">
      <c r="A14936" t="s">
        <v>466</v>
      </c>
      <c r="B14936" t="s">
        <v>10823</v>
      </c>
      <c r="C14936" t="s">
        <v>89</v>
      </c>
      <c r="D14936" t="s">
        <v>10824</v>
      </c>
      <c r="E14936" t="s">
        <v>1100</v>
      </c>
      <c r="F14936" t="s">
        <v>89</v>
      </c>
      <c r="G14936" t="s">
        <v>89</v>
      </c>
      <c r="H14936" t="s">
        <v>93</v>
      </c>
    </row>
    <row r="14937" spans="1:8" x14ac:dyDescent="0.25">
      <c r="A14937" t="s">
        <v>466</v>
      </c>
      <c r="B14937" t="s">
        <v>10825</v>
      </c>
      <c r="C14937" t="s">
        <v>89</v>
      </c>
      <c r="D14937" t="s">
        <v>10826</v>
      </c>
      <c r="E14937" t="s">
        <v>4729</v>
      </c>
      <c r="F14937" t="s">
        <v>89</v>
      </c>
      <c r="G14937" t="s">
        <v>89</v>
      </c>
      <c r="H14937" t="s">
        <v>93</v>
      </c>
    </row>
    <row r="14938" spans="1:8" x14ac:dyDescent="0.25">
      <c r="A14938" t="s">
        <v>466</v>
      </c>
      <c r="B14938" t="s">
        <v>10827</v>
      </c>
      <c r="C14938" t="s">
        <v>89</v>
      </c>
      <c r="D14938" t="s">
        <v>10828</v>
      </c>
      <c r="E14938" t="s">
        <v>1105</v>
      </c>
      <c r="F14938" t="s">
        <v>89</v>
      </c>
      <c r="G14938" t="s">
        <v>89</v>
      </c>
      <c r="H14938" t="s">
        <v>93</v>
      </c>
    </row>
    <row r="14939" spans="1:8" x14ac:dyDescent="0.25">
      <c r="A14939" t="s">
        <v>466</v>
      </c>
      <c r="B14939" t="s">
        <v>10829</v>
      </c>
      <c r="C14939" t="s">
        <v>89</v>
      </c>
      <c r="D14939" t="s">
        <v>10830</v>
      </c>
      <c r="E14939" t="s">
        <v>1097</v>
      </c>
      <c r="F14939" t="s">
        <v>89</v>
      </c>
      <c r="G14939" t="s">
        <v>89</v>
      </c>
      <c r="H14939" t="s">
        <v>93</v>
      </c>
    </row>
    <row r="14940" spans="1:8" x14ac:dyDescent="0.25">
      <c r="A14940" t="s">
        <v>466</v>
      </c>
      <c r="B14940" t="s">
        <v>10831</v>
      </c>
      <c r="C14940" t="s">
        <v>89</v>
      </c>
      <c r="D14940" t="s">
        <v>10832</v>
      </c>
      <c r="E14940" t="s">
        <v>3585</v>
      </c>
      <c r="F14940" t="s">
        <v>89</v>
      </c>
      <c r="G14940" t="s">
        <v>89</v>
      </c>
      <c r="H14940" t="s">
        <v>93</v>
      </c>
    </row>
    <row r="14941" spans="1:8" x14ac:dyDescent="0.25">
      <c r="A14941" t="s">
        <v>466</v>
      </c>
      <c r="B14941" t="s">
        <v>10833</v>
      </c>
      <c r="C14941" t="s">
        <v>89</v>
      </c>
      <c r="D14941" t="s">
        <v>10834</v>
      </c>
      <c r="E14941" t="s">
        <v>1615</v>
      </c>
      <c r="F14941" t="s">
        <v>89</v>
      </c>
      <c r="G14941" t="s">
        <v>89</v>
      </c>
      <c r="H14941" t="s">
        <v>93</v>
      </c>
    </row>
    <row r="14942" spans="1:8" x14ac:dyDescent="0.25">
      <c r="A14942" t="s">
        <v>466</v>
      </c>
      <c r="B14942" t="s">
        <v>10835</v>
      </c>
      <c r="C14942" t="s">
        <v>89</v>
      </c>
      <c r="D14942" t="s">
        <v>10836</v>
      </c>
      <c r="E14942" t="s">
        <v>3473</v>
      </c>
      <c r="F14942" t="s">
        <v>89</v>
      </c>
      <c r="G14942" t="s">
        <v>89</v>
      </c>
      <c r="H14942" t="s">
        <v>93</v>
      </c>
    </row>
    <row r="14943" spans="1:8" x14ac:dyDescent="0.25">
      <c r="A14943" t="s">
        <v>466</v>
      </c>
      <c r="B14943" t="s">
        <v>10837</v>
      </c>
      <c r="C14943" t="s">
        <v>89</v>
      </c>
      <c r="D14943" t="s">
        <v>10838</v>
      </c>
      <c r="E14943" t="s">
        <v>10839</v>
      </c>
      <c r="F14943" t="s">
        <v>89</v>
      </c>
      <c r="G14943" t="s">
        <v>89</v>
      </c>
      <c r="H14943" t="s">
        <v>93</v>
      </c>
    </row>
    <row r="14944" spans="1:8" x14ac:dyDescent="0.25">
      <c r="A14944" t="s">
        <v>466</v>
      </c>
      <c r="B14944" t="s">
        <v>10844</v>
      </c>
      <c r="C14944" t="s">
        <v>89</v>
      </c>
      <c r="D14944" t="s">
        <v>10845</v>
      </c>
      <c r="E14944" t="s">
        <v>1105</v>
      </c>
      <c r="F14944" t="s">
        <v>89</v>
      </c>
      <c r="G14944" t="s">
        <v>89</v>
      </c>
      <c r="H14944" t="s">
        <v>93</v>
      </c>
    </row>
    <row r="14945" spans="1:8" x14ac:dyDescent="0.25">
      <c r="A14945" t="s">
        <v>466</v>
      </c>
      <c r="B14945" t="s">
        <v>7469</v>
      </c>
      <c r="C14945" t="s">
        <v>89</v>
      </c>
      <c r="D14945" t="s">
        <v>10846</v>
      </c>
      <c r="E14945" t="s">
        <v>1427</v>
      </c>
      <c r="F14945" t="s">
        <v>89</v>
      </c>
      <c r="G14945" t="s">
        <v>89</v>
      </c>
      <c r="H14945" t="s">
        <v>93</v>
      </c>
    </row>
    <row r="14946" spans="1:8" x14ac:dyDescent="0.25">
      <c r="A14946" t="s">
        <v>466</v>
      </c>
      <c r="B14946" t="s">
        <v>10847</v>
      </c>
      <c r="C14946" t="s">
        <v>89</v>
      </c>
      <c r="D14946" t="s">
        <v>10848</v>
      </c>
      <c r="E14946" t="s">
        <v>2665</v>
      </c>
      <c r="F14946" t="s">
        <v>89</v>
      </c>
      <c r="G14946" t="s">
        <v>89</v>
      </c>
      <c r="H14946" t="s">
        <v>93</v>
      </c>
    </row>
    <row r="14947" spans="1:8" x14ac:dyDescent="0.25">
      <c r="A14947" t="s">
        <v>466</v>
      </c>
      <c r="B14947" t="s">
        <v>10853</v>
      </c>
      <c r="C14947" t="s">
        <v>89</v>
      </c>
      <c r="D14947" t="s">
        <v>10854</v>
      </c>
      <c r="E14947" t="s">
        <v>2404</v>
      </c>
      <c r="F14947" t="s">
        <v>89</v>
      </c>
      <c r="G14947" t="s">
        <v>89</v>
      </c>
      <c r="H14947" t="s">
        <v>93</v>
      </c>
    </row>
    <row r="14948" spans="1:8" x14ac:dyDescent="0.25">
      <c r="A14948" t="s">
        <v>466</v>
      </c>
      <c r="B14948" t="s">
        <v>10855</v>
      </c>
      <c r="C14948" t="s">
        <v>89</v>
      </c>
      <c r="D14948" t="s">
        <v>10856</v>
      </c>
      <c r="E14948" t="s">
        <v>3578</v>
      </c>
      <c r="F14948" t="s">
        <v>89</v>
      </c>
      <c r="G14948" t="s">
        <v>89</v>
      </c>
      <c r="H14948" t="s">
        <v>93</v>
      </c>
    </row>
    <row r="14949" spans="1:8" x14ac:dyDescent="0.25">
      <c r="A14949" t="s">
        <v>466</v>
      </c>
      <c r="B14949" t="s">
        <v>10857</v>
      </c>
      <c r="C14949" t="s">
        <v>89</v>
      </c>
      <c r="D14949" t="s">
        <v>10858</v>
      </c>
      <c r="E14949" t="s">
        <v>1164</v>
      </c>
      <c r="F14949" t="s">
        <v>89</v>
      </c>
      <c r="G14949" t="s">
        <v>89</v>
      </c>
      <c r="H14949" t="s">
        <v>93</v>
      </c>
    </row>
    <row r="14950" spans="1:8" x14ac:dyDescent="0.25">
      <c r="A14950" t="s">
        <v>466</v>
      </c>
      <c r="B14950" t="s">
        <v>10859</v>
      </c>
      <c r="C14950" t="s">
        <v>89</v>
      </c>
      <c r="D14950" t="s">
        <v>10860</v>
      </c>
      <c r="E14950" t="s">
        <v>10861</v>
      </c>
      <c r="F14950" t="s">
        <v>89</v>
      </c>
      <c r="G14950" t="s">
        <v>89</v>
      </c>
      <c r="H14950" t="s">
        <v>93</v>
      </c>
    </row>
    <row r="14951" spans="1:8" x14ac:dyDescent="0.25">
      <c r="A14951" t="s">
        <v>466</v>
      </c>
      <c r="B14951" t="s">
        <v>10864</v>
      </c>
      <c r="C14951" t="s">
        <v>89</v>
      </c>
      <c r="D14951" t="s">
        <v>10865</v>
      </c>
      <c r="E14951" t="s">
        <v>10866</v>
      </c>
      <c r="F14951" t="s">
        <v>89</v>
      </c>
      <c r="G14951" t="s">
        <v>89</v>
      </c>
      <c r="H14951" t="s">
        <v>93</v>
      </c>
    </row>
    <row r="14952" spans="1:8" x14ac:dyDescent="0.25">
      <c r="A14952" t="s">
        <v>466</v>
      </c>
      <c r="B14952" t="s">
        <v>10867</v>
      </c>
      <c r="C14952" t="s">
        <v>89</v>
      </c>
      <c r="D14952" t="s">
        <v>10868</v>
      </c>
      <c r="E14952" t="s">
        <v>1153</v>
      </c>
      <c r="F14952" t="s">
        <v>89</v>
      </c>
      <c r="G14952" t="s">
        <v>89</v>
      </c>
      <c r="H14952" t="s">
        <v>93</v>
      </c>
    </row>
    <row r="14953" spans="1:8" x14ac:dyDescent="0.25">
      <c r="A14953" t="s">
        <v>466</v>
      </c>
      <c r="B14953" t="s">
        <v>10869</v>
      </c>
      <c r="C14953" t="s">
        <v>89</v>
      </c>
      <c r="D14953" t="s">
        <v>10870</v>
      </c>
      <c r="E14953" t="s">
        <v>1770</v>
      </c>
      <c r="F14953" t="s">
        <v>89</v>
      </c>
      <c r="G14953" t="s">
        <v>89</v>
      </c>
      <c r="H14953" t="s">
        <v>93</v>
      </c>
    </row>
    <row r="14954" spans="1:8" x14ac:dyDescent="0.25">
      <c r="A14954" t="s">
        <v>466</v>
      </c>
      <c r="B14954" t="s">
        <v>10871</v>
      </c>
      <c r="C14954" t="s">
        <v>89</v>
      </c>
      <c r="D14954" t="s">
        <v>10872</v>
      </c>
      <c r="E14954" t="s">
        <v>2925</v>
      </c>
      <c r="F14954" t="s">
        <v>89</v>
      </c>
      <c r="G14954" t="s">
        <v>89</v>
      </c>
      <c r="H14954" t="s">
        <v>93</v>
      </c>
    </row>
    <row r="14955" spans="1:8" x14ac:dyDescent="0.25">
      <c r="A14955" t="s">
        <v>466</v>
      </c>
      <c r="B14955" t="s">
        <v>10873</v>
      </c>
      <c r="C14955" t="s">
        <v>89</v>
      </c>
      <c r="D14955" t="s">
        <v>10874</v>
      </c>
      <c r="E14955" t="s">
        <v>1142</v>
      </c>
      <c r="F14955" t="s">
        <v>89</v>
      </c>
      <c r="G14955" t="s">
        <v>89</v>
      </c>
      <c r="H14955" t="s">
        <v>93</v>
      </c>
    </row>
    <row r="14956" spans="1:8" x14ac:dyDescent="0.25">
      <c r="A14956" t="s">
        <v>466</v>
      </c>
      <c r="B14956" t="s">
        <v>10875</v>
      </c>
      <c r="C14956" t="s">
        <v>89</v>
      </c>
      <c r="D14956" t="s">
        <v>10876</v>
      </c>
      <c r="E14956" t="s">
        <v>1447</v>
      </c>
      <c r="F14956" t="s">
        <v>89</v>
      </c>
      <c r="G14956" t="s">
        <v>89</v>
      </c>
      <c r="H14956" t="s">
        <v>93</v>
      </c>
    </row>
    <row r="14957" spans="1:8" x14ac:dyDescent="0.25">
      <c r="A14957" t="s">
        <v>466</v>
      </c>
      <c r="B14957" t="s">
        <v>1555</v>
      </c>
      <c r="C14957" t="s">
        <v>89</v>
      </c>
      <c r="D14957" t="s">
        <v>10877</v>
      </c>
      <c r="E14957" t="s">
        <v>1119</v>
      </c>
      <c r="F14957" t="s">
        <v>89</v>
      </c>
      <c r="G14957" t="s">
        <v>89</v>
      </c>
      <c r="H14957" t="s">
        <v>93</v>
      </c>
    </row>
    <row r="14958" spans="1:8" x14ac:dyDescent="0.25">
      <c r="A14958" t="s">
        <v>466</v>
      </c>
      <c r="B14958" t="s">
        <v>1421</v>
      </c>
      <c r="C14958" t="s">
        <v>89</v>
      </c>
      <c r="D14958" t="s">
        <v>10878</v>
      </c>
      <c r="E14958" t="s">
        <v>1485</v>
      </c>
      <c r="F14958" t="s">
        <v>89</v>
      </c>
      <c r="G14958" t="s">
        <v>89</v>
      </c>
      <c r="H14958" t="s">
        <v>93</v>
      </c>
    </row>
    <row r="14959" spans="1:8" x14ac:dyDescent="0.25">
      <c r="A14959" t="s">
        <v>466</v>
      </c>
      <c r="B14959" t="s">
        <v>1501</v>
      </c>
      <c r="C14959" t="s">
        <v>89</v>
      </c>
      <c r="D14959" t="s">
        <v>10876</v>
      </c>
      <c r="E14959" t="s">
        <v>1447</v>
      </c>
      <c r="F14959" t="s">
        <v>89</v>
      </c>
      <c r="G14959" t="s">
        <v>89</v>
      </c>
      <c r="H14959" t="s">
        <v>93</v>
      </c>
    </row>
    <row r="14960" spans="1:8" x14ac:dyDescent="0.25">
      <c r="A14960" t="s">
        <v>466</v>
      </c>
      <c r="B14960" t="s">
        <v>6097</v>
      </c>
      <c r="C14960" t="s">
        <v>89</v>
      </c>
      <c r="D14960" t="s">
        <v>10879</v>
      </c>
      <c r="E14960" t="s">
        <v>8497</v>
      </c>
      <c r="F14960" t="s">
        <v>89</v>
      </c>
      <c r="G14960" t="s">
        <v>89</v>
      </c>
      <c r="H14960" t="s">
        <v>93</v>
      </c>
    </row>
    <row r="14961" spans="1:8" x14ac:dyDescent="0.25">
      <c r="A14961" t="s">
        <v>466</v>
      </c>
      <c r="B14961" t="s">
        <v>1434</v>
      </c>
      <c r="C14961" t="s">
        <v>89</v>
      </c>
      <c r="D14961" t="s">
        <v>10880</v>
      </c>
      <c r="E14961" t="s">
        <v>10881</v>
      </c>
      <c r="F14961" t="s">
        <v>89</v>
      </c>
      <c r="G14961" t="s">
        <v>89</v>
      </c>
      <c r="H14961" t="s">
        <v>93</v>
      </c>
    </row>
    <row r="14962" spans="1:8" x14ac:dyDescent="0.25">
      <c r="A14962" t="s">
        <v>466</v>
      </c>
      <c r="B14962" t="s">
        <v>10886</v>
      </c>
      <c r="C14962" t="s">
        <v>89</v>
      </c>
      <c r="D14962" t="s">
        <v>10887</v>
      </c>
      <c r="E14962" t="s">
        <v>1278</v>
      </c>
      <c r="F14962" t="s">
        <v>89</v>
      </c>
      <c r="G14962" t="s">
        <v>89</v>
      </c>
      <c r="H14962" t="s">
        <v>93</v>
      </c>
    </row>
    <row r="14963" spans="1:8" x14ac:dyDescent="0.25">
      <c r="A14963" t="s">
        <v>466</v>
      </c>
      <c r="B14963" t="s">
        <v>6221</v>
      </c>
      <c r="C14963" t="s">
        <v>89</v>
      </c>
      <c r="D14963" t="s">
        <v>10888</v>
      </c>
      <c r="E14963" t="s">
        <v>1162</v>
      </c>
      <c r="F14963" t="s">
        <v>89</v>
      </c>
      <c r="G14963" t="s">
        <v>89</v>
      </c>
      <c r="H14963" t="s">
        <v>93</v>
      </c>
    </row>
    <row r="14964" spans="1:8" x14ac:dyDescent="0.25">
      <c r="A14964" t="s">
        <v>466</v>
      </c>
      <c r="B14964" t="s">
        <v>10884</v>
      </c>
      <c r="C14964" t="s">
        <v>89</v>
      </c>
      <c r="D14964" t="s">
        <v>10885</v>
      </c>
      <c r="E14964" t="s">
        <v>1377</v>
      </c>
      <c r="F14964" t="s">
        <v>89</v>
      </c>
      <c r="G14964" t="s">
        <v>89</v>
      </c>
      <c r="H14964" t="s">
        <v>93</v>
      </c>
    </row>
    <row r="14965" spans="1:8" x14ac:dyDescent="0.25">
      <c r="A14965" t="s">
        <v>466</v>
      </c>
      <c r="B14965" t="s">
        <v>6223</v>
      </c>
      <c r="C14965" t="s">
        <v>89</v>
      </c>
      <c r="D14965" t="s">
        <v>10883</v>
      </c>
      <c r="E14965" t="s">
        <v>1272</v>
      </c>
      <c r="F14965" t="s">
        <v>89</v>
      </c>
      <c r="G14965" t="s">
        <v>89</v>
      </c>
      <c r="H14965" t="s">
        <v>93</v>
      </c>
    </row>
    <row r="14966" spans="1:8" x14ac:dyDescent="0.25">
      <c r="A14966" t="s">
        <v>466</v>
      </c>
      <c r="B14966" t="s">
        <v>1417</v>
      </c>
      <c r="C14966" t="s">
        <v>89</v>
      </c>
      <c r="D14966" t="s">
        <v>10882</v>
      </c>
      <c r="E14966" t="s">
        <v>1506</v>
      </c>
      <c r="F14966" t="s">
        <v>89</v>
      </c>
      <c r="G14966" t="s">
        <v>89</v>
      </c>
      <c r="H14966" t="s">
        <v>93</v>
      </c>
    </row>
    <row r="14967" spans="1:8" x14ac:dyDescent="0.25">
      <c r="A14967" t="s">
        <v>466</v>
      </c>
      <c r="B14967" t="s">
        <v>10889</v>
      </c>
      <c r="C14967" t="s">
        <v>89</v>
      </c>
      <c r="D14967" t="s">
        <v>10890</v>
      </c>
      <c r="E14967" t="s">
        <v>1162</v>
      </c>
      <c r="F14967" t="s">
        <v>89</v>
      </c>
      <c r="G14967" t="s">
        <v>89</v>
      </c>
      <c r="H14967" t="s">
        <v>93</v>
      </c>
    </row>
    <row r="14968" spans="1:8" x14ac:dyDescent="0.25">
      <c r="A14968" t="s">
        <v>466</v>
      </c>
      <c r="B14968" t="s">
        <v>1428</v>
      </c>
      <c r="C14968" t="s">
        <v>89</v>
      </c>
      <c r="D14968" t="s">
        <v>10891</v>
      </c>
      <c r="E14968" t="s">
        <v>1427</v>
      </c>
      <c r="F14968" t="s">
        <v>89</v>
      </c>
      <c r="G14968" t="s">
        <v>89</v>
      </c>
      <c r="H14968" t="s">
        <v>93</v>
      </c>
    </row>
    <row r="14969" spans="1:8" x14ac:dyDescent="0.25">
      <c r="A14969" t="s">
        <v>466</v>
      </c>
      <c r="B14969" t="s">
        <v>10892</v>
      </c>
      <c r="C14969" t="s">
        <v>89</v>
      </c>
      <c r="D14969" t="s">
        <v>10893</v>
      </c>
      <c r="E14969" t="s">
        <v>2668</v>
      </c>
      <c r="F14969" t="s">
        <v>89</v>
      </c>
      <c r="G14969" t="s">
        <v>89</v>
      </c>
      <c r="H14969" t="s">
        <v>93</v>
      </c>
    </row>
    <row r="14970" spans="1:8" x14ac:dyDescent="0.25">
      <c r="A14970" t="s">
        <v>466</v>
      </c>
      <c r="B14970" t="s">
        <v>10955</v>
      </c>
      <c r="C14970" t="s">
        <v>89</v>
      </c>
      <c r="D14970" t="s">
        <v>89</v>
      </c>
      <c r="E14970" t="s">
        <v>2404</v>
      </c>
      <c r="F14970" t="s">
        <v>89</v>
      </c>
      <c r="G14970" t="s">
        <v>89</v>
      </c>
      <c r="H14970" t="s">
        <v>93</v>
      </c>
    </row>
    <row r="14971" spans="1:8" x14ac:dyDescent="0.25">
      <c r="A14971" t="s">
        <v>466</v>
      </c>
      <c r="B14971" t="s">
        <v>10894</v>
      </c>
      <c r="C14971" t="s">
        <v>89</v>
      </c>
      <c r="D14971" t="s">
        <v>89</v>
      </c>
      <c r="E14971" t="s">
        <v>2404</v>
      </c>
      <c r="F14971" t="s">
        <v>89</v>
      </c>
      <c r="G14971" t="s">
        <v>89</v>
      </c>
      <c r="H14971" t="s">
        <v>93</v>
      </c>
    </row>
    <row r="14972" spans="1:8" x14ac:dyDescent="0.25">
      <c r="A14972" t="s">
        <v>466</v>
      </c>
      <c r="B14972" t="s">
        <v>10925</v>
      </c>
      <c r="C14972" t="s">
        <v>89</v>
      </c>
      <c r="D14972" t="s">
        <v>89</v>
      </c>
      <c r="E14972" t="s">
        <v>4729</v>
      </c>
      <c r="F14972" t="s">
        <v>89</v>
      </c>
      <c r="G14972" t="s">
        <v>89</v>
      </c>
      <c r="H14972" t="s">
        <v>93</v>
      </c>
    </row>
    <row r="14973" spans="1:8" x14ac:dyDescent="0.25">
      <c r="A14973" t="s">
        <v>466</v>
      </c>
      <c r="B14973" t="s">
        <v>10896</v>
      </c>
      <c r="C14973" t="s">
        <v>89</v>
      </c>
      <c r="D14973" t="s">
        <v>89</v>
      </c>
      <c r="E14973" t="s">
        <v>4729</v>
      </c>
      <c r="F14973" t="s">
        <v>89</v>
      </c>
      <c r="G14973" t="s">
        <v>89</v>
      </c>
      <c r="H14973" t="s">
        <v>93</v>
      </c>
    </row>
    <row r="14974" spans="1:8" x14ac:dyDescent="0.25">
      <c r="A14974" t="s">
        <v>466</v>
      </c>
      <c r="B14974" t="s">
        <v>10929</v>
      </c>
      <c r="C14974" t="s">
        <v>89</v>
      </c>
      <c r="D14974" t="s">
        <v>10930</v>
      </c>
      <c r="E14974" t="s">
        <v>1093</v>
      </c>
      <c r="F14974" t="s">
        <v>89</v>
      </c>
      <c r="G14974" t="s">
        <v>89</v>
      </c>
      <c r="H14974" t="s">
        <v>93</v>
      </c>
    </row>
    <row r="14975" spans="1:8" x14ac:dyDescent="0.25">
      <c r="A14975" t="s">
        <v>466</v>
      </c>
      <c r="B14975" t="s">
        <v>10897</v>
      </c>
      <c r="C14975" t="s">
        <v>89</v>
      </c>
      <c r="D14975" t="s">
        <v>89</v>
      </c>
      <c r="E14975" t="s">
        <v>1427</v>
      </c>
      <c r="F14975" t="s">
        <v>89</v>
      </c>
      <c r="G14975" t="s">
        <v>89</v>
      </c>
      <c r="H14975" t="s">
        <v>93</v>
      </c>
    </row>
    <row r="14976" spans="1:8" x14ac:dyDescent="0.25">
      <c r="A14976" t="s">
        <v>466</v>
      </c>
      <c r="B14976" t="s">
        <v>10898</v>
      </c>
      <c r="C14976" t="s">
        <v>89</v>
      </c>
      <c r="D14976" t="s">
        <v>89</v>
      </c>
      <c r="E14976" t="s">
        <v>1427</v>
      </c>
      <c r="F14976" t="s">
        <v>89</v>
      </c>
      <c r="G14976" t="s">
        <v>89</v>
      </c>
      <c r="H14976" t="s">
        <v>93</v>
      </c>
    </row>
    <row r="14977" spans="1:8" x14ac:dyDescent="0.25">
      <c r="A14977" t="s">
        <v>466</v>
      </c>
      <c r="B14977" t="s">
        <v>10900</v>
      </c>
      <c r="C14977" t="s">
        <v>89</v>
      </c>
      <c r="D14977" t="s">
        <v>89</v>
      </c>
      <c r="E14977" t="s">
        <v>1427</v>
      </c>
      <c r="F14977" t="s">
        <v>89</v>
      </c>
      <c r="G14977" t="s">
        <v>89</v>
      </c>
      <c r="H14977" t="s">
        <v>93</v>
      </c>
    </row>
    <row r="14978" spans="1:8" x14ac:dyDescent="0.25">
      <c r="A14978" t="s">
        <v>466</v>
      </c>
      <c r="B14978" t="s">
        <v>10901</v>
      </c>
      <c r="C14978" t="s">
        <v>89</v>
      </c>
      <c r="D14978" t="s">
        <v>89</v>
      </c>
      <c r="E14978" t="s">
        <v>1427</v>
      </c>
      <c r="F14978" t="s">
        <v>89</v>
      </c>
      <c r="G14978" t="s">
        <v>89</v>
      </c>
      <c r="H14978" t="s">
        <v>93</v>
      </c>
    </row>
    <row r="14979" spans="1:8" x14ac:dyDescent="0.25">
      <c r="A14979" t="s">
        <v>466</v>
      </c>
      <c r="B14979" t="s">
        <v>10931</v>
      </c>
      <c r="C14979" t="s">
        <v>89</v>
      </c>
      <c r="D14979" t="s">
        <v>89</v>
      </c>
      <c r="E14979" t="s">
        <v>1427</v>
      </c>
      <c r="F14979" t="s">
        <v>89</v>
      </c>
      <c r="G14979" t="s">
        <v>89</v>
      </c>
      <c r="H14979" t="s">
        <v>93</v>
      </c>
    </row>
    <row r="14980" spans="1:8" x14ac:dyDescent="0.25">
      <c r="A14980" t="s">
        <v>466</v>
      </c>
      <c r="B14980" t="s">
        <v>10902</v>
      </c>
      <c r="C14980" t="s">
        <v>89</v>
      </c>
      <c r="D14980" t="s">
        <v>89</v>
      </c>
      <c r="E14980" t="s">
        <v>1133</v>
      </c>
      <c r="F14980" t="s">
        <v>89</v>
      </c>
      <c r="G14980" t="s">
        <v>89</v>
      </c>
      <c r="H14980" t="s">
        <v>93</v>
      </c>
    </row>
    <row r="14981" spans="1:8" x14ac:dyDescent="0.25">
      <c r="A14981" t="s">
        <v>466</v>
      </c>
      <c r="B14981" t="s">
        <v>10903</v>
      </c>
      <c r="C14981" t="s">
        <v>89</v>
      </c>
      <c r="D14981" t="s">
        <v>89</v>
      </c>
      <c r="E14981" t="s">
        <v>1133</v>
      </c>
      <c r="F14981" t="s">
        <v>89</v>
      </c>
      <c r="G14981" t="s">
        <v>89</v>
      </c>
      <c r="H14981" t="s">
        <v>93</v>
      </c>
    </row>
    <row r="14982" spans="1:8" x14ac:dyDescent="0.25">
      <c r="A14982" t="s">
        <v>466</v>
      </c>
      <c r="B14982" t="s">
        <v>10904</v>
      </c>
      <c r="C14982" t="s">
        <v>89</v>
      </c>
      <c r="D14982" t="s">
        <v>89</v>
      </c>
      <c r="E14982" t="s">
        <v>1221</v>
      </c>
      <c r="F14982" t="s">
        <v>89</v>
      </c>
      <c r="G14982" t="s">
        <v>89</v>
      </c>
      <c r="H14982" t="s">
        <v>93</v>
      </c>
    </row>
    <row r="14983" spans="1:8" x14ac:dyDescent="0.25">
      <c r="A14983" t="s">
        <v>466</v>
      </c>
      <c r="B14983" t="s">
        <v>10905</v>
      </c>
      <c r="C14983" t="s">
        <v>89</v>
      </c>
      <c r="D14983" t="s">
        <v>89</v>
      </c>
      <c r="E14983" t="s">
        <v>1221</v>
      </c>
      <c r="F14983" t="s">
        <v>89</v>
      </c>
      <c r="G14983" t="s">
        <v>89</v>
      </c>
      <c r="H14983" t="s">
        <v>93</v>
      </c>
    </row>
    <row r="14984" spans="1:8" x14ac:dyDescent="0.25">
      <c r="A14984" t="s">
        <v>466</v>
      </c>
      <c r="B14984" t="s">
        <v>10906</v>
      </c>
      <c r="C14984" t="s">
        <v>89</v>
      </c>
      <c r="D14984" t="s">
        <v>89</v>
      </c>
      <c r="E14984" t="s">
        <v>1221</v>
      </c>
      <c r="F14984" t="s">
        <v>89</v>
      </c>
      <c r="G14984" t="s">
        <v>89</v>
      </c>
      <c r="H14984" t="s">
        <v>93</v>
      </c>
    </row>
    <row r="14985" spans="1:8" x14ac:dyDescent="0.25">
      <c r="A14985" t="s">
        <v>466</v>
      </c>
      <c r="B14985" t="s">
        <v>6350</v>
      </c>
      <c r="C14985" t="s">
        <v>89</v>
      </c>
      <c r="D14985" t="s">
        <v>89</v>
      </c>
      <c r="E14985" t="s">
        <v>1133</v>
      </c>
      <c r="F14985" t="s">
        <v>89</v>
      </c>
      <c r="G14985" t="s">
        <v>89</v>
      </c>
      <c r="H14985" t="s">
        <v>93</v>
      </c>
    </row>
    <row r="14986" spans="1:8" x14ac:dyDescent="0.25">
      <c r="A14986" t="s">
        <v>466</v>
      </c>
      <c r="B14986" t="s">
        <v>10907</v>
      </c>
      <c r="C14986" t="s">
        <v>89</v>
      </c>
      <c r="D14986" t="s">
        <v>89</v>
      </c>
      <c r="E14986" t="s">
        <v>1233</v>
      </c>
      <c r="F14986" t="s">
        <v>89</v>
      </c>
      <c r="G14986" t="s">
        <v>89</v>
      </c>
      <c r="H14986" t="s">
        <v>93</v>
      </c>
    </row>
    <row r="14987" spans="1:8" x14ac:dyDescent="0.25">
      <c r="A14987" t="s">
        <v>466</v>
      </c>
      <c r="B14987" t="s">
        <v>10908</v>
      </c>
      <c r="C14987" t="s">
        <v>89</v>
      </c>
      <c r="D14987" t="s">
        <v>89</v>
      </c>
      <c r="E14987" t="s">
        <v>1133</v>
      </c>
      <c r="F14987" t="s">
        <v>89</v>
      </c>
      <c r="G14987" t="s">
        <v>89</v>
      </c>
      <c r="H14987" t="s">
        <v>93</v>
      </c>
    </row>
    <row r="14988" spans="1:8" x14ac:dyDescent="0.25">
      <c r="A14988" t="s">
        <v>466</v>
      </c>
      <c r="B14988" t="s">
        <v>6131</v>
      </c>
      <c r="C14988" t="s">
        <v>89</v>
      </c>
      <c r="D14988" t="s">
        <v>89</v>
      </c>
      <c r="E14988" t="s">
        <v>1388</v>
      </c>
      <c r="F14988" t="s">
        <v>89</v>
      </c>
      <c r="G14988" t="s">
        <v>89</v>
      </c>
      <c r="H14988" t="s">
        <v>93</v>
      </c>
    </row>
    <row r="14989" spans="1:8" x14ac:dyDescent="0.25">
      <c r="A14989" t="s">
        <v>466</v>
      </c>
      <c r="B14989" t="s">
        <v>6130</v>
      </c>
      <c r="C14989" t="s">
        <v>89</v>
      </c>
      <c r="D14989" t="s">
        <v>89</v>
      </c>
      <c r="E14989" t="s">
        <v>1129</v>
      </c>
      <c r="F14989" t="s">
        <v>89</v>
      </c>
      <c r="G14989" t="s">
        <v>89</v>
      </c>
      <c r="H14989" t="s">
        <v>93</v>
      </c>
    </row>
    <row r="14990" spans="1:8" x14ac:dyDescent="0.25">
      <c r="A14990" t="s">
        <v>466</v>
      </c>
      <c r="B14990" t="s">
        <v>10909</v>
      </c>
      <c r="C14990" t="s">
        <v>89</v>
      </c>
      <c r="D14990" t="s">
        <v>89</v>
      </c>
      <c r="E14990" t="s">
        <v>1286</v>
      </c>
      <c r="F14990" t="s">
        <v>89</v>
      </c>
      <c r="G14990" t="s">
        <v>89</v>
      </c>
      <c r="H14990" t="s">
        <v>93</v>
      </c>
    </row>
    <row r="14991" spans="1:8" x14ac:dyDescent="0.25">
      <c r="A14991" t="s">
        <v>466</v>
      </c>
      <c r="B14991" t="s">
        <v>10910</v>
      </c>
      <c r="C14991" t="s">
        <v>89</v>
      </c>
      <c r="D14991" t="s">
        <v>10911</v>
      </c>
      <c r="E14991" t="s">
        <v>2665</v>
      </c>
      <c r="F14991" t="s">
        <v>89</v>
      </c>
      <c r="G14991" t="s">
        <v>89</v>
      </c>
      <c r="H14991" t="s">
        <v>93</v>
      </c>
    </row>
    <row r="14992" spans="1:8" x14ac:dyDescent="0.25">
      <c r="A14992" t="s">
        <v>466</v>
      </c>
      <c r="B14992" t="s">
        <v>10912</v>
      </c>
      <c r="C14992" t="s">
        <v>89</v>
      </c>
      <c r="D14992" t="s">
        <v>89</v>
      </c>
      <c r="E14992" t="s">
        <v>1218</v>
      </c>
      <c r="F14992" t="s">
        <v>89</v>
      </c>
      <c r="G14992" t="s">
        <v>89</v>
      </c>
      <c r="H14992" t="s">
        <v>93</v>
      </c>
    </row>
    <row r="14993" spans="1:8" x14ac:dyDescent="0.25">
      <c r="A14993" t="s">
        <v>466</v>
      </c>
      <c r="B14993" t="s">
        <v>10913</v>
      </c>
      <c r="C14993" t="s">
        <v>89</v>
      </c>
      <c r="D14993" t="s">
        <v>89</v>
      </c>
      <c r="E14993" t="s">
        <v>1196</v>
      </c>
      <c r="F14993" t="s">
        <v>89</v>
      </c>
      <c r="G14993" t="s">
        <v>89</v>
      </c>
      <c r="H14993" t="s">
        <v>93</v>
      </c>
    </row>
    <row r="14994" spans="1:8" x14ac:dyDescent="0.25">
      <c r="A14994" t="s">
        <v>466</v>
      </c>
      <c r="B14994" t="s">
        <v>10948</v>
      </c>
      <c r="C14994" t="s">
        <v>89</v>
      </c>
      <c r="D14994" t="s">
        <v>89</v>
      </c>
      <c r="E14994" t="s">
        <v>1427</v>
      </c>
      <c r="F14994" t="s">
        <v>89</v>
      </c>
      <c r="G14994" t="s">
        <v>89</v>
      </c>
      <c r="H14994" t="s">
        <v>93</v>
      </c>
    </row>
    <row r="14995" spans="1:8" x14ac:dyDescent="0.25">
      <c r="A14995" t="s">
        <v>466</v>
      </c>
      <c r="B14995" t="s">
        <v>10956</v>
      </c>
      <c r="C14995" t="s">
        <v>89</v>
      </c>
      <c r="D14995" t="s">
        <v>89</v>
      </c>
      <c r="E14995" t="s">
        <v>1129</v>
      </c>
      <c r="F14995" t="s">
        <v>89</v>
      </c>
      <c r="G14995" t="s">
        <v>89</v>
      </c>
      <c r="H14995" t="s">
        <v>93</v>
      </c>
    </row>
    <row r="14996" spans="1:8" x14ac:dyDescent="0.25">
      <c r="A14996" t="s">
        <v>466</v>
      </c>
      <c r="B14996" t="s">
        <v>10934</v>
      </c>
      <c r="C14996" t="s">
        <v>89</v>
      </c>
      <c r="D14996" t="s">
        <v>89</v>
      </c>
      <c r="E14996" t="s">
        <v>2668</v>
      </c>
      <c r="F14996" t="s">
        <v>89</v>
      </c>
      <c r="G14996" t="s">
        <v>89</v>
      </c>
      <c r="H14996" t="s">
        <v>93</v>
      </c>
    </row>
    <row r="14997" spans="1:8" x14ac:dyDescent="0.25">
      <c r="A14997" t="s">
        <v>466</v>
      </c>
      <c r="B14997" t="s">
        <v>10957</v>
      </c>
      <c r="C14997" t="s">
        <v>89</v>
      </c>
      <c r="D14997" t="s">
        <v>89</v>
      </c>
      <c r="E14997" t="s">
        <v>1123</v>
      </c>
      <c r="F14997" t="s">
        <v>89</v>
      </c>
      <c r="G14997" t="s">
        <v>89</v>
      </c>
      <c r="H14997" t="s">
        <v>93</v>
      </c>
    </row>
    <row r="14998" spans="1:8" x14ac:dyDescent="0.25">
      <c r="A14998" t="s">
        <v>466</v>
      </c>
      <c r="B14998" t="s">
        <v>10914</v>
      </c>
      <c r="C14998" t="s">
        <v>89</v>
      </c>
      <c r="D14998" t="s">
        <v>89</v>
      </c>
      <c r="E14998" t="s">
        <v>1286</v>
      </c>
      <c r="F14998" t="s">
        <v>89</v>
      </c>
      <c r="G14998" t="s">
        <v>89</v>
      </c>
      <c r="H14998" t="s">
        <v>93</v>
      </c>
    </row>
    <row r="14999" spans="1:8" x14ac:dyDescent="0.25">
      <c r="A14999" t="s">
        <v>466</v>
      </c>
      <c r="B14999" t="s">
        <v>10958</v>
      </c>
      <c r="C14999" t="s">
        <v>89</v>
      </c>
      <c r="D14999" t="s">
        <v>89</v>
      </c>
      <c r="E14999" t="s">
        <v>1504</v>
      </c>
      <c r="F14999" t="s">
        <v>89</v>
      </c>
      <c r="G14999" t="s">
        <v>89</v>
      </c>
      <c r="H14999" t="s">
        <v>93</v>
      </c>
    </row>
    <row r="15000" spans="1:8" x14ac:dyDescent="0.25">
      <c r="A15000" t="s">
        <v>466</v>
      </c>
      <c r="B15000" t="s">
        <v>10959</v>
      </c>
      <c r="C15000" t="s">
        <v>89</v>
      </c>
      <c r="D15000" t="s">
        <v>89</v>
      </c>
      <c r="E15000" t="s">
        <v>1504</v>
      </c>
      <c r="F15000" t="s">
        <v>89</v>
      </c>
      <c r="G15000" t="s">
        <v>89</v>
      </c>
      <c r="H15000" t="s">
        <v>93</v>
      </c>
    </row>
    <row r="15001" spans="1:8" x14ac:dyDescent="0.25">
      <c r="A15001" t="s">
        <v>466</v>
      </c>
      <c r="B15001" t="s">
        <v>10936</v>
      </c>
      <c r="C15001" t="s">
        <v>89</v>
      </c>
      <c r="D15001" t="s">
        <v>89</v>
      </c>
      <c r="E15001" t="s">
        <v>1504</v>
      </c>
      <c r="F15001" t="s">
        <v>89</v>
      </c>
      <c r="G15001" t="s">
        <v>89</v>
      </c>
      <c r="H15001" t="s">
        <v>93</v>
      </c>
    </row>
    <row r="15002" spans="1:8" x14ac:dyDescent="0.25">
      <c r="A15002" t="s">
        <v>466</v>
      </c>
      <c r="B15002" t="s">
        <v>10916</v>
      </c>
      <c r="C15002" t="s">
        <v>89</v>
      </c>
      <c r="D15002" t="s">
        <v>89</v>
      </c>
      <c r="E15002" t="s">
        <v>1504</v>
      </c>
      <c r="F15002" t="s">
        <v>89</v>
      </c>
      <c r="G15002" t="s">
        <v>89</v>
      </c>
      <c r="H15002" t="s">
        <v>93</v>
      </c>
    </row>
    <row r="15003" spans="1:8" x14ac:dyDescent="0.25">
      <c r="A15003" t="s">
        <v>466</v>
      </c>
      <c r="B15003" t="s">
        <v>1122</v>
      </c>
      <c r="C15003" t="s">
        <v>89</v>
      </c>
      <c r="D15003" t="s">
        <v>89</v>
      </c>
      <c r="E15003" t="s">
        <v>1123</v>
      </c>
      <c r="F15003" t="s">
        <v>89</v>
      </c>
      <c r="G15003" t="s">
        <v>89</v>
      </c>
      <c r="H15003" t="s">
        <v>93</v>
      </c>
    </row>
    <row r="15004" spans="1:8" x14ac:dyDescent="0.25">
      <c r="A15004" t="s">
        <v>466</v>
      </c>
      <c r="B15004" t="s">
        <v>1332</v>
      </c>
      <c r="C15004" t="s">
        <v>89</v>
      </c>
      <c r="D15004" t="s">
        <v>89</v>
      </c>
      <c r="E15004" t="s">
        <v>1123</v>
      </c>
      <c r="F15004" t="s">
        <v>89</v>
      </c>
      <c r="G15004" t="s">
        <v>89</v>
      </c>
      <c r="H15004" t="s">
        <v>93</v>
      </c>
    </row>
    <row r="15005" spans="1:8" x14ac:dyDescent="0.25">
      <c r="A15005" t="s">
        <v>466</v>
      </c>
      <c r="B15005" t="s">
        <v>1124</v>
      </c>
      <c r="C15005" t="s">
        <v>89</v>
      </c>
      <c r="D15005" t="s">
        <v>89</v>
      </c>
      <c r="E15005" t="s">
        <v>1123</v>
      </c>
      <c r="F15005" t="s">
        <v>89</v>
      </c>
      <c r="G15005" t="s">
        <v>89</v>
      </c>
      <c r="H15005" t="s">
        <v>93</v>
      </c>
    </row>
    <row r="15006" spans="1:8" x14ac:dyDescent="0.25">
      <c r="A15006" t="s">
        <v>466</v>
      </c>
      <c r="B15006" t="s">
        <v>1125</v>
      </c>
      <c r="C15006" t="s">
        <v>89</v>
      </c>
      <c r="D15006" t="s">
        <v>89</v>
      </c>
      <c r="E15006" t="s">
        <v>1123</v>
      </c>
      <c r="F15006" t="s">
        <v>89</v>
      </c>
      <c r="G15006" t="s">
        <v>89</v>
      </c>
      <c r="H15006" t="s">
        <v>93</v>
      </c>
    </row>
    <row r="15007" spans="1:8" x14ac:dyDescent="0.25">
      <c r="A15007" t="s">
        <v>466</v>
      </c>
      <c r="B15007" t="s">
        <v>10939</v>
      </c>
      <c r="C15007" t="s">
        <v>89</v>
      </c>
      <c r="D15007" t="s">
        <v>89</v>
      </c>
      <c r="E15007" t="s">
        <v>1131</v>
      </c>
      <c r="F15007" t="s">
        <v>89</v>
      </c>
      <c r="G15007" t="s">
        <v>89</v>
      </c>
      <c r="H15007" t="s">
        <v>93</v>
      </c>
    </row>
    <row r="15008" spans="1:8" x14ac:dyDescent="0.25">
      <c r="A15008" t="s">
        <v>466</v>
      </c>
      <c r="B15008" t="s">
        <v>10917</v>
      </c>
      <c r="C15008" t="s">
        <v>89</v>
      </c>
      <c r="D15008" t="s">
        <v>89</v>
      </c>
      <c r="E15008" t="s">
        <v>1202</v>
      </c>
      <c r="F15008" t="s">
        <v>89</v>
      </c>
      <c r="G15008" t="s">
        <v>89</v>
      </c>
      <c r="H15008" t="s">
        <v>93</v>
      </c>
    </row>
    <row r="15009" spans="1:8" x14ac:dyDescent="0.25">
      <c r="A15009" t="s">
        <v>466</v>
      </c>
      <c r="B15009" t="s">
        <v>10918</v>
      </c>
      <c r="C15009" t="s">
        <v>89</v>
      </c>
      <c r="D15009" t="s">
        <v>89</v>
      </c>
      <c r="E15009" t="s">
        <v>1196</v>
      </c>
      <c r="F15009" t="s">
        <v>89</v>
      </c>
      <c r="G15009" t="s">
        <v>89</v>
      </c>
      <c r="H15009" t="s">
        <v>93</v>
      </c>
    </row>
    <row r="15010" spans="1:8" x14ac:dyDescent="0.25">
      <c r="A15010" t="s">
        <v>466</v>
      </c>
      <c r="B15010" t="s">
        <v>10919</v>
      </c>
      <c r="C15010" t="s">
        <v>89</v>
      </c>
      <c r="D15010" t="s">
        <v>89</v>
      </c>
      <c r="E15010" t="s">
        <v>1231</v>
      </c>
      <c r="F15010" t="s">
        <v>89</v>
      </c>
      <c r="G15010" t="s">
        <v>89</v>
      </c>
      <c r="H15010" t="s">
        <v>93</v>
      </c>
    </row>
    <row r="15011" spans="1:8" x14ac:dyDescent="0.25">
      <c r="A15011" t="s">
        <v>466</v>
      </c>
      <c r="B15011" t="s">
        <v>10940</v>
      </c>
      <c r="C15011" t="s">
        <v>89</v>
      </c>
      <c r="D15011" t="s">
        <v>89</v>
      </c>
      <c r="E15011" t="s">
        <v>1231</v>
      </c>
      <c r="F15011" t="s">
        <v>89</v>
      </c>
      <c r="G15011" t="s">
        <v>89</v>
      </c>
      <c r="H15011" t="s">
        <v>93</v>
      </c>
    </row>
    <row r="15012" spans="1:8" x14ac:dyDescent="0.25">
      <c r="A15012" t="s">
        <v>466</v>
      </c>
      <c r="B15012" t="s">
        <v>1132</v>
      </c>
      <c r="C15012" t="s">
        <v>89</v>
      </c>
      <c r="D15012" t="s">
        <v>89</v>
      </c>
      <c r="E15012" t="s">
        <v>1133</v>
      </c>
      <c r="F15012" t="s">
        <v>89</v>
      </c>
      <c r="G15012" t="s">
        <v>89</v>
      </c>
      <c r="H15012" t="s">
        <v>93</v>
      </c>
    </row>
    <row r="15013" spans="1:8" x14ac:dyDescent="0.25">
      <c r="A15013" t="s">
        <v>466</v>
      </c>
      <c r="B15013" t="s">
        <v>1268</v>
      </c>
      <c r="C15013" t="s">
        <v>89</v>
      </c>
      <c r="D15013" t="s">
        <v>89</v>
      </c>
      <c r="E15013" t="s">
        <v>1506</v>
      </c>
      <c r="F15013" t="s">
        <v>89</v>
      </c>
      <c r="G15013" t="s">
        <v>89</v>
      </c>
      <c r="H15013" t="s">
        <v>93</v>
      </c>
    </row>
    <row r="15014" spans="1:8" x14ac:dyDescent="0.25">
      <c r="A15014" t="s">
        <v>466</v>
      </c>
      <c r="B15014" t="s">
        <v>10920</v>
      </c>
      <c r="C15014" t="s">
        <v>89</v>
      </c>
      <c r="D15014" t="s">
        <v>89</v>
      </c>
      <c r="E15014" t="s">
        <v>1235</v>
      </c>
      <c r="F15014" t="s">
        <v>89</v>
      </c>
      <c r="G15014" t="s">
        <v>89</v>
      </c>
      <c r="H15014" t="s">
        <v>93</v>
      </c>
    </row>
    <row r="15015" spans="1:8" x14ac:dyDescent="0.25">
      <c r="A15015" t="s">
        <v>466</v>
      </c>
      <c r="B15015" t="s">
        <v>10941</v>
      </c>
      <c r="C15015" t="s">
        <v>89</v>
      </c>
      <c r="D15015" t="s">
        <v>89</v>
      </c>
      <c r="E15015" t="s">
        <v>1427</v>
      </c>
      <c r="F15015" t="s">
        <v>89</v>
      </c>
      <c r="G15015" t="s">
        <v>89</v>
      </c>
      <c r="H15015" t="s">
        <v>93</v>
      </c>
    </row>
    <row r="15016" spans="1:8" x14ac:dyDescent="0.25">
      <c r="A15016" t="s">
        <v>466</v>
      </c>
      <c r="B15016" t="s">
        <v>1138</v>
      </c>
      <c r="C15016" t="s">
        <v>89</v>
      </c>
      <c r="D15016" t="s">
        <v>89</v>
      </c>
      <c r="E15016" t="s">
        <v>1139</v>
      </c>
      <c r="F15016" t="s">
        <v>89</v>
      </c>
      <c r="G15016" t="s">
        <v>89</v>
      </c>
      <c r="H15016" t="s">
        <v>93</v>
      </c>
    </row>
    <row r="15017" spans="1:8" x14ac:dyDescent="0.25">
      <c r="A15017" t="s">
        <v>467</v>
      </c>
      <c r="B15017" t="s">
        <v>10810</v>
      </c>
      <c r="C15017" t="s">
        <v>89</v>
      </c>
      <c r="D15017" t="s">
        <v>10811</v>
      </c>
      <c r="E15017" t="s">
        <v>1153</v>
      </c>
      <c r="F15017" t="s">
        <v>89</v>
      </c>
      <c r="G15017" t="s">
        <v>89</v>
      </c>
      <c r="H15017" t="s">
        <v>93</v>
      </c>
    </row>
    <row r="15018" spans="1:8" x14ac:dyDescent="0.25">
      <c r="A15018" t="s">
        <v>467</v>
      </c>
      <c r="B15018" t="s">
        <v>10812</v>
      </c>
      <c r="C15018" t="s">
        <v>89</v>
      </c>
      <c r="D15018" t="s">
        <v>1559</v>
      </c>
      <c r="E15018" t="s">
        <v>3601</v>
      </c>
      <c r="F15018" t="s">
        <v>89</v>
      </c>
      <c r="G15018" t="s">
        <v>89</v>
      </c>
      <c r="H15018" t="s">
        <v>93</v>
      </c>
    </row>
    <row r="15019" spans="1:8" x14ac:dyDescent="0.25">
      <c r="A15019" t="s">
        <v>467</v>
      </c>
      <c r="B15019" t="s">
        <v>3380</v>
      </c>
      <c r="C15019" t="s">
        <v>89</v>
      </c>
      <c r="D15019" t="s">
        <v>6365</v>
      </c>
      <c r="E15019" t="s">
        <v>1238</v>
      </c>
      <c r="F15019" t="s">
        <v>89</v>
      </c>
      <c r="G15019" t="s">
        <v>89</v>
      </c>
      <c r="H15019" t="s">
        <v>93</v>
      </c>
    </row>
    <row r="15020" spans="1:8" x14ac:dyDescent="0.25">
      <c r="A15020" t="s">
        <v>467</v>
      </c>
      <c r="B15020" t="s">
        <v>10813</v>
      </c>
      <c r="C15020" t="s">
        <v>89</v>
      </c>
      <c r="D15020" t="s">
        <v>10814</v>
      </c>
      <c r="E15020" t="s">
        <v>1180</v>
      </c>
      <c r="F15020" t="s">
        <v>89</v>
      </c>
      <c r="G15020" t="s">
        <v>89</v>
      </c>
      <c r="H15020" t="s">
        <v>93</v>
      </c>
    </row>
    <row r="15021" spans="1:8" x14ac:dyDescent="0.25">
      <c r="A15021" t="s">
        <v>467</v>
      </c>
      <c r="B15021" t="s">
        <v>10815</v>
      </c>
      <c r="C15021" t="s">
        <v>89</v>
      </c>
      <c r="D15021" t="s">
        <v>10816</v>
      </c>
      <c r="E15021" t="s">
        <v>10817</v>
      </c>
      <c r="F15021" t="s">
        <v>89</v>
      </c>
      <c r="G15021" t="s">
        <v>89</v>
      </c>
      <c r="H15021" t="s">
        <v>93</v>
      </c>
    </row>
    <row r="15022" spans="1:8" x14ac:dyDescent="0.25">
      <c r="A15022" t="s">
        <v>467</v>
      </c>
      <c r="B15022" t="s">
        <v>10818</v>
      </c>
      <c r="C15022" t="s">
        <v>89</v>
      </c>
      <c r="D15022" t="s">
        <v>10819</v>
      </c>
      <c r="E15022" t="s">
        <v>1485</v>
      </c>
      <c r="F15022" t="s">
        <v>89</v>
      </c>
      <c r="G15022" t="s">
        <v>89</v>
      </c>
      <c r="H15022" t="s">
        <v>93</v>
      </c>
    </row>
    <row r="15023" spans="1:8" x14ac:dyDescent="0.25">
      <c r="A15023" t="s">
        <v>467</v>
      </c>
      <c r="B15023" t="s">
        <v>10820</v>
      </c>
      <c r="C15023" t="s">
        <v>89</v>
      </c>
      <c r="D15023" t="s">
        <v>10821</v>
      </c>
      <c r="E15023" t="s">
        <v>2524</v>
      </c>
      <c r="F15023" t="s">
        <v>89</v>
      </c>
      <c r="G15023" t="s">
        <v>89</v>
      </c>
      <c r="H15023" t="s">
        <v>93</v>
      </c>
    </row>
    <row r="15024" spans="1:8" x14ac:dyDescent="0.25">
      <c r="A15024" t="s">
        <v>467</v>
      </c>
      <c r="B15024" t="s">
        <v>3535</v>
      </c>
      <c r="C15024" t="s">
        <v>89</v>
      </c>
      <c r="D15024" t="s">
        <v>89</v>
      </c>
      <c r="E15024" t="s">
        <v>1135</v>
      </c>
      <c r="F15024" t="s">
        <v>89</v>
      </c>
      <c r="G15024" t="s">
        <v>89</v>
      </c>
      <c r="H15024" t="s">
        <v>93</v>
      </c>
    </row>
    <row r="15025" spans="1:8" x14ac:dyDescent="0.25">
      <c r="A15025" t="s">
        <v>467</v>
      </c>
      <c r="B15025" t="s">
        <v>10823</v>
      </c>
      <c r="C15025" t="s">
        <v>89</v>
      </c>
      <c r="D15025" t="s">
        <v>10824</v>
      </c>
      <c r="E15025" t="s">
        <v>1100</v>
      </c>
      <c r="F15025" t="s">
        <v>89</v>
      </c>
      <c r="G15025" t="s">
        <v>89</v>
      </c>
      <c r="H15025" t="s">
        <v>93</v>
      </c>
    </row>
    <row r="15026" spans="1:8" x14ac:dyDescent="0.25">
      <c r="A15026" t="s">
        <v>467</v>
      </c>
      <c r="B15026" t="s">
        <v>10825</v>
      </c>
      <c r="C15026" t="s">
        <v>89</v>
      </c>
      <c r="D15026" t="s">
        <v>10826</v>
      </c>
      <c r="E15026" t="s">
        <v>4729</v>
      </c>
      <c r="F15026" t="s">
        <v>89</v>
      </c>
      <c r="G15026" t="s">
        <v>89</v>
      </c>
      <c r="H15026" t="s">
        <v>93</v>
      </c>
    </row>
    <row r="15027" spans="1:8" x14ac:dyDescent="0.25">
      <c r="A15027" t="s">
        <v>467</v>
      </c>
      <c r="B15027" t="s">
        <v>10827</v>
      </c>
      <c r="C15027" t="s">
        <v>89</v>
      </c>
      <c r="D15027" t="s">
        <v>10828</v>
      </c>
      <c r="E15027" t="s">
        <v>1105</v>
      </c>
      <c r="F15027" t="s">
        <v>89</v>
      </c>
      <c r="G15027" t="s">
        <v>89</v>
      </c>
      <c r="H15027" t="s">
        <v>93</v>
      </c>
    </row>
    <row r="15028" spans="1:8" x14ac:dyDescent="0.25">
      <c r="A15028" t="s">
        <v>467</v>
      </c>
      <c r="B15028" t="s">
        <v>10829</v>
      </c>
      <c r="C15028" t="s">
        <v>89</v>
      </c>
      <c r="D15028" t="s">
        <v>10830</v>
      </c>
      <c r="E15028" t="s">
        <v>1097</v>
      </c>
      <c r="F15028" t="s">
        <v>89</v>
      </c>
      <c r="G15028" t="s">
        <v>89</v>
      </c>
      <c r="H15028" t="s">
        <v>93</v>
      </c>
    </row>
    <row r="15029" spans="1:8" x14ac:dyDescent="0.25">
      <c r="A15029" t="s">
        <v>467</v>
      </c>
      <c r="B15029" t="s">
        <v>10831</v>
      </c>
      <c r="C15029" t="s">
        <v>89</v>
      </c>
      <c r="D15029" t="s">
        <v>10832</v>
      </c>
      <c r="E15029" t="s">
        <v>3585</v>
      </c>
      <c r="F15029" t="s">
        <v>89</v>
      </c>
      <c r="G15029" t="s">
        <v>89</v>
      </c>
      <c r="H15029" t="s">
        <v>93</v>
      </c>
    </row>
    <row r="15030" spans="1:8" x14ac:dyDescent="0.25">
      <c r="A15030" t="s">
        <v>467</v>
      </c>
      <c r="B15030" t="s">
        <v>10833</v>
      </c>
      <c r="C15030" t="s">
        <v>89</v>
      </c>
      <c r="D15030" t="s">
        <v>10834</v>
      </c>
      <c r="E15030" t="s">
        <v>1615</v>
      </c>
      <c r="F15030" t="s">
        <v>89</v>
      </c>
      <c r="G15030" t="s">
        <v>89</v>
      </c>
      <c r="H15030" t="s">
        <v>93</v>
      </c>
    </row>
    <row r="15031" spans="1:8" x14ac:dyDescent="0.25">
      <c r="A15031" t="s">
        <v>467</v>
      </c>
      <c r="B15031" t="s">
        <v>10835</v>
      </c>
      <c r="C15031" t="s">
        <v>89</v>
      </c>
      <c r="D15031" t="s">
        <v>10836</v>
      </c>
      <c r="E15031" t="s">
        <v>3473</v>
      </c>
      <c r="F15031" t="s">
        <v>89</v>
      </c>
      <c r="G15031" t="s">
        <v>89</v>
      </c>
      <c r="H15031" t="s">
        <v>93</v>
      </c>
    </row>
    <row r="15032" spans="1:8" x14ac:dyDescent="0.25">
      <c r="A15032" t="s">
        <v>467</v>
      </c>
      <c r="B15032" t="s">
        <v>10837</v>
      </c>
      <c r="C15032" t="s">
        <v>89</v>
      </c>
      <c r="D15032" t="s">
        <v>10838</v>
      </c>
      <c r="E15032" t="s">
        <v>10839</v>
      </c>
      <c r="F15032" t="s">
        <v>89</v>
      </c>
      <c r="G15032" t="s">
        <v>89</v>
      </c>
      <c r="H15032" t="s">
        <v>93</v>
      </c>
    </row>
    <row r="15033" spans="1:8" x14ac:dyDescent="0.25">
      <c r="A15033" t="s">
        <v>467</v>
      </c>
      <c r="B15033" t="s">
        <v>10960</v>
      </c>
      <c r="C15033" t="s">
        <v>89</v>
      </c>
      <c r="D15033" t="s">
        <v>10961</v>
      </c>
      <c r="E15033" t="s">
        <v>1265</v>
      </c>
      <c r="F15033" t="s">
        <v>89</v>
      </c>
      <c r="G15033" t="s">
        <v>89</v>
      </c>
      <c r="H15033" t="s">
        <v>93</v>
      </c>
    </row>
    <row r="15034" spans="1:8" x14ac:dyDescent="0.25">
      <c r="A15034" t="s">
        <v>467</v>
      </c>
      <c r="B15034" t="s">
        <v>10844</v>
      </c>
      <c r="C15034" t="s">
        <v>89</v>
      </c>
      <c r="D15034" t="s">
        <v>10845</v>
      </c>
      <c r="E15034" t="s">
        <v>1105</v>
      </c>
      <c r="F15034" t="s">
        <v>89</v>
      </c>
      <c r="G15034" t="s">
        <v>89</v>
      </c>
      <c r="H15034" t="s">
        <v>93</v>
      </c>
    </row>
    <row r="15035" spans="1:8" x14ac:dyDescent="0.25">
      <c r="A15035" t="s">
        <v>467</v>
      </c>
      <c r="B15035" t="s">
        <v>7469</v>
      </c>
      <c r="C15035" t="s">
        <v>89</v>
      </c>
      <c r="D15035" t="s">
        <v>10846</v>
      </c>
      <c r="E15035" t="s">
        <v>1427</v>
      </c>
      <c r="F15035" t="s">
        <v>89</v>
      </c>
      <c r="G15035" t="s">
        <v>89</v>
      </c>
      <c r="H15035" t="s">
        <v>93</v>
      </c>
    </row>
    <row r="15036" spans="1:8" x14ac:dyDescent="0.25">
      <c r="A15036" t="s">
        <v>467</v>
      </c>
      <c r="B15036" t="s">
        <v>10847</v>
      </c>
      <c r="C15036" t="s">
        <v>89</v>
      </c>
      <c r="D15036" t="s">
        <v>10848</v>
      </c>
      <c r="E15036" t="s">
        <v>2665</v>
      </c>
      <c r="F15036" t="s">
        <v>89</v>
      </c>
      <c r="G15036" t="s">
        <v>89</v>
      </c>
      <c r="H15036" t="s">
        <v>93</v>
      </c>
    </row>
    <row r="15037" spans="1:8" x14ac:dyDescent="0.25">
      <c r="A15037" t="s">
        <v>467</v>
      </c>
      <c r="B15037" t="s">
        <v>10853</v>
      </c>
      <c r="C15037" t="s">
        <v>89</v>
      </c>
      <c r="D15037" t="s">
        <v>10854</v>
      </c>
      <c r="E15037" t="s">
        <v>2404</v>
      </c>
      <c r="F15037" t="s">
        <v>89</v>
      </c>
      <c r="G15037" t="s">
        <v>89</v>
      </c>
      <c r="H15037" t="s">
        <v>93</v>
      </c>
    </row>
    <row r="15038" spans="1:8" x14ac:dyDescent="0.25">
      <c r="A15038" t="s">
        <v>467</v>
      </c>
      <c r="B15038" t="s">
        <v>10855</v>
      </c>
      <c r="C15038" t="s">
        <v>89</v>
      </c>
      <c r="D15038" t="s">
        <v>10856</v>
      </c>
      <c r="E15038" t="s">
        <v>3578</v>
      </c>
      <c r="F15038" t="s">
        <v>89</v>
      </c>
      <c r="G15038" t="s">
        <v>89</v>
      </c>
      <c r="H15038" t="s">
        <v>93</v>
      </c>
    </row>
    <row r="15039" spans="1:8" x14ac:dyDescent="0.25">
      <c r="A15039" t="s">
        <v>467</v>
      </c>
      <c r="B15039" t="s">
        <v>10859</v>
      </c>
      <c r="C15039" t="s">
        <v>89</v>
      </c>
      <c r="D15039" t="s">
        <v>10860</v>
      </c>
      <c r="E15039" t="s">
        <v>10861</v>
      </c>
      <c r="F15039" t="s">
        <v>89</v>
      </c>
      <c r="G15039" t="s">
        <v>89</v>
      </c>
      <c r="H15039" t="s">
        <v>93</v>
      </c>
    </row>
    <row r="15040" spans="1:8" x14ac:dyDescent="0.25">
      <c r="A15040" t="s">
        <v>467</v>
      </c>
      <c r="B15040" t="s">
        <v>10862</v>
      </c>
      <c r="C15040" t="s">
        <v>89</v>
      </c>
      <c r="D15040" t="s">
        <v>10863</v>
      </c>
      <c r="E15040" t="s">
        <v>7718</v>
      </c>
      <c r="F15040" t="s">
        <v>89</v>
      </c>
      <c r="G15040" t="s">
        <v>89</v>
      </c>
      <c r="H15040" t="s">
        <v>93</v>
      </c>
    </row>
    <row r="15041" spans="1:8" x14ac:dyDescent="0.25">
      <c r="A15041" t="s">
        <v>467</v>
      </c>
      <c r="B15041" t="s">
        <v>10864</v>
      </c>
      <c r="C15041" t="s">
        <v>89</v>
      </c>
      <c r="D15041" t="s">
        <v>10865</v>
      </c>
      <c r="E15041" t="s">
        <v>10866</v>
      </c>
      <c r="F15041" t="s">
        <v>89</v>
      </c>
      <c r="G15041" t="s">
        <v>89</v>
      </c>
      <c r="H15041" t="s">
        <v>93</v>
      </c>
    </row>
    <row r="15042" spans="1:8" x14ac:dyDescent="0.25">
      <c r="A15042" t="s">
        <v>467</v>
      </c>
      <c r="B15042" t="s">
        <v>10867</v>
      </c>
      <c r="C15042" t="s">
        <v>89</v>
      </c>
      <c r="D15042" t="s">
        <v>10868</v>
      </c>
      <c r="E15042" t="s">
        <v>1153</v>
      </c>
      <c r="F15042" t="s">
        <v>89</v>
      </c>
      <c r="G15042" t="s">
        <v>89</v>
      </c>
      <c r="H15042" t="s">
        <v>93</v>
      </c>
    </row>
    <row r="15043" spans="1:8" x14ac:dyDescent="0.25">
      <c r="A15043" t="s">
        <v>467</v>
      </c>
      <c r="B15043" t="s">
        <v>10869</v>
      </c>
      <c r="C15043" t="s">
        <v>89</v>
      </c>
      <c r="D15043" t="s">
        <v>10870</v>
      </c>
      <c r="E15043" t="s">
        <v>1770</v>
      </c>
      <c r="F15043" t="s">
        <v>89</v>
      </c>
      <c r="G15043" t="s">
        <v>89</v>
      </c>
      <c r="H15043" t="s">
        <v>93</v>
      </c>
    </row>
    <row r="15044" spans="1:8" x14ac:dyDescent="0.25">
      <c r="A15044" t="s">
        <v>467</v>
      </c>
      <c r="B15044" t="s">
        <v>10873</v>
      </c>
      <c r="C15044" t="s">
        <v>89</v>
      </c>
      <c r="D15044" t="s">
        <v>10874</v>
      </c>
      <c r="E15044" t="s">
        <v>1142</v>
      </c>
      <c r="F15044" t="s">
        <v>89</v>
      </c>
      <c r="G15044" t="s">
        <v>89</v>
      </c>
      <c r="H15044" t="s">
        <v>93</v>
      </c>
    </row>
    <row r="15045" spans="1:8" x14ac:dyDescent="0.25">
      <c r="A15045" t="s">
        <v>467</v>
      </c>
      <c r="B15045" t="s">
        <v>10875</v>
      </c>
      <c r="C15045" t="s">
        <v>89</v>
      </c>
      <c r="D15045" t="s">
        <v>10876</v>
      </c>
      <c r="E15045" t="s">
        <v>1447</v>
      </c>
      <c r="F15045" t="s">
        <v>89</v>
      </c>
      <c r="G15045" t="s">
        <v>89</v>
      </c>
      <c r="H15045" t="s">
        <v>93</v>
      </c>
    </row>
    <row r="15046" spans="1:8" x14ac:dyDescent="0.25">
      <c r="A15046" t="s">
        <v>467</v>
      </c>
      <c r="B15046" t="s">
        <v>1555</v>
      </c>
      <c r="C15046" t="s">
        <v>89</v>
      </c>
      <c r="D15046" t="s">
        <v>10877</v>
      </c>
      <c r="E15046" t="s">
        <v>1119</v>
      </c>
      <c r="F15046" t="s">
        <v>89</v>
      </c>
      <c r="G15046" t="s">
        <v>89</v>
      </c>
      <c r="H15046" t="s">
        <v>93</v>
      </c>
    </row>
    <row r="15047" spans="1:8" x14ac:dyDescent="0.25">
      <c r="A15047" t="s">
        <v>467</v>
      </c>
      <c r="B15047" t="s">
        <v>1421</v>
      </c>
      <c r="C15047" t="s">
        <v>89</v>
      </c>
      <c r="D15047" t="s">
        <v>10878</v>
      </c>
      <c r="E15047" t="s">
        <v>1485</v>
      </c>
      <c r="F15047" t="s">
        <v>89</v>
      </c>
      <c r="G15047" t="s">
        <v>89</v>
      </c>
      <c r="H15047" t="s">
        <v>93</v>
      </c>
    </row>
    <row r="15048" spans="1:8" x14ac:dyDescent="0.25">
      <c r="A15048" t="s">
        <v>467</v>
      </c>
      <c r="B15048" t="s">
        <v>1501</v>
      </c>
      <c r="C15048" t="s">
        <v>89</v>
      </c>
      <c r="D15048" t="s">
        <v>10876</v>
      </c>
      <c r="E15048" t="s">
        <v>1447</v>
      </c>
      <c r="F15048" t="s">
        <v>89</v>
      </c>
      <c r="G15048" t="s">
        <v>89</v>
      </c>
      <c r="H15048" t="s">
        <v>93</v>
      </c>
    </row>
    <row r="15049" spans="1:8" x14ac:dyDescent="0.25">
      <c r="A15049" t="s">
        <v>467</v>
      </c>
      <c r="B15049" t="s">
        <v>6097</v>
      </c>
      <c r="C15049" t="s">
        <v>89</v>
      </c>
      <c r="D15049" t="s">
        <v>10879</v>
      </c>
      <c r="E15049" t="s">
        <v>8497</v>
      </c>
      <c r="F15049" t="s">
        <v>89</v>
      </c>
      <c r="G15049" t="s">
        <v>89</v>
      </c>
      <c r="H15049" t="s">
        <v>93</v>
      </c>
    </row>
    <row r="15050" spans="1:8" x14ac:dyDescent="0.25">
      <c r="A15050" t="s">
        <v>467</v>
      </c>
      <c r="B15050" t="s">
        <v>1434</v>
      </c>
      <c r="C15050" t="s">
        <v>89</v>
      </c>
      <c r="D15050" t="s">
        <v>10880</v>
      </c>
      <c r="E15050" t="s">
        <v>10881</v>
      </c>
      <c r="F15050" t="s">
        <v>89</v>
      </c>
      <c r="G15050" t="s">
        <v>89</v>
      </c>
      <c r="H15050" t="s">
        <v>93</v>
      </c>
    </row>
    <row r="15051" spans="1:8" x14ac:dyDescent="0.25">
      <c r="A15051" t="s">
        <v>467</v>
      </c>
      <c r="B15051" t="s">
        <v>6221</v>
      </c>
      <c r="C15051" t="s">
        <v>89</v>
      </c>
      <c r="D15051" t="s">
        <v>10888</v>
      </c>
      <c r="E15051" t="s">
        <v>1162</v>
      </c>
      <c r="F15051" t="s">
        <v>89</v>
      </c>
      <c r="G15051" t="s">
        <v>89</v>
      </c>
      <c r="H15051" t="s">
        <v>93</v>
      </c>
    </row>
    <row r="15052" spans="1:8" x14ac:dyDescent="0.25">
      <c r="A15052" t="s">
        <v>467</v>
      </c>
      <c r="B15052" t="s">
        <v>10884</v>
      </c>
      <c r="C15052" t="s">
        <v>89</v>
      </c>
      <c r="D15052" t="s">
        <v>10885</v>
      </c>
      <c r="E15052" t="s">
        <v>1377</v>
      </c>
      <c r="F15052" t="s">
        <v>89</v>
      </c>
      <c r="G15052" t="s">
        <v>89</v>
      </c>
      <c r="H15052" t="s">
        <v>93</v>
      </c>
    </row>
    <row r="15053" spans="1:8" x14ac:dyDescent="0.25">
      <c r="A15053" t="s">
        <v>467</v>
      </c>
      <c r="B15053" t="s">
        <v>6223</v>
      </c>
      <c r="C15053" t="s">
        <v>89</v>
      </c>
      <c r="D15053" t="s">
        <v>10883</v>
      </c>
      <c r="E15053" t="s">
        <v>1272</v>
      </c>
      <c r="F15053" t="s">
        <v>89</v>
      </c>
      <c r="G15053" t="s">
        <v>89</v>
      </c>
      <c r="H15053" t="s">
        <v>93</v>
      </c>
    </row>
    <row r="15054" spans="1:8" x14ac:dyDescent="0.25">
      <c r="A15054" t="s">
        <v>467</v>
      </c>
      <c r="B15054" t="s">
        <v>10886</v>
      </c>
      <c r="C15054" t="s">
        <v>89</v>
      </c>
      <c r="D15054" t="s">
        <v>10887</v>
      </c>
      <c r="E15054" t="s">
        <v>1278</v>
      </c>
      <c r="F15054" t="s">
        <v>89</v>
      </c>
      <c r="G15054" t="s">
        <v>89</v>
      </c>
      <c r="H15054" t="s">
        <v>93</v>
      </c>
    </row>
    <row r="15055" spans="1:8" x14ac:dyDescent="0.25">
      <c r="A15055" t="s">
        <v>467</v>
      </c>
      <c r="B15055" t="s">
        <v>1417</v>
      </c>
      <c r="C15055" t="s">
        <v>89</v>
      </c>
      <c r="D15055" t="s">
        <v>10882</v>
      </c>
      <c r="E15055" t="s">
        <v>1506</v>
      </c>
      <c r="F15055" t="s">
        <v>89</v>
      </c>
      <c r="G15055" t="s">
        <v>89</v>
      </c>
      <c r="H15055" t="s">
        <v>93</v>
      </c>
    </row>
    <row r="15056" spans="1:8" x14ac:dyDescent="0.25">
      <c r="A15056" t="s">
        <v>467</v>
      </c>
      <c r="B15056" t="s">
        <v>10889</v>
      </c>
      <c r="C15056" t="s">
        <v>89</v>
      </c>
      <c r="D15056" t="s">
        <v>10890</v>
      </c>
      <c r="E15056" t="s">
        <v>1162</v>
      </c>
      <c r="F15056" t="s">
        <v>89</v>
      </c>
      <c r="G15056" t="s">
        <v>89</v>
      </c>
      <c r="H15056" t="s">
        <v>93</v>
      </c>
    </row>
    <row r="15057" spans="1:8" x14ac:dyDescent="0.25">
      <c r="A15057" t="s">
        <v>467</v>
      </c>
      <c r="B15057" t="s">
        <v>1428</v>
      </c>
      <c r="C15057" t="s">
        <v>89</v>
      </c>
      <c r="D15057" t="s">
        <v>10891</v>
      </c>
      <c r="E15057" t="s">
        <v>1427</v>
      </c>
      <c r="F15057" t="s">
        <v>89</v>
      </c>
      <c r="G15057" t="s">
        <v>89</v>
      </c>
      <c r="H15057" t="s">
        <v>93</v>
      </c>
    </row>
    <row r="15058" spans="1:8" x14ac:dyDescent="0.25">
      <c r="A15058" t="s">
        <v>467</v>
      </c>
      <c r="B15058" t="s">
        <v>10892</v>
      </c>
      <c r="C15058" t="s">
        <v>89</v>
      </c>
      <c r="D15058" t="s">
        <v>10893</v>
      </c>
      <c r="E15058" t="s">
        <v>2668</v>
      </c>
      <c r="F15058" t="s">
        <v>89</v>
      </c>
      <c r="G15058" t="s">
        <v>89</v>
      </c>
      <c r="H15058" t="s">
        <v>93</v>
      </c>
    </row>
    <row r="15059" spans="1:8" x14ac:dyDescent="0.25">
      <c r="A15059" t="s">
        <v>467</v>
      </c>
      <c r="B15059" t="s">
        <v>10955</v>
      </c>
      <c r="C15059" t="s">
        <v>89</v>
      </c>
      <c r="D15059" t="s">
        <v>89</v>
      </c>
      <c r="E15059" t="s">
        <v>2404</v>
      </c>
      <c r="F15059" t="s">
        <v>89</v>
      </c>
      <c r="G15059" t="s">
        <v>89</v>
      </c>
      <c r="H15059" t="s">
        <v>93</v>
      </c>
    </row>
    <row r="15060" spans="1:8" x14ac:dyDescent="0.25">
      <c r="A15060" t="s">
        <v>467</v>
      </c>
      <c r="B15060" t="s">
        <v>10894</v>
      </c>
      <c r="C15060" t="s">
        <v>89</v>
      </c>
      <c r="D15060" t="s">
        <v>89</v>
      </c>
      <c r="E15060" t="s">
        <v>2404</v>
      </c>
      <c r="F15060" t="s">
        <v>89</v>
      </c>
      <c r="G15060" t="s">
        <v>89</v>
      </c>
      <c r="H15060" t="s">
        <v>93</v>
      </c>
    </row>
    <row r="15061" spans="1:8" x14ac:dyDescent="0.25">
      <c r="A15061" t="s">
        <v>467</v>
      </c>
      <c r="B15061" t="s">
        <v>10895</v>
      </c>
      <c r="C15061" t="s">
        <v>89</v>
      </c>
      <c r="D15061" t="s">
        <v>89</v>
      </c>
      <c r="E15061" t="s">
        <v>2668</v>
      </c>
      <c r="F15061" t="s">
        <v>89</v>
      </c>
      <c r="G15061" t="s">
        <v>89</v>
      </c>
      <c r="H15061" t="s">
        <v>93</v>
      </c>
    </row>
    <row r="15062" spans="1:8" x14ac:dyDescent="0.25">
      <c r="A15062" t="s">
        <v>467</v>
      </c>
      <c r="B15062" t="s">
        <v>10925</v>
      </c>
      <c r="C15062" t="s">
        <v>89</v>
      </c>
      <c r="D15062" t="s">
        <v>89</v>
      </c>
      <c r="E15062" t="s">
        <v>4729</v>
      </c>
      <c r="F15062" t="s">
        <v>89</v>
      </c>
      <c r="G15062" t="s">
        <v>89</v>
      </c>
      <c r="H15062" t="s">
        <v>93</v>
      </c>
    </row>
    <row r="15063" spans="1:8" x14ac:dyDescent="0.25">
      <c r="A15063" t="s">
        <v>467</v>
      </c>
      <c r="B15063" t="s">
        <v>10896</v>
      </c>
      <c r="C15063" t="s">
        <v>89</v>
      </c>
      <c r="D15063" t="s">
        <v>89</v>
      </c>
      <c r="E15063" t="s">
        <v>4729</v>
      </c>
      <c r="F15063" t="s">
        <v>89</v>
      </c>
      <c r="G15063" t="s">
        <v>89</v>
      </c>
      <c r="H15063" t="s">
        <v>93</v>
      </c>
    </row>
    <row r="15064" spans="1:8" x14ac:dyDescent="0.25">
      <c r="A15064" t="s">
        <v>467</v>
      </c>
      <c r="B15064" t="s">
        <v>10897</v>
      </c>
      <c r="C15064" t="s">
        <v>89</v>
      </c>
      <c r="D15064" t="s">
        <v>89</v>
      </c>
      <c r="E15064" t="s">
        <v>1427</v>
      </c>
      <c r="F15064" t="s">
        <v>89</v>
      </c>
      <c r="G15064" t="s">
        <v>89</v>
      </c>
      <c r="H15064" t="s">
        <v>93</v>
      </c>
    </row>
    <row r="15065" spans="1:8" x14ac:dyDescent="0.25">
      <c r="A15065" t="s">
        <v>467</v>
      </c>
      <c r="B15065" t="s">
        <v>10898</v>
      </c>
      <c r="C15065" t="s">
        <v>89</v>
      </c>
      <c r="D15065" t="s">
        <v>89</v>
      </c>
      <c r="E15065" t="s">
        <v>1427</v>
      </c>
      <c r="F15065" t="s">
        <v>89</v>
      </c>
      <c r="G15065" t="s">
        <v>89</v>
      </c>
      <c r="H15065" t="s">
        <v>93</v>
      </c>
    </row>
    <row r="15066" spans="1:8" x14ac:dyDescent="0.25">
      <c r="A15066" t="s">
        <v>467</v>
      </c>
      <c r="B15066" t="s">
        <v>10900</v>
      </c>
      <c r="C15066" t="s">
        <v>89</v>
      </c>
      <c r="D15066" t="s">
        <v>89</v>
      </c>
      <c r="E15066" t="s">
        <v>1427</v>
      </c>
      <c r="F15066" t="s">
        <v>89</v>
      </c>
      <c r="G15066" t="s">
        <v>89</v>
      </c>
      <c r="H15066" t="s">
        <v>93</v>
      </c>
    </row>
    <row r="15067" spans="1:8" x14ac:dyDescent="0.25">
      <c r="A15067" t="s">
        <v>467</v>
      </c>
      <c r="B15067" t="s">
        <v>10901</v>
      </c>
      <c r="C15067" t="s">
        <v>89</v>
      </c>
      <c r="D15067" t="s">
        <v>89</v>
      </c>
      <c r="E15067" t="s">
        <v>1427</v>
      </c>
      <c r="F15067" t="s">
        <v>89</v>
      </c>
      <c r="G15067" t="s">
        <v>89</v>
      </c>
      <c r="H15067" t="s">
        <v>93</v>
      </c>
    </row>
    <row r="15068" spans="1:8" x14ac:dyDescent="0.25">
      <c r="A15068" t="s">
        <v>467</v>
      </c>
      <c r="B15068" t="s">
        <v>10931</v>
      </c>
      <c r="C15068" t="s">
        <v>89</v>
      </c>
      <c r="D15068" t="s">
        <v>89</v>
      </c>
      <c r="E15068" t="s">
        <v>1427</v>
      </c>
      <c r="F15068" t="s">
        <v>89</v>
      </c>
      <c r="G15068" t="s">
        <v>89</v>
      </c>
      <c r="H15068" t="s">
        <v>93</v>
      </c>
    </row>
    <row r="15069" spans="1:8" x14ac:dyDescent="0.25">
      <c r="A15069" t="s">
        <v>467</v>
      </c>
      <c r="B15069" t="s">
        <v>10904</v>
      </c>
      <c r="C15069" t="s">
        <v>89</v>
      </c>
      <c r="D15069" t="s">
        <v>89</v>
      </c>
      <c r="E15069" t="s">
        <v>1221</v>
      </c>
      <c r="F15069" t="s">
        <v>89</v>
      </c>
      <c r="G15069" t="s">
        <v>89</v>
      </c>
      <c r="H15069" t="s">
        <v>93</v>
      </c>
    </row>
    <row r="15070" spans="1:8" x14ac:dyDescent="0.25">
      <c r="A15070" t="s">
        <v>467</v>
      </c>
      <c r="B15070" t="s">
        <v>10905</v>
      </c>
      <c r="C15070" t="s">
        <v>89</v>
      </c>
      <c r="D15070" t="s">
        <v>89</v>
      </c>
      <c r="E15070" t="s">
        <v>1221</v>
      </c>
      <c r="F15070" t="s">
        <v>89</v>
      </c>
      <c r="G15070" t="s">
        <v>89</v>
      </c>
      <c r="H15070" t="s">
        <v>93</v>
      </c>
    </row>
    <row r="15071" spans="1:8" x14ac:dyDescent="0.25">
      <c r="A15071" t="s">
        <v>467</v>
      </c>
      <c r="B15071" t="s">
        <v>10906</v>
      </c>
      <c r="C15071" t="s">
        <v>89</v>
      </c>
      <c r="D15071" t="s">
        <v>89</v>
      </c>
      <c r="E15071" t="s">
        <v>1221</v>
      </c>
      <c r="F15071" t="s">
        <v>89</v>
      </c>
      <c r="G15071" t="s">
        <v>89</v>
      </c>
      <c r="H15071" t="s">
        <v>93</v>
      </c>
    </row>
    <row r="15072" spans="1:8" x14ac:dyDescent="0.25">
      <c r="A15072" t="s">
        <v>467</v>
      </c>
      <c r="B15072" t="s">
        <v>6350</v>
      </c>
      <c r="C15072" t="s">
        <v>89</v>
      </c>
      <c r="D15072" t="s">
        <v>89</v>
      </c>
      <c r="E15072" t="s">
        <v>1133</v>
      </c>
      <c r="F15072" t="s">
        <v>89</v>
      </c>
      <c r="G15072" t="s">
        <v>89</v>
      </c>
      <c r="H15072" t="s">
        <v>93</v>
      </c>
    </row>
    <row r="15073" spans="1:8" x14ac:dyDescent="0.25">
      <c r="A15073" t="s">
        <v>467</v>
      </c>
      <c r="B15073" t="s">
        <v>10908</v>
      </c>
      <c r="C15073" t="s">
        <v>89</v>
      </c>
      <c r="D15073" t="s">
        <v>89</v>
      </c>
      <c r="E15073" t="s">
        <v>1133</v>
      </c>
      <c r="F15073" t="s">
        <v>89</v>
      </c>
      <c r="G15073" t="s">
        <v>89</v>
      </c>
      <c r="H15073" t="s">
        <v>93</v>
      </c>
    </row>
    <row r="15074" spans="1:8" x14ac:dyDescent="0.25">
      <c r="A15074" t="s">
        <v>467</v>
      </c>
      <c r="B15074" t="s">
        <v>6131</v>
      </c>
      <c r="C15074" t="s">
        <v>89</v>
      </c>
      <c r="D15074" t="s">
        <v>89</v>
      </c>
      <c r="E15074" t="s">
        <v>1388</v>
      </c>
      <c r="F15074" t="s">
        <v>89</v>
      </c>
      <c r="G15074" t="s">
        <v>89</v>
      </c>
      <c r="H15074" t="s">
        <v>93</v>
      </c>
    </row>
    <row r="15075" spans="1:8" x14ac:dyDescent="0.25">
      <c r="A15075" t="s">
        <v>467</v>
      </c>
      <c r="B15075" t="s">
        <v>6130</v>
      </c>
      <c r="C15075" t="s">
        <v>89</v>
      </c>
      <c r="D15075" t="s">
        <v>89</v>
      </c>
      <c r="E15075" t="s">
        <v>1129</v>
      </c>
      <c r="F15075" t="s">
        <v>89</v>
      </c>
      <c r="G15075" t="s">
        <v>89</v>
      </c>
      <c r="H15075" t="s">
        <v>93</v>
      </c>
    </row>
    <row r="15076" spans="1:8" x14ac:dyDescent="0.25">
      <c r="A15076" t="s">
        <v>467</v>
      </c>
      <c r="B15076" t="s">
        <v>10910</v>
      </c>
      <c r="C15076" t="s">
        <v>89</v>
      </c>
      <c r="D15076" t="s">
        <v>10911</v>
      </c>
      <c r="E15076" t="s">
        <v>2665</v>
      </c>
      <c r="F15076" t="s">
        <v>89</v>
      </c>
      <c r="G15076" t="s">
        <v>89</v>
      </c>
      <c r="H15076" t="s">
        <v>93</v>
      </c>
    </row>
    <row r="15077" spans="1:8" x14ac:dyDescent="0.25">
      <c r="A15077" t="s">
        <v>467</v>
      </c>
      <c r="B15077" t="s">
        <v>10913</v>
      </c>
      <c r="C15077" t="s">
        <v>89</v>
      </c>
      <c r="D15077" t="s">
        <v>89</v>
      </c>
      <c r="E15077" t="s">
        <v>1196</v>
      </c>
      <c r="F15077" t="s">
        <v>89</v>
      </c>
      <c r="G15077" t="s">
        <v>89</v>
      </c>
      <c r="H15077" t="s">
        <v>93</v>
      </c>
    </row>
    <row r="15078" spans="1:8" x14ac:dyDescent="0.25">
      <c r="A15078" t="s">
        <v>467</v>
      </c>
      <c r="B15078" t="s">
        <v>10935</v>
      </c>
      <c r="C15078" t="s">
        <v>89</v>
      </c>
      <c r="D15078" t="s">
        <v>89</v>
      </c>
      <c r="E15078" t="s">
        <v>1218</v>
      </c>
      <c r="F15078" t="s">
        <v>89</v>
      </c>
      <c r="G15078" t="s">
        <v>89</v>
      </c>
      <c r="H15078" t="s">
        <v>93</v>
      </c>
    </row>
    <row r="15079" spans="1:8" x14ac:dyDescent="0.25">
      <c r="A15079" t="s">
        <v>467</v>
      </c>
      <c r="B15079" t="s">
        <v>10914</v>
      </c>
      <c r="C15079" t="s">
        <v>89</v>
      </c>
      <c r="D15079" t="s">
        <v>89</v>
      </c>
      <c r="E15079" t="s">
        <v>1286</v>
      </c>
      <c r="F15079" t="s">
        <v>89</v>
      </c>
      <c r="G15079" t="s">
        <v>89</v>
      </c>
      <c r="H15079" t="s">
        <v>93</v>
      </c>
    </row>
    <row r="15080" spans="1:8" x14ac:dyDescent="0.25">
      <c r="A15080" t="s">
        <v>467</v>
      </c>
      <c r="B15080" t="s">
        <v>10962</v>
      </c>
      <c r="C15080" t="s">
        <v>89</v>
      </c>
      <c r="D15080" t="s">
        <v>89</v>
      </c>
      <c r="E15080" t="s">
        <v>1286</v>
      </c>
      <c r="F15080" t="s">
        <v>89</v>
      </c>
      <c r="G15080" t="s">
        <v>89</v>
      </c>
      <c r="H15080" t="s">
        <v>93</v>
      </c>
    </row>
    <row r="15081" spans="1:8" x14ac:dyDescent="0.25">
      <c r="A15081" t="s">
        <v>467</v>
      </c>
      <c r="B15081" t="s">
        <v>10963</v>
      </c>
      <c r="C15081" t="s">
        <v>89</v>
      </c>
      <c r="D15081" t="s">
        <v>89</v>
      </c>
      <c r="E15081" t="s">
        <v>1131</v>
      </c>
      <c r="F15081" t="s">
        <v>89</v>
      </c>
      <c r="G15081" t="s">
        <v>89</v>
      </c>
      <c r="H15081" t="s">
        <v>93</v>
      </c>
    </row>
    <row r="15082" spans="1:8" x14ac:dyDescent="0.25">
      <c r="A15082" t="s">
        <v>467</v>
      </c>
      <c r="B15082" t="s">
        <v>10937</v>
      </c>
      <c r="C15082" t="s">
        <v>89</v>
      </c>
      <c r="D15082" t="s">
        <v>89</v>
      </c>
      <c r="E15082" t="s">
        <v>1131</v>
      </c>
      <c r="F15082" t="s">
        <v>89</v>
      </c>
      <c r="G15082" t="s">
        <v>89</v>
      </c>
      <c r="H15082" t="s">
        <v>93</v>
      </c>
    </row>
    <row r="15083" spans="1:8" x14ac:dyDescent="0.25">
      <c r="A15083" t="s">
        <v>467</v>
      </c>
      <c r="B15083" t="s">
        <v>10938</v>
      </c>
      <c r="C15083" t="s">
        <v>89</v>
      </c>
      <c r="D15083" t="s">
        <v>89</v>
      </c>
      <c r="E15083" t="s">
        <v>1131</v>
      </c>
      <c r="F15083" t="s">
        <v>89</v>
      </c>
      <c r="G15083" t="s">
        <v>89</v>
      </c>
      <c r="H15083" t="s">
        <v>93</v>
      </c>
    </row>
    <row r="15084" spans="1:8" x14ac:dyDescent="0.25">
      <c r="A15084" t="s">
        <v>467</v>
      </c>
      <c r="B15084" t="s">
        <v>10954</v>
      </c>
      <c r="C15084" t="s">
        <v>89</v>
      </c>
      <c r="D15084" t="s">
        <v>89</v>
      </c>
      <c r="E15084" t="s">
        <v>1131</v>
      </c>
      <c r="F15084" t="s">
        <v>89</v>
      </c>
      <c r="G15084" t="s">
        <v>89</v>
      </c>
      <c r="H15084" t="s">
        <v>93</v>
      </c>
    </row>
    <row r="15085" spans="1:8" x14ac:dyDescent="0.25">
      <c r="A15085" t="s">
        <v>467</v>
      </c>
      <c r="B15085" t="s">
        <v>10939</v>
      </c>
      <c r="C15085" t="s">
        <v>89</v>
      </c>
      <c r="D15085" t="s">
        <v>89</v>
      </c>
      <c r="E15085" t="s">
        <v>1131</v>
      </c>
      <c r="F15085" t="s">
        <v>89</v>
      </c>
      <c r="G15085" t="s">
        <v>89</v>
      </c>
      <c r="H15085" t="s">
        <v>93</v>
      </c>
    </row>
    <row r="15086" spans="1:8" x14ac:dyDescent="0.25">
      <c r="A15086" t="s">
        <v>467</v>
      </c>
      <c r="B15086" t="s">
        <v>10917</v>
      </c>
      <c r="C15086" t="s">
        <v>89</v>
      </c>
      <c r="D15086" t="s">
        <v>89</v>
      </c>
      <c r="E15086" t="s">
        <v>1202</v>
      </c>
      <c r="F15086" t="s">
        <v>89</v>
      </c>
      <c r="G15086" t="s">
        <v>89</v>
      </c>
      <c r="H15086" t="s">
        <v>93</v>
      </c>
    </row>
    <row r="15087" spans="1:8" x14ac:dyDescent="0.25">
      <c r="A15087" t="s">
        <v>467</v>
      </c>
      <c r="B15087" t="s">
        <v>10919</v>
      </c>
      <c r="C15087" t="s">
        <v>89</v>
      </c>
      <c r="D15087" t="s">
        <v>89</v>
      </c>
      <c r="E15087" t="s">
        <v>1231</v>
      </c>
      <c r="F15087" t="s">
        <v>89</v>
      </c>
      <c r="G15087" t="s">
        <v>89</v>
      </c>
      <c r="H15087" t="s">
        <v>93</v>
      </c>
    </row>
    <row r="15088" spans="1:8" x14ac:dyDescent="0.25">
      <c r="A15088" t="s">
        <v>467</v>
      </c>
      <c r="B15088" t="s">
        <v>10940</v>
      </c>
      <c r="C15088" t="s">
        <v>89</v>
      </c>
      <c r="D15088" t="s">
        <v>89</v>
      </c>
      <c r="E15088" t="s">
        <v>1231</v>
      </c>
      <c r="F15088" t="s">
        <v>89</v>
      </c>
      <c r="G15088" t="s">
        <v>89</v>
      </c>
      <c r="H15088" t="s">
        <v>93</v>
      </c>
    </row>
    <row r="15089" spans="1:8" x14ac:dyDescent="0.25">
      <c r="A15089" t="s">
        <v>467</v>
      </c>
      <c r="B15089" t="s">
        <v>1130</v>
      </c>
      <c r="C15089" t="s">
        <v>89</v>
      </c>
      <c r="D15089" t="s">
        <v>89</v>
      </c>
      <c r="E15089" t="s">
        <v>1231</v>
      </c>
      <c r="F15089" t="s">
        <v>89</v>
      </c>
      <c r="G15089" t="s">
        <v>89</v>
      </c>
      <c r="H15089" t="s">
        <v>93</v>
      </c>
    </row>
    <row r="15090" spans="1:8" x14ac:dyDescent="0.25">
      <c r="A15090" t="s">
        <v>467</v>
      </c>
      <c r="B15090" t="s">
        <v>1132</v>
      </c>
      <c r="C15090" t="s">
        <v>89</v>
      </c>
      <c r="D15090" t="s">
        <v>89</v>
      </c>
      <c r="E15090" t="s">
        <v>1133</v>
      </c>
      <c r="F15090" t="s">
        <v>89</v>
      </c>
      <c r="G15090" t="s">
        <v>89</v>
      </c>
      <c r="H15090" t="s">
        <v>93</v>
      </c>
    </row>
    <row r="15091" spans="1:8" x14ac:dyDescent="0.25">
      <c r="A15091" t="s">
        <v>467</v>
      </c>
      <c r="B15091" t="s">
        <v>10920</v>
      </c>
      <c r="C15091" t="s">
        <v>89</v>
      </c>
      <c r="D15091" t="s">
        <v>89</v>
      </c>
      <c r="E15091" t="s">
        <v>1235</v>
      </c>
      <c r="F15091" t="s">
        <v>89</v>
      </c>
      <c r="G15091" t="s">
        <v>89</v>
      </c>
      <c r="H15091" t="s">
        <v>93</v>
      </c>
    </row>
    <row r="15092" spans="1:8" x14ac:dyDescent="0.25">
      <c r="A15092" t="s">
        <v>467</v>
      </c>
      <c r="B15092" t="s">
        <v>10941</v>
      </c>
      <c r="C15092" t="s">
        <v>89</v>
      </c>
      <c r="D15092" t="s">
        <v>89</v>
      </c>
      <c r="E15092" t="s">
        <v>1427</v>
      </c>
      <c r="F15092" t="s">
        <v>89</v>
      </c>
      <c r="G15092" t="s">
        <v>89</v>
      </c>
      <c r="H15092" t="s">
        <v>93</v>
      </c>
    </row>
    <row r="15093" spans="1:8" x14ac:dyDescent="0.25">
      <c r="A15093" t="s">
        <v>467</v>
      </c>
      <c r="B15093" t="s">
        <v>1138</v>
      </c>
      <c r="C15093" t="s">
        <v>89</v>
      </c>
      <c r="D15093" t="s">
        <v>89</v>
      </c>
      <c r="E15093" t="s">
        <v>1139</v>
      </c>
      <c r="F15093" t="s">
        <v>89</v>
      </c>
      <c r="G15093" t="s">
        <v>89</v>
      </c>
      <c r="H15093" t="s">
        <v>93</v>
      </c>
    </row>
    <row r="15094" spans="1:8" x14ac:dyDescent="0.25">
      <c r="A15094" t="s">
        <v>468</v>
      </c>
      <c r="B15094" t="s">
        <v>10810</v>
      </c>
      <c r="C15094" t="s">
        <v>89</v>
      </c>
      <c r="D15094" t="s">
        <v>10811</v>
      </c>
      <c r="E15094" t="s">
        <v>1153</v>
      </c>
      <c r="F15094" t="s">
        <v>89</v>
      </c>
      <c r="G15094" t="s">
        <v>89</v>
      </c>
      <c r="H15094" t="s">
        <v>93</v>
      </c>
    </row>
    <row r="15095" spans="1:8" x14ac:dyDescent="0.25">
      <c r="A15095" t="s">
        <v>468</v>
      </c>
      <c r="B15095" t="s">
        <v>10812</v>
      </c>
      <c r="C15095" t="s">
        <v>89</v>
      </c>
      <c r="D15095" t="s">
        <v>1559</v>
      </c>
      <c r="E15095" t="s">
        <v>3601</v>
      </c>
      <c r="F15095" t="s">
        <v>89</v>
      </c>
      <c r="G15095" t="s">
        <v>89</v>
      </c>
      <c r="H15095" t="s">
        <v>93</v>
      </c>
    </row>
    <row r="15096" spans="1:8" x14ac:dyDescent="0.25">
      <c r="A15096" t="s">
        <v>468</v>
      </c>
      <c r="B15096" t="s">
        <v>3380</v>
      </c>
      <c r="C15096" t="s">
        <v>89</v>
      </c>
      <c r="D15096" t="s">
        <v>6365</v>
      </c>
      <c r="E15096" t="s">
        <v>1238</v>
      </c>
      <c r="F15096" t="s">
        <v>89</v>
      </c>
      <c r="G15096" t="s">
        <v>89</v>
      </c>
      <c r="H15096" t="s">
        <v>93</v>
      </c>
    </row>
    <row r="15097" spans="1:8" x14ac:dyDescent="0.25">
      <c r="A15097" t="s">
        <v>468</v>
      </c>
      <c r="B15097" t="s">
        <v>10813</v>
      </c>
      <c r="C15097" t="s">
        <v>89</v>
      </c>
      <c r="D15097" t="s">
        <v>10814</v>
      </c>
      <c r="E15097" t="s">
        <v>1180</v>
      </c>
      <c r="F15097" t="s">
        <v>89</v>
      </c>
      <c r="G15097" t="s">
        <v>89</v>
      </c>
      <c r="H15097" t="s">
        <v>93</v>
      </c>
    </row>
    <row r="15098" spans="1:8" x14ac:dyDescent="0.25">
      <c r="A15098" t="s">
        <v>468</v>
      </c>
      <c r="B15098" t="s">
        <v>10815</v>
      </c>
      <c r="C15098" t="s">
        <v>89</v>
      </c>
      <c r="D15098" t="s">
        <v>10816</v>
      </c>
      <c r="E15098" t="s">
        <v>10817</v>
      </c>
      <c r="F15098" t="s">
        <v>89</v>
      </c>
      <c r="G15098" t="s">
        <v>89</v>
      </c>
      <c r="H15098" t="s">
        <v>93</v>
      </c>
    </row>
    <row r="15099" spans="1:8" x14ac:dyDescent="0.25">
      <c r="A15099" t="s">
        <v>468</v>
      </c>
      <c r="B15099" t="s">
        <v>10818</v>
      </c>
      <c r="C15099" t="s">
        <v>89</v>
      </c>
      <c r="D15099" t="s">
        <v>10819</v>
      </c>
      <c r="E15099" t="s">
        <v>1485</v>
      </c>
      <c r="F15099" t="s">
        <v>89</v>
      </c>
      <c r="G15099" t="s">
        <v>89</v>
      </c>
      <c r="H15099" t="s">
        <v>93</v>
      </c>
    </row>
    <row r="15100" spans="1:8" x14ac:dyDescent="0.25">
      <c r="A15100" t="s">
        <v>468</v>
      </c>
      <c r="B15100" t="s">
        <v>10822</v>
      </c>
      <c r="C15100" t="s">
        <v>89</v>
      </c>
      <c r="D15100" t="s">
        <v>89</v>
      </c>
      <c r="E15100" t="s">
        <v>1770</v>
      </c>
      <c r="F15100" t="s">
        <v>89</v>
      </c>
      <c r="G15100" t="s">
        <v>89</v>
      </c>
      <c r="H15100" t="s">
        <v>93</v>
      </c>
    </row>
    <row r="15101" spans="1:8" x14ac:dyDescent="0.25">
      <c r="A15101" t="s">
        <v>468</v>
      </c>
      <c r="B15101" t="s">
        <v>10943</v>
      </c>
      <c r="C15101" t="s">
        <v>89</v>
      </c>
      <c r="D15101" t="s">
        <v>10944</v>
      </c>
      <c r="E15101" t="s">
        <v>1164</v>
      </c>
      <c r="F15101" t="s">
        <v>89</v>
      </c>
      <c r="G15101" t="s">
        <v>89</v>
      </c>
      <c r="H15101" t="s">
        <v>93</v>
      </c>
    </row>
    <row r="15102" spans="1:8" x14ac:dyDescent="0.25">
      <c r="A15102" t="s">
        <v>468</v>
      </c>
      <c r="B15102" t="s">
        <v>10945</v>
      </c>
      <c r="C15102" t="s">
        <v>89</v>
      </c>
      <c r="D15102" t="s">
        <v>10946</v>
      </c>
      <c r="E15102" t="s">
        <v>10839</v>
      </c>
      <c r="F15102" t="s">
        <v>89</v>
      </c>
      <c r="G15102" t="s">
        <v>89</v>
      </c>
      <c r="H15102" t="s">
        <v>93</v>
      </c>
    </row>
    <row r="15103" spans="1:8" x14ac:dyDescent="0.25">
      <c r="A15103" t="s">
        <v>468</v>
      </c>
      <c r="B15103" t="s">
        <v>10823</v>
      </c>
      <c r="C15103" t="s">
        <v>89</v>
      </c>
      <c r="D15103" t="s">
        <v>10824</v>
      </c>
      <c r="E15103" t="s">
        <v>1100</v>
      </c>
      <c r="F15103" t="s">
        <v>89</v>
      </c>
      <c r="G15103" t="s">
        <v>89</v>
      </c>
      <c r="H15103" t="s">
        <v>93</v>
      </c>
    </row>
    <row r="15104" spans="1:8" x14ac:dyDescent="0.25">
      <c r="A15104" t="s">
        <v>468</v>
      </c>
      <c r="B15104" t="s">
        <v>10825</v>
      </c>
      <c r="C15104" t="s">
        <v>89</v>
      </c>
      <c r="D15104" t="s">
        <v>10826</v>
      </c>
      <c r="E15104" t="s">
        <v>4729</v>
      </c>
      <c r="F15104" t="s">
        <v>89</v>
      </c>
      <c r="G15104" t="s">
        <v>89</v>
      </c>
      <c r="H15104" t="s">
        <v>93</v>
      </c>
    </row>
    <row r="15105" spans="1:8" x14ac:dyDescent="0.25">
      <c r="A15105" t="s">
        <v>468</v>
      </c>
      <c r="B15105" t="s">
        <v>10827</v>
      </c>
      <c r="C15105" t="s">
        <v>89</v>
      </c>
      <c r="D15105" t="s">
        <v>10828</v>
      </c>
      <c r="E15105" t="s">
        <v>1105</v>
      </c>
      <c r="F15105" t="s">
        <v>89</v>
      </c>
      <c r="G15105" t="s">
        <v>89</v>
      </c>
      <c r="H15105" t="s">
        <v>93</v>
      </c>
    </row>
    <row r="15106" spans="1:8" x14ac:dyDescent="0.25">
      <c r="A15106" t="s">
        <v>468</v>
      </c>
      <c r="B15106" t="s">
        <v>10829</v>
      </c>
      <c r="C15106" t="s">
        <v>89</v>
      </c>
      <c r="D15106" t="s">
        <v>10830</v>
      </c>
      <c r="E15106" t="s">
        <v>1097</v>
      </c>
      <c r="F15106" t="s">
        <v>89</v>
      </c>
      <c r="G15106" t="s">
        <v>89</v>
      </c>
      <c r="H15106" t="s">
        <v>93</v>
      </c>
    </row>
    <row r="15107" spans="1:8" x14ac:dyDescent="0.25">
      <c r="A15107" t="s">
        <v>468</v>
      </c>
      <c r="B15107" t="s">
        <v>10831</v>
      </c>
      <c r="C15107" t="s">
        <v>89</v>
      </c>
      <c r="D15107" t="s">
        <v>10832</v>
      </c>
      <c r="E15107" t="s">
        <v>3585</v>
      </c>
      <c r="F15107" t="s">
        <v>89</v>
      </c>
      <c r="G15107" t="s">
        <v>89</v>
      </c>
      <c r="H15107" t="s">
        <v>93</v>
      </c>
    </row>
    <row r="15108" spans="1:8" x14ac:dyDescent="0.25">
      <c r="A15108" t="s">
        <v>468</v>
      </c>
      <c r="B15108" t="s">
        <v>10833</v>
      </c>
      <c r="C15108" t="s">
        <v>89</v>
      </c>
      <c r="D15108" t="s">
        <v>10834</v>
      </c>
      <c r="E15108" t="s">
        <v>1615</v>
      </c>
      <c r="F15108" t="s">
        <v>89</v>
      </c>
      <c r="G15108" t="s">
        <v>89</v>
      </c>
      <c r="H15108" t="s">
        <v>93</v>
      </c>
    </row>
    <row r="15109" spans="1:8" x14ac:dyDescent="0.25">
      <c r="A15109" t="s">
        <v>468</v>
      </c>
      <c r="B15109" t="s">
        <v>10835</v>
      </c>
      <c r="C15109" t="s">
        <v>89</v>
      </c>
      <c r="D15109" t="s">
        <v>10836</v>
      </c>
      <c r="E15109" t="s">
        <v>3473</v>
      </c>
      <c r="F15109" t="s">
        <v>89</v>
      </c>
      <c r="G15109" t="s">
        <v>89</v>
      </c>
      <c r="H15109" t="s">
        <v>93</v>
      </c>
    </row>
    <row r="15110" spans="1:8" x14ac:dyDescent="0.25">
      <c r="A15110" t="s">
        <v>468</v>
      </c>
      <c r="B15110" t="s">
        <v>10837</v>
      </c>
      <c r="C15110" t="s">
        <v>89</v>
      </c>
      <c r="D15110" t="s">
        <v>10838</v>
      </c>
      <c r="E15110" t="s">
        <v>10839</v>
      </c>
      <c r="F15110" t="s">
        <v>89</v>
      </c>
      <c r="G15110" t="s">
        <v>89</v>
      </c>
      <c r="H15110" t="s">
        <v>93</v>
      </c>
    </row>
    <row r="15111" spans="1:8" x14ac:dyDescent="0.25">
      <c r="A15111" t="s">
        <v>468</v>
      </c>
      <c r="B15111" t="s">
        <v>10840</v>
      </c>
      <c r="C15111" t="s">
        <v>89</v>
      </c>
      <c r="D15111" t="s">
        <v>10841</v>
      </c>
      <c r="E15111" t="s">
        <v>1194</v>
      </c>
      <c r="F15111" t="s">
        <v>89</v>
      </c>
      <c r="G15111" t="s">
        <v>89</v>
      </c>
      <c r="H15111" t="s">
        <v>93</v>
      </c>
    </row>
    <row r="15112" spans="1:8" x14ac:dyDescent="0.25">
      <c r="A15112" t="s">
        <v>468</v>
      </c>
      <c r="B15112" t="s">
        <v>10842</v>
      </c>
      <c r="C15112" t="s">
        <v>89</v>
      </c>
      <c r="D15112" t="s">
        <v>10843</v>
      </c>
      <c r="E15112" t="s">
        <v>1153</v>
      </c>
      <c r="F15112" t="s">
        <v>89</v>
      </c>
      <c r="G15112" t="s">
        <v>89</v>
      </c>
      <c r="H15112" t="s">
        <v>93</v>
      </c>
    </row>
    <row r="15113" spans="1:8" x14ac:dyDescent="0.25">
      <c r="A15113" t="s">
        <v>468</v>
      </c>
      <c r="B15113" t="s">
        <v>10960</v>
      </c>
      <c r="C15113" t="s">
        <v>89</v>
      </c>
      <c r="D15113" t="s">
        <v>10961</v>
      </c>
      <c r="E15113" t="s">
        <v>1265</v>
      </c>
      <c r="F15113" t="s">
        <v>89</v>
      </c>
      <c r="G15113" t="s">
        <v>89</v>
      </c>
      <c r="H15113" t="s">
        <v>93</v>
      </c>
    </row>
    <row r="15114" spans="1:8" x14ac:dyDescent="0.25">
      <c r="A15114" t="s">
        <v>468</v>
      </c>
      <c r="B15114" t="s">
        <v>10844</v>
      </c>
      <c r="C15114" t="s">
        <v>89</v>
      </c>
      <c r="D15114" t="s">
        <v>10845</v>
      </c>
      <c r="E15114" t="s">
        <v>1105</v>
      </c>
      <c r="F15114" t="s">
        <v>89</v>
      </c>
      <c r="G15114" t="s">
        <v>89</v>
      </c>
      <c r="H15114" t="s">
        <v>93</v>
      </c>
    </row>
    <row r="15115" spans="1:8" x14ac:dyDescent="0.25">
      <c r="A15115" t="s">
        <v>468</v>
      </c>
      <c r="B15115" t="s">
        <v>7469</v>
      </c>
      <c r="C15115" t="s">
        <v>89</v>
      </c>
      <c r="D15115" t="s">
        <v>10846</v>
      </c>
      <c r="E15115" t="s">
        <v>1427</v>
      </c>
      <c r="F15115" t="s">
        <v>89</v>
      </c>
      <c r="G15115" t="s">
        <v>89</v>
      </c>
      <c r="H15115" t="s">
        <v>93</v>
      </c>
    </row>
    <row r="15116" spans="1:8" x14ac:dyDescent="0.25">
      <c r="A15116" t="s">
        <v>468</v>
      </c>
      <c r="B15116" t="s">
        <v>10847</v>
      </c>
      <c r="C15116" t="s">
        <v>89</v>
      </c>
      <c r="D15116" t="s">
        <v>10848</v>
      </c>
      <c r="E15116" t="s">
        <v>2665</v>
      </c>
      <c r="F15116" t="s">
        <v>89</v>
      </c>
      <c r="G15116" t="s">
        <v>89</v>
      </c>
      <c r="H15116" t="s">
        <v>93</v>
      </c>
    </row>
    <row r="15117" spans="1:8" x14ac:dyDescent="0.25">
      <c r="A15117" t="s">
        <v>468</v>
      </c>
      <c r="B15117" t="s">
        <v>10849</v>
      </c>
      <c r="C15117" t="s">
        <v>89</v>
      </c>
      <c r="D15117" t="s">
        <v>10850</v>
      </c>
      <c r="E15117" t="s">
        <v>1278</v>
      </c>
      <c r="F15117" t="s">
        <v>89</v>
      </c>
      <c r="G15117" t="s">
        <v>89</v>
      </c>
      <c r="H15117" t="s">
        <v>93</v>
      </c>
    </row>
    <row r="15118" spans="1:8" x14ac:dyDescent="0.25">
      <c r="A15118" t="s">
        <v>468</v>
      </c>
      <c r="B15118" t="s">
        <v>10851</v>
      </c>
      <c r="C15118" t="s">
        <v>89</v>
      </c>
      <c r="D15118" t="s">
        <v>10852</v>
      </c>
      <c r="E15118" t="s">
        <v>1355</v>
      </c>
      <c r="F15118" t="s">
        <v>89</v>
      </c>
      <c r="G15118" t="s">
        <v>89</v>
      </c>
      <c r="H15118" t="s">
        <v>93</v>
      </c>
    </row>
    <row r="15119" spans="1:8" x14ac:dyDescent="0.25">
      <c r="A15119" t="s">
        <v>468</v>
      </c>
      <c r="B15119" t="s">
        <v>10853</v>
      </c>
      <c r="C15119" t="s">
        <v>89</v>
      </c>
      <c r="D15119" t="s">
        <v>10854</v>
      </c>
      <c r="E15119" t="s">
        <v>2404</v>
      </c>
      <c r="F15119" t="s">
        <v>89</v>
      </c>
      <c r="G15119" t="s">
        <v>89</v>
      </c>
      <c r="H15119" t="s">
        <v>93</v>
      </c>
    </row>
    <row r="15120" spans="1:8" x14ac:dyDescent="0.25">
      <c r="A15120" t="s">
        <v>468</v>
      </c>
      <c r="B15120" t="s">
        <v>10855</v>
      </c>
      <c r="C15120" t="s">
        <v>89</v>
      </c>
      <c r="D15120" t="s">
        <v>10856</v>
      </c>
      <c r="E15120" t="s">
        <v>3578</v>
      </c>
      <c r="F15120" t="s">
        <v>89</v>
      </c>
      <c r="G15120" t="s">
        <v>89</v>
      </c>
      <c r="H15120" t="s">
        <v>93</v>
      </c>
    </row>
    <row r="15121" spans="1:8" x14ac:dyDescent="0.25">
      <c r="A15121" t="s">
        <v>468</v>
      </c>
      <c r="B15121" t="s">
        <v>10857</v>
      </c>
      <c r="C15121" t="s">
        <v>89</v>
      </c>
      <c r="D15121" t="s">
        <v>10858</v>
      </c>
      <c r="E15121" t="s">
        <v>1164</v>
      </c>
      <c r="F15121" t="s">
        <v>89</v>
      </c>
      <c r="G15121" t="s">
        <v>89</v>
      </c>
      <c r="H15121" t="s">
        <v>93</v>
      </c>
    </row>
    <row r="15122" spans="1:8" x14ac:dyDescent="0.25">
      <c r="A15122" t="s">
        <v>468</v>
      </c>
      <c r="B15122" t="s">
        <v>10859</v>
      </c>
      <c r="C15122" t="s">
        <v>89</v>
      </c>
      <c r="D15122" t="s">
        <v>10860</v>
      </c>
      <c r="E15122" t="s">
        <v>10861</v>
      </c>
      <c r="F15122" t="s">
        <v>89</v>
      </c>
      <c r="G15122" t="s">
        <v>89</v>
      </c>
      <c r="H15122" t="s">
        <v>93</v>
      </c>
    </row>
    <row r="15123" spans="1:8" x14ac:dyDescent="0.25">
      <c r="A15123" t="s">
        <v>468</v>
      </c>
      <c r="B15123" t="s">
        <v>10862</v>
      </c>
      <c r="C15123" t="s">
        <v>89</v>
      </c>
      <c r="D15123" t="s">
        <v>10863</v>
      </c>
      <c r="E15123" t="s">
        <v>7718</v>
      </c>
      <c r="F15123" t="s">
        <v>89</v>
      </c>
      <c r="G15123" t="s">
        <v>89</v>
      </c>
      <c r="H15123" t="s">
        <v>93</v>
      </c>
    </row>
    <row r="15124" spans="1:8" x14ac:dyDescent="0.25">
      <c r="A15124" t="s">
        <v>468</v>
      </c>
      <c r="B15124" t="s">
        <v>10864</v>
      </c>
      <c r="C15124" t="s">
        <v>89</v>
      </c>
      <c r="D15124" t="s">
        <v>10865</v>
      </c>
      <c r="E15124" t="s">
        <v>10866</v>
      </c>
      <c r="F15124" t="s">
        <v>89</v>
      </c>
      <c r="G15124" t="s">
        <v>89</v>
      </c>
      <c r="H15124" t="s">
        <v>93</v>
      </c>
    </row>
    <row r="15125" spans="1:8" x14ac:dyDescent="0.25">
      <c r="A15125" t="s">
        <v>468</v>
      </c>
      <c r="B15125" t="s">
        <v>10867</v>
      </c>
      <c r="C15125" t="s">
        <v>89</v>
      </c>
      <c r="D15125" t="s">
        <v>10868</v>
      </c>
      <c r="E15125" t="s">
        <v>1153</v>
      </c>
      <c r="F15125" t="s">
        <v>89</v>
      </c>
      <c r="G15125" t="s">
        <v>89</v>
      </c>
      <c r="H15125" t="s">
        <v>93</v>
      </c>
    </row>
    <row r="15126" spans="1:8" x14ac:dyDescent="0.25">
      <c r="A15126" t="s">
        <v>468</v>
      </c>
      <c r="B15126" t="s">
        <v>10869</v>
      </c>
      <c r="C15126" t="s">
        <v>89</v>
      </c>
      <c r="D15126" t="s">
        <v>10870</v>
      </c>
      <c r="E15126" t="s">
        <v>1770</v>
      </c>
      <c r="F15126" t="s">
        <v>89</v>
      </c>
      <c r="G15126" t="s">
        <v>89</v>
      </c>
      <c r="H15126" t="s">
        <v>93</v>
      </c>
    </row>
    <row r="15127" spans="1:8" x14ac:dyDescent="0.25">
      <c r="A15127" t="s">
        <v>468</v>
      </c>
      <c r="B15127" t="s">
        <v>10871</v>
      </c>
      <c r="C15127" t="s">
        <v>89</v>
      </c>
      <c r="D15127" t="s">
        <v>10872</v>
      </c>
      <c r="E15127" t="s">
        <v>2925</v>
      </c>
      <c r="F15127" t="s">
        <v>89</v>
      </c>
      <c r="G15127" t="s">
        <v>89</v>
      </c>
      <c r="H15127" t="s">
        <v>93</v>
      </c>
    </row>
    <row r="15128" spans="1:8" x14ac:dyDescent="0.25">
      <c r="A15128" t="s">
        <v>468</v>
      </c>
      <c r="B15128" t="s">
        <v>10873</v>
      </c>
      <c r="C15128" t="s">
        <v>89</v>
      </c>
      <c r="D15128" t="s">
        <v>10874</v>
      </c>
      <c r="E15128" t="s">
        <v>1142</v>
      </c>
      <c r="F15128" t="s">
        <v>89</v>
      </c>
      <c r="G15128" t="s">
        <v>89</v>
      </c>
      <c r="H15128" t="s">
        <v>93</v>
      </c>
    </row>
    <row r="15129" spans="1:8" x14ac:dyDescent="0.25">
      <c r="A15129" t="s">
        <v>468</v>
      </c>
      <c r="B15129" t="s">
        <v>10875</v>
      </c>
      <c r="C15129" t="s">
        <v>89</v>
      </c>
      <c r="D15129" t="s">
        <v>10876</v>
      </c>
      <c r="E15129" t="s">
        <v>1447</v>
      </c>
      <c r="F15129" t="s">
        <v>89</v>
      </c>
      <c r="G15129" t="s">
        <v>89</v>
      </c>
      <c r="H15129" t="s">
        <v>93</v>
      </c>
    </row>
    <row r="15130" spans="1:8" x14ac:dyDescent="0.25">
      <c r="A15130" t="s">
        <v>468</v>
      </c>
      <c r="B15130" t="s">
        <v>1555</v>
      </c>
      <c r="C15130" t="s">
        <v>89</v>
      </c>
      <c r="D15130" t="s">
        <v>10877</v>
      </c>
      <c r="E15130" t="s">
        <v>1119</v>
      </c>
      <c r="F15130" t="s">
        <v>89</v>
      </c>
      <c r="G15130" t="s">
        <v>89</v>
      </c>
      <c r="H15130" t="s">
        <v>93</v>
      </c>
    </row>
    <row r="15131" spans="1:8" x14ac:dyDescent="0.25">
      <c r="A15131" t="s">
        <v>468</v>
      </c>
      <c r="B15131" t="s">
        <v>1421</v>
      </c>
      <c r="C15131" t="s">
        <v>89</v>
      </c>
      <c r="D15131" t="s">
        <v>10878</v>
      </c>
      <c r="E15131" t="s">
        <v>1485</v>
      </c>
      <c r="F15131" t="s">
        <v>89</v>
      </c>
      <c r="G15131" t="s">
        <v>89</v>
      </c>
      <c r="H15131" t="s">
        <v>93</v>
      </c>
    </row>
    <row r="15132" spans="1:8" x14ac:dyDescent="0.25">
      <c r="A15132" t="s">
        <v>468</v>
      </c>
      <c r="B15132" t="s">
        <v>1501</v>
      </c>
      <c r="C15132" t="s">
        <v>89</v>
      </c>
      <c r="D15132" t="s">
        <v>10876</v>
      </c>
      <c r="E15132" t="s">
        <v>1447</v>
      </c>
      <c r="F15132" t="s">
        <v>89</v>
      </c>
      <c r="G15132" t="s">
        <v>89</v>
      </c>
      <c r="H15132" t="s">
        <v>93</v>
      </c>
    </row>
    <row r="15133" spans="1:8" x14ac:dyDescent="0.25">
      <c r="A15133" t="s">
        <v>468</v>
      </c>
      <c r="B15133" t="s">
        <v>6097</v>
      </c>
      <c r="C15133" t="s">
        <v>89</v>
      </c>
      <c r="D15133" t="s">
        <v>10879</v>
      </c>
      <c r="E15133" t="s">
        <v>8497</v>
      </c>
      <c r="F15133" t="s">
        <v>89</v>
      </c>
      <c r="G15133" t="s">
        <v>89</v>
      </c>
      <c r="H15133" t="s">
        <v>93</v>
      </c>
    </row>
    <row r="15134" spans="1:8" x14ac:dyDescent="0.25">
      <c r="A15134" t="s">
        <v>468</v>
      </c>
      <c r="B15134" t="s">
        <v>1434</v>
      </c>
      <c r="C15134" t="s">
        <v>89</v>
      </c>
      <c r="D15134" t="s">
        <v>10880</v>
      </c>
      <c r="E15134" t="s">
        <v>10881</v>
      </c>
      <c r="F15134" t="s">
        <v>89</v>
      </c>
      <c r="G15134" t="s">
        <v>89</v>
      </c>
      <c r="H15134" t="s">
        <v>93</v>
      </c>
    </row>
    <row r="15135" spans="1:8" x14ac:dyDescent="0.25">
      <c r="A15135" t="s">
        <v>468</v>
      </c>
      <c r="B15135" t="s">
        <v>1417</v>
      </c>
      <c r="C15135" t="s">
        <v>89</v>
      </c>
      <c r="D15135" t="s">
        <v>10882</v>
      </c>
      <c r="E15135" t="s">
        <v>1506</v>
      </c>
      <c r="F15135" t="s">
        <v>89</v>
      </c>
      <c r="G15135" t="s">
        <v>89</v>
      </c>
      <c r="H15135" t="s">
        <v>93</v>
      </c>
    </row>
    <row r="15136" spans="1:8" x14ac:dyDescent="0.25">
      <c r="A15136" t="s">
        <v>468</v>
      </c>
      <c r="B15136" t="s">
        <v>10884</v>
      </c>
      <c r="C15136" t="s">
        <v>89</v>
      </c>
      <c r="D15136" t="s">
        <v>10885</v>
      </c>
      <c r="E15136" t="s">
        <v>1377</v>
      </c>
      <c r="F15136" t="s">
        <v>89</v>
      </c>
      <c r="G15136" t="s">
        <v>89</v>
      </c>
      <c r="H15136" t="s">
        <v>93</v>
      </c>
    </row>
    <row r="15137" spans="1:8" x14ac:dyDescent="0.25">
      <c r="A15137" t="s">
        <v>468</v>
      </c>
      <c r="B15137" t="s">
        <v>10886</v>
      </c>
      <c r="C15137" t="s">
        <v>89</v>
      </c>
      <c r="D15137" t="s">
        <v>10887</v>
      </c>
      <c r="E15137" t="s">
        <v>1278</v>
      </c>
      <c r="F15137" t="s">
        <v>89</v>
      </c>
      <c r="G15137" t="s">
        <v>89</v>
      </c>
      <c r="H15137" t="s">
        <v>93</v>
      </c>
    </row>
    <row r="15138" spans="1:8" x14ac:dyDescent="0.25">
      <c r="A15138" t="s">
        <v>468</v>
      </c>
      <c r="B15138" t="s">
        <v>6223</v>
      </c>
      <c r="C15138" t="s">
        <v>89</v>
      </c>
      <c r="D15138" t="s">
        <v>10883</v>
      </c>
      <c r="E15138" t="s">
        <v>1272</v>
      </c>
      <c r="F15138" t="s">
        <v>89</v>
      </c>
      <c r="G15138" t="s">
        <v>89</v>
      </c>
      <c r="H15138" t="s">
        <v>93</v>
      </c>
    </row>
    <row r="15139" spans="1:8" x14ac:dyDescent="0.25">
      <c r="A15139" t="s">
        <v>468</v>
      </c>
      <c r="B15139" t="s">
        <v>6221</v>
      </c>
      <c r="C15139" t="s">
        <v>89</v>
      </c>
      <c r="D15139" t="s">
        <v>10888</v>
      </c>
      <c r="E15139" t="s">
        <v>1162</v>
      </c>
      <c r="F15139" t="s">
        <v>89</v>
      </c>
      <c r="G15139" t="s">
        <v>89</v>
      </c>
      <c r="H15139" t="s">
        <v>93</v>
      </c>
    </row>
    <row r="15140" spans="1:8" x14ac:dyDescent="0.25">
      <c r="A15140" t="s">
        <v>468</v>
      </c>
      <c r="B15140" t="s">
        <v>10889</v>
      </c>
      <c r="C15140" t="s">
        <v>89</v>
      </c>
      <c r="D15140" t="s">
        <v>10890</v>
      </c>
      <c r="E15140" t="s">
        <v>1162</v>
      </c>
      <c r="F15140" t="s">
        <v>89</v>
      </c>
      <c r="G15140" t="s">
        <v>89</v>
      </c>
      <c r="H15140" t="s">
        <v>93</v>
      </c>
    </row>
    <row r="15141" spans="1:8" x14ac:dyDescent="0.25">
      <c r="A15141" t="s">
        <v>468</v>
      </c>
      <c r="B15141" t="s">
        <v>10964</v>
      </c>
      <c r="C15141" t="s">
        <v>89</v>
      </c>
      <c r="D15141" t="s">
        <v>10965</v>
      </c>
      <c r="E15141" t="s">
        <v>1427</v>
      </c>
      <c r="F15141" t="s">
        <v>89</v>
      </c>
      <c r="G15141" t="s">
        <v>89</v>
      </c>
      <c r="H15141" t="s">
        <v>93</v>
      </c>
    </row>
    <row r="15142" spans="1:8" x14ac:dyDescent="0.25">
      <c r="A15142" t="s">
        <v>468</v>
      </c>
      <c r="B15142" t="s">
        <v>1428</v>
      </c>
      <c r="C15142" t="s">
        <v>89</v>
      </c>
      <c r="D15142" t="s">
        <v>10891</v>
      </c>
      <c r="E15142" t="s">
        <v>1427</v>
      </c>
      <c r="F15142" t="s">
        <v>89</v>
      </c>
      <c r="G15142" t="s">
        <v>89</v>
      </c>
      <c r="H15142" t="s">
        <v>93</v>
      </c>
    </row>
    <row r="15143" spans="1:8" x14ac:dyDescent="0.25">
      <c r="A15143" t="s">
        <v>468</v>
      </c>
      <c r="B15143" t="s">
        <v>10892</v>
      </c>
      <c r="C15143" t="s">
        <v>89</v>
      </c>
      <c r="D15143" t="s">
        <v>10893</v>
      </c>
      <c r="E15143" t="s">
        <v>2668</v>
      </c>
      <c r="F15143" t="s">
        <v>89</v>
      </c>
      <c r="G15143" t="s">
        <v>89</v>
      </c>
      <c r="H15143" t="s">
        <v>93</v>
      </c>
    </row>
    <row r="15144" spans="1:8" x14ac:dyDescent="0.25">
      <c r="A15144" t="s">
        <v>468</v>
      </c>
      <c r="B15144" t="s">
        <v>10923</v>
      </c>
      <c r="C15144" t="s">
        <v>89</v>
      </c>
      <c r="D15144" t="s">
        <v>89</v>
      </c>
      <c r="E15144" t="s">
        <v>1194</v>
      </c>
      <c r="F15144" t="s">
        <v>89</v>
      </c>
      <c r="G15144" t="s">
        <v>89</v>
      </c>
      <c r="H15144" t="s">
        <v>93</v>
      </c>
    </row>
    <row r="15145" spans="1:8" x14ac:dyDescent="0.25">
      <c r="A15145" t="s">
        <v>468</v>
      </c>
      <c r="B15145" t="s">
        <v>10924</v>
      </c>
      <c r="C15145" t="s">
        <v>89</v>
      </c>
      <c r="D15145" t="s">
        <v>89</v>
      </c>
      <c r="E15145" t="s">
        <v>1194</v>
      </c>
      <c r="F15145" t="s">
        <v>89</v>
      </c>
      <c r="G15145" t="s">
        <v>89</v>
      </c>
      <c r="H15145" t="s">
        <v>93</v>
      </c>
    </row>
    <row r="15146" spans="1:8" x14ac:dyDescent="0.25">
      <c r="A15146" t="s">
        <v>468</v>
      </c>
      <c r="B15146" t="s">
        <v>10966</v>
      </c>
      <c r="C15146" t="s">
        <v>89</v>
      </c>
      <c r="D15146" t="s">
        <v>89</v>
      </c>
      <c r="E15146" t="s">
        <v>1194</v>
      </c>
      <c r="F15146" t="s">
        <v>89</v>
      </c>
      <c r="G15146" t="s">
        <v>89</v>
      </c>
      <c r="H15146" t="s">
        <v>93</v>
      </c>
    </row>
    <row r="15147" spans="1:8" x14ac:dyDescent="0.25">
      <c r="A15147" t="s">
        <v>468</v>
      </c>
      <c r="B15147" t="s">
        <v>10967</v>
      </c>
      <c r="C15147" t="s">
        <v>89</v>
      </c>
      <c r="D15147" t="s">
        <v>89</v>
      </c>
      <c r="E15147" t="s">
        <v>1194</v>
      </c>
      <c r="F15147" t="s">
        <v>89</v>
      </c>
      <c r="G15147" t="s">
        <v>89</v>
      </c>
      <c r="H15147" t="s">
        <v>93</v>
      </c>
    </row>
    <row r="15148" spans="1:8" x14ac:dyDescent="0.25">
      <c r="A15148" t="s">
        <v>468</v>
      </c>
      <c r="B15148" t="s">
        <v>10968</v>
      </c>
      <c r="C15148" t="s">
        <v>89</v>
      </c>
      <c r="D15148" t="s">
        <v>89</v>
      </c>
      <c r="E15148" t="s">
        <v>1194</v>
      </c>
      <c r="F15148" t="s">
        <v>89</v>
      </c>
      <c r="G15148" t="s">
        <v>89</v>
      </c>
      <c r="H15148" t="s">
        <v>93</v>
      </c>
    </row>
    <row r="15149" spans="1:8" x14ac:dyDescent="0.25">
      <c r="A15149" t="s">
        <v>468</v>
      </c>
      <c r="B15149" t="s">
        <v>10947</v>
      </c>
      <c r="C15149" t="s">
        <v>89</v>
      </c>
      <c r="D15149" t="s">
        <v>89</v>
      </c>
      <c r="E15149" t="s">
        <v>1516</v>
      </c>
      <c r="F15149" t="s">
        <v>89</v>
      </c>
      <c r="G15149" t="s">
        <v>89</v>
      </c>
      <c r="H15149" t="s">
        <v>93</v>
      </c>
    </row>
    <row r="15150" spans="1:8" x14ac:dyDescent="0.25">
      <c r="A15150" t="s">
        <v>468</v>
      </c>
      <c r="B15150" t="s">
        <v>10969</v>
      </c>
      <c r="C15150" t="s">
        <v>89</v>
      </c>
      <c r="D15150" t="s">
        <v>89</v>
      </c>
      <c r="E15150" t="s">
        <v>1516</v>
      </c>
      <c r="F15150" t="s">
        <v>89</v>
      </c>
      <c r="G15150" t="s">
        <v>89</v>
      </c>
      <c r="H15150" t="s">
        <v>93</v>
      </c>
    </row>
    <row r="15151" spans="1:8" x14ac:dyDescent="0.25">
      <c r="A15151" t="s">
        <v>468</v>
      </c>
      <c r="B15151" t="s">
        <v>10970</v>
      </c>
      <c r="C15151" t="s">
        <v>89</v>
      </c>
      <c r="D15151" t="s">
        <v>89</v>
      </c>
      <c r="E15151" t="s">
        <v>1516</v>
      </c>
      <c r="F15151" t="s">
        <v>89</v>
      </c>
      <c r="G15151" t="s">
        <v>89</v>
      </c>
      <c r="H15151" t="s">
        <v>93</v>
      </c>
    </row>
    <row r="15152" spans="1:8" x14ac:dyDescent="0.25">
      <c r="A15152" t="s">
        <v>468</v>
      </c>
      <c r="B15152" t="s">
        <v>10955</v>
      </c>
      <c r="C15152" t="s">
        <v>89</v>
      </c>
      <c r="D15152" t="s">
        <v>89</v>
      </c>
      <c r="E15152" t="s">
        <v>2404</v>
      </c>
      <c r="F15152" t="s">
        <v>89</v>
      </c>
      <c r="G15152" t="s">
        <v>89</v>
      </c>
      <c r="H15152" t="s">
        <v>93</v>
      </c>
    </row>
    <row r="15153" spans="1:8" x14ac:dyDescent="0.25">
      <c r="A15153" t="s">
        <v>468</v>
      </c>
      <c r="B15153" t="s">
        <v>10894</v>
      </c>
      <c r="C15153" t="s">
        <v>89</v>
      </c>
      <c r="D15153" t="s">
        <v>89</v>
      </c>
      <c r="E15153" t="s">
        <v>2404</v>
      </c>
      <c r="F15153" t="s">
        <v>89</v>
      </c>
      <c r="G15153" t="s">
        <v>89</v>
      </c>
      <c r="H15153" t="s">
        <v>93</v>
      </c>
    </row>
    <row r="15154" spans="1:8" x14ac:dyDescent="0.25">
      <c r="A15154" t="s">
        <v>468</v>
      </c>
      <c r="B15154" t="s">
        <v>10895</v>
      </c>
      <c r="C15154" t="s">
        <v>89</v>
      </c>
      <c r="D15154" t="s">
        <v>89</v>
      </c>
      <c r="E15154" t="s">
        <v>2668</v>
      </c>
      <c r="F15154" t="s">
        <v>89</v>
      </c>
      <c r="G15154" t="s">
        <v>89</v>
      </c>
      <c r="H15154" t="s">
        <v>93</v>
      </c>
    </row>
    <row r="15155" spans="1:8" x14ac:dyDescent="0.25">
      <c r="A15155" t="s">
        <v>468</v>
      </c>
      <c r="B15155" t="s">
        <v>10925</v>
      </c>
      <c r="C15155" t="s">
        <v>89</v>
      </c>
      <c r="D15155" t="s">
        <v>89</v>
      </c>
      <c r="E15155" t="s">
        <v>4729</v>
      </c>
      <c r="F15155" t="s">
        <v>89</v>
      </c>
      <c r="G15155" t="s">
        <v>89</v>
      </c>
      <c r="H15155" t="s">
        <v>93</v>
      </c>
    </row>
    <row r="15156" spans="1:8" x14ac:dyDescent="0.25">
      <c r="A15156" t="s">
        <v>468</v>
      </c>
      <c r="B15156" t="s">
        <v>10896</v>
      </c>
      <c r="C15156" t="s">
        <v>89</v>
      </c>
      <c r="D15156" t="s">
        <v>89</v>
      </c>
      <c r="E15156" t="s">
        <v>4729</v>
      </c>
      <c r="F15156" t="s">
        <v>89</v>
      </c>
      <c r="G15156" t="s">
        <v>89</v>
      </c>
      <c r="H15156" t="s">
        <v>93</v>
      </c>
    </row>
    <row r="15157" spans="1:8" x14ac:dyDescent="0.25">
      <c r="A15157" t="s">
        <v>468</v>
      </c>
      <c r="B15157" t="s">
        <v>10971</v>
      </c>
      <c r="C15157" t="s">
        <v>89</v>
      </c>
      <c r="D15157" t="s">
        <v>89</v>
      </c>
      <c r="E15157" t="s">
        <v>1115</v>
      </c>
      <c r="F15157" t="s">
        <v>89</v>
      </c>
      <c r="G15157" t="s">
        <v>89</v>
      </c>
      <c r="H15157" t="s">
        <v>93</v>
      </c>
    </row>
    <row r="15158" spans="1:8" x14ac:dyDescent="0.25">
      <c r="A15158" t="s">
        <v>468</v>
      </c>
      <c r="B15158" t="s">
        <v>10972</v>
      </c>
      <c r="C15158" t="s">
        <v>89</v>
      </c>
      <c r="D15158" t="s">
        <v>89</v>
      </c>
      <c r="E15158" t="s">
        <v>1115</v>
      </c>
      <c r="F15158" t="s">
        <v>89</v>
      </c>
      <c r="G15158" t="s">
        <v>89</v>
      </c>
      <c r="H15158" t="s">
        <v>93</v>
      </c>
    </row>
    <row r="15159" spans="1:8" x14ac:dyDescent="0.25">
      <c r="A15159" t="s">
        <v>468</v>
      </c>
      <c r="B15159" t="s">
        <v>10973</v>
      </c>
      <c r="C15159" t="s">
        <v>89</v>
      </c>
      <c r="D15159" t="s">
        <v>89</v>
      </c>
      <c r="E15159" t="s">
        <v>1115</v>
      </c>
      <c r="F15159" t="s">
        <v>89</v>
      </c>
      <c r="G15159" t="s">
        <v>89</v>
      </c>
      <c r="H15159" t="s">
        <v>93</v>
      </c>
    </row>
    <row r="15160" spans="1:8" x14ac:dyDescent="0.25">
      <c r="A15160" t="s">
        <v>468</v>
      </c>
      <c r="B15160" t="s">
        <v>10926</v>
      </c>
      <c r="C15160" t="s">
        <v>89</v>
      </c>
      <c r="D15160" t="s">
        <v>89</v>
      </c>
      <c r="E15160" t="s">
        <v>1119</v>
      </c>
      <c r="F15160" t="s">
        <v>89</v>
      </c>
      <c r="G15160" t="s">
        <v>89</v>
      </c>
      <c r="H15160" t="s">
        <v>93</v>
      </c>
    </row>
    <row r="15161" spans="1:8" x14ac:dyDescent="0.25">
      <c r="A15161" t="s">
        <v>468</v>
      </c>
      <c r="B15161" t="s">
        <v>10974</v>
      </c>
      <c r="C15161" t="s">
        <v>89</v>
      </c>
      <c r="D15161" t="s">
        <v>89</v>
      </c>
      <c r="E15161" t="s">
        <v>1115</v>
      </c>
      <c r="F15161" t="s">
        <v>89</v>
      </c>
      <c r="G15161" t="s">
        <v>89</v>
      </c>
      <c r="H15161" t="s">
        <v>93</v>
      </c>
    </row>
    <row r="15162" spans="1:8" x14ac:dyDescent="0.25">
      <c r="A15162" t="s">
        <v>468</v>
      </c>
      <c r="B15162" t="s">
        <v>10975</v>
      </c>
      <c r="C15162" t="s">
        <v>89</v>
      </c>
      <c r="D15162" t="s">
        <v>89</v>
      </c>
      <c r="E15162" t="s">
        <v>1113</v>
      </c>
      <c r="F15162" t="s">
        <v>89</v>
      </c>
      <c r="G15162" t="s">
        <v>89</v>
      </c>
      <c r="H15162" t="s">
        <v>93</v>
      </c>
    </row>
    <row r="15163" spans="1:8" x14ac:dyDescent="0.25">
      <c r="A15163" t="s">
        <v>468</v>
      </c>
      <c r="B15163" t="s">
        <v>10927</v>
      </c>
      <c r="C15163" t="s">
        <v>89</v>
      </c>
      <c r="D15163" t="s">
        <v>10928</v>
      </c>
      <c r="E15163" t="s">
        <v>1119</v>
      </c>
      <c r="F15163" t="s">
        <v>89</v>
      </c>
      <c r="G15163" t="s">
        <v>89</v>
      </c>
      <c r="H15163" t="s">
        <v>93</v>
      </c>
    </row>
    <row r="15164" spans="1:8" x14ac:dyDescent="0.25">
      <c r="A15164" t="s">
        <v>468</v>
      </c>
      <c r="B15164" t="s">
        <v>10976</v>
      </c>
      <c r="C15164" t="s">
        <v>89</v>
      </c>
      <c r="D15164" t="s">
        <v>89</v>
      </c>
      <c r="E15164" t="s">
        <v>1235</v>
      </c>
      <c r="F15164" t="s">
        <v>89</v>
      </c>
      <c r="G15164" t="s">
        <v>89</v>
      </c>
      <c r="H15164" t="s">
        <v>93</v>
      </c>
    </row>
    <row r="15165" spans="1:8" x14ac:dyDescent="0.25">
      <c r="A15165" t="s">
        <v>468</v>
      </c>
      <c r="B15165" t="s">
        <v>10977</v>
      </c>
      <c r="C15165" t="s">
        <v>89</v>
      </c>
      <c r="D15165" t="s">
        <v>10978</v>
      </c>
      <c r="E15165" t="s">
        <v>1194</v>
      </c>
      <c r="F15165" t="s">
        <v>89</v>
      </c>
      <c r="G15165" t="s">
        <v>89</v>
      </c>
      <c r="H15165" t="s">
        <v>93</v>
      </c>
    </row>
    <row r="15166" spans="1:8" x14ac:dyDescent="0.25">
      <c r="A15166" t="s">
        <v>468</v>
      </c>
      <c r="B15166" t="s">
        <v>10897</v>
      </c>
      <c r="C15166" t="s">
        <v>89</v>
      </c>
      <c r="D15166" t="s">
        <v>89</v>
      </c>
      <c r="E15166" t="s">
        <v>1427</v>
      </c>
      <c r="F15166" t="s">
        <v>89</v>
      </c>
      <c r="G15166" t="s">
        <v>89</v>
      </c>
      <c r="H15166" t="s">
        <v>93</v>
      </c>
    </row>
    <row r="15167" spans="1:8" x14ac:dyDescent="0.25">
      <c r="A15167" t="s">
        <v>468</v>
      </c>
      <c r="B15167" t="s">
        <v>10979</v>
      </c>
      <c r="C15167" t="s">
        <v>89</v>
      </c>
      <c r="D15167" t="s">
        <v>89</v>
      </c>
      <c r="E15167" t="s">
        <v>1427</v>
      </c>
      <c r="F15167" t="s">
        <v>89</v>
      </c>
      <c r="G15167" t="s">
        <v>89</v>
      </c>
      <c r="H15167" t="s">
        <v>93</v>
      </c>
    </row>
    <row r="15168" spans="1:8" x14ac:dyDescent="0.25">
      <c r="A15168" t="s">
        <v>468</v>
      </c>
      <c r="B15168" t="s">
        <v>10898</v>
      </c>
      <c r="C15168" t="s">
        <v>89</v>
      </c>
      <c r="D15168" t="s">
        <v>89</v>
      </c>
      <c r="E15168" t="s">
        <v>1427</v>
      </c>
      <c r="F15168" t="s">
        <v>89</v>
      </c>
      <c r="G15168" t="s">
        <v>89</v>
      </c>
      <c r="H15168" t="s">
        <v>93</v>
      </c>
    </row>
    <row r="15169" spans="1:8" x14ac:dyDescent="0.25">
      <c r="A15169" t="s">
        <v>468</v>
      </c>
      <c r="B15169" t="s">
        <v>10980</v>
      </c>
      <c r="C15169" t="s">
        <v>89</v>
      </c>
      <c r="D15169" t="s">
        <v>89</v>
      </c>
      <c r="E15169" t="s">
        <v>1427</v>
      </c>
      <c r="F15169" t="s">
        <v>89</v>
      </c>
      <c r="G15169" t="s">
        <v>89</v>
      </c>
      <c r="H15169" t="s">
        <v>93</v>
      </c>
    </row>
    <row r="15170" spans="1:8" x14ac:dyDescent="0.25">
      <c r="A15170" t="s">
        <v>468</v>
      </c>
      <c r="B15170" t="s">
        <v>10981</v>
      </c>
      <c r="C15170" t="s">
        <v>89</v>
      </c>
      <c r="D15170" t="s">
        <v>89</v>
      </c>
      <c r="E15170" t="s">
        <v>1427</v>
      </c>
      <c r="F15170" t="s">
        <v>89</v>
      </c>
      <c r="G15170" t="s">
        <v>89</v>
      </c>
      <c r="H15170" t="s">
        <v>93</v>
      </c>
    </row>
    <row r="15171" spans="1:8" x14ac:dyDescent="0.25">
      <c r="A15171" t="s">
        <v>468</v>
      </c>
      <c r="B15171" t="s">
        <v>10899</v>
      </c>
      <c r="C15171" t="s">
        <v>89</v>
      </c>
      <c r="D15171" t="s">
        <v>89</v>
      </c>
      <c r="E15171" t="s">
        <v>1427</v>
      </c>
      <c r="F15171" t="s">
        <v>89</v>
      </c>
      <c r="G15171" t="s">
        <v>89</v>
      </c>
      <c r="H15171" t="s">
        <v>93</v>
      </c>
    </row>
    <row r="15172" spans="1:8" x14ac:dyDescent="0.25">
      <c r="A15172" t="s">
        <v>468</v>
      </c>
      <c r="B15172" t="s">
        <v>10900</v>
      </c>
      <c r="C15172" t="s">
        <v>89</v>
      </c>
      <c r="D15172" t="s">
        <v>89</v>
      </c>
      <c r="E15172" t="s">
        <v>1427</v>
      </c>
      <c r="F15172" t="s">
        <v>89</v>
      </c>
      <c r="G15172" t="s">
        <v>89</v>
      </c>
      <c r="H15172" t="s">
        <v>93</v>
      </c>
    </row>
    <row r="15173" spans="1:8" x14ac:dyDescent="0.25">
      <c r="A15173" t="s">
        <v>468</v>
      </c>
      <c r="B15173" t="s">
        <v>10901</v>
      </c>
      <c r="C15173" t="s">
        <v>89</v>
      </c>
      <c r="D15173" t="s">
        <v>89</v>
      </c>
      <c r="E15173" t="s">
        <v>1427</v>
      </c>
      <c r="F15173" t="s">
        <v>89</v>
      </c>
      <c r="G15173" t="s">
        <v>89</v>
      </c>
      <c r="H15173" t="s">
        <v>93</v>
      </c>
    </row>
    <row r="15174" spans="1:8" x14ac:dyDescent="0.25">
      <c r="A15174" t="s">
        <v>468</v>
      </c>
      <c r="B15174" t="s">
        <v>10931</v>
      </c>
      <c r="C15174" t="s">
        <v>89</v>
      </c>
      <c r="D15174" t="s">
        <v>89</v>
      </c>
      <c r="E15174" t="s">
        <v>1427</v>
      </c>
      <c r="F15174" t="s">
        <v>89</v>
      </c>
      <c r="G15174" t="s">
        <v>89</v>
      </c>
      <c r="H15174" t="s">
        <v>93</v>
      </c>
    </row>
    <row r="15175" spans="1:8" x14ac:dyDescent="0.25">
      <c r="A15175" t="s">
        <v>468</v>
      </c>
      <c r="B15175" t="s">
        <v>10902</v>
      </c>
      <c r="C15175" t="s">
        <v>89</v>
      </c>
      <c r="D15175" t="s">
        <v>89</v>
      </c>
      <c r="E15175" t="s">
        <v>1133</v>
      </c>
      <c r="F15175" t="s">
        <v>89</v>
      </c>
      <c r="G15175" t="s">
        <v>89</v>
      </c>
      <c r="H15175" t="s">
        <v>93</v>
      </c>
    </row>
    <row r="15176" spans="1:8" x14ac:dyDescent="0.25">
      <c r="A15176" t="s">
        <v>468</v>
      </c>
      <c r="B15176" t="s">
        <v>10903</v>
      </c>
      <c r="C15176" t="s">
        <v>89</v>
      </c>
      <c r="D15176" t="s">
        <v>89</v>
      </c>
      <c r="E15176" t="s">
        <v>1133</v>
      </c>
      <c r="F15176" t="s">
        <v>89</v>
      </c>
      <c r="G15176" t="s">
        <v>89</v>
      </c>
      <c r="H15176" t="s">
        <v>93</v>
      </c>
    </row>
    <row r="15177" spans="1:8" x14ac:dyDescent="0.25">
      <c r="A15177" t="s">
        <v>468</v>
      </c>
      <c r="B15177" t="s">
        <v>10904</v>
      </c>
      <c r="C15177" t="s">
        <v>89</v>
      </c>
      <c r="D15177" t="s">
        <v>89</v>
      </c>
      <c r="E15177" t="s">
        <v>1221</v>
      </c>
      <c r="F15177" t="s">
        <v>89</v>
      </c>
      <c r="G15177" t="s">
        <v>89</v>
      </c>
      <c r="H15177" t="s">
        <v>93</v>
      </c>
    </row>
    <row r="15178" spans="1:8" x14ac:dyDescent="0.25">
      <c r="A15178" t="s">
        <v>468</v>
      </c>
      <c r="B15178" t="s">
        <v>10905</v>
      </c>
      <c r="C15178" t="s">
        <v>89</v>
      </c>
      <c r="D15178" t="s">
        <v>89</v>
      </c>
      <c r="E15178" t="s">
        <v>1221</v>
      </c>
      <c r="F15178" t="s">
        <v>89</v>
      </c>
      <c r="G15178" t="s">
        <v>89</v>
      </c>
      <c r="H15178" t="s">
        <v>93</v>
      </c>
    </row>
    <row r="15179" spans="1:8" x14ac:dyDescent="0.25">
      <c r="A15179" t="s">
        <v>468</v>
      </c>
      <c r="B15179" t="s">
        <v>10906</v>
      </c>
      <c r="C15179" t="s">
        <v>89</v>
      </c>
      <c r="D15179" t="s">
        <v>89</v>
      </c>
      <c r="E15179" t="s">
        <v>1221</v>
      </c>
      <c r="F15179" t="s">
        <v>89</v>
      </c>
      <c r="G15179" t="s">
        <v>89</v>
      </c>
      <c r="H15179" t="s">
        <v>93</v>
      </c>
    </row>
    <row r="15180" spans="1:8" x14ac:dyDescent="0.25">
      <c r="A15180" t="s">
        <v>468</v>
      </c>
      <c r="B15180" t="s">
        <v>6350</v>
      </c>
      <c r="C15180" t="s">
        <v>89</v>
      </c>
      <c r="D15180" t="s">
        <v>89</v>
      </c>
      <c r="E15180" t="s">
        <v>1133</v>
      </c>
      <c r="F15180" t="s">
        <v>89</v>
      </c>
      <c r="G15180" t="s">
        <v>89</v>
      </c>
      <c r="H15180" t="s">
        <v>93</v>
      </c>
    </row>
    <row r="15181" spans="1:8" x14ac:dyDescent="0.25">
      <c r="A15181" t="s">
        <v>468</v>
      </c>
      <c r="B15181" t="s">
        <v>10908</v>
      </c>
      <c r="C15181" t="s">
        <v>89</v>
      </c>
      <c r="D15181" t="s">
        <v>89</v>
      </c>
      <c r="E15181" t="s">
        <v>1133</v>
      </c>
      <c r="F15181" t="s">
        <v>89</v>
      </c>
      <c r="G15181" t="s">
        <v>89</v>
      </c>
      <c r="H15181" t="s">
        <v>93</v>
      </c>
    </row>
    <row r="15182" spans="1:8" x14ac:dyDescent="0.25">
      <c r="A15182" t="s">
        <v>468</v>
      </c>
      <c r="B15182" t="s">
        <v>6131</v>
      </c>
      <c r="C15182" t="s">
        <v>89</v>
      </c>
      <c r="D15182" t="s">
        <v>89</v>
      </c>
      <c r="E15182" t="s">
        <v>1388</v>
      </c>
      <c r="F15182" t="s">
        <v>89</v>
      </c>
      <c r="G15182" t="s">
        <v>89</v>
      </c>
      <c r="H15182" t="s">
        <v>93</v>
      </c>
    </row>
    <row r="15183" spans="1:8" x14ac:dyDescent="0.25">
      <c r="A15183" t="s">
        <v>468</v>
      </c>
      <c r="B15183" t="s">
        <v>6130</v>
      </c>
      <c r="C15183" t="s">
        <v>89</v>
      </c>
      <c r="D15183" t="s">
        <v>89</v>
      </c>
      <c r="E15183" t="s">
        <v>1129</v>
      </c>
      <c r="F15183" t="s">
        <v>89</v>
      </c>
      <c r="G15183" t="s">
        <v>89</v>
      </c>
      <c r="H15183" t="s">
        <v>93</v>
      </c>
    </row>
    <row r="15184" spans="1:8" x14ac:dyDescent="0.25">
      <c r="A15184" t="s">
        <v>468</v>
      </c>
      <c r="B15184" t="s">
        <v>10953</v>
      </c>
      <c r="C15184" t="s">
        <v>89</v>
      </c>
      <c r="D15184" t="s">
        <v>89</v>
      </c>
      <c r="E15184" t="s">
        <v>1202</v>
      </c>
      <c r="F15184" t="s">
        <v>89</v>
      </c>
      <c r="G15184" t="s">
        <v>89</v>
      </c>
      <c r="H15184" t="s">
        <v>93</v>
      </c>
    </row>
    <row r="15185" spans="1:8" x14ac:dyDescent="0.25">
      <c r="A15185" t="s">
        <v>468</v>
      </c>
      <c r="B15185" t="s">
        <v>10932</v>
      </c>
      <c r="C15185" t="s">
        <v>89</v>
      </c>
      <c r="D15185" t="s">
        <v>89</v>
      </c>
      <c r="E15185" t="s">
        <v>1506</v>
      </c>
      <c r="F15185" t="s">
        <v>89</v>
      </c>
      <c r="G15185" t="s">
        <v>89</v>
      </c>
      <c r="H15185" t="s">
        <v>93</v>
      </c>
    </row>
    <row r="15186" spans="1:8" x14ac:dyDescent="0.25">
      <c r="A15186" t="s">
        <v>468</v>
      </c>
      <c r="B15186" t="s">
        <v>10933</v>
      </c>
      <c r="C15186" t="s">
        <v>89</v>
      </c>
      <c r="D15186" t="s">
        <v>89</v>
      </c>
      <c r="E15186" t="s">
        <v>1506</v>
      </c>
      <c r="F15186" t="s">
        <v>89</v>
      </c>
      <c r="G15186" t="s">
        <v>89</v>
      </c>
      <c r="H15186" t="s">
        <v>93</v>
      </c>
    </row>
    <row r="15187" spans="1:8" x14ac:dyDescent="0.25">
      <c r="A15187" t="s">
        <v>468</v>
      </c>
      <c r="B15187" t="s">
        <v>10910</v>
      </c>
      <c r="C15187" t="s">
        <v>89</v>
      </c>
      <c r="D15187" t="s">
        <v>10911</v>
      </c>
      <c r="E15187" t="s">
        <v>2665</v>
      </c>
      <c r="F15187" t="s">
        <v>89</v>
      </c>
      <c r="G15187" t="s">
        <v>89</v>
      </c>
      <c r="H15187" t="s">
        <v>93</v>
      </c>
    </row>
    <row r="15188" spans="1:8" x14ac:dyDescent="0.25">
      <c r="A15188" t="s">
        <v>468</v>
      </c>
      <c r="B15188" t="s">
        <v>10982</v>
      </c>
      <c r="C15188" t="s">
        <v>89</v>
      </c>
      <c r="D15188" t="s">
        <v>89</v>
      </c>
      <c r="E15188" t="s">
        <v>1506</v>
      </c>
      <c r="F15188" t="s">
        <v>89</v>
      </c>
      <c r="G15188" t="s">
        <v>89</v>
      </c>
      <c r="H15188" t="s">
        <v>93</v>
      </c>
    </row>
    <row r="15189" spans="1:8" x14ac:dyDescent="0.25">
      <c r="A15189" t="s">
        <v>468</v>
      </c>
      <c r="B15189" t="s">
        <v>8325</v>
      </c>
      <c r="C15189" t="s">
        <v>89</v>
      </c>
      <c r="D15189" t="s">
        <v>89</v>
      </c>
      <c r="E15189" t="s">
        <v>1506</v>
      </c>
      <c r="F15189" t="s">
        <v>89</v>
      </c>
      <c r="G15189" t="s">
        <v>89</v>
      </c>
      <c r="H15189" t="s">
        <v>93</v>
      </c>
    </row>
    <row r="15190" spans="1:8" x14ac:dyDescent="0.25">
      <c r="A15190" t="s">
        <v>468</v>
      </c>
      <c r="B15190" t="s">
        <v>10912</v>
      </c>
      <c r="C15190" t="s">
        <v>89</v>
      </c>
      <c r="D15190" t="s">
        <v>89</v>
      </c>
      <c r="E15190" t="s">
        <v>1218</v>
      </c>
      <c r="F15190" t="s">
        <v>89</v>
      </c>
      <c r="G15190" t="s">
        <v>89</v>
      </c>
      <c r="H15190" t="s">
        <v>93</v>
      </c>
    </row>
    <row r="15191" spans="1:8" x14ac:dyDescent="0.25">
      <c r="A15191" t="s">
        <v>468</v>
      </c>
      <c r="B15191" t="s">
        <v>10983</v>
      </c>
      <c r="C15191" t="s">
        <v>89</v>
      </c>
      <c r="D15191" t="s">
        <v>89</v>
      </c>
      <c r="E15191" t="s">
        <v>1335</v>
      </c>
      <c r="F15191" t="s">
        <v>89</v>
      </c>
      <c r="G15191" t="s">
        <v>89</v>
      </c>
      <c r="H15191" t="s">
        <v>93</v>
      </c>
    </row>
    <row r="15192" spans="1:8" x14ac:dyDescent="0.25">
      <c r="A15192" t="s">
        <v>468</v>
      </c>
      <c r="B15192" t="s">
        <v>10984</v>
      </c>
      <c r="C15192" t="s">
        <v>89</v>
      </c>
      <c r="D15192" t="s">
        <v>89</v>
      </c>
      <c r="E15192" t="s">
        <v>1335</v>
      </c>
      <c r="F15192" t="s">
        <v>89</v>
      </c>
      <c r="G15192" t="s">
        <v>89</v>
      </c>
      <c r="H15192" t="s">
        <v>93</v>
      </c>
    </row>
    <row r="15193" spans="1:8" x14ac:dyDescent="0.25">
      <c r="A15193" t="s">
        <v>468</v>
      </c>
      <c r="B15193" t="s">
        <v>10985</v>
      </c>
      <c r="C15193" t="s">
        <v>89</v>
      </c>
      <c r="D15193" t="s">
        <v>89</v>
      </c>
      <c r="E15193" t="s">
        <v>1335</v>
      </c>
      <c r="F15193" t="s">
        <v>89</v>
      </c>
      <c r="G15193" t="s">
        <v>89</v>
      </c>
      <c r="H15193" t="s">
        <v>93</v>
      </c>
    </row>
    <row r="15194" spans="1:8" x14ac:dyDescent="0.25">
      <c r="A15194" t="s">
        <v>468</v>
      </c>
      <c r="B15194" t="s">
        <v>10986</v>
      </c>
      <c r="C15194" t="s">
        <v>89</v>
      </c>
      <c r="D15194" t="s">
        <v>89</v>
      </c>
      <c r="E15194" t="s">
        <v>1335</v>
      </c>
      <c r="F15194" t="s">
        <v>89</v>
      </c>
      <c r="G15194" t="s">
        <v>89</v>
      </c>
      <c r="H15194" t="s">
        <v>93</v>
      </c>
    </row>
    <row r="15195" spans="1:8" x14ac:dyDescent="0.25">
      <c r="A15195" t="s">
        <v>468</v>
      </c>
      <c r="B15195" t="s">
        <v>10676</v>
      </c>
      <c r="C15195" t="s">
        <v>89</v>
      </c>
      <c r="D15195" t="s">
        <v>89</v>
      </c>
      <c r="E15195" t="s">
        <v>1506</v>
      </c>
      <c r="F15195" t="s">
        <v>89</v>
      </c>
      <c r="G15195" t="s">
        <v>89</v>
      </c>
      <c r="H15195" t="s">
        <v>93</v>
      </c>
    </row>
    <row r="15196" spans="1:8" x14ac:dyDescent="0.25">
      <c r="A15196" t="s">
        <v>468</v>
      </c>
      <c r="B15196" t="s">
        <v>10987</v>
      </c>
      <c r="C15196" t="s">
        <v>89</v>
      </c>
      <c r="D15196" t="s">
        <v>89</v>
      </c>
      <c r="E15196" t="s">
        <v>4753</v>
      </c>
      <c r="F15196" t="s">
        <v>89</v>
      </c>
      <c r="G15196" t="s">
        <v>89</v>
      </c>
      <c r="H15196" t="s">
        <v>93</v>
      </c>
    </row>
    <row r="15197" spans="1:8" x14ac:dyDescent="0.25">
      <c r="A15197" t="s">
        <v>468</v>
      </c>
      <c r="B15197" t="s">
        <v>10948</v>
      </c>
      <c r="C15197" t="s">
        <v>89</v>
      </c>
      <c r="D15197" t="s">
        <v>89</v>
      </c>
      <c r="E15197" t="s">
        <v>1427</v>
      </c>
      <c r="F15197" t="s">
        <v>89</v>
      </c>
      <c r="G15197" t="s">
        <v>89</v>
      </c>
      <c r="H15197" t="s">
        <v>93</v>
      </c>
    </row>
    <row r="15198" spans="1:8" x14ac:dyDescent="0.25">
      <c r="A15198" t="s">
        <v>468</v>
      </c>
      <c r="B15198" t="s">
        <v>2626</v>
      </c>
      <c r="C15198" t="s">
        <v>89</v>
      </c>
      <c r="D15198" t="s">
        <v>89</v>
      </c>
      <c r="E15198" t="s">
        <v>1506</v>
      </c>
      <c r="F15198" t="s">
        <v>89</v>
      </c>
      <c r="G15198" t="s">
        <v>89</v>
      </c>
      <c r="H15198" t="s">
        <v>93</v>
      </c>
    </row>
    <row r="15199" spans="1:8" x14ac:dyDescent="0.25">
      <c r="A15199" t="s">
        <v>468</v>
      </c>
      <c r="B15199" t="s">
        <v>10956</v>
      </c>
      <c r="C15199" t="s">
        <v>89</v>
      </c>
      <c r="D15199" t="s">
        <v>89</v>
      </c>
      <c r="E15199" t="s">
        <v>1129</v>
      </c>
      <c r="F15199" t="s">
        <v>89</v>
      </c>
      <c r="G15199" t="s">
        <v>89</v>
      </c>
      <c r="H15199" t="s">
        <v>93</v>
      </c>
    </row>
    <row r="15200" spans="1:8" x14ac:dyDescent="0.25">
      <c r="A15200" t="s">
        <v>468</v>
      </c>
      <c r="B15200" t="s">
        <v>10988</v>
      </c>
      <c r="C15200" t="s">
        <v>89</v>
      </c>
      <c r="D15200" t="s">
        <v>89</v>
      </c>
      <c r="E15200" t="s">
        <v>1123</v>
      </c>
      <c r="F15200" t="s">
        <v>89</v>
      </c>
      <c r="G15200" t="s">
        <v>89</v>
      </c>
      <c r="H15200" t="s">
        <v>93</v>
      </c>
    </row>
    <row r="15201" spans="1:8" x14ac:dyDescent="0.25">
      <c r="A15201" t="s">
        <v>468</v>
      </c>
      <c r="B15201" t="s">
        <v>10957</v>
      </c>
      <c r="C15201" t="s">
        <v>89</v>
      </c>
      <c r="D15201" t="s">
        <v>89</v>
      </c>
      <c r="E15201" t="s">
        <v>1123</v>
      </c>
      <c r="F15201" t="s">
        <v>89</v>
      </c>
      <c r="G15201" t="s">
        <v>89</v>
      </c>
      <c r="H15201" t="s">
        <v>93</v>
      </c>
    </row>
    <row r="15202" spans="1:8" x14ac:dyDescent="0.25">
      <c r="A15202" t="s">
        <v>468</v>
      </c>
      <c r="B15202" t="s">
        <v>1122</v>
      </c>
      <c r="C15202" t="s">
        <v>89</v>
      </c>
      <c r="D15202" t="s">
        <v>89</v>
      </c>
      <c r="E15202" t="s">
        <v>1123</v>
      </c>
      <c r="F15202" t="s">
        <v>89</v>
      </c>
      <c r="G15202" t="s">
        <v>89</v>
      </c>
      <c r="H15202" t="s">
        <v>93</v>
      </c>
    </row>
    <row r="15203" spans="1:8" x14ac:dyDescent="0.25">
      <c r="A15203" t="s">
        <v>468</v>
      </c>
      <c r="B15203" t="s">
        <v>1124</v>
      </c>
      <c r="C15203" t="s">
        <v>89</v>
      </c>
      <c r="D15203" t="s">
        <v>89</v>
      </c>
      <c r="E15203" t="s">
        <v>1123</v>
      </c>
      <c r="F15203" t="s">
        <v>89</v>
      </c>
      <c r="G15203" t="s">
        <v>89</v>
      </c>
      <c r="H15203" t="s">
        <v>93</v>
      </c>
    </row>
    <row r="15204" spans="1:8" x14ac:dyDescent="0.25">
      <c r="A15204" t="s">
        <v>468</v>
      </c>
      <c r="B15204" t="s">
        <v>1125</v>
      </c>
      <c r="C15204" t="s">
        <v>89</v>
      </c>
      <c r="D15204" t="s">
        <v>89</v>
      </c>
      <c r="E15204" t="s">
        <v>1123</v>
      </c>
      <c r="F15204" t="s">
        <v>89</v>
      </c>
      <c r="G15204" t="s">
        <v>89</v>
      </c>
      <c r="H15204" t="s">
        <v>93</v>
      </c>
    </row>
    <row r="15205" spans="1:8" x14ac:dyDescent="0.25">
      <c r="A15205" t="s">
        <v>468</v>
      </c>
      <c r="B15205" t="s">
        <v>1127</v>
      </c>
      <c r="C15205" t="s">
        <v>89</v>
      </c>
      <c r="D15205" t="s">
        <v>89</v>
      </c>
      <c r="E15205" t="s">
        <v>1123</v>
      </c>
      <c r="F15205" t="s">
        <v>89</v>
      </c>
      <c r="G15205" t="s">
        <v>89</v>
      </c>
      <c r="H15205" t="s">
        <v>93</v>
      </c>
    </row>
    <row r="15206" spans="1:8" x14ac:dyDescent="0.25">
      <c r="A15206" t="s">
        <v>468</v>
      </c>
      <c r="B15206" t="s">
        <v>10939</v>
      </c>
      <c r="C15206" t="s">
        <v>89</v>
      </c>
      <c r="D15206" t="s">
        <v>89</v>
      </c>
      <c r="E15206" t="s">
        <v>1131</v>
      </c>
      <c r="F15206" t="s">
        <v>89</v>
      </c>
      <c r="G15206" t="s">
        <v>89</v>
      </c>
      <c r="H15206" t="s">
        <v>93</v>
      </c>
    </row>
    <row r="15207" spans="1:8" x14ac:dyDescent="0.25">
      <c r="A15207" t="s">
        <v>468</v>
      </c>
      <c r="B15207" t="s">
        <v>10917</v>
      </c>
      <c r="C15207" t="s">
        <v>89</v>
      </c>
      <c r="D15207" t="s">
        <v>89</v>
      </c>
      <c r="E15207" t="s">
        <v>1202</v>
      </c>
      <c r="F15207" t="s">
        <v>89</v>
      </c>
      <c r="G15207" t="s">
        <v>89</v>
      </c>
      <c r="H15207" t="s">
        <v>93</v>
      </c>
    </row>
    <row r="15208" spans="1:8" x14ac:dyDescent="0.25">
      <c r="A15208" t="s">
        <v>468</v>
      </c>
      <c r="B15208" t="s">
        <v>10949</v>
      </c>
      <c r="C15208" t="s">
        <v>89</v>
      </c>
      <c r="D15208" t="s">
        <v>89</v>
      </c>
      <c r="E15208" t="s">
        <v>1123</v>
      </c>
      <c r="F15208" t="s">
        <v>89</v>
      </c>
      <c r="G15208" t="s">
        <v>89</v>
      </c>
      <c r="H15208" t="s">
        <v>93</v>
      </c>
    </row>
    <row r="15209" spans="1:8" x14ac:dyDescent="0.25">
      <c r="A15209" t="s">
        <v>468</v>
      </c>
      <c r="B15209" t="s">
        <v>10989</v>
      </c>
      <c r="C15209" t="s">
        <v>89</v>
      </c>
      <c r="D15209" t="s">
        <v>89</v>
      </c>
      <c r="E15209" t="s">
        <v>1123</v>
      </c>
      <c r="F15209" t="s">
        <v>89</v>
      </c>
      <c r="G15209" t="s">
        <v>89</v>
      </c>
      <c r="H15209" t="s">
        <v>93</v>
      </c>
    </row>
    <row r="15210" spans="1:8" x14ac:dyDescent="0.25">
      <c r="A15210" t="s">
        <v>468</v>
      </c>
      <c r="B15210" t="s">
        <v>1130</v>
      </c>
      <c r="C15210" t="s">
        <v>89</v>
      </c>
      <c r="D15210" t="s">
        <v>89</v>
      </c>
      <c r="E15210" t="s">
        <v>1231</v>
      </c>
      <c r="F15210" t="s">
        <v>89</v>
      </c>
      <c r="G15210" t="s">
        <v>89</v>
      </c>
      <c r="H15210" t="s">
        <v>93</v>
      </c>
    </row>
    <row r="15211" spans="1:8" x14ac:dyDescent="0.25">
      <c r="A15211" t="s">
        <v>468</v>
      </c>
      <c r="B15211" t="s">
        <v>1132</v>
      </c>
      <c r="C15211" t="s">
        <v>89</v>
      </c>
      <c r="D15211" t="s">
        <v>89</v>
      </c>
      <c r="E15211" t="s">
        <v>1133</v>
      </c>
      <c r="F15211" t="s">
        <v>89</v>
      </c>
      <c r="G15211" t="s">
        <v>89</v>
      </c>
      <c r="H15211" t="s">
        <v>93</v>
      </c>
    </row>
    <row r="15212" spans="1:8" x14ac:dyDescent="0.25">
      <c r="A15212" t="s">
        <v>468</v>
      </c>
      <c r="B15212" t="s">
        <v>1268</v>
      </c>
      <c r="C15212" t="s">
        <v>89</v>
      </c>
      <c r="D15212" t="s">
        <v>89</v>
      </c>
      <c r="E15212" t="s">
        <v>1506</v>
      </c>
      <c r="F15212" t="s">
        <v>89</v>
      </c>
      <c r="G15212" t="s">
        <v>89</v>
      </c>
      <c r="H15212" t="s">
        <v>93</v>
      </c>
    </row>
    <row r="15213" spans="1:8" x14ac:dyDescent="0.25">
      <c r="A15213" t="s">
        <v>468</v>
      </c>
      <c r="B15213" t="s">
        <v>1269</v>
      </c>
      <c r="C15213" t="s">
        <v>89</v>
      </c>
      <c r="D15213" t="s">
        <v>89</v>
      </c>
      <c r="E15213" t="s">
        <v>1506</v>
      </c>
      <c r="F15213" t="s">
        <v>89</v>
      </c>
      <c r="G15213" t="s">
        <v>89</v>
      </c>
      <c r="H15213" t="s">
        <v>93</v>
      </c>
    </row>
    <row r="15214" spans="1:8" x14ac:dyDescent="0.25">
      <c r="A15214" t="s">
        <v>468</v>
      </c>
      <c r="B15214" t="s">
        <v>1270</v>
      </c>
      <c r="C15214" t="s">
        <v>89</v>
      </c>
      <c r="D15214" t="s">
        <v>89</v>
      </c>
      <c r="E15214" t="s">
        <v>1506</v>
      </c>
      <c r="F15214" t="s">
        <v>89</v>
      </c>
      <c r="G15214" t="s">
        <v>89</v>
      </c>
      <c r="H15214" t="s">
        <v>93</v>
      </c>
    </row>
    <row r="15215" spans="1:8" x14ac:dyDescent="0.25">
      <c r="A15215" t="s">
        <v>468</v>
      </c>
      <c r="B15215" t="s">
        <v>10920</v>
      </c>
      <c r="C15215" t="s">
        <v>89</v>
      </c>
      <c r="D15215" t="s">
        <v>89</v>
      </c>
      <c r="E15215" t="s">
        <v>1235</v>
      </c>
      <c r="F15215" t="s">
        <v>89</v>
      </c>
      <c r="G15215" t="s">
        <v>89</v>
      </c>
      <c r="H15215" t="s">
        <v>93</v>
      </c>
    </row>
    <row r="15216" spans="1:8" x14ac:dyDescent="0.25">
      <c r="A15216" t="s">
        <v>468</v>
      </c>
      <c r="B15216" t="s">
        <v>1138</v>
      </c>
      <c r="C15216" t="s">
        <v>89</v>
      </c>
      <c r="D15216" t="s">
        <v>89</v>
      </c>
      <c r="E15216" t="s">
        <v>1139</v>
      </c>
      <c r="F15216" t="s">
        <v>89</v>
      </c>
      <c r="G15216" t="s">
        <v>89</v>
      </c>
      <c r="H15216" t="s">
        <v>93</v>
      </c>
    </row>
    <row r="15217" spans="1:8" x14ac:dyDescent="0.25">
      <c r="A15217" t="s">
        <v>470</v>
      </c>
      <c r="B15217" t="s">
        <v>10810</v>
      </c>
      <c r="C15217" t="s">
        <v>89</v>
      </c>
      <c r="D15217" t="s">
        <v>10811</v>
      </c>
      <c r="E15217" t="s">
        <v>1153</v>
      </c>
      <c r="F15217" t="s">
        <v>89</v>
      </c>
      <c r="G15217" t="s">
        <v>89</v>
      </c>
      <c r="H15217" t="s">
        <v>93</v>
      </c>
    </row>
    <row r="15218" spans="1:8" x14ac:dyDescent="0.25">
      <c r="A15218" t="s">
        <v>470</v>
      </c>
      <c r="B15218" t="s">
        <v>10812</v>
      </c>
      <c r="C15218" t="s">
        <v>89</v>
      </c>
      <c r="D15218" t="s">
        <v>1559</v>
      </c>
      <c r="E15218" t="s">
        <v>3601</v>
      </c>
      <c r="F15218" t="s">
        <v>89</v>
      </c>
      <c r="G15218" t="s">
        <v>89</v>
      </c>
      <c r="H15218" t="s">
        <v>93</v>
      </c>
    </row>
    <row r="15219" spans="1:8" x14ac:dyDescent="0.25">
      <c r="A15219" t="s">
        <v>470</v>
      </c>
      <c r="B15219" t="s">
        <v>3380</v>
      </c>
      <c r="C15219" t="s">
        <v>89</v>
      </c>
      <c r="D15219" t="s">
        <v>6365</v>
      </c>
      <c r="E15219" t="s">
        <v>1238</v>
      </c>
      <c r="F15219" t="s">
        <v>89</v>
      </c>
      <c r="G15219" t="s">
        <v>89</v>
      </c>
      <c r="H15219" t="s">
        <v>93</v>
      </c>
    </row>
    <row r="15220" spans="1:8" x14ac:dyDescent="0.25">
      <c r="A15220" t="s">
        <v>470</v>
      </c>
      <c r="B15220" t="s">
        <v>10813</v>
      </c>
      <c r="C15220" t="s">
        <v>89</v>
      </c>
      <c r="D15220" t="s">
        <v>10814</v>
      </c>
      <c r="E15220" t="s">
        <v>1180</v>
      </c>
      <c r="F15220" t="s">
        <v>89</v>
      </c>
      <c r="G15220" t="s">
        <v>89</v>
      </c>
      <c r="H15220" t="s">
        <v>93</v>
      </c>
    </row>
    <row r="15221" spans="1:8" x14ac:dyDescent="0.25">
      <c r="A15221" t="s">
        <v>470</v>
      </c>
      <c r="B15221" t="s">
        <v>10815</v>
      </c>
      <c r="C15221" t="s">
        <v>89</v>
      </c>
      <c r="D15221" t="s">
        <v>10816</v>
      </c>
      <c r="E15221" t="s">
        <v>10817</v>
      </c>
      <c r="F15221" t="s">
        <v>89</v>
      </c>
      <c r="G15221" t="s">
        <v>89</v>
      </c>
      <c r="H15221" t="s">
        <v>93</v>
      </c>
    </row>
    <row r="15222" spans="1:8" x14ac:dyDescent="0.25">
      <c r="A15222" t="s">
        <v>470</v>
      </c>
      <c r="B15222" t="s">
        <v>10818</v>
      </c>
      <c r="C15222" t="s">
        <v>89</v>
      </c>
      <c r="D15222" t="s">
        <v>10819</v>
      </c>
      <c r="E15222" t="s">
        <v>1485</v>
      </c>
      <c r="F15222" t="s">
        <v>89</v>
      </c>
      <c r="G15222" t="s">
        <v>89</v>
      </c>
      <c r="H15222" t="s">
        <v>93</v>
      </c>
    </row>
    <row r="15223" spans="1:8" x14ac:dyDescent="0.25">
      <c r="A15223" t="s">
        <v>470</v>
      </c>
      <c r="B15223" t="s">
        <v>10820</v>
      </c>
      <c r="C15223" t="s">
        <v>89</v>
      </c>
      <c r="D15223" t="s">
        <v>10821</v>
      </c>
      <c r="E15223" t="s">
        <v>2524</v>
      </c>
      <c r="F15223" t="s">
        <v>89</v>
      </c>
      <c r="G15223" t="s">
        <v>89</v>
      </c>
      <c r="H15223" t="s">
        <v>93</v>
      </c>
    </row>
    <row r="15224" spans="1:8" x14ac:dyDescent="0.25">
      <c r="A15224" t="s">
        <v>470</v>
      </c>
      <c r="B15224" t="s">
        <v>3535</v>
      </c>
      <c r="C15224" t="s">
        <v>89</v>
      </c>
      <c r="D15224" t="s">
        <v>89</v>
      </c>
      <c r="E15224" t="s">
        <v>1135</v>
      </c>
      <c r="F15224" t="s">
        <v>89</v>
      </c>
      <c r="G15224" t="s">
        <v>89</v>
      </c>
      <c r="H15224" t="s">
        <v>93</v>
      </c>
    </row>
    <row r="15225" spans="1:8" x14ac:dyDescent="0.25">
      <c r="A15225" t="s">
        <v>470</v>
      </c>
      <c r="B15225" t="s">
        <v>10822</v>
      </c>
      <c r="C15225" t="s">
        <v>89</v>
      </c>
      <c r="D15225" t="s">
        <v>89</v>
      </c>
      <c r="E15225" t="s">
        <v>1770</v>
      </c>
      <c r="F15225" t="s">
        <v>89</v>
      </c>
      <c r="G15225" t="s">
        <v>89</v>
      </c>
      <c r="H15225" t="s">
        <v>93</v>
      </c>
    </row>
    <row r="15226" spans="1:8" x14ac:dyDescent="0.25">
      <c r="A15226" t="s">
        <v>470</v>
      </c>
      <c r="B15226" t="s">
        <v>10943</v>
      </c>
      <c r="C15226" t="s">
        <v>89</v>
      </c>
      <c r="D15226" t="s">
        <v>10944</v>
      </c>
      <c r="E15226" t="s">
        <v>1164</v>
      </c>
      <c r="F15226" t="s">
        <v>89</v>
      </c>
      <c r="G15226" t="s">
        <v>89</v>
      </c>
      <c r="H15226" t="s">
        <v>93</v>
      </c>
    </row>
    <row r="15227" spans="1:8" x14ac:dyDescent="0.25">
      <c r="A15227" t="s">
        <v>470</v>
      </c>
      <c r="B15227" t="s">
        <v>10945</v>
      </c>
      <c r="C15227" t="s">
        <v>89</v>
      </c>
      <c r="D15227" t="s">
        <v>10946</v>
      </c>
      <c r="E15227" t="s">
        <v>10839</v>
      </c>
      <c r="F15227" t="s">
        <v>89</v>
      </c>
      <c r="G15227" t="s">
        <v>89</v>
      </c>
      <c r="H15227" t="s">
        <v>93</v>
      </c>
    </row>
    <row r="15228" spans="1:8" x14ac:dyDescent="0.25">
      <c r="A15228" t="s">
        <v>470</v>
      </c>
      <c r="B15228" t="s">
        <v>10823</v>
      </c>
      <c r="C15228" t="s">
        <v>89</v>
      </c>
      <c r="D15228" t="s">
        <v>10824</v>
      </c>
      <c r="E15228" t="s">
        <v>1100</v>
      </c>
      <c r="F15228" t="s">
        <v>89</v>
      </c>
      <c r="G15228" t="s">
        <v>89</v>
      </c>
      <c r="H15228" t="s">
        <v>93</v>
      </c>
    </row>
    <row r="15229" spans="1:8" x14ac:dyDescent="0.25">
      <c r="A15229" t="s">
        <v>470</v>
      </c>
      <c r="B15229" t="s">
        <v>10825</v>
      </c>
      <c r="C15229" t="s">
        <v>89</v>
      </c>
      <c r="D15229" t="s">
        <v>10826</v>
      </c>
      <c r="E15229" t="s">
        <v>4729</v>
      </c>
      <c r="F15229" t="s">
        <v>89</v>
      </c>
      <c r="G15229" t="s">
        <v>89</v>
      </c>
      <c r="H15229" t="s">
        <v>93</v>
      </c>
    </row>
    <row r="15230" spans="1:8" x14ac:dyDescent="0.25">
      <c r="A15230" t="s">
        <v>470</v>
      </c>
      <c r="B15230" t="s">
        <v>10827</v>
      </c>
      <c r="C15230" t="s">
        <v>89</v>
      </c>
      <c r="D15230" t="s">
        <v>10828</v>
      </c>
      <c r="E15230" t="s">
        <v>1105</v>
      </c>
      <c r="F15230" t="s">
        <v>89</v>
      </c>
      <c r="G15230" t="s">
        <v>89</v>
      </c>
      <c r="H15230" t="s">
        <v>93</v>
      </c>
    </row>
    <row r="15231" spans="1:8" x14ac:dyDescent="0.25">
      <c r="A15231" t="s">
        <v>470</v>
      </c>
      <c r="B15231" t="s">
        <v>10829</v>
      </c>
      <c r="C15231" t="s">
        <v>89</v>
      </c>
      <c r="D15231" t="s">
        <v>10830</v>
      </c>
      <c r="E15231" t="s">
        <v>1097</v>
      </c>
      <c r="F15231" t="s">
        <v>89</v>
      </c>
      <c r="G15231" t="s">
        <v>89</v>
      </c>
      <c r="H15231" t="s">
        <v>93</v>
      </c>
    </row>
    <row r="15232" spans="1:8" x14ac:dyDescent="0.25">
      <c r="A15232" t="s">
        <v>470</v>
      </c>
      <c r="B15232" t="s">
        <v>10831</v>
      </c>
      <c r="C15232" t="s">
        <v>89</v>
      </c>
      <c r="D15232" t="s">
        <v>10832</v>
      </c>
      <c r="E15232" t="s">
        <v>3585</v>
      </c>
      <c r="F15232" t="s">
        <v>89</v>
      </c>
      <c r="G15232" t="s">
        <v>89</v>
      </c>
      <c r="H15232" t="s">
        <v>93</v>
      </c>
    </row>
    <row r="15233" spans="1:8" x14ac:dyDescent="0.25">
      <c r="A15233" t="s">
        <v>470</v>
      </c>
      <c r="B15233" t="s">
        <v>10833</v>
      </c>
      <c r="C15233" t="s">
        <v>89</v>
      </c>
      <c r="D15233" t="s">
        <v>10834</v>
      </c>
      <c r="E15233" t="s">
        <v>1615</v>
      </c>
      <c r="F15233" t="s">
        <v>89</v>
      </c>
      <c r="G15233" t="s">
        <v>89</v>
      </c>
      <c r="H15233" t="s">
        <v>93</v>
      </c>
    </row>
    <row r="15234" spans="1:8" x14ac:dyDescent="0.25">
      <c r="A15234" t="s">
        <v>470</v>
      </c>
      <c r="B15234" t="s">
        <v>10835</v>
      </c>
      <c r="C15234" t="s">
        <v>89</v>
      </c>
      <c r="D15234" t="s">
        <v>10836</v>
      </c>
      <c r="E15234" t="s">
        <v>3473</v>
      </c>
      <c r="F15234" t="s">
        <v>89</v>
      </c>
      <c r="G15234" t="s">
        <v>89</v>
      </c>
      <c r="H15234" t="s">
        <v>93</v>
      </c>
    </row>
    <row r="15235" spans="1:8" x14ac:dyDescent="0.25">
      <c r="A15235" t="s">
        <v>470</v>
      </c>
      <c r="B15235" t="s">
        <v>10837</v>
      </c>
      <c r="C15235" t="s">
        <v>89</v>
      </c>
      <c r="D15235" t="s">
        <v>10838</v>
      </c>
      <c r="E15235" t="s">
        <v>10839</v>
      </c>
      <c r="F15235" t="s">
        <v>89</v>
      </c>
      <c r="G15235" t="s">
        <v>89</v>
      </c>
      <c r="H15235" t="s">
        <v>93</v>
      </c>
    </row>
    <row r="15236" spans="1:8" x14ac:dyDescent="0.25">
      <c r="A15236" t="s">
        <v>470</v>
      </c>
      <c r="B15236" t="s">
        <v>10840</v>
      </c>
      <c r="C15236" t="s">
        <v>89</v>
      </c>
      <c r="D15236" t="s">
        <v>10841</v>
      </c>
      <c r="E15236" t="s">
        <v>1194</v>
      </c>
      <c r="F15236" t="s">
        <v>89</v>
      </c>
      <c r="G15236" t="s">
        <v>89</v>
      </c>
      <c r="H15236" t="s">
        <v>93</v>
      </c>
    </row>
    <row r="15237" spans="1:8" x14ac:dyDescent="0.25">
      <c r="A15237" t="s">
        <v>470</v>
      </c>
      <c r="B15237" t="s">
        <v>10842</v>
      </c>
      <c r="C15237" t="s">
        <v>89</v>
      </c>
      <c r="D15237" t="s">
        <v>10843</v>
      </c>
      <c r="E15237" t="s">
        <v>1153</v>
      </c>
      <c r="F15237" t="s">
        <v>89</v>
      </c>
      <c r="G15237" t="s">
        <v>89</v>
      </c>
      <c r="H15237" t="s">
        <v>93</v>
      </c>
    </row>
    <row r="15238" spans="1:8" x14ac:dyDescent="0.25">
      <c r="A15238" t="s">
        <v>470</v>
      </c>
      <c r="B15238" t="s">
        <v>10844</v>
      </c>
      <c r="C15238" t="s">
        <v>89</v>
      </c>
      <c r="D15238" t="s">
        <v>10845</v>
      </c>
      <c r="E15238" t="s">
        <v>1105</v>
      </c>
      <c r="F15238" t="s">
        <v>89</v>
      </c>
      <c r="G15238" t="s">
        <v>89</v>
      </c>
      <c r="H15238" t="s">
        <v>93</v>
      </c>
    </row>
    <row r="15239" spans="1:8" x14ac:dyDescent="0.25">
      <c r="A15239" t="s">
        <v>470</v>
      </c>
      <c r="B15239" t="s">
        <v>7469</v>
      </c>
      <c r="C15239" t="s">
        <v>89</v>
      </c>
      <c r="D15239" t="s">
        <v>10846</v>
      </c>
      <c r="E15239" t="s">
        <v>1427</v>
      </c>
      <c r="F15239" t="s">
        <v>89</v>
      </c>
      <c r="G15239" t="s">
        <v>89</v>
      </c>
      <c r="H15239" t="s">
        <v>93</v>
      </c>
    </row>
    <row r="15240" spans="1:8" x14ac:dyDescent="0.25">
      <c r="A15240" t="s">
        <v>470</v>
      </c>
      <c r="B15240" t="s">
        <v>10847</v>
      </c>
      <c r="C15240" t="s">
        <v>89</v>
      </c>
      <c r="D15240" t="s">
        <v>10848</v>
      </c>
      <c r="E15240" t="s">
        <v>2665</v>
      </c>
      <c r="F15240" t="s">
        <v>89</v>
      </c>
      <c r="G15240" t="s">
        <v>89</v>
      </c>
      <c r="H15240" t="s">
        <v>93</v>
      </c>
    </row>
    <row r="15241" spans="1:8" x14ac:dyDescent="0.25">
      <c r="A15241" t="s">
        <v>470</v>
      </c>
      <c r="B15241" t="s">
        <v>10851</v>
      </c>
      <c r="C15241" t="s">
        <v>89</v>
      </c>
      <c r="D15241" t="s">
        <v>10852</v>
      </c>
      <c r="E15241" t="s">
        <v>1355</v>
      </c>
      <c r="F15241" t="s">
        <v>89</v>
      </c>
      <c r="G15241" t="s">
        <v>89</v>
      </c>
      <c r="H15241" t="s">
        <v>93</v>
      </c>
    </row>
    <row r="15242" spans="1:8" x14ac:dyDescent="0.25">
      <c r="A15242" t="s">
        <v>470</v>
      </c>
      <c r="B15242" t="s">
        <v>10853</v>
      </c>
      <c r="C15242" t="s">
        <v>89</v>
      </c>
      <c r="D15242" t="s">
        <v>10854</v>
      </c>
      <c r="E15242" t="s">
        <v>2404</v>
      </c>
      <c r="F15242" t="s">
        <v>89</v>
      </c>
      <c r="G15242" t="s">
        <v>89</v>
      </c>
      <c r="H15242" t="s">
        <v>93</v>
      </c>
    </row>
    <row r="15243" spans="1:8" x14ac:dyDescent="0.25">
      <c r="A15243" t="s">
        <v>470</v>
      </c>
      <c r="B15243" t="s">
        <v>10855</v>
      </c>
      <c r="C15243" t="s">
        <v>89</v>
      </c>
      <c r="D15243" t="s">
        <v>10856</v>
      </c>
      <c r="E15243" t="s">
        <v>3578</v>
      </c>
      <c r="F15243" t="s">
        <v>89</v>
      </c>
      <c r="G15243" t="s">
        <v>89</v>
      </c>
      <c r="H15243" t="s">
        <v>93</v>
      </c>
    </row>
    <row r="15244" spans="1:8" x14ac:dyDescent="0.25">
      <c r="A15244" t="s">
        <v>470</v>
      </c>
      <c r="B15244" t="s">
        <v>10857</v>
      </c>
      <c r="C15244" t="s">
        <v>89</v>
      </c>
      <c r="D15244" t="s">
        <v>10858</v>
      </c>
      <c r="E15244" t="s">
        <v>1164</v>
      </c>
      <c r="F15244" t="s">
        <v>89</v>
      </c>
      <c r="G15244" t="s">
        <v>89</v>
      </c>
      <c r="H15244" t="s">
        <v>93</v>
      </c>
    </row>
    <row r="15245" spans="1:8" x14ac:dyDescent="0.25">
      <c r="A15245" t="s">
        <v>470</v>
      </c>
      <c r="B15245" t="s">
        <v>10859</v>
      </c>
      <c r="C15245" t="s">
        <v>89</v>
      </c>
      <c r="D15245" t="s">
        <v>10860</v>
      </c>
      <c r="E15245" t="s">
        <v>10861</v>
      </c>
      <c r="F15245" t="s">
        <v>89</v>
      </c>
      <c r="G15245" t="s">
        <v>89</v>
      </c>
      <c r="H15245" t="s">
        <v>93</v>
      </c>
    </row>
    <row r="15246" spans="1:8" x14ac:dyDescent="0.25">
      <c r="A15246" t="s">
        <v>470</v>
      </c>
      <c r="B15246" t="s">
        <v>10862</v>
      </c>
      <c r="C15246" t="s">
        <v>89</v>
      </c>
      <c r="D15246" t="s">
        <v>10863</v>
      </c>
      <c r="E15246" t="s">
        <v>7718</v>
      </c>
      <c r="F15246" t="s">
        <v>89</v>
      </c>
      <c r="G15246" t="s">
        <v>89</v>
      </c>
      <c r="H15246" t="s">
        <v>93</v>
      </c>
    </row>
    <row r="15247" spans="1:8" x14ac:dyDescent="0.25">
      <c r="A15247" t="s">
        <v>470</v>
      </c>
      <c r="B15247" t="s">
        <v>10864</v>
      </c>
      <c r="C15247" t="s">
        <v>89</v>
      </c>
      <c r="D15247" t="s">
        <v>10865</v>
      </c>
      <c r="E15247" t="s">
        <v>10866</v>
      </c>
      <c r="F15247" t="s">
        <v>89</v>
      </c>
      <c r="G15247" t="s">
        <v>89</v>
      </c>
      <c r="H15247" t="s">
        <v>93</v>
      </c>
    </row>
    <row r="15248" spans="1:8" x14ac:dyDescent="0.25">
      <c r="A15248" t="s">
        <v>470</v>
      </c>
      <c r="B15248" t="s">
        <v>10867</v>
      </c>
      <c r="C15248" t="s">
        <v>89</v>
      </c>
      <c r="D15248" t="s">
        <v>10868</v>
      </c>
      <c r="E15248" t="s">
        <v>1153</v>
      </c>
      <c r="F15248" t="s">
        <v>89</v>
      </c>
      <c r="G15248" t="s">
        <v>89</v>
      </c>
      <c r="H15248" t="s">
        <v>93</v>
      </c>
    </row>
    <row r="15249" spans="1:8" x14ac:dyDescent="0.25">
      <c r="A15249" t="s">
        <v>470</v>
      </c>
      <c r="B15249" t="s">
        <v>10869</v>
      </c>
      <c r="C15249" t="s">
        <v>89</v>
      </c>
      <c r="D15249" t="s">
        <v>10870</v>
      </c>
      <c r="E15249" t="s">
        <v>1770</v>
      </c>
      <c r="F15249" t="s">
        <v>89</v>
      </c>
      <c r="G15249" t="s">
        <v>89</v>
      </c>
      <c r="H15249" t="s">
        <v>93</v>
      </c>
    </row>
    <row r="15250" spans="1:8" x14ac:dyDescent="0.25">
      <c r="A15250" t="s">
        <v>470</v>
      </c>
      <c r="B15250" t="s">
        <v>10871</v>
      </c>
      <c r="C15250" t="s">
        <v>89</v>
      </c>
      <c r="D15250" t="s">
        <v>10872</v>
      </c>
      <c r="E15250" t="s">
        <v>2925</v>
      </c>
      <c r="F15250" t="s">
        <v>89</v>
      </c>
      <c r="G15250" t="s">
        <v>89</v>
      </c>
      <c r="H15250" t="s">
        <v>93</v>
      </c>
    </row>
    <row r="15251" spans="1:8" x14ac:dyDescent="0.25">
      <c r="A15251" t="s">
        <v>470</v>
      </c>
      <c r="B15251" t="s">
        <v>10873</v>
      </c>
      <c r="C15251" t="s">
        <v>89</v>
      </c>
      <c r="D15251" t="s">
        <v>10874</v>
      </c>
      <c r="E15251" t="s">
        <v>1142</v>
      </c>
      <c r="F15251" t="s">
        <v>89</v>
      </c>
      <c r="G15251" t="s">
        <v>89</v>
      </c>
      <c r="H15251" t="s">
        <v>93</v>
      </c>
    </row>
    <row r="15252" spans="1:8" x14ac:dyDescent="0.25">
      <c r="A15252" t="s">
        <v>470</v>
      </c>
      <c r="B15252" t="s">
        <v>10875</v>
      </c>
      <c r="C15252" t="s">
        <v>89</v>
      </c>
      <c r="D15252" t="s">
        <v>10876</v>
      </c>
      <c r="E15252" t="s">
        <v>1447</v>
      </c>
      <c r="F15252" t="s">
        <v>89</v>
      </c>
      <c r="G15252" t="s">
        <v>89</v>
      </c>
      <c r="H15252" t="s">
        <v>93</v>
      </c>
    </row>
    <row r="15253" spans="1:8" x14ac:dyDescent="0.25">
      <c r="A15253" t="s">
        <v>470</v>
      </c>
      <c r="B15253" t="s">
        <v>1555</v>
      </c>
      <c r="C15253" t="s">
        <v>89</v>
      </c>
      <c r="D15253" t="s">
        <v>10877</v>
      </c>
      <c r="E15253" t="s">
        <v>1119</v>
      </c>
      <c r="F15253" t="s">
        <v>89</v>
      </c>
      <c r="G15253" t="s">
        <v>89</v>
      </c>
      <c r="H15253" t="s">
        <v>93</v>
      </c>
    </row>
    <row r="15254" spans="1:8" x14ac:dyDescent="0.25">
      <c r="A15254" t="s">
        <v>470</v>
      </c>
      <c r="B15254" t="s">
        <v>1421</v>
      </c>
      <c r="C15254" t="s">
        <v>89</v>
      </c>
      <c r="D15254" t="s">
        <v>10878</v>
      </c>
      <c r="E15254" t="s">
        <v>1485</v>
      </c>
      <c r="F15254" t="s">
        <v>89</v>
      </c>
      <c r="G15254" t="s">
        <v>89</v>
      </c>
      <c r="H15254" t="s">
        <v>93</v>
      </c>
    </row>
    <row r="15255" spans="1:8" x14ac:dyDescent="0.25">
      <c r="A15255" t="s">
        <v>470</v>
      </c>
      <c r="B15255" t="s">
        <v>1501</v>
      </c>
      <c r="C15255" t="s">
        <v>89</v>
      </c>
      <c r="D15255" t="s">
        <v>10876</v>
      </c>
      <c r="E15255" t="s">
        <v>1447</v>
      </c>
      <c r="F15255" t="s">
        <v>89</v>
      </c>
      <c r="G15255" t="s">
        <v>89</v>
      </c>
      <c r="H15255" t="s">
        <v>93</v>
      </c>
    </row>
    <row r="15256" spans="1:8" x14ac:dyDescent="0.25">
      <c r="A15256" t="s">
        <v>470</v>
      </c>
      <c r="B15256" t="s">
        <v>6097</v>
      </c>
      <c r="C15256" t="s">
        <v>89</v>
      </c>
      <c r="D15256" t="s">
        <v>10879</v>
      </c>
      <c r="E15256" t="s">
        <v>8497</v>
      </c>
      <c r="F15256" t="s">
        <v>89</v>
      </c>
      <c r="G15256" t="s">
        <v>89</v>
      </c>
      <c r="H15256" t="s">
        <v>93</v>
      </c>
    </row>
    <row r="15257" spans="1:8" x14ac:dyDescent="0.25">
      <c r="A15257" t="s">
        <v>470</v>
      </c>
      <c r="B15257" t="s">
        <v>1434</v>
      </c>
      <c r="C15257" t="s">
        <v>89</v>
      </c>
      <c r="D15257" t="s">
        <v>10880</v>
      </c>
      <c r="E15257" t="s">
        <v>10881</v>
      </c>
      <c r="F15257" t="s">
        <v>89</v>
      </c>
      <c r="G15257" t="s">
        <v>89</v>
      </c>
      <c r="H15257" t="s">
        <v>93</v>
      </c>
    </row>
    <row r="15258" spans="1:8" x14ac:dyDescent="0.25">
      <c r="A15258" t="s">
        <v>470</v>
      </c>
      <c r="B15258" t="s">
        <v>6223</v>
      </c>
      <c r="C15258" t="s">
        <v>89</v>
      </c>
      <c r="D15258" t="s">
        <v>10883</v>
      </c>
      <c r="E15258" t="s">
        <v>1272</v>
      </c>
      <c r="F15258" t="s">
        <v>89</v>
      </c>
      <c r="G15258" t="s">
        <v>89</v>
      </c>
      <c r="H15258" t="s">
        <v>93</v>
      </c>
    </row>
    <row r="15259" spans="1:8" x14ac:dyDescent="0.25">
      <c r="A15259" t="s">
        <v>470</v>
      </c>
      <c r="B15259" t="s">
        <v>6221</v>
      </c>
      <c r="C15259" t="s">
        <v>89</v>
      </c>
      <c r="D15259" t="s">
        <v>10888</v>
      </c>
      <c r="E15259" t="s">
        <v>1162</v>
      </c>
      <c r="F15259" t="s">
        <v>89</v>
      </c>
      <c r="G15259" t="s">
        <v>89</v>
      </c>
      <c r="H15259" t="s">
        <v>93</v>
      </c>
    </row>
    <row r="15260" spans="1:8" x14ac:dyDescent="0.25">
      <c r="A15260" t="s">
        <v>470</v>
      </c>
      <c r="B15260" t="s">
        <v>10886</v>
      </c>
      <c r="C15260" t="s">
        <v>89</v>
      </c>
      <c r="D15260" t="s">
        <v>10887</v>
      </c>
      <c r="E15260" t="s">
        <v>1278</v>
      </c>
      <c r="F15260" t="s">
        <v>89</v>
      </c>
      <c r="G15260" t="s">
        <v>89</v>
      </c>
      <c r="H15260" t="s">
        <v>93</v>
      </c>
    </row>
    <row r="15261" spans="1:8" x14ac:dyDescent="0.25">
      <c r="A15261" t="s">
        <v>470</v>
      </c>
      <c r="B15261" t="s">
        <v>10884</v>
      </c>
      <c r="C15261" t="s">
        <v>89</v>
      </c>
      <c r="D15261" t="s">
        <v>10885</v>
      </c>
      <c r="E15261" t="s">
        <v>1377</v>
      </c>
      <c r="F15261" t="s">
        <v>89</v>
      </c>
      <c r="G15261" t="s">
        <v>89</v>
      </c>
      <c r="H15261" t="s">
        <v>93</v>
      </c>
    </row>
    <row r="15262" spans="1:8" x14ac:dyDescent="0.25">
      <c r="A15262" t="s">
        <v>470</v>
      </c>
      <c r="B15262" t="s">
        <v>1417</v>
      </c>
      <c r="C15262" t="s">
        <v>89</v>
      </c>
      <c r="D15262" t="s">
        <v>10882</v>
      </c>
      <c r="E15262" t="s">
        <v>1506</v>
      </c>
      <c r="F15262" t="s">
        <v>89</v>
      </c>
      <c r="G15262" t="s">
        <v>89</v>
      </c>
      <c r="H15262" t="s">
        <v>93</v>
      </c>
    </row>
    <row r="15263" spans="1:8" x14ac:dyDescent="0.25">
      <c r="A15263" t="s">
        <v>470</v>
      </c>
      <c r="B15263" t="s">
        <v>10889</v>
      </c>
      <c r="C15263" t="s">
        <v>89</v>
      </c>
      <c r="D15263" t="s">
        <v>10890</v>
      </c>
      <c r="E15263" t="s">
        <v>1162</v>
      </c>
      <c r="F15263" t="s">
        <v>89</v>
      </c>
      <c r="G15263" t="s">
        <v>89</v>
      </c>
      <c r="H15263" t="s">
        <v>93</v>
      </c>
    </row>
    <row r="15264" spans="1:8" x14ac:dyDescent="0.25">
      <c r="A15264" t="s">
        <v>470</v>
      </c>
      <c r="B15264" t="s">
        <v>1428</v>
      </c>
      <c r="C15264" t="s">
        <v>89</v>
      </c>
      <c r="D15264" t="s">
        <v>10891</v>
      </c>
      <c r="E15264" t="s">
        <v>1427</v>
      </c>
      <c r="F15264" t="s">
        <v>89</v>
      </c>
      <c r="G15264" t="s">
        <v>89</v>
      </c>
      <c r="H15264" t="s">
        <v>93</v>
      </c>
    </row>
    <row r="15265" spans="1:8" x14ac:dyDescent="0.25">
      <c r="A15265" t="s">
        <v>470</v>
      </c>
      <c r="B15265" t="s">
        <v>10892</v>
      </c>
      <c r="C15265" t="s">
        <v>89</v>
      </c>
      <c r="D15265" t="s">
        <v>10893</v>
      </c>
      <c r="E15265" t="s">
        <v>2668</v>
      </c>
      <c r="F15265" t="s">
        <v>89</v>
      </c>
      <c r="G15265" t="s">
        <v>89</v>
      </c>
      <c r="H15265" t="s">
        <v>93</v>
      </c>
    </row>
    <row r="15266" spans="1:8" x14ac:dyDescent="0.25">
      <c r="A15266" t="s">
        <v>470</v>
      </c>
      <c r="B15266" t="s">
        <v>10903</v>
      </c>
      <c r="C15266" t="s">
        <v>89</v>
      </c>
      <c r="D15266" t="s">
        <v>89</v>
      </c>
      <c r="E15266" t="s">
        <v>1133</v>
      </c>
      <c r="F15266" t="s">
        <v>89</v>
      </c>
      <c r="G15266" t="s">
        <v>89</v>
      </c>
      <c r="H15266" t="s">
        <v>93</v>
      </c>
    </row>
    <row r="15267" spans="1:8" x14ac:dyDescent="0.25">
      <c r="A15267" t="s">
        <v>470</v>
      </c>
      <c r="B15267" t="s">
        <v>10904</v>
      </c>
      <c r="C15267" t="s">
        <v>89</v>
      </c>
      <c r="D15267" t="s">
        <v>89</v>
      </c>
      <c r="E15267" t="s">
        <v>1221</v>
      </c>
      <c r="F15267" t="s">
        <v>89</v>
      </c>
      <c r="G15267" t="s">
        <v>89</v>
      </c>
      <c r="H15267" t="s">
        <v>93</v>
      </c>
    </row>
    <row r="15268" spans="1:8" x14ac:dyDescent="0.25">
      <c r="A15268" t="s">
        <v>470</v>
      </c>
      <c r="B15268" t="s">
        <v>10905</v>
      </c>
      <c r="C15268" t="s">
        <v>89</v>
      </c>
      <c r="D15268" t="s">
        <v>89</v>
      </c>
      <c r="E15268" t="s">
        <v>1221</v>
      </c>
      <c r="F15268" t="s">
        <v>89</v>
      </c>
      <c r="G15268" t="s">
        <v>89</v>
      </c>
      <c r="H15268" t="s">
        <v>93</v>
      </c>
    </row>
    <row r="15269" spans="1:8" x14ac:dyDescent="0.25">
      <c r="A15269" t="s">
        <v>470</v>
      </c>
      <c r="B15269" t="s">
        <v>10906</v>
      </c>
      <c r="C15269" t="s">
        <v>89</v>
      </c>
      <c r="D15269" t="s">
        <v>89</v>
      </c>
      <c r="E15269" t="s">
        <v>1221</v>
      </c>
      <c r="F15269" t="s">
        <v>89</v>
      </c>
      <c r="G15269" t="s">
        <v>89</v>
      </c>
      <c r="H15269" t="s">
        <v>93</v>
      </c>
    </row>
    <row r="15270" spans="1:8" x14ac:dyDescent="0.25">
      <c r="A15270" t="s">
        <v>470</v>
      </c>
      <c r="B15270" t="s">
        <v>6350</v>
      </c>
      <c r="C15270" t="s">
        <v>89</v>
      </c>
      <c r="D15270" t="s">
        <v>89</v>
      </c>
      <c r="E15270" t="s">
        <v>1133</v>
      </c>
      <c r="F15270" t="s">
        <v>89</v>
      </c>
      <c r="G15270" t="s">
        <v>89</v>
      </c>
      <c r="H15270" t="s">
        <v>93</v>
      </c>
    </row>
    <row r="15271" spans="1:8" x14ac:dyDescent="0.25">
      <c r="A15271" t="s">
        <v>470</v>
      </c>
      <c r="B15271" t="s">
        <v>10907</v>
      </c>
      <c r="C15271" t="s">
        <v>89</v>
      </c>
      <c r="D15271" t="s">
        <v>89</v>
      </c>
      <c r="E15271" t="s">
        <v>1233</v>
      </c>
      <c r="F15271" t="s">
        <v>89</v>
      </c>
      <c r="G15271" t="s">
        <v>89</v>
      </c>
      <c r="H15271" t="s">
        <v>93</v>
      </c>
    </row>
    <row r="15272" spans="1:8" x14ac:dyDescent="0.25">
      <c r="A15272" t="s">
        <v>470</v>
      </c>
      <c r="B15272" t="s">
        <v>10908</v>
      </c>
      <c r="C15272" t="s">
        <v>89</v>
      </c>
      <c r="D15272" t="s">
        <v>89</v>
      </c>
      <c r="E15272" t="s">
        <v>1133</v>
      </c>
      <c r="F15272" t="s">
        <v>89</v>
      </c>
      <c r="G15272" t="s">
        <v>89</v>
      </c>
      <c r="H15272" t="s">
        <v>93</v>
      </c>
    </row>
    <row r="15273" spans="1:8" x14ac:dyDescent="0.25">
      <c r="A15273" t="s">
        <v>470</v>
      </c>
      <c r="B15273" t="s">
        <v>6131</v>
      </c>
      <c r="C15273" t="s">
        <v>89</v>
      </c>
      <c r="D15273" t="s">
        <v>89</v>
      </c>
      <c r="E15273" t="s">
        <v>1388</v>
      </c>
      <c r="F15273" t="s">
        <v>89</v>
      </c>
      <c r="G15273" t="s">
        <v>89</v>
      </c>
      <c r="H15273" t="s">
        <v>93</v>
      </c>
    </row>
    <row r="15274" spans="1:8" x14ac:dyDescent="0.25">
      <c r="A15274" t="s">
        <v>470</v>
      </c>
      <c r="B15274" t="s">
        <v>6130</v>
      </c>
      <c r="C15274" t="s">
        <v>89</v>
      </c>
      <c r="D15274" t="s">
        <v>89</v>
      </c>
      <c r="E15274" t="s">
        <v>1129</v>
      </c>
      <c r="F15274" t="s">
        <v>89</v>
      </c>
      <c r="G15274" t="s">
        <v>89</v>
      </c>
      <c r="H15274" t="s">
        <v>93</v>
      </c>
    </row>
    <row r="15275" spans="1:8" x14ac:dyDescent="0.25">
      <c r="A15275" t="s">
        <v>470</v>
      </c>
      <c r="B15275" t="s">
        <v>10909</v>
      </c>
      <c r="C15275" t="s">
        <v>89</v>
      </c>
      <c r="D15275" t="s">
        <v>89</v>
      </c>
      <c r="E15275" t="s">
        <v>1286</v>
      </c>
      <c r="F15275" t="s">
        <v>89</v>
      </c>
      <c r="G15275" t="s">
        <v>89</v>
      </c>
      <c r="H15275" t="s">
        <v>93</v>
      </c>
    </row>
    <row r="15276" spans="1:8" x14ac:dyDescent="0.25">
      <c r="A15276" t="s">
        <v>470</v>
      </c>
      <c r="B15276" t="s">
        <v>10956</v>
      </c>
      <c r="C15276" t="s">
        <v>89</v>
      </c>
      <c r="D15276" t="s">
        <v>89</v>
      </c>
      <c r="E15276" t="s">
        <v>1129</v>
      </c>
      <c r="F15276" t="s">
        <v>89</v>
      </c>
      <c r="G15276" t="s">
        <v>89</v>
      </c>
      <c r="H15276" t="s">
        <v>93</v>
      </c>
    </row>
    <row r="15277" spans="1:8" x14ac:dyDescent="0.25">
      <c r="A15277" t="s">
        <v>470</v>
      </c>
      <c r="B15277" t="s">
        <v>10934</v>
      </c>
      <c r="C15277" t="s">
        <v>89</v>
      </c>
      <c r="D15277" t="s">
        <v>89</v>
      </c>
      <c r="E15277" t="s">
        <v>2668</v>
      </c>
      <c r="F15277" t="s">
        <v>89</v>
      </c>
      <c r="G15277" t="s">
        <v>89</v>
      </c>
      <c r="H15277" t="s">
        <v>93</v>
      </c>
    </row>
    <row r="15278" spans="1:8" x14ac:dyDescent="0.25">
      <c r="A15278" t="s">
        <v>470</v>
      </c>
      <c r="B15278" t="s">
        <v>10988</v>
      </c>
      <c r="C15278" t="s">
        <v>89</v>
      </c>
      <c r="D15278" t="s">
        <v>89</v>
      </c>
      <c r="E15278" t="s">
        <v>1123</v>
      </c>
      <c r="F15278" t="s">
        <v>89</v>
      </c>
      <c r="G15278" t="s">
        <v>89</v>
      </c>
      <c r="H15278" t="s">
        <v>93</v>
      </c>
    </row>
    <row r="15279" spans="1:8" x14ac:dyDescent="0.25">
      <c r="A15279" t="s">
        <v>470</v>
      </c>
      <c r="B15279" t="s">
        <v>10990</v>
      </c>
      <c r="C15279" t="s">
        <v>89</v>
      </c>
      <c r="D15279" t="s">
        <v>89</v>
      </c>
      <c r="E15279" t="s">
        <v>1123</v>
      </c>
      <c r="F15279" t="s">
        <v>89</v>
      </c>
      <c r="G15279" t="s">
        <v>89</v>
      </c>
      <c r="H15279" t="s">
        <v>93</v>
      </c>
    </row>
    <row r="15280" spans="1:8" x14ac:dyDescent="0.25">
      <c r="A15280" t="s">
        <v>470</v>
      </c>
      <c r="B15280" t="s">
        <v>10957</v>
      </c>
      <c r="C15280" t="s">
        <v>89</v>
      </c>
      <c r="D15280" t="s">
        <v>89</v>
      </c>
      <c r="E15280" t="s">
        <v>1123</v>
      </c>
      <c r="F15280" t="s">
        <v>89</v>
      </c>
      <c r="G15280" t="s">
        <v>89</v>
      </c>
      <c r="H15280" t="s">
        <v>93</v>
      </c>
    </row>
    <row r="15281" spans="1:8" x14ac:dyDescent="0.25">
      <c r="A15281" t="s">
        <v>470</v>
      </c>
      <c r="B15281" t="s">
        <v>10935</v>
      </c>
      <c r="C15281" t="s">
        <v>89</v>
      </c>
      <c r="D15281" t="s">
        <v>89</v>
      </c>
      <c r="E15281" t="s">
        <v>1218</v>
      </c>
      <c r="F15281" t="s">
        <v>89</v>
      </c>
      <c r="G15281" t="s">
        <v>89</v>
      </c>
      <c r="H15281" t="s">
        <v>93</v>
      </c>
    </row>
    <row r="15282" spans="1:8" x14ac:dyDescent="0.25">
      <c r="A15282" t="s">
        <v>470</v>
      </c>
      <c r="B15282" t="s">
        <v>10991</v>
      </c>
      <c r="C15282" t="s">
        <v>89</v>
      </c>
      <c r="D15282" t="s">
        <v>89</v>
      </c>
      <c r="E15282" t="s">
        <v>1504</v>
      </c>
      <c r="F15282" t="s">
        <v>89</v>
      </c>
      <c r="G15282" t="s">
        <v>89</v>
      </c>
      <c r="H15282" t="s">
        <v>93</v>
      </c>
    </row>
    <row r="15283" spans="1:8" x14ac:dyDescent="0.25">
      <c r="A15283" t="s">
        <v>470</v>
      </c>
      <c r="B15283" t="s">
        <v>10958</v>
      </c>
      <c r="C15283" t="s">
        <v>89</v>
      </c>
      <c r="D15283" t="s">
        <v>89</v>
      </c>
      <c r="E15283" t="s">
        <v>1504</v>
      </c>
      <c r="F15283" t="s">
        <v>89</v>
      </c>
      <c r="G15283" t="s">
        <v>89</v>
      </c>
      <c r="H15283" t="s">
        <v>93</v>
      </c>
    </row>
    <row r="15284" spans="1:8" x14ac:dyDescent="0.25">
      <c r="A15284" t="s">
        <v>470</v>
      </c>
      <c r="B15284" t="s">
        <v>10992</v>
      </c>
      <c r="C15284" t="s">
        <v>89</v>
      </c>
      <c r="D15284" t="s">
        <v>89</v>
      </c>
      <c r="E15284" t="s">
        <v>1440</v>
      </c>
      <c r="F15284" t="s">
        <v>89</v>
      </c>
      <c r="G15284" t="s">
        <v>89</v>
      </c>
      <c r="H15284" t="s">
        <v>93</v>
      </c>
    </row>
    <row r="15285" spans="1:8" x14ac:dyDescent="0.25">
      <c r="A15285" t="s">
        <v>470</v>
      </c>
      <c r="B15285" t="s">
        <v>10915</v>
      </c>
      <c r="C15285" t="s">
        <v>89</v>
      </c>
      <c r="D15285" t="s">
        <v>89</v>
      </c>
      <c r="E15285" t="s">
        <v>1202</v>
      </c>
      <c r="F15285" t="s">
        <v>89</v>
      </c>
      <c r="G15285" t="s">
        <v>89</v>
      </c>
      <c r="H15285" t="s">
        <v>93</v>
      </c>
    </row>
    <row r="15286" spans="1:8" x14ac:dyDescent="0.25">
      <c r="A15286" t="s">
        <v>470</v>
      </c>
      <c r="B15286" t="s">
        <v>1122</v>
      </c>
      <c r="C15286" t="s">
        <v>89</v>
      </c>
      <c r="D15286" t="s">
        <v>89</v>
      </c>
      <c r="E15286" t="s">
        <v>1123</v>
      </c>
      <c r="F15286" t="s">
        <v>89</v>
      </c>
      <c r="G15286" t="s">
        <v>89</v>
      </c>
      <c r="H15286" t="s">
        <v>93</v>
      </c>
    </row>
    <row r="15287" spans="1:8" x14ac:dyDescent="0.25">
      <c r="A15287" t="s">
        <v>470</v>
      </c>
      <c r="B15287" t="s">
        <v>1332</v>
      </c>
      <c r="C15287" t="s">
        <v>89</v>
      </c>
      <c r="D15287" t="s">
        <v>89</v>
      </c>
      <c r="E15287" t="s">
        <v>1123</v>
      </c>
      <c r="F15287" t="s">
        <v>89</v>
      </c>
      <c r="G15287" t="s">
        <v>89</v>
      </c>
      <c r="H15287" t="s">
        <v>93</v>
      </c>
    </row>
    <row r="15288" spans="1:8" x14ac:dyDescent="0.25">
      <c r="A15288" t="s">
        <v>470</v>
      </c>
      <c r="B15288" t="s">
        <v>1124</v>
      </c>
      <c r="C15288" t="s">
        <v>89</v>
      </c>
      <c r="D15288" t="s">
        <v>89</v>
      </c>
      <c r="E15288" t="s">
        <v>1123</v>
      </c>
      <c r="F15288" t="s">
        <v>89</v>
      </c>
      <c r="G15288" t="s">
        <v>89</v>
      </c>
      <c r="H15288" t="s">
        <v>93</v>
      </c>
    </row>
    <row r="15289" spans="1:8" x14ac:dyDescent="0.25">
      <c r="A15289" t="s">
        <v>470</v>
      </c>
      <c r="B15289" t="s">
        <v>1125</v>
      </c>
      <c r="C15289" t="s">
        <v>89</v>
      </c>
      <c r="D15289" t="s">
        <v>89</v>
      </c>
      <c r="E15289" t="s">
        <v>1123</v>
      </c>
      <c r="F15289" t="s">
        <v>89</v>
      </c>
      <c r="G15289" t="s">
        <v>89</v>
      </c>
      <c r="H15289" t="s">
        <v>93</v>
      </c>
    </row>
    <row r="15290" spans="1:8" x14ac:dyDescent="0.25">
      <c r="A15290" t="s">
        <v>470</v>
      </c>
      <c r="B15290" t="s">
        <v>10939</v>
      </c>
      <c r="C15290" t="s">
        <v>89</v>
      </c>
      <c r="D15290" t="s">
        <v>89</v>
      </c>
      <c r="E15290" t="s">
        <v>1131</v>
      </c>
      <c r="F15290" t="s">
        <v>89</v>
      </c>
      <c r="G15290" t="s">
        <v>89</v>
      </c>
      <c r="H15290" t="s">
        <v>93</v>
      </c>
    </row>
    <row r="15291" spans="1:8" x14ac:dyDescent="0.25">
      <c r="A15291" t="s">
        <v>470</v>
      </c>
      <c r="B15291" t="s">
        <v>10917</v>
      </c>
      <c r="C15291" t="s">
        <v>89</v>
      </c>
      <c r="D15291" t="s">
        <v>89</v>
      </c>
      <c r="E15291" t="s">
        <v>1202</v>
      </c>
      <c r="F15291" t="s">
        <v>89</v>
      </c>
      <c r="G15291" t="s">
        <v>89</v>
      </c>
      <c r="H15291" t="s">
        <v>93</v>
      </c>
    </row>
    <row r="15292" spans="1:8" x14ac:dyDescent="0.25">
      <c r="A15292" t="s">
        <v>470</v>
      </c>
      <c r="B15292" t="s">
        <v>10949</v>
      </c>
      <c r="C15292" t="s">
        <v>89</v>
      </c>
      <c r="D15292" t="s">
        <v>89</v>
      </c>
      <c r="E15292" t="s">
        <v>1123</v>
      </c>
      <c r="F15292" t="s">
        <v>89</v>
      </c>
      <c r="G15292" t="s">
        <v>89</v>
      </c>
      <c r="H15292" t="s">
        <v>93</v>
      </c>
    </row>
    <row r="15293" spans="1:8" x14ac:dyDescent="0.25">
      <c r="A15293" t="s">
        <v>470</v>
      </c>
      <c r="B15293" t="s">
        <v>10919</v>
      </c>
      <c r="C15293" t="s">
        <v>89</v>
      </c>
      <c r="D15293" t="s">
        <v>89</v>
      </c>
      <c r="E15293" t="s">
        <v>1231</v>
      </c>
      <c r="F15293" t="s">
        <v>89</v>
      </c>
      <c r="G15293" t="s">
        <v>89</v>
      </c>
      <c r="H15293" t="s">
        <v>93</v>
      </c>
    </row>
    <row r="15294" spans="1:8" x14ac:dyDescent="0.25">
      <c r="A15294" t="s">
        <v>470</v>
      </c>
      <c r="B15294" t="s">
        <v>10940</v>
      </c>
      <c r="C15294" t="s">
        <v>89</v>
      </c>
      <c r="D15294" t="s">
        <v>89</v>
      </c>
      <c r="E15294" t="s">
        <v>1231</v>
      </c>
      <c r="F15294" t="s">
        <v>89</v>
      </c>
      <c r="G15294" t="s">
        <v>89</v>
      </c>
      <c r="H15294" t="s">
        <v>93</v>
      </c>
    </row>
    <row r="15295" spans="1:8" x14ac:dyDescent="0.25">
      <c r="A15295" t="s">
        <v>470</v>
      </c>
      <c r="B15295" t="s">
        <v>10950</v>
      </c>
      <c r="C15295" t="s">
        <v>89</v>
      </c>
      <c r="D15295" t="s">
        <v>89</v>
      </c>
      <c r="E15295" t="s">
        <v>1286</v>
      </c>
      <c r="F15295" t="s">
        <v>89</v>
      </c>
      <c r="G15295" t="s">
        <v>89</v>
      </c>
      <c r="H15295" t="s">
        <v>93</v>
      </c>
    </row>
    <row r="15296" spans="1:8" x14ac:dyDescent="0.25">
      <c r="A15296" t="s">
        <v>470</v>
      </c>
      <c r="B15296" t="s">
        <v>1130</v>
      </c>
      <c r="C15296" t="s">
        <v>89</v>
      </c>
      <c r="D15296" t="s">
        <v>89</v>
      </c>
      <c r="E15296" t="s">
        <v>1231</v>
      </c>
      <c r="F15296" t="s">
        <v>89</v>
      </c>
      <c r="G15296" t="s">
        <v>89</v>
      </c>
      <c r="H15296" t="s">
        <v>93</v>
      </c>
    </row>
    <row r="15297" spans="1:8" x14ac:dyDescent="0.25">
      <c r="A15297" t="s">
        <v>470</v>
      </c>
      <c r="B15297" t="s">
        <v>1132</v>
      </c>
      <c r="C15297" t="s">
        <v>89</v>
      </c>
      <c r="D15297" t="s">
        <v>89</v>
      </c>
      <c r="E15297" t="s">
        <v>1133</v>
      </c>
      <c r="F15297" t="s">
        <v>89</v>
      </c>
      <c r="G15297" t="s">
        <v>89</v>
      </c>
      <c r="H15297" t="s">
        <v>93</v>
      </c>
    </row>
    <row r="15298" spans="1:8" x14ac:dyDescent="0.25">
      <c r="A15298" t="s">
        <v>470</v>
      </c>
      <c r="B15298" t="s">
        <v>1268</v>
      </c>
      <c r="C15298" t="s">
        <v>89</v>
      </c>
      <c r="D15298" t="s">
        <v>89</v>
      </c>
      <c r="E15298" t="s">
        <v>1506</v>
      </c>
      <c r="F15298" t="s">
        <v>89</v>
      </c>
      <c r="G15298" t="s">
        <v>89</v>
      </c>
      <c r="H15298" t="s">
        <v>93</v>
      </c>
    </row>
    <row r="15299" spans="1:8" x14ac:dyDescent="0.25">
      <c r="A15299" t="s">
        <v>470</v>
      </c>
      <c r="B15299" t="s">
        <v>10920</v>
      </c>
      <c r="C15299" t="s">
        <v>89</v>
      </c>
      <c r="D15299" t="s">
        <v>89</v>
      </c>
      <c r="E15299" t="s">
        <v>1235</v>
      </c>
      <c r="F15299" t="s">
        <v>89</v>
      </c>
      <c r="G15299" t="s">
        <v>89</v>
      </c>
      <c r="H15299" t="s">
        <v>93</v>
      </c>
    </row>
    <row r="15300" spans="1:8" x14ac:dyDescent="0.25">
      <c r="A15300" t="s">
        <v>470</v>
      </c>
      <c r="B15300" t="s">
        <v>10951</v>
      </c>
      <c r="C15300" t="s">
        <v>89</v>
      </c>
      <c r="D15300" t="s">
        <v>89</v>
      </c>
      <c r="E15300" t="s">
        <v>1506</v>
      </c>
      <c r="F15300" t="s">
        <v>89</v>
      </c>
      <c r="G15300" t="s">
        <v>89</v>
      </c>
      <c r="H15300" t="s">
        <v>93</v>
      </c>
    </row>
    <row r="15301" spans="1:8" x14ac:dyDescent="0.25">
      <c r="A15301" t="s">
        <v>470</v>
      </c>
      <c r="B15301" t="s">
        <v>1138</v>
      </c>
      <c r="C15301" t="s">
        <v>89</v>
      </c>
      <c r="D15301" t="s">
        <v>89</v>
      </c>
      <c r="E15301" t="s">
        <v>1139</v>
      </c>
      <c r="F15301" t="s">
        <v>89</v>
      </c>
      <c r="G15301" t="s">
        <v>89</v>
      </c>
      <c r="H15301" t="s">
        <v>93</v>
      </c>
    </row>
    <row r="15302" spans="1:8" x14ac:dyDescent="0.25">
      <c r="A15302" t="s">
        <v>471</v>
      </c>
      <c r="B15302" t="s">
        <v>10810</v>
      </c>
      <c r="C15302" t="s">
        <v>89</v>
      </c>
      <c r="D15302" t="s">
        <v>10811</v>
      </c>
      <c r="E15302" t="s">
        <v>1153</v>
      </c>
      <c r="F15302" t="s">
        <v>89</v>
      </c>
      <c r="G15302" t="s">
        <v>89</v>
      </c>
      <c r="H15302" t="s">
        <v>93</v>
      </c>
    </row>
    <row r="15303" spans="1:8" x14ac:dyDescent="0.25">
      <c r="A15303" t="s">
        <v>471</v>
      </c>
      <c r="B15303" t="s">
        <v>10812</v>
      </c>
      <c r="C15303" t="s">
        <v>89</v>
      </c>
      <c r="D15303" t="s">
        <v>1559</v>
      </c>
      <c r="E15303" t="s">
        <v>3601</v>
      </c>
      <c r="F15303" t="s">
        <v>89</v>
      </c>
      <c r="G15303" t="s">
        <v>89</v>
      </c>
      <c r="H15303" t="s">
        <v>93</v>
      </c>
    </row>
    <row r="15304" spans="1:8" x14ac:dyDescent="0.25">
      <c r="A15304" t="s">
        <v>471</v>
      </c>
      <c r="B15304" t="s">
        <v>3380</v>
      </c>
      <c r="C15304" t="s">
        <v>89</v>
      </c>
      <c r="D15304" t="s">
        <v>6365</v>
      </c>
      <c r="E15304" t="s">
        <v>1238</v>
      </c>
      <c r="F15304" t="s">
        <v>89</v>
      </c>
      <c r="G15304" t="s">
        <v>89</v>
      </c>
      <c r="H15304" t="s">
        <v>93</v>
      </c>
    </row>
    <row r="15305" spans="1:8" x14ac:dyDescent="0.25">
      <c r="A15305" t="s">
        <v>471</v>
      </c>
      <c r="B15305" t="s">
        <v>10813</v>
      </c>
      <c r="C15305" t="s">
        <v>89</v>
      </c>
      <c r="D15305" t="s">
        <v>10814</v>
      </c>
      <c r="E15305" t="s">
        <v>1180</v>
      </c>
      <c r="F15305" t="s">
        <v>89</v>
      </c>
      <c r="G15305" t="s">
        <v>89</v>
      </c>
      <c r="H15305" t="s">
        <v>93</v>
      </c>
    </row>
    <row r="15306" spans="1:8" x14ac:dyDescent="0.25">
      <c r="A15306" t="s">
        <v>471</v>
      </c>
      <c r="B15306" t="s">
        <v>10815</v>
      </c>
      <c r="C15306" t="s">
        <v>89</v>
      </c>
      <c r="D15306" t="s">
        <v>10816</v>
      </c>
      <c r="E15306" t="s">
        <v>10817</v>
      </c>
      <c r="F15306" t="s">
        <v>89</v>
      </c>
      <c r="G15306" t="s">
        <v>89</v>
      </c>
      <c r="H15306" t="s">
        <v>93</v>
      </c>
    </row>
    <row r="15307" spans="1:8" x14ac:dyDescent="0.25">
      <c r="A15307" t="s">
        <v>471</v>
      </c>
      <c r="B15307" t="s">
        <v>10818</v>
      </c>
      <c r="C15307" t="s">
        <v>89</v>
      </c>
      <c r="D15307" t="s">
        <v>10819</v>
      </c>
      <c r="E15307" t="s">
        <v>1485</v>
      </c>
      <c r="F15307" t="s">
        <v>89</v>
      </c>
      <c r="G15307" t="s">
        <v>89</v>
      </c>
      <c r="H15307" t="s">
        <v>93</v>
      </c>
    </row>
    <row r="15308" spans="1:8" x14ac:dyDescent="0.25">
      <c r="A15308" t="s">
        <v>471</v>
      </c>
      <c r="B15308" t="s">
        <v>10820</v>
      </c>
      <c r="C15308" t="s">
        <v>89</v>
      </c>
      <c r="D15308" t="s">
        <v>10821</v>
      </c>
      <c r="E15308" t="s">
        <v>2524</v>
      </c>
      <c r="F15308" t="s">
        <v>89</v>
      </c>
      <c r="G15308" t="s">
        <v>89</v>
      </c>
      <c r="H15308" t="s">
        <v>93</v>
      </c>
    </row>
    <row r="15309" spans="1:8" x14ac:dyDescent="0.25">
      <c r="A15309" t="s">
        <v>471</v>
      </c>
      <c r="B15309" t="s">
        <v>3535</v>
      </c>
      <c r="C15309" t="s">
        <v>89</v>
      </c>
      <c r="D15309" t="s">
        <v>89</v>
      </c>
      <c r="E15309" t="s">
        <v>1135</v>
      </c>
      <c r="F15309" t="s">
        <v>89</v>
      </c>
      <c r="G15309" t="s">
        <v>89</v>
      </c>
      <c r="H15309" t="s">
        <v>93</v>
      </c>
    </row>
    <row r="15310" spans="1:8" x14ac:dyDescent="0.25">
      <c r="A15310" t="s">
        <v>471</v>
      </c>
      <c r="B15310" t="s">
        <v>10993</v>
      </c>
      <c r="C15310" t="s">
        <v>89</v>
      </c>
      <c r="D15310" t="s">
        <v>89</v>
      </c>
      <c r="E15310" t="s">
        <v>1135</v>
      </c>
      <c r="F15310" t="s">
        <v>89</v>
      </c>
      <c r="G15310" t="s">
        <v>89</v>
      </c>
      <c r="H15310" t="s">
        <v>93</v>
      </c>
    </row>
    <row r="15311" spans="1:8" x14ac:dyDescent="0.25">
      <c r="A15311" t="s">
        <v>471</v>
      </c>
      <c r="B15311" t="s">
        <v>10822</v>
      </c>
      <c r="C15311" t="s">
        <v>89</v>
      </c>
      <c r="D15311" t="s">
        <v>89</v>
      </c>
      <c r="E15311" t="s">
        <v>1770</v>
      </c>
      <c r="F15311" t="s">
        <v>89</v>
      </c>
      <c r="G15311" t="s">
        <v>89</v>
      </c>
      <c r="H15311" t="s">
        <v>93</v>
      </c>
    </row>
    <row r="15312" spans="1:8" x14ac:dyDescent="0.25">
      <c r="A15312" t="s">
        <v>471</v>
      </c>
      <c r="B15312" t="s">
        <v>10943</v>
      </c>
      <c r="C15312" t="s">
        <v>89</v>
      </c>
      <c r="D15312" t="s">
        <v>10944</v>
      </c>
      <c r="E15312" t="s">
        <v>1164</v>
      </c>
      <c r="F15312" t="s">
        <v>89</v>
      </c>
      <c r="G15312" t="s">
        <v>89</v>
      </c>
      <c r="H15312" t="s">
        <v>93</v>
      </c>
    </row>
    <row r="15313" spans="1:8" x14ac:dyDescent="0.25">
      <c r="A15313" t="s">
        <v>471</v>
      </c>
      <c r="B15313" t="s">
        <v>10945</v>
      </c>
      <c r="C15313" t="s">
        <v>89</v>
      </c>
      <c r="D15313" t="s">
        <v>10946</v>
      </c>
      <c r="E15313" t="s">
        <v>10839</v>
      </c>
      <c r="F15313" t="s">
        <v>89</v>
      </c>
      <c r="G15313" t="s">
        <v>89</v>
      </c>
      <c r="H15313" t="s">
        <v>93</v>
      </c>
    </row>
    <row r="15314" spans="1:8" x14ac:dyDescent="0.25">
      <c r="A15314" t="s">
        <v>471</v>
      </c>
      <c r="B15314" t="s">
        <v>10823</v>
      </c>
      <c r="C15314" t="s">
        <v>89</v>
      </c>
      <c r="D15314" t="s">
        <v>10824</v>
      </c>
      <c r="E15314" t="s">
        <v>1100</v>
      </c>
      <c r="F15314" t="s">
        <v>89</v>
      </c>
      <c r="G15314" t="s">
        <v>89</v>
      </c>
      <c r="H15314" t="s">
        <v>93</v>
      </c>
    </row>
    <row r="15315" spans="1:8" x14ac:dyDescent="0.25">
      <c r="A15315" t="s">
        <v>471</v>
      </c>
      <c r="B15315" t="s">
        <v>10825</v>
      </c>
      <c r="C15315" t="s">
        <v>89</v>
      </c>
      <c r="D15315" t="s">
        <v>10826</v>
      </c>
      <c r="E15315" t="s">
        <v>4729</v>
      </c>
      <c r="F15315" t="s">
        <v>89</v>
      </c>
      <c r="G15315" t="s">
        <v>89</v>
      </c>
      <c r="H15315" t="s">
        <v>93</v>
      </c>
    </row>
    <row r="15316" spans="1:8" x14ac:dyDescent="0.25">
      <c r="A15316" t="s">
        <v>471</v>
      </c>
      <c r="B15316" t="s">
        <v>10827</v>
      </c>
      <c r="C15316" t="s">
        <v>89</v>
      </c>
      <c r="D15316" t="s">
        <v>10828</v>
      </c>
      <c r="E15316" t="s">
        <v>1105</v>
      </c>
      <c r="F15316" t="s">
        <v>89</v>
      </c>
      <c r="G15316" t="s">
        <v>89</v>
      </c>
      <c r="H15316" t="s">
        <v>93</v>
      </c>
    </row>
    <row r="15317" spans="1:8" x14ac:dyDescent="0.25">
      <c r="A15317" t="s">
        <v>471</v>
      </c>
      <c r="B15317" t="s">
        <v>10829</v>
      </c>
      <c r="C15317" t="s">
        <v>89</v>
      </c>
      <c r="D15317" t="s">
        <v>10830</v>
      </c>
      <c r="E15317" t="s">
        <v>1097</v>
      </c>
      <c r="F15317" t="s">
        <v>89</v>
      </c>
      <c r="G15317" t="s">
        <v>89</v>
      </c>
      <c r="H15317" t="s">
        <v>93</v>
      </c>
    </row>
    <row r="15318" spans="1:8" x14ac:dyDescent="0.25">
      <c r="A15318" t="s">
        <v>471</v>
      </c>
      <c r="B15318" t="s">
        <v>10831</v>
      </c>
      <c r="C15318" t="s">
        <v>89</v>
      </c>
      <c r="D15318" t="s">
        <v>10832</v>
      </c>
      <c r="E15318" t="s">
        <v>3585</v>
      </c>
      <c r="F15318" t="s">
        <v>89</v>
      </c>
      <c r="G15318" t="s">
        <v>89</v>
      </c>
      <c r="H15318" t="s">
        <v>93</v>
      </c>
    </row>
    <row r="15319" spans="1:8" x14ac:dyDescent="0.25">
      <c r="A15319" t="s">
        <v>471</v>
      </c>
      <c r="B15319" t="s">
        <v>10833</v>
      </c>
      <c r="C15319" t="s">
        <v>89</v>
      </c>
      <c r="D15319" t="s">
        <v>10834</v>
      </c>
      <c r="E15319" t="s">
        <v>1615</v>
      </c>
      <c r="F15319" t="s">
        <v>89</v>
      </c>
      <c r="G15319" t="s">
        <v>89</v>
      </c>
      <c r="H15319" t="s">
        <v>93</v>
      </c>
    </row>
    <row r="15320" spans="1:8" x14ac:dyDescent="0.25">
      <c r="A15320" t="s">
        <v>471</v>
      </c>
      <c r="B15320" t="s">
        <v>10835</v>
      </c>
      <c r="C15320" t="s">
        <v>89</v>
      </c>
      <c r="D15320" t="s">
        <v>10836</v>
      </c>
      <c r="E15320" t="s">
        <v>3473</v>
      </c>
      <c r="F15320" t="s">
        <v>89</v>
      </c>
      <c r="G15320" t="s">
        <v>89</v>
      </c>
      <c r="H15320" t="s">
        <v>93</v>
      </c>
    </row>
    <row r="15321" spans="1:8" x14ac:dyDescent="0.25">
      <c r="A15321" t="s">
        <v>471</v>
      </c>
      <c r="B15321" t="s">
        <v>10837</v>
      </c>
      <c r="C15321" t="s">
        <v>89</v>
      </c>
      <c r="D15321" t="s">
        <v>10838</v>
      </c>
      <c r="E15321" t="s">
        <v>10839</v>
      </c>
      <c r="F15321" t="s">
        <v>89</v>
      </c>
      <c r="G15321" t="s">
        <v>89</v>
      </c>
      <c r="H15321" t="s">
        <v>93</v>
      </c>
    </row>
    <row r="15322" spans="1:8" x14ac:dyDescent="0.25">
      <c r="A15322" t="s">
        <v>471</v>
      </c>
      <c r="B15322" t="s">
        <v>10840</v>
      </c>
      <c r="C15322" t="s">
        <v>89</v>
      </c>
      <c r="D15322" t="s">
        <v>10841</v>
      </c>
      <c r="E15322" t="s">
        <v>1194</v>
      </c>
      <c r="F15322" t="s">
        <v>89</v>
      </c>
      <c r="G15322" t="s">
        <v>89</v>
      </c>
      <c r="H15322" t="s">
        <v>93</v>
      </c>
    </row>
    <row r="15323" spans="1:8" x14ac:dyDescent="0.25">
      <c r="A15323" t="s">
        <v>471</v>
      </c>
      <c r="B15323" t="s">
        <v>10844</v>
      </c>
      <c r="C15323" t="s">
        <v>89</v>
      </c>
      <c r="D15323" t="s">
        <v>10845</v>
      </c>
      <c r="E15323" t="s">
        <v>1105</v>
      </c>
      <c r="F15323" t="s">
        <v>89</v>
      </c>
      <c r="G15323" t="s">
        <v>89</v>
      </c>
      <c r="H15323" t="s">
        <v>93</v>
      </c>
    </row>
    <row r="15324" spans="1:8" x14ac:dyDescent="0.25">
      <c r="A15324" t="s">
        <v>471</v>
      </c>
      <c r="B15324" t="s">
        <v>7469</v>
      </c>
      <c r="C15324" t="s">
        <v>89</v>
      </c>
      <c r="D15324" t="s">
        <v>10846</v>
      </c>
      <c r="E15324" t="s">
        <v>1427</v>
      </c>
      <c r="F15324" t="s">
        <v>89</v>
      </c>
      <c r="G15324" t="s">
        <v>89</v>
      </c>
      <c r="H15324" t="s">
        <v>93</v>
      </c>
    </row>
    <row r="15325" spans="1:8" x14ac:dyDescent="0.25">
      <c r="A15325" t="s">
        <v>471</v>
      </c>
      <c r="B15325" t="s">
        <v>10847</v>
      </c>
      <c r="C15325" t="s">
        <v>89</v>
      </c>
      <c r="D15325" t="s">
        <v>10848</v>
      </c>
      <c r="E15325" t="s">
        <v>2665</v>
      </c>
      <c r="F15325" t="s">
        <v>89</v>
      </c>
      <c r="G15325" t="s">
        <v>89</v>
      </c>
      <c r="H15325" t="s">
        <v>93</v>
      </c>
    </row>
    <row r="15326" spans="1:8" x14ac:dyDescent="0.25">
      <c r="A15326" t="s">
        <v>471</v>
      </c>
      <c r="B15326" t="s">
        <v>10851</v>
      </c>
      <c r="C15326" t="s">
        <v>89</v>
      </c>
      <c r="D15326" t="s">
        <v>10852</v>
      </c>
      <c r="E15326" t="s">
        <v>1355</v>
      </c>
      <c r="F15326" t="s">
        <v>89</v>
      </c>
      <c r="G15326" t="s">
        <v>89</v>
      </c>
      <c r="H15326" t="s">
        <v>93</v>
      </c>
    </row>
    <row r="15327" spans="1:8" x14ac:dyDescent="0.25">
      <c r="A15327" t="s">
        <v>471</v>
      </c>
      <c r="B15327" t="s">
        <v>10853</v>
      </c>
      <c r="C15327" t="s">
        <v>89</v>
      </c>
      <c r="D15327" t="s">
        <v>10854</v>
      </c>
      <c r="E15327" t="s">
        <v>2404</v>
      </c>
      <c r="F15327" t="s">
        <v>89</v>
      </c>
      <c r="G15327" t="s">
        <v>89</v>
      </c>
      <c r="H15327" t="s">
        <v>93</v>
      </c>
    </row>
    <row r="15328" spans="1:8" x14ac:dyDescent="0.25">
      <c r="A15328" t="s">
        <v>471</v>
      </c>
      <c r="B15328" t="s">
        <v>10855</v>
      </c>
      <c r="C15328" t="s">
        <v>89</v>
      </c>
      <c r="D15328" t="s">
        <v>10856</v>
      </c>
      <c r="E15328" t="s">
        <v>3578</v>
      </c>
      <c r="F15328" t="s">
        <v>89</v>
      </c>
      <c r="G15328" t="s">
        <v>89</v>
      </c>
      <c r="H15328" t="s">
        <v>93</v>
      </c>
    </row>
    <row r="15329" spans="1:8" x14ac:dyDescent="0.25">
      <c r="A15329" t="s">
        <v>471</v>
      </c>
      <c r="B15329" t="s">
        <v>10859</v>
      </c>
      <c r="C15329" t="s">
        <v>89</v>
      </c>
      <c r="D15329" t="s">
        <v>10860</v>
      </c>
      <c r="E15329" t="s">
        <v>10861</v>
      </c>
      <c r="F15329" t="s">
        <v>89</v>
      </c>
      <c r="G15329" t="s">
        <v>89</v>
      </c>
      <c r="H15329" t="s">
        <v>93</v>
      </c>
    </row>
    <row r="15330" spans="1:8" x14ac:dyDescent="0.25">
      <c r="A15330" t="s">
        <v>471</v>
      </c>
      <c r="B15330" t="s">
        <v>10862</v>
      </c>
      <c r="C15330" t="s">
        <v>89</v>
      </c>
      <c r="D15330" t="s">
        <v>10863</v>
      </c>
      <c r="E15330" t="s">
        <v>7718</v>
      </c>
      <c r="F15330" t="s">
        <v>89</v>
      </c>
      <c r="G15330" t="s">
        <v>89</v>
      </c>
      <c r="H15330" t="s">
        <v>93</v>
      </c>
    </row>
    <row r="15331" spans="1:8" x14ac:dyDescent="0.25">
      <c r="A15331" t="s">
        <v>471</v>
      </c>
      <c r="B15331" t="s">
        <v>10864</v>
      </c>
      <c r="C15331" t="s">
        <v>89</v>
      </c>
      <c r="D15331" t="s">
        <v>10865</v>
      </c>
      <c r="E15331" t="s">
        <v>10866</v>
      </c>
      <c r="F15331" t="s">
        <v>89</v>
      </c>
      <c r="G15331" t="s">
        <v>89</v>
      </c>
      <c r="H15331" t="s">
        <v>93</v>
      </c>
    </row>
    <row r="15332" spans="1:8" x14ac:dyDescent="0.25">
      <c r="A15332" t="s">
        <v>471</v>
      </c>
      <c r="B15332" t="s">
        <v>10867</v>
      </c>
      <c r="C15332" t="s">
        <v>89</v>
      </c>
      <c r="D15332" t="s">
        <v>10868</v>
      </c>
      <c r="E15332" t="s">
        <v>1153</v>
      </c>
      <c r="F15332" t="s">
        <v>89</v>
      </c>
      <c r="G15332" t="s">
        <v>89</v>
      </c>
      <c r="H15332" t="s">
        <v>93</v>
      </c>
    </row>
    <row r="15333" spans="1:8" x14ac:dyDescent="0.25">
      <c r="A15333" t="s">
        <v>471</v>
      </c>
      <c r="B15333" t="s">
        <v>10869</v>
      </c>
      <c r="C15333" t="s">
        <v>89</v>
      </c>
      <c r="D15333" t="s">
        <v>10870</v>
      </c>
      <c r="E15333" t="s">
        <v>1770</v>
      </c>
      <c r="F15333" t="s">
        <v>89</v>
      </c>
      <c r="G15333" t="s">
        <v>89</v>
      </c>
      <c r="H15333" t="s">
        <v>93</v>
      </c>
    </row>
    <row r="15334" spans="1:8" x14ac:dyDescent="0.25">
      <c r="A15334" t="s">
        <v>471</v>
      </c>
      <c r="B15334" t="s">
        <v>10871</v>
      </c>
      <c r="C15334" t="s">
        <v>89</v>
      </c>
      <c r="D15334" t="s">
        <v>10872</v>
      </c>
      <c r="E15334" t="s">
        <v>2925</v>
      </c>
      <c r="F15334" t="s">
        <v>89</v>
      </c>
      <c r="G15334" t="s">
        <v>89</v>
      </c>
      <c r="H15334" t="s">
        <v>93</v>
      </c>
    </row>
    <row r="15335" spans="1:8" x14ac:dyDescent="0.25">
      <c r="A15335" t="s">
        <v>471</v>
      </c>
      <c r="B15335" t="s">
        <v>10873</v>
      </c>
      <c r="C15335" t="s">
        <v>89</v>
      </c>
      <c r="D15335" t="s">
        <v>10874</v>
      </c>
      <c r="E15335" t="s">
        <v>1142</v>
      </c>
      <c r="F15335" t="s">
        <v>89</v>
      </c>
      <c r="G15335" t="s">
        <v>89</v>
      </c>
      <c r="H15335" t="s">
        <v>93</v>
      </c>
    </row>
    <row r="15336" spans="1:8" x14ac:dyDescent="0.25">
      <c r="A15336" t="s">
        <v>471</v>
      </c>
      <c r="B15336" t="s">
        <v>10921</v>
      </c>
      <c r="C15336" t="s">
        <v>89</v>
      </c>
      <c r="D15336" t="s">
        <v>10922</v>
      </c>
      <c r="E15336" t="s">
        <v>1194</v>
      </c>
      <c r="F15336" t="s">
        <v>89</v>
      </c>
      <c r="G15336" t="s">
        <v>89</v>
      </c>
      <c r="H15336" t="s">
        <v>93</v>
      </c>
    </row>
    <row r="15337" spans="1:8" x14ac:dyDescent="0.25">
      <c r="A15337" t="s">
        <v>471</v>
      </c>
      <c r="B15337" t="s">
        <v>10994</v>
      </c>
      <c r="C15337" t="s">
        <v>89</v>
      </c>
      <c r="D15337" t="s">
        <v>10995</v>
      </c>
      <c r="E15337" t="s">
        <v>1164</v>
      </c>
      <c r="F15337" t="s">
        <v>89</v>
      </c>
      <c r="G15337" t="s">
        <v>89</v>
      </c>
      <c r="H15337" t="s">
        <v>93</v>
      </c>
    </row>
    <row r="15338" spans="1:8" x14ac:dyDescent="0.25">
      <c r="A15338" t="s">
        <v>471</v>
      </c>
      <c r="B15338" t="s">
        <v>10875</v>
      </c>
      <c r="C15338" t="s">
        <v>89</v>
      </c>
      <c r="D15338" t="s">
        <v>10876</v>
      </c>
      <c r="E15338" t="s">
        <v>1447</v>
      </c>
      <c r="F15338" t="s">
        <v>89</v>
      </c>
      <c r="G15338" t="s">
        <v>89</v>
      </c>
      <c r="H15338" t="s">
        <v>93</v>
      </c>
    </row>
    <row r="15339" spans="1:8" x14ac:dyDescent="0.25">
      <c r="A15339" t="s">
        <v>471</v>
      </c>
      <c r="B15339" t="s">
        <v>1555</v>
      </c>
      <c r="C15339" t="s">
        <v>89</v>
      </c>
      <c r="D15339" t="s">
        <v>10877</v>
      </c>
      <c r="E15339" t="s">
        <v>1119</v>
      </c>
      <c r="F15339" t="s">
        <v>89</v>
      </c>
      <c r="G15339" t="s">
        <v>89</v>
      </c>
      <c r="H15339" t="s">
        <v>93</v>
      </c>
    </row>
    <row r="15340" spans="1:8" x14ac:dyDescent="0.25">
      <c r="A15340" t="s">
        <v>471</v>
      </c>
      <c r="B15340" t="s">
        <v>1421</v>
      </c>
      <c r="C15340" t="s">
        <v>89</v>
      </c>
      <c r="D15340" t="s">
        <v>10878</v>
      </c>
      <c r="E15340" t="s">
        <v>1485</v>
      </c>
      <c r="F15340" t="s">
        <v>89</v>
      </c>
      <c r="G15340" t="s">
        <v>89</v>
      </c>
      <c r="H15340" t="s">
        <v>93</v>
      </c>
    </row>
    <row r="15341" spans="1:8" x14ac:dyDescent="0.25">
      <c r="A15341" t="s">
        <v>471</v>
      </c>
      <c r="B15341" t="s">
        <v>1501</v>
      </c>
      <c r="C15341" t="s">
        <v>89</v>
      </c>
      <c r="D15341" t="s">
        <v>10876</v>
      </c>
      <c r="E15341" t="s">
        <v>1447</v>
      </c>
      <c r="F15341" t="s">
        <v>89</v>
      </c>
      <c r="G15341" t="s">
        <v>89</v>
      </c>
      <c r="H15341" t="s">
        <v>93</v>
      </c>
    </row>
    <row r="15342" spans="1:8" x14ac:dyDescent="0.25">
      <c r="A15342" t="s">
        <v>471</v>
      </c>
      <c r="B15342" t="s">
        <v>6097</v>
      </c>
      <c r="C15342" t="s">
        <v>89</v>
      </c>
      <c r="D15342" t="s">
        <v>10879</v>
      </c>
      <c r="E15342" t="s">
        <v>8497</v>
      </c>
      <c r="F15342" t="s">
        <v>89</v>
      </c>
      <c r="G15342" t="s">
        <v>89</v>
      </c>
      <c r="H15342" t="s">
        <v>93</v>
      </c>
    </row>
    <row r="15343" spans="1:8" x14ac:dyDescent="0.25">
      <c r="A15343" t="s">
        <v>471</v>
      </c>
      <c r="B15343" t="s">
        <v>1434</v>
      </c>
      <c r="C15343" t="s">
        <v>89</v>
      </c>
      <c r="D15343" t="s">
        <v>10880</v>
      </c>
      <c r="E15343" t="s">
        <v>10881</v>
      </c>
      <c r="F15343" t="s">
        <v>89</v>
      </c>
      <c r="G15343" t="s">
        <v>89</v>
      </c>
      <c r="H15343" t="s">
        <v>93</v>
      </c>
    </row>
    <row r="15344" spans="1:8" x14ac:dyDescent="0.25">
      <c r="A15344" t="s">
        <v>471</v>
      </c>
      <c r="B15344" t="s">
        <v>6221</v>
      </c>
      <c r="C15344" t="s">
        <v>89</v>
      </c>
      <c r="D15344" t="s">
        <v>10888</v>
      </c>
      <c r="E15344" t="s">
        <v>1162</v>
      </c>
      <c r="F15344" t="s">
        <v>89</v>
      </c>
      <c r="G15344" t="s">
        <v>89</v>
      </c>
      <c r="H15344" t="s">
        <v>93</v>
      </c>
    </row>
    <row r="15345" spans="1:8" x14ac:dyDescent="0.25">
      <c r="A15345" t="s">
        <v>471</v>
      </c>
      <c r="B15345" t="s">
        <v>10886</v>
      </c>
      <c r="C15345" t="s">
        <v>89</v>
      </c>
      <c r="D15345" t="s">
        <v>10887</v>
      </c>
      <c r="E15345" t="s">
        <v>1278</v>
      </c>
      <c r="F15345" t="s">
        <v>89</v>
      </c>
      <c r="G15345" t="s">
        <v>89</v>
      </c>
      <c r="H15345" t="s">
        <v>93</v>
      </c>
    </row>
    <row r="15346" spans="1:8" x14ac:dyDescent="0.25">
      <c r="A15346" t="s">
        <v>471</v>
      </c>
      <c r="B15346" t="s">
        <v>10884</v>
      </c>
      <c r="C15346" t="s">
        <v>89</v>
      </c>
      <c r="D15346" t="s">
        <v>10885</v>
      </c>
      <c r="E15346" t="s">
        <v>1377</v>
      </c>
      <c r="F15346" t="s">
        <v>89</v>
      </c>
      <c r="G15346" t="s">
        <v>89</v>
      </c>
      <c r="H15346" t="s">
        <v>93</v>
      </c>
    </row>
    <row r="15347" spans="1:8" x14ac:dyDescent="0.25">
      <c r="A15347" t="s">
        <v>471</v>
      </c>
      <c r="B15347" t="s">
        <v>6223</v>
      </c>
      <c r="C15347" t="s">
        <v>89</v>
      </c>
      <c r="D15347" t="s">
        <v>10883</v>
      </c>
      <c r="E15347" t="s">
        <v>1272</v>
      </c>
      <c r="F15347" t="s">
        <v>89</v>
      </c>
      <c r="G15347" t="s">
        <v>89</v>
      </c>
      <c r="H15347" t="s">
        <v>93</v>
      </c>
    </row>
    <row r="15348" spans="1:8" x14ac:dyDescent="0.25">
      <c r="A15348" t="s">
        <v>471</v>
      </c>
      <c r="B15348" t="s">
        <v>1417</v>
      </c>
      <c r="C15348" t="s">
        <v>89</v>
      </c>
      <c r="D15348" t="s">
        <v>10882</v>
      </c>
      <c r="E15348" t="s">
        <v>1506</v>
      </c>
      <c r="F15348" t="s">
        <v>89</v>
      </c>
      <c r="G15348" t="s">
        <v>89</v>
      </c>
      <c r="H15348" t="s">
        <v>93</v>
      </c>
    </row>
    <row r="15349" spans="1:8" x14ac:dyDescent="0.25">
      <c r="A15349" t="s">
        <v>471</v>
      </c>
      <c r="B15349" t="s">
        <v>10889</v>
      </c>
      <c r="C15349" t="s">
        <v>89</v>
      </c>
      <c r="D15349" t="s">
        <v>10890</v>
      </c>
      <c r="E15349" t="s">
        <v>1162</v>
      </c>
      <c r="F15349" t="s">
        <v>89</v>
      </c>
      <c r="G15349" t="s">
        <v>89</v>
      </c>
      <c r="H15349" t="s">
        <v>93</v>
      </c>
    </row>
    <row r="15350" spans="1:8" x14ac:dyDescent="0.25">
      <c r="A15350" t="s">
        <v>471</v>
      </c>
      <c r="B15350" t="s">
        <v>1428</v>
      </c>
      <c r="C15350" t="s">
        <v>89</v>
      </c>
      <c r="D15350" t="s">
        <v>10891</v>
      </c>
      <c r="E15350" t="s">
        <v>1427</v>
      </c>
      <c r="F15350" t="s">
        <v>89</v>
      </c>
      <c r="G15350" t="s">
        <v>89</v>
      </c>
      <c r="H15350" t="s">
        <v>93</v>
      </c>
    </row>
    <row r="15351" spans="1:8" x14ac:dyDescent="0.25">
      <c r="A15351" t="s">
        <v>471</v>
      </c>
      <c r="B15351" t="s">
        <v>10892</v>
      </c>
      <c r="C15351" t="s">
        <v>89</v>
      </c>
      <c r="D15351" t="s">
        <v>10893</v>
      </c>
      <c r="E15351" t="s">
        <v>2668</v>
      </c>
      <c r="F15351" t="s">
        <v>89</v>
      </c>
      <c r="G15351" t="s">
        <v>89</v>
      </c>
      <c r="H15351" t="s">
        <v>93</v>
      </c>
    </row>
    <row r="15352" spans="1:8" x14ac:dyDescent="0.25">
      <c r="A15352" t="s">
        <v>471</v>
      </c>
      <c r="B15352" t="s">
        <v>10923</v>
      </c>
      <c r="C15352" t="s">
        <v>89</v>
      </c>
      <c r="D15352" t="s">
        <v>89</v>
      </c>
      <c r="E15352" t="s">
        <v>1194</v>
      </c>
      <c r="F15352" t="s">
        <v>89</v>
      </c>
      <c r="G15352" t="s">
        <v>89</v>
      </c>
      <c r="H15352" t="s">
        <v>93</v>
      </c>
    </row>
    <row r="15353" spans="1:8" x14ac:dyDescent="0.25">
      <c r="A15353" t="s">
        <v>471</v>
      </c>
      <c r="B15353" t="s">
        <v>10924</v>
      </c>
      <c r="C15353" t="s">
        <v>89</v>
      </c>
      <c r="D15353" t="s">
        <v>89</v>
      </c>
      <c r="E15353" t="s">
        <v>1194</v>
      </c>
      <c r="F15353" t="s">
        <v>89</v>
      </c>
      <c r="G15353" t="s">
        <v>89</v>
      </c>
      <c r="H15353" t="s">
        <v>93</v>
      </c>
    </row>
    <row r="15354" spans="1:8" x14ac:dyDescent="0.25">
      <c r="A15354" t="s">
        <v>471</v>
      </c>
      <c r="B15354" t="s">
        <v>10966</v>
      </c>
      <c r="C15354" t="s">
        <v>89</v>
      </c>
      <c r="D15354" t="s">
        <v>89</v>
      </c>
      <c r="E15354" t="s">
        <v>1194</v>
      </c>
      <c r="F15354" t="s">
        <v>89</v>
      </c>
      <c r="G15354" t="s">
        <v>89</v>
      </c>
      <c r="H15354" t="s">
        <v>93</v>
      </c>
    </row>
    <row r="15355" spans="1:8" x14ac:dyDescent="0.25">
      <c r="A15355" t="s">
        <v>471</v>
      </c>
      <c r="B15355" t="s">
        <v>10967</v>
      </c>
      <c r="C15355" t="s">
        <v>89</v>
      </c>
      <c r="D15355" t="s">
        <v>89</v>
      </c>
      <c r="E15355" t="s">
        <v>1194</v>
      </c>
      <c r="F15355" t="s">
        <v>89</v>
      </c>
      <c r="G15355" t="s">
        <v>89</v>
      </c>
      <c r="H15355" t="s">
        <v>93</v>
      </c>
    </row>
    <row r="15356" spans="1:8" x14ac:dyDescent="0.25">
      <c r="A15356" t="s">
        <v>471</v>
      </c>
      <c r="B15356" t="s">
        <v>10955</v>
      </c>
      <c r="C15356" t="s">
        <v>89</v>
      </c>
      <c r="D15356" t="s">
        <v>89</v>
      </c>
      <c r="E15356" t="s">
        <v>2404</v>
      </c>
      <c r="F15356" t="s">
        <v>89</v>
      </c>
      <c r="G15356" t="s">
        <v>89</v>
      </c>
      <c r="H15356" t="s">
        <v>93</v>
      </c>
    </row>
    <row r="15357" spans="1:8" x14ac:dyDescent="0.25">
      <c r="A15357" t="s">
        <v>471</v>
      </c>
      <c r="B15357" t="s">
        <v>10894</v>
      </c>
      <c r="C15357" t="s">
        <v>89</v>
      </c>
      <c r="D15357" t="s">
        <v>89</v>
      </c>
      <c r="E15357" t="s">
        <v>2404</v>
      </c>
      <c r="F15357" t="s">
        <v>89</v>
      </c>
      <c r="G15357" t="s">
        <v>89</v>
      </c>
      <c r="H15357" t="s">
        <v>93</v>
      </c>
    </row>
    <row r="15358" spans="1:8" x14ac:dyDescent="0.25">
      <c r="A15358" t="s">
        <v>471</v>
      </c>
      <c r="B15358" t="s">
        <v>10895</v>
      </c>
      <c r="C15358" t="s">
        <v>89</v>
      </c>
      <c r="D15358" t="s">
        <v>89</v>
      </c>
      <c r="E15358" t="s">
        <v>2668</v>
      </c>
      <c r="F15358" t="s">
        <v>89</v>
      </c>
      <c r="G15358" t="s">
        <v>89</v>
      </c>
      <c r="H15358" t="s">
        <v>93</v>
      </c>
    </row>
    <row r="15359" spans="1:8" x14ac:dyDescent="0.25">
      <c r="A15359" t="s">
        <v>471</v>
      </c>
      <c r="B15359" t="s">
        <v>10971</v>
      </c>
      <c r="C15359" t="s">
        <v>89</v>
      </c>
      <c r="D15359" t="s">
        <v>89</v>
      </c>
      <c r="E15359" t="s">
        <v>1115</v>
      </c>
      <c r="F15359" t="s">
        <v>89</v>
      </c>
      <c r="G15359" t="s">
        <v>89</v>
      </c>
      <c r="H15359" t="s">
        <v>93</v>
      </c>
    </row>
    <row r="15360" spans="1:8" x14ac:dyDescent="0.25">
      <c r="A15360" t="s">
        <v>471</v>
      </c>
      <c r="B15360" t="s">
        <v>10972</v>
      </c>
      <c r="C15360" t="s">
        <v>89</v>
      </c>
      <c r="D15360" t="s">
        <v>89</v>
      </c>
      <c r="E15360" t="s">
        <v>1115</v>
      </c>
      <c r="F15360" t="s">
        <v>89</v>
      </c>
      <c r="G15360" t="s">
        <v>89</v>
      </c>
      <c r="H15360" t="s">
        <v>93</v>
      </c>
    </row>
    <row r="15361" spans="1:8" x14ac:dyDescent="0.25">
      <c r="A15361" t="s">
        <v>471</v>
      </c>
      <c r="B15361" t="s">
        <v>10973</v>
      </c>
      <c r="C15361" t="s">
        <v>89</v>
      </c>
      <c r="D15361" t="s">
        <v>89</v>
      </c>
      <c r="E15361" t="s">
        <v>1115</v>
      </c>
      <c r="F15361" t="s">
        <v>89</v>
      </c>
      <c r="G15361" t="s">
        <v>89</v>
      </c>
      <c r="H15361" t="s">
        <v>93</v>
      </c>
    </row>
    <row r="15362" spans="1:8" x14ac:dyDescent="0.25">
      <c r="A15362" t="s">
        <v>471</v>
      </c>
      <c r="B15362" t="s">
        <v>10927</v>
      </c>
      <c r="C15362" t="s">
        <v>89</v>
      </c>
      <c r="D15362" t="s">
        <v>10928</v>
      </c>
      <c r="E15362" t="s">
        <v>1119</v>
      </c>
      <c r="F15362" t="s">
        <v>89</v>
      </c>
      <c r="G15362" t="s">
        <v>89</v>
      </c>
      <c r="H15362" t="s">
        <v>93</v>
      </c>
    </row>
    <row r="15363" spans="1:8" x14ac:dyDescent="0.25">
      <c r="A15363" t="s">
        <v>471</v>
      </c>
      <c r="B15363" t="s">
        <v>10897</v>
      </c>
      <c r="C15363" t="s">
        <v>89</v>
      </c>
      <c r="D15363" t="s">
        <v>89</v>
      </c>
      <c r="E15363" t="s">
        <v>1427</v>
      </c>
      <c r="F15363" t="s">
        <v>89</v>
      </c>
      <c r="G15363" t="s">
        <v>89</v>
      </c>
      <c r="H15363" t="s">
        <v>93</v>
      </c>
    </row>
    <row r="15364" spans="1:8" x14ac:dyDescent="0.25">
      <c r="A15364" t="s">
        <v>471</v>
      </c>
      <c r="B15364" t="s">
        <v>10900</v>
      </c>
      <c r="C15364" t="s">
        <v>89</v>
      </c>
      <c r="D15364" t="s">
        <v>89</v>
      </c>
      <c r="E15364" t="s">
        <v>1427</v>
      </c>
      <c r="F15364" t="s">
        <v>89</v>
      </c>
      <c r="G15364" t="s">
        <v>89</v>
      </c>
      <c r="H15364" t="s">
        <v>93</v>
      </c>
    </row>
    <row r="15365" spans="1:8" x14ac:dyDescent="0.25">
      <c r="A15365" t="s">
        <v>471</v>
      </c>
      <c r="B15365" t="s">
        <v>10901</v>
      </c>
      <c r="C15365" t="s">
        <v>89</v>
      </c>
      <c r="D15365" t="s">
        <v>89</v>
      </c>
      <c r="E15365" t="s">
        <v>1427</v>
      </c>
      <c r="F15365" t="s">
        <v>89</v>
      </c>
      <c r="G15365" t="s">
        <v>89</v>
      </c>
      <c r="H15365" t="s">
        <v>93</v>
      </c>
    </row>
    <row r="15366" spans="1:8" x14ac:dyDescent="0.25">
      <c r="A15366" t="s">
        <v>471</v>
      </c>
      <c r="B15366" t="s">
        <v>10902</v>
      </c>
      <c r="C15366" t="s">
        <v>89</v>
      </c>
      <c r="D15366" t="s">
        <v>89</v>
      </c>
      <c r="E15366" t="s">
        <v>1133</v>
      </c>
      <c r="F15366" t="s">
        <v>89</v>
      </c>
      <c r="G15366" t="s">
        <v>89</v>
      </c>
      <c r="H15366" t="s">
        <v>93</v>
      </c>
    </row>
    <row r="15367" spans="1:8" x14ac:dyDescent="0.25">
      <c r="A15367" t="s">
        <v>471</v>
      </c>
      <c r="B15367" t="s">
        <v>10903</v>
      </c>
      <c r="C15367" t="s">
        <v>89</v>
      </c>
      <c r="D15367" t="s">
        <v>89</v>
      </c>
      <c r="E15367" t="s">
        <v>1133</v>
      </c>
      <c r="F15367" t="s">
        <v>89</v>
      </c>
      <c r="G15367" t="s">
        <v>89</v>
      </c>
      <c r="H15367" t="s">
        <v>93</v>
      </c>
    </row>
    <row r="15368" spans="1:8" x14ac:dyDescent="0.25">
      <c r="A15368" t="s">
        <v>471</v>
      </c>
      <c r="B15368" t="s">
        <v>10904</v>
      </c>
      <c r="C15368" t="s">
        <v>89</v>
      </c>
      <c r="D15368" t="s">
        <v>89</v>
      </c>
      <c r="E15368" t="s">
        <v>1221</v>
      </c>
      <c r="F15368" t="s">
        <v>89</v>
      </c>
      <c r="G15368" t="s">
        <v>89</v>
      </c>
      <c r="H15368" t="s">
        <v>93</v>
      </c>
    </row>
    <row r="15369" spans="1:8" x14ac:dyDescent="0.25">
      <c r="A15369" t="s">
        <v>471</v>
      </c>
      <c r="B15369" t="s">
        <v>10905</v>
      </c>
      <c r="C15369" t="s">
        <v>89</v>
      </c>
      <c r="D15369" t="s">
        <v>89</v>
      </c>
      <c r="E15369" t="s">
        <v>1221</v>
      </c>
      <c r="F15369" t="s">
        <v>89</v>
      </c>
      <c r="G15369" t="s">
        <v>89</v>
      </c>
      <c r="H15369" t="s">
        <v>93</v>
      </c>
    </row>
    <row r="15370" spans="1:8" x14ac:dyDescent="0.25">
      <c r="A15370" t="s">
        <v>471</v>
      </c>
      <c r="B15370" t="s">
        <v>10906</v>
      </c>
      <c r="C15370" t="s">
        <v>89</v>
      </c>
      <c r="D15370" t="s">
        <v>89</v>
      </c>
      <c r="E15370" t="s">
        <v>1221</v>
      </c>
      <c r="F15370" t="s">
        <v>89</v>
      </c>
      <c r="G15370" t="s">
        <v>89</v>
      </c>
      <c r="H15370" t="s">
        <v>93</v>
      </c>
    </row>
    <row r="15371" spans="1:8" x14ac:dyDescent="0.25">
      <c r="A15371" t="s">
        <v>471</v>
      </c>
      <c r="B15371" t="s">
        <v>6350</v>
      </c>
      <c r="C15371" t="s">
        <v>89</v>
      </c>
      <c r="D15371" t="s">
        <v>89</v>
      </c>
      <c r="E15371" t="s">
        <v>1133</v>
      </c>
      <c r="F15371" t="s">
        <v>89</v>
      </c>
      <c r="G15371" t="s">
        <v>89</v>
      </c>
      <c r="H15371" t="s">
        <v>93</v>
      </c>
    </row>
    <row r="15372" spans="1:8" x14ac:dyDescent="0.25">
      <c r="A15372" t="s">
        <v>471</v>
      </c>
      <c r="B15372" t="s">
        <v>10907</v>
      </c>
      <c r="C15372" t="s">
        <v>89</v>
      </c>
      <c r="D15372" t="s">
        <v>89</v>
      </c>
      <c r="E15372" t="s">
        <v>1233</v>
      </c>
      <c r="F15372" t="s">
        <v>89</v>
      </c>
      <c r="G15372" t="s">
        <v>89</v>
      </c>
      <c r="H15372" t="s">
        <v>93</v>
      </c>
    </row>
    <row r="15373" spans="1:8" x14ac:dyDescent="0.25">
      <c r="A15373" t="s">
        <v>471</v>
      </c>
      <c r="B15373" t="s">
        <v>10908</v>
      </c>
      <c r="C15373" t="s">
        <v>89</v>
      </c>
      <c r="D15373" t="s">
        <v>89</v>
      </c>
      <c r="E15373" t="s">
        <v>1133</v>
      </c>
      <c r="F15373" t="s">
        <v>89</v>
      </c>
      <c r="G15373" t="s">
        <v>89</v>
      </c>
      <c r="H15373" t="s">
        <v>93</v>
      </c>
    </row>
    <row r="15374" spans="1:8" x14ac:dyDescent="0.25">
      <c r="A15374" t="s">
        <v>471</v>
      </c>
      <c r="B15374" t="s">
        <v>6131</v>
      </c>
      <c r="C15374" t="s">
        <v>89</v>
      </c>
      <c r="D15374" t="s">
        <v>89</v>
      </c>
      <c r="E15374" t="s">
        <v>1388</v>
      </c>
      <c r="F15374" t="s">
        <v>89</v>
      </c>
      <c r="G15374" t="s">
        <v>89</v>
      </c>
      <c r="H15374" t="s">
        <v>93</v>
      </c>
    </row>
    <row r="15375" spans="1:8" x14ac:dyDescent="0.25">
      <c r="A15375" t="s">
        <v>471</v>
      </c>
      <c r="B15375" t="s">
        <v>6130</v>
      </c>
      <c r="C15375" t="s">
        <v>89</v>
      </c>
      <c r="D15375" t="s">
        <v>89</v>
      </c>
      <c r="E15375" t="s">
        <v>1129</v>
      </c>
      <c r="F15375" t="s">
        <v>89</v>
      </c>
      <c r="G15375" t="s">
        <v>89</v>
      </c>
      <c r="H15375" t="s">
        <v>93</v>
      </c>
    </row>
    <row r="15376" spans="1:8" x14ac:dyDescent="0.25">
      <c r="A15376" t="s">
        <v>471</v>
      </c>
      <c r="B15376" t="s">
        <v>1122</v>
      </c>
      <c r="C15376" t="s">
        <v>89</v>
      </c>
      <c r="D15376" t="s">
        <v>89</v>
      </c>
      <c r="E15376" t="s">
        <v>1123</v>
      </c>
      <c r="F15376" t="s">
        <v>89</v>
      </c>
      <c r="G15376" t="s">
        <v>89</v>
      </c>
      <c r="H15376" t="s">
        <v>93</v>
      </c>
    </row>
    <row r="15377" spans="1:8" x14ac:dyDescent="0.25">
      <c r="A15377" t="s">
        <v>471</v>
      </c>
      <c r="B15377" t="s">
        <v>1125</v>
      </c>
      <c r="C15377" t="s">
        <v>89</v>
      </c>
      <c r="D15377" t="s">
        <v>89</v>
      </c>
      <c r="E15377" t="s">
        <v>1123</v>
      </c>
      <c r="F15377" t="s">
        <v>89</v>
      </c>
      <c r="G15377" t="s">
        <v>89</v>
      </c>
      <c r="H15377" t="s">
        <v>93</v>
      </c>
    </row>
    <row r="15378" spans="1:8" x14ac:dyDescent="0.25">
      <c r="A15378" t="s">
        <v>471</v>
      </c>
      <c r="B15378" t="s">
        <v>10938</v>
      </c>
      <c r="C15378" t="s">
        <v>89</v>
      </c>
      <c r="D15378" t="s">
        <v>89</v>
      </c>
      <c r="E15378" t="s">
        <v>1131</v>
      </c>
      <c r="F15378" t="s">
        <v>89</v>
      </c>
      <c r="G15378" t="s">
        <v>89</v>
      </c>
      <c r="H15378" t="s">
        <v>93</v>
      </c>
    </row>
    <row r="15379" spans="1:8" x14ac:dyDescent="0.25">
      <c r="A15379" t="s">
        <v>471</v>
      </c>
      <c r="B15379" t="s">
        <v>10939</v>
      </c>
      <c r="C15379" t="s">
        <v>89</v>
      </c>
      <c r="D15379" t="s">
        <v>89</v>
      </c>
      <c r="E15379" t="s">
        <v>1131</v>
      </c>
      <c r="F15379" t="s">
        <v>89</v>
      </c>
      <c r="G15379" t="s">
        <v>89</v>
      </c>
      <c r="H15379" t="s">
        <v>93</v>
      </c>
    </row>
    <row r="15380" spans="1:8" x14ac:dyDescent="0.25">
      <c r="A15380" t="s">
        <v>471</v>
      </c>
      <c r="B15380" t="s">
        <v>10917</v>
      </c>
      <c r="C15380" t="s">
        <v>89</v>
      </c>
      <c r="D15380" t="s">
        <v>89</v>
      </c>
      <c r="E15380" t="s">
        <v>1202</v>
      </c>
      <c r="F15380" t="s">
        <v>89</v>
      </c>
      <c r="G15380" t="s">
        <v>89</v>
      </c>
      <c r="H15380" t="s">
        <v>93</v>
      </c>
    </row>
    <row r="15381" spans="1:8" x14ac:dyDescent="0.25">
      <c r="A15381" t="s">
        <v>471</v>
      </c>
      <c r="B15381" t="s">
        <v>10918</v>
      </c>
      <c r="C15381" t="s">
        <v>89</v>
      </c>
      <c r="D15381" t="s">
        <v>89</v>
      </c>
      <c r="E15381" t="s">
        <v>1196</v>
      </c>
      <c r="F15381" t="s">
        <v>89</v>
      </c>
      <c r="G15381" t="s">
        <v>89</v>
      </c>
      <c r="H15381" t="s">
        <v>93</v>
      </c>
    </row>
    <row r="15382" spans="1:8" x14ac:dyDescent="0.25">
      <c r="A15382" t="s">
        <v>471</v>
      </c>
      <c r="B15382" t="s">
        <v>10919</v>
      </c>
      <c r="C15382" t="s">
        <v>89</v>
      </c>
      <c r="D15382" t="s">
        <v>89</v>
      </c>
      <c r="E15382" t="s">
        <v>1231</v>
      </c>
      <c r="F15382" t="s">
        <v>89</v>
      </c>
      <c r="G15382" t="s">
        <v>89</v>
      </c>
      <c r="H15382" t="s">
        <v>93</v>
      </c>
    </row>
    <row r="15383" spans="1:8" x14ac:dyDescent="0.25">
      <c r="A15383" t="s">
        <v>471</v>
      </c>
      <c r="B15383" t="s">
        <v>10940</v>
      </c>
      <c r="C15383" t="s">
        <v>89</v>
      </c>
      <c r="D15383" t="s">
        <v>89</v>
      </c>
      <c r="E15383" t="s">
        <v>1231</v>
      </c>
      <c r="F15383" t="s">
        <v>89</v>
      </c>
      <c r="G15383" t="s">
        <v>89</v>
      </c>
      <c r="H15383" t="s">
        <v>93</v>
      </c>
    </row>
    <row r="15384" spans="1:8" x14ac:dyDescent="0.25">
      <c r="A15384" t="s">
        <v>471</v>
      </c>
      <c r="B15384" t="s">
        <v>1130</v>
      </c>
      <c r="C15384" t="s">
        <v>89</v>
      </c>
      <c r="D15384" t="s">
        <v>89</v>
      </c>
      <c r="E15384" t="s">
        <v>1231</v>
      </c>
      <c r="F15384" t="s">
        <v>89</v>
      </c>
      <c r="G15384" t="s">
        <v>89</v>
      </c>
      <c r="H15384" t="s">
        <v>93</v>
      </c>
    </row>
    <row r="15385" spans="1:8" x14ac:dyDescent="0.25">
      <c r="A15385" t="s">
        <v>471</v>
      </c>
      <c r="B15385" t="s">
        <v>1132</v>
      </c>
      <c r="C15385" t="s">
        <v>89</v>
      </c>
      <c r="D15385" t="s">
        <v>89</v>
      </c>
      <c r="E15385" t="s">
        <v>1133</v>
      </c>
      <c r="F15385" t="s">
        <v>89</v>
      </c>
      <c r="G15385" t="s">
        <v>89</v>
      </c>
      <c r="H15385" t="s">
        <v>93</v>
      </c>
    </row>
    <row r="15386" spans="1:8" x14ac:dyDescent="0.25">
      <c r="A15386" t="s">
        <v>471</v>
      </c>
      <c r="B15386" t="s">
        <v>1268</v>
      </c>
      <c r="C15386" t="s">
        <v>89</v>
      </c>
      <c r="D15386" t="s">
        <v>89</v>
      </c>
      <c r="E15386" t="s">
        <v>1506</v>
      </c>
      <c r="F15386" t="s">
        <v>89</v>
      </c>
      <c r="G15386" t="s">
        <v>89</v>
      </c>
      <c r="H15386" t="s">
        <v>93</v>
      </c>
    </row>
    <row r="15387" spans="1:8" x14ac:dyDescent="0.25">
      <c r="A15387" t="s">
        <v>471</v>
      </c>
      <c r="B15387" t="s">
        <v>1337</v>
      </c>
      <c r="C15387" t="s">
        <v>89</v>
      </c>
      <c r="D15387" t="s">
        <v>89</v>
      </c>
      <c r="E15387" t="s">
        <v>1506</v>
      </c>
      <c r="F15387" t="s">
        <v>89</v>
      </c>
      <c r="G15387" t="s">
        <v>89</v>
      </c>
      <c r="H15387" t="s">
        <v>93</v>
      </c>
    </row>
    <row r="15388" spans="1:8" x14ac:dyDescent="0.25">
      <c r="A15388" t="s">
        <v>471</v>
      </c>
      <c r="B15388" t="s">
        <v>1270</v>
      </c>
      <c r="C15388" t="s">
        <v>89</v>
      </c>
      <c r="D15388" t="s">
        <v>89</v>
      </c>
      <c r="E15388" t="s">
        <v>1506</v>
      </c>
      <c r="F15388" t="s">
        <v>89</v>
      </c>
      <c r="G15388" t="s">
        <v>89</v>
      </c>
      <c r="H15388" t="s">
        <v>93</v>
      </c>
    </row>
    <row r="15389" spans="1:8" x14ac:dyDescent="0.25">
      <c r="A15389" t="s">
        <v>471</v>
      </c>
      <c r="B15389" t="s">
        <v>10920</v>
      </c>
      <c r="C15389" t="s">
        <v>89</v>
      </c>
      <c r="D15389" t="s">
        <v>89</v>
      </c>
      <c r="E15389" t="s">
        <v>1235</v>
      </c>
      <c r="F15389" t="s">
        <v>89</v>
      </c>
      <c r="G15389" t="s">
        <v>89</v>
      </c>
      <c r="H15389" t="s">
        <v>93</v>
      </c>
    </row>
    <row r="15390" spans="1:8" x14ac:dyDescent="0.25">
      <c r="A15390" t="s">
        <v>471</v>
      </c>
      <c r="B15390" t="s">
        <v>10941</v>
      </c>
      <c r="C15390" t="s">
        <v>89</v>
      </c>
      <c r="D15390" t="s">
        <v>89</v>
      </c>
      <c r="E15390" t="s">
        <v>1427</v>
      </c>
      <c r="F15390" t="s">
        <v>89</v>
      </c>
      <c r="G15390" t="s">
        <v>89</v>
      </c>
      <c r="H15390" t="s">
        <v>93</v>
      </c>
    </row>
    <row r="15391" spans="1:8" x14ac:dyDescent="0.25">
      <c r="A15391" t="s">
        <v>471</v>
      </c>
      <c r="B15391" t="s">
        <v>1138</v>
      </c>
      <c r="C15391" t="s">
        <v>89</v>
      </c>
      <c r="D15391" t="s">
        <v>89</v>
      </c>
      <c r="E15391" t="s">
        <v>1139</v>
      </c>
      <c r="F15391" t="s">
        <v>89</v>
      </c>
      <c r="G15391" t="s">
        <v>89</v>
      </c>
      <c r="H15391" t="s">
        <v>93</v>
      </c>
    </row>
    <row r="15392" spans="1:8" x14ac:dyDescent="0.25">
      <c r="A15392" t="s">
        <v>472</v>
      </c>
      <c r="B15392" t="s">
        <v>10810</v>
      </c>
      <c r="C15392" t="s">
        <v>89</v>
      </c>
      <c r="D15392" t="s">
        <v>10811</v>
      </c>
      <c r="E15392" t="s">
        <v>1153</v>
      </c>
      <c r="F15392" t="s">
        <v>89</v>
      </c>
      <c r="G15392" t="s">
        <v>89</v>
      </c>
      <c r="H15392" t="s">
        <v>93</v>
      </c>
    </row>
    <row r="15393" spans="1:8" x14ac:dyDescent="0.25">
      <c r="A15393" t="s">
        <v>472</v>
      </c>
      <c r="B15393" t="s">
        <v>10812</v>
      </c>
      <c r="C15393" t="s">
        <v>89</v>
      </c>
      <c r="D15393" t="s">
        <v>1559</v>
      </c>
      <c r="E15393" t="s">
        <v>3601</v>
      </c>
      <c r="F15393" t="s">
        <v>89</v>
      </c>
      <c r="G15393" t="s">
        <v>89</v>
      </c>
      <c r="H15393" t="s">
        <v>93</v>
      </c>
    </row>
    <row r="15394" spans="1:8" x14ac:dyDescent="0.25">
      <c r="A15394" t="s">
        <v>472</v>
      </c>
      <c r="B15394" t="s">
        <v>3380</v>
      </c>
      <c r="C15394" t="s">
        <v>89</v>
      </c>
      <c r="D15394" t="s">
        <v>6365</v>
      </c>
      <c r="E15394" t="s">
        <v>1238</v>
      </c>
      <c r="F15394" t="s">
        <v>89</v>
      </c>
      <c r="G15394" t="s">
        <v>89</v>
      </c>
      <c r="H15394" t="s">
        <v>93</v>
      </c>
    </row>
    <row r="15395" spans="1:8" x14ac:dyDescent="0.25">
      <c r="A15395" t="s">
        <v>472</v>
      </c>
      <c r="B15395" t="s">
        <v>10815</v>
      </c>
      <c r="C15395" t="s">
        <v>89</v>
      </c>
      <c r="D15395" t="s">
        <v>10816</v>
      </c>
      <c r="E15395" t="s">
        <v>10817</v>
      </c>
      <c r="F15395" t="s">
        <v>89</v>
      </c>
      <c r="G15395" t="s">
        <v>89</v>
      </c>
      <c r="H15395" t="s">
        <v>93</v>
      </c>
    </row>
    <row r="15396" spans="1:8" x14ac:dyDescent="0.25">
      <c r="A15396" t="s">
        <v>472</v>
      </c>
      <c r="B15396" t="s">
        <v>10818</v>
      </c>
      <c r="C15396" t="s">
        <v>89</v>
      </c>
      <c r="D15396" t="s">
        <v>10819</v>
      </c>
      <c r="E15396" t="s">
        <v>1485</v>
      </c>
      <c r="F15396" t="s">
        <v>89</v>
      </c>
      <c r="G15396" t="s">
        <v>89</v>
      </c>
      <c r="H15396" t="s">
        <v>93</v>
      </c>
    </row>
    <row r="15397" spans="1:8" x14ac:dyDescent="0.25">
      <c r="A15397" t="s">
        <v>472</v>
      </c>
      <c r="B15397" t="s">
        <v>10820</v>
      </c>
      <c r="C15397" t="s">
        <v>89</v>
      </c>
      <c r="D15397" t="s">
        <v>10821</v>
      </c>
      <c r="E15397" t="s">
        <v>2524</v>
      </c>
      <c r="F15397" t="s">
        <v>89</v>
      </c>
      <c r="G15397" t="s">
        <v>89</v>
      </c>
      <c r="H15397" t="s">
        <v>93</v>
      </c>
    </row>
    <row r="15398" spans="1:8" x14ac:dyDescent="0.25">
      <c r="A15398" t="s">
        <v>472</v>
      </c>
      <c r="B15398" t="s">
        <v>3535</v>
      </c>
      <c r="C15398" t="s">
        <v>89</v>
      </c>
      <c r="D15398" t="s">
        <v>89</v>
      </c>
      <c r="E15398" t="s">
        <v>1135</v>
      </c>
      <c r="F15398" t="s">
        <v>89</v>
      </c>
      <c r="G15398" t="s">
        <v>89</v>
      </c>
      <c r="H15398" t="s">
        <v>93</v>
      </c>
    </row>
    <row r="15399" spans="1:8" x14ac:dyDescent="0.25">
      <c r="A15399" t="s">
        <v>472</v>
      </c>
      <c r="B15399" t="s">
        <v>10943</v>
      </c>
      <c r="C15399" t="s">
        <v>89</v>
      </c>
      <c r="D15399" t="s">
        <v>10944</v>
      </c>
      <c r="E15399" t="s">
        <v>1164</v>
      </c>
      <c r="F15399" t="s">
        <v>89</v>
      </c>
      <c r="G15399" t="s">
        <v>89</v>
      </c>
      <c r="H15399" t="s">
        <v>93</v>
      </c>
    </row>
    <row r="15400" spans="1:8" x14ac:dyDescent="0.25">
      <c r="A15400" t="s">
        <v>472</v>
      </c>
      <c r="B15400" t="s">
        <v>10945</v>
      </c>
      <c r="C15400" t="s">
        <v>89</v>
      </c>
      <c r="D15400" t="s">
        <v>10946</v>
      </c>
      <c r="E15400" t="s">
        <v>10839</v>
      </c>
      <c r="F15400" t="s">
        <v>89</v>
      </c>
      <c r="G15400" t="s">
        <v>89</v>
      </c>
      <c r="H15400" t="s">
        <v>93</v>
      </c>
    </row>
    <row r="15401" spans="1:8" x14ac:dyDescent="0.25">
      <c r="A15401" t="s">
        <v>472</v>
      </c>
      <c r="B15401" t="s">
        <v>10823</v>
      </c>
      <c r="C15401" t="s">
        <v>89</v>
      </c>
      <c r="D15401" t="s">
        <v>10824</v>
      </c>
      <c r="E15401" t="s">
        <v>1100</v>
      </c>
      <c r="F15401" t="s">
        <v>89</v>
      </c>
      <c r="G15401" t="s">
        <v>89</v>
      </c>
      <c r="H15401" t="s">
        <v>93</v>
      </c>
    </row>
    <row r="15402" spans="1:8" x14ac:dyDescent="0.25">
      <c r="A15402" t="s">
        <v>472</v>
      </c>
      <c r="B15402" t="s">
        <v>10825</v>
      </c>
      <c r="C15402" t="s">
        <v>89</v>
      </c>
      <c r="D15402" t="s">
        <v>10826</v>
      </c>
      <c r="E15402" t="s">
        <v>4729</v>
      </c>
      <c r="F15402" t="s">
        <v>89</v>
      </c>
      <c r="G15402" t="s">
        <v>89</v>
      </c>
      <c r="H15402" t="s">
        <v>93</v>
      </c>
    </row>
    <row r="15403" spans="1:8" x14ac:dyDescent="0.25">
      <c r="A15403" t="s">
        <v>472</v>
      </c>
      <c r="B15403" t="s">
        <v>10827</v>
      </c>
      <c r="C15403" t="s">
        <v>89</v>
      </c>
      <c r="D15403" t="s">
        <v>10828</v>
      </c>
      <c r="E15403" t="s">
        <v>1105</v>
      </c>
      <c r="F15403" t="s">
        <v>89</v>
      </c>
      <c r="G15403" t="s">
        <v>89</v>
      </c>
      <c r="H15403" t="s">
        <v>93</v>
      </c>
    </row>
    <row r="15404" spans="1:8" x14ac:dyDescent="0.25">
      <c r="A15404" t="s">
        <v>472</v>
      </c>
      <c r="B15404" t="s">
        <v>10829</v>
      </c>
      <c r="C15404" t="s">
        <v>89</v>
      </c>
      <c r="D15404" t="s">
        <v>10830</v>
      </c>
      <c r="E15404" t="s">
        <v>1097</v>
      </c>
      <c r="F15404" t="s">
        <v>89</v>
      </c>
      <c r="G15404" t="s">
        <v>89</v>
      </c>
      <c r="H15404" t="s">
        <v>93</v>
      </c>
    </row>
    <row r="15405" spans="1:8" x14ac:dyDescent="0.25">
      <c r="A15405" t="s">
        <v>472</v>
      </c>
      <c r="B15405" t="s">
        <v>10831</v>
      </c>
      <c r="C15405" t="s">
        <v>89</v>
      </c>
      <c r="D15405" t="s">
        <v>10832</v>
      </c>
      <c r="E15405" t="s">
        <v>3585</v>
      </c>
      <c r="F15405" t="s">
        <v>89</v>
      </c>
      <c r="G15405" t="s">
        <v>89</v>
      </c>
      <c r="H15405" t="s">
        <v>93</v>
      </c>
    </row>
    <row r="15406" spans="1:8" x14ac:dyDescent="0.25">
      <c r="A15406" t="s">
        <v>472</v>
      </c>
      <c r="B15406" t="s">
        <v>10833</v>
      </c>
      <c r="C15406" t="s">
        <v>89</v>
      </c>
      <c r="D15406" t="s">
        <v>10834</v>
      </c>
      <c r="E15406" t="s">
        <v>1615</v>
      </c>
      <c r="F15406" t="s">
        <v>89</v>
      </c>
      <c r="G15406" t="s">
        <v>89</v>
      </c>
      <c r="H15406" t="s">
        <v>93</v>
      </c>
    </row>
    <row r="15407" spans="1:8" x14ac:dyDescent="0.25">
      <c r="A15407" t="s">
        <v>472</v>
      </c>
      <c r="B15407" t="s">
        <v>10835</v>
      </c>
      <c r="C15407" t="s">
        <v>89</v>
      </c>
      <c r="D15407" t="s">
        <v>10836</v>
      </c>
      <c r="E15407" t="s">
        <v>3473</v>
      </c>
      <c r="F15407" t="s">
        <v>89</v>
      </c>
      <c r="G15407" t="s">
        <v>89</v>
      </c>
      <c r="H15407" t="s">
        <v>93</v>
      </c>
    </row>
    <row r="15408" spans="1:8" x14ac:dyDescent="0.25">
      <c r="A15408" t="s">
        <v>472</v>
      </c>
      <c r="B15408" t="s">
        <v>10837</v>
      </c>
      <c r="C15408" t="s">
        <v>89</v>
      </c>
      <c r="D15408" t="s">
        <v>10838</v>
      </c>
      <c r="E15408" t="s">
        <v>10839</v>
      </c>
      <c r="F15408" t="s">
        <v>89</v>
      </c>
      <c r="G15408" t="s">
        <v>89</v>
      </c>
      <c r="H15408" t="s">
        <v>93</v>
      </c>
    </row>
    <row r="15409" spans="1:8" x14ac:dyDescent="0.25">
      <c r="A15409" t="s">
        <v>472</v>
      </c>
      <c r="B15409" t="s">
        <v>10840</v>
      </c>
      <c r="C15409" t="s">
        <v>89</v>
      </c>
      <c r="D15409" t="s">
        <v>10841</v>
      </c>
      <c r="E15409" t="s">
        <v>1194</v>
      </c>
      <c r="F15409" t="s">
        <v>89</v>
      </c>
      <c r="G15409" t="s">
        <v>89</v>
      </c>
      <c r="H15409" t="s">
        <v>93</v>
      </c>
    </row>
    <row r="15410" spans="1:8" x14ac:dyDescent="0.25">
      <c r="A15410" t="s">
        <v>472</v>
      </c>
      <c r="B15410" t="s">
        <v>10842</v>
      </c>
      <c r="C15410" t="s">
        <v>89</v>
      </c>
      <c r="D15410" t="s">
        <v>10843</v>
      </c>
      <c r="E15410" t="s">
        <v>1153</v>
      </c>
      <c r="F15410" t="s">
        <v>89</v>
      </c>
      <c r="G15410" t="s">
        <v>89</v>
      </c>
      <c r="H15410" t="s">
        <v>93</v>
      </c>
    </row>
    <row r="15411" spans="1:8" x14ac:dyDescent="0.25">
      <c r="A15411" t="s">
        <v>472</v>
      </c>
      <c r="B15411" t="s">
        <v>10960</v>
      </c>
      <c r="C15411" t="s">
        <v>89</v>
      </c>
      <c r="D15411" t="s">
        <v>10961</v>
      </c>
      <c r="E15411" t="s">
        <v>1265</v>
      </c>
      <c r="F15411" t="s">
        <v>89</v>
      </c>
      <c r="G15411" t="s">
        <v>89</v>
      </c>
      <c r="H15411" t="s">
        <v>93</v>
      </c>
    </row>
    <row r="15412" spans="1:8" x14ac:dyDescent="0.25">
      <c r="A15412" t="s">
        <v>472</v>
      </c>
      <c r="B15412" t="s">
        <v>10844</v>
      </c>
      <c r="C15412" t="s">
        <v>89</v>
      </c>
      <c r="D15412" t="s">
        <v>10845</v>
      </c>
      <c r="E15412" t="s">
        <v>1105</v>
      </c>
      <c r="F15412" t="s">
        <v>89</v>
      </c>
      <c r="G15412" t="s">
        <v>89</v>
      </c>
      <c r="H15412" t="s">
        <v>93</v>
      </c>
    </row>
    <row r="15413" spans="1:8" x14ac:dyDescent="0.25">
      <c r="A15413" t="s">
        <v>472</v>
      </c>
      <c r="B15413" t="s">
        <v>7469</v>
      </c>
      <c r="C15413" t="s">
        <v>89</v>
      </c>
      <c r="D15413" t="s">
        <v>10846</v>
      </c>
      <c r="E15413" t="s">
        <v>1427</v>
      </c>
      <c r="F15413" t="s">
        <v>89</v>
      </c>
      <c r="G15413" t="s">
        <v>89</v>
      </c>
      <c r="H15413" t="s">
        <v>93</v>
      </c>
    </row>
    <row r="15414" spans="1:8" x14ac:dyDescent="0.25">
      <c r="A15414" t="s">
        <v>472</v>
      </c>
      <c r="B15414" t="s">
        <v>10847</v>
      </c>
      <c r="C15414" t="s">
        <v>89</v>
      </c>
      <c r="D15414" t="s">
        <v>10848</v>
      </c>
      <c r="E15414" t="s">
        <v>2665</v>
      </c>
      <c r="F15414" t="s">
        <v>89</v>
      </c>
      <c r="G15414" t="s">
        <v>89</v>
      </c>
      <c r="H15414" t="s">
        <v>93</v>
      </c>
    </row>
    <row r="15415" spans="1:8" x14ac:dyDescent="0.25">
      <c r="A15415" t="s">
        <v>472</v>
      </c>
      <c r="B15415" t="s">
        <v>10849</v>
      </c>
      <c r="C15415" t="s">
        <v>89</v>
      </c>
      <c r="D15415" t="s">
        <v>10850</v>
      </c>
      <c r="E15415" t="s">
        <v>1278</v>
      </c>
      <c r="F15415" t="s">
        <v>89</v>
      </c>
      <c r="G15415" t="s">
        <v>89</v>
      </c>
      <c r="H15415" t="s">
        <v>93</v>
      </c>
    </row>
    <row r="15416" spans="1:8" x14ac:dyDescent="0.25">
      <c r="A15416" t="s">
        <v>472</v>
      </c>
      <c r="B15416" t="s">
        <v>10851</v>
      </c>
      <c r="C15416" t="s">
        <v>89</v>
      </c>
      <c r="D15416" t="s">
        <v>10852</v>
      </c>
      <c r="E15416" t="s">
        <v>1355</v>
      </c>
      <c r="F15416" t="s">
        <v>89</v>
      </c>
      <c r="G15416" t="s">
        <v>89</v>
      </c>
      <c r="H15416" t="s">
        <v>93</v>
      </c>
    </row>
    <row r="15417" spans="1:8" x14ac:dyDescent="0.25">
      <c r="A15417" t="s">
        <v>472</v>
      </c>
      <c r="B15417" t="s">
        <v>10853</v>
      </c>
      <c r="C15417" t="s">
        <v>89</v>
      </c>
      <c r="D15417" t="s">
        <v>10854</v>
      </c>
      <c r="E15417" t="s">
        <v>2404</v>
      </c>
      <c r="F15417" t="s">
        <v>89</v>
      </c>
      <c r="G15417" t="s">
        <v>89</v>
      </c>
      <c r="H15417" t="s">
        <v>93</v>
      </c>
    </row>
    <row r="15418" spans="1:8" x14ac:dyDescent="0.25">
      <c r="A15418" t="s">
        <v>472</v>
      </c>
      <c r="B15418" t="s">
        <v>10855</v>
      </c>
      <c r="C15418" t="s">
        <v>89</v>
      </c>
      <c r="D15418" t="s">
        <v>10856</v>
      </c>
      <c r="E15418" t="s">
        <v>3578</v>
      </c>
      <c r="F15418" t="s">
        <v>89</v>
      </c>
      <c r="G15418" t="s">
        <v>89</v>
      </c>
      <c r="H15418" t="s">
        <v>93</v>
      </c>
    </row>
    <row r="15419" spans="1:8" x14ac:dyDescent="0.25">
      <c r="A15419" t="s">
        <v>472</v>
      </c>
      <c r="B15419" t="s">
        <v>10857</v>
      </c>
      <c r="C15419" t="s">
        <v>89</v>
      </c>
      <c r="D15419" t="s">
        <v>10858</v>
      </c>
      <c r="E15419" t="s">
        <v>1164</v>
      </c>
      <c r="F15419" t="s">
        <v>89</v>
      </c>
      <c r="G15419" t="s">
        <v>89</v>
      </c>
      <c r="H15419" t="s">
        <v>93</v>
      </c>
    </row>
    <row r="15420" spans="1:8" x14ac:dyDescent="0.25">
      <c r="A15420" t="s">
        <v>472</v>
      </c>
      <c r="B15420" t="s">
        <v>10859</v>
      </c>
      <c r="C15420" t="s">
        <v>89</v>
      </c>
      <c r="D15420" t="s">
        <v>10860</v>
      </c>
      <c r="E15420" t="s">
        <v>10861</v>
      </c>
      <c r="F15420" t="s">
        <v>89</v>
      </c>
      <c r="G15420" t="s">
        <v>89</v>
      </c>
      <c r="H15420" t="s">
        <v>93</v>
      </c>
    </row>
    <row r="15421" spans="1:8" x14ac:dyDescent="0.25">
      <c r="A15421" t="s">
        <v>472</v>
      </c>
      <c r="B15421" t="s">
        <v>10862</v>
      </c>
      <c r="C15421" t="s">
        <v>89</v>
      </c>
      <c r="D15421" t="s">
        <v>10863</v>
      </c>
      <c r="E15421" t="s">
        <v>7718</v>
      </c>
      <c r="F15421" t="s">
        <v>89</v>
      </c>
      <c r="G15421" t="s">
        <v>89</v>
      </c>
      <c r="H15421" t="s">
        <v>93</v>
      </c>
    </row>
    <row r="15422" spans="1:8" x14ac:dyDescent="0.25">
      <c r="A15422" t="s">
        <v>472</v>
      </c>
      <c r="B15422" t="s">
        <v>10864</v>
      </c>
      <c r="C15422" t="s">
        <v>89</v>
      </c>
      <c r="D15422" t="s">
        <v>10865</v>
      </c>
      <c r="E15422" t="s">
        <v>10866</v>
      </c>
      <c r="F15422" t="s">
        <v>89</v>
      </c>
      <c r="G15422" t="s">
        <v>89</v>
      </c>
      <c r="H15422" t="s">
        <v>93</v>
      </c>
    </row>
    <row r="15423" spans="1:8" x14ac:dyDescent="0.25">
      <c r="A15423" t="s">
        <v>472</v>
      </c>
      <c r="B15423" t="s">
        <v>10867</v>
      </c>
      <c r="C15423" t="s">
        <v>89</v>
      </c>
      <c r="D15423" t="s">
        <v>10868</v>
      </c>
      <c r="E15423" t="s">
        <v>1153</v>
      </c>
      <c r="F15423" t="s">
        <v>89</v>
      </c>
      <c r="G15423" t="s">
        <v>89</v>
      </c>
      <c r="H15423" t="s">
        <v>93</v>
      </c>
    </row>
    <row r="15424" spans="1:8" x14ac:dyDescent="0.25">
      <c r="A15424" t="s">
        <v>472</v>
      </c>
      <c r="B15424" t="s">
        <v>10869</v>
      </c>
      <c r="C15424" t="s">
        <v>89</v>
      </c>
      <c r="D15424" t="s">
        <v>10870</v>
      </c>
      <c r="E15424" t="s">
        <v>1770</v>
      </c>
      <c r="F15424" t="s">
        <v>89</v>
      </c>
      <c r="G15424" t="s">
        <v>89</v>
      </c>
      <c r="H15424" t="s">
        <v>93</v>
      </c>
    </row>
    <row r="15425" spans="1:8" x14ac:dyDescent="0.25">
      <c r="A15425" t="s">
        <v>472</v>
      </c>
      <c r="B15425" t="s">
        <v>10871</v>
      </c>
      <c r="C15425" t="s">
        <v>89</v>
      </c>
      <c r="D15425" t="s">
        <v>10872</v>
      </c>
      <c r="E15425" t="s">
        <v>2925</v>
      </c>
      <c r="F15425" t="s">
        <v>89</v>
      </c>
      <c r="G15425" t="s">
        <v>89</v>
      </c>
      <c r="H15425" t="s">
        <v>93</v>
      </c>
    </row>
    <row r="15426" spans="1:8" x14ac:dyDescent="0.25">
      <c r="A15426" t="s">
        <v>472</v>
      </c>
      <c r="B15426" t="s">
        <v>10873</v>
      </c>
      <c r="C15426" t="s">
        <v>89</v>
      </c>
      <c r="D15426" t="s">
        <v>10874</v>
      </c>
      <c r="E15426" t="s">
        <v>1142</v>
      </c>
      <c r="F15426" t="s">
        <v>89</v>
      </c>
      <c r="G15426" t="s">
        <v>89</v>
      </c>
      <c r="H15426" t="s">
        <v>93</v>
      </c>
    </row>
    <row r="15427" spans="1:8" x14ac:dyDescent="0.25">
      <c r="A15427" t="s">
        <v>472</v>
      </c>
      <c r="B15427" t="s">
        <v>1555</v>
      </c>
      <c r="C15427" t="s">
        <v>89</v>
      </c>
      <c r="D15427" t="s">
        <v>10877</v>
      </c>
      <c r="E15427" t="s">
        <v>1119</v>
      </c>
      <c r="F15427" t="s">
        <v>89</v>
      </c>
      <c r="G15427" t="s">
        <v>89</v>
      </c>
      <c r="H15427" t="s">
        <v>93</v>
      </c>
    </row>
    <row r="15428" spans="1:8" x14ac:dyDescent="0.25">
      <c r="A15428" t="s">
        <v>472</v>
      </c>
      <c r="B15428" t="s">
        <v>1421</v>
      </c>
      <c r="C15428" t="s">
        <v>89</v>
      </c>
      <c r="D15428" t="s">
        <v>10878</v>
      </c>
      <c r="E15428" t="s">
        <v>1485</v>
      </c>
      <c r="F15428" t="s">
        <v>89</v>
      </c>
      <c r="G15428" t="s">
        <v>89</v>
      </c>
      <c r="H15428" t="s">
        <v>93</v>
      </c>
    </row>
    <row r="15429" spans="1:8" x14ac:dyDescent="0.25">
      <c r="A15429" t="s">
        <v>472</v>
      </c>
      <c r="B15429" t="s">
        <v>1501</v>
      </c>
      <c r="C15429" t="s">
        <v>89</v>
      </c>
      <c r="D15429" t="s">
        <v>10876</v>
      </c>
      <c r="E15429" t="s">
        <v>1447</v>
      </c>
      <c r="F15429" t="s">
        <v>89</v>
      </c>
      <c r="G15429" t="s">
        <v>89</v>
      </c>
      <c r="H15429" t="s">
        <v>93</v>
      </c>
    </row>
    <row r="15430" spans="1:8" x14ac:dyDescent="0.25">
      <c r="A15430" t="s">
        <v>472</v>
      </c>
      <c r="B15430" t="s">
        <v>6097</v>
      </c>
      <c r="C15430" t="s">
        <v>89</v>
      </c>
      <c r="D15430" t="s">
        <v>10879</v>
      </c>
      <c r="E15430" t="s">
        <v>8497</v>
      </c>
      <c r="F15430" t="s">
        <v>89</v>
      </c>
      <c r="G15430" t="s">
        <v>89</v>
      </c>
      <c r="H15430" t="s">
        <v>93</v>
      </c>
    </row>
    <row r="15431" spans="1:8" x14ac:dyDescent="0.25">
      <c r="A15431" t="s">
        <v>472</v>
      </c>
      <c r="B15431" t="s">
        <v>1434</v>
      </c>
      <c r="C15431" t="s">
        <v>89</v>
      </c>
      <c r="D15431" t="s">
        <v>10880</v>
      </c>
      <c r="E15431" t="s">
        <v>10881</v>
      </c>
      <c r="F15431" t="s">
        <v>89</v>
      </c>
      <c r="G15431" t="s">
        <v>89</v>
      </c>
      <c r="H15431" t="s">
        <v>93</v>
      </c>
    </row>
    <row r="15432" spans="1:8" x14ac:dyDescent="0.25">
      <c r="A15432" t="s">
        <v>472</v>
      </c>
      <c r="B15432" t="s">
        <v>1417</v>
      </c>
      <c r="C15432" t="s">
        <v>89</v>
      </c>
      <c r="D15432" t="s">
        <v>10882</v>
      </c>
      <c r="E15432" t="s">
        <v>1506</v>
      </c>
      <c r="F15432" t="s">
        <v>89</v>
      </c>
      <c r="G15432" t="s">
        <v>89</v>
      </c>
      <c r="H15432" t="s">
        <v>93</v>
      </c>
    </row>
    <row r="15433" spans="1:8" x14ac:dyDescent="0.25">
      <c r="A15433" t="s">
        <v>472</v>
      </c>
      <c r="B15433" t="s">
        <v>6223</v>
      </c>
      <c r="C15433" t="s">
        <v>89</v>
      </c>
      <c r="D15433" t="s">
        <v>10883</v>
      </c>
      <c r="E15433" t="s">
        <v>1272</v>
      </c>
      <c r="F15433" t="s">
        <v>89</v>
      </c>
      <c r="G15433" t="s">
        <v>89</v>
      </c>
      <c r="H15433" t="s">
        <v>93</v>
      </c>
    </row>
    <row r="15434" spans="1:8" x14ac:dyDescent="0.25">
      <c r="A15434" t="s">
        <v>472</v>
      </c>
      <c r="B15434" t="s">
        <v>6221</v>
      </c>
      <c r="C15434" t="s">
        <v>89</v>
      </c>
      <c r="D15434" t="s">
        <v>10888</v>
      </c>
      <c r="E15434" t="s">
        <v>1162</v>
      </c>
      <c r="F15434" t="s">
        <v>89</v>
      </c>
      <c r="G15434" t="s">
        <v>89</v>
      </c>
      <c r="H15434" t="s">
        <v>93</v>
      </c>
    </row>
    <row r="15435" spans="1:8" x14ac:dyDescent="0.25">
      <c r="A15435" t="s">
        <v>472</v>
      </c>
      <c r="B15435" t="s">
        <v>10886</v>
      </c>
      <c r="C15435" t="s">
        <v>89</v>
      </c>
      <c r="D15435" t="s">
        <v>10887</v>
      </c>
      <c r="E15435" t="s">
        <v>1278</v>
      </c>
      <c r="F15435" t="s">
        <v>89</v>
      </c>
      <c r="G15435" t="s">
        <v>89</v>
      </c>
      <c r="H15435" t="s">
        <v>93</v>
      </c>
    </row>
    <row r="15436" spans="1:8" x14ac:dyDescent="0.25">
      <c r="A15436" t="s">
        <v>472</v>
      </c>
      <c r="B15436" t="s">
        <v>10884</v>
      </c>
      <c r="C15436" t="s">
        <v>89</v>
      </c>
      <c r="D15436" t="s">
        <v>10885</v>
      </c>
      <c r="E15436" t="s">
        <v>1377</v>
      </c>
      <c r="F15436" t="s">
        <v>89</v>
      </c>
      <c r="G15436" t="s">
        <v>89</v>
      </c>
      <c r="H15436" t="s">
        <v>93</v>
      </c>
    </row>
    <row r="15437" spans="1:8" x14ac:dyDescent="0.25">
      <c r="A15437" t="s">
        <v>472</v>
      </c>
      <c r="B15437" t="s">
        <v>10889</v>
      </c>
      <c r="C15437" t="s">
        <v>89</v>
      </c>
      <c r="D15437" t="s">
        <v>10890</v>
      </c>
      <c r="E15437" t="s">
        <v>1162</v>
      </c>
      <c r="F15437" t="s">
        <v>89</v>
      </c>
      <c r="G15437" t="s">
        <v>89</v>
      </c>
      <c r="H15437" t="s">
        <v>93</v>
      </c>
    </row>
    <row r="15438" spans="1:8" x14ac:dyDescent="0.25">
      <c r="A15438" t="s">
        <v>472</v>
      </c>
      <c r="B15438" t="s">
        <v>1428</v>
      </c>
      <c r="C15438" t="s">
        <v>89</v>
      </c>
      <c r="D15438" t="s">
        <v>10891</v>
      </c>
      <c r="E15438" t="s">
        <v>1427</v>
      </c>
      <c r="F15438" t="s">
        <v>89</v>
      </c>
      <c r="G15438" t="s">
        <v>89</v>
      </c>
      <c r="H15438" t="s">
        <v>93</v>
      </c>
    </row>
    <row r="15439" spans="1:8" x14ac:dyDescent="0.25">
      <c r="A15439" t="s">
        <v>472</v>
      </c>
      <c r="B15439" t="s">
        <v>10892</v>
      </c>
      <c r="C15439" t="s">
        <v>89</v>
      </c>
      <c r="D15439" t="s">
        <v>10893</v>
      </c>
      <c r="E15439" t="s">
        <v>2668</v>
      </c>
      <c r="F15439" t="s">
        <v>89</v>
      </c>
      <c r="G15439" t="s">
        <v>89</v>
      </c>
      <c r="H15439" t="s">
        <v>93</v>
      </c>
    </row>
    <row r="15440" spans="1:8" x14ac:dyDescent="0.25">
      <c r="A15440" t="s">
        <v>472</v>
      </c>
      <c r="B15440" t="s">
        <v>10955</v>
      </c>
      <c r="C15440" t="s">
        <v>89</v>
      </c>
      <c r="D15440" t="s">
        <v>89</v>
      </c>
      <c r="E15440" t="s">
        <v>2404</v>
      </c>
      <c r="F15440" t="s">
        <v>89</v>
      </c>
      <c r="G15440" t="s">
        <v>89</v>
      </c>
      <c r="H15440" t="s">
        <v>93</v>
      </c>
    </row>
    <row r="15441" spans="1:8" x14ac:dyDescent="0.25">
      <c r="A15441" t="s">
        <v>472</v>
      </c>
      <c r="B15441" t="s">
        <v>10894</v>
      </c>
      <c r="C15441" t="s">
        <v>89</v>
      </c>
      <c r="D15441" t="s">
        <v>89</v>
      </c>
      <c r="E15441" t="s">
        <v>2404</v>
      </c>
      <c r="F15441" t="s">
        <v>89</v>
      </c>
      <c r="G15441" t="s">
        <v>89</v>
      </c>
      <c r="H15441" t="s">
        <v>93</v>
      </c>
    </row>
    <row r="15442" spans="1:8" x14ac:dyDescent="0.25">
      <c r="A15442" t="s">
        <v>472</v>
      </c>
      <c r="B15442" t="s">
        <v>10925</v>
      </c>
      <c r="C15442" t="s">
        <v>89</v>
      </c>
      <c r="D15442" t="s">
        <v>89</v>
      </c>
      <c r="E15442" t="s">
        <v>4729</v>
      </c>
      <c r="F15442" t="s">
        <v>89</v>
      </c>
      <c r="G15442" t="s">
        <v>89</v>
      </c>
      <c r="H15442" t="s">
        <v>93</v>
      </c>
    </row>
    <row r="15443" spans="1:8" x14ac:dyDescent="0.25">
      <c r="A15443" t="s">
        <v>472</v>
      </c>
      <c r="B15443" t="s">
        <v>10896</v>
      </c>
      <c r="C15443" t="s">
        <v>89</v>
      </c>
      <c r="D15443" t="s">
        <v>89</v>
      </c>
      <c r="E15443" t="s">
        <v>4729</v>
      </c>
      <c r="F15443" t="s">
        <v>89</v>
      </c>
      <c r="G15443" t="s">
        <v>89</v>
      </c>
      <c r="H15443" t="s">
        <v>93</v>
      </c>
    </row>
    <row r="15444" spans="1:8" x14ac:dyDescent="0.25">
      <c r="A15444" t="s">
        <v>472</v>
      </c>
      <c r="B15444" t="s">
        <v>10975</v>
      </c>
      <c r="C15444" t="s">
        <v>89</v>
      </c>
      <c r="D15444" t="s">
        <v>89</v>
      </c>
      <c r="E15444" t="s">
        <v>1113</v>
      </c>
      <c r="F15444" t="s">
        <v>89</v>
      </c>
      <c r="G15444" t="s">
        <v>89</v>
      </c>
      <c r="H15444" t="s">
        <v>93</v>
      </c>
    </row>
    <row r="15445" spans="1:8" x14ac:dyDescent="0.25">
      <c r="A15445" t="s">
        <v>472</v>
      </c>
      <c r="B15445" t="s">
        <v>10974</v>
      </c>
      <c r="C15445" t="s">
        <v>89</v>
      </c>
      <c r="D15445" t="s">
        <v>89</v>
      </c>
      <c r="E15445" t="s">
        <v>1115</v>
      </c>
      <c r="F15445" t="s">
        <v>89</v>
      </c>
      <c r="G15445" t="s">
        <v>89</v>
      </c>
      <c r="H15445" t="s">
        <v>93</v>
      </c>
    </row>
    <row r="15446" spans="1:8" x14ac:dyDescent="0.25">
      <c r="A15446" t="s">
        <v>472</v>
      </c>
      <c r="B15446" t="s">
        <v>10927</v>
      </c>
      <c r="C15446" t="s">
        <v>89</v>
      </c>
      <c r="D15446" t="s">
        <v>10928</v>
      </c>
      <c r="E15446" t="s">
        <v>1119</v>
      </c>
      <c r="F15446" t="s">
        <v>89</v>
      </c>
      <c r="G15446" t="s">
        <v>89</v>
      </c>
      <c r="H15446" t="s">
        <v>93</v>
      </c>
    </row>
    <row r="15447" spans="1:8" x14ac:dyDescent="0.25">
      <c r="A15447" t="s">
        <v>472</v>
      </c>
      <c r="B15447" t="s">
        <v>10897</v>
      </c>
      <c r="C15447" t="s">
        <v>89</v>
      </c>
      <c r="D15447" t="s">
        <v>89</v>
      </c>
      <c r="E15447" t="s">
        <v>1427</v>
      </c>
      <c r="F15447" t="s">
        <v>89</v>
      </c>
      <c r="G15447" t="s">
        <v>89</v>
      </c>
      <c r="H15447" t="s">
        <v>93</v>
      </c>
    </row>
    <row r="15448" spans="1:8" x14ac:dyDescent="0.25">
      <c r="A15448" t="s">
        <v>472</v>
      </c>
      <c r="B15448" t="s">
        <v>10898</v>
      </c>
      <c r="C15448" t="s">
        <v>89</v>
      </c>
      <c r="D15448" t="s">
        <v>89</v>
      </c>
      <c r="E15448" t="s">
        <v>1427</v>
      </c>
      <c r="F15448" t="s">
        <v>89</v>
      </c>
      <c r="G15448" t="s">
        <v>89</v>
      </c>
      <c r="H15448" t="s">
        <v>93</v>
      </c>
    </row>
    <row r="15449" spans="1:8" x14ac:dyDescent="0.25">
      <c r="A15449" t="s">
        <v>472</v>
      </c>
      <c r="B15449" t="s">
        <v>10900</v>
      </c>
      <c r="C15449" t="s">
        <v>89</v>
      </c>
      <c r="D15449" t="s">
        <v>89</v>
      </c>
      <c r="E15449" t="s">
        <v>1427</v>
      </c>
      <c r="F15449" t="s">
        <v>89</v>
      </c>
      <c r="G15449" t="s">
        <v>89</v>
      </c>
      <c r="H15449" t="s">
        <v>93</v>
      </c>
    </row>
    <row r="15450" spans="1:8" x14ac:dyDescent="0.25">
      <c r="A15450" t="s">
        <v>472</v>
      </c>
      <c r="B15450" t="s">
        <v>10901</v>
      </c>
      <c r="C15450" t="s">
        <v>89</v>
      </c>
      <c r="D15450" t="s">
        <v>89</v>
      </c>
      <c r="E15450" t="s">
        <v>1427</v>
      </c>
      <c r="F15450" t="s">
        <v>89</v>
      </c>
      <c r="G15450" t="s">
        <v>89</v>
      </c>
      <c r="H15450" t="s">
        <v>93</v>
      </c>
    </row>
    <row r="15451" spans="1:8" x14ac:dyDescent="0.25">
      <c r="A15451" t="s">
        <v>472</v>
      </c>
      <c r="B15451" t="s">
        <v>10931</v>
      </c>
      <c r="C15451" t="s">
        <v>89</v>
      </c>
      <c r="D15451" t="s">
        <v>89</v>
      </c>
      <c r="E15451" t="s">
        <v>1427</v>
      </c>
      <c r="F15451" t="s">
        <v>89</v>
      </c>
      <c r="G15451" t="s">
        <v>89</v>
      </c>
      <c r="H15451" t="s">
        <v>93</v>
      </c>
    </row>
    <row r="15452" spans="1:8" x14ac:dyDescent="0.25">
      <c r="A15452" t="s">
        <v>472</v>
      </c>
      <c r="B15452" t="s">
        <v>10902</v>
      </c>
      <c r="C15452" t="s">
        <v>89</v>
      </c>
      <c r="D15452" t="s">
        <v>89</v>
      </c>
      <c r="E15452" t="s">
        <v>1133</v>
      </c>
      <c r="F15452" t="s">
        <v>89</v>
      </c>
      <c r="G15452" t="s">
        <v>89</v>
      </c>
      <c r="H15452" t="s">
        <v>93</v>
      </c>
    </row>
    <row r="15453" spans="1:8" x14ac:dyDescent="0.25">
      <c r="A15453" t="s">
        <v>472</v>
      </c>
      <c r="B15453" t="s">
        <v>10903</v>
      </c>
      <c r="C15453" t="s">
        <v>89</v>
      </c>
      <c r="D15453" t="s">
        <v>89</v>
      </c>
      <c r="E15453" t="s">
        <v>1133</v>
      </c>
      <c r="F15453" t="s">
        <v>89</v>
      </c>
      <c r="G15453" t="s">
        <v>89</v>
      </c>
      <c r="H15453" t="s">
        <v>93</v>
      </c>
    </row>
    <row r="15454" spans="1:8" x14ac:dyDescent="0.25">
      <c r="A15454" t="s">
        <v>472</v>
      </c>
      <c r="B15454" t="s">
        <v>10904</v>
      </c>
      <c r="C15454" t="s">
        <v>89</v>
      </c>
      <c r="D15454" t="s">
        <v>89</v>
      </c>
      <c r="E15454" t="s">
        <v>1221</v>
      </c>
      <c r="F15454" t="s">
        <v>89</v>
      </c>
      <c r="G15454" t="s">
        <v>89</v>
      </c>
      <c r="H15454" t="s">
        <v>93</v>
      </c>
    </row>
    <row r="15455" spans="1:8" x14ac:dyDescent="0.25">
      <c r="A15455" t="s">
        <v>472</v>
      </c>
      <c r="B15455" t="s">
        <v>10905</v>
      </c>
      <c r="C15455" t="s">
        <v>89</v>
      </c>
      <c r="D15455" t="s">
        <v>89</v>
      </c>
      <c r="E15455" t="s">
        <v>1221</v>
      </c>
      <c r="F15455" t="s">
        <v>89</v>
      </c>
      <c r="G15455" t="s">
        <v>89</v>
      </c>
      <c r="H15455" t="s">
        <v>93</v>
      </c>
    </row>
    <row r="15456" spans="1:8" x14ac:dyDescent="0.25">
      <c r="A15456" t="s">
        <v>472</v>
      </c>
      <c r="B15456" t="s">
        <v>10906</v>
      </c>
      <c r="C15456" t="s">
        <v>89</v>
      </c>
      <c r="D15456" t="s">
        <v>89</v>
      </c>
      <c r="E15456" t="s">
        <v>1221</v>
      </c>
      <c r="F15456" t="s">
        <v>89</v>
      </c>
      <c r="G15456" t="s">
        <v>89</v>
      </c>
      <c r="H15456" t="s">
        <v>93</v>
      </c>
    </row>
    <row r="15457" spans="1:8" x14ac:dyDescent="0.25">
      <c r="A15457" t="s">
        <v>472</v>
      </c>
      <c r="B15457" t="s">
        <v>6350</v>
      </c>
      <c r="C15457" t="s">
        <v>89</v>
      </c>
      <c r="D15457" t="s">
        <v>89</v>
      </c>
      <c r="E15457" t="s">
        <v>1133</v>
      </c>
      <c r="F15457" t="s">
        <v>89</v>
      </c>
      <c r="G15457" t="s">
        <v>89</v>
      </c>
      <c r="H15457" t="s">
        <v>93</v>
      </c>
    </row>
    <row r="15458" spans="1:8" x14ac:dyDescent="0.25">
      <c r="A15458" t="s">
        <v>472</v>
      </c>
      <c r="B15458" t="s">
        <v>10907</v>
      </c>
      <c r="C15458" t="s">
        <v>89</v>
      </c>
      <c r="D15458" t="s">
        <v>89</v>
      </c>
      <c r="E15458" t="s">
        <v>1233</v>
      </c>
      <c r="F15458" t="s">
        <v>89</v>
      </c>
      <c r="G15458" t="s">
        <v>89</v>
      </c>
      <c r="H15458" t="s">
        <v>93</v>
      </c>
    </row>
    <row r="15459" spans="1:8" x14ac:dyDescent="0.25">
      <c r="A15459" t="s">
        <v>472</v>
      </c>
      <c r="B15459" t="s">
        <v>10908</v>
      </c>
      <c r="C15459" t="s">
        <v>89</v>
      </c>
      <c r="D15459" t="s">
        <v>89</v>
      </c>
      <c r="E15459" t="s">
        <v>1133</v>
      </c>
      <c r="F15459" t="s">
        <v>89</v>
      </c>
      <c r="G15459" t="s">
        <v>89</v>
      </c>
      <c r="H15459" t="s">
        <v>93</v>
      </c>
    </row>
    <row r="15460" spans="1:8" x14ac:dyDescent="0.25">
      <c r="A15460" t="s">
        <v>472</v>
      </c>
      <c r="B15460" t="s">
        <v>6131</v>
      </c>
      <c r="C15460" t="s">
        <v>89</v>
      </c>
      <c r="D15460" t="s">
        <v>89</v>
      </c>
      <c r="E15460" t="s">
        <v>1388</v>
      </c>
      <c r="F15460" t="s">
        <v>89</v>
      </c>
      <c r="G15460" t="s">
        <v>89</v>
      </c>
      <c r="H15460" t="s">
        <v>93</v>
      </c>
    </row>
    <row r="15461" spans="1:8" x14ac:dyDescent="0.25">
      <c r="A15461" t="s">
        <v>472</v>
      </c>
      <c r="B15461" t="s">
        <v>6130</v>
      </c>
      <c r="C15461" t="s">
        <v>89</v>
      </c>
      <c r="D15461" t="s">
        <v>89</v>
      </c>
      <c r="E15461" t="s">
        <v>1129</v>
      </c>
      <c r="F15461" t="s">
        <v>89</v>
      </c>
      <c r="G15461" t="s">
        <v>89</v>
      </c>
      <c r="H15461" t="s">
        <v>93</v>
      </c>
    </row>
    <row r="15462" spans="1:8" x14ac:dyDescent="0.25">
      <c r="A15462" t="s">
        <v>472</v>
      </c>
      <c r="B15462" t="s">
        <v>10909</v>
      </c>
      <c r="C15462" t="s">
        <v>89</v>
      </c>
      <c r="D15462" t="s">
        <v>89</v>
      </c>
      <c r="E15462" t="s">
        <v>1286</v>
      </c>
      <c r="F15462" t="s">
        <v>89</v>
      </c>
      <c r="G15462" t="s">
        <v>89</v>
      </c>
      <c r="H15462" t="s">
        <v>93</v>
      </c>
    </row>
    <row r="15463" spans="1:8" x14ac:dyDescent="0.25">
      <c r="A15463" t="s">
        <v>472</v>
      </c>
      <c r="B15463" t="s">
        <v>10932</v>
      </c>
      <c r="C15463" t="s">
        <v>89</v>
      </c>
      <c r="D15463" t="s">
        <v>89</v>
      </c>
      <c r="E15463" t="s">
        <v>1506</v>
      </c>
      <c r="F15463" t="s">
        <v>89</v>
      </c>
      <c r="G15463" t="s">
        <v>89</v>
      </c>
      <c r="H15463" t="s">
        <v>93</v>
      </c>
    </row>
    <row r="15464" spans="1:8" x14ac:dyDescent="0.25">
      <c r="A15464" t="s">
        <v>472</v>
      </c>
      <c r="B15464" t="s">
        <v>10933</v>
      </c>
      <c r="C15464" t="s">
        <v>89</v>
      </c>
      <c r="D15464" t="s">
        <v>89</v>
      </c>
      <c r="E15464" t="s">
        <v>1506</v>
      </c>
      <c r="F15464" t="s">
        <v>89</v>
      </c>
      <c r="G15464" t="s">
        <v>89</v>
      </c>
      <c r="H15464" t="s">
        <v>93</v>
      </c>
    </row>
    <row r="15465" spans="1:8" x14ac:dyDescent="0.25">
      <c r="A15465" t="s">
        <v>472</v>
      </c>
      <c r="B15465" t="s">
        <v>10987</v>
      </c>
      <c r="C15465" t="s">
        <v>89</v>
      </c>
      <c r="D15465" t="s">
        <v>89</v>
      </c>
      <c r="E15465" t="s">
        <v>4753</v>
      </c>
      <c r="F15465" t="s">
        <v>89</v>
      </c>
      <c r="G15465" t="s">
        <v>89</v>
      </c>
      <c r="H15465" t="s">
        <v>93</v>
      </c>
    </row>
    <row r="15466" spans="1:8" x14ac:dyDescent="0.25">
      <c r="A15466" t="s">
        <v>472</v>
      </c>
      <c r="B15466" t="s">
        <v>10913</v>
      </c>
      <c r="C15466" t="s">
        <v>89</v>
      </c>
      <c r="D15466" t="s">
        <v>89</v>
      </c>
      <c r="E15466" t="s">
        <v>1196</v>
      </c>
      <c r="F15466" t="s">
        <v>89</v>
      </c>
      <c r="G15466" t="s">
        <v>89</v>
      </c>
      <c r="H15466" t="s">
        <v>93</v>
      </c>
    </row>
    <row r="15467" spans="1:8" x14ac:dyDescent="0.25">
      <c r="A15467" t="s">
        <v>472</v>
      </c>
      <c r="B15467" t="s">
        <v>10934</v>
      </c>
      <c r="C15467" t="s">
        <v>89</v>
      </c>
      <c r="D15467" t="s">
        <v>89</v>
      </c>
      <c r="E15467" t="s">
        <v>2668</v>
      </c>
      <c r="F15467" t="s">
        <v>89</v>
      </c>
      <c r="G15467" t="s">
        <v>89</v>
      </c>
      <c r="H15467" t="s">
        <v>93</v>
      </c>
    </row>
    <row r="15468" spans="1:8" x14ac:dyDescent="0.25">
      <c r="A15468" t="s">
        <v>472</v>
      </c>
      <c r="B15468" t="s">
        <v>10988</v>
      </c>
      <c r="C15468" t="s">
        <v>89</v>
      </c>
      <c r="D15468" t="s">
        <v>89</v>
      </c>
      <c r="E15468" t="s">
        <v>1123</v>
      </c>
      <c r="F15468" t="s">
        <v>89</v>
      </c>
      <c r="G15468" t="s">
        <v>89</v>
      </c>
      <c r="H15468" t="s">
        <v>93</v>
      </c>
    </row>
    <row r="15469" spans="1:8" x14ac:dyDescent="0.25">
      <c r="A15469" t="s">
        <v>472</v>
      </c>
      <c r="B15469" t="s">
        <v>10992</v>
      </c>
      <c r="C15469" t="s">
        <v>89</v>
      </c>
      <c r="D15469" t="s">
        <v>89</v>
      </c>
      <c r="E15469" t="s">
        <v>1440</v>
      </c>
      <c r="F15469" t="s">
        <v>89</v>
      </c>
      <c r="G15469" t="s">
        <v>89</v>
      </c>
      <c r="H15469" t="s">
        <v>93</v>
      </c>
    </row>
    <row r="15470" spans="1:8" x14ac:dyDescent="0.25">
      <c r="A15470" t="s">
        <v>472</v>
      </c>
      <c r="B15470" t="s">
        <v>10916</v>
      </c>
      <c r="C15470" t="s">
        <v>89</v>
      </c>
      <c r="D15470" t="s">
        <v>89</v>
      </c>
      <c r="E15470" t="s">
        <v>1504</v>
      </c>
      <c r="F15470" t="s">
        <v>89</v>
      </c>
      <c r="G15470" t="s">
        <v>89</v>
      </c>
      <c r="H15470" t="s">
        <v>93</v>
      </c>
    </row>
    <row r="15471" spans="1:8" x14ac:dyDescent="0.25">
      <c r="A15471" t="s">
        <v>472</v>
      </c>
      <c r="B15471" t="s">
        <v>1122</v>
      </c>
      <c r="C15471" t="s">
        <v>89</v>
      </c>
      <c r="D15471" t="s">
        <v>89</v>
      </c>
      <c r="E15471" t="s">
        <v>1123</v>
      </c>
      <c r="F15471" t="s">
        <v>89</v>
      </c>
      <c r="G15471" t="s">
        <v>89</v>
      </c>
      <c r="H15471" t="s">
        <v>93</v>
      </c>
    </row>
    <row r="15472" spans="1:8" x14ac:dyDescent="0.25">
      <c r="A15472" t="s">
        <v>472</v>
      </c>
      <c r="B15472" t="s">
        <v>10938</v>
      </c>
      <c r="C15472" t="s">
        <v>89</v>
      </c>
      <c r="D15472" t="s">
        <v>89</v>
      </c>
      <c r="E15472" t="s">
        <v>1131</v>
      </c>
      <c r="F15472" t="s">
        <v>89</v>
      </c>
      <c r="G15472" t="s">
        <v>89</v>
      </c>
      <c r="H15472" t="s">
        <v>93</v>
      </c>
    </row>
    <row r="15473" spans="1:8" x14ac:dyDescent="0.25">
      <c r="A15473" t="s">
        <v>472</v>
      </c>
      <c r="B15473" t="s">
        <v>10939</v>
      </c>
      <c r="C15473" t="s">
        <v>89</v>
      </c>
      <c r="D15473" t="s">
        <v>89</v>
      </c>
      <c r="E15473" t="s">
        <v>1131</v>
      </c>
      <c r="F15473" t="s">
        <v>89</v>
      </c>
      <c r="G15473" t="s">
        <v>89</v>
      </c>
      <c r="H15473" t="s">
        <v>93</v>
      </c>
    </row>
    <row r="15474" spans="1:8" x14ac:dyDescent="0.25">
      <c r="A15474" t="s">
        <v>472</v>
      </c>
      <c r="B15474" t="s">
        <v>10917</v>
      </c>
      <c r="C15474" t="s">
        <v>89</v>
      </c>
      <c r="D15474" t="s">
        <v>89</v>
      </c>
      <c r="E15474" t="s">
        <v>1202</v>
      </c>
      <c r="F15474" t="s">
        <v>89</v>
      </c>
      <c r="G15474" t="s">
        <v>89</v>
      </c>
      <c r="H15474" t="s">
        <v>93</v>
      </c>
    </row>
    <row r="15475" spans="1:8" x14ac:dyDescent="0.25">
      <c r="A15475" t="s">
        <v>472</v>
      </c>
      <c r="B15475" t="s">
        <v>10949</v>
      </c>
      <c r="C15475" t="s">
        <v>89</v>
      </c>
      <c r="D15475" t="s">
        <v>89</v>
      </c>
      <c r="E15475" t="s">
        <v>1123</v>
      </c>
      <c r="F15475" t="s">
        <v>89</v>
      </c>
      <c r="G15475" t="s">
        <v>89</v>
      </c>
      <c r="H15475" t="s">
        <v>93</v>
      </c>
    </row>
    <row r="15476" spans="1:8" x14ac:dyDescent="0.25">
      <c r="A15476" t="s">
        <v>472</v>
      </c>
      <c r="B15476" t="s">
        <v>10918</v>
      </c>
      <c r="C15476" t="s">
        <v>89</v>
      </c>
      <c r="D15476" t="s">
        <v>89</v>
      </c>
      <c r="E15476" t="s">
        <v>1196</v>
      </c>
      <c r="F15476" t="s">
        <v>89</v>
      </c>
      <c r="G15476" t="s">
        <v>89</v>
      </c>
      <c r="H15476" t="s">
        <v>93</v>
      </c>
    </row>
    <row r="15477" spans="1:8" x14ac:dyDescent="0.25">
      <c r="A15477" t="s">
        <v>472</v>
      </c>
      <c r="B15477" t="s">
        <v>10919</v>
      </c>
      <c r="C15477" t="s">
        <v>89</v>
      </c>
      <c r="D15477" t="s">
        <v>89</v>
      </c>
      <c r="E15477" t="s">
        <v>1231</v>
      </c>
      <c r="F15477" t="s">
        <v>89</v>
      </c>
      <c r="G15477" t="s">
        <v>89</v>
      </c>
      <c r="H15477" t="s">
        <v>93</v>
      </c>
    </row>
    <row r="15478" spans="1:8" x14ac:dyDescent="0.25">
      <c r="A15478" t="s">
        <v>472</v>
      </c>
      <c r="B15478" t="s">
        <v>10940</v>
      </c>
      <c r="C15478" t="s">
        <v>89</v>
      </c>
      <c r="D15478" t="s">
        <v>89</v>
      </c>
      <c r="E15478" t="s">
        <v>1231</v>
      </c>
      <c r="F15478" t="s">
        <v>89</v>
      </c>
      <c r="G15478" t="s">
        <v>89</v>
      </c>
      <c r="H15478" t="s">
        <v>93</v>
      </c>
    </row>
    <row r="15479" spans="1:8" x14ac:dyDescent="0.25">
      <c r="A15479" t="s">
        <v>472</v>
      </c>
      <c r="B15479" t="s">
        <v>10950</v>
      </c>
      <c r="C15479" t="s">
        <v>89</v>
      </c>
      <c r="D15479" t="s">
        <v>89</v>
      </c>
      <c r="E15479" t="s">
        <v>1286</v>
      </c>
      <c r="F15479" t="s">
        <v>89</v>
      </c>
      <c r="G15479" t="s">
        <v>89</v>
      </c>
      <c r="H15479" t="s">
        <v>93</v>
      </c>
    </row>
    <row r="15480" spans="1:8" x14ac:dyDescent="0.25">
      <c r="A15480" t="s">
        <v>472</v>
      </c>
      <c r="B15480" t="s">
        <v>1130</v>
      </c>
      <c r="C15480" t="s">
        <v>89</v>
      </c>
      <c r="D15480" t="s">
        <v>89</v>
      </c>
      <c r="E15480" t="s">
        <v>1231</v>
      </c>
      <c r="F15480" t="s">
        <v>89</v>
      </c>
      <c r="G15480" t="s">
        <v>89</v>
      </c>
      <c r="H15480" t="s">
        <v>93</v>
      </c>
    </row>
    <row r="15481" spans="1:8" x14ac:dyDescent="0.25">
      <c r="A15481" t="s">
        <v>472</v>
      </c>
      <c r="B15481" t="s">
        <v>1132</v>
      </c>
      <c r="C15481" t="s">
        <v>89</v>
      </c>
      <c r="D15481" t="s">
        <v>89</v>
      </c>
      <c r="E15481" t="s">
        <v>1133</v>
      </c>
      <c r="F15481" t="s">
        <v>89</v>
      </c>
      <c r="G15481" t="s">
        <v>89</v>
      </c>
      <c r="H15481" t="s">
        <v>93</v>
      </c>
    </row>
    <row r="15482" spans="1:8" x14ac:dyDescent="0.25">
      <c r="A15482" t="s">
        <v>472</v>
      </c>
      <c r="B15482" t="s">
        <v>1268</v>
      </c>
      <c r="C15482" t="s">
        <v>89</v>
      </c>
      <c r="D15482" t="s">
        <v>89</v>
      </c>
      <c r="E15482" t="s">
        <v>1506</v>
      </c>
      <c r="F15482" t="s">
        <v>89</v>
      </c>
      <c r="G15482" t="s">
        <v>89</v>
      </c>
      <c r="H15482" t="s">
        <v>93</v>
      </c>
    </row>
    <row r="15483" spans="1:8" x14ac:dyDescent="0.25">
      <c r="A15483" t="s">
        <v>472</v>
      </c>
      <c r="B15483" t="s">
        <v>10920</v>
      </c>
      <c r="C15483" t="s">
        <v>89</v>
      </c>
      <c r="D15483" t="s">
        <v>89</v>
      </c>
      <c r="E15483" t="s">
        <v>1235</v>
      </c>
      <c r="F15483" t="s">
        <v>89</v>
      </c>
      <c r="G15483" t="s">
        <v>89</v>
      </c>
      <c r="H15483" t="s">
        <v>93</v>
      </c>
    </row>
    <row r="15484" spans="1:8" x14ac:dyDescent="0.25">
      <c r="A15484" t="s">
        <v>472</v>
      </c>
      <c r="B15484" t="s">
        <v>10951</v>
      </c>
      <c r="C15484" t="s">
        <v>89</v>
      </c>
      <c r="D15484" t="s">
        <v>89</v>
      </c>
      <c r="E15484" t="s">
        <v>1506</v>
      </c>
      <c r="F15484" t="s">
        <v>89</v>
      </c>
      <c r="G15484" t="s">
        <v>89</v>
      </c>
      <c r="H15484" t="s">
        <v>93</v>
      </c>
    </row>
    <row r="15485" spans="1:8" x14ac:dyDescent="0.25">
      <c r="A15485" t="s">
        <v>472</v>
      </c>
      <c r="B15485" t="s">
        <v>10941</v>
      </c>
      <c r="C15485" t="s">
        <v>89</v>
      </c>
      <c r="D15485" t="s">
        <v>89</v>
      </c>
      <c r="E15485" t="s">
        <v>1427</v>
      </c>
      <c r="F15485" t="s">
        <v>89</v>
      </c>
      <c r="G15485" t="s">
        <v>89</v>
      </c>
      <c r="H15485" t="s">
        <v>93</v>
      </c>
    </row>
    <row r="15486" spans="1:8" x14ac:dyDescent="0.25">
      <c r="A15486" t="s">
        <v>472</v>
      </c>
      <c r="B15486" t="s">
        <v>10942</v>
      </c>
      <c r="C15486" t="s">
        <v>89</v>
      </c>
      <c r="D15486" t="s">
        <v>89</v>
      </c>
      <c r="E15486" t="s">
        <v>1194</v>
      </c>
      <c r="F15486" t="s">
        <v>89</v>
      </c>
      <c r="G15486" t="s">
        <v>89</v>
      </c>
      <c r="H15486" t="s">
        <v>93</v>
      </c>
    </row>
    <row r="15487" spans="1:8" x14ac:dyDescent="0.25">
      <c r="A15487" t="s">
        <v>473</v>
      </c>
      <c r="B15487" t="s">
        <v>10810</v>
      </c>
      <c r="C15487" t="s">
        <v>89</v>
      </c>
      <c r="D15487" t="s">
        <v>10811</v>
      </c>
      <c r="E15487" t="s">
        <v>1153</v>
      </c>
      <c r="F15487" t="s">
        <v>89</v>
      </c>
      <c r="G15487" t="s">
        <v>89</v>
      </c>
      <c r="H15487" t="s">
        <v>93</v>
      </c>
    </row>
    <row r="15488" spans="1:8" x14ac:dyDescent="0.25">
      <c r="A15488" t="s">
        <v>473</v>
      </c>
      <c r="B15488" t="s">
        <v>10812</v>
      </c>
      <c r="C15488" t="s">
        <v>89</v>
      </c>
      <c r="D15488" t="s">
        <v>1559</v>
      </c>
      <c r="E15488" t="s">
        <v>3601</v>
      </c>
      <c r="F15488" t="s">
        <v>89</v>
      </c>
      <c r="G15488" t="s">
        <v>89</v>
      </c>
      <c r="H15488" t="s">
        <v>93</v>
      </c>
    </row>
    <row r="15489" spans="1:8" x14ac:dyDescent="0.25">
      <c r="A15489" t="s">
        <v>473</v>
      </c>
      <c r="B15489" t="s">
        <v>3380</v>
      </c>
      <c r="C15489" t="s">
        <v>89</v>
      </c>
      <c r="D15489" t="s">
        <v>6365</v>
      </c>
      <c r="E15489" t="s">
        <v>1238</v>
      </c>
      <c r="F15489" t="s">
        <v>89</v>
      </c>
      <c r="G15489" t="s">
        <v>89</v>
      </c>
      <c r="H15489" t="s">
        <v>93</v>
      </c>
    </row>
    <row r="15490" spans="1:8" x14ac:dyDescent="0.25">
      <c r="A15490" t="s">
        <v>473</v>
      </c>
      <c r="B15490" t="s">
        <v>10813</v>
      </c>
      <c r="C15490" t="s">
        <v>89</v>
      </c>
      <c r="D15490" t="s">
        <v>10814</v>
      </c>
      <c r="E15490" t="s">
        <v>1180</v>
      </c>
      <c r="F15490" t="s">
        <v>89</v>
      </c>
      <c r="G15490" t="s">
        <v>89</v>
      </c>
      <c r="H15490" t="s">
        <v>93</v>
      </c>
    </row>
    <row r="15491" spans="1:8" x14ac:dyDescent="0.25">
      <c r="A15491" t="s">
        <v>473</v>
      </c>
      <c r="B15491" t="s">
        <v>10815</v>
      </c>
      <c r="C15491" t="s">
        <v>89</v>
      </c>
      <c r="D15491" t="s">
        <v>10816</v>
      </c>
      <c r="E15491" t="s">
        <v>10817</v>
      </c>
      <c r="F15491" t="s">
        <v>89</v>
      </c>
      <c r="G15491" t="s">
        <v>89</v>
      </c>
      <c r="H15491" t="s">
        <v>93</v>
      </c>
    </row>
    <row r="15492" spans="1:8" x14ac:dyDescent="0.25">
      <c r="A15492" t="s">
        <v>473</v>
      </c>
      <c r="B15492" t="s">
        <v>10818</v>
      </c>
      <c r="C15492" t="s">
        <v>89</v>
      </c>
      <c r="D15492" t="s">
        <v>10819</v>
      </c>
      <c r="E15492" t="s">
        <v>1485</v>
      </c>
      <c r="F15492" t="s">
        <v>89</v>
      </c>
      <c r="G15492" t="s">
        <v>89</v>
      </c>
      <c r="H15492" t="s">
        <v>93</v>
      </c>
    </row>
    <row r="15493" spans="1:8" x14ac:dyDescent="0.25">
      <c r="A15493" t="s">
        <v>473</v>
      </c>
      <c r="B15493" t="s">
        <v>10820</v>
      </c>
      <c r="C15493" t="s">
        <v>89</v>
      </c>
      <c r="D15493" t="s">
        <v>10821</v>
      </c>
      <c r="E15493" t="s">
        <v>2524</v>
      </c>
      <c r="F15493" t="s">
        <v>89</v>
      </c>
      <c r="G15493" t="s">
        <v>89</v>
      </c>
      <c r="H15493" t="s">
        <v>93</v>
      </c>
    </row>
    <row r="15494" spans="1:8" x14ac:dyDescent="0.25">
      <c r="A15494" t="s">
        <v>473</v>
      </c>
      <c r="B15494" t="s">
        <v>3535</v>
      </c>
      <c r="C15494" t="s">
        <v>89</v>
      </c>
      <c r="D15494" t="s">
        <v>89</v>
      </c>
      <c r="E15494" t="s">
        <v>1135</v>
      </c>
      <c r="F15494" t="s">
        <v>89</v>
      </c>
      <c r="G15494" t="s">
        <v>89</v>
      </c>
      <c r="H15494" t="s">
        <v>93</v>
      </c>
    </row>
    <row r="15495" spans="1:8" x14ac:dyDescent="0.25">
      <c r="A15495" t="s">
        <v>473</v>
      </c>
      <c r="B15495" t="s">
        <v>10993</v>
      </c>
      <c r="C15495" t="s">
        <v>89</v>
      </c>
      <c r="D15495" t="s">
        <v>89</v>
      </c>
      <c r="E15495" t="s">
        <v>1135</v>
      </c>
      <c r="F15495" t="s">
        <v>89</v>
      </c>
      <c r="G15495" t="s">
        <v>89</v>
      </c>
      <c r="H15495" t="s">
        <v>93</v>
      </c>
    </row>
    <row r="15496" spans="1:8" x14ac:dyDescent="0.25">
      <c r="A15496" t="s">
        <v>473</v>
      </c>
      <c r="B15496" t="s">
        <v>10943</v>
      </c>
      <c r="C15496" t="s">
        <v>89</v>
      </c>
      <c r="D15496" t="s">
        <v>10944</v>
      </c>
      <c r="E15496" t="s">
        <v>1164</v>
      </c>
      <c r="F15496" t="s">
        <v>89</v>
      </c>
      <c r="G15496" t="s">
        <v>89</v>
      </c>
      <c r="H15496" t="s">
        <v>93</v>
      </c>
    </row>
    <row r="15497" spans="1:8" x14ac:dyDescent="0.25">
      <c r="A15497" t="s">
        <v>473</v>
      </c>
      <c r="B15497" t="s">
        <v>10945</v>
      </c>
      <c r="C15497" t="s">
        <v>89</v>
      </c>
      <c r="D15497" t="s">
        <v>10946</v>
      </c>
      <c r="E15497" t="s">
        <v>10839</v>
      </c>
      <c r="F15497" t="s">
        <v>89</v>
      </c>
      <c r="G15497" t="s">
        <v>89</v>
      </c>
      <c r="H15497" t="s">
        <v>93</v>
      </c>
    </row>
    <row r="15498" spans="1:8" x14ac:dyDescent="0.25">
      <c r="A15498" t="s">
        <v>473</v>
      </c>
      <c r="B15498" t="s">
        <v>10823</v>
      </c>
      <c r="C15498" t="s">
        <v>89</v>
      </c>
      <c r="D15498" t="s">
        <v>10824</v>
      </c>
      <c r="E15498" t="s">
        <v>1100</v>
      </c>
      <c r="F15498" t="s">
        <v>89</v>
      </c>
      <c r="G15498" t="s">
        <v>89</v>
      </c>
      <c r="H15498" t="s">
        <v>93</v>
      </c>
    </row>
    <row r="15499" spans="1:8" x14ac:dyDescent="0.25">
      <c r="A15499" t="s">
        <v>473</v>
      </c>
      <c r="B15499" t="s">
        <v>10825</v>
      </c>
      <c r="C15499" t="s">
        <v>89</v>
      </c>
      <c r="D15499" t="s">
        <v>10826</v>
      </c>
      <c r="E15499" t="s">
        <v>4729</v>
      </c>
      <c r="F15499" t="s">
        <v>89</v>
      </c>
      <c r="G15499" t="s">
        <v>89</v>
      </c>
      <c r="H15499" t="s">
        <v>93</v>
      </c>
    </row>
    <row r="15500" spans="1:8" x14ac:dyDescent="0.25">
      <c r="A15500" t="s">
        <v>473</v>
      </c>
      <c r="B15500" t="s">
        <v>10827</v>
      </c>
      <c r="C15500" t="s">
        <v>89</v>
      </c>
      <c r="D15500" t="s">
        <v>10828</v>
      </c>
      <c r="E15500" t="s">
        <v>1105</v>
      </c>
      <c r="F15500" t="s">
        <v>89</v>
      </c>
      <c r="G15500" t="s">
        <v>89</v>
      </c>
      <c r="H15500" t="s">
        <v>93</v>
      </c>
    </row>
    <row r="15501" spans="1:8" x14ac:dyDescent="0.25">
      <c r="A15501" t="s">
        <v>473</v>
      </c>
      <c r="B15501" t="s">
        <v>10829</v>
      </c>
      <c r="C15501" t="s">
        <v>89</v>
      </c>
      <c r="D15501" t="s">
        <v>10830</v>
      </c>
      <c r="E15501" t="s">
        <v>1097</v>
      </c>
      <c r="F15501" t="s">
        <v>89</v>
      </c>
      <c r="G15501" t="s">
        <v>89</v>
      </c>
      <c r="H15501" t="s">
        <v>93</v>
      </c>
    </row>
    <row r="15502" spans="1:8" x14ac:dyDescent="0.25">
      <c r="A15502" t="s">
        <v>473</v>
      </c>
      <c r="B15502" t="s">
        <v>10831</v>
      </c>
      <c r="C15502" t="s">
        <v>89</v>
      </c>
      <c r="D15502" t="s">
        <v>10832</v>
      </c>
      <c r="E15502" t="s">
        <v>3585</v>
      </c>
      <c r="F15502" t="s">
        <v>89</v>
      </c>
      <c r="G15502" t="s">
        <v>89</v>
      </c>
      <c r="H15502" t="s">
        <v>93</v>
      </c>
    </row>
    <row r="15503" spans="1:8" x14ac:dyDescent="0.25">
      <c r="A15503" t="s">
        <v>473</v>
      </c>
      <c r="B15503" t="s">
        <v>10833</v>
      </c>
      <c r="C15503" t="s">
        <v>89</v>
      </c>
      <c r="D15503" t="s">
        <v>10834</v>
      </c>
      <c r="E15503" t="s">
        <v>1615</v>
      </c>
      <c r="F15503" t="s">
        <v>89</v>
      </c>
      <c r="G15503" t="s">
        <v>89</v>
      </c>
      <c r="H15503" t="s">
        <v>93</v>
      </c>
    </row>
    <row r="15504" spans="1:8" x14ac:dyDescent="0.25">
      <c r="A15504" t="s">
        <v>473</v>
      </c>
      <c r="B15504" t="s">
        <v>10835</v>
      </c>
      <c r="C15504" t="s">
        <v>89</v>
      </c>
      <c r="D15504" t="s">
        <v>10836</v>
      </c>
      <c r="E15504" t="s">
        <v>3473</v>
      </c>
      <c r="F15504" t="s">
        <v>89</v>
      </c>
      <c r="G15504" t="s">
        <v>89</v>
      </c>
      <c r="H15504" t="s">
        <v>93</v>
      </c>
    </row>
    <row r="15505" spans="1:8" x14ac:dyDescent="0.25">
      <c r="A15505" t="s">
        <v>473</v>
      </c>
      <c r="B15505" t="s">
        <v>10837</v>
      </c>
      <c r="C15505" t="s">
        <v>89</v>
      </c>
      <c r="D15505" t="s">
        <v>10838</v>
      </c>
      <c r="E15505" t="s">
        <v>10839</v>
      </c>
      <c r="F15505" t="s">
        <v>89</v>
      </c>
      <c r="G15505" t="s">
        <v>89</v>
      </c>
      <c r="H15505" t="s">
        <v>93</v>
      </c>
    </row>
    <row r="15506" spans="1:8" x14ac:dyDescent="0.25">
      <c r="A15506" t="s">
        <v>473</v>
      </c>
      <c r="B15506" t="s">
        <v>10840</v>
      </c>
      <c r="C15506" t="s">
        <v>89</v>
      </c>
      <c r="D15506" t="s">
        <v>10841</v>
      </c>
      <c r="E15506" t="s">
        <v>1194</v>
      </c>
      <c r="F15506" t="s">
        <v>89</v>
      </c>
      <c r="G15506" t="s">
        <v>89</v>
      </c>
      <c r="H15506" t="s">
        <v>93</v>
      </c>
    </row>
    <row r="15507" spans="1:8" x14ac:dyDescent="0.25">
      <c r="A15507" t="s">
        <v>473</v>
      </c>
      <c r="B15507" t="s">
        <v>10844</v>
      </c>
      <c r="C15507" t="s">
        <v>89</v>
      </c>
      <c r="D15507" t="s">
        <v>10845</v>
      </c>
      <c r="E15507" t="s">
        <v>1105</v>
      </c>
      <c r="F15507" t="s">
        <v>89</v>
      </c>
      <c r="G15507" t="s">
        <v>89</v>
      </c>
      <c r="H15507" t="s">
        <v>93</v>
      </c>
    </row>
    <row r="15508" spans="1:8" x14ac:dyDescent="0.25">
      <c r="A15508" t="s">
        <v>473</v>
      </c>
      <c r="B15508" t="s">
        <v>7469</v>
      </c>
      <c r="C15508" t="s">
        <v>89</v>
      </c>
      <c r="D15508" t="s">
        <v>10846</v>
      </c>
      <c r="E15508" t="s">
        <v>1427</v>
      </c>
      <c r="F15508" t="s">
        <v>89</v>
      </c>
      <c r="G15508" t="s">
        <v>89</v>
      </c>
      <c r="H15508" t="s">
        <v>93</v>
      </c>
    </row>
    <row r="15509" spans="1:8" x14ac:dyDescent="0.25">
      <c r="A15509" t="s">
        <v>473</v>
      </c>
      <c r="B15509" t="s">
        <v>10847</v>
      </c>
      <c r="C15509" t="s">
        <v>89</v>
      </c>
      <c r="D15509" t="s">
        <v>10848</v>
      </c>
      <c r="E15509" t="s">
        <v>2665</v>
      </c>
      <c r="F15509" t="s">
        <v>89</v>
      </c>
      <c r="G15509" t="s">
        <v>89</v>
      </c>
      <c r="H15509" t="s">
        <v>93</v>
      </c>
    </row>
    <row r="15510" spans="1:8" x14ac:dyDescent="0.25">
      <c r="A15510" t="s">
        <v>473</v>
      </c>
      <c r="B15510" t="s">
        <v>10851</v>
      </c>
      <c r="C15510" t="s">
        <v>89</v>
      </c>
      <c r="D15510" t="s">
        <v>10852</v>
      </c>
      <c r="E15510" t="s">
        <v>1355</v>
      </c>
      <c r="F15510" t="s">
        <v>89</v>
      </c>
      <c r="G15510" t="s">
        <v>89</v>
      </c>
      <c r="H15510" t="s">
        <v>93</v>
      </c>
    </row>
    <row r="15511" spans="1:8" x14ac:dyDescent="0.25">
      <c r="A15511" t="s">
        <v>473</v>
      </c>
      <c r="B15511" t="s">
        <v>10853</v>
      </c>
      <c r="C15511" t="s">
        <v>89</v>
      </c>
      <c r="D15511" t="s">
        <v>10854</v>
      </c>
      <c r="E15511" t="s">
        <v>2404</v>
      </c>
      <c r="F15511" t="s">
        <v>89</v>
      </c>
      <c r="G15511" t="s">
        <v>89</v>
      </c>
      <c r="H15511" t="s">
        <v>93</v>
      </c>
    </row>
    <row r="15512" spans="1:8" x14ac:dyDescent="0.25">
      <c r="A15512" t="s">
        <v>473</v>
      </c>
      <c r="B15512" t="s">
        <v>10855</v>
      </c>
      <c r="C15512" t="s">
        <v>89</v>
      </c>
      <c r="D15512" t="s">
        <v>10856</v>
      </c>
      <c r="E15512" t="s">
        <v>3578</v>
      </c>
      <c r="F15512" t="s">
        <v>89</v>
      </c>
      <c r="G15512" t="s">
        <v>89</v>
      </c>
      <c r="H15512" t="s">
        <v>93</v>
      </c>
    </row>
    <row r="15513" spans="1:8" x14ac:dyDescent="0.25">
      <c r="A15513" t="s">
        <v>473</v>
      </c>
      <c r="B15513" t="s">
        <v>10859</v>
      </c>
      <c r="C15513" t="s">
        <v>89</v>
      </c>
      <c r="D15513" t="s">
        <v>10860</v>
      </c>
      <c r="E15513" t="s">
        <v>10861</v>
      </c>
      <c r="F15513" t="s">
        <v>89</v>
      </c>
      <c r="G15513" t="s">
        <v>89</v>
      </c>
      <c r="H15513" t="s">
        <v>93</v>
      </c>
    </row>
    <row r="15514" spans="1:8" x14ac:dyDescent="0.25">
      <c r="A15514" t="s">
        <v>473</v>
      </c>
      <c r="B15514" t="s">
        <v>10864</v>
      </c>
      <c r="C15514" t="s">
        <v>89</v>
      </c>
      <c r="D15514" t="s">
        <v>10865</v>
      </c>
      <c r="E15514" t="s">
        <v>10866</v>
      </c>
      <c r="F15514" t="s">
        <v>89</v>
      </c>
      <c r="G15514" t="s">
        <v>89</v>
      </c>
      <c r="H15514" t="s">
        <v>93</v>
      </c>
    </row>
    <row r="15515" spans="1:8" x14ac:dyDescent="0.25">
      <c r="A15515" t="s">
        <v>473</v>
      </c>
      <c r="B15515" t="s">
        <v>10869</v>
      </c>
      <c r="C15515" t="s">
        <v>89</v>
      </c>
      <c r="D15515" t="s">
        <v>10870</v>
      </c>
      <c r="E15515" t="s">
        <v>1770</v>
      </c>
      <c r="F15515" t="s">
        <v>89</v>
      </c>
      <c r="G15515" t="s">
        <v>89</v>
      </c>
      <c r="H15515" t="s">
        <v>93</v>
      </c>
    </row>
    <row r="15516" spans="1:8" x14ac:dyDescent="0.25">
      <c r="A15516" t="s">
        <v>473</v>
      </c>
      <c r="B15516" t="s">
        <v>10875</v>
      </c>
      <c r="C15516" t="s">
        <v>89</v>
      </c>
      <c r="D15516" t="s">
        <v>10876</v>
      </c>
      <c r="E15516" t="s">
        <v>1447</v>
      </c>
      <c r="F15516" t="s">
        <v>89</v>
      </c>
      <c r="G15516" t="s">
        <v>89</v>
      </c>
      <c r="H15516" t="s">
        <v>93</v>
      </c>
    </row>
    <row r="15517" spans="1:8" x14ac:dyDescent="0.25">
      <c r="A15517" t="s">
        <v>473</v>
      </c>
      <c r="B15517" t="s">
        <v>1555</v>
      </c>
      <c r="C15517" t="s">
        <v>89</v>
      </c>
      <c r="D15517" t="s">
        <v>10877</v>
      </c>
      <c r="E15517" t="s">
        <v>1119</v>
      </c>
      <c r="F15517" t="s">
        <v>89</v>
      </c>
      <c r="G15517" t="s">
        <v>89</v>
      </c>
      <c r="H15517" t="s">
        <v>93</v>
      </c>
    </row>
    <row r="15518" spans="1:8" x14ac:dyDescent="0.25">
      <c r="A15518" t="s">
        <v>473</v>
      </c>
      <c r="B15518" t="s">
        <v>1421</v>
      </c>
      <c r="C15518" t="s">
        <v>89</v>
      </c>
      <c r="D15518" t="s">
        <v>10878</v>
      </c>
      <c r="E15518" t="s">
        <v>1485</v>
      </c>
      <c r="F15518" t="s">
        <v>89</v>
      </c>
      <c r="G15518" t="s">
        <v>89</v>
      </c>
      <c r="H15518" t="s">
        <v>93</v>
      </c>
    </row>
    <row r="15519" spans="1:8" x14ac:dyDescent="0.25">
      <c r="A15519" t="s">
        <v>473</v>
      </c>
      <c r="B15519" t="s">
        <v>1501</v>
      </c>
      <c r="C15519" t="s">
        <v>89</v>
      </c>
      <c r="D15519" t="s">
        <v>10876</v>
      </c>
      <c r="E15519" t="s">
        <v>1447</v>
      </c>
      <c r="F15519" t="s">
        <v>89</v>
      </c>
      <c r="G15519" t="s">
        <v>89</v>
      </c>
      <c r="H15519" t="s">
        <v>93</v>
      </c>
    </row>
    <row r="15520" spans="1:8" x14ac:dyDescent="0.25">
      <c r="A15520" t="s">
        <v>473</v>
      </c>
      <c r="B15520" t="s">
        <v>6097</v>
      </c>
      <c r="C15520" t="s">
        <v>89</v>
      </c>
      <c r="D15520" t="s">
        <v>10879</v>
      </c>
      <c r="E15520" t="s">
        <v>8497</v>
      </c>
      <c r="F15520" t="s">
        <v>89</v>
      </c>
      <c r="G15520" t="s">
        <v>89</v>
      </c>
      <c r="H15520" t="s">
        <v>93</v>
      </c>
    </row>
    <row r="15521" spans="1:8" x14ac:dyDescent="0.25">
      <c r="A15521" t="s">
        <v>473</v>
      </c>
      <c r="B15521" t="s">
        <v>1434</v>
      </c>
      <c r="C15521" t="s">
        <v>89</v>
      </c>
      <c r="D15521" t="s">
        <v>10880</v>
      </c>
      <c r="E15521" t="s">
        <v>10881</v>
      </c>
      <c r="F15521" t="s">
        <v>89</v>
      </c>
      <c r="G15521" t="s">
        <v>89</v>
      </c>
      <c r="H15521" t="s">
        <v>93</v>
      </c>
    </row>
    <row r="15522" spans="1:8" x14ac:dyDescent="0.25">
      <c r="A15522" t="s">
        <v>473</v>
      </c>
      <c r="B15522" t="s">
        <v>1417</v>
      </c>
      <c r="C15522" t="s">
        <v>89</v>
      </c>
      <c r="D15522" t="s">
        <v>10882</v>
      </c>
      <c r="E15522" t="s">
        <v>1506</v>
      </c>
      <c r="F15522" t="s">
        <v>89</v>
      </c>
      <c r="G15522" t="s">
        <v>89</v>
      </c>
      <c r="H15522" t="s">
        <v>93</v>
      </c>
    </row>
    <row r="15523" spans="1:8" x14ac:dyDescent="0.25">
      <c r="A15523" t="s">
        <v>473</v>
      </c>
      <c r="B15523" t="s">
        <v>10886</v>
      </c>
      <c r="C15523" t="s">
        <v>89</v>
      </c>
      <c r="D15523" t="s">
        <v>10887</v>
      </c>
      <c r="E15523" t="s">
        <v>1278</v>
      </c>
      <c r="F15523" t="s">
        <v>89</v>
      </c>
      <c r="G15523" t="s">
        <v>89</v>
      </c>
      <c r="H15523" t="s">
        <v>93</v>
      </c>
    </row>
    <row r="15524" spans="1:8" x14ac:dyDescent="0.25">
      <c r="A15524" t="s">
        <v>473</v>
      </c>
      <c r="B15524" t="s">
        <v>10884</v>
      </c>
      <c r="C15524" t="s">
        <v>89</v>
      </c>
      <c r="D15524" t="s">
        <v>10885</v>
      </c>
      <c r="E15524" t="s">
        <v>1377</v>
      </c>
      <c r="F15524" t="s">
        <v>89</v>
      </c>
      <c r="G15524" t="s">
        <v>89</v>
      </c>
      <c r="H15524" t="s">
        <v>93</v>
      </c>
    </row>
    <row r="15525" spans="1:8" x14ac:dyDescent="0.25">
      <c r="A15525" t="s">
        <v>473</v>
      </c>
      <c r="B15525" t="s">
        <v>6221</v>
      </c>
      <c r="C15525" t="s">
        <v>89</v>
      </c>
      <c r="D15525" t="s">
        <v>10888</v>
      </c>
      <c r="E15525" t="s">
        <v>1162</v>
      </c>
      <c r="F15525" t="s">
        <v>89</v>
      </c>
      <c r="G15525" t="s">
        <v>89</v>
      </c>
      <c r="H15525" t="s">
        <v>93</v>
      </c>
    </row>
    <row r="15526" spans="1:8" x14ac:dyDescent="0.25">
      <c r="A15526" t="s">
        <v>473</v>
      </c>
      <c r="B15526" t="s">
        <v>6223</v>
      </c>
      <c r="C15526" t="s">
        <v>89</v>
      </c>
      <c r="D15526" t="s">
        <v>10883</v>
      </c>
      <c r="E15526" t="s">
        <v>1272</v>
      </c>
      <c r="F15526" t="s">
        <v>89</v>
      </c>
      <c r="G15526" t="s">
        <v>89</v>
      </c>
      <c r="H15526" t="s">
        <v>93</v>
      </c>
    </row>
    <row r="15527" spans="1:8" x14ac:dyDescent="0.25">
      <c r="A15527" t="s">
        <v>473</v>
      </c>
      <c r="B15527" t="s">
        <v>10889</v>
      </c>
      <c r="C15527" t="s">
        <v>89</v>
      </c>
      <c r="D15527" t="s">
        <v>10890</v>
      </c>
      <c r="E15527" t="s">
        <v>1162</v>
      </c>
      <c r="F15527" t="s">
        <v>89</v>
      </c>
      <c r="G15527" t="s">
        <v>89</v>
      </c>
      <c r="H15527" t="s">
        <v>93</v>
      </c>
    </row>
    <row r="15528" spans="1:8" x14ac:dyDescent="0.25">
      <c r="A15528" t="s">
        <v>473</v>
      </c>
      <c r="B15528" t="s">
        <v>1428</v>
      </c>
      <c r="C15528" t="s">
        <v>89</v>
      </c>
      <c r="D15528" t="s">
        <v>10891</v>
      </c>
      <c r="E15528" t="s">
        <v>1427</v>
      </c>
      <c r="F15528" t="s">
        <v>89</v>
      </c>
      <c r="G15528" t="s">
        <v>89</v>
      </c>
      <c r="H15528" t="s">
        <v>93</v>
      </c>
    </row>
    <row r="15529" spans="1:8" x14ac:dyDescent="0.25">
      <c r="A15529" t="s">
        <v>473</v>
      </c>
      <c r="B15529" t="s">
        <v>10892</v>
      </c>
      <c r="C15529" t="s">
        <v>89</v>
      </c>
      <c r="D15529" t="s">
        <v>10893</v>
      </c>
      <c r="E15529" t="s">
        <v>2668</v>
      </c>
      <c r="F15529" t="s">
        <v>89</v>
      </c>
      <c r="G15529" t="s">
        <v>89</v>
      </c>
      <c r="H15529" t="s">
        <v>93</v>
      </c>
    </row>
    <row r="15530" spans="1:8" x14ac:dyDescent="0.25">
      <c r="A15530" t="s">
        <v>473</v>
      </c>
      <c r="B15530" t="s">
        <v>10947</v>
      </c>
      <c r="C15530" t="s">
        <v>89</v>
      </c>
      <c r="D15530" t="s">
        <v>89</v>
      </c>
      <c r="E15530" t="s">
        <v>1516</v>
      </c>
      <c r="F15530" t="s">
        <v>89</v>
      </c>
      <c r="G15530" t="s">
        <v>89</v>
      </c>
      <c r="H15530" t="s">
        <v>93</v>
      </c>
    </row>
    <row r="15531" spans="1:8" x14ac:dyDescent="0.25">
      <c r="A15531" t="s">
        <v>473</v>
      </c>
      <c r="B15531" t="s">
        <v>10969</v>
      </c>
      <c r="C15531" t="s">
        <v>89</v>
      </c>
      <c r="D15531" t="s">
        <v>89</v>
      </c>
      <c r="E15531" t="s">
        <v>1516</v>
      </c>
      <c r="F15531" t="s">
        <v>89</v>
      </c>
      <c r="G15531" t="s">
        <v>89</v>
      </c>
      <c r="H15531" t="s">
        <v>93</v>
      </c>
    </row>
    <row r="15532" spans="1:8" x14ac:dyDescent="0.25">
      <c r="A15532" t="s">
        <v>473</v>
      </c>
      <c r="B15532" t="s">
        <v>10974</v>
      </c>
      <c r="C15532" t="s">
        <v>89</v>
      </c>
      <c r="D15532" t="s">
        <v>89</v>
      </c>
      <c r="E15532" t="s">
        <v>1115</v>
      </c>
      <c r="F15532" t="s">
        <v>89</v>
      </c>
      <c r="G15532" t="s">
        <v>89</v>
      </c>
      <c r="H15532" t="s">
        <v>93</v>
      </c>
    </row>
    <row r="15533" spans="1:8" x14ac:dyDescent="0.25">
      <c r="A15533" t="s">
        <v>473</v>
      </c>
      <c r="B15533" t="s">
        <v>10975</v>
      </c>
      <c r="C15533" t="s">
        <v>89</v>
      </c>
      <c r="D15533" t="s">
        <v>89</v>
      </c>
      <c r="E15533" t="s">
        <v>1113</v>
      </c>
      <c r="F15533" t="s">
        <v>89</v>
      </c>
      <c r="G15533" t="s">
        <v>89</v>
      </c>
      <c r="H15533" t="s">
        <v>93</v>
      </c>
    </row>
    <row r="15534" spans="1:8" x14ac:dyDescent="0.25">
      <c r="A15534" t="s">
        <v>473</v>
      </c>
      <c r="B15534" t="s">
        <v>10903</v>
      </c>
      <c r="C15534" t="s">
        <v>89</v>
      </c>
      <c r="D15534" t="s">
        <v>89</v>
      </c>
      <c r="E15534" t="s">
        <v>1133</v>
      </c>
      <c r="F15534" t="s">
        <v>89</v>
      </c>
      <c r="G15534" t="s">
        <v>89</v>
      </c>
      <c r="H15534" t="s">
        <v>93</v>
      </c>
    </row>
    <row r="15535" spans="1:8" x14ac:dyDescent="0.25">
      <c r="A15535" t="s">
        <v>473</v>
      </c>
      <c r="B15535" t="s">
        <v>10904</v>
      </c>
      <c r="C15535" t="s">
        <v>89</v>
      </c>
      <c r="D15535" t="s">
        <v>89</v>
      </c>
      <c r="E15535" t="s">
        <v>1221</v>
      </c>
      <c r="F15535" t="s">
        <v>89</v>
      </c>
      <c r="G15535" t="s">
        <v>89</v>
      </c>
      <c r="H15535" t="s">
        <v>93</v>
      </c>
    </row>
    <row r="15536" spans="1:8" x14ac:dyDescent="0.25">
      <c r="A15536" t="s">
        <v>473</v>
      </c>
      <c r="B15536" t="s">
        <v>10905</v>
      </c>
      <c r="C15536" t="s">
        <v>89</v>
      </c>
      <c r="D15536" t="s">
        <v>89</v>
      </c>
      <c r="E15536" t="s">
        <v>1221</v>
      </c>
      <c r="F15536" t="s">
        <v>89</v>
      </c>
      <c r="G15536" t="s">
        <v>89</v>
      </c>
      <c r="H15536" t="s">
        <v>93</v>
      </c>
    </row>
    <row r="15537" spans="1:8" x14ac:dyDescent="0.25">
      <c r="A15537" t="s">
        <v>473</v>
      </c>
      <c r="B15537" t="s">
        <v>6350</v>
      </c>
      <c r="C15537" t="s">
        <v>89</v>
      </c>
      <c r="D15537" t="s">
        <v>89</v>
      </c>
      <c r="E15537" t="s">
        <v>1133</v>
      </c>
      <c r="F15537" t="s">
        <v>89</v>
      </c>
      <c r="G15537" t="s">
        <v>89</v>
      </c>
      <c r="H15537" t="s">
        <v>93</v>
      </c>
    </row>
    <row r="15538" spans="1:8" x14ac:dyDescent="0.25">
      <c r="A15538" t="s">
        <v>473</v>
      </c>
      <c r="B15538" t="s">
        <v>10908</v>
      </c>
      <c r="C15538" t="s">
        <v>89</v>
      </c>
      <c r="D15538" t="s">
        <v>89</v>
      </c>
      <c r="E15538" t="s">
        <v>1133</v>
      </c>
      <c r="F15538" t="s">
        <v>89</v>
      </c>
      <c r="G15538" t="s">
        <v>89</v>
      </c>
      <c r="H15538" t="s">
        <v>93</v>
      </c>
    </row>
    <row r="15539" spans="1:8" x14ac:dyDescent="0.25">
      <c r="A15539" t="s">
        <v>473</v>
      </c>
      <c r="B15539" t="s">
        <v>6131</v>
      </c>
      <c r="C15539" t="s">
        <v>89</v>
      </c>
      <c r="D15539" t="s">
        <v>89</v>
      </c>
      <c r="E15539" t="s">
        <v>1388</v>
      </c>
      <c r="F15539" t="s">
        <v>89</v>
      </c>
      <c r="G15539" t="s">
        <v>89</v>
      </c>
      <c r="H15539" t="s">
        <v>93</v>
      </c>
    </row>
    <row r="15540" spans="1:8" x14ac:dyDescent="0.25">
      <c r="A15540" t="s">
        <v>473</v>
      </c>
      <c r="B15540" t="s">
        <v>6130</v>
      </c>
      <c r="C15540" t="s">
        <v>89</v>
      </c>
      <c r="D15540" t="s">
        <v>89</v>
      </c>
      <c r="E15540" t="s">
        <v>1129</v>
      </c>
      <c r="F15540" t="s">
        <v>89</v>
      </c>
      <c r="G15540" t="s">
        <v>89</v>
      </c>
      <c r="H15540" t="s">
        <v>93</v>
      </c>
    </row>
    <row r="15541" spans="1:8" x14ac:dyDescent="0.25">
      <c r="A15541" t="s">
        <v>473</v>
      </c>
      <c r="B15541" t="s">
        <v>10909</v>
      </c>
      <c r="C15541" t="s">
        <v>89</v>
      </c>
      <c r="D15541" t="s">
        <v>89</v>
      </c>
      <c r="E15541" t="s">
        <v>1286</v>
      </c>
      <c r="F15541" t="s">
        <v>89</v>
      </c>
      <c r="G15541" t="s">
        <v>89</v>
      </c>
      <c r="H15541" t="s">
        <v>93</v>
      </c>
    </row>
    <row r="15542" spans="1:8" x14ac:dyDescent="0.25">
      <c r="A15542" t="s">
        <v>473</v>
      </c>
      <c r="B15542" t="s">
        <v>10935</v>
      </c>
      <c r="C15542" t="s">
        <v>89</v>
      </c>
      <c r="D15542" t="s">
        <v>89</v>
      </c>
      <c r="E15542" t="s">
        <v>1218</v>
      </c>
      <c r="F15542" t="s">
        <v>89</v>
      </c>
      <c r="G15542" t="s">
        <v>89</v>
      </c>
      <c r="H15542" t="s">
        <v>93</v>
      </c>
    </row>
    <row r="15543" spans="1:8" x14ac:dyDescent="0.25">
      <c r="A15543" t="s">
        <v>473</v>
      </c>
      <c r="B15543" t="s">
        <v>10914</v>
      </c>
      <c r="C15543" t="s">
        <v>89</v>
      </c>
      <c r="D15543" t="s">
        <v>89</v>
      </c>
      <c r="E15543" t="s">
        <v>1286</v>
      </c>
      <c r="F15543" t="s">
        <v>89</v>
      </c>
      <c r="G15543" t="s">
        <v>89</v>
      </c>
      <c r="H15543" t="s">
        <v>93</v>
      </c>
    </row>
    <row r="15544" spans="1:8" x14ac:dyDescent="0.25">
      <c r="A15544" t="s">
        <v>473</v>
      </c>
      <c r="B15544" t="s">
        <v>10962</v>
      </c>
      <c r="C15544" t="s">
        <v>89</v>
      </c>
      <c r="D15544" t="s">
        <v>89</v>
      </c>
      <c r="E15544" t="s">
        <v>1286</v>
      </c>
      <c r="F15544" t="s">
        <v>89</v>
      </c>
      <c r="G15544" t="s">
        <v>89</v>
      </c>
      <c r="H15544" t="s">
        <v>93</v>
      </c>
    </row>
    <row r="15545" spans="1:8" x14ac:dyDescent="0.25">
      <c r="A15545" t="s">
        <v>473</v>
      </c>
      <c r="B15545" t="s">
        <v>10996</v>
      </c>
      <c r="C15545" t="s">
        <v>89</v>
      </c>
      <c r="D15545" t="s">
        <v>89</v>
      </c>
      <c r="E15545" t="s">
        <v>1286</v>
      </c>
      <c r="F15545" t="s">
        <v>89</v>
      </c>
      <c r="G15545" t="s">
        <v>89</v>
      </c>
      <c r="H15545" t="s">
        <v>93</v>
      </c>
    </row>
    <row r="15546" spans="1:8" x14ac:dyDescent="0.25">
      <c r="A15546" t="s">
        <v>473</v>
      </c>
      <c r="B15546" t="s">
        <v>10991</v>
      </c>
      <c r="C15546" t="s">
        <v>89</v>
      </c>
      <c r="D15546" t="s">
        <v>89</v>
      </c>
      <c r="E15546" t="s">
        <v>1504</v>
      </c>
      <c r="F15546" t="s">
        <v>89</v>
      </c>
      <c r="G15546" t="s">
        <v>89</v>
      </c>
      <c r="H15546" t="s">
        <v>93</v>
      </c>
    </row>
    <row r="15547" spans="1:8" x14ac:dyDescent="0.25">
      <c r="A15547" t="s">
        <v>473</v>
      </c>
      <c r="B15547" t="s">
        <v>1122</v>
      </c>
      <c r="C15547" t="s">
        <v>89</v>
      </c>
      <c r="D15547" t="s">
        <v>89</v>
      </c>
      <c r="E15547" t="s">
        <v>1123</v>
      </c>
      <c r="F15547" t="s">
        <v>89</v>
      </c>
      <c r="G15547" t="s">
        <v>89</v>
      </c>
      <c r="H15547" t="s">
        <v>93</v>
      </c>
    </row>
    <row r="15548" spans="1:8" x14ac:dyDescent="0.25">
      <c r="A15548" t="s">
        <v>473</v>
      </c>
      <c r="B15548" t="s">
        <v>1124</v>
      </c>
      <c r="C15548" t="s">
        <v>89</v>
      </c>
      <c r="D15548" t="s">
        <v>89</v>
      </c>
      <c r="E15548" t="s">
        <v>1123</v>
      </c>
      <c r="F15548" t="s">
        <v>89</v>
      </c>
      <c r="G15548" t="s">
        <v>89</v>
      </c>
      <c r="H15548" t="s">
        <v>93</v>
      </c>
    </row>
    <row r="15549" spans="1:8" x14ac:dyDescent="0.25">
      <c r="A15549" t="s">
        <v>473</v>
      </c>
      <c r="B15549" t="s">
        <v>1125</v>
      </c>
      <c r="C15549" t="s">
        <v>89</v>
      </c>
      <c r="D15549" t="s">
        <v>89</v>
      </c>
      <c r="E15549" t="s">
        <v>1123</v>
      </c>
      <c r="F15549" t="s">
        <v>89</v>
      </c>
      <c r="G15549" t="s">
        <v>89</v>
      </c>
      <c r="H15549" t="s">
        <v>93</v>
      </c>
    </row>
    <row r="15550" spans="1:8" x14ac:dyDescent="0.25">
      <c r="A15550" t="s">
        <v>473</v>
      </c>
      <c r="B15550" t="s">
        <v>1127</v>
      </c>
      <c r="C15550" t="s">
        <v>89</v>
      </c>
      <c r="D15550" t="s">
        <v>89</v>
      </c>
      <c r="E15550" t="s">
        <v>1123</v>
      </c>
      <c r="F15550" t="s">
        <v>89</v>
      </c>
      <c r="G15550" t="s">
        <v>89</v>
      </c>
      <c r="H15550" t="s">
        <v>93</v>
      </c>
    </row>
    <row r="15551" spans="1:8" x14ac:dyDescent="0.25">
      <c r="A15551" t="s">
        <v>473</v>
      </c>
      <c r="B15551" t="s">
        <v>1126</v>
      </c>
      <c r="C15551" t="s">
        <v>89</v>
      </c>
      <c r="D15551" t="s">
        <v>89</v>
      </c>
      <c r="E15551" t="s">
        <v>1123</v>
      </c>
      <c r="F15551" t="s">
        <v>89</v>
      </c>
      <c r="G15551" t="s">
        <v>89</v>
      </c>
      <c r="H15551" t="s">
        <v>93</v>
      </c>
    </row>
    <row r="15552" spans="1:8" x14ac:dyDescent="0.25">
      <c r="A15552" t="s">
        <v>473</v>
      </c>
      <c r="B15552" t="s">
        <v>10939</v>
      </c>
      <c r="C15552" t="s">
        <v>89</v>
      </c>
      <c r="D15552" t="s">
        <v>89</v>
      </c>
      <c r="E15552" t="s">
        <v>1131</v>
      </c>
      <c r="F15552" t="s">
        <v>89</v>
      </c>
      <c r="G15552" t="s">
        <v>89</v>
      </c>
      <c r="H15552" t="s">
        <v>93</v>
      </c>
    </row>
    <row r="15553" spans="1:8" x14ac:dyDescent="0.25">
      <c r="A15553" t="s">
        <v>473</v>
      </c>
      <c r="B15553" t="s">
        <v>10917</v>
      </c>
      <c r="C15553" t="s">
        <v>89</v>
      </c>
      <c r="D15553" t="s">
        <v>89</v>
      </c>
      <c r="E15553" t="s">
        <v>1202</v>
      </c>
      <c r="F15553" t="s">
        <v>89</v>
      </c>
      <c r="G15553" t="s">
        <v>89</v>
      </c>
      <c r="H15553" t="s">
        <v>93</v>
      </c>
    </row>
    <row r="15554" spans="1:8" x14ac:dyDescent="0.25">
      <c r="A15554" t="s">
        <v>473</v>
      </c>
      <c r="B15554" t="s">
        <v>10949</v>
      </c>
      <c r="C15554" t="s">
        <v>89</v>
      </c>
      <c r="D15554" t="s">
        <v>89</v>
      </c>
      <c r="E15554" t="s">
        <v>1123</v>
      </c>
      <c r="F15554" t="s">
        <v>89</v>
      </c>
      <c r="G15554" t="s">
        <v>89</v>
      </c>
      <c r="H15554" t="s">
        <v>93</v>
      </c>
    </row>
    <row r="15555" spans="1:8" x14ac:dyDescent="0.25">
      <c r="A15555" t="s">
        <v>473</v>
      </c>
      <c r="B15555" t="s">
        <v>10997</v>
      </c>
      <c r="C15555" t="s">
        <v>89</v>
      </c>
      <c r="D15555" t="s">
        <v>89</v>
      </c>
      <c r="E15555" t="s">
        <v>1123</v>
      </c>
      <c r="F15555" t="s">
        <v>89</v>
      </c>
      <c r="G15555" t="s">
        <v>89</v>
      </c>
      <c r="H15555" t="s">
        <v>93</v>
      </c>
    </row>
    <row r="15556" spans="1:8" x14ac:dyDescent="0.25">
      <c r="A15556" t="s">
        <v>473</v>
      </c>
      <c r="B15556" t="s">
        <v>10919</v>
      </c>
      <c r="C15556" t="s">
        <v>89</v>
      </c>
      <c r="D15556" t="s">
        <v>89</v>
      </c>
      <c r="E15556" t="s">
        <v>1231</v>
      </c>
      <c r="F15556" t="s">
        <v>89</v>
      </c>
      <c r="G15556" t="s">
        <v>89</v>
      </c>
      <c r="H15556" t="s">
        <v>93</v>
      </c>
    </row>
    <row r="15557" spans="1:8" x14ac:dyDescent="0.25">
      <c r="A15557" t="s">
        <v>473</v>
      </c>
      <c r="B15557" t="s">
        <v>10950</v>
      </c>
      <c r="C15557" t="s">
        <v>89</v>
      </c>
      <c r="D15557" t="s">
        <v>89</v>
      </c>
      <c r="E15557" t="s">
        <v>1286</v>
      </c>
      <c r="F15557" t="s">
        <v>89</v>
      </c>
      <c r="G15557" t="s">
        <v>89</v>
      </c>
      <c r="H15557" t="s">
        <v>93</v>
      </c>
    </row>
    <row r="15558" spans="1:8" x14ac:dyDescent="0.25">
      <c r="A15558" t="s">
        <v>473</v>
      </c>
      <c r="B15558" t="s">
        <v>1130</v>
      </c>
      <c r="C15558" t="s">
        <v>89</v>
      </c>
      <c r="D15558" t="s">
        <v>89</v>
      </c>
      <c r="E15558" t="s">
        <v>1231</v>
      </c>
      <c r="F15558" t="s">
        <v>89</v>
      </c>
      <c r="G15558" t="s">
        <v>89</v>
      </c>
      <c r="H15558" t="s">
        <v>93</v>
      </c>
    </row>
    <row r="15559" spans="1:8" x14ac:dyDescent="0.25">
      <c r="A15559" t="s">
        <v>473</v>
      </c>
      <c r="B15559" t="s">
        <v>1132</v>
      </c>
      <c r="C15559" t="s">
        <v>89</v>
      </c>
      <c r="D15559" t="s">
        <v>89</v>
      </c>
      <c r="E15559" t="s">
        <v>1133</v>
      </c>
      <c r="F15559" t="s">
        <v>89</v>
      </c>
      <c r="G15559" t="s">
        <v>89</v>
      </c>
      <c r="H15559" t="s">
        <v>93</v>
      </c>
    </row>
    <row r="15560" spans="1:8" x14ac:dyDescent="0.25">
      <c r="A15560" t="s">
        <v>473</v>
      </c>
      <c r="B15560" t="s">
        <v>1268</v>
      </c>
      <c r="C15560" t="s">
        <v>89</v>
      </c>
      <c r="D15560" t="s">
        <v>89</v>
      </c>
      <c r="E15560" t="s">
        <v>1506</v>
      </c>
      <c r="F15560" t="s">
        <v>89</v>
      </c>
      <c r="G15560" t="s">
        <v>89</v>
      </c>
      <c r="H15560" t="s">
        <v>93</v>
      </c>
    </row>
    <row r="15561" spans="1:8" x14ac:dyDescent="0.25">
      <c r="A15561" t="s">
        <v>473</v>
      </c>
      <c r="B15561" t="s">
        <v>1269</v>
      </c>
      <c r="C15561" t="s">
        <v>89</v>
      </c>
      <c r="D15561" t="s">
        <v>89</v>
      </c>
      <c r="E15561" t="s">
        <v>1506</v>
      </c>
      <c r="F15561" t="s">
        <v>89</v>
      </c>
      <c r="G15561" t="s">
        <v>89</v>
      </c>
      <c r="H15561" t="s">
        <v>93</v>
      </c>
    </row>
    <row r="15562" spans="1:8" x14ac:dyDescent="0.25">
      <c r="A15562" t="s">
        <v>473</v>
      </c>
      <c r="B15562" t="s">
        <v>10920</v>
      </c>
      <c r="C15562" t="s">
        <v>89</v>
      </c>
      <c r="D15562" t="s">
        <v>89</v>
      </c>
      <c r="E15562" t="s">
        <v>1235</v>
      </c>
      <c r="F15562" t="s">
        <v>89</v>
      </c>
      <c r="G15562" t="s">
        <v>89</v>
      </c>
      <c r="H15562" t="s">
        <v>93</v>
      </c>
    </row>
    <row r="15563" spans="1:8" x14ac:dyDescent="0.25">
      <c r="A15563" t="s">
        <v>473</v>
      </c>
      <c r="B15563" t="s">
        <v>1138</v>
      </c>
      <c r="C15563" t="s">
        <v>89</v>
      </c>
      <c r="D15563" t="s">
        <v>89</v>
      </c>
      <c r="E15563" t="s">
        <v>1139</v>
      </c>
      <c r="F15563" t="s">
        <v>89</v>
      </c>
      <c r="G15563" t="s">
        <v>89</v>
      </c>
      <c r="H15563" t="s">
        <v>93</v>
      </c>
    </row>
    <row r="15564" spans="1:8" x14ac:dyDescent="0.25">
      <c r="A15564" t="s">
        <v>474</v>
      </c>
      <c r="B15564" t="s">
        <v>2896</v>
      </c>
      <c r="C15564" t="s">
        <v>89</v>
      </c>
      <c r="D15564" t="s">
        <v>10998</v>
      </c>
      <c r="E15564" t="s">
        <v>1115</v>
      </c>
      <c r="F15564" t="s">
        <v>89</v>
      </c>
      <c r="G15564" t="s">
        <v>89</v>
      </c>
      <c r="H15564" t="s">
        <v>93</v>
      </c>
    </row>
    <row r="15565" spans="1:8" x14ac:dyDescent="0.25">
      <c r="A15565" t="s">
        <v>474</v>
      </c>
      <c r="B15565" t="s">
        <v>7499</v>
      </c>
      <c r="C15565" t="s">
        <v>89</v>
      </c>
      <c r="D15565" t="s">
        <v>10999</v>
      </c>
      <c r="E15565" t="s">
        <v>1218</v>
      </c>
      <c r="F15565" t="s">
        <v>89</v>
      </c>
      <c r="G15565" t="s">
        <v>89</v>
      </c>
      <c r="H15565" t="s">
        <v>93</v>
      </c>
    </row>
    <row r="15566" spans="1:8" x14ac:dyDescent="0.25">
      <c r="A15566" t="s">
        <v>474</v>
      </c>
      <c r="B15566" t="s">
        <v>1778</v>
      </c>
      <c r="C15566" t="s">
        <v>89</v>
      </c>
      <c r="D15566" t="s">
        <v>11000</v>
      </c>
      <c r="E15566" t="s">
        <v>1162</v>
      </c>
      <c r="F15566" t="s">
        <v>89</v>
      </c>
      <c r="G15566" t="s">
        <v>89</v>
      </c>
      <c r="H15566" t="s">
        <v>93</v>
      </c>
    </row>
    <row r="15567" spans="1:8" x14ac:dyDescent="0.25">
      <c r="A15567" t="s">
        <v>474</v>
      </c>
      <c r="B15567" t="s">
        <v>2687</v>
      </c>
      <c r="C15567" t="s">
        <v>89</v>
      </c>
      <c r="D15567" t="s">
        <v>89</v>
      </c>
      <c r="E15567" t="s">
        <v>1196</v>
      </c>
      <c r="F15567" t="s">
        <v>89</v>
      </c>
      <c r="G15567" t="s">
        <v>89</v>
      </c>
      <c r="H15567" t="s">
        <v>93</v>
      </c>
    </row>
    <row r="15568" spans="1:8" x14ac:dyDescent="0.25">
      <c r="A15568" t="s">
        <v>474</v>
      </c>
      <c r="B15568" t="s">
        <v>2657</v>
      </c>
      <c r="C15568" t="s">
        <v>89</v>
      </c>
      <c r="D15568" t="s">
        <v>10999</v>
      </c>
      <c r="E15568" t="s">
        <v>1272</v>
      </c>
      <c r="F15568" t="s">
        <v>89</v>
      </c>
      <c r="G15568" t="s">
        <v>89</v>
      </c>
      <c r="H15568" t="s">
        <v>93</v>
      </c>
    </row>
    <row r="15569" spans="1:8" x14ac:dyDescent="0.25">
      <c r="A15569" t="s">
        <v>474</v>
      </c>
      <c r="B15569" t="s">
        <v>11001</v>
      </c>
      <c r="C15569" t="s">
        <v>89</v>
      </c>
      <c r="D15569" t="s">
        <v>11002</v>
      </c>
      <c r="E15569" t="s">
        <v>1093</v>
      </c>
      <c r="F15569" t="s">
        <v>89</v>
      </c>
      <c r="G15569" t="s">
        <v>89</v>
      </c>
      <c r="H15569" t="s">
        <v>93</v>
      </c>
    </row>
    <row r="15570" spans="1:8" x14ac:dyDescent="0.25">
      <c r="A15570" t="s">
        <v>474</v>
      </c>
      <c r="B15570" t="s">
        <v>11003</v>
      </c>
      <c r="C15570" t="s">
        <v>89</v>
      </c>
      <c r="D15570" t="s">
        <v>89</v>
      </c>
      <c r="E15570" t="s">
        <v>1233</v>
      </c>
      <c r="F15570" t="s">
        <v>89</v>
      </c>
      <c r="G15570" t="s">
        <v>89</v>
      </c>
      <c r="H15570" t="s">
        <v>93</v>
      </c>
    </row>
    <row r="15571" spans="1:8" x14ac:dyDescent="0.25">
      <c r="A15571" t="s">
        <v>474</v>
      </c>
      <c r="B15571" t="s">
        <v>11004</v>
      </c>
      <c r="C15571" t="s">
        <v>89</v>
      </c>
      <c r="D15571" t="s">
        <v>89</v>
      </c>
      <c r="E15571" t="s">
        <v>1388</v>
      </c>
      <c r="F15571" t="s">
        <v>89</v>
      </c>
      <c r="G15571" t="s">
        <v>89</v>
      </c>
      <c r="H15571" t="s">
        <v>93</v>
      </c>
    </row>
    <row r="15572" spans="1:8" x14ac:dyDescent="0.25">
      <c r="A15572" t="s">
        <v>474</v>
      </c>
      <c r="B15572" t="s">
        <v>11005</v>
      </c>
      <c r="C15572" t="s">
        <v>89</v>
      </c>
      <c r="D15572" t="s">
        <v>89</v>
      </c>
      <c r="E15572" t="s">
        <v>1135</v>
      </c>
      <c r="F15572" t="s">
        <v>89</v>
      </c>
      <c r="G15572" t="s">
        <v>89</v>
      </c>
      <c r="H15572" t="s">
        <v>93</v>
      </c>
    </row>
    <row r="15573" spans="1:8" x14ac:dyDescent="0.25">
      <c r="A15573" t="s">
        <v>474</v>
      </c>
      <c r="B15573" t="s">
        <v>11006</v>
      </c>
      <c r="C15573" t="s">
        <v>89</v>
      </c>
      <c r="D15573" t="s">
        <v>11007</v>
      </c>
      <c r="E15573" t="s">
        <v>1218</v>
      </c>
      <c r="F15573" t="s">
        <v>89</v>
      </c>
      <c r="G15573" t="s">
        <v>89</v>
      </c>
      <c r="H15573" t="s">
        <v>93</v>
      </c>
    </row>
    <row r="15574" spans="1:8" x14ac:dyDescent="0.25">
      <c r="A15574" t="s">
        <v>474</v>
      </c>
      <c r="B15574" t="s">
        <v>11008</v>
      </c>
      <c r="C15574" t="s">
        <v>89</v>
      </c>
      <c r="D15574" t="s">
        <v>89</v>
      </c>
      <c r="E15574" t="s">
        <v>1218</v>
      </c>
      <c r="F15574" t="s">
        <v>89</v>
      </c>
      <c r="G15574" t="s">
        <v>89</v>
      </c>
      <c r="H15574" t="s">
        <v>93</v>
      </c>
    </row>
    <row r="15575" spans="1:8" x14ac:dyDescent="0.25">
      <c r="A15575" t="s">
        <v>474</v>
      </c>
      <c r="B15575" t="s">
        <v>11009</v>
      </c>
      <c r="C15575" t="s">
        <v>89</v>
      </c>
      <c r="D15575" t="s">
        <v>89</v>
      </c>
      <c r="E15575" t="s">
        <v>1218</v>
      </c>
      <c r="F15575" t="s">
        <v>89</v>
      </c>
      <c r="G15575" t="s">
        <v>89</v>
      </c>
      <c r="H15575" t="s">
        <v>93</v>
      </c>
    </row>
    <row r="15576" spans="1:8" x14ac:dyDescent="0.25">
      <c r="A15576" t="s">
        <v>474</v>
      </c>
      <c r="B15576" t="s">
        <v>9133</v>
      </c>
      <c r="C15576" t="s">
        <v>89</v>
      </c>
      <c r="D15576" t="s">
        <v>11010</v>
      </c>
      <c r="E15576" t="s">
        <v>1218</v>
      </c>
      <c r="F15576" t="s">
        <v>89</v>
      </c>
      <c r="G15576" t="s">
        <v>89</v>
      </c>
      <c r="H15576" t="s">
        <v>93</v>
      </c>
    </row>
    <row r="15577" spans="1:8" x14ac:dyDescent="0.25">
      <c r="A15577" t="s">
        <v>474</v>
      </c>
      <c r="B15577" t="s">
        <v>7499</v>
      </c>
      <c r="C15577" t="s">
        <v>89</v>
      </c>
      <c r="D15577" t="s">
        <v>10999</v>
      </c>
      <c r="E15577" t="s">
        <v>1218</v>
      </c>
      <c r="F15577" t="s">
        <v>89</v>
      </c>
      <c r="G15577" t="s">
        <v>89</v>
      </c>
      <c r="H15577" t="s">
        <v>93</v>
      </c>
    </row>
    <row r="15578" spans="1:8" x14ac:dyDescent="0.25">
      <c r="A15578" t="s">
        <v>474</v>
      </c>
      <c r="B15578" t="s">
        <v>2659</v>
      </c>
      <c r="C15578" t="s">
        <v>89</v>
      </c>
      <c r="D15578" t="s">
        <v>89</v>
      </c>
      <c r="E15578" t="s">
        <v>1272</v>
      </c>
      <c r="F15578" t="s">
        <v>89</v>
      </c>
      <c r="G15578" t="s">
        <v>89</v>
      </c>
      <c r="H15578" t="s">
        <v>93</v>
      </c>
    </row>
    <row r="15579" spans="1:8" x14ac:dyDescent="0.25">
      <c r="A15579" t="s">
        <v>474</v>
      </c>
      <c r="B15579" t="s">
        <v>2660</v>
      </c>
      <c r="C15579" t="s">
        <v>89</v>
      </c>
      <c r="D15579" t="s">
        <v>11010</v>
      </c>
      <c r="E15579" t="s">
        <v>1272</v>
      </c>
      <c r="F15579" t="s">
        <v>89</v>
      </c>
      <c r="G15579" t="s">
        <v>89</v>
      </c>
      <c r="H15579" t="s">
        <v>93</v>
      </c>
    </row>
    <row r="15580" spans="1:8" x14ac:dyDescent="0.25">
      <c r="A15580" t="s">
        <v>474</v>
      </c>
      <c r="B15580" t="s">
        <v>2678</v>
      </c>
      <c r="C15580" t="s">
        <v>89</v>
      </c>
      <c r="D15580" t="s">
        <v>11007</v>
      </c>
      <c r="E15580" t="s">
        <v>1272</v>
      </c>
      <c r="F15580" t="s">
        <v>89</v>
      </c>
      <c r="G15580" t="s">
        <v>89</v>
      </c>
      <c r="H15580" t="s">
        <v>93</v>
      </c>
    </row>
    <row r="15581" spans="1:8" x14ac:dyDescent="0.25">
      <c r="A15581" t="s">
        <v>474</v>
      </c>
      <c r="B15581" t="s">
        <v>11011</v>
      </c>
      <c r="C15581" t="s">
        <v>89</v>
      </c>
      <c r="D15581" t="s">
        <v>89</v>
      </c>
      <c r="E15581" t="s">
        <v>1272</v>
      </c>
      <c r="F15581" t="s">
        <v>89</v>
      </c>
      <c r="G15581" t="s">
        <v>89</v>
      </c>
      <c r="H15581" t="s">
        <v>93</v>
      </c>
    </row>
    <row r="15582" spans="1:8" x14ac:dyDescent="0.25">
      <c r="A15582" t="s">
        <v>474</v>
      </c>
      <c r="B15582" t="s">
        <v>2682</v>
      </c>
      <c r="C15582" t="s">
        <v>89</v>
      </c>
      <c r="D15582" t="s">
        <v>89</v>
      </c>
      <c r="E15582" t="s">
        <v>1272</v>
      </c>
      <c r="F15582" t="s">
        <v>89</v>
      </c>
      <c r="G15582" t="s">
        <v>89</v>
      </c>
      <c r="H15582" t="s">
        <v>93</v>
      </c>
    </row>
    <row r="15583" spans="1:8" x14ac:dyDescent="0.25">
      <c r="A15583" t="s">
        <v>474</v>
      </c>
      <c r="B15583" t="s">
        <v>2657</v>
      </c>
      <c r="C15583" t="s">
        <v>89</v>
      </c>
      <c r="D15583" t="s">
        <v>10999</v>
      </c>
      <c r="E15583" t="s">
        <v>1272</v>
      </c>
      <c r="F15583" t="s">
        <v>89</v>
      </c>
      <c r="G15583" t="s">
        <v>89</v>
      </c>
      <c r="H15583" t="s">
        <v>93</v>
      </c>
    </row>
    <row r="15584" spans="1:8" x14ac:dyDescent="0.25">
      <c r="A15584" t="s">
        <v>474</v>
      </c>
      <c r="B15584" t="s">
        <v>11012</v>
      </c>
      <c r="C15584" t="s">
        <v>89</v>
      </c>
      <c r="D15584" t="s">
        <v>89</v>
      </c>
      <c r="E15584" t="s">
        <v>1196</v>
      </c>
      <c r="F15584" t="s">
        <v>89</v>
      </c>
      <c r="G15584" t="s">
        <v>89</v>
      </c>
      <c r="H15584" t="s">
        <v>93</v>
      </c>
    </row>
    <row r="15585" spans="1:8" x14ac:dyDescent="0.25">
      <c r="A15585" t="s">
        <v>474</v>
      </c>
      <c r="B15585" t="s">
        <v>2688</v>
      </c>
      <c r="C15585" t="s">
        <v>89</v>
      </c>
      <c r="D15585" t="s">
        <v>89</v>
      </c>
      <c r="E15585" t="s">
        <v>1196</v>
      </c>
      <c r="F15585" t="s">
        <v>89</v>
      </c>
      <c r="G15585" t="s">
        <v>89</v>
      </c>
      <c r="H15585" t="s">
        <v>93</v>
      </c>
    </row>
    <row r="15586" spans="1:8" x14ac:dyDescent="0.25">
      <c r="A15586" t="s">
        <v>474</v>
      </c>
      <c r="B15586" t="s">
        <v>2687</v>
      </c>
      <c r="C15586" t="s">
        <v>89</v>
      </c>
      <c r="D15586" t="s">
        <v>89</v>
      </c>
      <c r="E15586" t="s">
        <v>1196</v>
      </c>
      <c r="F15586" t="s">
        <v>89</v>
      </c>
      <c r="G15586" t="s">
        <v>89</v>
      </c>
      <c r="H15586" t="s">
        <v>93</v>
      </c>
    </row>
    <row r="15587" spans="1:8" x14ac:dyDescent="0.25">
      <c r="A15587" t="s">
        <v>474</v>
      </c>
      <c r="B15587" t="s">
        <v>11013</v>
      </c>
      <c r="C15587" t="s">
        <v>89</v>
      </c>
      <c r="D15587" t="s">
        <v>89</v>
      </c>
      <c r="E15587" t="s">
        <v>1335</v>
      </c>
      <c r="F15587" t="s">
        <v>89</v>
      </c>
      <c r="G15587" t="s">
        <v>89</v>
      </c>
      <c r="H15587" t="s">
        <v>93</v>
      </c>
    </row>
    <row r="15588" spans="1:8" x14ac:dyDescent="0.25">
      <c r="A15588" t="s">
        <v>474</v>
      </c>
      <c r="B15588" t="s">
        <v>11014</v>
      </c>
      <c r="C15588" t="s">
        <v>89</v>
      </c>
      <c r="D15588" t="s">
        <v>89</v>
      </c>
      <c r="E15588" t="s">
        <v>1335</v>
      </c>
      <c r="F15588" t="s">
        <v>89</v>
      </c>
      <c r="G15588" t="s">
        <v>89</v>
      </c>
      <c r="H15588" t="s">
        <v>93</v>
      </c>
    </row>
    <row r="15589" spans="1:8" x14ac:dyDescent="0.25">
      <c r="A15589" t="s">
        <v>474</v>
      </c>
      <c r="B15589" t="s">
        <v>11015</v>
      </c>
      <c r="C15589" t="s">
        <v>89</v>
      </c>
      <c r="D15589" t="s">
        <v>89</v>
      </c>
      <c r="E15589" t="s">
        <v>1218</v>
      </c>
      <c r="F15589" t="s">
        <v>89</v>
      </c>
      <c r="G15589" t="s">
        <v>89</v>
      </c>
      <c r="H15589" t="s">
        <v>93</v>
      </c>
    </row>
    <row r="15590" spans="1:8" x14ac:dyDescent="0.25">
      <c r="A15590" t="s">
        <v>474</v>
      </c>
      <c r="B15590" t="s">
        <v>11016</v>
      </c>
      <c r="C15590" t="s">
        <v>89</v>
      </c>
      <c r="D15590" t="s">
        <v>89</v>
      </c>
      <c r="E15590" t="s">
        <v>1218</v>
      </c>
      <c r="F15590" t="s">
        <v>89</v>
      </c>
      <c r="G15590" t="s">
        <v>89</v>
      </c>
      <c r="H15590" t="s">
        <v>93</v>
      </c>
    </row>
    <row r="15591" spans="1:8" x14ac:dyDescent="0.25">
      <c r="A15591" t="s">
        <v>474</v>
      </c>
      <c r="B15591" t="s">
        <v>11017</v>
      </c>
      <c r="C15591" t="s">
        <v>89</v>
      </c>
      <c r="D15591" t="s">
        <v>89</v>
      </c>
      <c r="E15591" t="s">
        <v>1427</v>
      </c>
      <c r="F15591" t="s">
        <v>89</v>
      </c>
      <c r="G15591" t="s">
        <v>89</v>
      </c>
      <c r="H15591" t="s">
        <v>93</v>
      </c>
    </row>
    <row r="15592" spans="1:8" x14ac:dyDescent="0.25">
      <c r="A15592" t="s">
        <v>474</v>
      </c>
      <c r="B15592" t="s">
        <v>11018</v>
      </c>
      <c r="C15592" t="s">
        <v>89</v>
      </c>
      <c r="D15592" t="s">
        <v>89</v>
      </c>
      <c r="E15592" t="s">
        <v>1233</v>
      </c>
      <c r="F15592" t="s">
        <v>89</v>
      </c>
      <c r="G15592" t="s">
        <v>89</v>
      </c>
      <c r="H15592" t="s">
        <v>93</v>
      </c>
    </row>
    <row r="15593" spans="1:8" x14ac:dyDescent="0.25">
      <c r="A15593" t="s">
        <v>474</v>
      </c>
      <c r="B15593" t="s">
        <v>11019</v>
      </c>
      <c r="C15593" t="s">
        <v>89</v>
      </c>
      <c r="D15593" t="s">
        <v>89</v>
      </c>
      <c r="E15593" t="s">
        <v>1335</v>
      </c>
      <c r="F15593" t="s">
        <v>89</v>
      </c>
      <c r="G15593" t="s">
        <v>89</v>
      </c>
      <c r="H15593" t="s">
        <v>93</v>
      </c>
    </row>
    <row r="15594" spans="1:8" x14ac:dyDescent="0.25">
      <c r="A15594" t="s">
        <v>474</v>
      </c>
      <c r="B15594" t="s">
        <v>11020</v>
      </c>
      <c r="C15594" t="s">
        <v>89</v>
      </c>
      <c r="D15594" t="s">
        <v>89</v>
      </c>
      <c r="E15594" t="s">
        <v>1135</v>
      </c>
      <c r="F15594" t="s">
        <v>89</v>
      </c>
      <c r="G15594" t="s">
        <v>89</v>
      </c>
      <c r="H15594" t="s">
        <v>93</v>
      </c>
    </row>
    <row r="15595" spans="1:8" x14ac:dyDescent="0.25">
      <c r="A15595" t="s">
        <v>474</v>
      </c>
      <c r="B15595" t="s">
        <v>11021</v>
      </c>
      <c r="C15595" t="s">
        <v>89</v>
      </c>
      <c r="D15595" t="s">
        <v>89</v>
      </c>
      <c r="E15595" t="s">
        <v>1335</v>
      </c>
      <c r="F15595" t="s">
        <v>89</v>
      </c>
      <c r="G15595" t="s">
        <v>89</v>
      </c>
      <c r="H15595" t="s">
        <v>93</v>
      </c>
    </row>
    <row r="15596" spans="1:8" x14ac:dyDescent="0.25">
      <c r="A15596" t="s">
        <v>474</v>
      </c>
      <c r="B15596" t="s">
        <v>11022</v>
      </c>
      <c r="C15596" t="s">
        <v>89</v>
      </c>
      <c r="D15596" t="s">
        <v>89</v>
      </c>
      <c r="E15596" t="s">
        <v>1218</v>
      </c>
      <c r="F15596" t="s">
        <v>89</v>
      </c>
      <c r="G15596" t="s">
        <v>89</v>
      </c>
      <c r="H15596" t="s">
        <v>93</v>
      </c>
    </row>
    <row r="15597" spans="1:8" x14ac:dyDescent="0.25">
      <c r="A15597" t="s">
        <v>474</v>
      </c>
      <c r="B15597" t="s">
        <v>11023</v>
      </c>
      <c r="C15597" t="s">
        <v>89</v>
      </c>
      <c r="D15597" t="s">
        <v>89</v>
      </c>
      <c r="E15597" t="s">
        <v>1135</v>
      </c>
      <c r="F15597" t="s">
        <v>89</v>
      </c>
      <c r="G15597" t="s">
        <v>89</v>
      </c>
      <c r="H15597" t="s">
        <v>93</v>
      </c>
    </row>
    <row r="15598" spans="1:8" x14ac:dyDescent="0.25">
      <c r="A15598" t="s">
        <v>474</v>
      </c>
      <c r="B15598" t="s">
        <v>11024</v>
      </c>
      <c r="C15598" t="s">
        <v>89</v>
      </c>
      <c r="D15598" t="s">
        <v>89</v>
      </c>
      <c r="E15598" t="s">
        <v>1135</v>
      </c>
      <c r="F15598" t="s">
        <v>89</v>
      </c>
      <c r="G15598" t="s">
        <v>89</v>
      </c>
      <c r="H15598" t="s">
        <v>93</v>
      </c>
    </row>
    <row r="15599" spans="1:8" x14ac:dyDescent="0.25">
      <c r="A15599" t="s">
        <v>474</v>
      </c>
      <c r="B15599" t="s">
        <v>11025</v>
      </c>
      <c r="C15599" t="s">
        <v>89</v>
      </c>
      <c r="D15599" t="s">
        <v>89</v>
      </c>
      <c r="E15599" t="s">
        <v>1335</v>
      </c>
      <c r="F15599" t="s">
        <v>89</v>
      </c>
      <c r="G15599" t="s">
        <v>89</v>
      </c>
      <c r="H15599" t="s">
        <v>93</v>
      </c>
    </row>
    <row r="15600" spans="1:8" x14ac:dyDescent="0.25">
      <c r="A15600" t="s">
        <v>474</v>
      </c>
      <c r="B15600" t="s">
        <v>11026</v>
      </c>
      <c r="C15600" t="s">
        <v>89</v>
      </c>
      <c r="D15600" t="s">
        <v>89</v>
      </c>
      <c r="E15600" t="s">
        <v>1233</v>
      </c>
      <c r="F15600" t="s">
        <v>89</v>
      </c>
      <c r="G15600" t="s">
        <v>89</v>
      </c>
      <c r="H15600" t="s">
        <v>93</v>
      </c>
    </row>
    <row r="15601" spans="1:8" x14ac:dyDescent="0.25">
      <c r="A15601" t="s">
        <v>474</v>
      </c>
      <c r="B15601" t="s">
        <v>11027</v>
      </c>
      <c r="C15601" t="s">
        <v>89</v>
      </c>
      <c r="D15601" t="s">
        <v>89</v>
      </c>
      <c r="E15601" t="s">
        <v>1233</v>
      </c>
      <c r="F15601" t="s">
        <v>89</v>
      </c>
      <c r="G15601" t="s">
        <v>89</v>
      </c>
      <c r="H15601" t="s">
        <v>93</v>
      </c>
    </row>
    <row r="15602" spans="1:8" x14ac:dyDescent="0.25">
      <c r="A15602" t="s">
        <v>474</v>
      </c>
      <c r="B15602" t="s">
        <v>11028</v>
      </c>
      <c r="C15602" t="s">
        <v>89</v>
      </c>
      <c r="D15602" t="s">
        <v>89</v>
      </c>
      <c r="E15602" t="s">
        <v>1335</v>
      </c>
      <c r="F15602" t="s">
        <v>89</v>
      </c>
      <c r="G15602" t="s">
        <v>89</v>
      </c>
      <c r="H15602" t="s">
        <v>93</v>
      </c>
    </row>
    <row r="15603" spans="1:8" x14ac:dyDescent="0.25">
      <c r="A15603" t="s">
        <v>474</v>
      </c>
      <c r="B15603" t="s">
        <v>11029</v>
      </c>
      <c r="C15603" t="s">
        <v>89</v>
      </c>
      <c r="D15603" t="s">
        <v>89</v>
      </c>
      <c r="E15603" t="s">
        <v>1218</v>
      </c>
      <c r="F15603" t="s">
        <v>89</v>
      </c>
      <c r="G15603" t="s">
        <v>89</v>
      </c>
      <c r="H15603" t="s">
        <v>93</v>
      </c>
    </row>
    <row r="15604" spans="1:8" x14ac:dyDescent="0.25">
      <c r="A15604" t="s">
        <v>474</v>
      </c>
      <c r="B15604" t="s">
        <v>11030</v>
      </c>
      <c r="C15604" t="s">
        <v>89</v>
      </c>
      <c r="D15604" t="s">
        <v>89</v>
      </c>
      <c r="E15604" t="s">
        <v>1218</v>
      </c>
      <c r="F15604" t="s">
        <v>89</v>
      </c>
      <c r="G15604" t="s">
        <v>89</v>
      </c>
      <c r="H15604" t="s">
        <v>93</v>
      </c>
    </row>
    <row r="15605" spans="1:8" x14ac:dyDescent="0.25">
      <c r="A15605" t="s">
        <v>474</v>
      </c>
      <c r="B15605" t="s">
        <v>1112</v>
      </c>
      <c r="C15605" t="s">
        <v>89</v>
      </c>
      <c r="D15605" t="s">
        <v>89</v>
      </c>
      <c r="E15605" t="s">
        <v>1235</v>
      </c>
      <c r="F15605" t="s">
        <v>89</v>
      </c>
      <c r="G15605" t="s">
        <v>89</v>
      </c>
      <c r="H15605" t="s">
        <v>93</v>
      </c>
    </row>
    <row r="15606" spans="1:8" x14ac:dyDescent="0.25">
      <c r="A15606" t="s">
        <v>474</v>
      </c>
      <c r="B15606" t="s">
        <v>1778</v>
      </c>
      <c r="C15606" t="s">
        <v>89</v>
      </c>
      <c r="D15606" t="s">
        <v>11000</v>
      </c>
      <c r="E15606" t="s">
        <v>1162</v>
      </c>
      <c r="F15606" t="s">
        <v>89</v>
      </c>
      <c r="G15606" t="s">
        <v>89</v>
      </c>
      <c r="H15606" t="s">
        <v>93</v>
      </c>
    </row>
    <row r="15607" spans="1:8" x14ac:dyDescent="0.25">
      <c r="A15607" t="s">
        <v>474</v>
      </c>
      <c r="B15607" t="s">
        <v>11031</v>
      </c>
      <c r="C15607" t="s">
        <v>89</v>
      </c>
      <c r="D15607" t="s">
        <v>11032</v>
      </c>
      <c r="E15607" t="s">
        <v>1238</v>
      </c>
      <c r="F15607" t="s">
        <v>89</v>
      </c>
      <c r="G15607" t="s">
        <v>89</v>
      </c>
      <c r="H15607" t="s">
        <v>93</v>
      </c>
    </row>
    <row r="15608" spans="1:8" x14ac:dyDescent="0.25">
      <c r="A15608" t="s">
        <v>474</v>
      </c>
      <c r="B15608" t="s">
        <v>5704</v>
      </c>
      <c r="C15608" t="s">
        <v>89</v>
      </c>
      <c r="D15608" t="s">
        <v>11033</v>
      </c>
      <c r="E15608" t="s">
        <v>1142</v>
      </c>
      <c r="F15608" t="s">
        <v>89</v>
      </c>
      <c r="G15608" t="s">
        <v>89</v>
      </c>
      <c r="H15608" t="s">
        <v>93</v>
      </c>
    </row>
    <row r="15609" spans="1:8" x14ac:dyDescent="0.25">
      <c r="A15609" t="s">
        <v>474</v>
      </c>
      <c r="B15609" t="s">
        <v>9003</v>
      </c>
      <c r="C15609" t="s">
        <v>89</v>
      </c>
      <c r="D15609" t="s">
        <v>11034</v>
      </c>
      <c r="E15609" t="s">
        <v>1142</v>
      </c>
      <c r="F15609" t="s">
        <v>89</v>
      </c>
      <c r="G15609" t="s">
        <v>89</v>
      </c>
      <c r="H15609" t="s">
        <v>93</v>
      </c>
    </row>
    <row r="15610" spans="1:8" x14ac:dyDescent="0.25">
      <c r="A15610" t="s">
        <v>474</v>
      </c>
      <c r="B15610" t="s">
        <v>1098</v>
      </c>
      <c r="C15610" t="s">
        <v>89</v>
      </c>
      <c r="D15610" t="s">
        <v>1682</v>
      </c>
      <c r="E15610" t="s">
        <v>1113</v>
      </c>
      <c r="F15610" t="s">
        <v>89</v>
      </c>
      <c r="G15610" t="s">
        <v>89</v>
      </c>
      <c r="H15610" t="s">
        <v>93</v>
      </c>
    </row>
    <row r="15611" spans="1:8" x14ac:dyDescent="0.25">
      <c r="A15611" t="s">
        <v>474</v>
      </c>
      <c r="B15611" t="s">
        <v>2896</v>
      </c>
      <c r="C15611" t="s">
        <v>89</v>
      </c>
      <c r="D15611" t="s">
        <v>10998</v>
      </c>
      <c r="E15611" t="s">
        <v>1115</v>
      </c>
      <c r="F15611" t="s">
        <v>89</v>
      </c>
      <c r="G15611" t="s">
        <v>89</v>
      </c>
      <c r="H15611" t="s">
        <v>93</v>
      </c>
    </row>
    <row r="15612" spans="1:8" x14ac:dyDescent="0.25">
      <c r="A15612" t="s">
        <v>474</v>
      </c>
      <c r="B15612" t="s">
        <v>11035</v>
      </c>
      <c r="C15612" t="s">
        <v>89</v>
      </c>
      <c r="D15612" t="s">
        <v>89</v>
      </c>
      <c r="E15612" t="s">
        <v>1218</v>
      </c>
      <c r="F15612" t="s">
        <v>89</v>
      </c>
      <c r="G15612" t="s">
        <v>89</v>
      </c>
      <c r="H15612" t="s">
        <v>93</v>
      </c>
    </row>
    <row r="15613" spans="1:8" x14ac:dyDescent="0.25">
      <c r="A15613" t="s">
        <v>474</v>
      </c>
      <c r="B15613" t="s">
        <v>11036</v>
      </c>
      <c r="C15613" t="s">
        <v>89</v>
      </c>
      <c r="D15613" t="s">
        <v>89</v>
      </c>
      <c r="E15613" t="s">
        <v>1272</v>
      </c>
      <c r="F15613" t="s">
        <v>89</v>
      </c>
      <c r="G15613" t="s">
        <v>89</v>
      </c>
      <c r="H15613" t="s">
        <v>93</v>
      </c>
    </row>
    <row r="15614" spans="1:8" x14ac:dyDescent="0.25">
      <c r="A15614" t="s">
        <v>474</v>
      </c>
      <c r="B15614" t="s">
        <v>11037</v>
      </c>
      <c r="C15614" t="s">
        <v>89</v>
      </c>
      <c r="D15614" t="s">
        <v>89</v>
      </c>
      <c r="E15614" t="s">
        <v>1335</v>
      </c>
      <c r="F15614" t="s">
        <v>89</v>
      </c>
      <c r="G15614" t="s">
        <v>89</v>
      </c>
      <c r="H15614" t="s">
        <v>93</v>
      </c>
    </row>
    <row r="15615" spans="1:8" x14ac:dyDescent="0.25">
      <c r="A15615" t="s">
        <v>474</v>
      </c>
      <c r="B15615" t="s">
        <v>11038</v>
      </c>
      <c r="C15615" t="s">
        <v>89</v>
      </c>
      <c r="D15615" t="s">
        <v>89</v>
      </c>
      <c r="E15615" t="s">
        <v>1335</v>
      </c>
      <c r="F15615" t="s">
        <v>89</v>
      </c>
      <c r="G15615" t="s">
        <v>89</v>
      </c>
      <c r="H15615" t="s">
        <v>93</v>
      </c>
    </row>
    <row r="15616" spans="1:8" x14ac:dyDescent="0.25">
      <c r="A15616" t="s">
        <v>474</v>
      </c>
      <c r="B15616" t="s">
        <v>11039</v>
      </c>
      <c r="C15616" t="s">
        <v>89</v>
      </c>
      <c r="D15616" t="s">
        <v>89</v>
      </c>
      <c r="E15616" t="s">
        <v>1388</v>
      </c>
      <c r="F15616" t="s">
        <v>89</v>
      </c>
      <c r="G15616" t="s">
        <v>89</v>
      </c>
      <c r="H15616" t="s">
        <v>93</v>
      </c>
    </row>
    <row r="15617" spans="1:8" x14ac:dyDescent="0.25">
      <c r="A15617" t="s">
        <v>474</v>
      </c>
      <c r="B15617" t="s">
        <v>11040</v>
      </c>
      <c r="C15617" t="s">
        <v>89</v>
      </c>
      <c r="D15617" t="s">
        <v>89</v>
      </c>
      <c r="E15617" t="s">
        <v>1388</v>
      </c>
      <c r="F15617" t="s">
        <v>89</v>
      </c>
      <c r="G15617" t="s">
        <v>89</v>
      </c>
      <c r="H15617" t="s">
        <v>93</v>
      </c>
    </row>
    <row r="15618" spans="1:8" x14ac:dyDescent="0.25">
      <c r="A15618" t="s">
        <v>474</v>
      </c>
      <c r="B15618" t="s">
        <v>11041</v>
      </c>
      <c r="C15618" t="s">
        <v>89</v>
      </c>
      <c r="D15618" t="s">
        <v>89</v>
      </c>
      <c r="E15618" t="s">
        <v>1335</v>
      </c>
      <c r="F15618" t="s">
        <v>89</v>
      </c>
      <c r="G15618" t="s">
        <v>89</v>
      </c>
      <c r="H15618" t="s">
        <v>93</v>
      </c>
    </row>
    <row r="15619" spans="1:8" x14ac:dyDescent="0.25">
      <c r="A15619" t="s">
        <v>474</v>
      </c>
      <c r="B15619" t="s">
        <v>11042</v>
      </c>
      <c r="C15619" t="s">
        <v>89</v>
      </c>
      <c r="D15619" t="s">
        <v>89</v>
      </c>
      <c r="E15619" t="s">
        <v>1388</v>
      </c>
      <c r="F15619" t="s">
        <v>89</v>
      </c>
      <c r="G15619" t="s">
        <v>89</v>
      </c>
      <c r="H15619" t="s">
        <v>93</v>
      </c>
    </row>
    <row r="15620" spans="1:8" x14ac:dyDescent="0.25">
      <c r="A15620" t="s">
        <v>474</v>
      </c>
      <c r="B15620" t="s">
        <v>11043</v>
      </c>
      <c r="C15620" t="s">
        <v>89</v>
      </c>
      <c r="D15620" t="s">
        <v>89</v>
      </c>
      <c r="E15620" t="s">
        <v>1335</v>
      </c>
      <c r="F15620" t="s">
        <v>89</v>
      </c>
      <c r="G15620" t="s">
        <v>89</v>
      </c>
      <c r="H15620" t="s">
        <v>93</v>
      </c>
    </row>
    <row r="15621" spans="1:8" x14ac:dyDescent="0.25">
      <c r="A15621" t="s">
        <v>474</v>
      </c>
      <c r="B15621" t="s">
        <v>11044</v>
      </c>
      <c r="C15621" t="s">
        <v>89</v>
      </c>
      <c r="D15621" t="s">
        <v>89</v>
      </c>
      <c r="E15621" t="s">
        <v>1113</v>
      </c>
      <c r="F15621" t="s">
        <v>89</v>
      </c>
      <c r="G15621" t="s">
        <v>89</v>
      </c>
      <c r="H15621" t="s">
        <v>93</v>
      </c>
    </row>
    <row r="15622" spans="1:8" x14ac:dyDescent="0.25">
      <c r="A15622" t="s">
        <v>474</v>
      </c>
      <c r="B15622" t="s">
        <v>11045</v>
      </c>
      <c r="C15622" t="s">
        <v>89</v>
      </c>
      <c r="D15622" t="s">
        <v>89</v>
      </c>
      <c r="E15622" t="s">
        <v>1388</v>
      </c>
      <c r="F15622" t="s">
        <v>89</v>
      </c>
      <c r="G15622" t="s">
        <v>89</v>
      </c>
      <c r="H15622" t="s">
        <v>93</v>
      </c>
    </row>
    <row r="15623" spans="1:8" x14ac:dyDescent="0.25">
      <c r="A15623" t="s">
        <v>474</v>
      </c>
      <c r="B15623" t="s">
        <v>11046</v>
      </c>
      <c r="C15623" t="s">
        <v>89</v>
      </c>
      <c r="D15623" t="s">
        <v>89</v>
      </c>
      <c r="E15623" t="s">
        <v>1218</v>
      </c>
      <c r="F15623" t="s">
        <v>89</v>
      </c>
      <c r="G15623" t="s">
        <v>89</v>
      </c>
      <c r="H15623" t="s">
        <v>93</v>
      </c>
    </row>
    <row r="15624" spans="1:8" x14ac:dyDescent="0.25">
      <c r="A15624" t="s">
        <v>474</v>
      </c>
      <c r="B15624" t="s">
        <v>11047</v>
      </c>
      <c r="C15624" t="s">
        <v>89</v>
      </c>
      <c r="D15624" t="s">
        <v>89</v>
      </c>
      <c r="E15624" t="s">
        <v>1113</v>
      </c>
      <c r="F15624" t="s">
        <v>89</v>
      </c>
      <c r="G15624" t="s">
        <v>89</v>
      </c>
      <c r="H15624" t="s">
        <v>93</v>
      </c>
    </row>
    <row r="15625" spans="1:8" x14ac:dyDescent="0.25">
      <c r="A15625" t="s">
        <v>474</v>
      </c>
      <c r="B15625" t="s">
        <v>11048</v>
      </c>
      <c r="C15625" t="s">
        <v>89</v>
      </c>
      <c r="D15625" t="s">
        <v>89</v>
      </c>
      <c r="E15625" t="s">
        <v>1113</v>
      </c>
      <c r="F15625" t="s">
        <v>89</v>
      </c>
      <c r="G15625" t="s">
        <v>89</v>
      </c>
      <c r="H15625" t="s">
        <v>93</v>
      </c>
    </row>
    <row r="15626" spans="1:8" x14ac:dyDescent="0.25">
      <c r="A15626" t="s">
        <v>474</v>
      </c>
      <c r="B15626" t="s">
        <v>11049</v>
      </c>
      <c r="C15626" t="s">
        <v>89</v>
      </c>
      <c r="D15626" t="s">
        <v>89</v>
      </c>
      <c r="E15626" t="s">
        <v>1427</v>
      </c>
      <c r="F15626" t="s">
        <v>89</v>
      </c>
      <c r="G15626" t="s">
        <v>89</v>
      </c>
      <c r="H15626" t="s">
        <v>93</v>
      </c>
    </row>
    <row r="15627" spans="1:8" x14ac:dyDescent="0.25">
      <c r="A15627" t="s">
        <v>474</v>
      </c>
      <c r="B15627" t="s">
        <v>11050</v>
      </c>
      <c r="C15627" t="s">
        <v>89</v>
      </c>
      <c r="D15627" t="s">
        <v>89</v>
      </c>
      <c r="E15627" t="s">
        <v>1218</v>
      </c>
      <c r="F15627" t="s">
        <v>89</v>
      </c>
      <c r="G15627" t="s">
        <v>89</v>
      </c>
      <c r="H15627" t="s">
        <v>93</v>
      </c>
    </row>
    <row r="15628" spans="1:8" x14ac:dyDescent="0.25">
      <c r="A15628" t="s">
        <v>474</v>
      </c>
      <c r="B15628" t="s">
        <v>11051</v>
      </c>
      <c r="C15628" t="s">
        <v>89</v>
      </c>
      <c r="D15628" t="s">
        <v>89</v>
      </c>
      <c r="E15628" t="s">
        <v>1218</v>
      </c>
      <c r="F15628" t="s">
        <v>89</v>
      </c>
      <c r="G15628" t="s">
        <v>89</v>
      </c>
      <c r="H15628" t="s">
        <v>93</v>
      </c>
    </row>
    <row r="15629" spans="1:8" x14ac:dyDescent="0.25">
      <c r="A15629" t="s">
        <v>474</v>
      </c>
      <c r="B15629" t="s">
        <v>1703</v>
      </c>
      <c r="C15629" t="s">
        <v>89</v>
      </c>
      <c r="D15629" t="s">
        <v>89</v>
      </c>
      <c r="E15629" t="s">
        <v>1115</v>
      </c>
      <c r="F15629" t="s">
        <v>89</v>
      </c>
      <c r="G15629" t="s">
        <v>89</v>
      </c>
      <c r="H15629" t="s">
        <v>93</v>
      </c>
    </row>
    <row r="15630" spans="1:8" x14ac:dyDescent="0.25">
      <c r="A15630" t="s">
        <v>474</v>
      </c>
      <c r="B15630" t="s">
        <v>1134</v>
      </c>
      <c r="C15630" t="s">
        <v>89</v>
      </c>
      <c r="D15630" t="s">
        <v>89</v>
      </c>
      <c r="E15630" t="s">
        <v>1115</v>
      </c>
      <c r="F15630" t="s">
        <v>89</v>
      </c>
      <c r="G15630" t="s">
        <v>89</v>
      </c>
      <c r="H15630" t="s">
        <v>93</v>
      </c>
    </row>
    <row r="15631" spans="1:8" x14ac:dyDescent="0.25">
      <c r="A15631" t="s">
        <v>474</v>
      </c>
      <c r="B15631" t="s">
        <v>11052</v>
      </c>
      <c r="C15631" t="s">
        <v>89</v>
      </c>
      <c r="D15631" t="s">
        <v>89</v>
      </c>
      <c r="E15631" t="s">
        <v>1135</v>
      </c>
      <c r="F15631" t="s">
        <v>89</v>
      </c>
      <c r="G15631" t="s">
        <v>89</v>
      </c>
      <c r="H15631" t="s">
        <v>93</v>
      </c>
    </row>
    <row r="15632" spans="1:8" x14ac:dyDescent="0.25">
      <c r="A15632" t="s">
        <v>474</v>
      </c>
      <c r="B15632" t="s">
        <v>1284</v>
      </c>
      <c r="C15632" t="s">
        <v>89</v>
      </c>
      <c r="D15632" t="s">
        <v>89</v>
      </c>
      <c r="E15632" t="s">
        <v>1218</v>
      </c>
      <c r="F15632" t="s">
        <v>89</v>
      </c>
      <c r="G15632" t="s">
        <v>89</v>
      </c>
      <c r="H15632" t="s">
        <v>93</v>
      </c>
    </row>
    <row r="15633" spans="1:8" x14ac:dyDescent="0.25">
      <c r="A15633" t="s">
        <v>474</v>
      </c>
      <c r="B15633" t="s">
        <v>1122</v>
      </c>
      <c r="C15633" t="s">
        <v>89</v>
      </c>
      <c r="D15633" t="s">
        <v>89</v>
      </c>
      <c r="E15633" t="s">
        <v>1218</v>
      </c>
      <c r="F15633" t="s">
        <v>89</v>
      </c>
      <c r="G15633" t="s">
        <v>89</v>
      </c>
      <c r="H15633" t="s">
        <v>93</v>
      </c>
    </row>
    <row r="15634" spans="1:8" x14ac:dyDescent="0.25">
      <c r="A15634" t="s">
        <v>474</v>
      </c>
      <c r="B15634" t="s">
        <v>1489</v>
      </c>
      <c r="C15634" t="s">
        <v>89</v>
      </c>
      <c r="D15634" t="s">
        <v>89</v>
      </c>
      <c r="E15634" t="s">
        <v>1131</v>
      </c>
      <c r="F15634" t="s">
        <v>89</v>
      </c>
      <c r="G15634" t="s">
        <v>89</v>
      </c>
      <c r="H15634" t="s">
        <v>93</v>
      </c>
    </row>
    <row r="15635" spans="1:8" x14ac:dyDescent="0.25">
      <c r="A15635" t="s">
        <v>474</v>
      </c>
      <c r="B15635" t="s">
        <v>1331</v>
      </c>
      <c r="C15635" t="s">
        <v>89</v>
      </c>
      <c r="D15635" t="s">
        <v>89</v>
      </c>
      <c r="E15635" t="s">
        <v>1218</v>
      </c>
      <c r="F15635" t="s">
        <v>89</v>
      </c>
      <c r="G15635" t="s">
        <v>89</v>
      </c>
      <c r="H15635" t="s">
        <v>93</v>
      </c>
    </row>
    <row r="15636" spans="1:8" x14ac:dyDescent="0.25">
      <c r="A15636" t="s">
        <v>474</v>
      </c>
      <c r="B15636" t="s">
        <v>1124</v>
      </c>
      <c r="C15636" t="s">
        <v>89</v>
      </c>
      <c r="D15636" t="s">
        <v>89</v>
      </c>
      <c r="E15636" t="s">
        <v>1218</v>
      </c>
      <c r="F15636" t="s">
        <v>89</v>
      </c>
      <c r="G15636" t="s">
        <v>89</v>
      </c>
      <c r="H15636" t="s">
        <v>93</v>
      </c>
    </row>
    <row r="15637" spans="1:8" x14ac:dyDescent="0.25">
      <c r="A15637" t="s">
        <v>474</v>
      </c>
      <c r="B15637" t="s">
        <v>1547</v>
      </c>
      <c r="C15637" t="s">
        <v>89</v>
      </c>
      <c r="D15637" t="s">
        <v>89</v>
      </c>
      <c r="E15637" t="s">
        <v>1202</v>
      </c>
      <c r="F15637" t="s">
        <v>89</v>
      </c>
      <c r="G15637" t="s">
        <v>89</v>
      </c>
      <c r="H15637" t="s">
        <v>93</v>
      </c>
    </row>
    <row r="15638" spans="1:8" x14ac:dyDescent="0.25">
      <c r="A15638" t="s">
        <v>474</v>
      </c>
      <c r="B15638" t="s">
        <v>1125</v>
      </c>
      <c r="C15638" t="s">
        <v>89</v>
      </c>
      <c r="D15638" t="s">
        <v>89</v>
      </c>
      <c r="E15638" t="s">
        <v>1218</v>
      </c>
      <c r="F15638" t="s">
        <v>89</v>
      </c>
      <c r="G15638" t="s">
        <v>89</v>
      </c>
      <c r="H15638" t="s">
        <v>93</v>
      </c>
    </row>
    <row r="15639" spans="1:8" x14ac:dyDescent="0.25">
      <c r="A15639" t="s">
        <v>474</v>
      </c>
      <c r="B15639" t="s">
        <v>1126</v>
      </c>
      <c r="C15639" t="s">
        <v>89</v>
      </c>
      <c r="D15639" t="s">
        <v>89</v>
      </c>
      <c r="E15639" t="s">
        <v>1129</v>
      </c>
      <c r="F15639" t="s">
        <v>89</v>
      </c>
      <c r="G15639" t="s">
        <v>89</v>
      </c>
      <c r="H15639" t="s">
        <v>93</v>
      </c>
    </row>
    <row r="15640" spans="1:8" x14ac:dyDescent="0.25">
      <c r="A15640" t="s">
        <v>474</v>
      </c>
      <c r="B15640" t="s">
        <v>1127</v>
      </c>
      <c r="C15640" t="s">
        <v>89</v>
      </c>
      <c r="D15640" t="s">
        <v>89</v>
      </c>
      <c r="E15640" t="s">
        <v>1218</v>
      </c>
      <c r="F15640" t="s">
        <v>89</v>
      </c>
      <c r="G15640" t="s">
        <v>89</v>
      </c>
      <c r="H15640" t="s">
        <v>93</v>
      </c>
    </row>
    <row r="15641" spans="1:8" x14ac:dyDescent="0.25">
      <c r="A15641" t="s">
        <v>474</v>
      </c>
      <c r="B15641" t="s">
        <v>1200</v>
      </c>
      <c r="C15641" t="s">
        <v>89</v>
      </c>
      <c r="D15641" t="s">
        <v>89</v>
      </c>
      <c r="E15641" t="s">
        <v>1129</v>
      </c>
      <c r="F15641" t="s">
        <v>89</v>
      </c>
      <c r="G15641" t="s">
        <v>89</v>
      </c>
      <c r="H15641" t="s">
        <v>93</v>
      </c>
    </row>
    <row r="15642" spans="1:8" x14ac:dyDescent="0.25">
      <c r="A15642" t="s">
        <v>474</v>
      </c>
      <c r="B15642" t="s">
        <v>1201</v>
      </c>
      <c r="C15642" t="s">
        <v>89</v>
      </c>
      <c r="D15642" t="s">
        <v>89</v>
      </c>
      <c r="E15642" t="s">
        <v>1202</v>
      </c>
      <c r="F15642" t="s">
        <v>89</v>
      </c>
      <c r="G15642" t="s">
        <v>89</v>
      </c>
      <c r="H15642" t="s">
        <v>93</v>
      </c>
    </row>
    <row r="15643" spans="1:8" x14ac:dyDescent="0.25">
      <c r="A15643" t="s">
        <v>474</v>
      </c>
      <c r="B15643" t="s">
        <v>9020</v>
      </c>
      <c r="C15643" t="s">
        <v>89</v>
      </c>
      <c r="D15643" t="s">
        <v>89</v>
      </c>
      <c r="E15643" t="s">
        <v>1335</v>
      </c>
      <c r="F15643" t="s">
        <v>89</v>
      </c>
      <c r="G15643" t="s">
        <v>89</v>
      </c>
      <c r="H15643" t="s">
        <v>93</v>
      </c>
    </row>
    <row r="15644" spans="1:8" x14ac:dyDescent="0.25">
      <c r="A15644" t="s">
        <v>474</v>
      </c>
      <c r="B15644" t="s">
        <v>1128</v>
      </c>
      <c r="C15644" t="s">
        <v>89</v>
      </c>
      <c r="D15644" t="s">
        <v>89</v>
      </c>
      <c r="E15644" t="s">
        <v>1202</v>
      </c>
      <c r="F15644" t="s">
        <v>89</v>
      </c>
      <c r="G15644" t="s">
        <v>89</v>
      </c>
      <c r="H15644" t="s">
        <v>93</v>
      </c>
    </row>
    <row r="15645" spans="1:8" x14ac:dyDescent="0.25">
      <c r="A15645" t="s">
        <v>474</v>
      </c>
      <c r="B15645" t="s">
        <v>1130</v>
      </c>
      <c r="C15645" t="s">
        <v>89</v>
      </c>
      <c r="D15645" t="s">
        <v>89</v>
      </c>
      <c r="E15645" t="s">
        <v>1133</v>
      </c>
      <c r="F15645" t="s">
        <v>89</v>
      </c>
      <c r="G15645" t="s">
        <v>89</v>
      </c>
      <c r="H15645" t="s">
        <v>93</v>
      </c>
    </row>
    <row r="15646" spans="1:8" x14ac:dyDescent="0.25">
      <c r="A15646" t="s">
        <v>474</v>
      </c>
      <c r="B15646" t="s">
        <v>1132</v>
      </c>
      <c r="C15646" t="s">
        <v>89</v>
      </c>
      <c r="D15646" t="s">
        <v>89</v>
      </c>
      <c r="E15646" t="s">
        <v>1133</v>
      </c>
      <c r="F15646" t="s">
        <v>89</v>
      </c>
      <c r="G15646" t="s">
        <v>89</v>
      </c>
      <c r="H15646" t="s">
        <v>93</v>
      </c>
    </row>
    <row r="15647" spans="1:8" x14ac:dyDescent="0.25">
      <c r="A15647" t="s">
        <v>474</v>
      </c>
      <c r="B15647" t="s">
        <v>1268</v>
      </c>
      <c r="C15647" t="s">
        <v>89</v>
      </c>
      <c r="D15647" t="s">
        <v>89</v>
      </c>
      <c r="E15647" t="s">
        <v>1129</v>
      </c>
      <c r="F15647" t="s">
        <v>89</v>
      </c>
      <c r="G15647" t="s">
        <v>89</v>
      </c>
      <c r="H15647" t="s">
        <v>93</v>
      </c>
    </row>
    <row r="15648" spans="1:8" x14ac:dyDescent="0.25">
      <c r="A15648" t="s">
        <v>474</v>
      </c>
      <c r="B15648" t="s">
        <v>1269</v>
      </c>
      <c r="C15648" t="s">
        <v>89</v>
      </c>
      <c r="D15648" t="s">
        <v>89</v>
      </c>
      <c r="E15648" t="s">
        <v>1335</v>
      </c>
      <c r="F15648" t="s">
        <v>89</v>
      </c>
      <c r="G15648" t="s">
        <v>89</v>
      </c>
      <c r="H15648" t="s">
        <v>93</v>
      </c>
    </row>
    <row r="15649" spans="1:8" x14ac:dyDescent="0.25">
      <c r="A15649" t="s">
        <v>474</v>
      </c>
      <c r="B15649" t="s">
        <v>1270</v>
      </c>
      <c r="C15649" t="s">
        <v>89</v>
      </c>
      <c r="D15649" t="s">
        <v>89</v>
      </c>
      <c r="E15649" t="s">
        <v>1335</v>
      </c>
      <c r="F15649" t="s">
        <v>89</v>
      </c>
      <c r="G15649" t="s">
        <v>89</v>
      </c>
      <c r="H15649" t="s">
        <v>93</v>
      </c>
    </row>
    <row r="15650" spans="1:8" x14ac:dyDescent="0.25">
      <c r="A15650" t="s">
        <v>474</v>
      </c>
      <c r="B15650" t="s">
        <v>1530</v>
      </c>
      <c r="C15650" t="s">
        <v>89</v>
      </c>
      <c r="D15650" t="s">
        <v>89</v>
      </c>
      <c r="E15650" t="s">
        <v>1335</v>
      </c>
      <c r="F15650" t="s">
        <v>89</v>
      </c>
      <c r="G15650" t="s">
        <v>89</v>
      </c>
      <c r="H15650" t="s">
        <v>93</v>
      </c>
    </row>
    <row r="15651" spans="1:8" x14ac:dyDescent="0.25">
      <c r="A15651" t="s">
        <v>474</v>
      </c>
      <c r="B15651" t="s">
        <v>1271</v>
      </c>
      <c r="C15651" t="s">
        <v>89</v>
      </c>
      <c r="D15651" t="s">
        <v>89</v>
      </c>
      <c r="E15651" t="s">
        <v>1115</v>
      </c>
      <c r="F15651" t="s">
        <v>89</v>
      </c>
      <c r="G15651" t="s">
        <v>89</v>
      </c>
      <c r="H15651" t="s">
        <v>93</v>
      </c>
    </row>
    <row r="15652" spans="1:8" x14ac:dyDescent="0.25">
      <c r="A15652" t="s">
        <v>474</v>
      </c>
      <c r="B15652" t="s">
        <v>5998</v>
      </c>
      <c r="C15652" t="s">
        <v>89</v>
      </c>
      <c r="D15652" t="s">
        <v>89</v>
      </c>
      <c r="E15652" t="s">
        <v>1113</v>
      </c>
      <c r="F15652" t="s">
        <v>89</v>
      </c>
      <c r="G15652" t="s">
        <v>89</v>
      </c>
      <c r="H15652" t="s">
        <v>93</v>
      </c>
    </row>
    <row r="15653" spans="1:8" x14ac:dyDescent="0.25">
      <c r="A15653" t="s">
        <v>474</v>
      </c>
      <c r="B15653" t="s">
        <v>1138</v>
      </c>
      <c r="C15653" t="s">
        <v>89</v>
      </c>
      <c r="D15653" t="s">
        <v>89</v>
      </c>
      <c r="E15653" t="s">
        <v>1139</v>
      </c>
      <c r="F15653" t="s">
        <v>89</v>
      </c>
      <c r="G15653" t="s">
        <v>89</v>
      </c>
      <c r="H15653" t="s">
        <v>93</v>
      </c>
    </row>
    <row r="15654" spans="1:8" x14ac:dyDescent="0.25">
      <c r="A15654" t="s">
        <v>476</v>
      </c>
      <c r="B15654" t="s">
        <v>2695</v>
      </c>
      <c r="C15654" t="s">
        <v>89</v>
      </c>
      <c r="D15654" t="s">
        <v>89</v>
      </c>
      <c r="E15654" t="s">
        <v>1115</v>
      </c>
      <c r="F15654" t="s">
        <v>89</v>
      </c>
      <c r="G15654" t="s">
        <v>89</v>
      </c>
      <c r="H15654" t="s">
        <v>93</v>
      </c>
    </row>
    <row r="15655" spans="1:8" x14ac:dyDescent="0.25">
      <c r="A15655" t="s">
        <v>476</v>
      </c>
      <c r="B15655" t="s">
        <v>2163</v>
      </c>
      <c r="C15655" t="s">
        <v>89</v>
      </c>
      <c r="D15655" t="s">
        <v>11053</v>
      </c>
      <c r="E15655" t="s">
        <v>1105</v>
      </c>
      <c r="F15655" t="s">
        <v>89</v>
      </c>
      <c r="G15655" t="s">
        <v>89</v>
      </c>
      <c r="H15655" t="s">
        <v>93</v>
      </c>
    </row>
    <row r="15656" spans="1:8" x14ac:dyDescent="0.25">
      <c r="A15656" t="s">
        <v>476</v>
      </c>
      <c r="B15656" t="s">
        <v>11054</v>
      </c>
      <c r="C15656" t="s">
        <v>89</v>
      </c>
      <c r="D15656" t="s">
        <v>11055</v>
      </c>
      <c r="E15656" t="s">
        <v>1094</v>
      </c>
      <c r="F15656" t="s">
        <v>89</v>
      </c>
      <c r="G15656" t="s">
        <v>89</v>
      </c>
      <c r="H15656" t="s">
        <v>93</v>
      </c>
    </row>
    <row r="15657" spans="1:8" x14ac:dyDescent="0.25">
      <c r="A15657" t="s">
        <v>476</v>
      </c>
      <c r="B15657" t="s">
        <v>2163</v>
      </c>
      <c r="C15657" t="s">
        <v>89</v>
      </c>
      <c r="D15657" t="s">
        <v>11053</v>
      </c>
      <c r="E15657" t="s">
        <v>1105</v>
      </c>
      <c r="F15657" t="s">
        <v>89</v>
      </c>
      <c r="G15657" t="s">
        <v>89</v>
      </c>
      <c r="H15657" t="s">
        <v>93</v>
      </c>
    </row>
    <row r="15658" spans="1:8" x14ac:dyDescent="0.25">
      <c r="A15658" t="s">
        <v>476</v>
      </c>
      <c r="B15658" t="s">
        <v>2695</v>
      </c>
      <c r="C15658" t="s">
        <v>89</v>
      </c>
      <c r="D15658" t="s">
        <v>89</v>
      </c>
      <c r="E15658" t="s">
        <v>1115</v>
      </c>
      <c r="F15658" t="s">
        <v>89</v>
      </c>
      <c r="G15658" t="s">
        <v>89</v>
      </c>
      <c r="H15658" t="s">
        <v>93</v>
      </c>
    </row>
    <row r="15659" spans="1:8" x14ac:dyDescent="0.25">
      <c r="A15659" t="s">
        <v>476</v>
      </c>
      <c r="B15659" t="s">
        <v>11054</v>
      </c>
      <c r="C15659" t="s">
        <v>89</v>
      </c>
      <c r="D15659" t="s">
        <v>11055</v>
      </c>
      <c r="E15659" t="s">
        <v>1094</v>
      </c>
      <c r="F15659" t="s">
        <v>89</v>
      </c>
      <c r="G15659" t="s">
        <v>89</v>
      </c>
      <c r="H15659" t="s">
        <v>93</v>
      </c>
    </row>
    <row r="15660" spans="1:8" x14ac:dyDescent="0.25">
      <c r="A15660" t="s">
        <v>476</v>
      </c>
      <c r="B15660" t="s">
        <v>1122</v>
      </c>
      <c r="C15660" t="s">
        <v>89</v>
      </c>
      <c r="D15660" t="s">
        <v>89</v>
      </c>
      <c r="E15660" t="s">
        <v>4753</v>
      </c>
      <c r="F15660" t="s">
        <v>89</v>
      </c>
      <c r="G15660" t="s">
        <v>89</v>
      </c>
      <c r="H15660" t="s">
        <v>93</v>
      </c>
    </row>
    <row r="15661" spans="1:8" x14ac:dyDescent="0.25">
      <c r="A15661" t="s">
        <v>476</v>
      </c>
      <c r="B15661" t="s">
        <v>1332</v>
      </c>
      <c r="C15661" t="s">
        <v>89</v>
      </c>
      <c r="D15661" t="s">
        <v>89</v>
      </c>
      <c r="E15661" t="s">
        <v>4753</v>
      </c>
      <c r="F15661" t="s">
        <v>89</v>
      </c>
      <c r="G15661" t="s">
        <v>89</v>
      </c>
      <c r="H15661" t="s">
        <v>93</v>
      </c>
    </row>
    <row r="15662" spans="1:8" x14ac:dyDescent="0.25">
      <c r="A15662" t="s">
        <v>476</v>
      </c>
      <c r="B15662" t="s">
        <v>1124</v>
      </c>
      <c r="C15662" t="s">
        <v>89</v>
      </c>
      <c r="D15662" t="s">
        <v>89</v>
      </c>
      <c r="E15662" t="s">
        <v>4753</v>
      </c>
      <c r="F15662" t="s">
        <v>89</v>
      </c>
      <c r="G15662" t="s">
        <v>89</v>
      </c>
      <c r="H15662" t="s">
        <v>93</v>
      </c>
    </row>
    <row r="15663" spans="1:8" x14ac:dyDescent="0.25">
      <c r="A15663" t="s">
        <v>476</v>
      </c>
      <c r="B15663" t="s">
        <v>1125</v>
      </c>
      <c r="C15663" t="s">
        <v>89</v>
      </c>
      <c r="D15663" t="s">
        <v>89</v>
      </c>
      <c r="E15663" t="s">
        <v>4753</v>
      </c>
      <c r="F15663" t="s">
        <v>89</v>
      </c>
      <c r="G15663" t="s">
        <v>89</v>
      </c>
      <c r="H15663" t="s">
        <v>93</v>
      </c>
    </row>
    <row r="15664" spans="1:8" x14ac:dyDescent="0.25">
      <c r="A15664" t="s">
        <v>476</v>
      </c>
      <c r="B15664" t="s">
        <v>1127</v>
      </c>
      <c r="C15664" t="s">
        <v>89</v>
      </c>
      <c r="D15664" t="s">
        <v>89</v>
      </c>
      <c r="E15664" t="s">
        <v>1129</v>
      </c>
      <c r="F15664" t="s">
        <v>89</v>
      </c>
      <c r="G15664" t="s">
        <v>89</v>
      </c>
      <c r="H15664" t="s">
        <v>93</v>
      </c>
    </row>
    <row r="15665" spans="1:8" x14ac:dyDescent="0.25">
      <c r="A15665" t="s">
        <v>476</v>
      </c>
      <c r="B15665" t="s">
        <v>1266</v>
      </c>
      <c r="C15665" t="s">
        <v>89</v>
      </c>
      <c r="D15665" t="s">
        <v>89</v>
      </c>
      <c r="E15665" t="s">
        <v>1131</v>
      </c>
      <c r="F15665" t="s">
        <v>89</v>
      </c>
      <c r="G15665" t="s">
        <v>89</v>
      </c>
      <c r="H15665" t="s">
        <v>93</v>
      </c>
    </row>
    <row r="15666" spans="1:8" x14ac:dyDescent="0.25">
      <c r="A15666" t="s">
        <v>476</v>
      </c>
      <c r="B15666" t="s">
        <v>1200</v>
      </c>
      <c r="C15666" t="s">
        <v>89</v>
      </c>
      <c r="D15666" t="s">
        <v>89</v>
      </c>
      <c r="E15666" t="s">
        <v>1131</v>
      </c>
      <c r="F15666" t="s">
        <v>89</v>
      </c>
      <c r="G15666" t="s">
        <v>89</v>
      </c>
      <c r="H15666" t="s">
        <v>93</v>
      </c>
    </row>
    <row r="15667" spans="1:8" x14ac:dyDescent="0.25">
      <c r="A15667" t="s">
        <v>476</v>
      </c>
      <c r="B15667" t="s">
        <v>1268</v>
      </c>
      <c r="C15667" t="s">
        <v>89</v>
      </c>
      <c r="D15667" t="s">
        <v>89</v>
      </c>
      <c r="E15667" t="s">
        <v>1135</v>
      </c>
      <c r="F15667" t="s">
        <v>89</v>
      </c>
      <c r="G15667" t="s">
        <v>89</v>
      </c>
      <c r="H15667" t="s">
        <v>93</v>
      </c>
    </row>
    <row r="15668" spans="1:8" x14ac:dyDescent="0.25">
      <c r="A15668" t="s">
        <v>476</v>
      </c>
      <c r="B15668" t="s">
        <v>1337</v>
      </c>
      <c r="C15668" t="s">
        <v>89</v>
      </c>
      <c r="D15668" t="s">
        <v>89</v>
      </c>
      <c r="E15668" t="s">
        <v>1135</v>
      </c>
      <c r="F15668" t="s">
        <v>89</v>
      </c>
      <c r="G15668" t="s">
        <v>89</v>
      </c>
      <c r="H15668" t="s">
        <v>93</v>
      </c>
    </row>
    <row r="15669" spans="1:8" x14ac:dyDescent="0.25">
      <c r="A15669" t="s">
        <v>476</v>
      </c>
      <c r="B15669" t="s">
        <v>1138</v>
      </c>
      <c r="C15669" t="s">
        <v>89</v>
      </c>
      <c r="D15669" t="s">
        <v>89</v>
      </c>
      <c r="E15669" t="s">
        <v>1139</v>
      </c>
      <c r="F15669" t="s">
        <v>89</v>
      </c>
      <c r="G15669" t="s">
        <v>89</v>
      </c>
      <c r="H15669" t="s">
        <v>93</v>
      </c>
    </row>
    <row r="15670" spans="1:8" x14ac:dyDescent="0.25">
      <c r="A15670" t="s">
        <v>477</v>
      </c>
      <c r="B15670" t="s">
        <v>11056</v>
      </c>
      <c r="C15670" t="s">
        <v>89</v>
      </c>
      <c r="D15670" t="s">
        <v>11057</v>
      </c>
      <c r="E15670" t="s">
        <v>1162</v>
      </c>
      <c r="F15670" t="s">
        <v>89</v>
      </c>
      <c r="G15670" t="s">
        <v>89</v>
      </c>
      <c r="H15670" t="s">
        <v>93</v>
      </c>
    </row>
    <row r="15671" spans="1:8" x14ac:dyDescent="0.25">
      <c r="A15671" t="s">
        <v>477</v>
      </c>
      <c r="B15671" t="s">
        <v>11058</v>
      </c>
      <c r="C15671" t="s">
        <v>89</v>
      </c>
      <c r="D15671" t="s">
        <v>11059</v>
      </c>
      <c r="E15671" t="s">
        <v>3601</v>
      </c>
      <c r="F15671" t="s">
        <v>89</v>
      </c>
      <c r="G15671" t="s">
        <v>89</v>
      </c>
      <c r="H15671" t="s">
        <v>93</v>
      </c>
    </row>
    <row r="15672" spans="1:8" x14ac:dyDescent="0.25">
      <c r="A15672" t="s">
        <v>477</v>
      </c>
      <c r="B15672" t="s">
        <v>11060</v>
      </c>
      <c r="C15672" t="s">
        <v>89</v>
      </c>
      <c r="D15672" t="s">
        <v>11061</v>
      </c>
      <c r="E15672" t="s">
        <v>11062</v>
      </c>
      <c r="F15672" t="s">
        <v>89</v>
      </c>
      <c r="G15672" t="s">
        <v>89</v>
      </c>
      <c r="H15672" t="s">
        <v>93</v>
      </c>
    </row>
    <row r="15673" spans="1:8" x14ac:dyDescent="0.25">
      <c r="A15673" t="s">
        <v>477</v>
      </c>
      <c r="B15673" t="s">
        <v>11063</v>
      </c>
      <c r="C15673" t="s">
        <v>89</v>
      </c>
      <c r="D15673" t="s">
        <v>11064</v>
      </c>
      <c r="E15673" t="s">
        <v>6212</v>
      </c>
      <c r="F15673" t="s">
        <v>89</v>
      </c>
      <c r="G15673" t="s">
        <v>89</v>
      </c>
      <c r="H15673" t="s">
        <v>93</v>
      </c>
    </row>
    <row r="15674" spans="1:8" x14ac:dyDescent="0.25">
      <c r="A15674" t="s">
        <v>477</v>
      </c>
      <c r="B15674" t="s">
        <v>11065</v>
      </c>
      <c r="C15674" t="s">
        <v>89</v>
      </c>
      <c r="D15674" t="s">
        <v>11057</v>
      </c>
      <c r="E15674" t="s">
        <v>1105</v>
      </c>
      <c r="F15674" t="s">
        <v>89</v>
      </c>
      <c r="G15674" t="s">
        <v>89</v>
      </c>
      <c r="H15674" t="s">
        <v>93</v>
      </c>
    </row>
    <row r="15675" spans="1:8" x14ac:dyDescent="0.25">
      <c r="A15675" t="s">
        <v>477</v>
      </c>
      <c r="B15675" t="s">
        <v>11058</v>
      </c>
      <c r="C15675" t="s">
        <v>89</v>
      </c>
      <c r="D15675" t="s">
        <v>11059</v>
      </c>
      <c r="E15675" t="s">
        <v>3601</v>
      </c>
      <c r="F15675" t="s">
        <v>89</v>
      </c>
      <c r="G15675" t="s">
        <v>89</v>
      </c>
      <c r="H15675" t="s">
        <v>93</v>
      </c>
    </row>
    <row r="15676" spans="1:8" x14ac:dyDescent="0.25">
      <c r="A15676" t="s">
        <v>477</v>
      </c>
      <c r="B15676" t="s">
        <v>11066</v>
      </c>
      <c r="C15676" t="s">
        <v>89</v>
      </c>
      <c r="D15676" t="s">
        <v>11067</v>
      </c>
      <c r="E15676" t="s">
        <v>2222</v>
      </c>
      <c r="F15676" t="s">
        <v>89</v>
      </c>
      <c r="G15676" t="s">
        <v>89</v>
      </c>
      <c r="H15676" t="s">
        <v>93</v>
      </c>
    </row>
    <row r="15677" spans="1:8" x14ac:dyDescent="0.25">
      <c r="A15677" t="s">
        <v>477</v>
      </c>
      <c r="B15677" t="s">
        <v>11063</v>
      </c>
      <c r="C15677" t="s">
        <v>89</v>
      </c>
      <c r="D15677" t="s">
        <v>11064</v>
      </c>
      <c r="E15677" t="s">
        <v>6212</v>
      </c>
      <c r="F15677" t="s">
        <v>89</v>
      </c>
      <c r="G15677" t="s">
        <v>89</v>
      </c>
      <c r="H15677" t="s">
        <v>93</v>
      </c>
    </row>
    <row r="15678" spans="1:8" x14ac:dyDescent="0.25">
      <c r="A15678" t="s">
        <v>477</v>
      </c>
      <c r="B15678" t="s">
        <v>11068</v>
      </c>
      <c r="C15678" t="s">
        <v>89</v>
      </c>
      <c r="D15678" t="s">
        <v>11069</v>
      </c>
      <c r="E15678" t="s">
        <v>2012</v>
      </c>
      <c r="F15678" t="s">
        <v>89</v>
      </c>
      <c r="G15678" t="s">
        <v>89</v>
      </c>
      <c r="H15678" t="s">
        <v>93</v>
      </c>
    </row>
    <row r="15679" spans="1:8" x14ac:dyDescent="0.25">
      <c r="A15679" t="s">
        <v>477</v>
      </c>
      <c r="B15679" t="s">
        <v>11060</v>
      </c>
      <c r="C15679" t="s">
        <v>89</v>
      </c>
      <c r="D15679" t="s">
        <v>11061</v>
      </c>
      <c r="E15679" t="s">
        <v>11062</v>
      </c>
      <c r="F15679" t="s">
        <v>89</v>
      </c>
      <c r="G15679" t="s">
        <v>89</v>
      </c>
      <c r="H15679" t="s">
        <v>93</v>
      </c>
    </row>
    <row r="15680" spans="1:8" x14ac:dyDescent="0.25">
      <c r="A15680" t="s">
        <v>477</v>
      </c>
      <c r="B15680" t="s">
        <v>11056</v>
      </c>
      <c r="C15680" t="s">
        <v>89</v>
      </c>
      <c r="D15680" t="s">
        <v>11057</v>
      </c>
      <c r="E15680" t="s">
        <v>1162</v>
      </c>
      <c r="F15680" t="s">
        <v>89</v>
      </c>
      <c r="G15680" t="s">
        <v>89</v>
      </c>
      <c r="H15680" t="s">
        <v>93</v>
      </c>
    </row>
    <row r="15681" spans="1:8" x14ac:dyDescent="0.25">
      <c r="A15681" t="s">
        <v>477</v>
      </c>
      <c r="B15681" t="s">
        <v>11070</v>
      </c>
      <c r="C15681" t="s">
        <v>89</v>
      </c>
      <c r="D15681" t="s">
        <v>11071</v>
      </c>
      <c r="E15681" t="s">
        <v>1524</v>
      </c>
      <c r="F15681" t="s">
        <v>89</v>
      </c>
      <c r="G15681" t="s">
        <v>89</v>
      </c>
      <c r="H15681" t="s">
        <v>93</v>
      </c>
    </row>
    <row r="15682" spans="1:8" x14ac:dyDescent="0.25">
      <c r="A15682" t="s">
        <v>477</v>
      </c>
      <c r="B15682" t="s">
        <v>11065</v>
      </c>
      <c r="C15682" t="s">
        <v>89</v>
      </c>
      <c r="D15682" t="s">
        <v>11057</v>
      </c>
      <c r="E15682" t="s">
        <v>1105</v>
      </c>
      <c r="F15682" t="s">
        <v>89</v>
      </c>
      <c r="G15682" t="s">
        <v>89</v>
      </c>
      <c r="H15682" t="s">
        <v>93</v>
      </c>
    </row>
    <row r="15683" spans="1:8" x14ac:dyDescent="0.25">
      <c r="A15683" t="s">
        <v>477</v>
      </c>
      <c r="B15683" t="s">
        <v>11072</v>
      </c>
      <c r="C15683" t="s">
        <v>89</v>
      </c>
      <c r="D15683" t="s">
        <v>11073</v>
      </c>
      <c r="E15683" t="s">
        <v>1355</v>
      </c>
      <c r="F15683" t="s">
        <v>89</v>
      </c>
      <c r="G15683" t="s">
        <v>89</v>
      </c>
      <c r="H15683" t="s">
        <v>93</v>
      </c>
    </row>
    <row r="15684" spans="1:8" x14ac:dyDescent="0.25">
      <c r="A15684" t="s">
        <v>477</v>
      </c>
      <c r="B15684" t="s">
        <v>1197</v>
      </c>
      <c r="C15684" t="s">
        <v>89</v>
      </c>
      <c r="D15684" t="s">
        <v>89</v>
      </c>
      <c r="E15684" t="s">
        <v>1235</v>
      </c>
      <c r="F15684" t="s">
        <v>89</v>
      </c>
      <c r="G15684" t="s">
        <v>89</v>
      </c>
      <c r="H15684" t="s">
        <v>93</v>
      </c>
    </row>
    <row r="15685" spans="1:8" x14ac:dyDescent="0.25">
      <c r="A15685" t="s">
        <v>477</v>
      </c>
      <c r="B15685" t="s">
        <v>1649</v>
      </c>
      <c r="C15685" t="s">
        <v>89</v>
      </c>
      <c r="D15685" t="s">
        <v>89</v>
      </c>
      <c r="E15685" t="s">
        <v>1233</v>
      </c>
      <c r="F15685" t="s">
        <v>89</v>
      </c>
      <c r="G15685" t="s">
        <v>89</v>
      </c>
      <c r="H15685" t="s">
        <v>93</v>
      </c>
    </row>
    <row r="15686" spans="1:8" x14ac:dyDescent="0.25">
      <c r="A15686" t="s">
        <v>477</v>
      </c>
      <c r="B15686" t="s">
        <v>1122</v>
      </c>
      <c r="C15686" t="s">
        <v>89</v>
      </c>
      <c r="D15686" t="s">
        <v>89</v>
      </c>
      <c r="E15686" t="s">
        <v>1196</v>
      </c>
      <c r="F15686" t="s">
        <v>89</v>
      </c>
      <c r="G15686" t="s">
        <v>89</v>
      </c>
      <c r="H15686" t="s">
        <v>93</v>
      </c>
    </row>
    <row r="15687" spans="1:8" x14ac:dyDescent="0.25">
      <c r="A15687" t="s">
        <v>477</v>
      </c>
      <c r="B15687" t="s">
        <v>1124</v>
      </c>
      <c r="C15687" t="s">
        <v>89</v>
      </c>
      <c r="D15687" t="s">
        <v>89</v>
      </c>
      <c r="E15687" t="s">
        <v>1196</v>
      </c>
      <c r="F15687" t="s">
        <v>89</v>
      </c>
      <c r="G15687" t="s">
        <v>89</v>
      </c>
      <c r="H15687" t="s">
        <v>93</v>
      </c>
    </row>
    <row r="15688" spans="1:8" x14ac:dyDescent="0.25">
      <c r="A15688" t="s">
        <v>477</v>
      </c>
      <c r="B15688" t="s">
        <v>1266</v>
      </c>
      <c r="C15688" t="s">
        <v>89</v>
      </c>
      <c r="D15688" t="s">
        <v>89</v>
      </c>
      <c r="E15688" t="s">
        <v>1129</v>
      </c>
      <c r="F15688" t="s">
        <v>89</v>
      </c>
      <c r="G15688" t="s">
        <v>89</v>
      </c>
      <c r="H15688" t="s">
        <v>93</v>
      </c>
    </row>
    <row r="15689" spans="1:8" x14ac:dyDescent="0.25">
      <c r="A15689" t="s">
        <v>477</v>
      </c>
      <c r="B15689" t="s">
        <v>1200</v>
      </c>
      <c r="C15689" t="s">
        <v>89</v>
      </c>
      <c r="D15689" t="s">
        <v>89</v>
      </c>
      <c r="E15689" t="s">
        <v>1131</v>
      </c>
      <c r="F15689" t="s">
        <v>89</v>
      </c>
      <c r="G15689" t="s">
        <v>89</v>
      </c>
      <c r="H15689" t="s">
        <v>93</v>
      </c>
    </row>
    <row r="15690" spans="1:8" x14ac:dyDescent="0.25">
      <c r="A15690" t="s">
        <v>477</v>
      </c>
      <c r="B15690" t="s">
        <v>10222</v>
      </c>
      <c r="C15690" t="s">
        <v>89</v>
      </c>
      <c r="D15690" t="s">
        <v>89</v>
      </c>
      <c r="E15690" t="s">
        <v>1131</v>
      </c>
      <c r="F15690" t="s">
        <v>89</v>
      </c>
      <c r="G15690" t="s">
        <v>89</v>
      </c>
      <c r="H15690" t="s">
        <v>93</v>
      </c>
    </row>
    <row r="15691" spans="1:8" x14ac:dyDescent="0.25">
      <c r="A15691" t="s">
        <v>477</v>
      </c>
      <c r="B15691" t="s">
        <v>1132</v>
      </c>
      <c r="C15691" t="s">
        <v>89</v>
      </c>
      <c r="D15691" t="s">
        <v>89</v>
      </c>
      <c r="E15691" t="s">
        <v>1286</v>
      </c>
      <c r="F15691" t="s">
        <v>89</v>
      </c>
      <c r="G15691" t="s">
        <v>89</v>
      </c>
      <c r="H15691" t="s">
        <v>93</v>
      </c>
    </row>
    <row r="15692" spans="1:8" x14ac:dyDescent="0.25">
      <c r="A15692" t="s">
        <v>477</v>
      </c>
      <c r="B15692" t="s">
        <v>1268</v>
      </c>
      <c r="C15692" t="s">
        <v>89</v>
      </c>
      <c r="D15692" t="s">
        <v>89</v>
      </c>
      <c r="E15692" t="s">
        <v>1235</v>
      </c>
      <c r="F15692" t="s">
        <v>89</v>
      </c>
      <c r="G15692" t="s">
        <v>89</v>
      </c>
      <c r="H15692" t="s">
        <v>93</v>
      </c>
    </row>
    <row r="15693" spans="1:8" x14ac:dyDescent="0.25">
      <c r="A15693" t="s">
        <v>477</v>
      </c>
      <c r="B15693" t="s">
        <v>1138</v>
      </c>
      <c r="C15693" t="s">
        <v>89</v>
      </c>
      <c r="D15693" t="s">
        <v>89</v>
      </c>
      <c r="E15693" t="s">
        <v>1139</v>
      </c>
      <c r="F15693" t="s">
        <v>89</v>
      </c>
      <c r="G15693" t="s">
        <v>89</v>
      </c>
      <c r="H15693" t="s">
        <v>93</v>
      </c>
    </row>
    <row r="15694" spans="1:8" x14ac:dyDescent="0.25">
      <c r="A15694" t="s">
        <v>478</v>
      </c>
      <c r="B15694" t="s">
        <v>11056</v>
      </c>
      <c r="C15694" t="s">
        <v>89</v>
      </c>
      <c r="D15694" t="s">
        <v>11074</v>
      </c>
      <c r="E15694" t="s">
        <v>1100</v>
      </c>
      <c r="F15694" t="s">
        <v>89</v>
      </c>
      <c r="G15694" t="s">
        <v>89</v>
      </c>
      <c r="H15694" t="s">
        <v>93</v>
      </c>
    </row>
    <row r="15695" spans="1:8" x14ac:dyDescent="0.25">
      <c r="A15695" t="s">
        <v>478</v>
      </c>
      <c r="B15695" t="s">
        <v>11075</v>
      </c>
      <c r="C15695" t="s">
        <v>89</v>
      </c>
      <c r="D15695" t="s">
        <v>11076</v>
      </c>
      <c r="E15695" t="s">
        <v>1097</v>
      </c>
      <c r="F15695" t="s">
        <v>89</v>
      </c>
      <c r="G15695" t="s">
        <v>89</v>
      </c>
      <c r="H15695" t="s">
        <v>93</v>
      </c>
    </row>
    <row r="15696" spans="1:8" x14ac:dyDescent="0.25">
      <c r="A15696" t="s">
        <v>478</v>
      </c>
      <c r="B15696" t="s">
        <v>11063</v>
      </c>
      <c r="C15696" t="s">
        <v>89</v>
      </c>
      <c r="D15696" t="s">
        <v>11077</v>
      </c>
      <c r="E15696" t="s">
        <v>1349</v>
      </c>
      <c r="F15696" t="s">
        <v>89</v>
      </c>
      <c r="G15696" t="s">
        <v>89</v>
      </c>
      <c r="H15696" t="s">
        <v>93</v>
      </c>
    </row>
    <row r="15697" spans="1:8" x14ac:dyDescent="0.25">
      <c r="A15697" t="s">
        <v>478</v>
      </c>
      <c r="B15697" t="s">
        <v>11078</v>
      </c>
      <c r="C15697" t="s">
        <v>89</v>
      </c>
      <c r="D15697" t="s">
        <v>11079</v>
      </c>
      <c r="E15697" t="s">
        <v>4137</v>
      </c>
      <c r="F15697" t="s">
        <v>89</v>
      </c>
      <c r="G15697" t="s">
        <v>89</v>
      </c>
      <c r="H15697" t="s">
        <v>93</v>
      </c>
    </row>
    <row r="15698" spans="1:8" x14ac:dyDescent="0.25">
      <c r="A15698" t="s">
        <v>478</v>
      </c>
      <c r="B15698" t="s">
        <v>11065</v>
      </c>
      <c r="C15698" t="s">
        <v>89</v>
      </c>
      <c r="D15698" t="s">
        <v>11080</v>
      </c>
      <c r="E15698" t="s">
        <v>1105</v>
      </c>
      <c r="F15698" t="s">
        <v>89</v>
      </c>
      <c r="G15698" t="s">
        <v>89</v>
      </c>
      <c r="H15698" t="s">
        <v>93</v>
      </c>
    </row>
    <row r="15699" spans="1:8" x14ac:dyDescent="0.25">
      <c r="A15699" t="s">
        <v>478</v>
      </c>
      <c r="B15699" t="s">
        <v>11063</v>
      </c>
      <c r="C15699" t="s">
        <v>89</v>
      </c>
      <c r="D15699" t="s">
        <v>11077</v>
      </c>
      <c r="E15699" t="s">
        <v>1349</v>
      </c>
      <c r="F15699" t="s">
        <v>89</v>
      </c>
      <c r="G15699" t="s">
        <v>89</v>
      </c>
      <c r="H15699" t="s">
        <v>93</v>
      </c>
    </row>
    <row r="15700" spans="1:8" x14ac:dyDescent="0.25">
      <c r="A15700" t="s">
        <v>478</v>
      </c>
      <c r="B15700" t="s">
        <v>11081</v>
      </c>
      <c r="C15700" t="s">
        <v>89</v>
      </c>
      <c r="D15700" t="s">
        <v>11082</v>
      </c>
      <c r="E15700" t="s">
        <v>7718</v>
      </c>
      <c r="F15700" t="s">
        <v>89</v>
      </c>
      <c r="G15700" t="s">
        <v>89</v>
      </c>
      <c r="H15700" t="s">
        <v>93</v>
      </c>
    </row>
    <row r="15701" spans="1:8" x14ac:dyDescent="0.25">
      <c r="A15701" t="s">
        <v>478</v>
      </c>
      <c r="B15701" t="s">
        <v>11078</v>
      </c>
      <c r="C15701" t="s">
        <v>89</v>
      </c>
      <c r="D15701" t="s">
        <v>11079</v>
      </c>
      <c r="E15701" t="s">
        <v>4137</v>
      </c>
      <c r="F15701" t="s">
        <v>89</v>
      </c>
      <c r="G15701" t="s">
        <v>89</v>
      </c>
      <c r="H15701" t="s">
        <v>93</v>
      </c>
    </row>
    <row r="15702" spans="1:8" x14ac:dyDescent="0.25">
      <c r="A15702" t="s">
        <v>478</v>
      </c>
      <c r="B15702" t="s">
        <v>11056</v>
      </c>
      <c r="C15702" t="s">
        <v>89</v>
      </c>
      <c r="D15702" t="s">
        <v>11074</v>
      </c>
      <c r="E15702" t="s">
        <v>1100</v>
      </c>
      <c r="F15702" t="s">
        <v>89</v>
      </c>
      <c r="G15702" t="s">
        <v>89</v>
      </c>
      <c r="H15702" t="s">
        <v>93</v>
      </c>
    </row>
    <row r="15703" spans="1:8" x14ac:dyDescent="0.25">
      <c r="A15703" t="s">
        <v>478</v>
      </c>
      <c r="B15703" t="s">
        <v>11065</v>
      </c>
      <c r="C15703" t="s">
        <v>89</v>
      </c>
      <c r="D15703" t="s">
        <v>11080</v>
      </c>
      <c r="E15703" t="s">
        <v>1105</v>
      </c>
      <c r="F15703" t="s">
        <v>89</v>
      </c>
      <c r="G15703" t="s">
        <v>89</v>
      </c>
      <c r="H15703" t="s">
        <v>93</v>
      </c>
    </row>
    <row r="15704" spans="1:8" x14ac:dyDescent="0.25">
      <c r="A15704" t="s">
        <v>478</v>
      </c>
      <c r="B15704" t="s">
        <v>11075</v>
      </c>
      <c r="C15704" t="s">
        <v>89</v>
      </c>
      <c r="D15704" t="s">
        <v>11076</v>
      </c>
      <c r="E15704" t="s">
        <v>1097</v>
      </c>
      <c r="F15704" t="s">
        <v>89</v>
      </c>
      <c r="G15704" t="s">
        <v>89</v>
      </c>
      <c r="H15704" t="s">
        <v>93</v>
      </c>
    </row>
    <row r="15705" spans="1:8" x14ac:dyDescent="0.25">
      <c r="A15705" t="s">
        <v>478</v>
      </c>
      <c r="B15705" t="s">
        <v>11083</v>
      </c>
      <c r="C15705" t="s">
        <v>89</v>
      </c>
      <c r="D15705" t="s">
        <v>11076</v>
      </c>
      <c r="E15705" t="s">
        <v>1265</v>
      </c>
      <c r="F15705" t="s">
        <v>89</v>
      </c>
      <c r="G15705" t="s">
        <v>89</v>
      </c>
      <c r="H15705" t="s">
        <v>93</v>
      </c>
    </row>
    <row r="15706" spans="1:8" x14ac:dyDescent="0.25">
      <c r="A15706" t="s">
        <v>478</v>
      </c>
      <c r="B15706" t="s">
        <v>1197</v>
      </c>
      <c r="C15706" t="s">
        <v>89</v>
      </c>
      <c r="D15706" t="s">
        <v>89</v>
      </c>
      <c r="E15706" t="s">
        <v>1135</v>
      </c>
      <c r="F15706" t="s">
        <v>89</v>
      </c>
      <c r="G15706" t="s">
        <v>89</v>
      </c>
      <c r="H15706" t="s">
        <v>93</v>
      </c>
    </row>
    <row r="15707" spans="1:8" x14ac:dyDescent="0.25">
      <c r="A15707" t="s">
        <v>478</v>
      </c>
      <c r="B15707" t="s">
        <v>11084</v>
      </c>
      <c r="C15707" t="s">
        <v>89</v>
      </c>
      <c r="D15707" t="s">
        <v>89</v>
      </c>
      <c r="E15707" t="s">
        <v>1272</v>
      </c>
      <c r="F15707" t="s">
        <v>89</v>
      </c>
      <c r="G15707" t="s">
        <v>89</v>
      </c>
      <c r="H15707" t="s">
        <v>93</v>
      </c>
    </row>
    <row r="15708" spans="1:8" x14ac:dyDescent="0.25">
      <c r="A15708" t="s">
        <v>478</v>
      </c>
      <c r="B15708" t="s">
        <v>1645</v>
      </c>
      <c r="C15708" t="s">
        <v>89</v>
      </c>
      <c r="D15708" t="s">
        <v>89</v>
      </c>
      <c r="E15708" t="s">
        <v>1218</v>
      </c>
      <c r="F15708" t="s">
        <v>89</v>
      </c>
      <c r="G15708" t="s">
        <v>89</v>
      </c>
      <c r="H15708" t="s">
        <v>93</v>
      </c>
    </row>
    <row r="15709" spans="1:8" x14ac:dyDescent="0.25">
      <c r="A15709" t="s">
        <v>478</v>
      </c>
      <c r="B15709" t="s">
        <v>1122</v>
      </c>
      <c r="C15709" t="s">
        <v>89</v>
      </c>
      <c r="D15709" t="s">
        <v>89</v>
      </c>
      <c r="E15709" t="s">
        <v>1129</v>
      </c>
      <c r="F15709" t="s">
        <v>89</v>
      </c>
      <c r="G15709" t="s">
        <v>89</v>
      </c>
      <c r="H15709" t="s">
        <v>93</v>
      </c>
    </row>
    <row r="15710" spans="1:8" x14ac:dyDescent="0.25">
      <c r="A15710" t="s">
        <v>478</v>
      </c>
      <c r="B15710" t="s">
        <v>1332</v>
      </c>
      <c r="C15710" t="s">
        <v>89</v>
      </c>
      <c r="D15710" t="s">
        <v>89</v>
      </c>
      <c r="E15710" t="s">
        <v>1129</v>
      </c>
      <c r="F15710" t="s">
        <v>89</v>
      </c>
      <c r="G15710" t="s">
        <v>89</v>
      </c>
      <c r="H15710" t="s">
        <v>93</v>
      </c>
    </row>
    <row r="15711" spans="1:8" x14ac:dyDescent="0.25">
      <c r="A15711" t="s">
        <v>478</v>
      </c>
      <c r="B15711" t="s">
        <v>1124</v>
      </c>
      <c r="C15711" t="s">
        <v>89</v>
      </c>
      <c r="D15711" t="s">
        <v>89</v>
      </c>
      <c r="E15711" t="s">
        <v>1129</v>
      </c>
      <c r="F15711" t="s">
        <v>89</v>
      </c>
      <c r="G15711" t="s">
        <v>89</v>
      </c>
      <c r="H15711" t="s">
        <v>93</v>
      </c>
    </row>
    <row r="15712" spans="1:8" x14ac:dyDescent="0.25">
      <c r="A15712" t="s">
        <v>478</v>
      </c>
      <c r="B15712" t="s">
        <v>1125</v>
      </c>
      <c r="C15712" t="s">
        <v>89</v>
      </c>
      <c r="D15712" t="s">
        <v>89</v>
      </c>
      <c r="E15712" t="s">
        <v>1129</v>
      </c>
      <c r="F15712" t="s">
        <v>89</v>
      </c>
      <c r="G15712" t="s">
        <v>89</v>
      </c>
      <c r="H15712" t="s">
        <v>93</v>
      </c>
    </row>
    <row r="15713" spans="1:8" x14ac:dyDescent="0.25">
      <c r="A15713" t="s">
        <v>478</v>
      </c>
      <c r="B15713" t="s">
        <v>1126</v>
      </c>
      <c r="C15713" t="s">
        <v>89</v>
      </c>
      <c r="D15713" t="s">
        <v>89</v>
      </c>
      <c r="E15713" t="s">
        <v>1129</v>
      </c>
      <c r="F15713" t="s">
        <v>89</v>
      </c>
      <c r="G15713" t="s">
        <v>89</v>
      </c>
      <c r="H15713" t="s">
        <v>93</v>
      </c>
    </row>
    <row r="15714" spans="1:8" x14ac:dyDescent="0.25">
      <c r="A15714" t="s">
        <v>478</v>
      </c>
      <c r="B15714" t="s">
        <v>1127</v>
      </c>
      <c r="C15714" t="s">
        <v>89</v>
      </c>
      <c r="D15714" t="s">
        <v>89</v>
      </c>
      <c r="E15714" t="s">
        <v>1129</v>
      </c>
      <c r="F15714" t="s">
        <v>89</v>
      </c>
      <c r="G15714" t="s">
        <v>89</v>
      </c>
      <c r="H15714" t="s">
        <v>93</v>
      </c>
    </row>
    <row r="15715" spans="1:8" x14ac:dyDescent="0.25">
      <c r="A15715" t="s">
        <v>478</v>
      </c>
      <c r="B15715" t="s">
        <v>11085</v>
      </c>
      <c r="C15715" t="s">
        <v>89</v>
      </c>
      <c r="D15715" t="s">
        <v>89</v>
      </c>
      <c r="E15715" t="s">
        <v>1131</v>
      </c>
      <c r="F15715" t="s">
        <v>89</v>
      </c>
      <c r="G15715" t="s">
        <v>89</v>
      </c>
      <c r="H15715" t="s">
        <v>93</v>
      </c>
    </row>
    <row r="15716" spans="1:8" x14ac:dyDescent="0.25">
      <c r="A15716" t="s">
        <v>478</v>
      </c>
      <c r="B15716" t="s">
        <v>7249</v>
      </c>
      <c r="C15716" t="s">
        <v>89</v>
      </c>
      <c r="D15716" t="s">
        <v>89</v>
      </c>
      <c r="E15716" t="s">
        <v>1131</v>
      </c>
      <c r="F15716" t="s">
        <v>89</v>
      </c>
      <c r="G15716" t="s">
        <v>89</v>
      </c>
      <c r="H15716" t="s">
        <v>93</v>
      </c>
    </row>
    <row r="15717" spans="1:8" x14ac:dyDescent="0.25">
      <c r="A15717" t="s">
        <v>478</v>
      </c>
      <c r="B15717" t="s">
        <v>1198</v>
      </c>
      <c r="C15717" t="s">
        <v>89</v>
      </c>
      <c r="D15717" t="s">
        <v>89</v>
      </c>
      <c r="E15717" t="s">
        <v>1129</v>
      </c>
      <c r="F15717" t="s">
        <v>89</v>
      </c>
      <c r="G15717" t="s">
        <v>89</v>
      </c>
      <c r="H15717" t="s">
        <v>93</v>
      </c>
    </row>
    <row r="15718" spans="1:8" x14ac:dyDescent="0.25">
      <c r="A15718" t="s">
        <v>478</v>
      </c>
      <c r="B15718" t="s">
        <v>1266</v>
      </c>
      <c r="C15718" t="s">
        <v>89</v>
      </c>
      <c r="D15718" t="s">
        <v>89</v>
      </c>
      <c r="E15718" t="s">
        <v>1131</v>
      </c>
      <c r="F15718" t="s">
        <v>89</v>
      </c>
      <c r="G15718" t="s">
        <v>89</v>
      </c>
      <c r="H15718" t="s">
        <v>93</v>
      </c>
    </row>
    <row r="15719" spans="1:8" x14ac:dyDescent="0.25">
      <c r="A15719" t="s">
        <v>478</v>
      </c>
      <c r="B15719" t="s">
        <v>11086</v>
      </c>
      <c r="C15719" t="s">
        <v>89</v>
      </c>
      <c r="D15719" t="s">
        <v>89</v>
      </c>
      <c r="E15719" t="s">
        <v>1286</v>
      </c>
      <c r="F15719" t="s">
        <v>89</v>
      </c>
      <c r="G15719" t="s">
        <v>89</v>
      </c>
      <c r="H15719" t="s">
        <v>93</v>
      </c>
    </row>
    <row r="15720" spans="1:8" x14ac:dyDescent="0.25">
      <c r="A15720" t="s">
        <v>478</v>
      </c>
      <c r="B15720" t="s">
        <v>11087</v>
      </c>
      <c r="C15720" t="s">
        <v>89</v>
      </c>
      <c r="D15720" t="s">
        <v>89</v>
      </c>
      <c r="E15720" t="s">
        <v>1286</v>
      </c>
      <c r="F15720" t="s">
        <v>89</v>
      </c>
      <c r="G15720" t="s">
        <v>89</v>
      </c>
      <c r="H15720" t="s">
        <v>93</v>
      </c>
    </row>
    <row r="15721" spans="1:8" x14ac:dyDescent="0.25">
      <c r="A15721" t="s">
        <v>478</v>
      </c>
      <c r="B15721" t="s">
        <v>1414</v>
      </c>
      <c r="C15721" t="s">
        <v>89</v>
      </c>
      <c r="D15721" t="s">
        <v>89</v>
      </c>
      <c r="E15721" t="s">
        <v>1221</v>
      </c>
      <c r="F15721" t="s">
        <v>89</v>
      </c>
      <c r="G15721" t="s">
        <v>89</v>
      </c>
      <c r="H15721" t="s">
        <v>93</v>
      </c>
    </row>
    <row r="15722" spans="1:8" x14ac:dyDescent="0.25">
      <c r="A15722" t="s">
        <v>478</v>
      </c>
      <c r="B15722" t="s">
        <v>1268</v>
      </c>
      <c r="C15722" t="s">
        <v>89</v>
      </c>
      <c r="D15722" t="s">
        <v>89</v>
      </c>
      <c r="E15722" t="s">
        <v>1335</v>
      </c>
      <c r="F15722" t="s">
        <v>89</v>
      </c>
      <c r="G15722" t="s">
        <v>89</v>
      </c>
      <c r="H15722" t="s">
        <v>93</v>
      </c>
    </row>
    <row r="15723" spans="1:8" x14ac:dyDescent="0.25">
      <c r="A15723" t="s">
        <v>478</v>
      </c>
      <c r="B15723" t="s">
        <v>1138</v>
      </c>
      <c r="C15723" t="s">
        <v>89</v>
      </c>
      <c r="D15723" t="s">
        <v>89</v>
      </c>
      <c r="E15723" t="s">
        <v>1139</v>
      </c>
      <c r="F15723" t="s">
        <v>89</v>
      </c>
      <c r="G15723" t="s">
        <v>89</v>
      </c>
      <c r="H15723" t="s">
        <v>93</v>
      </c>
    </row>
    <row r="15724" spans="1:8" x14ac:dyDescent="0.25">
      <c r="A15724" t="s">
        <v>479</v>
      </c>
      <c r="B15724" t="s">
        <v>2695</v>
      </c>
      <c r="C15724" t="s">
        <v>89</v>
      </c>
      <c r="D15724" t="s">
        <v>11088</v>
      </c>
      <c r="E15724" t="s">
        <v>1346</v>
      </c>
      <c r="F15724" t="s">
        <v>89</v>
      </c>
      <c r="G15724" t="s">
        <v>89</v>
      </c>
      <c r="H15724" t="s">
        <v>93</v>
      </c>
    </row>
    <row r="15725" spans="1:8" x14ac:dyDescent="0.25">
      <c r="A15725" t="s">
        <v>479</v>
      </c>
      <c r="B15725" t="s">
        <v>11089</v>
      </c>
      <c r="C15725" t="s">
        <v>89</v>
      </c>
      <c r="D15725" t="s">
        <v>11088</v>
      </c>
      <c r="E15725" t="s">
        <v>6836</v>
      </c>
      <c r="F15725" t="s">
        <v>89</v>
      </c>
      <c r="G15725" t="s">
        <v>89</v>
      </c>
      <c r="H15725" t="s">
        <v>93</v>
      </c>
    </row>
    <row r="15726" spans="1:8" x14ac:dyDescent="0.25">
      <c r="A15726" t="s">
        <v>479</v>
      </c>
      <c r="B15726" t="s">
        <v>11090</v>
      </c>
      <c r="C15726" t="s">
        <v>89</v>
      </c>
      <c r="D15726" t="s">
        <v>11091</v>
      </c>
      <c r="E15726" t="s">
        <v>2668</v>
      </c>
      <c r="F15726" t="s">
        <v>89</v>
      </c>
      <c r="G15726" t="s">
        <v>89</v>
      </c>
      <c r="H15726" t="s">
        <v>93</v>
      </c>
    </row>
    <row r="15727" spans="1:8" x14ac:dyDescent="0.25">
      <c r="A15727" t="s">
        <v>479</v>
      </c>
      <c r="B15727" t="s">
        <v>11092</v>
      </c>
      <c r="C15727" t="s">
        <v>89</v>
      </c>
      <c r="D15727" t="s">
        <v>11093</v>
      </c>
      <c r="E15727" t="s">
        <v>1272</v>
      </c>
      <c r="F15727" t="s">
        <v>89</v>
      </c>
      <c r="G15727" t="s">
        <v>89</v>
      </c>
      <c r="H15727" t="s">
        <v>93</v>
      </c>
    </row>
    <row r="15728" spans="1:8" x14ac:dyDescent="0.25">
      <c r="A15728" t="s">
        <v>479</v>
      </c>
      <c r="B15728" t="s">
        <v>11094</v>
      </c>
      <c r="C15728" t="s">
        <v>89</v>
      </c>
      <c r="D15728" t="s">
        <v>11095</v>
      </c>
      <c r="E15728" t="s">
        <v>2665</v>
      </c>
      <c r="F15728" t="s">
        <v>89</v>
      </c>
      <c r="G15728" t="s">
        <v>89</v>
      </c>
      <c r="H15728" t="s">
        <v>93</v>
      </c>
    </row>
    <row r="15729" spans="1:8" x14ac:dyDescent="0.25">
      <c r="A15729" t="s">
        <v>479</v>
      </c>
      <c r="B15729" t="s">
        <v>11096</v>
      </c>
      <c r="C15729" t="s">
        <v>89</v>
      </c>
      <c r="D15729" t="s">
        <v>11097</v>
      </c>
      <c r="E15729" t="s">
        <v>11098</v>
      </c>
      <c r="F15729" t="s">
        <v>89</v>
      </c>
      <c r="G15729" t="s">
        <v>89</v>
      </c>
      <c r="H15729" t="s">
        <v>93</v>
      </c>
    </row>
    <row r="15730" spans="1:8" x14ac:dyDescent="0.25">
      <c r="A15730" t="s">
        <v>479</v>
      </c>
      <c r="B15730" t="s">
        <v>11090</v>
      </c>
      <c r="C15730" t="s">
        <v>89</v>
      </c>
      <c r="D15730" t="s">
        <v>11091</v>
      </c>
      <c r="E15730" t="s">
        <v>1105</v>
      </c>
      <c r="F15730" t="s">
        <v>89</v>
      </c>
      <c r="G15730" t="s">
        <v>89</v>
      </c>
      <c r="H15730" t="s">
        <v>93</v>
      </c>
    </row>
    <row r="15731" spans="1:8" x14ac:dyDescent="0.25">
      <c r="A15731" t="s">
        <v>479</v>
      </c>
      <c r="B15731" t="s">
        <v>2695</v>
      </c>
      <c r="C15731" t="s">
        <v>89</v>
      </c>
      <c r="D15731" t="s">
        <v>11088</v>
      </c>
      <c r="E15731" t="s">
        <v>1346</v>
      </c>
      <c r="F15731" t="s">
        <v>89</v>
      </c>
      <c r="G15731" t="s">
        <v>89</v>
      </c>
      <c r="H15731" t="s">
        <v>93</v>
      </c>
    </row>
    <row r="15732" spans="1:8" x14ac:dyDescent="0.25">
      <c r="A15732" t="s">
        <v>479</v>
      </c>
      <c r="B15732" t="s">
        <v>11089</v>
      </c>
      <c r="C15732" t="s">
        <v>89</v>
      </c>
      <c r="D15732" t="s">
        <v>11088</v>
      </c>
      <c r="E15732" t="s">
        <v>6836</v>
      </c>
      <c r="F15732" t="s">
        <v>89</v>
      </c>
      <c r="G15732" t="s">
        <v>89</v>
      </c>
      <c r="H15732" t="s">
        <v>93</v>
      </c>
    </row>
    <row r="15733" spans="1:8" x14ac:dyDescent="0.25">
      <c r="A15733" t="s">
        <v>479</v>
      </c>
      <c r="B15733" t="s">
        <v>11099</v>
      </c>
      <c r="C15733" t="s">
        <v>89</v>
      </c>
      <c r="D15733" t="s">
        <v>11088</v>
      </c>
      <c r="E15733" t="s">
        <v>2884</v>
      </c>
      <c r="F15733" t="s">
        <v>89</v>
      </c>
      <c r="G15733" t="s">
        <v>89</v>
      </c>
      <c r="H15733" t="s">
        <v>93</v>
      </c>
    </row>
    <row r="15734" spans="1:8" x14ac:dyDescent="0.25">
      <c r="A15734" t="s">
        <v>479</v>
      </c>
      <c r="B15734" t="s">
        <v>11094</v>
      </c>
      <c r="C15734" t="s">
        <v>89</v>
      </c>
      <c r="D15734" t="s">
        <v>11095</v>
      </c>
      <c r="E15734" t="s">
        <v>2665</v>
      </c>
      <c r="F15734" t="s">
        <v>89</v>
      </c>
      <c r="G15734" t="s">
        <v>89</v>
      </c>
      <c r="H15734" t="s">
        <v>93</v>
      </c>
    </row>
    <row r="15735" spans="1:8" x14ac:dyDescent="0.25">
      <c r="A15735" t="s">
        <v>479</v>
      </c>
      <c r="B15735" t="s">
        <v>11100</v>
      </c>
      <c r="C15735" t="s">
        <v>89</v>
      </c>
      <c r="D15735" t="s">
        <v>11095</v>
      </c>
      <c r="E15735" t="s">
        <v>1194</v>
      </c>
      <c r="F15735" t="s">
        <v>89</v>
      </c>
      <c r="G15735" t="s">
        <v>89</v>
      </c>
      <c r="H15735" t="s">
        <v>93</v>
      </c>
    </row>
    <row r="15736" spans="1:8" x14ac:dyDescent="0.25">
      <c r="A15736" t="s">
        <v>479</v>
      </c>
      <c r="B15736" t="s">
        <v>11101</v>
      </c>
      <c r="C15736" t="s">
        <v>89</v>
      </c>
      <c r="D15736" t="s">
        <v>11102</v>
      </c>
      <c r="E15736" t="s">
        <v>6836</v>
      </c>
      <c r="F15736" t="s">
        <v>89</v>
      </c>
      <c r="G15736" t="s">
        <v>89</v>
      </c>
      <c r="H15736" t="s">
        <v>93</v>
      </c>
    </row>
    <row r="15737" spans="1:8" x14ac:dyDescent="0.25">
      <c r="A15737" t="s">
        <v>479</v>
      </c>
      <c r="B15737" t="s">
        <v>11092</v>
      </c>
      <c r="C15737" t="s">
        <v>89</v>
      </c>
      <c r="D15737" t="s">
        <v>11093</v>
      </c>
      <c r="E15737" t="s">
        <v>1272</v>
      </c>
      <c r="F15737" t="s">
        <v>89</v>
      </c>
      <c r="G15737" t="s">
        <v>89</v>
      </c>
      <c r="H15737" t="s">
        <v>93</v>
      </c>
    </row>
    <row r="15738" spans="1:8" x14ac:dyDescent="0.25">
      <c r="A15738" t="s">
        <v>479</v>
      </c>
      <c r="B15738" t="s">
        <v>1122</v>
      </c>
      <c r="C15738" t="s">
        <v>89</v>
      </c>
      <c r="D15738" t="s">
        <v>89</v>
      </c>
      <c r="E15738" t="s">
        <v>1267</v>
      </c>
      <c r="F15738" t="s">
        <v>89</v>
      </c>
      <c r="G15738" t="s">
        <v>89</v>
      </c>
      <c r="H15738" t="s">
        <v>93</v>
      </c>
    </row>
    <row r="15739" spans="1:8" x14ac:dyDescent="0.25">
      <c r="A15739" t="s">
        <v>479</v>
      </c>
      <c r="B15739" t="s">
        <v>1266</v>
      </c>
      <c r="C15739" t="s">
        <v>89</v>
      </c>
      <c r="D15739" t="s">
        <v>89</v>
      </c>
      <c r="E15739" t="s">
        <v>1387</v>
      </c>
      <c r="F15739" t="s">
        <v>89</v>
      </c>
      <c r="G15739" t="s">
        <v>89</v>
      </c>
      <c r="H15739" t="s">
        <v>93</v>
      </c>
    </row>
    <row r="15740" spans="1:8" x14ac:dyDescent="0.25">
      <c r="A15740" t="s">
        <v>479</v>
      </c>
      <c r="B15740" t="s">
        <v>1200</v>
      </c>
      <c r="C15740" t="s">
        <v>89</v>
      </c>
      <c r="D15740" t="s">
        <v>89</v>
      </c>
      <c r="E15740" t="s">
        <v>1202</v>
      </c>
      <c r="F15740" t="s">
        <v>89</v>
      </c>
      <c r="G15740" t="s">
        <v>89</v>
      </c>
      <c r="H15740" t="s">
        <v>93</v>
      </c>
    </row>
    <row r="15741" spans="1:8" x14ac:dyDescent="0.25">
      <c r="A15741" t="s">
        <v>479</v>
      </c>
      <c r="B15741" t="s">
        <v>1130</v>
      </c>
      <c r="C15741" t="s">
        <v>89</v>
      </c>
      <c r="D15741" t="s">
        <v>89</v>
      </c>
      <c r="E15741" t="s">
        <v>1221</v>
      </c>
      <c r="F15741" t="s">
        <v>89</v>
      </c>
      <c r="G15741" t="s">
        <v>89</v>
      </c>
      <c r="H15741" t="s">
        <v>93</v>
      </c>
    </row>
    <row r="15742" spans="1:8" x14ac:dyDescent="0.25">
      <c r="A15742" t="s">
        <v>479</v>
      </c>
      <c r="B15742" t="s">
        <v>1132</v>
      </c>
      <c r="C15742" t="s">
        <v>89</v>
      </c>
      <c r="D15742" t="s">
        <v>89</v>
      </c>
      <c r="E15742" t="s">
        <v>1221</v>
      </c>
      <c r="F15742" t="s">
        <v>89</v>
      </c>
      <c r="G15742" t="s">
        <v>89</v>
      </c>
      <c r="H15742" t="s">
        <v>93</v>
      </c>
    </row>
    <row r="15743" spans="1:8" x14ac:dyDescent="0.25">
      <c r="A15743" t="s">
        <v>479</v>
      </c>
      <c r="B15743" t="s">
        <v>1268</v>
      </c>
      <c r="C15743" t="s">
        <v>89</v>
      </c>
      <c r="D15743" t="s">
        <v>89</v>
      </c>
      <c r="E15743" t="s">
        <v>6136</v>
      </c>
      <c r="F15743" t="s">
        <v>89</v>
      </c>
      <c r="G15743" t="s">
        <v>89</v>
      </c>
      <c r="H15743" t="s">
        <v>93</v>
      </c>
    </row>
    <row r="15744" spans="1:8" x14ac:dyDescent="0.25">
      <c r="A15744" t="s">
        <v>479</v>
      </c>
      <c r="B15744" t="s">
        <v>1138</v>
      </c>
      <c r="C15744" t="s">
        <v>89</v>
      </c>
      <c r="D15744" t="s">
        <v>89</v>
      </c>
      <c r="E15744" t="s">
        <v>1139</v>
      </c>
      <c r="F15744" t="s">
        <v>89</v>
      </c>
      <c r="G15744" t="s">
        <v>89</v>
      </c>
      <c r="H15744" t="s">
        <v>93</v>
      </c>
    </row>
    <row r="15745" spans="1:8" x14ac:dyDescent="0.25">
      <c r="A15745" t="s">
        <v>480</v>
      </c>
      <c r="B15745" t="s">
        <v>3287</v>
      </c>
      <c r="C15745" t="s">
        <v>89</v>
      </c>
      <c r="D15745" t="s">
        <v>11103</v>
      </c>
      <c r="E15745" t="s">
        <v>1100</v>
      </c>
      <c r="F15745" t="s">
        <v>89</v>
      </c>
      <c r="G15745" t="s">
        <v>89</v>
      </c>
      <c r="H15745" t="s">
        <v>93</v>
      </c>
    </row>
    <row r="15746" spans="1:8" x14ac:dyDescent="0.25">
      <c r="A15746" t="s">
        <v>480</v>
      </c>
      <c r="B15746" t="s">
        <v>11104</v>
      </c>
      <c r="C15746" t="s">
        <v>89</v>
      </c>
      <c r="D15746" t="s">
        <v>11103</v>
      </c>
      <c r="E15746" t="s">
        <v>1105</v>
      </c>
      <c r="F15746" t="s">
        <v>89</v>
      </c>
      <c r="G15746" t="s">
        <v>89</v>
      </c>
      <c r="H15746" t="s">
        <v>93</v>
      </c>
    </row>
    <row r="15747" spans="1:8" x14ac:dyDescent="0.25">
      <c r="A15747" t="s">
        <v>480</v>
      </c>
      <c r="B15747" t="s">
        <v>11105</v>
      </c>
      <c r="C15747" t="s">
        <v>89</v>
      </c>
      <c r="D15747" t="s">
        <v>11106</v>
      </c>
      <c r="E15747" t="s">
        <v>1162</v>
      </c>
      <c r="F15747" t="s">
        <v>89</v>
      </c>
      <c r="G15747" t="s">
        <v>89</v>
      </c>
      <c r="H15747" t="s">
        <v>93</v>
      </c>
    </row>
    <row r="15748" spans="1:8" x14ac:dyDescent="0.25">
      <c r="A15748" t="s">
        <v>480</v>
      </c>
      <c r="B15748" t="s">
        <v>1098</v>
      </c>
      <c r="C15748" t="s">
        <v>89</v>
      </c>
      <c r="D15748" t="s">
        <v>11107</v>
      </c>
      <c r="E15748" t="s">
        <v>1100</v>
      </c>
      <c r="F15748" t="s">
        <v>89</v>
      </c>
      <c r="G15748" t="s">
        <v>89</v>
      </c>
      <c r="H15748" t="s">
        <v>93</v>
      </c>
    </row>
    <row r="15749" spans="1:8" x14ac:dyDescent="0.25">
      <c r="A15749" t="s">
        <v>480</v>
      </c>
      <c r="B15749" t="s">
        <v>11108</v>
      </c>
      <c r="C15749" t="s">
        <v>89</v>
      </c>
      <c r="D15749" t="s">
        <v>11103</v>
      </c>
      <c r="E15749" t="s">
        <v>1164</v>
      </c>
      <c r="F15749" t="s">
        <v>89</v>
      </c>
      <c r="G15749" t="s">
        <v>89</v>
      </c>
      <c r="H15749" t="s">
        <v>93</v>
      </c>
    </row>
    <row r="15750" spans="1:8" x14ac:dyDescent="0.25">
      <c r="A15750" t="s">
        <v>480</v>
      </c>
      <c r="B15750" t="s">
        <v>11109</v>
      </c>
      <c r="C15750" t="s">
        <v>89</v>
      </c>
      <c r="D15750" t="s">
        <v>11110</v>
      </c>
      <c r="E15750" t="s">
        <v>1113</v>
      </c>
      <c r="F15750" t="s">
        <v>89</v>
      </c>
      <c r="G15750" t="s">
        <v>89</v>
      </c>
      <c r="H15750" t="s">
        <v>93</v>
      </c>
    </row>
    <row r="15751" spans="1:8" x14ac:dyDescent="0.25">
      <c r="A15751" t="s">
        <v>480</v>
      </c>
      <c r="B15751" t="s">
        <v>1114</v>
      </c>
      <c r="C15751" t="s">
        <v>89</v>
      </c>
      <c r="D15751" t="s">
        <v>5332</v>
      </c>
      <c r="E15751" t="s">
        <v>1115</v>
      </c>
      <c r="F15751" t="s">
        <v>89</v>
      </c>
      <c r="G15751" t="s">
        <v>89</v>
      </c>
      <c r="H15751" t="s">
        <v>93</v>
      </c>
    </row>
    <row r="15752" spans="1:8" x14ac:dyDescent="0.25">
      <c r="A15752" t="s">
        <v>480</v>
      </c>
      <c r="B15752" t="s">
        <v>1112</v>
      </c>
      <c r="C15752" t="s">
        <v>89</v>
      </c>
      <c r="D15752" t="s">
        <v>5332</v>
      </c>
      <c r="E15752" t="s">
        <v>1115</v>
      </c>
      <c r="F15752" t="s">
        <v>89</v>
      </c>
      <c r="G15752" t="s">
        <v>89</v>
      </c>
      <c r="H15752" t="s">
        <v>93</v>
      </c>
    </row>
    <row r="15753" spans="1:8" x14ac:dyDescent="0.25">
      <c r="A15753" t="s">
        <v>480</v>
      </c>
      <c r="B15753" t="s">
        <v>1098</v>
      </c>
      <c r="C15753" t="s">
        <v>89</v>
      </c>
      <c r="D15753" t="s">
        <v>11107</v>
      </c>
      <c r="E15753" t="s">
        <v>1100</v>
      </c>
      <c r="F15753" t="s">
        <v>89</v>
      </c>
      <c r="G15753" t="s">
        <v>89</v>
      </c>
      <c r="H15753" t="s">
        <v>93</v>
      </c>
    </row>
    <row r="15754" spans="1:8" x14ac:dyDescent="0.25">
      <c r="A15754" t="s">
        <v>480</v>
      </c>
      <c r="B15754" t="s">
        <v>11111</v>
      </c>
      <c r="C15754" t="s">
        <v>89</v>
      </c>
      <c r="D15754" t="s">
        <v>11112</v>
      </c>
      <c r="E15754" t="s">
        <v>1238</v>
      </c>
      <c r="F15754" t="s">
        <v>89</v>
      </c>
      <c r="G15754" t="s">
        <v>89</v>
      </c>
      <c r="H15754" t="s">
        <v>93</v>
      </c>
    </row>
    <row r="15755" spans="1:8" x14ac:dyDescent="0.25">
      <c r="A15755" t="s">
        <v>480</v>
      </c>
      <c r="B15755" t="s">
        <v>1683</v>
      </c>
      <c r="C15755" t="s">
        <v>89</v>
      </c>
      <c r="D15755" t="s">
        <v>11113</v>
      </c>
      <c r="E15755" t="s">
        <v>1100</v>
      </c>
      <c r="F15755" t="s">
        <v>89</v>
      </c>
      <c r="G15755" t="s">
        <v>89</v>
      </c>
      <c r="H15755" t="s">
        <v>93</v>
      </c>
    </row>
    <row r="15756" spans="1:8" x14ac:dyDescent="0.25">
      <c r="A15756" t="s">
        <v>480</v>
      </c>
      <c r="B15756" t="s">
        <v>3287</v>
      </c>
      <c r="C15756" t="s">
        <v>89</v>
      </c>
      <c r="D15756" t="s">
        <v>11103</v>
      </c>
      <c r="E15756" t="s">
        <v>1100</v>
      </c>
      <c r="F15756" t="s">
        <v>89</v>
      </c>
      <c r="G15756" t="s">
        <v>89</v>
      </c>
      <c r="H15756" t="s">
        <v>93</v>
      </c>
    </row>
    <row r="15757" spans="1:8" x14ac:dyDescent="0.25">
      <c r="A15757" t="s">
        <v>480</v>
      </c>
      <c r="B15757" t="s">
        <v>11105</v>
      </c>
      <c r="C15757" t="s">
        <v>89</v>
      </c>
      <c r="D15757" t="s">
        <v>11106</v>
      </c>
      <c r="E15757" t="s">
        <v>1162</v>
      </c>
      <c r="F15757" t="s">
        <v>89</v>
      </c>
      <c r="G15757" t="s">
        <v>89</v>
      </c>
      <c r="H15757" t="s">
        <v>93</v>
      </c>
    </row>
    <row r="15758" spans="1:8" x14ac:dyDescent="0.25">
      <c r="A15758" t="s">
        <v>480</v>
      </c>
      <c r="B15758" t="s">
        <v>2163</v>
      </c>
      <c r="C15758" t="s">
        <v>89</v>
      </c>
      <c r="D15758" t="s">
        <v>11103</v>
      </c>
      <c r="E15758" t="s">
        <v>1142</v>
      </c>
      <c r="F15758" t="s">
        <v>89</v>
      </c>
      <c r="G15758" t="s">
        <v>89</v>
      </c>
      <c r="H15758" t="s">
        <v>93</v>
      </c>
    </row>
    <row r="15759" spans="1:8" x14ac:dyDescent="0.25">
      <c r="A15759" t="s">
        <v>480</v>
      </c>
      <c r="B15759" t="s">
        <v>11108</v>
      </c>
      <c r="C15759" t="s">
        <v>89</v>
      </c>
      <c r="D15759" t="s">
        <v>11103</v>
      </c>
      <c r="E15759" t="s">
        <v>1164</v>
      </c>
      <c r="F15759" t="s">
        <v>89</v>
      </c>
      <c r="G15759" t="s">
        <v>89</v>
      </c>
      <c r="H15759" t="s">
        <v>93</v>
      </c>
    </row>
    <row r="15760" spans="1:8" x14ac:dyDescent="0.25">
      <c r="A15760" t="s">
        <v>480</v>
      </c>
      <c r="B15760" t="s">
        <v>11104</v>
      </c>
      <c r="C15760" t="s">
        <v>89</v>
      </c>
      <c r="D15760" t="s">
        <v>11103</v>
      </c>
      <c r="E15760" t="s">
        <v>1105</v>
      </c>
      <c r="F15760" t="s">
        <v>89</v>
      </c>
      <c r="G15760" t="s">
        <v>89</v>
      </c>
      <c r="H15760" t="s">
        <v>93</v>
      </c>
    </row>
    <row r="15761" spans="1:8" x14ac:dyDescent="0.25">
      <c r="A15761" t="s">
        <v>480</v>
      </c>
      <c r="B15761" t="s">
        <v>11114</v>
      </c>
      <c r="C15761" t="s">
        <v>89</v>
      </c>
      <c r="D15761" t="s">
        <v>11103</v>
      </c>
      <c r="E15761" t="s">
        <v>1097</v>
      </c>
      <c r="F15761" t="s">
        <v>89</v>
      </c>
      <c r="G15761" t="s">
        <v>89</v>
      </c>
      <c r="H15761" t="s">
        <v>93</v>
      </c>
    </row>
    <row r="15762" spans="1:8" x14ac:dyDescent="0.25">
      <c r="A15762" t="s">
        <v>480</v>
      </c>
      <c r="B15762" t="s">
        <v>3789</v>
      </c>
      <c r="C15762" t="s">
        <v>89</v>
      </c>
      <c r="D15762" t="s">
        <v>11115</v>
      </c>
      <c r="E15762" t="s">
        <v>1238</v>
      </c>
      <c r="F15762" t="s">
        <v>89</v>
      </c>
      <c r="G15762" t="s">
        <v>89</v>
      </c>
      <c r="H15762" t="s">
        <v>93</v>
      </c>
    </row>
    <row r="15763" spans="1:8" x14ac:dyDescent="0.25">
      <c r="A15763" t="s">
        <v>480</v>
      </c>
      <c r="B15763" t="s">
        <v>8898</v>
      </c>
      <c r="C15763" t="s">
        <v>89</v>
      </c>
      <c r="D15763" t="s">
        <v>11115</v>
      </c>
      <c r="E15763" t="s">
        <v>1194</v>
      </c>
      <c r="F15763" t="s">
        <v>89</v>
      </c>
      <c r="G15763" t="s">
        <v>89</v>
      </c>
      <c r="H15763" t="s">
        <v>93</v>
      </c>
    </row>
    <row r="15764" spans="1:8" x14ac:dyDescent="0.25">
      <c r="A15764" t="s">
        <v>480</v>
      </c>
      <c r="B15764" t="s">
        <v>3776</v>
      </c>
      <c r="C15764" t="s">
        <v>89</v>
      </c>
      <c r="D15764" t="s">
        <v>11116</v>
      </c>
      <c r="E15764" t="s">
        <v>1164</v>
      </c>
      <c r="F15764" t="s">
        <v>89</v>
      </c>
      <c r="G15764" t="s">
        <v>89</v>
      </c>
      <c r="H15764" t="s">
        <v>93</v>
      </c>
    </row>
    <row r="15765" spans="1:8" x14ac:dyDescent="0.25">
      <c r="A15765" t="s">
        <v>480</v>
      </c>
      <c r="B15765" t="s">
        <v>1122</v>
      </c>
      <c r="C15765" t="s">
        <v>89</v>
      </c>
      <c r="D15765" t="s">
        <v>89</v>
      </c>
      <c r="E15765" t="s">
        <v>1218</v>
      </c>
      <c r="F15765" t="s">
        <v>89</v>
      </c>
      <c r="G15765" t="s">
        <v>89</v>
      </c>
      <c r="H15765" t="s">
        <v>93</v>
      </c>
    </row>
    <row r="15766" spans="1:8" x14ac:dyDescent="0.25">
      <c r="A15766" t="s">
        <v>480</v>
      </c>
      <c r="B15766" t="s">
        <v>1125</v>
      </c>
      <c r="C15766" t="s">
        <v>89</v>
      </c>
      <c r="D15766" t="s">
        <v>89</v>
      </c>
      <c r="E15766" t="s">
        <v>1218</v>
      </c>
      <c r="F15766" t="s">
        <v>89</v>
      </c>
      <c r="G15766" t="s">
        <v>89</v>
      </c>
      <c r="H15766" t="s">
        <v>93</v>
      </c>
    </row>
    <row r="15767" spans="1:8" x14ac:dyDescent="0.25">
      <c r="A15767" t="s">
        <v>480</v>
      </c>
      <c r="B15767" t="s">
        <v>1124</v>
      </c>
      <c r="C15767" t="s">
        <v>89</v>
      </c>
      <c r="D15767" t="s">
        <v>89</v>
      </c>
      <c r="E15767" t="s">
        <v>1218</v>
      </c>
      <c r="F15767" t="s">
        <v>89</v>
      </c>
      <c r="G15767" t="s">
        <v>89</v>
      </c>
      <c r="H15767" t="s">
        <v>93</v>
      </c>
    </row>
    <row r="15768" spans="1:8" x14ac:dyDescent="0.25">
      <c r="A15768" t="s">
        <v>480</v>
      </c>
      <c r="B15768" t="s">
        <v>1198</v>
      </c>
      <c r="C15768" t="s">
        <v>89</v>
      </c>
      <c r="D15768" t="s">
        <v>89</v>
      </c>
      <c r="E15768" t="s">
        <v>1218</v>
      </c>
      <c r="F15768" t="s">
        <v>89</v>
      </c>
      <c r="G15768" t="s">
        <v>89</v>
      </c>
      <c r="H15768" t="s">
        <v>93</v>
      </c>
    </row>
    <row r="15769" spans="1:8" x14ac:dyDescent="0.25">
      <c r="A15769" t="s">
        <v>480</v>
      </c>
      <c r="B15769" t="s">
        <v>1437</v>
      </c>
      <c r="C15769" t="s">
        <v>89</v>
      </c>
      <c r="D15769" t="s">
        <v>89</v>
      </c>
      <c r="E15769" t="s">
        <v>1129</v>
      </c>
      <c r="F15769" t="s">
        <v>89</v>
      </c>
      <c r="G15769" t="s">
        <v>89</v>
      </c>
      <c r="H15769" t="s">
        <v>93</v>
      </c>
    </row>
    <row r="15770" spans="1:8" x14ac:dyDescent="0.25">
      <c r="A15770" t="s">
        <v>480</v>
      </c>
      <c r="B15770" t="s">
        <v>1200</v>
      </c>
      <c r="C15770" t="s">
        <v>89</v>
      </c>
      <c r="D15770" t="s">
        <v>89</v>
      </c>
      <c r="E15770" t="s">
        <v>1131</v>
      </c>
      <c r="F15770" t="s">
        <v>89</v>
      </c>
      <c r="G15770" t="s">
        <v>89</v>
      </c>
      <c r="H15770" t="s">
        <v>93</v>
      </c>
    </row>
    <row r="15771" spans="1:8" x14ac:dyDescent="0.25">
      <c r="A15771" t="s">
        <v>480</v>
      </c>
      <c r="B15771" t="s">
        <v>11117</v>
      </c>
      <c r="C15771" t="s">
        <v>89</v>
      </c>
      <c r="D15771" t="s">
        <v>89</v>
      </c>
      <c r="E15771" t="s">
        <v>1131</v>
      </c>
      <c r="F15771" t="s">
        <v>89</v>
      </c>
      <c r="G15771" t="s">
        <v>89</v>
      </c>
      <c r="H15771" t="s">
        <v>93</v>
      </c>
    </row>
    <row r="15772" spans="1:8" x14ac:dyDescent="0.25">
      <c r="A15772" t="s">
        <v>480</v>
      </c>
      <c r="B15772" t="s">
        <v>1130</v>
      </c>
      <c r="C15772" t="s">
        <v>89</v>
      </c>
      <c r="D15772" t="s">
        <v>89</v>
      </c>
      <c r="E15772" t="s">
        <v>1133</v>
      </c>
      <c r="F15772" t="s">
        <v>89</v>
      </c>
      <c r="G15772" t="s">
        <v>89</v>
      </c>
      <c r="H15772" t="s">
        <v>93</v>
      </c>
    </row>
    <row r="15773" spans="1:8" x14ac:dyDescent="0.25">
      <c r="A15773" t="s">
        <v>480</v>
      </c>
      <c r="B15773" t="s">
        <v>1132</v>
      </c>
      <c r="C15773" t="s">
        <v>89</v>
      </c>
      <c r="D15773" t="s">
        <v>89</v>
      </c>
      <c r="E15773" t="s">
        <v>1133</v>
      </c>
      <c r="F15773" t="s">
        <v>89</v>
      </c>
      <c r="G15773" t="s">
        <v>89</v>
      </c>
      <c r="H15773" t="s">
        <v>93</v>
      </c>
    </row>
    <row r="15774" spans="1:8" x14ac:dyDescent="0.25">
      <c r="A15774" t="s">
        <v>480</v>
      </c>
      <c r="B15774" t="s">
        <v>1268</v>
      </c>
      <c r="C15774" t="s">
        <v>89</v>
      </c>
      <c r="D15774" t="s">
        <v>89</v>
      </c>
      <c r="E15774" t="s">
        <v>1135</v>
      </c>
      <c r="F15774" t="s">
        <v>89</v>
      </c>
      <c r="G15774" t="s">
        <v>89</v>
      </c>
      <c r="H15774" t="s">
        <v>93</v>
      </c>
    </row>
    <row r="15775" spans="1:8" x14ac:dyDescent="0.25">
      <c r="A15775" t="s">
        <v>480</v>
      </c>
      <c r="B15775" t="s">
        <v>1232</v>
      </c>
      <c r="C15775" t="s">
        <v>89</v>
      </c>
      <c r="D15775" t="s">
        <v>89</v>
      </c>
      <c r="E15775" t="s">
        <v>1135</v>
      </c>
      <c r="F15775" t="s">
        <v>89</v>
      </c>
      <c r="G15775" t="s">
        <v>89</v>
      </c>
      <c r="H15775" t="s">
        <v>93</v>
      </c>
    </row>
    <row r="15776" spans="1:8" x14ac:dyDescent="0.25">
      <c r="A15776" t="s">
        <v>480</v>
      </c>
      <c r="B15776" t="s">
        <v>1271</v>
      </c>
      <c r="C15776" t="s">
        <v>89</v>
      </c>
      <c r="D15776" t="s">
        <v>89</v>
      </c>
      <c r="E15776" t="s">
        <v>1115</v>
      </c>
      <c r="F15776" t="s">
        <v>89</v>
      </c>
      <c r="G15776" t="s">
        <v>89</v>
      </c>
      <c r="H15776" t="s">
        <v>93</v>
      </c>
    </row>
    <row r="15777" spans="1:8" x14ac:dyDescent="0.25">
      <c r="A15777" t="s">
        <v>480</v>
      </c>
      <c r="B15777" t="s">
        <v>1236</v>
      </c>
      <c r="C15777" t="s">
        <v>89</v>
      </c>
      <c r="D15777" t="s">
        <v>89</v>
      </c>
      <c r="E15777" t="s">
        <v>1115</v>
      </c>
      <c r="F15777" t="s">
        <v>89</v>
      </c>
      <c r="G15777" t="s">
        <v>89</v>
      </c>
      <c r="H15777" t="s">
        <v>93</v>
      </c>
    </row>
    <row r="15778" spans="1:8" x14ac:dyDescent="0.25">
      <c r="A15778" t="s">
        <v>480</v>
      </c>
      <c r="B15778" t="s">
        <v>1138</v>
      </c>
      <c r="C15778" t="s">
        <v>89</v>
      </c>
      <c r="D15778" t="s">
        <v>89</v>
      </c>
      <c r="E15778" t="s">
        <v>1139</v>
      </c>
      <c r="F15778" t="s">
        <v>89</v>
      </c>
      <c r="G15778" t="s">
        <v>89</v>
      </c>
      <c r="H15778" t="s">
        <v>93</v>
      </c>
    </row>
    <row r="15779" spans="1:8" x14ac:dyDescent="0.25">
      <c r="A15779" t="s">
        <v>481</v>
      </c>
      <c r="B15779" t="s">
        <v>2122</v>
      </c>
      <c r="C15779" t="s">
        <v>89</v>
      </c>
      <c r="D15779" t="s">
        <v>2714</v>
      </c>
      <c r="E15779" t="s">
        <v>11118</v>
      </c>
      <c r="F15779" t="s">
        <v>89</v>
      </c>
      <c r="G15779" t="s">
        <v>89</v>
      </c>
      <c r="H15779" t="s">
        <v>93</v>
      </c>
    </row>
    <row r="15780" spans="1:8" x14ac:dyDescent="0.25">
      <c r="A15780" t="s">
        <v>481</v>
      </c>
      <c r="B15780" t="s">
        <v>2189</v>
      </c>
      <c r="C15780" t="s">
        <v>89</v>
      </c>
      <c r="D15780" t="s">
        <v>2709</v>
      </c>
      <c r="E15780" t="s">
        <v>1485</v>
      </c>
      <c r="F15780" t="s">
        <v>89</v>
      </c>
      <c r="G15780" t="s">
        <v>89</v>
      </c>
      <c r="H15780" t="s">
        <v>93</v>
      </c>
    </row>
    <row r="15781" spans="1:8" x14ac:dyDescent="0.25">
      <c r="A15781" t="s">
        <v>481</v>
      </c>
      <c r="B15781" t="s">
        <v>1144</v>
      </c>
      <c r="C15781" t="s">
        <v>89</v>
      </c>
      <c r="D15781" t="s">
        <v>5638</v>
      </c>
      <c r="E15781" t="s">
        <v>1153</v>
      </c>
      <c r="F15781" t="s">
        <v>89</v>
      </c>
      <c r="G15781" t="s">
        <v>89</v>
      </c>
      <c r="H15781" t="s">
        <v>93</v>
      </c>
    </row>
    <row r="15782" spans="1:8" x14ac:dyDescent="0.25">
      <c r="A15782" t="s">
        <v>481</v>
      </c>
      <c r="B15782" t="s">
        <v>11119</v>
      </c>
      <c r="C15782" t="s">
        <v>89</v>
      </c>
      <c r="D15782" t="s">
        <v>5638</v>
      </c>
      <c r="E15782" t="s">
        <v>1265</v>
      </c>
      <c r="F15782" t="s">
        <v>89</v>
      </c>
      <c r="G15782" t="s">
        <v>89</v>
      </c>
      <c r="H15782" t="s">
        <v>93</v>
      </c>
    </row>
    <row r="15783" spans="1:8" x14ac:dyDescent="0.25">
      <c r="A15783" t="s">
        <v>481</v>
      </c>
      <c r="B15783" t="s">
        <v>1161</v>
      </c>
      <c r="C15783" t="s">
        <v>89</v>
      </c>
      <c r="D15783" t="s">
        <v>5638</v>
      </c>
      <c r="E15783" t="s">
        <v>1278</v>
      </c>
      <c r="F15783" t="s">
        <v>89</v>
      </c>
      <c r="G15783" t="s">
        <v>89</v>
      </c>
      <c r="H15783" t="s">
        <v>93</v>
      </c>
    </row>
    <row r="15784" spans="1:8" x14ac:dyDescent="0.25">
      <c r="A15784" t="s">
        <v>481</v>
      </c>
      <c r="B15784" t="s">
        <v>11120</v>
      </c>
      <c r="C15784" t="s">
        <v>89</v>
      </c>
      <c r="D15784" t="s">
        <v>5638</v>
      </c>
      <c r="E15784" t="s">
        <v>1265</v>
      </c>
      <c r="F15784" t="s">
        <v>89</v>
      </c>
      <c r="G15784" t="s">
        <v>89</v>
      </c>
      <c r="H15784" t="s">
        <v>93</v>
      </c>
    </row>
    <row r="15785" spans="1:8" x14ac:dyDescent="0.25">
      <c r="A15785" t="s">
        <v>481</v>
      </c>
      <c r="B15785" t="s">
        <v>11121</v>
      </c>
      <c r="C15785" t="s">
        <v>89</v>
      </c>
      <c r="D15785" t="s">
        <v>11122</v>
      </c>
      <c r="E15785" t="s">
        <v>1166</v>
      </c>
      <c r="F15785" t="s">
        <v>89</v>
      </c>
      <c r="G15785" t="s">
        <v>89</v>
      </c>
      <c r="H15785" t="s">
        <v>93</v>
      </c>
    </row>
    <row r="15786" spans="1:8" x14ac:dyDescent="0.25">
      <c r="A15786" t="s">
        <v>481</v>
      </c>
      <c r="B15786" t="s">
        <v>1158</v>
      </c>
      <c r="C15786" t="s">
        <v>89</v>
      </c>
      <c r="D15786" t="s">
        <v>5088</v>
      </c>
      <c r="E15786" t="s">
        <v>1102</v>
      </c>
      <c r="F15786" t="s">
        <v>89</v>
      </c>
      <c r="G15786" t="s">
        <v>89</v>
      </c>
      <c r="H15786" t="s">
        <v>93</v>
      </c>
    </row>
    <row r="15787" spans="1:8" x14ac:dyDescent="0.25">
      <c r="A15787" t="s">
        <v>481</v>
      </c>
      <c r="B15787" t="s">
        <v>11123</v>
      </c>
      <c r="C15787" t="s">
        <v>89</v>
      </c>
      <c r="D15787" t="s">
        <v>11124</v>
      </c>
      <c r="E15787" t="s">
        <v>1395</v>
      </c>
      <c r="F15787" t="s">
        <v>89</v>
      </c>
      <c r="G15787" t="s">
        <v>89</v>
      </c>
      <c r="H15787" t="s">
        <v>93</v>
      </c>
    </row>
    <row r="15788" spans="1:8" x14ac:dyDescent="0.25">
      <c r="A15788" t="s">
        <v>481</v>
      </c>
      <c r="B15788" t="s">
        <v>9151</v>
      </c>
      <c r="C15788" t="s">
        <v>89</v>
      </c>
      <c r="D15788" t="s">
        <v>11125</v>
      </c>
      <c r="E15788" t="s">
        <v>1524</v>
      </c>
      <c r="F15788" t="s">
        <v>89</v>
      </c>
      <c r="G15788" t="s">
        <v>89</v>
      </c>
      <c r="H15788" t="s">
        <v>93</v>
      </c>
    </row>
    <row r="15789" spans="1:8" x14ac:dyDescent="0.25">
      <c r="A15789" t="s">
        <v>481</v>
      </c>
      <c r="B15789" t="s">
        <v>2232</v>
      </c>
      <c r="C15789" t="s">
        <v>89</v>
      </c>
      <c r="D15789" t="s">
        <v>11126</v>
      </c>
      <c r="E15789" t="s">
        <v>1355</v>
      </c>
      <c r="F15789" t="s">
        <v>89</v>
      </c>
      <c r="G15789" t="s">
        <v>89</v>
      </c>
      <c r="H15789" t="s">
        <v>93</v>
      </c>
    </row>
    <row r="15790" spans="1:8" x14ac:dyDescent="0.25">
      <c r="A15790" t="s">
        <v>481</v>
      </c>
      <c r="B15790" t="s">
        <v>7608</v>
      </c>
      <c r="C15790" t="s">
        <v>89</v>
      </c>
      <c r="D15790" t="s">
        <v>11126</v>
      </c>
      <c r="E15790" t="s">
        <v>1349</v>
      </c>
      <c r="F15790" t="s">
        <v>89</v>
      </c>
      <c r="G15790" t="s">
        <v>89</v>
      </c>
      <c r="H15790" t="s">
        <v>93</v>
      </c>
    </row>
    <row r="15791" spans="1:8" x14ac:dyDescent="0.25">
      <c r="A15791" t="s">
        <v>481</v>
      </c>
      <c r="B15791" t="s">
        <v>7966</v>
      </c>
      <c r="C15791" t="s">
        <v>89</v>
      </c>
      <c r="D15791" t="s">
        <v>11126</v>
      </c>
      <c r="E15791" t="s">
        <v>1355</v>
      </c>
      <c r="F15791" t="s">
        <v>89</v>
      </c>
      <c r="G15791" t="s">
        <v>89</v>
      </c>
      <c r="H15791" t="s">
        <v>93</v>
      </c>
    </row>
    <row r="15792" spans="1:8" x14ac:dyDescent="0.25">
      <c r="A15792" t="s">
        <v>481</v>
      </c>
      <c r="B15792" t="s">
        <v>11127</v>
      </c>
      <c r="C15792" t="s">
        <v>89</v>
      </c>
      <c r="D15792" t="s">
        <v>11126</v>
      </c>
      <c r="E15792" t="s">
        <v>1349</v>
      </c>
      <c r="F15792" t="s">
        <v>89</v>
      </c>
      <c r="G15792" t="s">
        <v>89</v>
      </c>
      <c r="H15792" t="s">
        <v>93</v>
      </c>
    </row>
    <row r="15793" spans="1:8" x14ac:dyDescent="0.25">
      <c r="A15793" t="s">
        <v>481</v>
      </c>
      <c r="B15793" t="s">
        <v>7612</v>
      </c>
      <c r="C15793" t="s">
        <v>89</v>
      </c>
      <c r="D15793" t="s">
        <v>9138</v>
      </c>
      <c r="E15793" t="s">
        <v>1097</v>
      </c>
      <c r="F15793" t="s">
        <v>89</v>
      </c>
      <c r="G15793" t="s">
        <v>89</v>
      </c>
      <c r="H15793" t="s">
        <v>93</v>
      </c>
    </row>
    <row r="15794" spans="1:8" x14ac:dyDescent="0.25">
      <c r="A15794" t="s">
        <v>481</v>
      </c>
      <c r="B15794" t="s">
        <v>11128</v>
      </c>
      <c r="C15794" t="s">
        <v>89</v>
      </c>
      <c r="D15794" t="s">
        <v>11122</v>
      </c>
      <c r="E15794" t="s">
        <v>1102</v>
      </c>
      <c r="F15794" t="s">
        <v>89</v>
      </c>
      <c r="G15794" t="s">
        <v>89</v>
      </c>
      <c r="H15794" t="s">
        <v>93</v>
      </c>
    </row>
    <row r="15795" spans="1:8" x14ac:dyDescent="0.25">
      <c r="A15795" t="s">
        <v>481</v>
      </c>
      <c r="B15795" t="s">
        <v>11129</v>
      </c>
      <c r="C15795" t="s">
        <v>89</v>
      </c>
      <c r="D15795" t="s">
        <v>9138</v>
      </c>
      <c r="E15795" t="s">
        <v>1094</v>
      </c>
      <c r="F15795" t="s">
        <v>89</v>
      </c>
      <c r="G15795" t="s">
        <v>89</v>
      </c>
      <c r="H15795" t="s">
        <v>93</v>
      </c>
    </row>
    <row r="15796" spans="1:8" x14ac:dyDescent="0.25">
      <c r="A15796" t="s">
        <v>481</v>
      </c>
      <c r="B15796" t="s">
        <v>7613</v>
      </c>
      <c r="C15796" t="s">
        <v>89</v>
      </c>
      <c r="D15796" t="s">
        <v>9138</v>
      </c>
      <c r="E15796" t="s">
        <v>1164</v>
      </c>
      <c r="F15796" t="s">
        <v>89</v>
      </c>
      <c r="G15796" t="s">
        <v>89</v>
      </c>
      <c r="H15796" t="s">
        <v>93</v>
      </c>
    </row>
    <row r="15797" spans="1:8" x14ac:dyDescent="0.25">
      <c r="A15797" t="s">
        <v>481</v>
      </c>
      <c r="B15797" t="s">
        <v>11130</v>
      </c>
      <c r="C15797" t="s">
        <v>89</v>
      </c>
      <c r="D15797" t="s">
        <v>11131</v>
      </c>
      <c r="E15797" t="s">
        <v>1278</v>
      </c>
      <c r="F15797" t="s">
        <v>89</v>
      </c>
      <c r="G15797" t="s">
        <v>89</v>
      </c>
      <c r="H15797" t="s">
        <v>93</v>
      </c>
    </row>
    <row r="15798" spans="1:8" x14ac:dyDescent="0.25">
      <c r="A15798" t="s">
        <v>481</v>
      </c>
      <c r="B15798" t="s">
        <v>11132</v>
      </c>
      <c r="C15798" t="s">
        <v>89</v>
      </c>
      <c r="D15798" t="s">
        <v>11131</v>
      </c>
      <c r="E15798" t="s">
        <v>1097</v>
      </c>
      <c r="F15798" t="s">
        <v>89</v>
      </c>
      <c r="G15798" t="s">
        <v>89</v>
      </c>
      <c r="H15798" t="s">
        <v>93</v>
      </c>
    </row>
    <row r="15799" spans="1:8" x14ac:dyDescent="0.25">
      <c r="A15799" t="s">
        <v>481</v>
      </c>
      <c r="B15799" t="s">
        <v>11133</v>
      </c>
      <c r="C15799" t="s">
        <v>89</v>
      </c>
      <c r="D15799" t="s">
        <v>11126</v>
      </c>
      <c r="E15799" t="s">
        <v>1094</v>
      </c>
      <c r="F15799" t="s">
        <v>89</v>
      </c>
      <c r="G15799" t="s">
        <v>89</v>
      </c>
      <c r="H15799" t="s">
        <v>93</v>
      </c>
    </row>
    <row r="15800" spans="1:8" x14ac:dyDescent="0.25">
      <c r="A15800" t="s">
        <v>481</v>
      </c>
      <c r="B15800" t="s">
        <v>11134</v>
      </c>
      <c r="C15800" t="s">
        <v>89</v>
      </c>
      <c r="D15800" t="s">
        <v>11126</v>
      </c>
      <c r="E15800" t="s">
        <v>1485</v>
      </c>
      <c r="F15800" t="s">
        <v>89</v>
      </c>
      <c r="G15800" t="s">
        <v>89</v>
      </c>
      <c r="H15800" t="s">
        <v>93</v>
      </c>
    </row>
    <row r="15801" spans="1:8" x14ac:dyDescent="0.25">
      <c r="A15801" t="s">
        <v>481</v>
      </c>
      <c r="B15801" t="s">
        <v>1239</v>
      </c>
      <c r="C15801" t="s">
        <v>89</v>
      </c>
      <c r="D15801" t="s">
        <v>89</v>
      </c>
      <c r="E15801" t="s">
        <v>1355</v>
      </c>
      <c r="F15801" t="s">
        <v>89</v>
      </c>
      <c r="G15801" t="s">
        <v>89</v>
      </c>
      <c r="H15801" t="s">
        <v>93</v>
      </c>
    </row>
    <row r="15802" spans="1:8" x14ac:dyDescent="0.25">
      <c r="A15802" t="s">
        <v>481</v>
      </c>
      <c r="B15802" t="s">
        <v>1154</v>
      </c>
      <c r="C15802" t="s">
        <v>89</v>
      </c>
      <c r="D15802" t="s">
        <v>1141</v>
      </c>
      <c r="E15802" t="s">
        <v>1115</v>
      </c>
      <c r="F15802" t="s">
        <v>89</v>
      </c>
      <c r="G15802" t="s">
        <v>89</v>
      </c>
      <c r="H15802" t="s">
        <v>93</v>
      </c>
    </row>
    <row r="15803" spans="1:8" x14ac:dyDescent="0.25">
      <c r="A15803" t="s">
        <v>481</v>
      </c>
      <c r="B15803" t="s">
        <v>1140</v>
      </c>
      <c r="C15803" t="s">
        <v>89</v>
      </c>
      <c r="D15803" t="s">
        <v>1141</v>
      </c>
      <c r="E15803" t="s">
        <v>1278</v>
      </c>
      <c r="F15803" t="s">
        <v>89</v>
      </c>
      <c r="G15803" t="s">
        <v>89</v>
      </c>
      <c r="H15803" t="s">
        <v>93</v>
      </c>
    </row>
    <row r="15804" spans="1:8" x14ac:dyDescent="0.25">
      <c r="A15804" t="s">
        <v>481</v>
      </c>
      <c r="B15804" t="s">
        <v>1243</v>
      </c>
      <c r="C15804" t="s">
        <v>89</v>
      </c>
      <c r="D15804" t="s">
        <v>1141</v>
      </c>
      <c r="E15804" t="s">
        <v>1153</v>
      </c>
      <c r="F15804" t="s">
        <v>89</v>
      </c>
      <c r="G15804" t="s">
        <v>89</v>
      </c>
      <c r="H15804" t="s">
        <v>93</v>
      </c>
    </row>
    <row r="15805" spans="1:8" x14ac:dyDescent="0.25">
      <c r="A15805" t="s">
        <v>481</v>
      </c>
      <c r="B15805" t="s">
        <v>11135</v>
      </c>
      <c r="C15805" t="s">
        <v>89</v>
      </c>
      <c r="D15805" t="s">
        <v>1141</v>
      </c>
      <c r="E15805" t="s">
        <v>1094</v>
      </c>
      <c r="F15805" t="s">
        <v>89</v>
      </c>
      <c r="G15805" t="s">
        <v>89</v>
      </c>
      <c r="H15805" t="s">
        <v>93</v>
      </c>
    </row>
    <row r="15806" spans="1:8" x14ac:dyDescent="0.25">
      <c r="A15806" t="s">
        <v>481</v>
      </c>
      <c r="B15806" t="s">
        <v>11136</v>
      </c>
      <c r="C15806" t="s">
        <v>89</v>
      </c>
      <c r="D15806" t="s">
        <v>1141</v>
      </c>
      <c r="E15806" t="s">
        <v>1097</v>
      </c>
      <c r="F15806" t="s">
        <v>89</v>
      </c>
      <c r="G15806" t="s">
        <v>89</v>
      </c>
      <c r="H15806" t="s">
        <v>93</v>
      </c>
    </row>
    <row r="15807" spans="1:8" x14ac:dyDescent="0.25">
      <c r="A15807" t="s">
        <v>481</v>
      </c>
      <c r="B15807" t="s">
        <v>1714</v>
      </c>
      <c r="C15807" t="s">
        <v>89</v>
      </c>
      <c r="D15807" t="s">
        <v>11137</v>
      </c>
      <c r="E15807" t="s">
        <v>1153</v>
      </c>
      <c r="F15807" t="s">
        <v>89</v>
      </c>
      <c r="G15807" t="s">
        <v>89</v>
      </c>
      <c r="H15807" t="s">
        <v>93</v>
      </c>
    </row>
    <row r="15808" spans="1:8" x14ac:dyDescent="0.25">
      <c r="A15808" t="s">
        <v>481</v>
      </c>
      <c r="B15808" t="s">
        <v>6026</v>
      </c>
      <c r="C15808" t="s">
        <v>89</v>
      </c>
      <c r="D15808" t="s">
        <v>11138</v>
      </c>
      <c r="E15808" t="s">
        <v>1205</v>
      </c>
      <c r="F15808" t="s">
        <v>89</v>
      </c>
      <c r="G15808" t="s">
        <v>89</v>
      </c>
      <c r="H15808" t="s">
        <v>93</v>
      </c>
    </row>
    <row r="15809" spans="1:8" x14ac:dyDescent="0.25">
      <c r="A15809" t="s">
        <v>481</v>
      </c>
      <c r="B15809" t="s">
        <v>11139</v>
      </c>
      <c r="C15809" t="s">
        <v>89</v>
      </c>
      <c r="D15809" t="s">
        <v>11138</v>
      </c>
      <c r="E15809" t="s">
        <v>1265</v>
      </c>
      <c r="F15809" t="s">
        <v>89</v>
      </c>
      <c r="G15809" t="s">
        <v>89</v>
      </c>
      <c r="H15809" t="s">
        <v>93</v>
      </c>
    </row>
    <row r="15810" spans="1:8" x14ac:dyDescent="0.25">
      <c r="A15810" t="s">
        <v>481</v>
      </c>
      <c r="B15810" t="s">
        <v>1116</v>
      </c>
      <c r="C15810" t="s">
        <v>89</v>
      </c>
      <c r="D15810" t="s">
        <v>89</v>
      </c>
      <c r="E15810" t="s">
        <v>1233</v>
      </c>
      <c r="F15810" t="s">
        <v>89</v>
      </c>
      <c r="G15810" t="s">
        <v>89</v>
      </c>
      <c r="H15810" t="s">
        <v>93</v>
      </c>
    </row>
    <row r="15811" spans="1:8" x14ac:dyDescent="0.25">
      <c r="A15811" t="s">
        <v>481</v>
      </c>
      <c r="B15811" t="s">
        <v>4666</v>
      </c>
      <c r="C15811" t="s">
        <v>89</v>
      </c>
      <c r="D15811" t="s">
        <v>89</v>
      </c>
      <c r="E15811" t="s">
        <v>1235</v>
      </c>
      <c r="F15811" t="s">
        <v>89</v>
      </c>
      <c r="G15811" t="s">
        <v>89</v>
      </c>
      <c r="H15811" t="s">
        <v>93</v>
      </c>
    </row>
    <row r="15812" spans="1:8" x14ac:dyDescent="0.25">
      <c r="A15812" t="s">
        <v>481</v>
      </c>
      <c r="B15812" t="s">
        <v>1118</v>
      </c>
      <c r="C15812" t="s">
        <v>89</v>
      </c>
      <c r="D15812" t="s">
        <v>89</v>
      </c>
      <c r="E15812" t="s">
        <v>1115</v>
      </c>
      <c r="F15812" t="s">
        <v>89</v>
      </c>
      <c r="G15812" t="s">
        <v>89</v>
      </c>
      <c r="H15812" t="s">
        <v>93</v>
      </c>
    </row>
    <row r="15813" spans="1:8" x14ac:dyDescent="0.25">
      <c r="A15813" t="s">
        <v>481</v>
      </c>
      <c r="B15813" t="s">
        <v>2252</v>
      </c>
      <c r="C15813" t="s">
        <v>89</v>
      </c>
      <c r="D15813" t="s">
        <v>89</v>
      </c>
      <c r="E15813" t="s">
        <v>1196</v>
      </c>
      <c r="F15813" t="s">
        <v>89</v>
      </c>
      <c r="G15813" t="s">
        <v>89</v>
      </c>
      <c r="H15813" t="s">
        <v>93</v>
      </c>
    </row>
    <row r="15814" spans="1:8" x14ac:dyDescent="0.25">
      <c r="A15814" t="s">
        <v>481</v>
      </c>
      <c r="B15814" t="s">
        <v>11140</v>
      </c>
      <c r="C15814" t="s">
        <v>89</v>
      </c>
      <c r="D15814" t="s">
        <v>11141</v>
      </c>
      <c r="E15814" t="s">
        <v>1272</v>
      </c>
      <c r="F15814" t="s">
        <v>89</v>
      </c>
      <c r="G15814" t="s">
        <v>89</v>
      </c>
      <c r="H15814" t="s">
        <v>93</v>
      </c>
    </row>
    <row r="15815" spans="1:8" x14ac:dyDescent="0.25">
      <c r="A15815" t="s">
        <v>481</v>
      </c>
      <c r="B15815" t="s">
        <v>6029</v>
      </c>
      <c r="C15815" t="s">
        <v>89</v>
      </c>
      <c r="D15815" t="s">
        <v>89</v>
      </c>
      <c r="E15815" t="s">
        <v>1335</v>
      </c>
      <c r="F15815" t="s">
        <v>89</v>
      </c>
      <c r="G15815" t="s">
        <v>89</v>
      </c>
      <c r="H15815" t="s">
        <v>93</v>
      </c>
    </row>
    <row r="15816" spans="1:8" x14ac:dyDescent="0.25">
      <c r="A15816" t="s">
        <v>481</v>
      </c>
      <c r="B15816" t="s">
        <v>11142</v>
      </c>
      <c r="C15816" t="s">
        <v>89</v>
      </c>
      <c r="D15816" t="s">
        <v>89</v>
      </c>
      <c r="E15816" t="s">
        <v>1135</v>
      </c>
      <c r="F15816" t="s">
        <v>89</v>
      </c>
      <c r="G15816" t="s">
        <v>89</v>
      </c>
      <c r="H15816" t="s">
        <v>93</v>
      </c>
    </row>
    <row r="15817" spans="1:8" x14ac:dyDescent="0.25">
      <c r="A15817" t="s">
        <v>481</v>
      </c>
      <c r="B15817" t="s">
        <v>6031</v>
      </c>
      <c r="C15817" t="s">
        <v>89</v>
      </c>
      <c r="D15817" t="s">
        <v>89</v>
      </c>
      <c r="E15817" t="s">
        <v>1113</v>
      </c>
      <c r="F15817" t="s">
        <v>89</v>
      </c>
      <c r="G15817" t="s">
        <v>89</v>
      </c>
      <c r="H15817" t="s">
        <v>93</v>
      </c>
    </row>
    <row r="15818" spans="1:8" x14ac:dyDescent="0.25">
      <c r="A15818" t="s">
        <v>481</v>
      </c>
      <c r="B15818" t="s">
        <v>1122</v>
      </c>
      <c r="C15818" t="s">
        <v>89</v>
      </c>
      <c r="D15818" t="s">
        <v>89</v>
      </c>
      <c r="E15818" t="s">
        <v>1196</v>
      </c>
      <c r="F15818" t="s">
        <v>89</v>
      </c>
      <c r="G15818" t="s">
        <v>89</v>
      </c>
      <c r="H15818" t="s">
        <v>93</v>
      </c>
    </row>
    <row r="15819" spans="1:8" x14ac:dyDescent="0.25">
      <c r="A15819" t="s">
        <v>481</v>
      </c>
      <c r="B15819" t="s">
        <v>1198</v>
      </c>
      <c r="C15819" t="s">
        <v>89</v>
      </c>
      <c r="D15819" t="s">
        <v>89</v>
      </c>
      <c r="E15819" t="s">
        <v>1196</v>
      </c>
      <c r="F15819" t="s">
        <v>89</v>
      </c>
      <c r="G15819" t="s">
        <v>89</v>
      </c>
      <c r="H15819" t="s">
        <v>93</v>
      </c>
    </row>
    <row r="15820" spans="1:8" x14ac:dyDescent="0.25">
      <c r="A15820" t="s">
        <v>481</v>
      </c>
      <c r="B15820" t="s">
        <v>1126</v>
      </c>
      <c r="C15820" t="s">
        <v>89</v>
      </c>
      <c r="D15820" t="s">
        <v>89</v>
      </c>
      <c r="E15820" t="s">
        <v>1196</v>
      </c>
      <c r="F15820" t="s">
        <v>89</v>
      </c>
      <c r="G15820" t="s">
        <v>89</v>
      </c>
      <c r="H15820" t="s">
        <v>93</v>
      </c>
    </row>
    <row r="15821" spans="1:8" x14ac:dyDescent="0.25">
      <c r="A15821" t="s">
        <v>481</v>
      </c>
      <c r="B15821" t="s">
        <v>1125</v>
      </c>
      <c r="C15821" t="s">
        <v>89</v>
      </c>
      <c r="D15821" t="s">
        <v>89</v>
      </c>
      <c r="E15821" t="s">
        <v>1196</v>
      </c>
      <c r="F15821" t="s">
        <v>89</v>
      </c>
      <c r="G15821" t="s">
        <v>89</v>
      </c>
      <c r="H15821" t="s">
        <v>93</v>
      </c>
    </row>
    <row r="15822" spans="1:8" x14ac:dyDescent="0.25">
      <c r="A15822" t="s">
        <v>481</v>
      </c>
      <c r="B15822" t="s">
        <v>1437</v>
      </c>
      <c r="C15822" t="s">
        <v>89</v>
      </c>
      <c r="D15822" t="s">
        <v>89</v>
      </c>
      <c r="E15822" t="s">
        <v>1131</v>
      </c>
      <c r="F15822" t="s">
        <v>89</v>
      </c>
      <c r="G15822" t="s">
        <v>89</v>
      </c>
      <c r="H15822" t="s">
        <v>93</v>
      </c>
    </row>
    <row r="15823" spans="1:8" x14ac:dyDescent="0.25">
      <c r="A15823" t="s">
        <v>481</v>
      </c>
      <c r="B15823" t="s">
        <v>1200</v>
      </c>
      <c r="C15823" t="s">
        <v>89</v>
      </c>
      <c r="D15823" t="s">
        <v>89</v>
      </c>
      <c r="E15823" t="s">
        <v>1131</v>
      </c>
      <c r="F15823" t="s">
        <v>89</v>
      </c>
      <c r="G15823" t="s">
        <v>89</v>
      </c>
      <c r="H15823" t="s">
        <v>93</v>
      </c>
    </row>
    <row r="15824" spans="1:8" x14ac:dyDescent="0.25">
      <c r="A15824" t="s">
        <v>481</v>
      </c>
      <c r="B15824" t="s">
        <v>1128</v>
      </c>
      <c r="C15824" t="s">
        <v>89</v>
      </c>
      <c r="D15824" t="s">
        <v>89</v>
      </c>
      <c r="E15824" t="s">
        <v>1202</v>
      </c>
      <c r="F15824" t="s">
        <v>89</v>
      </c>
      <c r="G15824" t="s">
        <v>89</v>
      </c>
      <c r="H15824" t="s">
        <v>93</v>
      </c>
    </row>
    <row r="15825" spans="1:8" x14ac:dyDescent="0.25">
      <c r="A15825" t="s">
        <v>481</v>
      </c>
      <c r="B15825" t="s">
        <v>1130</v>
      </c>
      <c r="C15825" t="s">
        <v>89</v>
      </c>
      <c r="D15825" t="s">
        <v>89</v>
      </c>
      <c r="E15825" t="s">
        <v>1133</v>
      </c>
      <c r="F15825" t="s">
        <v>89</v>
      </c>
      <c r="G15825" t="s">
        <v>89</v>
      </c>
      <c r="H15825" t="s">
        <v>93</v>
      </c>
    </row>
    <row r="15826" spans="1:8" x14ac:dyDescent="0.25">
      <c r="A15826" t="s">
        <v>481</v>
      </c>
      <c r="B15826" t="s">
        <v>1132</v>
      </c>
      <c r="C15826" t="s">
        <v>89</v>
      </c>
      <c r="D15826" t="s">
        <v>89</v>
      </c>
      <c r="E15826" t="s">
        <v>1133</v>
      </c>
      <c r="F15826" t="s">
        <v>89</v>
      </c>
      <c r="G15826" t="s">
        <v>89</v>
      </c>
      <c r="H15826" t="s">
        <v>93</v>
      </c>
    </row>
    <row r="15827" spans="1:8" x14ac:dyDescent="0.25">
      <c r="A15827" t="s">
        <v>481</v>
      </c>
      <c r="B15827" t="s">
        <v>1138</v>
      </c>
      <c r="C15827" t="s">
        <v>89</v>
      </c>
      <c r="D15827" t="s">
        <v>89</v>
      </c>
      <c r="E15827" t="s">
        <v>1139</v>
      </c>
      <c r="F15827" t="s">
        <v>89</v>
      </c>
      <c r="G15827" t="s">
        <v>89</v>
      </c>
      <c r="H15827" t="s">
        <v>93</v>
      </c>
    </row>
    <row r="15828" spans="1:8" x14ac:dyDescent="0.25">
      <c r="A15828" t="s">
        <v>482</v>
      </c>
      <c r="B15828" t="s">
        <v>11143</v>
      </c>
      <c r="C15828" t="s">
        <v>89</v>
      </c>
      <c r="D15828" t="s">
        <v>89</v>
      </c>
      <c r="E15828" t="s">
        <v>1238</v>
      </c>
      <c r="F15828" t="s">
        <v>89</v>
      </c>
      <c r="G15828" t="s">
        <v>89</v>
      </c>
      <c r="H15828" t="s">
        <v>93</v>
      </c>
    </row>
    <row r="15829" spans="1:8" x14ac:dyDescent="0.25">
      <c r="A15829" t="s">
        <v>482</v>
      </c>
      <c r="B15829" t="s">
        <v>11144</v>
      </c>
      <c r="C15829" t="s">
        <v>89</v>
      </c>
      <c r="D15829" t="s">
        <v>11145</v>
      </c>
      <c r="E15829" t="s">
        <v>1582</v>
      </c>
      <c r="F15829" t="s">
        <v>89</v>
      </c>
      <c r="G15829" t="s">
        <v>89</v>
      </c>
      <c r="H15829" t="s">
        <v>93</v>
      </c>
    </row>
    <row r="15830" spans="1:8" x14ac:dyDescent="0.25">
      <c r="A15830" t="s">
        <v>482</v>
      </c>
      <c r="B15830" t="s">
        <v>11146</v>
      </c>
      <c r="C15830" t="s">
        <v>89</v>
      </c>
      <c r="D15830" t="s">
        <v>89</v>
      </c>
      <c r="E15830" t="s">
        <v>1093</v>
      </c>
      <c r="F15830" t="s">
        <v>89</v>
      </c>
      <c r="G15830" t="s">
        <v>89</v>
      </c>
      <c r="H15830" t="s">
        <v>93</v>
      </c>
    </row>
    <row r="15831" spans="1:8" x14ac:dyDescent="0.25">
      <c r="A15831" t="s">
        <v>482</v>
      </c>
      <c r="B15831" t="s">
        <v>11147</v>
      </c>
      <c r="C15831" t="s">
        <v>89</v>
      </c>
      <c r="D15831" t="s">
        <v>89</v>
      </c>
      <c r="E15831" t="s">
        <v>1258</v>
      </c>
      <c r="F15831" t="s">
        <v>89</v>
      </c>
      <c r="G15831" t="s">
        <v>89</v>
      </c>
      <c r="H15831" t="s">
        <v>93</v>
      </c>
    </row>
    <row r="15832" spans="1:8" x14ac:dyDescent="0.25">
      <c r="A15832" t="s">
        <v>482</v>
      </c>
      <c r="B15832" t="s">
        <v>3645</v>
      </c>
      <c r="C15832" t="s">
        <v>89</v>
      </c>
      <c r="D15832" t="s">
        <v>89</v>
      </c>
      <c r="E15832" t="s">
        <v>1258</v>
      </c>
      <c r="F15832" t="s">
        <v>89</v>
      </c>
      <c r="G15832" t="s">
        <v>89</v>
      </c>
      <c r="H15832" t="s">
        <v>93</v>
      </c>
    </row>
    <row r="15833" spans="1:8" x14ac:dyDescent="0.25">
      <c r="A15833" t="s">
        <v>482</v>
      </c>
      <c r="B15833" t="s">
        <v>11148</v>
      </c>
      <c r="C15833" t="s">
        <v>89</v>
      </c>
      <c r="D15833" t="s">
        <v>11149</v>
      </c>
      <c r="E15833" t="s">
        <v>1093</v>
      </c>
      <c r="F15833" t="s">
        <v>89</v>
      </c>
      <c r="G15833" t="s">
        <v>89</v>
      </c>
      <c r="H15833" t="s">
        <v>93</v>
      </c>
    </row>
    <row r="15834" spans="1:8" x14ac:dyDescent="0.25">
      <c r="A15834" t="s">
        <v>482</v>
      </c>
      <c r="B15834" t="s">
        <v>11150</v>
      </c>
      <c r="C15834" t="s">
        <v>89</v>
      </c>
      <c r="D15834" t="s">
        <v>89</v>
      </c>
      <c r="E15834" t="s">
        <v>1097</v>
      </c>
      <c r="F15834" t="s">
        <v>89</v>
      </c>
      <c r="G15834" t="s">
        <v>89</v>
      </c>
      <c r="H15834" t="s">
        <v>93</v>
      </c>
    </row>
    <row r="15835" spans="1:8" x14ac:dyDescent="0.25">
      <c r="A15835" t="s">
        <v>482</v>
      </c>
      <c r="B15835" t="s">
        <v>11151</v>
      </c>
      <c r="C15835" t="s">
        <v>89</v>
      </c>
      <c r="D15835" t="s">
        <v>89</v>
      </c>
      <c r="E15835" t="s">
        <v>1278</v>
      </c>
      <c r="F15835" t="s">
        <v>89</v>
      </c>
      <c r="G15835" t="s">
        <v>89</v>
      </c>
      <c r="H15835" t="s">
        <v>93</v>
      </c>
    </row>
    <row r="15836" spans="1:8" x14ac:dyDescent="0.25">
      <c r="A15836" t="s">
        <v>482</v>
      </c>
      <c r="B15836" t="s">
        <v>11152</v>
      </c>
      <c r="C15836" t="s">
        <v>89</v>
      </c>
      <c r="D15836" t="s">
        <v>89</v>
      </c>
      <c r="E15836" t="s">
        <v>1751</v>
      </c>
      <c r="F15836" t="s">
        <v>89</v>
      </c>
      <c r="G15836" t="s">
        <v>89</v>
      </c>
      <c r="H15836" t="s">
        <v>93</v>
      </c>
    </row>
    <row r="15837" spans="1:8" x14ac:dyDescent="0.25">
      <c r="A15837" t="s">
        <v>482</v>
      </c>
      <c r="B15837" t="s">
        <v>11153</v>
      </c>
      <c r="C15837" t="s">
        <v>89</v>
      </c>
      <c r="D15837" t="s">
        <v>89</v>
      </c>
      <c r="E15837" t="s">
        <v>1102</v>
      </c>
      <c r="F15837" t="s">
        <v>89</v>
      </c>
      <c r="G15837" t="s">
        <v>89</v>
      </c>
      <c r="H15837" t="s">
        <v>93</v>
      </c>
    </row>
    <row r="15838" spans="1:8" x14ac:dyDescent="0.25">
      <c r="A15838" t="s">
        <v>482</v>
      </c>
      <c r="B15838" t="s">
        <v>11154</v>
      </c>
      <c r="C15838" t="s">
        <v>89</v>
      </c>
      <c r="D15838" t="s">
        <v>89</v>
      </c>
      <c r="E15838" t="s">
        <v>1298</v>
      </c>
      <c r="F15838" t="s">
        <v>89</v>
      </c>
      <c r="G15838" t="s">
        <v>89</v>
      </c>
      <c r="H15838" t="s">
        <v>93</v>
      </c>
    </row>
    <row r="15839" spans="1:8" x14ac:dyDescent="0.25">
      <c r="A15839" t="s">
        <v>482</v>
      </c>
      <c r="B15839" t="s">
        <v>11155</v>
      </c>
      <c r="C15839" t="s">
        <v>89</v>
      </c>
      <c r="D15839" t="s">
        <v>11149</v>
      </c>
      <c r="E15839" t="s">
        <v>1298</v>
      </c>
      <c r="F15839" t="s">
        <v>89</v>
      </c>
      <c r="G15839" t="s">
        <v>89</v>
      </c>
      <c r="H15839" t="s">
        <v>93</v>
      </c>
    </row>
    <row r="15840" spans="1:8" x14ac:dyDescent="0.25">
      <c r="A15840" t="s">
        <v>482</v>
      </c>
      <c r="B15840" t="s">
        <v>11156</v>
      </c>
      <c r="C15840" t="s">
        <v>89</v>
      </c>
      <c r="D15840" t="s">
        <v>89</v>
      </c>
      <c r="E15840" t="s">
        <v>1569</v>
      </c>
      <c r="F15840" t="s">
        <v>89</v>
      </c>
      <c r="G15840" t="s">
        <v>89</v>
      </c>
      <c r="H15840" t="s">
        <v>93</v>
      </c>
    </row>
    <row r="15841" spans="1:8" x14ac:dyDescent="0.25">
      <c r="A15841" t="s">
        <v>482</v>
      </c>
      <c r="B15841" t="s">
        <v>11157</v>
      </c>
      <c r="C15841" t="s">
        <v>89</v>
      </c>
      <c r="D15841" t="s">
        <v>89</v>
      </c>
      <c r="E15841" t="s">
        <v>1569</v>
      </c>
      <c r="F15841" t="s">
        <v>89</v>
      </c>
      <c r="G15841" t="s">
        <v>89</v>
      </c>
      <c r="H15841" t="s">
        <v>93</v>
      </c>
    </row>
    <row r="15842" spans="1:8" x14ac:dyDescent="0.25">
      <c r="A15842" t="s">
        <v>482</v>
      </c>
      <c r="B15842" t="s">
        <v>6590</v>
      </c>
      <c r="C15842" t="s">
        <v>89</v>
      </c>
      <c r="D15842" t="s">
        <v>89</v>
      </c>
      <c r="E15842" t="s">
        <v>1873</v>
      </c>
      <c r="F15842" t="s">
        <v>89</v>
      </c>
      <c r="G15842" t="s">
        <v>89</v>
      </c>
      <c r="H15842" t="s">
        <v>93</v>
      </c>
    </row>
    <row r="15843" spans="1:8" x14ac:dyDescent="0.25">
      <c r="A15843" t="s">
        <v>482</v>
      </c>
      <c r="B15843" t="s">
        <v>11158</v>
      </c>
      <c r="C15843" t="s">
        <v>89</v>
      </c>
      <c r="D15843" t="s">
        <v>11149</v>
      </c>
      <c r="E15843" t="s">
        <v>1873</v>
      </c>
      <c r="F15843" t="s">
        <v>89</v>
      </c>
      <c r="G15843" t="s">
        <v>89</v>
      </c>
      <c r="H15843" t="s">
        <v>93</v>
      </c>
    </row>
    <row r="15844" spans="1:8" x14ac:dyDescent="0.25">
      <c r="A15844" t="s">
        <v>482</v>
      </c>
      <c r="B15844" t="s">
        <v>2043</v>
      </c>
      <c r="C15844" t="s">
        <v>89</v>
      </c>
      <c r="D15844" t="s">
        <v>89</v>
      </c>
      <c r="E15844" t="s">
        <v>1907</v>
      </c>
      <c r="F15844" t="s">
        <v>89</v>
      </c>
      <c r="G15844" t="s">
        <v>89</v>
      </c>
      <c r="H15844" t="s">
        <v>93</v>
      </c>
    </row>
    <row r="15845" spans="1:8" x14ac:dyDescent="0.25">
      <c r="A15845" t="s">
        <v>482</v>
      </c>
      <c r="B15845" t="s">
        <v>11159</v>
      </c>
      <c r="C15845" t="s">
        <v>89</v>
      </c>
      <c r="D15845" t="s">
        <v>89</v>
      </c>
      <c r="E15845" t="s">
        <v>1873</v>
      </c>
      <c r="F15845" t="s">
        <v>89</v>
      </c>
      <c r="G15845" t="s">
        <v>89</v>
      </c>
      <c r="H15845" t="s">
        <v>93</v>
      </c>
    </row>
    <row r="15846" spans="1:8" x14ac:dyDescent="0.25">
      <c r="A15846" t="s">
        <v>482</v>
      </c>
      <c r="B15846" t="s">
        <v>1846</v>
      </c>
      <c r="C15846" t="s">
        <v>89</v>
      </c>
      <c r="D15846" t="s">
        <v>89</v>
      </c>
      <c r="E15846" t="s">
        <v>1907</v>
      </c>
      <c r="F15846" t="s">
        <v>89</v>
      </c>
      <c r="G15846" t="s">
        <v>89</v>
      </c>
      <c r="H15846" t="s">
        <v>93</v>
      </c>
    </row>
    <row r="15847" spans="1:8" x14ac:dyDescent="0.25">
      <c r="A15847" t="s">
        <v>482</v>
      </c>
      <c r="B15847" t="s">
        <v>6616</v>
      </c>
      <c r="C15847" t="s">
        <v>89</v>
      </c>
      <c r="D15847" t="s">
        <v>89</v>
      </c>
      <c r="E15847" t="s">
        <v>1582</v>
      </c>
      <c r="F15847" t="s">
        <v>89</v>
      </c>
      <c r="G15847" t="s">
        <v>89</v>
      </c>
      <c r="H15847" t="s">
        <v>93</v>
      </c>
    </row>
    <row r="15848" spans="1:8" x14ac:dyDescent="0.25">
      <c r="A15848" t="s">
        <v>482</v>
      </c>
      <c r="B15848" t="s">
        <v>11160</v>
      </c>
      <c r="C15848" t="s">
        <v>89</v>
      </c>
      <c r="D15848" t="s">
        <v>11161</v>
      </c>
      <c r="E15848" t="s">
        <v>1754</v>
      </c>
      <c r="F15848" t="s">
        <v>89</v>
      </c>
      <c r="G15848" t="s">
        <v>89</v>
      </c>
      <c r="H15848" t="s">
        <v>93</v>
      </c>
    </row>
    <row r="15849" spans="1:8" x14ac:dyDescent="0.25">
      <c r="A15849" t="s">
        <v>482</v>
      </c>
      <c r="B15849" t="s">
        <v>11162</v>
      </c>
      <c r="C15849" t="s">
        <v>89</v>
      </c>
      <c r="D15849" t="s">
        <v>89</v>
      </c>
      <c r="E15849" t="s">
        <v>1115</v>
      </c>
      <c r="F15849" t="s">
        <v>89</v>
      </c>
      <c r="G15849" t="s">
        <v>89</v>
      </c>
      <c r="H15849" t="s">
        <v>93</v>
      </c>
    </row>
    <row r="15850" spans="1:8" x14ac:dyDescent="0.25">
      <c r="A15850" t="s">
        <v>482</v>
      </c>
      <c r="B15850" t="s">
        <v>1122</v>
      </c>
      <c r="C15850" t="s">
        <v>89</v>
      </c>
      <c r="D15850" t="s">
        <v>89</v>
      </c>
      <c r="E15850" t="s">
        <v>1196</v>
      </c>
      <c r="F15850" t="s">
        <v>89</v>
      </c>
      <c r="G15850" t="s">
        <v>89</v>
      </c>
      <c r="H15850" t="s">
        <v>93</v>
      </c>
    </row>
    <row r="15851" spans="1:8" x14ac:dyDescent="0.25">
      <c r="A15851" t="s">
        <v>482</v>
      </c>
      <c r="B15851" t="s">
        <v>1124</v>
      </c>
      <c r="C15851" t="s">
        <v>89</v>
      </c>
      <c r="D15851" t="s">
        <v>89</v>
      </c>
      <c r="E15851" t="s">
        <v>1196</v>
      </c>
      <c r="F15851" t="s">
        <v>89</v>
      </c>
      <c r="G15851" t="s">
        <v>89</v>
      </c>
      <c r="H15851" t="s">
        <v>93</v>
      </c>
    </row>
    <row r="15852" spans="1:8" x14ac:dyDescent="0.25">
      <c r="A15852" t="s">
        <v>482</v>
      </c>
      <c r="B15852" t="s">
        <v>1125</v>
      </c>
      <c r="C15852" t="s">
        <v>89</v>
      </c>
      <c r="D15852" t="s">
        <v>89</v>
      </c>
      <c r="E15852" t="s">
        <v>1196</v>
      </c>
      <c r="F15852" t="s">
        <v>89</v>
      </c>
      <c r="G15852" t="s">
        <v>89</v>
      </c>
      <c r="H15852" t="s">
        <v>93</v>
      </c>
    </row>
    <row r="15853" spans="1:8" x14ac:dyDescent="0.25">
      <c r="A15853" t="s">
        <v>482</v>
      </c>
      <c r="B15853" t="s">
        <v>1198</v>
      </c>
      <c r="C15853" t="s">
        <v>89</v>
      </c>
      <c r="D15853" t="s">
        <v>89</v>
      </c>
      <c r="E15853" t="s">
        <v>1196</v>
      </c>
      <c r="F15853" t="s">
        <v>89</v>
      </c>
      <c r="G15853" t="s">
        <v>89</v>
      </c>
      <c r="H15853" t="s">
        <v>93</v>
      </c>
    </row>
    <row r="15854" spans="1:8" x14ac:dyDescent="0.25">
      <c r="A15854" t="s">
        <v>482</v>
      </c>
      <c r="B15854" t="s">
        <v>1900</v>
      </c>
      <c r="C15854" t="s">
        <v>89</v>
      </c>
      <c r="D15854" t="s">
        <v>89</v>
      </c>
      <c r="E15854" t="s">
        <v>1258</v>
      </c>
      <c r="F15854" t="s">
        <v>89</v>
      </c>
      <c r="G15854" t="s">
        <v>89</v>
      </c>
      <c r="H15854" t="s">
        <v>93</v>
      </c>
    </row>
    <row r="15855" spans="1:8" x14ac:dyDescent="0.25">
      <c r="A15855" t="s">
        <v>482</v>
      </c>
      <c r="B15855" t="s">
        <v>11163</v>
      </c>
      <c r="C15855" t="s">
        <v>89</v>
      </c>
      <c r="D15855" t="s">
        <v>11164</v>
      </c>
      <c r="E15855" t="s">
        <v>4854</v>
      </c>
      <c r="F15855" t="s">
        <v>89</v>
      </c>
      <c r="G15855" t="s">
        <v>89</v>
      </c>
      <c r="H15855" t="s">
        <v>93</v>
      </c>
    </row>
    <row r="15856" spans="1:8" x14ac:dyDescent="0.25">
      <c r="A15856" t="s">
        <v>482</v>
      </c>
      <c r="B15856" t="s">
        <v>1138</v>
      </c>
      <c r="C15856" t="s">
        <v>89</v>
      </c>
      <c r="D15856" t="s">
        <v>89</v>
      </c>
      <c r="E15856" t="s">
        <v>1139</v>
      </c>
      <c r="F15856" t="s">
        <v>89</v>
      </c>
      <c r="G15856" t="s">
        <v>89</v>
      </c>
      <c r="H15856" t="s">
        <v>93</v>
      </c>
    </row>
    <row r="15857" spans="1:8" x14ac:dyDescent="0.25">
      <c r="A15857" t="s">
        <v>483</v>
      </c>
      <c r="B15857" t="s">
        <v>1158</v>
      </c>
      <c r="C15857" t="s">
        <v>89</v>
      </c>
      <c r="D15857" t="s">
        <v>11165</v>
      </c>
      <c r="E15857" t="s">
        <v>1485</v>
      </c>
      <c r="F15857" t="s">
        <v>89</v>
      </c>
      <c r="G15857" t="s">
        <v>89</v>
      </c>
      <c r="H15857" t="s">
        <v>93</v>
      </c>
    </row>
    <row r="15858" spans="1:8" x14ac:dyDescent="0.25">
      <c r="A15858" t="s">
        <v>483</v>
      </c>
      <c r="B15858" t="s">
        <v>1392</v>
      </c>
      <c r="C15858" t="s">
        <v>89</v>
      </c>
      <c r="D15858" t="s">
        <v>89</v>
      </c>
      <c r="E15858" t="s">
        <v>1233</v>
      </c>
      <c r="F15858" t="s">
        <v>89</v>
      </c>
      <c r="G15858" t="s">
        <v>89</v>
      </c>
      <c r="H15858" t="s">
        <v>93</v>
      </c>
    </row>
    <row r="15859" spans="1:8" x14ac:dyDescent="0.25">
      <c r="A15859" t="s">
        <v>483</v>
      </c>
      <c r="B15859" t="s">
        <v>2232</v>
      </c>
      <c r="C15859" t="s">
        <v>89</v>
      </c>
      <c r="D15859" t="s">
        <v>11166</v>
      </c>
      <c r="E15859" t="s">
        <v>1485</v>
      </c>
      <c r="F15859" t="s">
        <v>89</v>
      </c>
      <c r="G15859" t="s">
        <v>89</v>
      </c>
      <c r="H15859" t="s">
        <v>93</v>
      </c>
    </row>
    <row r="15860" spans="1:8" x14ac:dyDescent="0.25">
      <c r="A15860" t="s">
        <v>483</v>
      </c>
      <c r="B15860" t="s">
        <v>11167</v>
      </c>
      <c r="C15860" t="s">
        <v>89</v>
      </c>
      <c r="D15860" t="s">
        <v>89</v>
      </c>
      <c r="E15860" t="s">
        <v>1218</v>
      </c>
      <c r="F15860" t="s">
        <v>89</v>
      </c>
      <c r="G15860" t="s">
        <v>89</v>
      </c>
      <c r="H15860" t="s">
        <v>93</v>
      </c>
    </row>
    <row r="15861" spans="1:8" x14ac:dyDescent="0.25">
      <c r="A15861" t="s">
        <v>483</v>
      </c>
      <c r="B15861" t="s">
        <v>1239</v>
      </c>
      <c r="C15861" t="s">
        <v>89</v>
      </c>
      <c r="D15861" t="s">
        <v>11168</v>
      </c>
      <c r="E15861" t="s">
        <v>1093</v>
      </c>
      <c r="F15861" t="s">
        <v>89</v>
      </c>
      <c r="G15861" t="s">
        <v>89</v>
      </c>
      <c r="H15861" t="s">
        <v>93</v>
      </c>
    </row>
    <row r="15862" spans="1:8" x14ac:dyDescent="0.25">
      <c r="A15862" t="s">
        <v>483</v>
      </c>
      <c r="B15862" t="s">
        <v>11169</v>
      </c>
      <c r="C15862" t="s">
        <v>89</v>
      </c>
      <c r="D15862" t="s">
        <v>11170</v>
      </c>
      <c r="E15862" t="s">
        <v>2960</v>
      </c>
      <c r="F15862" t="s">
        <v>89</v>
      </c>
      <c r="G15862" t="s">
        <v>89</v>
      </c>
      <c r="H15862" t="s">
        <v>93</v>
      </c>
    </row>
    <row r="15863" spans="1:8" x14ac:dyDescent="0.25">
      <c r="A15863" t="s">
        <v>483</v>
      </c>
      <c r="B15863" t="s">
        <v>11171</v>
      </c>
      <c r="C15863" t="s">
        <v>89</v>
      </c>
      <c r="D15863" t="s">
        <v>11172</v>
      </c>
      <c r="E15863" t="s">
        <v>1744</v>
      </c>
      <c r="F15863" t="s">
        <v>89</v>
      </c>
      <c r="G15863" t="s">
        <v>89</v>
      </c>
      <c r="H15863" t="s">
        <v>93</v>
      </c>
    </row>
    <row r="15864" spans="1:8" x14ac:dyDescent="0.25">
      <c r="A15864" t="s">
        <v>483</v>
      </c>
      <c r="B15864" t="s">
        <v>11173</v>
      </c>
      <c r="C15864" t="s">
        <v>89</v>
      </c>
      <c r="D15864" t="s">
        <v>11174</v>
      </c>
      <c r="E15864" t="s">
        <v>1751</v>
      </c>
      <c r="F15864" t="s">
        <v>89</v>
      </c>
      <c r="G15864" t="s">
        <v>89</v>
      </c>
      <c r="H15864" t="s">
        <v>93</v>
      </c>
    </row>
    <row r="15865" spans="1:8" x14ac:dyDescent="0.25">
      <c r="A15865" t="s">
        <v>483</v>
      </c>
      <c r="B15865" t="s">
        <v>11175</v>
      </c>
      <c r="C15865" t="s">
        <v>89</v>
      </c>
      <c r="D15865" t="s">
        <v>11176</v>
      </c>
      <c r="E15865" t="s">
        <v>1207</v>
      </c>
      <c r="F15865" t="s">
        <v>89</v>
      </c>
      <c r="G15865" t="s">
        <v>89</v>
      </c>
      <c r="H15865" t="s">
        <v>93</v>
      </c>
    </row>
    <row r="15866" spans="1:8" x14ac:dyDescent="0.25">
      <c r="A15866" t="s">
        <v>483</v>
      </c>
      <c r="B15866" t="s">
        <v>11177</v>
      </c>
      <c r="C15866" t="s">
        <v>89</v>
      </c>
      <c r="D15866" t="s">
        <v>2832</v>
      </c>
      <c r="E15866" t="s">
        <v>1258</v>
      </c>
      <c r="F15866" t="s">
        <v>89</v>
      </c>
      <c r="G15866" t="s">
        <v>89</v>
      </c>
      <c r="H15866" t="s">
        <v>93</v>
      </c>
    </row>
    <row r="15867" spans="1:8" x14ac:dyDescent="0.25">
      <c r="A15867" t="s">
        <v>483</v>
      </c>
      <c r="B15867" t="s">
        <v>11178</v>
      </c>
      <c r="C15867" t="s">
        <v>89</v>
      </c>
      <c r="D15867" t="s">
        <v>2831</v>
      </c>
      <c r="E15867" t="s">
        <v>1093</v>
      </c>
      <c r="F15867" t="s">
        <v>89</v>
      </c>
      <c r="G15867" t="s">
        <v>89</v>
      </c>
      <c r="H15867" t="s">
        <v>93</v>
      </c>
    </row>
    <row r="15868" spans="1:8" x14ac:dyDescent="0.25">
      <c r="A15868" t="s">
        <v>483</v>
      </c>
      <c r="B15868" t="s">
        <v>11179</v>
      </c>
      <c r="C15868" t="s">
        <v>89</v>
      </c>
      <c r="D15868" t="s">
        <v>2829</v>
      </c>
      <c r="E15868" t="s">
        <v>1093</v>
      </c>
      <c r="F15868" t="s">
        <v>89</v>
      </c>
      <c r="G15868" t="s">
        <v>89</v>
      </c>
      <c r="H15868" t="s">
        <v>93</v>
      </c>
    </row>
    <row r="15869" spans="1:8" x14ac:dyDescent="0.25">
      <c r="A15869" t="s">
        <v>483</v>
      </c>
      <c r="B15869" t="s">
        <v>11180</v>
      </c>
      <c r="C15869" t="s">
        <v>89</v>
      </c>
      <c r="D15869" t="s">
        <v>2828</v>
      </c>
      <c r="E15869" t="s">
        <v>1194</v>
      </c>
      <c r="F15869" t="s">
        <v>89</v>
      </c>
      <c r="G15869" t="s">
        <v>89</v>
      </c>
      <c r="H15869" t="s">
        <v>93</v>
      </c>
    </row>
    <row r="15870" spans="1:8" x14ac:dyDescent="0.25">
      <c r="A15870" t="s">
        <v>483</v>
      </c>
      <c r="B15870" t="s">
        <v>11181</v>
      </c>
      <c r="C15870" t="s">
        <v>89</v>
      </c>
      <c r="D15870" t="s">
        <v>11182</v>
      </c>
      <c r="E15870" t="s">
        <v>1093</v>
      </c>
      <c r="F15870" t="s">
        <v>89</v>
      </c>
      <c r="G15870" t="s">
        <v>89</v>
      </c>
      <c r="H15870" t="s">
        <v>93</v>
      </c>
    </row>
    <row r="15871" spans="1:8" x14ac:dyDescent="0.25">
      <c r="A15871" t="s">
        <v>483</v>
      </c>
      <c r="B15871" t="s">
        <v>2128</v>
      </c>
      <c r="C15871" t="s">
        <v>89</v>
      </c>
      <c r="D15871" t="s">
        <v>2171</v>
      </c>
      <c r="E15871" t="s">
        <v>1238</v>
      </c>
      <c r="F15871" t="s">
        <v>89</v>
      </c>
      <c r="G15871" t="s">
        <v>89</v>
      </c>
      <c r="H15871" t="s">
        <v>93</v>
      </c>
    </row>
    <row r="15872" spans="1:8" x14ac:dyDescent="0.25">
      <c r="A15872" t="s">
        <v>483</v>
      </c>
      <c r="B15872" t="s">
        <v>11183</v>
      </c>
      <c r="C15872" t="s">
        <v>89</v>
      </c>
      <c r="D15872" t="s">
        <v>11184</v>
      </c>
      <c r="E15872" t="s">
        <v>1485</v>
      </c>
      <c r="F15872" t="s">
        <v>89</v>
      </c>
      <c r="G15872" t="s">
        <v>89</v>
      </c>
      <c r="H15872" t="s">
        <v>93</v>
      </c>
    </row>
    <row r="15873" spans="1:8" x14ac:dyDescent="0.25">
      <c r="A15873" t="s">
        <v>483</v>
      </c>
      <c r="B15873" t="s">
        <v>11185</v>
      </c>
      <c r="C15873" t="s">
        <v>89</v>
      </c>
      <c r="D15873" t="s">
        <v>11186</v>
      </c>
      <c r="E15873" t="s">
        <v>1258</v>
      </c>
      <c r="F15873" t="s">
        <v>89</v>
      </c>
      <c r="G15873" t="s">
        <v>89</v>
      </c>
      <c r="H15873" t="s">
        <v>93</v>
      </c>
    </row>
    <row r="15874" spans="1:8" x14ac:dyDescent="0.25">
      <c r="A15874" t="s">
        <v>483</v>
      </c>
      <c r="B15874" t="s">
        <v>11187</v>
      </c>
      <c r="C15874" t="s">
        <v>89</v>
      </c>
      <c r="D15874" t="s">
        <v>11188</v>
      </c>
      <c r="E15874" t="s">
        <v>1258</v>
      </c>
      <c r="F15874" t="s">
        <v>89</v>
      </c>
      <c r="G15874" t="s">
        <v>89</v>
      </c>
      <c r="H15874" t="s">
        <v>93</v>
      </c>
    </row>
    <row r="15875" spans="1:8" x14ac:dyDescent="0.25">
      <c r="A15875" t="s">
        <v>483</v>
      </c>
      <c r="B15875" t="s">
        <v>1392</v>
      </c>
      <c r="C15875" t="s">
        <v>89</v>
      </c>
      <c r="D15875" t="s">
        <v>89</v>
      </c>
      <c r="E15875" t="s">
        <v>1233</v>
      </c>
      <c r="F15875" t="s">
        <v>89</v>
      </c>
      <c r="G15875" t="s">
        <v>89</v>
      </c>
      <c r="H15875" t="s">
        <v>93</v>
      </c>
    </row>
    <row r="15876" spans="1:8" x14ac:dyDescent="0.25">
      <c r="A15876" t="s">
        <v>483</v>
      </c>
      <c r="B15876" t="s">
        <v>8779</v>
      </c>
      <c r="C15876" t="s">
        <v>89</v>
      </c>
      <c r="D15876" t="s">
        <v>89</v>
      </c>
      <c r="E15876" t="s">
        <v>1233</v>
      </c>
      <c r="F15876" t="s">
        <v>89</v>
      </c>
      <c r="G15876" t="s">
        <v>89</v>
      </c>
      <c r="H15876" t="s">
        <v>93</v>
      </c>
    </row>
    <row r="15877" spans="1:8" x14ac:dyDescent="0.25">
      <c r="A15877" t="s">
        <v>483</v>
      </c>
      <c r="B15877" t="s">
        <v>11189</v>
      </c>
      <c r="C15877" t="s">
        <v>89</v>
      </c>
      <c r="D15877" t="s">
        <v>89</v>
      </c>
      <c r="E15877" t="s">
        <v>1272</v>
      </c>
      <c r="F15877" t="s">
        <v>89</v>
      </c>
      <c r="G15877" t="s">
        <v>89</v>
      </c>
      <c r="H15877" t="s">
        <v>93</v>
      </c>
    </row>
    <row r="15878" spans="1:8" x14ac:dyDescent="0.25">
      <c r="A15878" t="s">
        <v>483</v>
      </c>
      <c r="B15878" t="s">
        <v>11190</v>
      </c>
      <c r="C15878" t="s">
        <v>89</v>
      </c>
      <c r="D15878" t="s">
        <v>89</v>
      </c>
      <c r="E15878" t="s">
        <v>1135</v>
      </c>
      <c r="F15878" t="s">
        <v>89</v>
      </c>
      <c r="G15878" t="s">
        <v>89</v>
      </c>
      <c r="H15878" t="s">
        <v>93</v>
      </c>
    </row>
    <row r="15879" spans="1:8" x14ac:dyDescent="0.25">
      <c r="A15879" t="s">
        <v>483</v>
      </c>
      <c r="B15879" t="s">
        <v>11191</v>
      </c>
      <c r="C15879" t="s">
        <v>89</v>
      </c>
      <c r="D15879" t="s">
        <v>89</v>
      </c>
      <c r="E15879" t="s">
        <v>1135</v>
      </c>
      <c r="F15879" t="s">
        <v>89</v>
      </c>
      <c r="G15879" t="s">
        <v>89</v>
      </c>
      <c r="H15879" t="s">
        <v>93</v>
      </c>
    </row>
    <row r="15880" spans="1:8" x14ac:dyDescent="0.25">
      <c r="A15880" t="s">
        <v>483</v>
      </c>
      <c r="B15880" t="s">
        <v>11192</v>
      </c>
      <c r="C15880" t="s">
        <v>89</v>
      </c>
      <c r="D15880" t="s">
        <v>89</v>
      </c>
      <c r="E15880" t="s">
        <v>1272</v>
      </c>
      <c r="F15880" t="s">
        <v>89</v>
      </c>
      <c r="G15880" t="s">
        <v>89</v>
      </c>
      <c r="H15880" t="s">
        <v>93</v>
      </c>
    </row>
    <row r="15881" spans="1:8" x14ac:dyDescent="0.25">
      <c r="A15881" t="s">
        <v>483</v>
      </c>
      <c r="B15881" t="s">
        <v>11193</v>
      </c>
      <c r="C15881" t="s">
        <v>89</v>
      </c>
      <c r="D15881" t="s">
        <v>89</v>
      </c>
      <c r="E15881" t="s">
        <v>1135</v>
      </c>
      <c r="F15881" t="s">
        <v>89</v>
      </c>
      <c r="G15881" t="s">
        <v>89</v>
      </c>
      <c r="H15881" t="s">
        <v>93</v>
      </c>
    </row>
    <row r="15882" spans="1:8" x14ac:dyDescent="0.25">
      <c r="A15882" t="s">
        <v>483</v>
      </c>
      <c r="B15882" t="s">
        <v>11194</v>
      </c>
      <c r="C15882" t="s">
        <v>89</v>
      </c>
      <c r="D15882" t="s">
        <v>89</v>
      </c>
      <c r="E15882" t="s">
        <v>1135</v>
      </c>
      <c r="F15882" t="s">
        <v>89</v>
      </c>
      <c r="G15882" t="s">
        <v>89</v>
      </c>
      <c r="H15882" t="s">
        <v>93</v>
      </c>
    </row>
    <row r="15883" spans="1:8" x14ac:dyDescent="0.25">
      <c r="A15883" t="s">
        <v>483</v>
      </c>
      <c r="B15883" t="s">
        <v>11195</v>
      </c>
      <c r="C15883" t="s">
        <v>89</v>
      </c>
      <c r="D15883" t="s">
        <v>89</v>
      </c>
      <c r="E15883" t="s">
        <v>1135</v>
      </c>
      <c r="F15883" t="s">
        <v>89</v>
      </c>
      <c r="G15883" t="s">
        <v>89</v>
      </c>
      <c r="H15883" t="s">
        <v>93</v>
      </c>
    </row>
    <row r="15884" spans="1:8" x14ac:dyDescent="0.25">
      <c r="A15884" t="s">
        <v>483</v>
      </c>
      <c r="B15884" t="s">
        <v>2147</v>
      </c>
      <c r="C15884" t="s">
        <v>89</v>
      </c>
      <c r="D15884" t="s">
        <v>11196</v>
      </c>
      <c r="E15884" t="s">
        <v>1093</v>
      </c>
      <c r="F15884" t="s">
        <v>89</v>
      </c>
      <c r="G15884" t="s">
        <v>89</v>
      </c>
      <c r="H15884" t="s">
        <v>93</v>
      </c>
    </row>
    <row r="15885" spans="1:8" x14ac:dyDescent="0.25">
      <c r="A15885" t="s">
        <v>483</v>
      </c>
      <c r="B15885" t="s">
        <v>11197</v>
      </c>
      <c r="C15885" t="s">
        <v>89</v>
      </c>
      <c r="D15885" t="s">
        <v>89</v>
      </c>
      <c r="E15885" t="s">
        <v>1105</v>
      </c>
      <c r="F15885" t="s">
        <v>89</v>
      </c>
      <c r="G15885" t="s">
        <v>89</v>
      </c>
      <c r="H15885" t="s">
        <v>93</v>
      </c>
    </row>
    <row r="15886" spans="1:8" x14ac:dyDescent="0.25">
      <c r="A15886" t="s">
        <v>483</v>
      </c>
      <c r="B15886" t="s">
        <v>5600</v>
      </c>
      <c r="C15886" t="s">
        <v>89</v>
      </c>
      <c r="D15886" t="s">
        <v>89</v>
      </c>
      <c r="E15886" t="s">
        <v>1097</v>
      </c>
      <c r="F15886" t="s">
        <v>89</v>
      </c>
      <c r="G15886" t="s">
        <v>89</v>
      </c>
      <c r="H15886" t="s">
        <v>93</v>
      </c>
    </row>
    <row r="15887" spans="1:8" x14ac:dyDescent="0.25">
      <c r="A15887" t="s">
        <v>483</v>
      </c>
      <c r="B15887" t="s">
        <v>11198</v>
      </c>
      <c r="C15887" t="s">
        <v>89</v>
      </c>
      <c r="D15887" t="s">
        <v>89</v>
      </c>
      <c r="E15887" t="s">
        <v>1105</v>
      </c>
      <c r="F15887" t="s">
        <v>89</v>
      </c>
      <c r="G15887" t="s">
        <v>89</v>
      </c>
      <c r="H15887" t="s">
        <v>93</v>
      </c>
    </row>
    <row r="15888" spans="1:8" x14ac:dyDescent="0.25">
      <c r="A15888" t="s">
        <v>483</v>
      </c>
      <c r="B15888" t="s">
        <v>11199</v>
      </c>
      <c r="C15888" t="s">
        <v>89</v>
      </c>
      <c r="D15888" t="s">
        <v>89</v>
      </c>
      <c r="E15888" t="s">
        <v>1097</v>
      </c>
      <c r="F15888" t="s">
        <v>89</v>
      </c>
      <c r="G15888" t="s">
        <v>89</v>
      </c>
      <c r="H15888" t="s">
        <v>93</v>
      </c>
    </row>
    <row r="15889" spans="1:8" x14ac:dyDescent="0.25">
      <c r="A15889" t="s">
        <v>483</v>
      </c>
      <c r="B15889" t="s">
        <v>11200</v>
      </c>
      <c r="C15889" t="s">
        <v>89</v>
      </c>
      <c r="D15889" t="s">
        <v>89</v>
      </c>
      <c r="E15889" t="s">
        <v>1105</v>
      </c>
      <c r="F15889" t="s">
        <v>89</v>
      </c>
      <c r="G15889" t="s">
        <v>89</v>
      </c>
      <c r="H15889" t="s">
        <v>93</v>
      </c>
    </row>
    <row r="15890" spans="1:8" x14ac:dyDescent="0.25">
      <c r="A15890" t="s">
        <v>483</v>
      </c>
      <c r="B15890" t="s">
        <v>11201</v>
      </c>
      <c r="C15890" t="s">
        <v>89</v>
      </c>
      <c r="D15890" t="s">
        <v>89</v>
      </c>
      <c r="E15890" t="s">
        <v>1097</v>
      </c>
      <c r="F15890" t="s">
        <v>89</v>
      </c>
      <c r="G15890" t="s">
        <v>89</v>
      </c>
      <c r="H15890" t="s">
        <v>93</v>
      </c>
    </row>
    <row r="15891" spans="1:8" x14ac:dyDescent="0.25">
      <c r="A15891" t="s">
        <v>483</v>
      </c>
      <c r="B15891" t="s">
        <v>11202</v>
      </c>
      <c r="C15891" t="s">
        <v>89</v>
      </c>
      <c r="D15891" t="s">
        <v>89</v>
      </c>
      <c r="E15891" t="s">
        <v>1105</v>
      </c>
      <c r="F15891" t="s">
        <v>89</v>
      </c>
      <c r="G15891" t="s">
        <v>89</v>
      </c>
      <c r="H15891" t="s">
        <v>93</v>
      </c>
    </row>
    <row r="15892" spans="1:8" x14ac:dyDescent="0.25">
      <c r="A15892" t="s">
        <v>483</v>
      </c>
      <c r="B15892" t="s">
        <v>11203</v>
      </c>
      <c r="C15892" t="s">
        <v>89</v>
      </c>
      <c r="D15892" t="s">
        <v>89</v>
      </c>
      <c r="E15892" t="s">
        <v>1097</v>
      </c>
      <c r="F15892" t="s">
        <v>89</v>
      </c>
      <c r="G15892" t="s">
        <v>89</v>
      </c>
      <c r="H15892" t="s">
        <v>93</v>
      </c>
    </row>
    <row r="15893" spans="1:8" x14ac:dyDescent="0.25">
      <c r="A15893" t="s">
        <v>483</v>
      </c>
      <c r="B15893" t="s">
        <v>2145</v>
      </c>
      <c r="C15893" t="s">
        <v>89</v>
      </c>
      <c r="D15893" t="s">
        <v>89</v>
      </c>
      <c r="E15893" t="s">
        <v>1097</v>
      </c>
      <c r="F15893" t="s">
        <v>89</v>
      </c>
      <c r="G15893" t="s">
        <v>89</v>
      </c>
      <c r="H15893" t="s">
        <v>93</v>
      </c>
    </row>
    <row r="15894" spans="1:8" x14ac:dyDescent="0.25">
      <c r="A15894" t="s">
        <v>483</v>
      </c>
      <c r="B15894" t="s">
        <v>2148</v>
      </c>
      <c r="C15894" t="s">
        <v>89</v>
      </c>
      <c r="D15894" t="s">
        <v>89</v>
      </c>
      <c r="E15894" t="s">
        <v>1105</v>
      </c>
      <c r="F15894" t="s">
        <v>89</v>
      </c>
      <c r="G15894" t="s">
        <v>89</v>
      </c>
      <c r="H15894" t="s">
        <v>93</v>
      </c>
    </row>
    <row r="15895" spans="1:8" x14ac:dyDescent="0.25">
      <c r="A15895" t="s">
        <v>483</v>
      </c>
      <c r="B15895" t="s">
        <v>5607</v>
      </c>
      <c r="C15895" t="s">
        <v>89</v>
      </c>
      <c r="D15895" t="s">
        <v>89</v>
      </c>
      <c r="E15895" t="s">
        <v>1205</v>
      </c>
      <c r="F15895" t="s">
        <v>89</v>
      </c>
      <c r="G15895" t="s">
        <v>89</v>
      </c>
      <c r="H15895" t="s">
        <v>93</v>
      </c>
    </row>
    <row r="15896" spans="1:8" x14ac:dyDescent="0.25">
      <c r="A15896" t="s">
        <v>483</v>
      </c>
      <c r="B15896" t="s">
        <v>5603</v>
      </c>
      <c r="C15896" t="s">
        <v>89</v>
      </c>
      <c r="D15896" t="s">
        <v>89</v>
      </c>
      <c r="E15896" t="s">
        <v>1094</v>
      </c>
      <c r="F15896" t="s">
        <v>89</v>
      </c>
      <c r="G15896" t="s">
        <v>89</v>
      </c>
      <c r="H15896" t="s">
        <v>93</v>
      </c>
    </row>
    <row r="15897" spans="1:8" x14ac:dyDescent="0.25">
      <c r="A15897" t="s">
        <v>483</v>
      </c>
      <c r="B15897" t="s">
        <v>5602</v>
      </c>
      <c r="C15897" t="s">
        <v>89</v>
      </c>
      <c r="D15897" t="s">
        <v>89</v>
      </c>
      <c r="E15897" t="s">
        <v>1105</v>
      </c>
      <c r="F15897" t="s">
        <v>89</v>
      </c>
      <c r="G15897" t="s">
        <v>89</v>
      </c>
      <c r="H15897" t="s">
        <v>93</v>
      </c>
    </row>
    <row r="15898" spans="1:8" x14ac:dyDescent="0.25">
      <c r="A15898" t="s">
        <v>483</v>
      </c>
      <c r="B15898" t="s">
        <v>11204</v>
      </c>
      <c r="C15898" t="s">
        <v>89</v>
      </c>
      <c r="D15898" t="s">
        <v>89</v>
      </c>
      <c r="E15898" t="s">
        <v>1097</v>
      </c>
      <c r="F15898" t="s">
        <v>89</v>
      </c>
      <c r="G15898" t="s">
        <v>89</v>
      </c>
      <c r="H15898" t="s">
        <v>93</v>
      </c>
    </row>
    <row r="15899" spans="1:8" x14ac:dyDescent="0.25">
      <c r="A15899" t="s">
        <v>483</v>
      </c>
      <c r="B15899" t="s">
        <v>11205</v>
      </c>
      <c r="C15899" t="s">
        <v>89</v>
      </c>
      <c r="D15899" t="s">
        <v>89</v>
      </c>
      <c r="E15899" t="s">
        <v>1097</v>
      </c>
      <c r="F15899" t="s">
        <v>89</v>
      </c>
      <c r="G15899" t="s">
        <v>89</v>
      </c>
      <c r="H15899" t="s">
        <v>93</v>
      </c>
    </row>
    <row r="15900" spans="1:8" x14ac:dyDescent="0.25">
      <c r="A15900" t="s">
        <v>483</v>
      </c>
      <c r="B15900" t="s">
        <v>5605</v>
      </c>
      <c r="C15900" t="s">
        <v>89</v>
      </c>
      <c r="D15900" t="s">
        <v>89</v>
      </c>
      <c r="E15900" t="s">
        <v>1093</v>
      </c>
      <c r="F15900" t="s">
        <v>89</v>
      </c>
      <c r="G15900" t="s">
        <v>89</v>
      </c>
      <c r="H15900" t="s">
        <v>93</v>
      </c>
    </row>
    <row r="15901" spans="1:8" x14ac:dyDescent="0.25">
      <c r="A15901" t="s">
        <v>483</v>
      </c>
      <c r="B15901" t="s">
        <v>2140</v>
      </c>
      <c r="C15901" t="s">
        <v>89</v>
      </c>
      <c r="D15901" t="s">
        <v>89</v>
      </c>
      <c r="E15901" t="s">
        <v>1105</v>
      </c>
      <c r="F15901" t="s">
        <v>89</v>
      </c>
      <c r="G15901" t="s">
        <v>89</v>
      </c>
      <c r="H15901" t="s">
        <v>93</v>
      </c>
    </row>
    <row r="15902" spans="1:8" x14ac:dyDescent="0.25">
      <c r="A15902" t="s">
        <v>483</v>
      </c>
      <c r="B15902" t="s">
        <v>11206</v>
      </c>
      <c r="C15902" t="s">
        <v>89</v>
      </c>
      <c r="D15902" t="s">
        <v>89</v>
      </c>
      <c r="E15902" t="s">
        <v>1097</v>
      </c>
      <c r="F15902" t="s">
        <v>89</v>
      </c>
      <c r="G15902" t="s">
        <v>89</v>
      </c>
      <c r="H15902" t="s">
        <v>93</v>
      </c>
    </row>
    <row r="15903" spans="1:8" x14ac:dyDescent="0.25">
      <c r="A15903" t="s">
        <v>483</v>
      </c>
      <c r="B15903" t="s">
        <v>11207</v>
      </c>
      <c r="C15903" t="s">
        <v>89</v>
      </c>
      <c r="D15903" t="s">
        <v>89</v>
      </c>
      <c r="E15903" t="s">
        <v>1105</v>
      </c>
      <c r="F15903" t="s">
        <v>89</v>
      </c>
      <c r="G15903" t="s">
        <v>89</v>
      </c>
      <c r="H15903" t="s">
        <v>93</v>
      </c>
    </row>
    <row r="15904" spans="1:8" x14ac:dyDescent="0.25">
      <c r="A15904" t="s">
        <v>483</v>
      </c>
      <c r="B15904" t="s">
        <v>11208</v>
      </c>
      <c r="C15904" t="s">
        <v>89</v>
      </c>
      <c r="D15904" t="s">
        <v>89</v>
      </c>
      <c r="E15904" t="s">
        <v>1105</v>
      </c>
      <c r="F15904" t="s">
        <v>89</v>
      </c>
      <c r="G15904" t="s">
        <v>89</v>
      </c>
      <c r="H15904" t="s">
        <v>93</v>
      </c>
    </row>
    <row r="15905" spans="1:8" x14ac:dyDescent="0.25">
      <c r="A15905" t="s">
        <v>483</v>
      </c>
      <c r="B15905" t="s">
        <v>11209</v>
      </c>
      <c r="C15905" t="s">
        <v>89</v>
      </c>
      <c r="D15905" t="s">
        <v>89</v>
      </c>
      <c r="E15905" t="s">
        <v>1105</v>
      </c>
      <c r="F15905" t="s">
        <v>89</v>
      </c>
      <c r="G15905" t="s">
        <v>89</v>
      </c>
      <c r="H15905" t="s">
        <v>93</v>
      </c>
    </row>
    <row r="15906" spans="1:8" x14ac:dyDescent="0.25">
      <c r="A15906" t="s">
        <v>483</v>
      </c>
      <c r="B15906" t="s">
        <v>11210</v>
      </c>
      <c r="C15906" t="s">
        <v>89</v>
      </c>
      <c r="D15906" t="s">
        <v>89</v>
      </c>
      <c r="E15906" t="s">
        <v>1105</v>
      </c>
      <c r="F15906" t="s">
        <v>89</v>
      </c>
      <c r="G15906" t="s">
        <v>89</v>
      </c>
      <c r="H15906" t="s">
        <v>93</v>
      </c>
    </row>
    <row r="15907" spans="1:8" x14ac:dyDescent="0.25">
      <c r="A15907" t="s">
        <v>483</v>
      </c>
      <c r="B15907" t="s">
        <v>11211</v>
      </c>
      <c r="C15907" t="s">
        <v>89</v>
      </c>
      <c r="D15907" t="s">
        <v>89</v>
      </c>
      <c r="E15907" t="s">
        <v>1238</v>
      </c>
      <c r="F15907" t="s">
        <v>89</v>
      </c>
      <c r="G15907" t="s">
        <v>89</v>
      </c>
      <c r="H15907" t="s">
        <v>93</v>
      </c>
    </row>
    <row r="15908" spans="1:8" x14ac:dyDescent="0.25">
      <c r="A15908" t="s">
        <v>483</v>
      </c>
      <c r="B15908" t="s">
        <v>5611</v>
      </c>
      <c r="C15908" t="s">
        <v>89</v>
      </c>
      <c r="D15908" t="s">
        <v>89</v>
      </c>
      <c r="E15908" t="s">
        <v>1097</v>
      </c>
      <c r="F15908" t="s">
        <v>89</v>
      </c>
      <c r="G15908" t="s">
        <v>89</v>
      </c>
      <c r="H15908" t="s">
        <v>93</v>
      </c>
    </row>
    <row r="15909" spans="1:8" x14ac:dyDescent="0.25">
      <c r="A15909" t="s">
        <v>483</v>
      </c>
      <c r="B15909" t="s">
        <v>11212</v>
      </c>
      <c r="C15909" t="s">
        <v>89</v>
      </c>
      <c r="D15909" t="s">
        <v>89</v>
      </c>
      <c r="E15909" t="s">
        <v>1105</v>
      </c>
      <c r="F15909" t="s">
        <v>89</v>
      </c>
      <c r="G15909" t="s">
        <v>89</v>
      </c>
      <c r="H15909" t="s">
        <v>93</v>
      </c>
    </row>
    <row r="15910" spans="1:8" x14ac:dyDescent="0.25">
      <c r="A15910" t="s">
        <v>483</v>
      </c>
      <c r="B15910" t="s">
        <v>11213</v>
      </c>
      <c r="C15910" t="s">
        <v>89</v>
      </c>
      <c r="D15910" t="s">
        <v>89</v>
      </c>
      <c r="E15910" t="s">
        <v>1097</v>
      </c>
      <c r="F15910" t="s">
        <v>89</v>
      </c>
      <c r="G15910" t="s">
        <v>89</v>
      </c>
      <c r="H15910" t="s">
        <v>93</v>
      </c>
    </row>
    <row r="15911" spans="1:8" x14ac:dyDescent="0.25">
      <c r="A15911" t="s">
        <v>483</v>
      </c>
      <c r="B15911" t="s">
        <v>11214</v>
      </c>
      <c r="C15911" t="s">
        <v>89</v>
      </c>
      <c r="D15911" t="s">
        <v>89</v>
      </c>
      <c r="E15911" t="s">
        <v>1105</v>
      </c>
      <c r="F15911" t="s">
        <v>89</v>
      </c>
      <c r="G15911" t="s">
        <v>89</v>
      </c>
      <c r="H15911" t="s">
        <v>93</v>
      </c>
    </row>
    <row r="15912" spans="1:8" x14ac:dyDescent="0.25">
      <c r="A15912" t="s">
        <v>483</v>
      </c>
      <c r="B15912" t="s">
        <v>5612</v>
      </c>
      <c r="C15912" t="s">
        <v>89</v>
      </c>
      <c r="D15912" t="s">
        <v>89</v>
      </c>
      <c r="E15912" t="s">
        <v>1093</v>
      </c>
      <c r="F15912" t="s">
        <v>89</v>
      </c>
      <c r="G15912" t="s">
        <v>89</v>
      </c>
      <c r="H15912" t="s">
        <v>93</v>
      </c>
    </row>
    <row r="15913" spans="1:8" x14ac:dyDescent="0.25">
      <c r="A15913" t="s">
        <v>483</v>
      </c>
      <c r="B15913" t="s">
        <v>11215</v>
      </c>
      <c r="C15913" t="s">
        <v>89</v>
      </c>
      <c r="D15913" t="s">
        <v>89</v>
      </c>
      <c r="E15913" t="s">
        <v>1097</v>
      </c>
      <c r="F15913" t="s">
        <v>89</v>
      </c>
      <c r="G15913" t="s">
        <v>89</v>
      </c>
      <c r="H15913" t="s">
        <v>93</v>
      </c>
    </row>
    <row r="15914" spans="1:8" x14ac:dyDescent="0.25">
      <c r="A15914" t="s">
        <v>483</v>
      </c>
      <c r="B15914" t="s">
        <v>11216</v>
      </c>
      <c r="C15914" t="s">
        <v>89</v>
      </c>
      <c r="D15914" t="s">
        <v>89</v>
      </c>
      <c r="E15914" t="s">
        <v>1105</v>
      </c>
      <c r="F15914" t="s">
        <v>89</v>
      </c>
      <c r="G15914" t="s">
        <v>89</v>
      </c>
      <c r="H15914" t="s">
        <v>93</v>
      </c>
    </row>
    <row r="15915" spans="1:8" x14ac:dyDescent="0.25">
      <c r="A15915" t="s">
        <v>483</v>
      </c>
      <c r="B15915" t="s">
        <v>11217</v>
      </c>
      <c r="C15915" t="s">
        <v>89</v>
      </c>
      <c r="D15915" t="s">
        <v>89</v>
      </c>
      <c r="E15915" t="s">
        <v>1097</v>
      </c>
      <c r="F15915" t="s">
        <v>89</v>
      </c>
      <c r="G15915" t="s">
        <v>89</v>
      </c>
      <c r="H15915" t="s">
        <v>93</v>
      </c>
    </row>
    <row r="15916" spans="1:8" x14ac:dyDescent="0.25">
      <c r="A15916" t="s">
        <v>483</v>
      </c>
      <c r="B15916" t="s">
        <v>11218</v>
      </c>
      <c r="C15916" t="s">
        <v>89</v>
      </c>
      <c r="D15916" t="s">
        <v>89</v>
      </c>
      <c r="E15916" t="s">
        <v>1097</v>
      </c>
      <c r="F15916" t="s">
        <v>89</v>
      </c>
      <c r="G15916" t="s">
        <v>89</v>
      </c>
      <c r="H15916" t="s">
        <v>93</v>
      </c>
    </row>
    <row r="15917" spans="1:8" x14ac:dyDescent="0.25">
      <c r="A15917" t="s">
        <v>483</v>
      </c>
      <c r="B15917" t="s">
        <v>11219</v>
      </c>
      <c r="C15917" t="s">
        <v>89</v>
      </c>
      <c r="D15917" t="s">
        <v>89</v>
      </c>
      <c r="E15917" t="s">
        <v>1097</v>
      </c>
      <c r="F15917" t="s">
        <v>89</v>
      </c>
      <c r="G15917" t="s">
        <v>89</v>
      </c>
      <c r="H15917" t="s">
        <v>93</v>
      </c>
    </row>
    <row r="15918" spans="1:8" x14ac:dyDescent="0.25">
      <c r="A15918" t="s">
        <v>483</v>
      </c>
      <c r="B15918" t="s">
        <v>11220</v>
      </c>
      <c r="C15918" t="s">
        <v>89</v>
      </c>
      <c r="D15918" t="s">
        <v>89</v>
      </c>
      <c r="E15918" t="s">
        <v>1105</v>
      </c>
      <c r="F15918" t="s">
        <v>89</v>
      </c>
      <c r="G15918" t="s">
        <v>89</v>
      </c>
      <c r="H15918" t="s">
        <v>93</v>
      </c>
    </row>
    <row r="15919" spans="1:8" x14ac:dyDescent="0.25">
      <c r="A15919" t="s">
        <v>483</v>
      </c>
      <c r="B15919" t="s">
        <v>11221</v>
      </c>
      <c r="C15919" t="s">
        <v>89</v>
      </c>
      <c r="D15919" t="s">
        <v>89</v>
      </c>
      <c r="E15919" t="s">
        <v>1105</v>
      </c>
      <c r="F15919" t="s">
        <v>89</v>
      </c>
      <c r="G15919" t="s">
        <v>89</v>
      </c>
      <c r="H15919" t="s">
        <v>93</v>
      </c>
    </row>
    <row r="15920" spans="1:8" x14ac:dyDescent="0.25">
      <c r="A15920" t="s">
        <v>483</v>
      </c>
      <c r="B15920" t="s">
        <v>11222</v>
      </c>
      <c r="C15920" t="s">
        <v>89</v>
      </c>
      <c r="D15920" t="s">
        <v>89</v>
      </c>
      <c r="E15920" t="s">
        <v>1105</v>
      </c>
      <c r="F15920" t="s">
        <v>89</v>
      </c>
      <c r="G15920" t="s">
        <v>89</v>
      </c>
      <c r="H15920" t="s">
        <v>93</v>
      </c>
    </row>
    <row r="15921" spans="1:8" x14ac:dyDescent="0.25">
      <c r="A15921" t="s">
        <v>483</v>
      </c>
      <c r="B15921" t="s">
        <v>11223</v>
      </c>
      <c r="C15921" t="s">
        <v>89</v>
      </c>
      <c r="D15921" t="s">
        <v>89</v>
      </c>
      <c r="E15921" t="s">
        <v>1105</v>
      </c>
      <c r="F15921" t="s">
        <v>89</v>
      </c>
      <c r="G15921" t="s">
        <v>89</v>
      </c>
      <c r="H15921" t="s">
        <v>93</v>
      </c>
    </row>
    <row r="15922" spans="1:8" x14ac:dyDescent="0.25">
      <c r="A15922" t="s">
        <v>483</v>
      </c>
      <c r="B15922" t="s">
        <v>11224</v>
      </c>
      <c r="C15922" t="s">
        <v>89</v>
      </c>
      <c r="D15922" t="s">
        <v>89</v>
      </c>
      <c r="E15922" t="s">
        <v>1097</v>
      </c>
      <c r="F15922" t="s">
        <v>89</v>
      </c>
      <c r="G15922" t="s">
        <v>89</v>
      </c>
      <c r="H15922" t="s">
        <v>93</v>
      </c>
    </row>
    <row r="15923" spans="1:8" x14ac:dyDescent="0.25">
      <c r="A15923" t="s">
        <v>483</v>
      </c>
      <c r="B15923" t="s">
        <v>11225</v>
      </c>
      <c r="C15923" t="s">
        <v>89</v>
      </c>
      <c r="D15923" t="s">
        <v>89</v>
      </c>
      <c r="E15923" t="s">
        <v>1097</v>
      </c>
      <c r="F15923" t="s">
        <v>89</v>
      </c>
      <c r="G15923" t="s">
        <v>89</v>
      </c>
      <c r="H15923" t="s">
        <v>93</v>
      </c>
    </row>
    <row r="15924" spans="1:8" x14ac:dyDescent="0.25">
      <c r="A15924" t="s">
        <v>483</v>
      </c>
      <c r="B15924" t="s">
        <v>11226</v>
      </c>
      <c r="C15924" t="s">
        <v>89</v>
      </c>
      <c r="D15924" t="s">
        <v>89</v>
      </c>
      <c r="E15924" t="s">
        <v>1105</v>
      </c>
      <c r="F15924" t="s">
        <v>89</v>
      </c>
      <c r="G15924" t="s">
        <v>89</v>
      </c>
      <c r="H15924" t="s">
        <v>93</v>
      </c>
    </row>
    <row r="15925" spans="1:8" x14ac:dyDescent="0.25">
      <c r="A15925" t="s">
        <v>483</v>
      </c>
      <c r="B15925" t="s">
        <v>11227</v>
      </c>
      <c r="C15925" t="s">
        <v>89</v>
      </c>
      <c r="D15925" t="s">
        <v>89</v>
      </c>
      <c r="E15925" t="s">
        <v>1105</v>
      </c>
      <c r="F15925" t="s">
        <v>89</v>
      </c>
      <c r="G15925" t="s">
        <v>89</v>
      </c>
      <c r="H15925" t="s">
        <v>93</v>
      </c>
    </row>
    <row r="15926" spans="1:8" x14ac:dyDescent="0.25">
      <c r="A15926" t="s">
        <v>483</v>
      </c>
      <c r="B15926" t="s">
        <v>11228</v>
      </c>
      <c r="C15926" t="s">
        <v>89</v>
      </c>
      <c r="D15926" t="s">
        <v>89</v>
      </c>
      <c r="E15926" t="s">
        <v>1097</v>
      </c>
      <c r="F15926" t="s">
        <v>89</v>
      </c>
      <c r="G15926" t="s">
        <v>89</v>
      </c>
      <c r="H15926" t="s">
        <v>93</v>
      </c>
    </row>
    <row r="15927" spans="1:8" x14ac:dyDescent="0.25">
      <c r="A15927" t="s">
        <v>483</v>
      </c>
      <c r="B15927" t="s">
        <v>11167</v>
      </c>
      <c r="C15927" t="s">
        <v>89</v>
      </c>
      <c r="D15927" t="s">
        <v>89</v>
      </c>
      <c r="E15927" t="s">
        <v>1218</v>
      </c>
      <c r="F15927" t="s">
        <v>89</v>
      </c>
      <c r="G15927" t="s">
        <v>89</v>
      </c>
      <c r="H15927" t="s">
        <v>93</v>
      </c>
    </row>
    <row r="15928" spans="1:8" x14ac:dyDescent="0.25">
      <c r="A15928" t="s">
        <v>483</v>
      </c>
      <c r="B15928" t="s">
        <v>11229</v>
      </c>
      <c r="C15928" t="s">
        <v>89</v>
      </c>
      <c r="D15928" t="s">
        <v>89</v>
      </c>
      <c r="E15928" t="s">
        <v>1093</v>
      </c>
      <c r="F15928" t="s">
        <v>89</v>
      </c>
      <c r="G15928" t="s">
        <v>89</v>
      </c>
      <c r="H15928" t="s">
        <v>93</v>
      </c>
    </row>
    <row r="15929" spans="1:8" x14ac:dyDescent="0.25">
      <c r="A15929" t="s">
        <v>483</v>
      </c>
      <c r="B15929" t="s">
        <v>11230</v>
      </c>
      <c r="C15929" t="s">
        <v>89</v>
      </c>
      <c r="D15929" t="s">
        <v>89</v>
      </c>
      <c r="E15929" t="s">
        <v>1097</v>
      </c>
      <c r="F15929" t="s">
        <v>89</v>
      </c>
      <c r="G15929" t="s">
        <v>89</v>
      </c>
      <c r="H15929" t="s">
        <v>93</v>
      </c>
    </row>
    <row r="15930" spans="1:8" x14ac:dyDescent="0.25">
      <c r="A15930" t="s">
        <v>483</v>
      </c>
      <c r="B15930" t="s">
        <v>11231</v>
      </c>
      <c r="C15930" t="s">
        <v>89</v>
      </c>
      <c r="D15930" t="s">
        <v>89</v>
      </c>
      <c r="E15930" t="s">
        <v>1093</v>
      </c>
      <c r="F15930" t="s">
        <v>89</v>
      </c>
      <c r="G15930" t="s">
        <v>89</v>
      </c>
      <c r="H15930" t="s">
        <v>93</v>
      </c>
    </row>
    <row r="15931" spans="1:8" x14ac:dyDescent="0.25">
      <c r="A15931" t="s">
        <v>483</v>
      </c>
      <c r="B15931" t="s">
        <v>11232</v>
      </c>
      <c r="C15931" t="s">
        <v>89</v>
      </c>
      <c r="D15931" t="s">
        <v>89</v>
      </c>
      <c r="E15931" t="s">
        <v>1093</v>
      </c>
      <c r="F15931" t="s">
        <v>89</v>
      </c>
      <c r="G15931" t="s">
        <v>89</v>
      </c>
      <c r="H15931" t="s">
        <v>93</v>
      </c>
    </row>
    <row r="15932" spans="1:8" x14ac:dyDescent="0.25">
      <c r="A15932" t="s">
        <v>483</v>
      </c>
      <c r="B15932" t="s">
        <v>11233</v>
      </c>
      <c r="C15932" t="s">
        <v>89</v>
      </c>
      <c r="D15932" t="s">
        <v>89</v>
      </c>
      <c r="E15932" t="s">
        <v>1097</v>
      </c>
      <c r="F15932" t="s">
        <v>89</v>
      </c>
      <c r="G15932" t="s">
        <v>89</v>
      </c>
      <c r="H15932" t="s">
        <v>93</v>
      </c>
    </row>
    <row r="15933" spans="1:8" x14ac:dyDescent="0.25">
      <c r="A15933" t="s">
        <v>483</v>
      </c>
      <c r="B15933" t="s">
        <v>11234</v>
      </c>
      <c r="C15933" t="s">
        <v>89</v>
      </c>
      <c r="D15933" t="s">
        <v>89</v>
      </c>
      <c r="E15933" t="s">
        <v>1097</v>
      </c>
      <c r="F15933" t="s">
        <v>89</v>
      </c>
      <c r="G15933" t="s">
        <v>89</v>
      </c>
      <c r="H15933" t="s">
        <v>93</v>
      </c>
    </row>
    <row r="15934" spans="1:8" x14ac:dyDescent="0.25">
      <c r="A15934" t="s">
        <v>483</v>
      </c>
      <c r="B15934" t="s">
        <v>11235</v>
      </c>
      <c r="C15934" t="s">
        <v>89</v>
      </c>
      <c r="D15934" t="s">
        <v>89</v>
      </c>
      <c r="E15934" t="s">
        <v>1105</v>
      </c>
      <c r="F15934" t="s">
        <v>89</v>
      </c>
      <c r="G15934" t="s">
        <v>89</v>
      </c>
      <c r="H15934" t="s">
        <v>93</v>
      </c>
    </row>
    <row r="15935" spans="1:8" x14ac:dyDescent="0.25">
      <c r="A15935" t="s">
        <v>483</v>
      </c>
      <c r="B15935" t="s">
        <v>11236</v>
      </c>
      <c r="C15935" t="s">
        <v>89</v>
      </c>
      <c r="D15935" t="s">
        <v>89</v>
      </c>
      <c r="E15935" t="s">
        <v>1105</v>
      </c>
      <c r="F15935" t="s">
        <v>89</v>
      </c>
      <c r="G15935" t="s">
        <v>89</v>
      </c>
      <c r="H15935" t="s">
        <v>93</v>
      </c>
    </row>
    <row r="15936" spans="1:8" x14ac:dyDescent="0.25">
      <c r="A15936" t="s">
        <v>483</v>
      </c>
      <c r="B15936" t="s">
        <v>11237</v>
      </c>
      <c r="C15936" t="s">
        <v>89</v>
      </c>
      <c r="D15936" t="s">
        <v>89</v>
      </c>
      <c r="E15936" t="s">
        <v>1093</v>
      </c>
      <c r="F15936" t="s">
        <v>89</v>
      </c>
      <c r="G15936" t="s">
        <v>89</v>
      </c>
      <c r="H15936" t="s">
        <v>93</v>
      </c>
    </row>
    <row r="15937" spans="1:8" x14ac:dyDescent="0.25">
      <c r="A15937" t="s">
        <v>483</v>
      </c>
      <c r="B15937" t="s">
        <v>11238</v>
      </c>
      <c r="C15937" t="s">
        <v>89</v>
      </c>
      <c r="D15937" t="s">
        <v>89</v>
      </c>
      <c r="E15937" t="s">
        <v>1097</v>
      </c>
      <c r="F15937" t="s">
        <v>89</v>
      </c>
      <c r="G15937" t="s">
        <v>89</v>
      </c>
      <c r="H15937" t="s">
        <v>93</v>
      </c>
    </row>
    <row r="15938" spans="1:8" x14ac:dyDescent="0.25">
      <c r="A15938" t="s">
        <v>483</v>
      </c>
      <c r="B15938" t="s">
        <v>11239</v>
      </c>
      <c r="C15938" t="s">
        <v>89</v>
      </c>
      <c r="D15938" t="s">
        <v>8927</v>
      </c>
      <c r="E15938" t="s">
        <v>1097</v>
      </c>
      <c r="F15938" t="s">
        <v>89</v>
      </c>
      <c r="G15938" t="s">
        <v>89</v>
      </c>
      <c r="H15938" t="s">
        <v>93</v>
      </c>
    </row>
    <row r="15939" spans="1:8" x14ac:dyDescent="0.25">
      <c r="A15939" t="s">
        <v>483</v>
      </c>
      <c r="B15939" t="s">
        <v>11240</v>
      </c>
      <c r="C15939" t="s">
        <v>89</v>
      </c>
      <c r="D15939" t="s">
        <v>89</v>
      </c>
      <c r="E15939" t="s">
        <v>1097</v>
      </c>
      <c r="F15939" t="s">
        <v>89</v>
      </c>
      <c r="G15939" t="s">
        <v>89</v>
      </c>
      <c r="H15939" t="s">
        <v>93</v>
      </c>
    </row>
    <row r="15940" spans="1:8" x14ac:dyDescent="0.25">
      <c r="A15940" t="s">
        <v>483</v>
      </c>
      <c r="B15940" t="s">
        <v>11241</v>
      </c>
      <c r="C15940" t="s">
        <v>89</v>
      </c>
      <c r="D15940" t="s">
        <v>89</v>
      </c>
      <c r="E15940" t="s">
        <v>1485</v>
      </c>
      <c r="F15940" t="s">
        <v>89</v>
      </c>
      <c r="G15940" t="s">
        <v>89</v>
      </c>
      <c r="H15940" t="s">
        <v>93</v>
      </c>
    </row>
    <row r="15941" spans="1:8" x14ac:dyDescent="0.25">
      <c r="A15941" t="s">
        <v>483</v>
      </c>
      <c r="B15941" t="s">
        <v>11242</v>
      </c>
      <c r="C15941" t="s">
        <v>89</v>
      </c>
      <c r="D15941" t="s">
        <v>89</v>
      </c>
      <c r="E15941" t="s">
        <v>1265</v>
      </c>
      <c r="F15941" t="s">
        <v>89</v>
      </c>
      <c r="G15941" t="s">
        <v>89</v>
      </c>
      <c r="H15941" t="s">
        <v>93</v>
      </c>
    </row>
    <row r="15942" spans="1:8" x14ac:dyDescent="0.25">
      <c r="A15942" t="s">
        <v>483</v>
      </c>
      <c r="B15942" t="s">
        <v>11243</v>
      </c>
      <c r="C15942" t="s">
        <v>89</v>
      </c>
      <c r="D15942" t="s">
        <v>89</v>
      </c>
      <c r="E15942" t="s">
        <v>1105</v>
      </c>
      <c r="F15942" t="s">
        <v>89</v>
      </c>
      <c r="G15942" t="s">
        <v>89</v>
      </c>
      <c r="H15942" t="s">
        <v>93</v>
      </c>
    </row>
    <row r="15943" spans="1:8" x14ac:dyDescent="0.25">
      <c r="A15943" t="s">
        <v>483</v>
      </c>
      <c r="B15943" t="s">
        <v>11244</v>
      </c>
      <c r="C15943" t="s">
        <v>89</v>
      </c>
      <c r="D15943" t="s">
        <v>89</v>
      </c>
      <c r="E15943" t="s">
        <v>1097</v>
      </c>
      <c r="F15943" t="s">
        <v>89</v>
      </c>
      <c r="G15943" t="s">
        <v>89</v>
      </c>
      <c r="H15943" t="s">
        <v>93</v>
      </c>
    </row>
    <row r="15944" spans="1:8" x14ac:dyDescent="0.25">
      <c r="A15944" t="s">
        <v>483</v>
      </c>
      <c r="B15944" t="s">
        <v>11245</v>
      </c>
      <c r="C15944" t="s">
        <v>89</v>
      </c>
      <c r="D15944" t="s">
        <v>89</v>
      </c>
      <c r="E15944" t="s">
        <v>1105</v>
      </c>
      <c r="F15944" t="s">
        <v>89</v>
      </c>
      <c r="G15944" t="s">
        <v>89</v>
      </c>
      <c r="H15944" t="s">
        <v>93</v>
      </c>
    </row>
    <row r="15945" spans="1:8" x14ac:dyDescent="0.25">
      <c r="A15945" t="s">
        <v>483</v>
      </c>
      <c r="B15945" t="s">
        <v>11246</v>
      </c>
      <c r="C15945" t="s">
        <v>89</v>
      </c>
      <c r="D15945" t="s">
        <v>89</v>
      </c>
      <c r="E15945" t="s">
        <v>1097</v>
      </c>
      <c r="F15945" t="s">
        <v>89</v>
      </c>
      <c r="G15945" t="s">
        <v>89</v>
      </c>
      <c r="H15945" t="s">
        <v>93</v>
      </c>
    </row>
    <row r="15946" spans="1:8" x14ac:dyDescent="0.25">
      <c r="A15946" t="s">
        <v>483</v>
      </c>
      <c r="B15946" t="s">
        <v>11247</v>
      </c>
      <c r="C15946" t="s">
        <v>89</v>
      </c>
      <c r="D15946" t="s">
        <v>89</v>
      </c>
      <c r="E15946" t="s">
        <v>1097</v>
      </c>
      <c r="F15946" t="s">
        <v>89</v>
      </c>
      <c r="G15946" t="s">
        <v>89</v>
      </c>
      <c r="H15946" t="s">
        <v>93</v>
      </c>
    </row>
    <row r="15947" spans="1:8" x14ac:dyDescent="0.25">
      <c r="A15947" t="s">
        <v>483</v>
      </c>
      <c r="B15947" t="s">
        <v>11248</v>
      </c>
      <c r="C15947" t="s">
        <v>89</v>
      </c>
      <c r="D15947" t="s">
        <v>89</v>
      </c>
      <c r="E15947" t="s">
        <v>1097</v>
      </c>
      <c r="F15947" t="s">
        <v>89</v>
      </c>
      <c r="G15947" t="s">
        <v>89</v>
      </c>
      <c r="H15947" t="s">
        <v>93</v>
      </c>
    </row>
    <row r="15948" spans="1:8" x14ac:dyDescent="0.25">
      <c r="A15948" t="s">
        <v>483</v>
      </c>
      <c r="B15948" t="s">
        <v>11249</v>
      </c>
      <c r="C15948" t="s">
        <v>89</v>
      </c>
      <c r="D15948" t="s">
        <v>89</v>
      </c>
      <c r="E15948" t="s">
        <v>1105</v>
      </c>
      <c r="F15948" t="s">
        <v>89</v>
      </c>
      <c r="G15948" t="s">
        <v>89</v>
      </c>
      <c r="H15948" t="s">
        <v>93</v>
      </c>
    </row>
    <row r="15949" spans="1:8" x14ac:dyDescent="0.25">
      <c r="A15949" t="s">
        <v>483</v>
      </c>
      <c r="B15949" t="s">
        <v>11250</v>
      </c>
      <c r="C15949" t="s">
        <v>89</v>
      </c>
      <c r="D15949" t="s">
        <v>89</v>
      </c>
      <c r="E15949" t="s">
        <v>1105</v>
      </c>
      <c r="F15949" t="s">
        <v>89</v>
      </c>
      <c r="G15949" t="s">
        <v>89</v>
      </c>
      <c r="H15949" t="s">
        <v>93</v>
      </c>
    </row>
    <row r="15950" spans="1:8" x14ac:dyDescent="0.25">
      <c r="A15950" t="s">
        <v>483</v>
      </c>
      <c r="B15950" t="s">
        <v>11251</v>
      </c>
      <c r="C15950" t="s">
        <v>89</v>
      </c>
      <c r="D15950" t="s">
        <v>89</v>
      </c>
      <c r="E15950" t="s">
        <v>1097</v>
      </c>
      <c r="F15950" t="s">
        <v>89</v>
      </c>
      <c r="G15950" t="s">
        <v>89</v>
      </c>
      <c r="H15950" t="s">
        <v>93</v>
      </c>
    </row>
    <row r="15951" spans="1:8" x14ac:dyDescent="0.25">
      <c r="A15951" t="s">
        <v>483</v>
      </c>
      <c r="B15951" t="s">
        <v>11252</v>
      </c>
      <c r="C15951" t="s">
        <v>89</v>
      </c>
      <c r="D15951" t="s">
        <v>89</v>
      </c>
      <c r="E15951" t="s">
        <v>1097</v>
      </c>
      <c r="F15951" t="s">
        <v>89</v>
      </c>
      <c r="G15951" t="s">
        <v>89</v>
      </c>
      <c r="H15951" t="s">
        <v>93</v>
      </c>
    </row>
    <row r="15952" spans="1:8" x14ac:dyDescent="0.25">
      <c r="A15952" t="s">
        <v>483</v>
      </c>
      <c r="B15952" t="s">
        <v>11253</v>
      </c>
      <c r="C15952" t="s">
        <v>89</v>
      </c>
      <c r="D15952" t="s">
        <v>11254</v>
      </c>
      <c r="E15952" t="s">
        <v>1097</v>
      </c>
      <c r="F15952" t="s">
        <v>89</v>
      </c>
      <c r="G15952" t="s">
        <v>89</v>
      </c>
      <c r="H15952" t="s">
        <v>93</v>
      </c>
    </row>
    <row r="15953" spans="1:8" x14ac:dyDescent="0.25">
      <c r="A15953" t="s">
        <v>483</v>
      </c>
      <c r="B15953" t="s">
        <v>11255</v>
      </c>
      <c r="C15953" t="s">
        <v>89</v>
      </c>
      <c r="D15953" t="s">
        <v>89</v>
      </c>
      <c r="E15953" t="s">
        <v>1097</v>
      </c>
      <c r="F15953" t="s">
        <v>89</v>
      </c>
      <c r="G15953" t="s">
        <v>89</v>
      </c>
      <c r="H15953" t="s">
        <v>93</v>
      </c>
    </row>
    <row r="15954" spans="1:8" x14ac:dyDescent="0.25">
      <c r="A15954" t="s">
        <v>483</v>
      </c>
      <c r="B15954" t="s">
        <v>11256</v>
      </c>
      <c r="C15954" t="s">
        <v>89</v>
      </c>
      <c r="D15954" t="s">
        <v>89</v>
      </c>
      <c r="E15954" t="s">
        <v>1097</v>
      </c>
      <c r="F15954" t="s">
        <v>89</v>
      </c>
      <c r="G15954" t="s">
        <v>89</v>
      </c>
      <c r="H15954" t="s">
        <v>93</v>
      </c>
    </row>
    <row r="15955" spans="1:8" x14ac:dyDescent="0.25">
      <c r="A15955" t="s">
        <v>483</v>
      </c>
      <c r="B15955" t="s">
        <v>11257</v>
      </c>
      <c r="C15955" t="s">
        <v>89</v>
      </c>
      <c r="D15955" t="s">
        <v>89</v>
      </c>
      <c r="E15955" t="s">
        <v>1097</v>
      </c>
      <c r="F15955" t="s">
        <v>89</v>
      </c>
      <c r="G15955" t="s">
        <v>89</v>
      </c>
      <c r="H15955" t="s">
        <v>93</v>
      </c>
    </row>
    <row r="15956" spans="1:8" x14ac:dyDescent="0.25">
      <c r="A15956" t="s">
        <v>483</v>
      </c>
      <c r="B15956" t="s">
        <v>11258</v>
      </c>
      <c r="C15956" t="s">
        <v>89</v>
      </c>
      <c r="D15956" t="s">
        <v>89</v>
      </c>
      <c r="E15956" t="s">
        <v>1097</v>
      </c>
      <c r="F15956" t="s">
        <v>89</v>
      </c>
      <c r="G15956" t="s">
        <v>89</v>
      </c>
      <c r="H15956" t="s">
        <v>93</v>
      </c>
    </row>
    <row r="15957" spans="1:8" x14ac:dyDescent="0.25">
      <c r="A15957" t="s">
        <v>483</v>
      </c>
      <c r="B15957" t="s">
        <v>11259</v>
      </c>
      <c r="C15957" t="s">
        <v>89</v>
      </c>
      <c r="D15957" t="s">
        <v>89</v>
      </c>
      <c r="E15957" t="s">
        <v>1097</v>
      </c>
      <c r="F15957" t="s">
        <v>89</v>
      </c>
      <c r="G15957" t="s">
        <v>89</v>
      </c>
      <c r="H15957" t="s">
        <v>93</v>
      </c>
    </row>
    <row r="15958" spans="1:8" x14ac:dyDescent="0.25">
      <c r="A15958" t="s">
        <v>483</v>
      </c>
      <c r="B15958" t="s">
        <v>11260</v>
      </c>
      <c r="C15958" t="s">
        <v>89</v>
      </c>
      <c r="D15958" t="s">
        <v>89</v>
      </c>
      <c r="E15958" t="s">
        <v>1097</v>
      </c>
      <c r="F15958" t="s">
        <v>89</v>
      </c>
      <c r="G15958" t="s">
        <v>89</v>
      </c>
      <c r="H15958" t="s">
        <v>93</v>
      </c>
    </row>
    <row r="15959" spans="1:8" x14ac:dyDescent="0.25">
      <c r="A15959" t="s">
        <v>483</v>
      </c>
      <c r="B15959" t="s">
        <v>2252</v>
      </c>
      <c r="C15959" t="s">
        <v>89</v>
      </c>
      <c r="D15959" t="s">
        <v>89</v>
      </c>
      <c r="E15959" t="s">
        <v>1218</v>
      </c>
      <c r="F15959" t="s">
        <v>89</v>
      </c>
      <c r="G15959" t="s">
        <v>89</v>
      </c>
      <c r="H15959" t="s">
        <v>93</v>
      </c>
    </row>
    <row r="15960" spans="1:8" x14ac:dyDescent="0.25">
      <c r="A15960" t="s">
        <v>483</v>
      </c>
      <c r="B15960" t="s">
        <v>11261</v>
      </c>
      <c r="C15960" t="s">
        <v>89</v>
      </c>
      <c r="D15960" t="s">
        <v>89</v>
      </c>
      <c r="E15960" t="s">
        <v>1218</v>
      </c>
      <c r="F15960" t="s">
        <v>89</v>
      </c>
      <c r="G15960" t="s">
        <v>89</v>
      </c>
      <c r="H15960" t="s">
        <v>93</v>
      </c>
    </row>
    <row r="15961" spans="1:8" x14ac:dyDescent="0.25">
      <c r="A15961" t="s">
        <v>483</v>
      </c>
      <c r="B15961" t="s">
        <v>6850</v>
      </c>
      <c r="C15961" t="s">
        <v>89</v>
      </c>
      <c r="D15961" t="s">
        <v>89</v>
      </c>
      <c r="E15961" t="s">
        <v>1218</v>
      </c>
      <c r="F15961" t="s">
        <v>89</v>
      </c>
      <c r="G15961" t="s">
        <v>89</v>
      </c>
      <c r="H15961" t="s">
        <v>93</v>
      </c>
    </row>
    <row r="15962" spans="1:8" x14ac:dyDescent="0.25">
      <c r="A15962" t="s">
        <v>483</v>
      </c>
      <c r="B15962" t="s">
        <v>11262</v>
      </c>
      <c r="C15962" t="s">
        <v>89</v>
      </c>
      <c r="D15962" t="s">
        <v>89</v>
      </c>
      <c r="E15962" t="s">
        <v>1196</v>
      </c>
      <c r="F15962" t="s">
        <v>89</v>
      </c>
      <c r="G15962" t="s">
        <v>89</v>
      </c>
      <c r="H15962" t="s">
        <v>93</v>
      </c>
    </row>
    <row r="15963" spans="1:8" x14ac:dyDescent="0.25">
      <c r="A15963" t="s">
        <v>483</v>
      </c>
      <c r="B15963" t="s">
        <v>5622</v>
      </c>
      <c r="C15963" t="s">
        <v>89</v>
      </c>
      <c r="D15963" t="s">
        <v>89</v>
      </c>
      <c r="E15963" t="s">
        <v>1218</v>
      </c>
      <c r="F15963" t="s">
        <v>89</v>
      </c>
      <c r="G15963" t="s">
        <v>89</v>
      </c>
      <c r="H15963" t="s">
        <v>93</v>
      </c>
    </row>
    <row r="15964" spans="1:8" x14ac:dyDescent="0.25">
      <c r="A15964" t="s">
        <v>483</v>
      </c>
      <c r="B15964" t="s">
        <v>11263</v>
      </c>
      <c r="C15964" t="s">
        <v>89</v>
      </c>
      <c r="D15964" t="s">
        <v>89</v>
      </c>
      <c r="E15964" t="s">
        <v>1135</v>
      </c>
      <c r="F15964" t="s">
        <v>89</v>
      </c>
      <c r="G15964" t="s">
        <v>89</v>
      </c>
      <c r="H15964" t="s">
        <v>93</v>
      </c>
    </row>
    <row r="15965" spans="1:8" x14ac:dyDescent="0.25">
      <c r="A15965" t="s">
        <v>483</v>
      </c>
      <c r="B15965" t="s">
        <v>5112</v>
      </c>
      <c r="C15965" t="s">
        <v>89</v>
      </c>
      <c r="D15965" t="s">
        <v>89</v>
      </c>
      <c r="E15965" t="s">
        <v>1218</v>
      </c>
      <c r="F15965" t="s">
        <v>89</v>
      </c>
      <c r="G15965" t="s">
        <v>89</v>
      </c>
      <c r="H15965" t="s">
        <v>93</v>
      </c>
    </row>
    <row r="15966" spans="1:8" x14ac:dyDescent="0.25">
      <c r="A15966" t="s">
        <v>483</v>
      </c>
      <c r="B15966" t="s">
        <v>1312</v>
      </c>
      <c r="C15966" t="s">
        <v>89</v>
      </c>
      <c r="D15966" t="s">
        <v>11264</v>
      </c>
      <c r="E15966" t="s">
        <v>1094</v>
      </c>
      <c r="F15966" t="s">
        <v>89</v>
      </c>
      <c r="G15966" t="s">
        <v>89</v>
      </c>
      <c r="H15966" t="s">
        <v>93</v>
      </c>
    </row>
    <row r="15967" spans="1:8" x14ac:dyDescent="0.25">
      <c r="A15967" t="s">
        <v>483</v>
      </c>
      <c r="B15967" t="s">
        <v>2213</v>
      </c>
      <c r="C15967" t="s">
        <v>89</v>
      </c>
      <c r="D15967" t="s">
        <v>11264</v>
      </c>
      <c r="E15967" t="s">
        <v>2169</v>
      </c>
      <c r="F15967" t="s">
        <v>89</v>
      </c>
      <c r="G15967" t="s">
        <v>89</v>
      </c>
      <c r="H15967" t="s">
        <v>93</v>
      </c>
    </row>
    <row r="15968" spans="1:8" x14ac:dyDescent="0.25">
      <c r="A15968" t="s">
        <v>483</v>
      </c>
      <c r="B15968" t="s">
        <v>2211</v>
      </c>
      <c r="C15968" t="s">
        <v>89</v>
      </c>
      <c r="D15968" t="s">
        <v>11264</v>
      </c>
      <c r="E15968" t="s">
        <v>2169</v>
      </c>
      <c r="F15968" t="s">
        <v>89</v>
      </c>
      <c r="G15968" t="s">
        <v>89</v>
      </c>
      <c r="H15968" t="s">
        <v>93</v>
      </c>
    </row>
    <row r="15969" spans="1:8" x14ac:dyDescent="0.25">
      <c r="A15969" t="s">
        <v>483</v>
      </c>
      <c r="B15969" t="s">
        <v>11265</v>
      </c>
      <c r="C15969" t="s">
        <v>89</v>
      </c>
      <c r="D15969" t="s">
        <v>11264</v>
      </c>
      <c r="E15969" t="s">
        <v>1298</v>
      </c>
      <c r="F15969" t="s">
        <v>89</v>
      </c>
      <c r="G15969" t="s">
        <v>89</v>
      </c>
      <c r="H15969" t="s">
        <v>93</v>
      </c>
    </row>
    <row r="15970" spans="1:8" x14ac:dyDescent="0.25">
      <c r="A15970" t="s">
        <v>483</v>
      </c>
      <c r="B15970" t="s">
        <v>3104</v>
      </c>
      <c r="C15970" t="s">
        <v>89</v>
      </c>
      <c r="D15970" t="s">
        <v>11264</v>
      </c>
      <c r="E15970" t="s">
        <v>1094</v>
      </c>
      <c r="F15970" t="s">
        <v>89</v>
      </c>
      <c r="G15970" t="s">
        <v>89</v>
      </c>
      <c r="H15970" t="s">
        <v>93</v>
      </c>
    </row>
    <row r="15971" spans="1:8" x14ac:dyDescent="0.25">
      <c r="A15971" t="s">
        <v>483</v>
      </c>
      <c r="B15971" t="s">
        <v>8904</v>
      </c>
      <c r="C15971" t="s">
        <v>89</v>
      </c>
      <c r="D15971" t="s">
        <v>11266</v>
      </c>
      <c r="E15971" t="s">
        <v>1148</v>
      </c>
      <c r="F15971" t="s">
        <v>89</v>
      </c>
      <c r="G15971" t="s">
        <v>89</v>
      </c>
      <c r="H15971" t="s">
        <v>93</v>
      </c>
    </row>
    <row r="15972" spans="1:8" x14ac:dyDescent="0.25">
      <c r="A15972" t="s">
        <v>483</v>
      </c>
      <c r="B15972" t="s">
        <v>11267</v>
      </c>
      <c r="C15972" t="s">
        <v>89</v>
      </c>
      <c r="D15972" t="s">
        <v>11268</v>
      </c>
      <c r="E15972" t="s">
        <v>2169</v>
      </c>
      <c r="F15972" t="s">
        <v>89</v>
      </c>
      <c r="G15972" t="s">
        <v>89</v>
      </c>
      <c r="H15972" t="s">
        <v>93</v>
      </c>
    </row>
    <row r="15973" spans="1:8" x14ac:dyDescent="0.25">
      <c r="A15973" t="s">
        <v>483</v>
      </c>
      <c r="B15973" t="s">
        <v>1314</v>
      </c>
      <c r="C15973" t="s">
        <v>89</v>
      </c>
      <c r="D15973" t="s">
        <v>11264</v>
      </c>
      <c r="E15973" t="s">
        <v>1094</v>
      </c>
      <c r="F15973" t="s">
        <v>89</v>
      </c>
      <c r="G15973" t="s">
        <v>89</v>
      </c>
      <c r="H15973" t="s">
        <v>93</v>
      </c>
    </row>
    <row r="15974" spans="1:8" x14ac:dyDescent="0.25">
      <c r="A15974" t="s">
        <v>483</v>
      </c>
      <c r="B15974" t="s">
        <v>1256</v>
      </c>
      <c r="C15974" t="s">
        <v>89</v>
      </c>
      <c r="D15974" t="s">
        <v>11264</v>
      </c>
      <c r="E15974" t="s">
        <v>1258</v>
      </c>
      <c r="F15974" t="s">
        <v>89</v>
      </c>
      <c r="G15974" t="s">
        <v>89</v>
      </c>
      <c r="H15974" t="s">
        <v>93</v>
      </c>
    </row>
    <row r="15975" spans="1:8" x14ac:dyDescent="0.25">
      <c r="A15975" t="s">
        <v>483</v>
      </c>
      <c r="B15975" t="s">
        <v>9105</v>
      </c>
      <c r="C15975" t="s">
        <v>89</v>
      </c>
      <c r="D15975" t="s">
        <v>11264</v>
      </c>
      <c r="E15975" t="s">
        <v>1258</v>
      </c>
      <c r="F15975" t="s">
        <v>89</v>
      </c>
      <c r="G15975" t="s">
        <v>89</v>
      </c>
      <c r="H15975" t="s">
        <v>93</v>
      </c>
    </row>
    <row r="15976" spans="1:8" x14ac:dyDescent="0.25">
      <c r="A15976" t="s">
        <v>483</v>
      </c>
      <c r="B15976" t="s">
        <v>11269</v>
      </c>
      <c r="C15976" t="s">
        <v>89</v>
      </c>
      <c r="D15976" t="s">
        <v>11270</v>
      </c>
      <c r="E15976" t="s">
        <v>1160</v>
      </c>
      <c r="F15976" t="s">
        <v>89</v>
      </c>
      <c r="G15976" t="s">
        <v>89</v>
      </c>
      <c r="H15976" t="s">
        <v>93</v>
      </c>
    </row>
    <row r="15977" spans="1:8" x14ac:dyDescent="0.25">
      <c r="A15977" t="s">
        <v>483</v>
      </c>
      <c r="B15977" t="s">
        <v>3737</v>
      </c>
      <c r="C15977" t="s">
        <v>89</v>
      </c>
      <c r="D15977" t="s">
        <v>11270</v>
      </c>
      <c r="E15977" t="s">
        <v>1258</v>
      </c>
      <c r="F15977" t="s">
        <v>89</v>
      </c>
      <c r="G15977" t="s">
        <v>89</v>
      </c>
      <c r="H15977" t="s">
        <v>93</v>
      </c>
    </row>
    <row r="15978" spans="1:8" x14ac:dyDescent="0.25">
      <c r="A15978" t="s">
        <v>483</v>
      </c>
      <c r="B15978" t="s">
        <v>1156</v>
      </c>
      <c r="C15978" t="s">
        <v>89</v>
      </c>
      <c r="D15978" t="s">
        <v>11271</v>
      </c>
      <c r="E15978" t="s">
        <v>1485</v>
      </c>
      <c r="F15978" t="s">
        <v>89</v>
      </c>
      <c r="G15978" t="s">
        <v>89</v>
      </c>
      <c r="H15978" t="s">
        <v>93</v>
      </c>
    </row>
    <row r="15979" spans="1:8" x14ac:dyDescent="0.25">
      <c r="A15979" t="s">
        <v>483</v>
      </c>
      <c r="B15979" t="s">
        <v>2232</v>
      </c>
      <c r="C15979" t="s">
        <v>89</v>
      </c>
      <c r="D15979" t="s">
        <v>11166</v>
      </c>
      <c r="E15979" t="s">
        <v>1485</v>
      </c>
      <c r="F15979" t="s">
        <v>89</v>
      </c>
      <c r="G15979" t="s">
        <v>89</v>
      </c>
      <c r="H15979" t="s">
        <v>93</v>
      </c>
    </row>
    <row r="15980" spans="1:8" x14ac:dyDescent="0.25">
      <c r="A15980" t="s">
        <v>483</v>
      </c>
      <c r="B15980" t="s">
        <v>11272</v>
      </c>
      <c r="C15980" t="s">
        <v>89</v>
      </c>
      <c r="D15980" t="s">
        <v>11273</v>
      </c>
      <c r="E15980" t="s">
        <v>1298</v>
      </c>
      <c r="F15980" t="s">
        <v>89</v>
      </c>
      <c r="G15980" t="s">
        <v>89</v>
      </c>
      <c r="H15980" t="s">
        <v>93</v>
      </c>
    </row>
    <row r="15981" spans="1:8" x14ac:dyDescent="0.25">
      <c r="A15981" t="s">
        <v>483</v>
      </c>
      <c r="B15981" t="s">
        <v>11274</v>
      </c>
      <c r="C15981" t="s">
        <v>89</v>
      </c>
      <c r="D15981" t="s">
        <v>11275</v>
      </c>
      <c r="E15981" t="s">
        <v>1121</v>
      </c>
      <c r="F15981" t="s">
        <v>89</v>
      </c>
      <c r="G15981" t="s">
        <v>89</v>
      </c>
      <c r="H15981" t="s">
        <v>93</v>
      </c>
    </row>
    <row r="15982" spans="1:8" x14ac:dyDescent="0.25">
      <c r="A15982" t="s">
        <v>483</v>
      </c>
      <c r="B15982" t="s">
        <v>1158</v>
      </c>
      <c r="C15982" t="s">
        <v>89</v>
      </c>
      <c r="D15982" t="s">
        <v>11165</v>
      </c>
      <c r="E15982" t="s">
        <v>1485</v>
      </c>
      <c r="F15982" t="s">
        <v>89</v>
      </c>
      <c r="G15982" t="s">
        <v>89</v>
      </c>
      <c r="H15982" t="s">
        <v>93</v>
      </c>
    </row>
    <row r="15983" spans="1:8" x14ac:dyDescent="0.25">
      <c r="A15983" t="s">
        <v>483</v>
      </c>
      <c r="B15983" t="s">
        <v>11276</v>
      </c>
      <c r="C15983" t="s">
        <v>89</v>
      </c>
      <c r="D15983" t="s">
        <v>11268</v>
      </c>
      <c r="E15983" t="s">
        <v>2169</v>
      </c>
      <c r="F15983" t="s">
        <v>89</v>
      </c>
      <c r="G15983" t="s">
        <v>89</v>
      </c>
      <c r="H15983" t="s">
        <v>93</v>
      </c>
    </row>
    <row r="15984" spans="1:8" x14ac:dyDescent="0.25">
      <c r="A15984" t="s">
        <v>483</v>
      </c>
      <c r="B15984" t="s">
        <v>11277</v>
      </c>
      <c r="C15984" t="s">
        <v>89</v>
      </c>
      <c r="D15984" t="s">
        <v>11278</v>
      </c>
      <c r="E15984" t="s">
        <v>1121</v>
      </c>
      <c r="F15984" t="s">
        <v>89</v>
      </c>
      <c r="G15984" t="s">
        <v>89</v>
      </c>
      <c r="H15984" t="s">
        <v>93</v>
      </c>
    </row>
    <row r="15985" spans="1:8" x14ac:dyDescent="0.25">
      <c r="A15985" t="s">
        <v>483</v>
      </c>
      <c r="B15985" t="s">
        <v>1144</v>
      </c>
      <c r="C15985" t="s">
        <v>89</v>
      </c>
      <c r="D15985" t="s">
        <v>11279</v>
      </c>
      <c r="E15985" t="s">
        <v>1105</v>
      </c>
      <c r="F15985" t="s">
        <v>89</v>
      </c>
      <c r="G15985" t="s">
        <v>89</v>
      </c>
      <c r="H15985" t="s">
        <v>93</v>
      </c>
    </row>
    <row r="15986" spans="1:8" x14ac:dyDescent="0.25">
      <c r="A15986" t="s">
        <v>483</v>
      </c>
      <c r="B15986" t="s">
        <v>9151</v>
      </c>
      <c r="C15986" t="s">
        <v>89</v>
      </c>
      <c r="D15986" t="s">
        <v>10027</v>
      </c>
      <c r="E15986" t="s">
        <v>1093</v>
      </c>
      <c r="F15986" t="s">
        <v>89</v>
      </c>
      <c r="G15986" t="s">
        <v>89</v>
      </c>
      <c r="H15986" t="s">
        <v>93</v>
      </c>
    </row>
    <row r="15987" spans="1:8" x14ac:dyDescent="0.25">
      <c r="A15987" t="s">
        <v>483</v>
      </c>
      <c r="B15987" t="s">
        <v>1163</v>
      </c>
      <c r="C15987" t="s">
        <v>89</v>
      </c>
      <c r="D15987" t="s">
        <v>10027</v>
      </c>
      <c r="E15987" t="s">
        <v>1093</v>
      </c>
      <c r="F15987" t="s">
        <v>89</v>
      </c>
      <c r="G15987" t="s">
        <v>89</v>
      </c>
      <c r="H15987" t="s">
        <v>93</v>
      </c>
    </row>
    <row r="15988" spans="1:8" x14ac:dyDescent="0.25">
      <c r="A15988" t="s">
        <v>483</v>
      </c>
      <c r="B15988" t="s">
        <v>11280</v>
      </c>
      <c r="C15988" t="s">
        <v>89</v>
      </c>
      <c r="D15988" t="s">
        <v>11281</v>
      </c>
      <c r="E15988" t="s">
        <v>1485</v>
      </c>
      <c r="F15988" t="s">
        <v>89</v>
      </c>
      <c r="G15988" t="s">
        <v>89</v>
      </c>
      <c r="H15988" t="s">
        <v>93</v>
      </c>
    </row>
    <row r="15989" spans="1:8" x14ac:dyDescent="0.25">
      <c r="A15989" t="s">
        <v>483</v>
      </c>
      <c r="B15989" t="s">
        <v>7781</v>
      </c>
      <c r="C15989" t="s">
        <v>89</v>
      </c>
      <c r="D15989" t="s">
        <v>10027</v>
      </c>
      <c r="E15989" t="s">
        <v>1105</v>
      </c>
      <c r="F15989" t="s">
        <v>89</v>
      </c>
      <c r="G15989" t="s">
        <v>89</v>
      </c>
      <c r="H15989" t="s">
        <v>93</v>
      </c>
    </row>
    <row r="15990" spans="1:8" x14ac:dyDescent="0.25">
      <c r="A15990" t="s">
        <v>483</v>
      </c>
      <c r="B15990" t="s">
        <v>1151</v>
      </c>
      <c r="C15990" t="s">
        <v>89</v>
      </c>
      <c r="D15990" t="s">
        <v>11168</v>
      </c>
      <c r="E15990" t="s">
        <v>1205</v>
      </c>
      <c r="F15990" t="s">
        <v>89</v>
      </c>
      <c r="G15990" t="s">
        <v>89</v>
      </c>
      <c r="H15990" t="s">
        <v>93</v>
      </c>
    </row>
    <row r="15991" spans="1:8" x14ac:dyDescent="0.25">
      <c r="A15991" t="s">
        <v>483</v>
      </c>
      <c r="B15991" t="s">
        <v>1318</v>
      </c>
      <c r="C15991" t="s">
        <v>89</v>
      </c>
      <c r="D15991" t="s">
        <v>11168</v>
      </c>
      <c r="E15991" t="s">
        <v>1093</v>
      </c>
      <c r="F15991" t="s">
        <v>89</v>
      </c>
      <c r="G15991" t="s">
        <v>89</v>
      </c>
      <c r="H15991" t="s">
        <v>93</v>
      </c>
    </row>
    <row r="15992" spans="1:8" x14ac:dyDescent="0.25">
      <c r="A15992" t="s">
        <v>483</v>
      </c>
      <c r="B15992" t="s">
        <v>4768</v>
      </c>
      <c r="C15992" t="s">
        <v>89</v>
      </c>
      <c r="D15992" t="s">
        <v>11282</v>
      </c>
      <c r="E15992" t="s">
        <v>1142</v>
      </c>
      <c r="F15992" t="s">
        <v>89</v>
      </c>
      <c r="G15992" t="s">
        <v>89</v>
      </c>
      <c r="H15992" t="s">
        <v>93</v>
      </c>
    </row>
    <row r="15993" spans="1:8" x14ac:dyDescent="0.25">
      <c r="A15993" t="s">
        <v>483</v>
      </c>
      <c r="B15993" t="s">
        <v>1239</v>
      </c>
      <c r="C15993" t="s">
        <v>89</v>
      </c>
      <c r="D15993" t="s">
        <v>11168</v>
      </c>
      <c r="E15993" t="s">
        <v>1093</v>
      </c>
      <c r="F15993" t="s">
        <v>89</v>
      </c>
      <c r="G15993" t="s">
        <v>89</v>
      </c>
      <c r="H15993" t="s">
        <v>93</v>
      </c>
    </row>
    <row r="15994" spans="1:8" x14ac:dyDescent="0.25">
      <c r="A15994" t="s">
        <v>483</v>
      </c>
      <c r="B15994" t="s">
        <v>11283</v>
      </c>
      <c r="C15994" t="s">
        <v>89</v>
      </c>
      <c r="D15994" t="s">
        <v>11284</v>
      </c>
      <c r="E15994" t="s">
        <v>1355</v>
      </c>
      <c r="F15994" t="s">
        <v>89</v>
      </c>
      <c r="G15994" t="s">
        <v>89</v>
      </c>
      <c r="H15994" t="s">
        <v>93</v>
      </c>
    </row>
    <row r="15995" spans="1:8" x14ac:dyDescent="0.25">
      <c r="A15995" t="s">
        <v>483</v>
      </c>
      <c r="B15995" t="s">
        <v>1140</v>
      </c>
      <c r="C15995" t="s">
        <v>89</v>
      </c>
      <c r="D15995" t="s">
        <v>11279</v>
      </c>
      <c r="E15995" t="s">
        <v>1115</v>
      </c>
      <c r="F15995" t="s">
        <v>89</v>
      </c>
      <c r="G15995" t="s">
        <v>89</v>
      </c>
      <c r="H15995" t="s">
        <v>93</v>
      </c>
    </row>
    <row r="15996" spans="1:8" x14ac:dyDescent="0.25">
      <c r="A15996" t="s">
        <v>483</v>
      </c>
      <c r="B15996" t="s">
        <v>11285</v>
      </c>
      <c r="C15996" t="s">
        <v>89</v>
      </c>
      <c r="D15996" t="s">
        <v>11286</v>
      </c>
      <c r="E15996" t="s">
        <v>1097</v>
      </c>
      <c r="F15996" t="s">
        <v>89</v>
      </c>
      <c r="G15996" t="s">
        <v>89</v>
      </c>
      <c r="H15996" t="s">
        <v>93</v>
      </c>
    </row>
    <row r="15997" spans="1:8" x14ac:dyDescent="0.25">
      <c r="A15997" t="s">
        <v>483</v>
      </c>
      <c r="B15997" t="s">
        <v>5440</v>
      </c>
      <c r="C15997" t="s">
        <v>89</v>
      </c>
      <c r="D15997" t="s">
        <v>11287</v>
      </c>
      <c r="E15997" t="s">
        <v>1115</v>
      </c>
      <c r="F15997" t="s">
        <v>89</v>
      </c>
      <c r="G15997" t="s">
        <v>89</v>
      </c>
      <c r="H15997" t="s">
        <v>93</v>
      </c>
    </row>
    <row r="15998" spans="1:8" x14ac:dyDescent="0.25">
      <c r="A15998" t="s">
        <v>483</v>
      </c>
      <c r="B15998" t="s">
        <v>11288</v>
      </c>
      <c r="C15998" t="s">
        <v>89</v>
      </c>
      <c r="D15998" t="s">
        <v>11289</v>
      </c>
      <c r="E15998" t="s">
        <v>1194</v>
      </c>
      <c r="F15998" t="s">
        <v>89</v>
      </c>
      <c r="G15998" t="s">
        <v>89</v>
      </c>
      <c r="H15998" t="s">
        <v>93</v>
      </c>
    </row>
    <row r="15999" spans="1:8" x14ac:dyDescent="0.25">
      <c r="A15999" t="s">
        <v>483</v>
      </c>
      <c r="B15999" t="s">
        <v>5443</v>
      </c>
      <c r="C15999" t="s">
        <v>89</v>
      </c>
      <c r="D15999" t="s">
        <v>89</v>
      </c>
      <c r="E15999" t="s">
        <v>1194</v>
      </c>
      <c r="F15999" t="s">
        <v>89</v>
      </c>
      <c r="G15999" t="s">
        <v>89</v>
      </c>
      <c r="H15999" t="s">
        <v>93</v>
      </c>
    </row>
    <row r="16000" spans="1:8" x14ac:dyDescent="0.25">
      <c r="A16000" t="s">
        <v>483</v>
      </c>
      <c r="B16000" t="s">
        <v>1294</v>
      </c>
      <c r="C16000" t="s">
        <v>89</v>
      </c>
      <c r="D16000" t="s">
        <v>11290</v>
      </c>
      <c r="E16000" t="s">
        <v>1238</v>
      </c>
      <c r="F16000" t="s">
        <v>89</v>
      </c>
      <c r="G16000" t="s">
        <v>89</v>
      </c>
      <c r="H16000" t="s">
        <v>93</v>
      </c>
    </row>
    <row r="16001" spans="1:8" x14ac:dyDescent="0.25">
      <c r="A16001" t="s">
        <v>483</v>
      </c>
      <c r="B16001" t="s">
        <v>5649</v>
      </c>
      <c r="C16001" t="s">
        <v>89</v>
      </c>
      <c r="D16001" t="s">
        <v>11290</v>
      </c>
      <c r="E16001" t="s">
        <v>1238</v>
      </c>
      <c r="F16001" t="s">
        <v>89</v>
      </c>
      <c r="G16001" t="s">
        <v>89</v>
      </c>
      <c r="H16001" t="s">
        <v>93</v>
      </c>
    </row>
    <row r="16002" spans="1:8" x14ac:dyDescent="0.25">
      <c r="A16002" t="s">
        <v>483</v>
      </c>
      <c r="B16002" t="s">
        <v>1149</v>
      </c>
      <c r="C16002" t="s">
        <v>89</v>
      </c>
      <c r="D16002" t="s">
        <v>11290</v>
      </c>
      <c r="E16002" t="s">
        <v>1238</v>
      </c>
      <c r="F16002" t="s">
        <v>89</v>
      </c>
      <c r="G16002" t="s">
        <v>89</v>
      </c>
      <c r="H16002" t="s">
        <v>93</v>
      </c>
    </row>
    <row r="16003" spans="1:8" x14ac:dyDescent="0.25">
      <c r="A16003" t="s">
        <v>483</v>
      </c>
      <c r="B16003" t="s">
        <v>11291</v>
      </c>
      <c r="C16003" t="s">
        <v>89</v>
      </c>
      <c r="D16003" t="s">
        <v>11290</v>
      </c>
      <c r="E16003" t="s">
        <v>1097</v>
      </c>
      <c r="F16003" t="s">
        <v>89</v>
      </c>
      <c r="G16003" t="s">
        <v>89</v>
      </c>
      <c r="H16003" t="s">
        <v>93</v>
      </c>
    </row>
    <row r="16004" spans="1:8" x14ac:dyDescent="0.25">
      <c r="A16004" t="s">
        <v>483</v>
      </c>
      <c r="B16004" t="s">
        <v>6026</v>
      </c>
      <c r="C16004" t="s">
        <v>89</v>
      </c>
      <c r="D16004" t="s">
        <v>11292</v>
      </c>
      <c r="E16004" t="s">
        <v>1097</v>
      </c>
      <c r="F16004" t="s">
        <v>89</v>
      </c>
      <c r="G16004" t="s">
        <v>89</v>
      </c>
      <c r="H16004" t="s">
        <v>93</v>
      </c>
    </row>
    <row r="16005" spans="1:8" x14ac:dyDescent="0.25">
      <c r="A16005" t="s">
        <v>483</v>
      </c>
      <c r="B16005" t="s">
        <v>11293</v>
      </c>
      <c r="C16005" t="s">
        <v>89</v>
      </c>
      <c r="D16005" t="s">
        <v>89</v>
      </c>
      <c r="E16005" t="s">
        <v>1135</v>
      </c>
      <c r="F16005" t="s">
        <v>89</v>
      </c>
      <c r="G16005" t="s">
        <v>89</v>
      </c>
      <c r="H16005" t="s">
        <v>93</v>
      </c>
    </row>
    <row r="16006" spans="1:8" x14ac:dyDescent="0.25">
      <c r="A16006" t="s">
        <v>483</v>
      </c>
      <c r="B16006" t="s">
        <v>11294</v>
      </c>
      <c r="C16006" t="s">
        <v>89</v>
      </c>
      <c r="D16006" t="s">
        <v>89</v>
      </c>
      <c r="E16006" t="s">
        <v>1135</v>
      </c>
      <c r="F16006" t="s">
        <v>89</v>
      </c>
      <c r="G16006" t="s">
        <v>89</v>
      </c>
      <c r="H16006" t="s">
        <v>93</v>
      </c>
    </row>
    <row r="16007" spans="1:8" x14ac:dyDescent="0.25">
      <c r="A16007" t="s">
        <v>483</v>
      </c>
      <c r="B16007" t="s">
        <v>11295</v>
      </c>
      <c r="C16007" t="s">
        <v>89</v>
      </c>
      <c r="D16007" t="s">
        <v>89</v>
      </c>
      <c r="E16007" t="s">
        <v>1135</v>
      </c>
      <c r="F16007" t="s">
        <v>89</v>
      </c>
      <c r="G16007" t="s">
        <v>89</v>
      </c>
      <c r="H16007" t="s">
        <v>93</v>
      </c>
    </row>
    <row r="16008" spans="1:8" x14ac:dyDescent="0.25">
      <c r="A16008" t="s">
        <v>483</v>
      </c>
      <c r="B16008" t="s">
        <v>1197</v>
      </c>
      <c r="C16008" t="s">
        <v>89</v>
      </c>
      <c r="D16008" t="s">
        <v>89</v>
      </c>
      <c r="E16008" t="s">
        <v>1135</v>
      </c>
      <c r="F16008" t="s">
        <v>89</v>
      </c>
      <c r="G16008" t="s">
        <v>89</v>
      </c>
      <c r="H16008" t="s">
        <v>93</v>
      </c>
    </row>
    <row r="16009" spans="1:8" x14ac:dyDescent="0.25">
      <c r="A16009" t="s">
        <v>483</v>
      </c>
      <c r="B16009" t="s">
        <v>1329</v>
      </c>
      <c r="C16009" t="s">
        <v>89</v>
      </c>
      <c r="D16009" t="s">
        <v>89</v>
      </c>
      <c r="E16009" t="s">
        <v>1272</v>
      </c>
      <c r="F16009" t="s">
        <v>89</v>
      </c>
      <c r="G16009" t="s">
        <v>89</v>
      </c>
      <c r="H16009" t="s">
        <v>93</v>
      </c>
    </row>
    <row r="16010" spans="1:8" x14ac:dyDescent="0.25">
      <c r="A16010" t="s">
        <v>483</v>
      </c>
      <c r="B16010" t="s">
        <v>2139</v>
      </c>
      <c r="C16010" t="s">
        <v>89</v>
      </c>
      <c r="D16010" t="s">
        <v>89</v>
      </c>
      <c r="E16010" t="s">
        <v>1335</v>
      </c>
      <c r="F16010" t="s">
        <v>89</v>
      </c>
      <c r="G16010" t="s">
        <v>89</v>
      </c>
      <c r="H16010" t="s">
        <v>93</v>
      </c>
    </row>
    <row r="16011" spans="1:8" x14ac:dyDescent="0.25">
      <c r="A16011" t="s">
        <v>483</v>
      </c>
      <c r="B16011" t="s">
        <v>2151</v>
      </c>
      <c r="C16011" t="s">
        <v>89</v>
      </c>
      <c r="D16011" t="s">
        <v>89</v>
      </c>
      <c r="E16011" t="s">
        <v>1196</v>
      </c>
      <c r="F16011" t="s">
        <v>89</v>
      </c>
      <c r="G16011" t="s">
        <v>89</v>
      </c>
      <c r="H16011" t="s">
        <v>93</v>
      </c>
    </row>
    <row r="16012" spans="1:8" x14ac:dyDescent="0.25">
      <c r="A16012" t="s">
        <v>483</v>
      </c>
      <c r="B16012" t="s">
        <v>11296</v>
      </c>
      <c r="C16012" t="s">
        <v>89</v>
      </c>
      <c r="D16012" t="s">
        <v>89</v>
      </c>
      <c r="E16012" t="s">
        <v>1335</v>
      </c>
      <c r="F16012" t="s">
        <v>89</v>
      </c>
      <c r="G16012" t="s">
        <v>89</v>
      </c>
      <c r="H16012" t="s">
        <v>93</v>
      </c>
    </row>
    <row r="16013" spans="1:8" x14ac:dyDescent="0.25">
      <c r="A16013" t="s">
        <v>483</v>
      </c>
      <c r="B16013" t="s">
        <v>11297</v>
      </c>
      <c r="C16013" t="s">
        <v>89</v>
      </c>
      <c r="D16013" t="s">
        <v>89</v>
      </c>
      <c r="E16013" t="s">
        <v>1335</v>
      </c>
      <c r="F16013" t="s">
        <v>89</v>
      </c>
      <c r="G16013" t="s">
        <v>89</v>
      </c>
      <c r="H16013" t="s">
        <v>93</v>
      </c>
    </row>
    <row r="16014" spans="1:8" x14ac:dyDescent="0.25">
      <c r="A16014" t="s">
        <v>483</v>
      </c>
      <c r="B16014" t="s">
        <v>11298</v>
      </c>
      <c r="C16014" t="s">
        <v>89</v>
      </c>
      <c r="D16014" t="s">
        <v>89</v>
      </c>
      <c r="E16014" t="s">
        <v>1335</v>
      </c>
      <c r="F16014" t="s">
        <v>89</v>
      </c>
      <c r="G16014" t="s">
        <v>89</v>
      </c>
      <c r="H16014" t="s">
        <v>93</v>
      </c>
    </row>
    <row r="16015" spans="1:8" x14ac:dyDescent="0.25">
      <c r="A16015" t="s">
        <v>483</v>
      </c>
      <c r="B16015" t="s">
        <v>11299</v>
      </c>
      <c r="C16015" t="s">
        <v>89</v>
      </c>
      <c r="D16015" t="s">
        <v>89</v>
      </c>
      <c r="E16015" t="s">
        <v>1335</v>
      </c>
      <c r="F16015" t="s">
        <v>89</v>
      </c>
      <c r="G16015" t="s">
        <v>89</v>
      </c>
      <c r="H16015" t="s">
        <v>93</v>
      </c>
    </row>
    <row r="16016" spans="1:8" x14ac:dyDescent="0.25">
      <c r="A16016" t="s">
        <v>483</v>
      </c>
      <c r="B16016" t="s">
        <v>1284</v>
      </c>
      <c r="C16016" t="s">
        <v>89</v>
      </c>
      <c r="D16016" t="s">
        <v>89</v>
      </c>
      <c r="E16016" t="s">
        <v>1218</v>
      </c>
      <c r="F16016" t="s">
        <v>89</v>
      </c>
      <c r="G16016" t="s">
        <v>89</v>
      </c>
      <c r="H16016" t="s">
        <v>93</v>
      </c>
    </row>
    <row r="16017" spans="1:8" x14ac:dyDescent="0.25">
      <c r="A16017" t="s">
        <v>483</v>
      </c>
      <c r="B16017" t="s">
        <v>1122</v>
      </c>
      <c r="C16017" t="s">
        <v>89</v>
      </c>
      <c r="D16017" t="s">
        <v>89</v>
      </c>
      <c r="E16017" t="s">
        <v>1218</v>
      </c>
      <c r="F16017" t="s">
        <v>89</v>
      </c>
      <c r="G16017" t="s">
        <v>89</v>
      </c>
      <c r="H16017" t="s">
        <v>93</v>
      </c>
    </row>
    <row r="16018" spans="1:8" x14ac:dyDescent="0.25">
      <c r="A16018" t="s">
        <v>483</v>
      </c>
      <c r="B16018" t="s">
        <v>1331</v>
      </c>
      <c r="C16018" t="s">
        <v>89</v>
      </c>
      <c r="D16018" t="s">
        <v>89</v>
      </c>
      <c r="E16018" t="s">
        <v>1218</v>
      </c>
      <c r="F16018" t="s">
        <v>89</v>
      </c>
      <c r="G16018" t="s">
        <v>89</v>
      </c>
      <c r="H16018" t="s">
        <v>93</v>
      </c>
    </row>
    <row r="16019" spans="1:8" x14ac:dyDescent="0.25">
      <c r="A16019" t="s">
        <v>483</v>
      </c>
      <c r="B16019" t="s">
        <v>1124</v>
      </c>
      <c r="C16019" t="s">
        <v>89</v>
      </c>
      <c r="D16019" t="s">
        <v>89</v>
      </c>
      <c r="E16019" t="s">
        <v>1218</v>
      </c>
      <c r="F16019" t="s">
        <v>89</v>
      </c>
      <c r="G16019" t="s">
        <v>89</v>
      </c>
      <c r="H16019" t="s">
        <v>93</v>
      </c>
    </row>
    <row r="16020" spans="1:8" x14ac:dyDescent="0.25">
      <c r="A16020" t="s">
        <v>483</v>
      </c>
      <c r="B16020" t="s">
        <v>1125</v>
      </c>
      <c r="C16020" t="s">
        <v>89</v>
      </c>
      <c r="D16020" t="s">
        <v>89</v>
      </c>
      <c r="E16020" t="s">
        <v>1218</v>
      </c>
      <c r="F16020" t="s">
        <v>89</v>
      </c>
      <c r="G16020" t="s">
        <v>89</v>
      </c>
      <c r="H16020" t="s">
        <v>93</v>
      </c>
    </row>
    <row r="16021" spans="1:8" x14ac:dyDescent="0.25">
      <c r="A16021" t="s">
        <v>483</v>
      </c>
      <c r="B16021" t="s">
        <v>1198</v>
      </c>
      <c r="C16021" t="s">
        <v>89</v>
      </c>
      <c r="D16021" t="s">
        <v>89</v>
      </c>
      <c r="E16021" t="s">
        <v>1218</v>
      </c>
      <c r="F16021" t="s">
        <v>89</v>
      </c>
      <c r="G16021" t="s">
        <v>89</v>
      </c>
      <c r="H16021" t="s">
        <v>93</v>
      </c>
    </row>
    <row r="16022" spans="1:8" x14ac:dyDescent="0.25">
      <c r="A16022" t="s">
        <v>483</v>
      </c>
      <c r="B16022" t="s">
        <v>1333</v>
      </c>
      <c r="C16022" t="s">
        <v>89</v>
      </c>
      <c r="D16022" t="s">
        <v>89</v>
      </c>
      <c r="E16022" t="s">
        <v>1218</v>
      </c>
      <c r="F16022" t="s">
        <v>89</v>
      </c>
      <c r="G16022" t="s">
        <v>89</v>
      </c>
      <c r="H16022" t="s">
        <v>93</v>
      </c>
    </row>
    <row r="16023" spans="1:8" x14ac:dyDescent="0.25">
      <c r="A16023" t="s">
        <v>483</v>
      </c>
      <c r="B16023" t="s">
        <v>1727</v>
      </c>
      <c r="C16023" t="s">
        <v>89</v>
      </c>
      <c r="D16023" t="s">
        <v>89</v>
      </c>
      <c r="E16023" t="s">
        <v>1218</v>
      </c>
      <c r="F16023" t="s">
        <v>89</v>
      </c>
      <c r="G16023" t="s">
        <v>89</v>
      </c>
      <c r="H16023" t="s">
        <v>93</v>
      </c>
    </row>
    <row r="16024" spans="1:8" x14ac:dyDescent="0.25">
      <c r="A16024" t="s">
        <v>483</v>
      </c>
      <c r="B16024" t="s">
        <v>1726</v>
      </c>
      <c r="C16024" t="s">
        <v>89</v>
      </c>
      <c r="D16024" t="s">
        <v>89</v>
      </c>
      <c r="E16024" t="s">
        <v>1218</v>
      </c>
      <c r="F16024" t="s">
        <v>89</v>
      </c>
      <c r="G16024" t="s">
        <v>89</v>
      </c>
      <c r="H16024" t="s">
        <v>93</v>
      </c>
    </row>
    <row r="16025" spans="1:8" x14ac:dyDescent="0.25">
      <c r="A16025" t="s">
        <v>483</v>
      </c>
      <c r="B16025" t="s">
        <v>1266</v>
      </c>
      <c r="C16025" t="s">
        <v>89</v>
      </c>
      <c r="D16025" t="s">
        <v>89</v>
      </c>
      <c r="E16025" t="s">
        <v>1131</v>
      </c>
      <c r="F16025" t="s">
        <v>89</v>
      </c>
      <c r="G16025" t="s">
        <v>89</v>
      </c>
      <c r="H16025" t="s">
        <v>93</v>
      </c>
    </row>
    <row r="16026" spans="1:8" x14ac:dyDescent="0.25">
      <c r="A16026" t="s">
        <v>483</v>
      </c>
      <c r="B16026" t="s">
        <v>4049</v>
      </c>
      <c r="C16026" t="s">
        <v>89</v>
      </c>
      <c r="D16026" t="s">
        <v>89</v>
      </c>
      <c r="E16026" t="s">
        <v>1131</v>
      </c>
      <c r="F16026" t="s">
        <v>89</v>
      </c>
      <c r="G16026" t="s">
        <v>89</v>
      </c>
      <c r="H16026" t="s">
        <v>93</v>
      </c>
    </row>
    <row r="16027" spans="1:8" x14ac:dyDescent="0.25">
      <c r="A16027" t="s">
        <v>483</v>
      </c>
      <c r="B16027" t="s">
        <v>11300</v>
      </c>
      <c r="C16027" t="s">
        <v>89</v>
      </c>
      <c r="D16027" t="s">
        <v>89</v>
      </c>
      <c r="E16027" t="s">
        <v>1131</v>
      </c>
      <c r="F16027" t="s">
        <v>89</v>
      </c>
      <c r="G16027" t="s">
        <v>89</v>
      </c>
      <c r="H16027" t="s">
        <v>93</v>
      </c>
    </row>
    <row r="16028" spans="1:8" x14ac:dyDescent="0.25">
      <c r="A16028" t="s">
        <v>483</v>
      </c>
      <c r="B16028" t="s">
        <v>1438</v>
      </c>
      <c r="C16028" t="s">
        <v>89</v>
      </c>
      <c r="D16028" t="s">
        <v>89</v>
      </c>
      <c r="E16028" t="s">
        <v>1202</v>
      </c>
      <c r="F16028" t="s">
        <v>89</v>
      </c>
      <c r="G16028" t="s">
        <v>89</v>
      </c>
      <c r="H16028" t="s">
        <v>93</v>
      </c>
    </row>
    <row r="16029" spans="1:8" x14ac:dyDescent="0.25">
      <c r="A16029" t="s">
        <v>483</v>
      </c>
      <c r="B16029" t="s">
        <v>11301</v>
      </c>
      <c r="C16029" t="s">
        <v>89</v>
      </c>
      <c r="D16029" t="s">
        <v>89</v>
      </c>
      <c r="E16029" t="s">
        <v>1202</v>
      </c>
      <c r="F16029" t="s">
        <v>89</v>
      </c>
      <c r="G16029" t="s">
        <v>89</v>
      </c>
      <c r="H16029" t="s">
        <v>93</v>
      </c>
    </row>
    <row r="16030" spans="1:8" x14ac:dyDescent="0.25">
      <c r="A16030" t="s">
        <v>483</v>
      </c>
      <c r="B16030" t="s">
        <v>1132</v>
      </c>
      <c r="C16030" t="s">
        <v>89</v>
      </c>
      <c r="D16030" t="s">
        <v>89</v>
      </c>
      <c r="E16030" t="s">
        <v>1133</v>
      </c>
      <c r="F16030" t="s">
        <v>89</v>
      </c>
      <c r="G16030" t="s">
        <v>89</v>
      </c>
      <c r="H16030" t="s">
        <v>93</v>
      </c>
    </row>
    <row r="16031" spans="1:8" x14ac:dyDescent="0.25">
      <c r="A16031" t="s">
        <v>483</v>
      </c>
      <c r="B16031" t="s">
        <v>1268</v>
      </c>
      <c r="C16031" t="s">
        <v>89</v>
      </c>
      <c r="D16031" t="s">
        <v>89</v>
      </c>
      <c r="E16031" t="s">
        <v>1233</v>
      </c>
      <c r="F16031" t="s">
        <v>89</v>
      </c>
      <c r="G16031" t="s">
        <v>89</v>
      </c>
      <c r="H16031" t="s">
        <v>93</v>
      </c>
    </row>
    <row r="16032" spans="1:8" x14ac:dyDescent="0.25">
      <c r="A16032" t="s">
        <v>483</v>
      </c>
      <c r="B16032" t="s">
        <v>11302</v>
      </c>
      <c r="C16032" t="s">
        <v>89</v>
      </c>
      <c r="D16032" t="s">
        <v>11303</v>
      </c>
      <c r="E16032" t="s">
        <v>1298</v>
      </c>
      <c r="F16032" t="s">
        <v>89</v>
      </c>
      <c r="G16032" t="s">
        <v>89</v>
      </c>
      <c r="H16032" t="s">
        <v>93</v>
      </c>
    </row>
    <row r="16033" spans="1:8" x14ac:dyDescent="0.25">
      <c r="A16033" t="s">
        <v>483</v>
      </c>
      <c r="B16033" t="s">
        <v>11304</v>
      </c>
      <c r="C16033" t="s">
        <v>89</v>
      </c>
      <c r="D16033" t="s">
        <v>11303</v>
      </c>
      <c r="E16033" t="s">
        <v>1298</v>
      </c>
      <c r="F16033" t="s">
        <v>89</v>
      </c>
      <c r="G16033" t="s">
        <v>89</v>
      </c>
      <c r="H16033" t="s">
        <v>93</v>
      </c>
    </row>
    <row r="16034" spans="1:8" x14ac:dyDescent="0.25">
      <c r="A16034" t="s">
        <v>483</v>
      </c>
      <c r="B16034" t="s">
        <v>11305</v>
      </c>
      <c r="C16034" t="s">
        <v>89</v>
      </c>
      <c r="D16034" t="s">
        <v>11303</v>
      </c>
      <c r="E16034" t="s">
        <v>1543</v>
      </c>
      <c r="F16034" t="s">
        <v>89</v>
      </c>
      <c r="G16034" t="s">
        <v>89</v>
      </c>
      <c r="H16034" t="s">
        <v>93</v>
      </c>
    </row>
    <row r="16035" spans="1:8" x14ac:dyDescent="0.25">
      <c r="A16035" t="s">
        <v>483</v>
      </c>
      <c r="B16035" t="s">
        <v>11306</v>
      </c>
      <c r="C16035" t="s">
        <v>89</v>
      </c>
      <c r="D16035" t="s">
        <v>11303</v>
      </c>
      <c r="E16035" t="s">
        <v>1543</v>
      </c>
      <c r="F16035" t="s">
        <v>89</v>
      </c>
      <c r="G16035" t="s">
        <v>89</v>
      </c>
      <c r="H16035" t="s">
        <v>93</v>
      </c>
    </row>
    <row r="16036" spans="1:8" x14ac:dyDescent="0.25">
      <c r="A16036" t="s">
        <v>483</v>
      </c>
      <c r="B16036" t="s">
        <v>1138</v>
      </c>
      <c r="C16036" t="s">
        <v>89</v>
      </c>
      <c r="D16036" t="s">
        <v>89</v>
      </c>
      <c r="E16036" t="s">
        <v>1139</v>
      </c>
      <c r="F16036" t="s">
        <v>89</v>
      </c>
      <c r="G16036" t="s">
        <v>89</v>
      </c>
      <c r="H16036" t="s">
        <v>93</v>
      </c>
    </row>
    <row r="16037" spans="1:8" x14ac:dyDescent="0.25">
      <c r="A16037" t="s">
        <v>484</v>
      </c>
      <c r="B16037" t="s">
        <v>3348</v>
      </c>
      <c r="C16037" t="s">
        <v>89</v>
      </c>
      <c r="D16037" t="s">
        <v>89</v>
      </c>
      <c r="E16037" t="s">
        <v>1221</v>
      </c>
      <c r="F16037" t="s">
        <v>89</v>
      </c>
      <c r="G16037" t="s">
        <v>89</v>
      </c>
      <c r="H16037" t="s">
        <v>93</v>
      </c>
    </row>
    <row r="16038" spans="1:8" x14ac:dyDescent="0.25">
      <c r="A16038" t="s">
        <v>484</v>
      </c>
      <c r="B16038" t="s">
        <v>5168</v>
      </c>
      <c r="C16038" t="s">
        <v>89</v>
      </c>
      <c r="D16038" t="s">
        <v>89</v>
      </c>
      <c r="E16038" t="s">
        <v>1093</v>
      </c>
      <c r="F16038" t="s">
        <v>89</v>
      </c>
      <c r="G16038" t="s">
        <v>89</v>
      </c>
      <c r="H16038" t="s">
        <v>93</v>
      </c>
    </row>
    <row r="16039" spans="1:8" x14ac:dyDescent="0.25">
      <c r="A16039" t="s">
        <v>484</v>
      </c>
      <c r="B16039" t="s">
        <v>1658</v>
      </c>
      <c r="C16039" t="s">
        <v>89</v>
      </c>
      <c r="D16039" t="s">
        <v>11307</v>
      </c>
      <c r="E16039" t="s">
        <v>1105</v>
      </c>
      <c r="F16039" t="s">
        <v>89</v>
      </c>
      <c r="G16039" t="s">
        <v>89</v>
      </c>
      <c r="H16039" t="s">
        <v>93</v>
      </c>
    </row>
    <row r="16040" spans="1:8" x14ac:dyDescent="0.25">
      <c r="A16040" t="s">
        <v>484</v>
      </c>
      <c r="B16040" t="s">
        <v>11308</v>
      </c>
      <c r="C16040" t="s">
        <v>89</v>
      </c>
      <c r="D16040" t="s">
        <v>11309</v>
      </c>
      <c r="E16040" t="s">
        <v>1100</v>
      </c>
      <c r="F16040" t="s">
        <v>89</v>
      </c>
      <c r="G16040" t="s">
        <v>89</v>
      </c>
      <c r="H16040" t="s">
        <v>93</v>
      </c>
    </row>
    <row r="16041" spans="1:8" x14ac:dyDescent="0.25">
      <c r="A16041" t="s">
        <v>484</v>
      </c>
      <c r="B16041" t="s">
        <v>1714</v>
      </c>
      <c r="C16041" t="s">
        <v>89</v>
      </c>
      <c r="D16041" t="s">
        <v>11310</v>
      </c>
      <c r="E16041" t="s">
        <v>1119</v>
      </c>
      <c r="F16041" t="s">
        <v>89</v>
      </c>
      <c r="G16041" t="s">
        <v>89</v>
      </c>
      <c r="H16041" t="s">
        <v>93</v>
      </c>
    </row>
    <row r="16042" spans="1:8" x14ac:dyDescent="0.25">
      <c r="A16042" t="s">
        <v>484</v>
      </c>
      <c r="B16042" t="s">
        <v>11311</v>
      </c>
      <c r="C16042" t="s">
        <v>89</v>
      </c>
      <c r="D16042" t="s">
        <v>11312</v>
      </c>
      <c r="E16042" t="s">
        <v>1153</v>
      </c>
      <c r="F16042" t="s">
        <v>89</v>
      </c>
      <c r="G16042" t="s">
        <v>89</v>
      </c>
      <c r="H16042" t="s">
        <v>93</v>
      </c>
    </row>
    <row r="16043" spans="1:8" x14ac:dyDescent="0.25">
      <c r="A16043" t="s">
        <v>484</v>
      </c>
      <c r="B16043" t="s">
        <v>5698</v>
      </c>
      <c r="C16043" t="s">
        <v>89</v>
      </c>
      <c r="D16043" t="s">
        <v>89</v>
      </c>
      <c r="E16043" t="s">
        <v>1100</v>
      </c>
      <c r="F16043" t="s">
        <v>89</v>
      </c>
      <c r="G16043" t="s">
        <v>89</v>
      </c>
      <c r="H16043" t="s">
        <v>93</v>
      </c>
    </row>
    <row r="16044" spans="1:8" x14ac:dyDescent="0.25">
      <c r="A16044" t="s">
        <v>484</v>
      </c>
      <c r="B16044" t="s">
        <v>2689</v>
      </c>
      <c r="C16044" t="s">
        <v>89</v>
      </c>
      <c r="D16044" t="s">
        <v>89</v>
      </c>
      <c r="E16044" t="s">
        <v>1272</v>
      </c>
      <c r="F16044" t="s">
        <v>89</v>
      </c>
      <c r="G16044" t="s">
        <v>89</v>
      </c>
      <c r="H16044" t="s">
        <v>93</v>
      </c>
    </row>
    <row r="16045" spans="1:8" x14ac:dyDescent="0.25">
      <c r="A16045" t="s">
        <v>484</v>
      </c>
      <c r="B16045" t="s">
        <v>1112</v>
      </c>
      <c r="C16045" t="s">
        <v>89</v>
      </c>
      <c r="D16045" t="s">
        <v>89</v>
      </c>
      <c r="E16045" t="s">
        <v>1272</v>
      </c>
      <c r="F16045" t="s">
        <v>89</v>
      </c>
      <c r="G16045" t="s">
        <v>89</v>
      </c>
      <c r="H16045" t="s">
        <v>93</v>
      </c>
    </row>
    <row r="16046" spans="1:8" x14ac:dyDescent="0.25">
      <c r="A16046" t="s">
        <v>484</v>
      </c>
      <c r="B16046" t="s">
        <v>1114</v>
      </c>
      <c r="C16046" t="s">
        <v>89</v>
      </c>
      <c r="D16046" t="s">
        <v>89</v>
      </c>
      <c r="E16046" t="s">
        <v>1115</v>
      </c>
      <c r="F16046" t="s">
        <v>89</v>
      </c>
      <c r="G16046" t="s">
        <v>89</v>
      </c>
      <c r="H16046" t="s">
        <v>93</v>
      </c>
    </row>
    <row r="16047" spans="1:8" x14ac:dyDescent="0.25">
      <c r="A16047" t="s">
        <v>484</v>
      </c>
      <c r="B16047" t="s">
        <v>1098</v>
      </c>
      <c r="C16047" t="s">
        <v>89</v>
      </c>
      <c r="D16047" t="s">
        <v>1682</v>
      </c>
      <c r="E16047" t="s">
        <v>1115</v>
      </c>
      <c r="F16047" t="s">
        <v>89</v>
      </c>
      <c r="G16047" t="s">
        <v>89</v>
      </c>
      <c r="H16047" t="s">
        <v>93</v>
      </c>
    </row>
    <row r="16048" spans="1:8" x14ac:dyDescent="0.25">
      <c r="A16048" t="s">
        <v>484</v>
      </c>
      <c r="B16048" t="s">
        <v>11313</v>
      </c>
      <c r="C16048" t="s">
        <v>89</v>
      </c>
      <c r="D16048" t="s">
        <v>11314</v>
      </c>
      <c r="E16048" t="s">
        <v>1100</v>
      </c>
      <c r="F16048" t="s">
        <v>89</v>
      </c>
      <c r="G16048" t="s">
        <v>89</v>
      </c>
      <c r="H16048" t="s">
        <v>93</v>
      </c>
    </row>
    <row r="16049" spans="1:8" x14ac:dyDescent="0.25">
      <c r="A16049" t="s">
        <v>484</v>
      </c>
      <c r="B16049" t="s">
        <v>11308</v>
      </c>
      <c r="C16049" t="s">
        <v>89</v>
      </c>
      <c r="D16049" t="s">
        <v>11309</v>
      </c>
      <c r="E16049" t="s">
        <v>1100</v>
      </c>
      <c r="F16049" t="s">
        <v>89</v>
      </c>
      <c r="G16049" t="s">
        <v>89</v>
      </c>
      <c r="H16049" t="s">
        <v>93</v>
      </c>
    </row>
    <row r="16050" spans="1:8" x14ac:dyDescent="0.25">
      <c r="A16050" t="s">
        <v>484</v>
      </c>
      <c r="B16050" t="s">
        <v>11315</v>
      </c>
      <c r="C16050" t="s">
        <v>89</v>
      </c>
      <c r="D16050" t="s">
        <v>11316</v>
      </c>
      <c r="E16050" t="s">
        <v>1100</v>
      </c>
      <c r="F16050" t="s">
        <v>89</v>
      </c>
      <c r="G16050" t="s">
        <v>89</v>
      </c>
      <c r="H16050" t="s">
        <v>93</v>
      </c>
    </row>
    <row r="16051" spans="1:8" x14ac:dyDescent="0.25">
      <c r="A16051" t="s">
        <v>484</v>
      </c>
      <c r="B16051" t="s">
        <v>11317</v>
      </c>
      <c r="C16051" t="s">
        <v>89</v>
      </c>
      <c r="D16051" t="s">
        <v>11318</v>
      </c>
      <c r="E16051" t="s">
        <v>1105</v>
      </c>
      <c r="F16051" t="s">
        <v>89</v>
      </c>
      <c r="G16051" t="s">
        <v>89</v>
      </c>
      <c r="H16051" t="s">
        <v>93</v>
      </c>
    </row>
    <row r="16052" spans="1:8" x14ac:dyDescent="0.25">
      <c r="A16052" t="s">
        <v>484</v>
      </c>
      <c r="B16052" t="s">
        <v>11319</v>
      </c>
      <c r="C16052" t="s">
        <v>89</v>
      </c>
      <c r="D16052" t="s">
        <v>11320</v>
      </c>
      <c r="E16052" t="s">
        <v>1105</v>
      </c>
      <c r="F16052" t="s">
        <v>89</v>
      </c>
      <c r="G16052" t="s">
        <v>89</v>
      </c>
      <c r="H16052" t="s">
        <v>93</v>
      </c>
    </row>
    <row r="16053" spans="1:8" x14ac:dyDescent="0.25">
      <c r="A16053" t="s">
        <v>484</v>
      </c>
      <c r="B16053" t="s">
        <v>11321</v>
      </c>
      <c r="C16053" t="s">
        <v>89</v>
      </c>
      <c r="D16053" t="s">
        <v>11322</v>
      </c>
      <c r="E16053" t="s">
        <v>1105</v>
      </c>
      <c r="F16053" t="s">
        <v>89</v>
      </c>
      <c r="G16053" t="s">
        <v>89</v>
      </c>
      <c r="H16053" t="s">
        <v>93</v>
      </c>
    </row>
    <row r="16054" spans="1:8" x14ac:dyDescent="0.25">
      <c r="A16054" t="s">
        <v>484</v>
      </c>
      <c r="B16054" t="s">
        <v>1658</v>
      </c>
      <c r="C16054" t="s">
        <v>89</v>
      </c>
      <c r="D16054" t="s">
        <v>11307</v>
      </c>
      <c r="E16054" t="s">
        <v>1105</v>
      </c>
      <c r="F16054" t="s">
        <v>89</v>
      </c>
      <c r="G16054" t="s">
        <v>89</v>
      </c>
      <c r="H16054" t="s">
        <v>93</v>
      </c>
    </row>
    <row r="16055" spans="1:8" x14ac:dyDescent="0.25">
      <c r="A16055" t="s">
        <v>484</v>
      </c>
      <c r="B16055" t="s">
        <v>5081</v>
      </c>
      <c r="C16055" t="s">
        <v>89</v>
      </c>
      <c r="D16055" t="s">
        <v>11323</v>
      </c>
      <c r="E16055" t="s">
        <v>1162</v>
      </c>
      <c r="F16055" t="s">
        <v>89</v>
      </c>
      <c r="G16055" t="s">
        <v>89</v>
      </c>
      <c r="H16055" t="s">
        <v>93</v>
      </c>
    </row>
    <row r="16056" spans="1:8" x14ac:dyDescent="0.25">
      <c r="A16056" t="s">
        <v>484</v>
      </c>
      <c r="B16056" t="s">
        <v>11324</v>
      </c>
      <c r="C16056" t="s">
        <v>89</v>
      </c>
      <c r="D16056" t="s">
        <v>11323</v>
      </c>
      <c r="E16056" t="s">
        <v>1162</v>
      </c>
      <c r="F16056" t="s">
        <v>89</v>
      </c>
      <c r="G16056" t="s">
        <v>89</v>
      </c>
      <c r="H16056" t="s">
        <v>93</v>
      </c>
    </row>
    <row r="16057" spans="1:8" x14ac:dyDescent="0.25">
      <c r="A16057" t="s">
        <v>484</v>
      </c>
      <c r="B16057" t="s">
        <v>2905</v>
      </c>
      <c r="C16057" t="s">
        <v>89</v>
      </c>
      <c r="D16057" t="s">
        <v>11325</v>
      </c>
      <c r="E16057" t="s">
        <v>1272</v>
      </c>
      <c r="F16057" t="s">
        <v>89</v>
      </c>
      <c r="G16057" t="s">
        <v>89</v>
      </c>
      <c r="H16057" t="s">
        <v>93</v>
      </c>
    </row>
    <row r="16058" spans="1:8" x14ac:dyDescent="0.25">
      <c r="A16058" t="s">
        <v>484</v>
      </c>
      <c r="B16058" t="s">
        <v>1308</v>
      </c>
      <c r="C16058" t="s">
        <v>89</v>
      </c>
      <c r="D16058" t="s">
        <v>11326</v>
      </c>
      <c r="E16058" t="s">
        <v>1272</v>
      </c>
      <c r="F16058" t="s">
        <v>89</v>
      </c>
      <c r="G16058" t="s">
        <v>89</v>
      </c>
      <c r="H16058" t="s">
        <v>93</v>
      </c>
    </row>
    <row r="16059" spans="1:8" x14ac:dyDescent="0.25">
      <c r="A16059" t="s">
        <v>484</v>
      </c>
      <c r="B16059" t="s">
        <v>2907</v>
      </c>
      <c r="C16059" t="s">
        <v>89</v>
      </c>
      <c r="D16059" t="s">
        <v>11327</v>
      </c>
      <c r="E16059" t="s">
        <v>1272</v>
      </c>
      <c r="F16059" t="s">
        <v>89</v>
      </c>
      <c r="G16059" t="s">
        <v>89</v>
      </c>
      <c r="H16059" t="s">
        <v>93</v>
      </c>
    </row>
    <row r="16060" spans="1:8" x14ac:dyDescent="0.25">
      <c r="A16060" t="s">
        <v>484</v>
      </c>
      <c r="B16060" t="s">
        <v>1803</v>
      </c>
      <c r="C16060" t="s">
        <v>89</v>
      </c>
      <c r="D16060" t="s">
        <v>11328</v>
      </c>
      <c r="E16060" t="s">
        <v>1272</v>
      </c>
      <c r="F16060" t="s">
        <v>89</v>
      </c>
      <c r="G16060" t="s">
        <v>89</v>
      </c>
      <c r="H16060" t="s">
        <v>93</v>
      </c>
    </row>
    <row r="16061" spans="1:8" x14ac:dyDescent="0.25">
      <c r="A16061" t="s">
        <v>484</v>
      </c>
      <c r="B16061" t="s">
        <v>1280</v>
      </c>
      <c r="C16061" t="s">
        <v>89</v>
      </c>
      <c r="D16061" t="s">
        <v>11329</v>
      </c>
      <c r="E16061" t="s">
        <v>1105</v>
      </c>
      <c r="F16061" t="s">
        <v>89</v>
      </c>
      <c r="G16061" t="s">
        <v>89</v>
      </c>
      <c r="H16061" t="s">
        <v>93</v>
      </c>
    </row>
    <row r="16062" spans="1:8" x14ac:dyDescent="0.25">
      <c r="A16062" t="s">
        <v>484</v>
      </c>
      <c r="B16062" t="s">
        <v>1276</v>
      </c>
      <c r="C16062" t="s">
        <v>89</v>
      </c>
      <c r="D16062" t="s">
        <v>11329</v>
      </c>
      <c r="E16062" t="s">
        <v>1105</v>
      </c>
      <c r="F16062" t="s">
        <v>89</v>
      </c>
      <c r="G16062" t="s">
        <v>89</v>
      </c>
      <c r="H16062" t="s">
        <v>93</v>
      </c>
    </row>
    <row r="16063" spans="1:8" x14ac:dyDescent="0.25">
      <c r="A16063" t="s">
        <v>484</v>
      </c>
      <c r="B16063" t="s">
        <v>11330</v>
      </c>
      <c r="C16063" t="s">
        <v>89</v>
      </c>
      <c r="D16063" t="s">
        <v>11329</v>
      </c>
      <c r="E16063" t="s">
        <v>1238</v>
      </c>
      <c r="F16063" t="s">
        <v>89</v>
      </c>
      <c r="G16063" t="s">
        <v>89</v>
      </c>
      <c r="H16063" t="s">
        <v>93</v>
      </c>
    </row>
    <row r="16064" spans="1:8" x14ac:dyDescent="0.25">
      <c r="A16064" t="s">
        <v>484</v>
      </c>
      <c r="B16064" t="s">
        <v>11331</v>
      </c>
      <c r="C16064" t="s">
        <v>89</v>
      </c>
      <c r="D16064" t="s">
        <v>11329</v>
      </c>
      <c r="E16064" t="s">
        <v>1238</v>
      </c>
      <c r="F16064" t="s">
        <v>89</v>
      </c>
      <c r="G16064" t="s">
        <v>89</v>
      </c>
      <c r="H16064" t="s">
        <v>93</v>
      </c>
    </row>
    <row r="16065" spans="1:8" x14ac:dyDescent="0.25">
      <c r="A16065" t="s">
        <v>484</v>
      </c>
      <c r="B16065" t="s">
        <v>5168</v>
      </c>
      <c r="C16065" t="s">
        <v>89</v>
      </c>
      <c r="D16065" t="s">
        <v>89</v>
      </c>
      <c r="E16065" t="s">
        <v>1093</v>
      </c>
      <c r="F16065" t="s">
        <v>89</v>
      </c>
      <c r="G16065" t="s">
        <v>89</v>
      </c>
      <c r="H16065" t="s">
        <v>93</v>
      </c>
    </row>
    <row r="16066" spans="1:8" x14ac:dyDescent="0.25">
      <c r="A16066" t="s">
        <v>484</v>
      </c>
      <c r="B16066" t="s">
        <v>11332</v>
      </c>
      <c r="C16066" t="s">
        <v>89</v>
      </c>
      <c r="D16066" t="s">
        <v>89</v>
      </c>
      <c r="E16066" t="s">
        <v>1113</v>
      </c>
      <c r="F16066" t="s">
        <v>89</v>
      </c>
      <c r="G16066" t="s">
        <v>89</v>
      </c>
      <c r="H16066" t="s">
        <v>93</v>
      </c>
    </row>
    <row r="16067" spans="1:8" x14ac:dyDescent="0.25">
      <c r="A16067" t="s">
        <v>484</v>
      </c>
      <c r="B16067" t="s">
        <v>11333</v>
      </c>
      <c r="C16067" t="s">
        <v>89</v>
      </c>
      <c r="D16067" t="s">
        <v>11334</v>
      </c>
      <c r="E16067" t="s">
        <v>1093</v>
      </c>
      <c r="F16067" t="s">
        <v>89</v>
      </c>
      <c r="G16067" t="s">
        <v>89</v>
      </c>
      <c r="H16067" t="s">
        <v>93</v>
      </c>
    </row>
    <row r="16068" spans="1:8" x14ac:dyDescent="0.25">
      <c r="A16068" t="s">
        <v>484</v>
      </c>
      <c r="B16068" t="s">
        <v>11335</v>
      </c>
      <c r="C16068" t="s">
        <v>89</v>
      </c>
      <c r="D16068" t="s">
        <v>11336</v>
      </c>
      <c r="E16068" t="s">
        <v>1205</v>
      </c>
      <c r="F16068" t="s">
        <v>89</v>
      </c>
      <c r="G16068" t="s">
        <v>89</v>
      </c>
      <c r="H16068" t="s">
        <v>93</v>
      </c>
    </row>
    <row r="16069" spans="1:8" x14ac:dyDescent="0.25">
      <c r="A16069" t="s">
        <v>484</v>
      </c>
      <c r="B16069" t="s">
        <v>11337</v>
      </c>
      <c r="C16069" t="s">
        <v>89</v>
      </c>
      <c r="D16069" t="s">
        <v>11338</v>
      </c>
      <c r="E16069" t="s">
        <v>1093</v>
      </c>
      <c r="F16069" t="s">
        <v>89</v>
      </c>
      <c r="G16069" t="s">
        <v>89</v>
      </c>
      <c r="H16069" t="s">
        <v>93</v>
      </c>
    </row>
    <row r="16070" spans="1:8" x14ac:dyDescent="0.25">
      <c r="A16070" t="s">
        <v>484</v>
      </c>
      <c r="B16070" t="s">
        <v>11339</v>
      </c>
      <c r="C16070" t="s">
        <v>89</v>
      </c>
      <c r="D16070" t="s">
        <v>11340</v>
      </c>
      <c r="E16070" t="s">
        <v>1093</v>
      </c>
      <c r="F16070" t="s">
        <v>89</v>
      </c>
      <c r="G16070" t="s">
        <v>89</v>
      </c>
      <c r="H16070" t="s">
        <v>93</v>
      </c>
    </row>
    <row r="16071" spans="1:8" x14ac:dyDescent="0.25">
      <c r="A16071" t="s">
        <v>484</v>
      </c>
      <c r="B16071" t="s">
        <v>4947</v>
      </c>
      <c r="C16071" t="s">
        <v>89</v>
      </c>
      <c r="D16071" t="s">
        <v>11341</v>
      </c>
      <c r="E16071" t="s">
        <v>1093</v>
      </c>
      <c r="F16071" t="s">
        <v>89</v>
      </c>
      <c r="G16071" t="s">
        <v>89</v>
      </c>
      <c r="H16071" t="s">
        <v>93</v>
      </c>
    </row>
    <row r="16072" spans="1:8" x14ac:dyDescent="0.25">
      <c r="A16072" t="s">
        <v>484</v>
      </c>
      <c r="B16072" t="s">
        <v>11342</v>
      </c>
      <c r="C16072" t="s">
        <v>89</v>
      </c>
      <c r="D16072" t="s">
        <v>11343</v>
      </c>
      <c r="E16072" t="s">
        <v>1105</v>
      </c>
      <c r="F16072" t="s">
        <v>89</v>
      </c>
      <c r="G16072" t="s">
        <v>89</v>
      </c>
      <c r="H16072" t="s">
        <v>93</v>
      </c>
    </row>
    <row r="16073" spans="1:8" x14ac:dyDescent="0.25">
      <c r="A16073" t="s">
        <v>484</v>
      </c>
      <c r="B16073" t="s">
        <v>11344</v>
      </c>
      <c r="C16073" t="s">
        <v>89</v>
      </c>
      <c r="D16073" t="s">
        <v>11345</v>
      </c>
      <c r="E16073" t="s">
        <v>1258</v>
      </c>
      <c r="F16073" t="s">
        <v>89</v>
      </c>
      <c r="G16073" t="s">
        <v>89</v>
      </c>
      <c r="H16073" t="s">
        <v>93</v>
      </c>
    </row>
    <row r="16074" spans="1:8" x14ac:dyDescent="0.25">
      <c r="A16074" t="s">
        <v>484</v>
      </c>
      <c r="B16074" t="s">
        <v>11346</v>
      </c>
      <c r="C16074" t="s">
        <v>89</v>
      </c>
      <c r="D16074" t="s">
        <v>11347</v>
      </c>
      <c r="E16074" t="s">
        <v>1093</v>
      </c>
      <c r="F16074" t="s">
        <v>89</v>
      </c>
      <c r="G16074" t="s">
        <v>89</v>
      </c>
      <c r="H16074" t="s">
        <v>93</v>
      </c>
    </row>
    <row r="16075" spans="1:8" x14ac:dyDescent="0.25">
      <c r="A16075" t="s">
        <v>484</v>
      </c>
      <c r="B16075" t="s">
        <v>11348</v>
      </c>
      <c r="C16075" t="s">
        <v>89</v>
      </c>
      <c r="D16075" t="s">
        <v>11349</v>
      </c>
      <c r="E16075" t="s">
        <v>1166</v>
      </c>
      <c r="F16075" t="s">
        <v>89</v>
      </c>
      <c r="G16075" t="s">
        <v>89</v>
      </c>
      <c r="H16075" t="s">
        <v>93</v>
      </c>
    </row>
    <row r="16076" spans="1:8" x14ac:dyDescent="0.25">
      <c r="A16076" t="s">
        <v>484</v>
      </c>
      <c r="B16076" t="s">
        <v>5719</v>
      </c>
      <c r="C16076" t="s">
        <v>89</v>
      </c>
      <c r="D16076" t="s">
        <v>11350</v>
      </c>
      <c r="E16076" t="s">
        <v>1093</v>
      </c>
      <c r="F16076" t="s">
        <v>89</v>
      </c>
      <c r="G16076" t="s">
        <v>89</v>
      </c>
      <c r="H16076" t="s">
        <v>93</v>
      </c>
    </row>
    <row r="16077" spans="1:8" x14ac:dyDescent="0.25">
      <c r="A16077" t="s">
        <v>484</v>
      </c>
      <c r="B16077" t="s">
        <v>1714</v>
      </c>
      <c r="C16077" t="s">
        <v>89</v>
      </c>
      <c r="D16077" t="s">
        <v>11310</v>
      </c>
      <c r="E16077" t="s">
        <v>1119</v>
      </c>
      <c r="F16077" t="s">
        <v>89</v>
      </c>
      <c r="G16077" t="s">
        <v>89</v>
      </c>
      <c r="H16077" t="s">
        <v>93</v>
      </c>
    </row>
    <row r="16078" spans="1:8" x14ac:dyDescent="0.25">
      <c r="A16078" t="s">
        <v>484</v>
      </c>
      <c r="B16078" t="s">
        <v>1321</v>
      </c>
      <c r="C16078" t="s">
        <v>89</v>
      </c>
      <c r="D16078" t="s">
        <v>11351</v>
      </c>
      <c r="E16078" t="s">
        <v>1100</v>
      </c>
      <c r="F16078" t="s">
        <v>89</v>
      </c>
      <c r="G16078" t="s">
        <v>89</v>
      </c>
      <c r="H16078" t="s">
        <v>93</v>
      </c>
    </row>
    <row r="16079" spans="1:8" x14ac:dyDescent="0.25">
      <c r="A16079" t="s">
        <v>484</v>
      </c>
      <c r="B16079" t="s">
        <v>7950</v>
      </c>
      <c r="C16079" t="s">
        <v>89</v>
      </c>
      <c r="D16079" t="s">
        <v>89</v>
      </c>
      <c r="E16079" t="s">
        <v>1129</v>
      </c>
      <c r="F16079" t="s">
        <v>89</v>
      </c>
      <c r="G16079" t="s">
        <v>89</v>
      </c>
      <c r="H16079" t="s">
        <v>93</v>
      </c>
    </row>
    <row r="16080" spans="1:8" x14ac:dyDescent="0.25">
      <c r="A16080" t="s">
        <v>484</v>
      </c>
      <c r="B16080" t="s">
        <v>1197</v>
      </c>
      <c r="C16080" t="s">
        <v>89</v>
      </c>
      <c r="D16080" t="s">
        <v>89</v>
      </c>
      <c r="E16080" t="s">
        <v>1272</v>
      </c>
      <c r="F16080" t="s">
        <v>89</v>
      </c>
      <c r="G16080" t="s">
        <v>89</v>
      </c>
      <c r="H16080" t="s">
        <v>93</v>
      </c>
    </row>
    <row r="16081" spans="1:8" x14ac:dyDescent="0.25">
      <c r="A16081" t="s">
        <v>484</v>
      </c>
      <c r="B16081" t="s">
        <v>1379</v>
      </c>
      <c r="C16081" t="s">
        <v>89</v>
      </c>
      <c r="D16081" t="s">
        <v>89</v>
      </c>
      <c r="E16081" t="s">
        <v>1272</v>
      </c>
      <c r="F16081" t="s">
        <v>89</v>
      </c>
      <c r="G16081" t="s">
        <v>89</v>
      </c>
      <c r="H16081" t="s">
        <v>93</v>
      </c>
    </row>
    <row r="16082" spans="1:8" x14ac:dyDescent="0.25">
      <c r="A16082" t="s">
        <v>484</v>
      </c>
      <c r="B16082" t="s">
        <v>1382</v>
      </c>
      <c r="C16082" t="s">
        <v>89</v>
      </c>
      <c r="D16082" t="s">
        <v>89</v>
      </c>
      <c r="E16082" t="s">
        <v>1113</v>
      </c>
      <c r="F16082" t="s">
        <v>89</v>
      </c>
      <c r="G16082" t="s">
        <v>89</v>
      </c>
      <c r="H16082" t="s">
        <v>93</v>
      </c>
    </row>
    <row r="16083" spans="1:8" x14ac:dyDescent="0.25">
      <c r="A16083" t="s">
        <v>484</v>
      </c>
      <c r="B16083" t="s">
        <v>2913</v>
      </c>
      <c r="C16083" t="s">
        <v>89</v>
      </c>
      <c r="D16083" t="s">
        <v>89</v>
      </c>
      <c r="E16083" t="s">
        <v>1100</v>
      </c>
      <c r="F16083" t="s">
        <v>89</v>
      </c>
      <c r="G16083" t="s">
        <v>89</v>
      </c>
      <c r="H16083" t="s">
        <v>93</v>
      </c>
    </row>
    <row r="16084" spans="1:8" x14ac:dyDescent="0.25">
      <c r="A16084" t="s">
        <v>484</v>
      </c>
      <c r="B16084" t="s">
        <v>3348</v>
      </c>
      <c r="C16084" t="s">
        <v>89</v>
      </c>
      <c r="D16084" t="s">
        <v>89</v>
      </c>
      <c r="E16084" t="s">
        <v>1221</v>
      </c>
      <c r="F16084" t="s">
        <v>89</v>
      </c>
      <c r="G16084" t="s">
        <v>89</v>
      </c>
      <c r="H16084" t="s">
        <v>93</v>
      </c>
    </row>
    <row r="16085" spans="1:8" x14ac:dyDescent="0.25">
      <c r="A16085" t="s">
        <v>484</v>
      </c>
      <c r="B16085" t="s">
        <v>1331</v>
      </c>
      <c r="C16085" t="s">
        <v>89</v>
      </c>
      <c r="D16085" t="s">
        <v>89</v>
      </c>
      <c r="E16085" t="s">
        <v>1218</v>
      </c>
      <c r="F16085" t="s">
        <v>89</v>
      </c>
      <c r="G16085" t="s">
        <v>89</v>
      </c>
      <c r="H16085" t="s">
        <v>93</v>
      </c>
    </row>
    <row r="16086" spans="1:8" x14ac:dyDescent="0.25">
      <c r="A16086" t="s">
        <v>484</v>
      </c>
      <c r="B16086" t="s">
        <v>1332</v>
      </c>
      <c r="C16086" t="s">
        <v>89</v>
      </c>
      <c r="D16086" t="s">
        <v>89</v>
      </c>
      <c r="E16086" t="s">
        <v>1218</v>
      </c>
      <c r="F16086" t="s">
        <v>89</v>
      </c>
      <c r="G16086" t="s">
        <v>89</v>
      </c>
      <c r="H16086" t="s">
        <v>93</v>
      </c>
    </row>
    <row r="16087" spans="1:8" x14ac:dyDescent="0.25">
      <c r="A16087" t="s">
        <v>484</v>
      </c>
      <c r="B16087" t="s">
        <v>1124</v>
      </c>
      <c r="C16087" t="s">
        <v>89</v>
      </c>
      <c r="D16087" t="s">
        <v>89</v>
      </c>
      <c r="E16087" t="s">
        <v>1218</v>
      </c>
      <c r="F16087" t="s">
        <v>89</v>
      </c>
      <c r="G16087" t="s">
        <v>89</v>
      </c>
      <c r="H16087" t="s">
        <v>93</v>
      </c>
    </row>
    <row r="16088" spans="1:8" x14ac:dyDescent="0.25">
      <c r="A16088" t="s">
        <v>484</v>
      </c>
      <c r="B16088" t="s">
        <v>1125</v>
      </c>
      <c r="C16088" t="s">
        <v>89</v>
      </c>
      <c r="D16088" t="s">
        <v>89</v>
      </c>
      <c r="E16088" t="s">
        <v>1218</v>
      </c>
      <c r="F16088" t="s">
        <v>89</v>
      </c>
      <c r="G16088" t="s">
        <v>89</v>
      </c>
      <c r="H16088" t="s">
        <v>93</v>
      </c>
    </row>
    <row r="16089" spans="1:8" x14ac:dyDescent="0.25">
      <c r="A16089" t="s">
        <v>484</v>
      </c>
      <c r="B16089" t="s">
        <v>1198</v>
      </c>
      <c r="C16089" t="s">
        <v>89</v>
      </c>
      <c r="D16089" t="s">
        <v>89</v>
      </c>
      <c r="E16089" t="s">
        <v>1218</v>
      </c>
      <c r="F16089" t="s">
        <v>89</v>
      </c>
      <c r="G16089" t="s">
        <v>89</v>
      </c>
      <c r="H16089" t="s">
        <v>93</v>
      </c>
    </row>
    <row r="16090" spans="1:8" x14ac:dyDescent="0.25">
      <c r="A16090" t="s">
        <v>484</v>
      </c>
      <c r="B16090" t="s">
        <v>1729</v>
      </c>
      <c r="C16090" t="s">
        <v>89</v>
      </c>
      <c r="D16090" t="s">
        <v>89</v>
      </c>
      <c r="E16090" t="s">
        <v>1218</v>
      </c>
      <c r="F16090" t="s">
        <v>89</v>
      </c>
      <c r="G16090" t="s">
        <v>89</v>
      </c>
      <c r="H16090" t="s">
        <v>93</v>
      </c>
    </row>
    <row r="16091" spans="1:8" x14ac:dyDescent="0.25">
      <c r="A16091" t="s">
        <v>484</v>
      </c>
      <c r="B16091" t="s">
        <v>1126</v>
      </c>
      <c r="C16091" t="s">
        <v>89</v>
      </c>
      <c r="D16091" t="s">
        <v>89</v>
      </c>
      <c r="E16091" t="s">
        <v>1218</v>
      </c>
      <c r="F16091" t="s">
        <v>89</v>
      </c>
      <c r="G16091" t="s">
        <v>89</v>
      </c>
      <c r="H16091" t="s">
        <v>93</v>
      </c>
    </row>
    <row r="16092" spans="1:8" x14ac:dyDescent="0.25">
      <c r="A16092" t="s">
        <v>484</v>
      </c>
      <c r="B16092" t="s">
        <v>1266</v>
      </c>
      <c r="C16092" t="s">
        <v>89</v>
      </c>
      <c r="D16092" t="s">
        <v>89</v>
      </c>
      <c r="E16092" t="s">
        <v>1129</v>
      </c>
      <c r="F16092" t="s">
        <v>89</v>
      </c>
      <c r="G16092" t="s">
        <v>89</v>
      </c>
      <c r="H16092" t="s">
        <v>93</v>
      </c>
    </row>
    <row r="16093" spans="1:8" x14ac:dyDescent="0.25">
      <c r="A16093" t="s">
        <v>484</v>
      </c>
      <c r="B16093" t="s">
        <v>1200</v>
      </c>
      <c r="C16093" t="s">
        <v>89</v>
      </c>
      <c r="D16093" t="s">
        <v>89</v>
      </c>
      <c r="E16093" t="s">
        <v>1129</v>
      </c>
      <c r="F16093" t="s">
        <v>89</v>
      </c>
      <c r="G16093" t="s">
        <v>89</v>
      </c>
      <c r="H16093" t="s">
        <v>93</v>
      </c>
    </row>
    <row r="16094" spans="1:8" x14ac:dyDescent="0.25">
      <c r="A16094" t="s">
        <v>484</v>
      </c>
      <c r="B16094" t="s">
        <v>2705</v>
      </c>
      <c r="C16094" t="s">
        <v>89</v>
      </c>
      <c r="D16094" t="s">
        <v>89</v>
      </c>
      <c r="E16094" t="s">
        <v>1133</v>
      </c>
      <c r="F16094" t="s">
        <v>89</v>
      </c>
      <c r="G16094" t="s">
        <v>89</v>
      </c>
      <c r="H16094" t="s">
        <v>93</v>
      </c>
    </row>
    <row r="16095" spans="1:8" x14ac:dyDescent="0.25">
      <c r="A16095" t="s">
        <v>484</v>
      </c>
      <c r="B16095" t="s">
        <v>2138</v>
      </c>
      <c r="C16095" t="s">
        <v>89</v>
      </c>
      <c r="D16095" t="s">
        <v>89</v>
      </c>
      <c r="E16095" t="s">
        <v>1286</v>
      </c>
      <c r="F16095" t="s">
        <v>89</v>
      </c>
      <c r="G16095" t="s">
        <v>89</v>
      </c>
      <c r="H16095" t="s">
        <v>93</v>
      </c>
    </row>
    <row r="16096" spans="1:8" x14ac:dyDescent="0.25">
      <c r="A16096" t="s">
        <v>484</v>
      </c>
      <c r="B16096" t="s">
        <v>1138</v>
      </c>
      <c r="C16096" t="s">
        <v>89</v>
      </c>
      <c r="D16096" t="s">
        <v>89</v>
      </c>
      <c r="E16096" t="s">
        <v>1139</v>
      </c>
      <c r="F16096" t="s">
        <v>89</v>
      </c>
      <c r="G16096" t="s">
        <v>89</v>
      </c>
      <c r="H16096" t="s">
        <v>93</v>
      </c>
    </row>
    <row r="16097" spans="1:8" x14ac:dyDescent="0.25">
      <c r="A16097" t="s">
        <v>485</v>
      </c>
      <c r="B16097" t="s">
        <v>1472</v>
      </c>
      <c r="C16097" t="s">
        <v>89</v>
      </c>
      <c r="D16097" t="s">
        <v>89</v>
      </c>
      <c r="E16097" t="s">
        <v>1238</v>
      </c>
      <c r="F16097" t="s">
        <v>89</v>
      </c>
      <c r="G16097" t="s">
        <v>89</v>
      </c>
      <c r="H16097" t="s">
        <v>93</v>
      </c>
    </row>
    <row r="16098" spans="1:8" x14ac:dyDescent="0.25">
      <c r="A16098" t="s">
        <v>485</v>
      </c>
      <c r="B16098" t="s">
        <v>6588</v>
      </c>
      <c r="C16098" t="s">
        <v>89</v>
      </c>
      <c r="D16098" t="s">
        <v>89</v>
      </c>
      <c r="E16098" t="s">
        <v>1105</v>
      </c>
      <c r="F16098" t="s">
        <v>89</v>
      </c>
      <c r="G16098" t="s">
        <v>89</v>
      </c>
      <c r="H16098" t="s">
        <v>93</v>
      </c>
    </row>
    <row r="16099" spans="1:8" x14ac:dyDescent="0.25">
      <c r="A16099" t="s">
        <v>485</v>
      </c>
      <c r="B16099" t="s">
        <v>11352</v>
      </c>
      <c r="C16099" t="s">
        <v>89</v>
      </c>
      <c r="D16099" t="s">
        <v>89</v>
      </c>
      <c r="E16099" t="s">
        <v>1194</v>
      </c>
      <c r="F16099" t="s">
        <v>89</v>
      </c>
      <c r="G16099" t="s">
        <v>89</v>
      </c>
      <c r="H16099" t="s">
        <v>93</v>
      </c>
    </row>
    <row r="16100" spans="1:8" x14ac:dyDescent="0.25">
      <c r="A16100" t="s">
        <v>485</v>
      </c>
      <c r="B16100" t="s">
        <v>11353</v>
      </c>
      <c r="C16100" t="s">
        <v>89</v>
      </c>
      <c r="D16100" t="s">
        <v>89</v>
      </c>
      <c r="E16100" t="s">
        <v>1582</v>
      </c>
      <c r="F16100" t="s">
        <v>89</v>
      </c>
      <c r="G16100" t="s">
        <v>89</v>
      </c>
      <c r="H16100" t="s">
        <v>93</v>
      </c>
    </row>
    <row r="16101" spans="1:8" x14ac:dyDescent="0.25">
      <c r="A16101" t="s">
        <v>485</v>
      </c>
      <c r="B16101" t="s">
        <v>6470</v>
      </c>
      <c r="C16101" t="s">
        <v>89</v>
      </c>
      <c r="D16101" t="s">
        <v>89</v>
      </c>
      <c r="E16101" t="s">
        <v>1194</v>
      </c>
      <c r="F16101" t="s">
        <v>89</v>
      </c>
      <c r="G16101" t="s">
        <v>89</v>
      </c>
      <c r="H16101" t="s">
        <v>93</v>
      </c>
    </row>
    <row r="16102" spans="1:8" x14ac:dyDescent="0.25">
      <c r="A16102" t="s">
        <v>485</v>
      </c>
      <c r="B16102" t="s">
        <v>1472</v>
      </c>
      <c r="C16102" t="s">
        <v>89</v>
      </c>
      <c r="D16102" t="s">
        <v>89</v>
      </c>
      <c r="E16102" t="s">
        <v>1238</v>
      </c>
      <c r="F16102" t="s">
        <v>89</v>
      </c>
      <c r="G16102" t="s">
        <v>89</v>
      </c>
      <c r="H16102" t="s">
        <v>93</v>
      </c>
    </row>
    <row r="16103" spans="1:8" x14ac:dyDescent="0.25">
      <c r="A16103" t="s">
        <v>485</v>
      </c>
      <c r="B16103" t="s">
        <v>6470</v>
      </c>
      <c r="C16103" t="s">
        <v>89</v>
      </c>
      <c r="D16103" t="s">
        <v>89</v>
      </c>
      <c r="E16103" t="s">
        <v>1194</v>
      </c>
      <c r="F16103" t="s">
        <v>89</v>
      </c>
      <c r="G16103" t="s">
        <v>89</v>
      </c>
      <c r="H16103" t="s">
        <v>93</v>
      </c>
    </row>
    <row r="16104" spans="1:8" x14ac:dyDescent="0.25">
      <c r="A16104" t="s">
        <v>485</v>
      </c>
      <c r="B16104" t="s">
        <v>11352</v>
      </c>
      <c r="C16104" t="s">
        <v>89</v>
      </c>
      <c r="D16104" t="s">
        <v>89</v>
      </c>
      <c r="E16104" t="s">
        <v>1194</v>
      </c>
      <c r="F16104" t="s">
        <v>89</v>
      </c>
      <c r="G16104" t="s">
        <v>89</v>
      </c>
      <c r="H16104" t="s">
        <v>93</v>
      </c>
    </row>
    <row r="16105" spans="1:8" x14ac:dyDescent="0.25">
      <c r="A16105" t="s">
        <v>485</v>
      </c>
      <c r="B16105" t="s">
        <v>6588</v>
      </c>
      <c r="C16105" t="s">
        <v>89</v>
      </c>
      <c r="D16105" t="s">
        <v>89</v>
      </c>
      <c r="E16105" t="s">
        <v>1105</v>
      </c>
      <c r="F16105" t="s">
        <v>89</v>
      </c>
      <c r="G16105" t="s">
        <v>89</v>
      </c>
      <c r="H16105" t="s">
        <v>93</v>
      </c>
    </row>
    <row r="16106" spans="1:8" x14ac:dyDescent="0.25">
      <c r="A16106" t="s">
        <v>485</v>
      </c>
      <c r="B16106" t="s">
        <v>11354</v>
      </c>
      <c r="C16106" t="s">
        <v>89</v>
      </c>
      <c r="D16106" t="s">
        <v>89</v>
      </c>
      <c r="E16106" t="s">
        <v>1205</v>
      </c>
      <c r="F16106" t="s">
        <v>89</v>
      </c>
      <c r="G16106" t="s">
        <v>89</v>
      </c>
      <c r="H16106" t="s">
        <v>93</v>
      </c>
    </row>
    <row r="16107" spans="1:8" x14ac:dyDescent="0.25">
      <c r="A16107" t="s">
        <v>485</v>
      </c>
      <c r="B16107" t="s">
        <v>11355</v>
      </c>
      <c r="C16107" t="s">
        <v>89</v>
      </c>
      <c r="D16107" t="s">
        <v>89</v>
      </c>
      <c r="E16107" t="s">
        <v>1205</v>
      </c>
      <c r="F16107" t="s">
        <v>89</v>
      </c>
      <c r="G16107" t="s">
        <v>89</v>
      </c>
      <c r="H16107" t="s">
        <v>93</v>
      </c>
    </row>
    <row r="16108" spans="1:8" x14ac:dyDescent="0.25">
      <c r="A16108" t="s">
        <v>485</v>
      </c>
      <c r="B16108" t="s">
        <v>11356</v>
      </c>
      <c r="C16108" t="s">
        <v>89</v>
      </c>
      <c r="D16108" t="s">
        <v>89</v>
      </c>
      <c r="E16108" t="s">
        <v>1205</v>
      </c>
      <c r="F16108" t="s">
        <v>89</v>
      </c>
      <c r="G16108" t="s">
        <v>89</v>
      </c>
      <c r="H16108" t="s">
        <v>93</v>
      </c>
    </row>
    <row r="16109" spans="1:8" x14ac:dyDescent="0.25">
      <c r="A16109" t="s">
        <v>485</v>
      </c>
      <c r="B16109" t="s">
        <v>11357</v>
      </c>
      <c r="C16109" t="s">
        <v>89</v>
      </c>
      <c r="D16109" t="s">
        <v>89</v>
      </c>
      <c r="E16109" t="s">
        <v>1265</v>
      </c>
      <c r="F16109" t="s">
        <v>89</v>
      </c>
      <c r="G16109" t="s">
        <v>89</v>
      </c>
      <c r="H16109" t="s">
        <v>93</v>
      </c>
    </row>
    <row r="16110" spans="1:8" x14ac:dyDescent="0.25">
      <c r="A16110" t="s">
        <v>485</v>
      </c>
      <c r="B16110" t="s">
        <v>11358</v>
      </c>
      <c r="C16110" t="s">
        <v>89</v>
      </c>
      <c r="D16110" t="s">
        <v>89</v>
      </c>
      <c r="E16110" t="s">
        <v>1265</v>
      </c>
      <c r="F16110" t="s">
        <v>89</v>
      </c>
      <c r="G16110" t="s">
        <v>89</v>
      </c>
      <c r="H16110" t="s">
        <v>93</v>
      </c>
    </row>
    <row r="16111" spans="1:8" x14ac:dyDescent="0.25">
      <c r="A16111" t="s">
        <v>485</v>
      </c>
      <c r="B16111" t="s">
        <v>11359</v>
      </c>
      <c r="C16111" t="s">
        <v>89</v>
      </c>
      <c r="D16111" t="s">
        <v>89</v>
      </c>
      <c r="E16111" t="s">
        <v>1135</v>
      </c>
      <c r="F16111" t="s">
        <v>89</v>
      </c>
      <c r="G16111" t="s">
        <v>89</v>
      </c>
      <c r="H16111" t="s">
        <v>93</v>
      </c>
    </row>
    <row r="16112" spans="1:8" x14ac:dyDescent="0.25">
      <c r="A16112" t="s">
        <v>485</v>
      </c>
      <c r="B16112" t="s">
        <v>1198</v>
      </c>
      <c r="C16112" t="s">
        <v>89</v>
      </c>
      <c r="D16112" t="s">
        <v>89</v>
      </c>
      <c r="E16112" t="s">
        <v>1218</v>
      </c>
      <c r="F16112" t="s">
        <v>89</v>
      </c>
      <c r="G16112" t="s">
        <v>89</v>
      </c>
      <c r="H16112" t="s">
        <v>93</v>
      </c>
    </row>
    <row r="16113" spans="1:8" x14ac:dyDescent="0.25">
      <c r="A16113" t="s">
        <v>485</v>
      </c>
      <c r="B16113" t="s">
        <v>1726</v>
      </c>
      <c r="C16113" t="s">
        <v>89</v>
      </c>
      <c r="D16113" t="s">
        <v>89</v>
      </c>
      <c r="E16113" t="s">
        <v>1218</v>
      </c>
      <c r="F16113" t="s">
        <v>89</v>
      </c>
      <c r="G16113" t="s">
        <v>89</v>
      </c>
      <c r="H16113" t="s">
        <v>93</v>
      </c>
    </row>
    <row r="16114" spans="1:8" x14ac:dyDescent="0.25">
      <c r="A16114" t="s">
        <v>485</v>
      </c>
      <c r="B16114" t="s">
        <v>1728</v>
      </c>
      <c r="C16114" t="s">
        <v>89</v>
      </c>
      <c r="D16114" t="s">
        <v>89</v>
      </c>
      <c r="E16114" t="s">
        <v>1218</v>
      </c>
      <c r="F16114" t="s">
        <v>89</v>
      </c>
      <c r="G16114" t="s">
        <v>89</v>
      </c>
      <c r="H16114" t="s">
        <v>93</v>
      </c>
    </row>
    <row r="16115" spans="1:8" x14ac:dyDescent="0.25">
      <c r="A16115" t="s">
        <v>485</v>
      </c>
      <c r="B16115" t="s">
        <v>2705</v>
      </c>
      <c r="C16115" t="s">
        <v>89</v>
      </c>
      <c r="D16115" t="s">
        <v>89</v>
      </c>
      <c r="E16115" t="s">
        <v>1218</v>
      </c>
      <c r="F16115" t="s">
        <v>89</v>
      </c>
      <c r="G16115" t="s">
        <v>89</v>
      </c>
      <c r="H16115" t="s">
        <v>93</v>
      </c>
    </row>
    <row r="16116" spans="1:8" x14ac:dyDescent="0.25">
      <c r="A16116" t="s">
        <v>485</v>
      </c>
      <c r="B16116" t="s">
        <v>11353</v>
      </c>
      <c r="C16116" t="s">
        <v>89</v>
      </c>
      <c r="D16116" t="s">
        <v>89</v>
      </c>
      <c r="E16116" t="s">
        <v>1582</v>
      </c>
      <c r="F16116" t="s">
        <v>89</v>
      </c>
      <c r="G16116" t="s">
        <v>89</v>
      </c>
      <c r="H16116" t="s">
        <v>93</v>
      </c>
    </row>
    <row r="16117" spans="1:8" x14ac:dyDescent="0.25">
      <c r="A16117" t="s">
        <v>485</v>
      </c>
      <c r="B16117" t="s">
        <v>6690</v>
      </c>
      <c r="C16117" t="s">
        <v>89</v>
      </c>
      <c r="D16117" t="s">
        <v>89</v>
      </c>
      <c r="E16117" t="s">
        <v>1873</v>
      </c>
      <c r="F16117" t="s">
        <v>89</v>
      </c>
      <c r="G16117" t="s">
        <v>89</v>
      </c>
      <c r="H16117" t="s">
        <v>93</v>
      </c>
    </row>
    <row r="16118" spans="1:8" x14ac:dyDescent="0.25">
      <c r="A16118" t="s">
        <v>485</v>
      </c>
      <c r="B16118" t="s">
        <v>11360</v>
      </c>
      <c r="C16118" t="s">
        <v>89</v>
      </c>
      <c r="D16118" t="s">
        <v>89</v>
      </c>
      <c r="E16118" t="s">
        <v>1166</v>
      </c>
      <c r="F16118" t="s">
        <v>89</v>
      </c>
      <c r="G16118" t="s">
        <v>89</v>
      </c>
      <c r="H16118" t="s">
        <v>93</v>
      </c>
    </row>
    <row r="16119" spans="1:8" x14ac:dyDescent="0.25">
      <c r="A16119" t="s">
        <v>485</v>
      </c>
      <c r="B16119" t="s">
        <v>11361</v>
      </c>
      <c r="C16119" t="s">
        <v>89</v>
      </c>
      <c r="D16119" t="s">
        <v>89</v>
      </c>
      <c r="E16119" t="s">
        <v>1105</v>
      </c>
      <c r="F16119" t="s">
        <v>89</v>
      </c>
      <c r="G16119" t="s">
        <v>89</v>
      </c>
      <c r="H16119" t="s">
        <v>93</v>
      </c>
    </row>
    <row r="16120" spans="1:8" x14ac:dyDescent="0.25">
      <c r="A16120" t="s">
        <v>485</v>
      </c>
      <c r="B16120" t="s">
        <v>6043</v>
      </c>
      <c r="C16120" t="s">
        <v>89</v>
      </c>
      <c r="D16120" t="s">
        <v>89</v>
      </c>
      <c r="E16120" t="s">
        <v>1121</v>
      </c>
      <c r="F16120" t="s">
        <v>89</v>
      </c>
      <c r="G16120" t="s">
        <v>89</v>
      </c>
      <c r="H16120" t="s">
        <v>93</v>
      </c>
    </row>
    <row r="16121" spans="1:8" x14ac:dyDescent="0.25">
      <c r="A16121" t="s">
        <v>485</v>
      </c>
      <c r="B16121" t="s">
        <v>6046</v>
      </c>
      <c r="C16121" t="s">
        <v>89</v>
      </c>
      <c r="D16121" t="s">
        <v>89</v>
      </c>
      <c r="E16121" t="s">
        <v>2012</v>
      </c>
      <c r="F16121" t="s">
        <v>89</v>
      </c>
      <c r="G16121" t="s">
        <v>89</v>
      </c>
      <c r="H16121" t="s">
        <v>93</v>
      </c>
    </row>
    <row r="16122" spans="1:8" x14ac:dyDescent="0.25">
      <c r="A16122" t="s">
        <v>485</v>
      </c>
      <c r="B16122" t="s">
        <v>1919</v>
      </c>
      <c r="C16122" t="s">
        <v>89</v>
      </c>
      <c r="D16122" t="s">
        <v>89</v>
      </c>
      <c r="E16122" t="s">
        <v>1909</v>
      </c>
      <c r="F16122" t="s">
        <v>89</v>
      </c>
      <c r="G16122" t="s">
        <v>89</v>
      </c>
      <c r="H16122" t="s">
        <v>93</v>
      </c>
    </row>
    <row r="16123" spans="1:8" x14ac:dyDescent="0.25">
      <c r="A16123" t="s">
        <v>485</v>
      </c>
      <c r="B16123" t="s">
        <v>3675</v>
      </c>
      <c r="C16123" t="s">
        <v>89</v>
      </c>
      <c r="D16123" t="s">
        <v>11362</v>
      </c>
      <c r="E16123" t="s">
        <v>1105</v>
      </c>
      <c r="F16123" t="s">
        <v>89</v>
      </c>
      <c r="G16123" t="s">
        <v>89</v>
      </c>
      <c r="H16123" t="s">
        <v>93</v>
      </c>
    </row>
    <row r="16124" spans="1:8" x14ac:dyDescent="0.25">
      <c r="A16124" t="s">
        <v>485</v>
      </c>
      <c r="B16124" t="s">
        <v>1138</v>
      </c>
      <c r="C16124" t="s">
        <v>89</v>
      </c>
      <c r="D16124" t="s">
        <v>89</v>
      </c>
      <c r="E16124" t="s">
        <v>1139</v>
      </c>
      <c r="F16124" t="s">
        <v>89</v>
      </c>
      <c r="G16124" t="s">
        <v>89</v>
      </c>
      <c r="H16124" t="s">
        <v>93</v>
      </c>
    </row>
    <row r="16125" spans="1:8" x14ac:dyDescent="0.25">
      <c r="A16125" t="s">
        <v>486</v>
      </c>
      <c r="B16125" t="s">
        <v>11363</v>
      </c>
      <c r="C16125" t="s">
        <v>89</v>
      </c>
      <c r="D16125" t="s">
        <v>11364</v>
      </c>
      <c r="E16125" t="s">
        <v>1162</v>
      </c>
      <c r="F16125" t="s">
        <v>89</v>
      </c>
      <c r="G16125" t="s">
        <v>89</v>
      </c>
      <c r="H16125" t="s">
        <v>93</v>
      </c>
    </row>
    <row r="16126" spans="1:8" x14ac:dyDescent="0.25">
      <c r="A16126" t="s">
        <v>486</v>
      </c>
      <c r="B16126" t="s">
        <v>1163</v>
      </c>
      <c r="C16126" t="s">
        <v>89</v>
      </c>
      <c r="D16126" t="s">
        <v>11365</v>
      </c>
      <c r="E16126" t="s">
        <v>1097</v>
      </c>
      <c r="F16126" t="s">
        <v>89</v>
      </c>
      <c r="G16126" t="s">
        <v>89</v>
      </c>
      <c r="H16126" t="s">
        <v>93</v>
      </c>
    </row>
    <row r="16127" spans="1:8" x14ac:dyDescent="0.25">
      <c r="A16127" t="s">
        <v>486</v>
      </c>
      <c r="B16127" t="s">
        <v>1143</v>
      </c>
      <c r="C16127" t="s">
        <v>89</v>
      </c>
      <c r="D16127" t="s">
        <v>11365</v>
      </c>
      <c r="E16127" t="s">
        <v>1162</v>
      </c>
      <c r="F16127" t="s">
        <v>89</v>
      </c>
      <c r="G16127" t="s">
        <v>89</v>
      </c>
      <c r="H16127" t="s">
        <v>93</v>
      </c>
    </row>
    <row r="16128" spans="1:8" x14ac:dyDescent="0.25">
      <c r="A16128" t="s">
        <v>486</v>
      </c>
      <c r="B16128" t="s">
        <v>1158</v>
      </c>
      <c r="C16128" t="s">
        <v>89</v>
      </c>
      <c r="D16128" t="s">
        <v>11366</v>
      </c>
      <c r="E16128" t="s">
        <v>1148</v>
      </c>
      <c r="F16128" t="s">
        <v>89</v>
      </c>
      <c r="G16128" t="s">
        <v>89</v>
      </c>
      <c r="H16128" t="s">
        <v>93</v>
      </c>
    </row>
    <row r="16129" spans="1:8" x14ac:dyDescent="0.25">
      <c r="A16129" t="s">
        <v>486</v>
      </c>
      <c r="B16129" t="s">
        <v>1392</v>
      </c>
      <c r="C16129" t="s">
        <v>89</v>
      </c>
      <c r="D16129" t="s">
        <v>11367</v>
      </c>
      <c r="E16129" t="s">
        <v>1115</v>
      </c>
      <c r="F16129" t="s">
        <v>89</v>
      </c>
      <c r="G16129" t="s">
        <v>89</v>
      </c>
      <c r="H16129" t="s">
        <v>93</v>
      </c>
    </row>
    <row r="16130" spans="1:8" x14ac:dyDescent="0.25">
      <c r="A16130" t="s">
        <v>486</v>
      </c>
      <c r="B16130" t="s">
        <v>11368</v>
      </c>
      <c r="C16130" t="s">
        <v>89</v>
      </c>
      <c r="D16130" t="s">
        <v>11369</v>
      </c>
      <c r="E16130" t="s">
        <v>3578</v>
      </c>
      <c r="F16130" t="s">
        <v>89</v>
      </c>
      <c r="G16130" t="s">
        <v>89</v>
      </c>
      <c r="H16130" t="s">
        <v>93</v>
      </c>
    </row>
    <row r="16131" spans="1:8" x14ac:dyDescent="0.25">
      <c r="A16131" t="s">
        <v>486</v>
      </c>
      <c r="B16131" t="s">
        <v>11370</v>
      </c>
      <c r="C16131" t="s">
        <v>89</v>
      </c>
      <c r="D16131" t="s">
        <v>11371</v>
      </c>
      <c r="E16131" t="s">
        <v>9854</v>
      </c>
      <c r="F16131" t="s">
        <v>89</v>
      </c>
      <c r="G16131" t="s">
        <v>89</v>
      </c>
      <c r="H16131" t="s">
        <v>93</v>
      </c>
    </row>
    <row r="16132" spans="1:8" x14ac:dyDescent="0.25">
      <c r="A16132" t="s">
        <v>486</v>
      </c>
      <c r="B16132" t="s">
        <v>1392</v>
      </c>
      <c r="C16132" t="s">
        <v>89</v>
      </c>
      <c r="D16132" t="s">
        <v>11367</v>
      </c>
      <c r="E16132" t="s">
        <v>1115</v>
      </c>
      <c r="F16132" t="s">
        <v>89</v>
      </c>
      <c r="G16132" t="s">
        <v>89</v>
      </c>
      <c r="H16132" t="s">
        <v>93</v>
      </c>
    </row>
    <row r="16133" spans="1:8" x14ac:dyDescent="0.25">
      <c r="A16133" t="s">
        <v>486</v>
      </c>
      <c r="B16133" t="s">
        <v>1158</v>
      </c>
      <c r="C16133" t="s">
        <v>89</v>
      </c>
      <c r="D16133" t="s">
        <v>11366</v>
      </c>
      <c r="E16133" t="s">
        <v>1148</v>
      </c>
      <c r="F16133" t="s">
        <v>89</v>
      </c>
      <c r="G16133" t="s">
        <v>89</v>
      </c>
      <c r="H16133" t="s">
        <v>93</v>
      </c>
    </row>
    <row r="16134" spans="1:8" x14ac:dyDescent="0.25">
      <c r="A16134" t="s">
        <v>486</v>
      </c>
      <c r="B16134" t="s">
        <v>2232</v>
      </c>
      <c r="C16134" t="s">
        <v>89</v>
      </c>
      <c r="D16134" t="s">
        <v>11372</v>
      </c>
      <c r="E16134" t="s">
        <v>1148</v>
      </c>
      <c r="F16134" t="s">
        <v>89</v>
      </c>
      <c r="G16134" t="s">
        <v>89</v>
      </c>
      <c r="H16134" t="s">
        <v>93</v>
      </c>
    </row>
    <row r="16135" spans="1:8" x14ac:dyDescent="0.25">
      <c r="A16135" t="s">
        <v>486</v>
      </c>
      <c r="B16135" t="s">
        <v>1156</v>
      </c>
      <c r="C16135" t="s">
        <v>89</v>
      </c>
      <c r="D16135" t="s">
        <v>11373</v>
      </c>
      <c r="E16135" t="s">
        <v>1148</v>
      </c>
      <c r="F16135" t="s">
        <v>89</v>
      </c>
      <c r="G16135" t="s">
        <v>89</v>
      </c>
      <c r="H16135" t="s">
        <v>93</v>
      </c>
    </row>
    <row r="16136" spans="1:8" x14ac:dyDescent="0.25">
      <c r="A16136" t="s">
        <v>486</v>
      </c>
      <c r="B16136" t="s">
        <v>1163</v>
      </c>
      <c r="C16136" t="s">
        <v>89</v>
      </c>
      <c r="D16136" t="s">
        <v>11365</v>
      </c>
      <c r="E16136" t="s">
        <v>1097</v>
      </c>
      <c r="F16136" t="s">
        <v>89</v>
      </c>
      <c r="G16136" t="s">
        <v>89</v>
      </c>
      <c r="H16136" t="s">
        <v>93</v>
      </c>
    </row>
    <row r="16137" spans="1:8" x14ac:dyDescent="0.25">
      <c r="A16137" t="s">
        <v>486</v>
      </c>
      <c r="B16137" t="s">
        <v>1143</v>
      </c>
      <c r="C16137" t="s">
        <v>89</v>
      </c>
      <c r="D16137" t="s">
        <v>11365</v>
      </c>
      <c r="E16137" t="s">
        <v>1162</v>
      </c>
      <c r="F16137" t="s">
        <v>89</v>
      </c>
      <c r="G16137" t="s">
        <v>89</v>
      </c>
      <c r="H16137" t="s">
        <v>93</v>
      </c>
    </row>
    <row r="16138" spans="1:8" x14ac:dyDescent="0.25">
      <c r="A16138" t="s">
        <v>486</v>
      </c>
      <c r="B16138" t="s">
        <v>11363</v>
      </c>
      <c r="C16138" t="s">
        <v>89</v>
      </c>
      <c r="D16138" t="s">
        <v>11364</v>
      </c>
      <c r="E16138" t="s">
        <v>1162</v>
      </c>
      <c r="F16138" t="s">
        <v>89</v>
      </c>
      <c r="G16138" t="s">
        <v>89</v>
      </c>
      <c r="H16138" t="s">
        <v>93</v>
      </c>
    </row>
    <row r="16139" spans="1:8" x14ac:dyDescent="0.25">
      <c r="A16139" t="s">
        <v>486</v>
      </c>
      <c r="B16139" t="s">
        <v>1239</v>
      </c>
      <c r="C16139" t="s">
        <v>89</v>
      </c>
      <c r="D16139" t="s">
        <v>11374</v>
      </c>
      <c r="E16139" t="s">
        <v>1258</v>
      </c>
      <c r="F16139" t="s">
        <v>89</v>
      </c>
      <c r="G16139" t="s">
        <v>89</v>
      </c>
      <c r="H16139" t="s">
        <v>93</v>
      </c>
    </row>
    <row r="16140" spans="1:8" x14ac:dyDescent="0.25">
      <c r="A16140" t="s">
        <v>486</v>
      </c>
      <c r="B16140" t="s">
        <v>1318</v>
      </c>
      <c r="C16140" t="s">
        <v>89</v>
      </c>
      <c r="D16140" t="s">
        <v>11372</v>
      </c>
      <c r="E16140" t="s">
        <v>1258</v>
      </c>
      <c r="F16140" t="s">
        <v>89</v>
      </c>
      <c r="G16140" t="s">
        <v>89</v>
      </c>
      <c r="H16140" t="s">
        <v>93</v>
      </c>
    </row>
    <row r="16141" spans="1:8" x14ac:dyDescent="0.25">
      <c r="A16141" t="s">
        <v>486</v>
      </c>
      <c r="B16141" t="s">
        <v>1151</v>
      </c>
      <c r="C16141" t="s">
        <v>89</v>
      </c>
      <c r="D16141" t="s">
        <v>11373</v>
      </c>
      <c r="E16141" t="s">
        <v>1258</v>
      </c>
      <c r="F16141" t="s">
        <v>89</v>
      </c>
      <c r="G16141" t="s">
        <v>89</v>
      </c>
      <c r="H16141" t="s">
        <v>93</v>
      </c>
    </row>
    <row r="16142" spans="1:8" x14ac:dyDescent="0.25">
      <c r="A16142" t="s">
        <v>486</v>
      </c>
      <c r="B16142" t="s">
        <v>11375</v>
      </c>
      <c r="C16142" t="s">
        <v>89</v>
      </c>
      <c r="D16142" t="s">
        <v>11376</v>
      </c>
      <c r="E16142" t="s">
        <v>1180</v>
      </c>
      <c r="F16142" t="s">
        <v>89</v>
      </c>
      <c r="G16142" t="s">
        <v>89</v>
      </c>
      <c r="H16142" t="s">
        <v>93</v>
      </c>
    </row>
    <row r="16143" spans="1:8" x14ac:dyDescent="0.25">
      <c r="A16143" t="s">
        <v>486</v>
      </c>
      <c r="B16143" t="s">
        <v>7966</v>
      </c>
      <c r="C16143" t="s">
        <v>89</v>
      </c>
      <c r="D16143" t="s">
        <v>11377</v>
      </c>
      <c r="E16143" t="s">
        <v>1180</v>
      </c>
      <c r="F16143" t="s">
        <v>89</v>
      </c>
      <c r="G16143" t="s">
        <v>89</v>
      </c>
      <c r="H16143" t="s">
        <v>93</v>
      </c>
    </row>
    <row r="16144" spans="1:8" x14ac:dyDescent="0.25">
      <c r="A16144" t="s">
        <v>486</v>
      </c>
      <c r="B16144" t="s">
        <v>7964</v>
      </c>
      <c r="C16144" t="s">
        <v>89</v>
      </c>
      <c r="D16144" t="s">
        <v>11378</v>
      </c>
      <c r="E16144" t="s">
        <v>1180</v>
      </c>
      <c r="F16144" t="s">
        <v>89</v>
      </c>
      <c r="G16144" t="s">
        <v>89</v>
      </c>
      <c r="H16144" t="s">
        <v>93</v>
      </c>
    </row>
    <row r="16145" spans="1:8" x14ac:dyDescent="0.25">
      <c r="A16145" t="s">
        <v>486</v>
      </c>
      <c r="B16145" t="s">
        <v>11379</v>
      </c>
      <c r="C16145" t="s">
        <v>89</v>
      </c>
      <c r="D16145" t="s">
        <v>11380</v>
      </c>
      <c r="E16145" t="s">
        <v>1105</v>
      </c>
      <c r="F16145" t="s">
        <v>89</v>
      </c>
      <c r="G16145" t="s">
        <v>89</v>
      </c>
      <c r="H16145" t="s">
        <v>93</v>
      </c>
    </row>
    <row r="16146" spans="1:8" x14ac:dyDescent="0.25">
      <c r="A16146" t="s">
        <v>486</v>
      </c>
      <c r="B16146" t="s">
        <v>11381</v>
      </c>
      <c r="C16146" t="s">
        <v>89</v>
      </c>
      <c r="D16146" t="s">
        <v>11364</v>
      </c>
      <c r="E16146" t="s">
        <v>1105</v>
      </c>
      <c r="F16146" t="s">
        <v>89</v>
      </c>
      <c r="G16146" t="s">
        <v>89</v>
      </c>
      <c r="H16146" t="s">
        <v>93</v>
      </c>
    </row>
    <row r="16147" spans="1:8" x14ac:dyDescent="0.25">
      <c r="A16147" t="s">
        <v>486</v>
      </c>
      <c r="B16147" t="s">
        <v>1198</v>
      </c>
      <c r="C16147" t="s">
        <v>89</v>
      </c>
      <c r="D16147" t="s">
        <v>89</v>
      </c>
      <c r="E16147" t="s">
        <v>1218</v>
      </c>
      <c r="F16147" t="s">
        <v>89</v>
      </c>
      <c r="G16147" t="s">
        <v>89</v>
      </c>
      <c r="H16147" t="s">
        <v>93</v>
      </c>
    </row>
    <row r="16148" spans="1:8" x14ac:dyDescent="0.25">
      <c r="A16148" t="s">
        <v>486</v>
      </c>
      <c r="B16148" t="s">
        <v>1266</v>
      </c>
      <c r="C16148" t="s">
        <v>89</v>
      </c>
      <c r="D16148" t="s">
        <v>89</v>
      </c>
      <c r="E16148" t="s">
        <v>1131</v>
      </c>
      <c r="F16148" t="s">
        <v>89</v>
      </c>
      <c r="G16148" t="s">
        <v>89</v>
      </c>
      <c r="H16148" t="s">
        <v>93</v>
      </c>
    </row>
    <row r="16149" spans="1:8" x14ac:dyDescent="0.25">
      <c r="A16149" t="s">
        <v>486</v>
      </c>
      <c r="B16149" t="s">
        <v>1285</v>
      </c>
      <c r="C16149" t="s">
        <v>89</v>
      </c>
      <c r="D16149" t="s">
        <v>89</v>
      </c>
      <c r="E16149" t="s">
        <v>1131</v>
      </c>
      <c r="F16149" t="s">
        <v>89</v>
      </c>
      <c r="G16149" t="s">
        <v>89</v>
      </c>
      <c r="H16149" t="s">
        <v>93</v>
      </c>
    </row>
    <row r="16150" spans="1:8" x14ac:dyDescent="0.25">
      <c r="A16150" t="s">
        <v>486</v>
      </c>
      <c r="B16150" t="s">
        <v>1130</v>
      </c>
      <c r="C16150" t="s">
        <v>89</v>
      </c>
      <c r="D16150" t="s">
        <v>89</v>
      </c>
      <c r="E16150" t="s">
        <v>1202</v>
      </c>
      <c r="F16150" t="s">
        <v>89</v>
      </c>
      <c r="G16150" t="s">
        <v>89</v>
      </c>
      <c r="H16150" t="s">
        <v>93</v>
      </c>
    </row>
    <row r="16151" spans="1:8" x14ac:dyDescent="0.25">
      <c r="A16151" t="s">
        <v>486</v>
      </c>
      <c r="B16151" t="s">
        <v>1132</v>
      </c>
      <c r="C16151" t="s">
        <v>89</v>
      </c>
      <c r="D16151" t="s">
        <v>89</v>
      </c>
      <c r="E16151" t="s">
        <v>1133</v>
      </c>
      <c r="F16151" t="s">
        <v>89</v>
      </c>
      <c r="G16151" t="s">
        <v>89</v>
      </c>
      <c r="H16151" t="s">
        <v>93</v>
      </c>
    </row>
    <row r="16152" spans="1:8" x14ac:dyDescent="0.25">
      <c r="A16152" t="s">
        <v>486</v>
      </c>
      <c r="B16152" t="s">
        <v>1232</v>
      </c>
      <c r="C16152" t="s">
        <v>89</v>
      </c>
      <c r="D16152" t="s">
        <v>89</v>
      </c>
      <c r="E16152" t="s">
        <v>1233</v>
      </c>
      <c r="F16152" t="s">
        <v>89</v>
      </c>
      <c r="G16152" t="s">
        <v>89</v>
      </c>
      <c r="H16152" t="s">
        <v>93</v>
      </c>
    </row>
    <row r="16153" spans="1:8" x14ac:dyDescent="0.25">
      <c r="A16153" t="s">
        <v>487</v>
      </c>
      <c r="B16153" t="s">
        <v>1755</v>
      </c>
      <c r="C16153" t="s">
        <v>89</v>
      </c>
      <c r="D16153" t="s">
        <v>11382</v>
      </c>
      <c r="E16153" t="s">
        <v>1162</v>
      </c>
      <c r="F16153" t="s">
        <v>89</v>
      </c>
      <c r="G16153" t="s">
        <v>89</v>
      </c>
      <c r="H16153" t="s">
        <v>93</v>
      </c>
    </row>
    <row r="16154" spans="1:8" x14ac:dyDescent="0.25">
      <c r="A16154" t="s">
        <v>487</v>
      </c>
      <c r="B16154" t="s">
        <v>1660</v>
      </c>
      <c r="C16154" t="s">
        <v>89</v>
      </c>
      <c r="D16154" t="s">
        <v>1820</v>
      </c>
      <c r="E16154" t="s">
        <v>1278</v>
      </c>
      <c r="F16154" t="s">
        <v>89</v>
      </c>
      <c r="G16154" t="s">
        <v>89</v>
      </c>
      <c r="H16154" t="s">
        <v>93</v>
      </c>
    </row>
    <row r="16155" spans="1:8" x14ac:dyDescent="0.25">
      <c r="A16155" t="s">
        <v>487</v>
      </c>
      <c r="B16155" t="s">
        <v>2189</v>
      </c>
      <c r="C16155" t="s">
        <v>89</v>
      </c>
      <c r="D16155" t="s">
        <v>11383</v>
      </c>
      <c r="E16155" t="s">
        <v>1278</v>
      </c>
      <c r="F16155" t="s">
        <v>89</v>
      </c>
      <c r="G16155" t="s">
        <v>89</v>
      </c>
      <c r="H16155" t="s">
        <v>93</v>
      </c>
    </row>
    <row r="16156" spans="1:8" x14ac:dyDescent="0.25">
      <c r="A16156" t="s">
        <v>487</v>
      </c>
      <c r="B16156" t="s">
        <v>11384</v>
      </c>
      <c r="C16156" t="s">
        <v>89</v>
      </c>
      <c r="D16156" t="s">
        <v>7593</v>
      </c>
      <c r="E16156" t="s">
        <v>1115</v>
      </c>
      <c r="F16156" t="s">
        <v>89</v>
      </c>
      <c r="G16156" t="s">
        <v>89</v>
      </c>
      <c r="H16156" t="s">
        <v>93</v>
      </c>
    </row>
    <row r="16157" spans="1:8" x14ac:dyDescent="0.25">
      <c r="A16157" t="s">
        <v>487</v>
      </c>
      <c r="B16157" t="s">
        <v>11385</v>
      </c>
      <c r="C16157" t="s">
        <v>89</v>
      </c>
      <c r="D16157" t="s">
        <v>11386</v>
      </c>
      <c r="E16157" t="s">
        <v>1093</v>
      </c>
      <c r="F16157" t="s">
        <v>89</v>
      </c>
      <c r="G16157" t="s">
        <v>89</v>
      </c>
      <c r="H16157" t="s">
        <v>93</v>
      </c>
    </row>
    <row r="16158" spans="1:8" x14ac:dyDescent="0.25">
      <c r="A16158" t="s">
        <v>487</v>
      </c>
      <c r="B16158" t="s">
        <v>3629</v>
      </c>
      <c r="C16158" t="s">
        <v>89</v>
      </c>
      <c r="D16158" t="s">
        <v>11387</v>
      </c>
      <c r="E16158" t="s">
        <v>2779</v>
      </c>
      <c r="F16158" t="s">
        <v>89</v>
      </c>
      <c r="G16158" t="s">
        <v>89</v>
      </c>
      <c r="H16158" t="s">
        <v>93</v>
      </c>
    </row>
    <row r="16159" spans="1:8" x14ac:dyDescent="0.25">
      <c r="A16159" t="s">
        <v>487</v>
      </c>
      <c r="B16159" t="s">
        <v>3634</v>
      </c>
      <c r="C16159" t="s">
        <v>89</v>
      </c>
      <c r="D16159" t="s">
        <v>11388</v>
      </c>
      <c r="E16159" t="s">
        <v>1121</v>
      </c>
      <c r="F16159" t="s">
        <v>89</v>
      </c>
      <c r="G16159" t="s">
        <v>89</v>
      </c>
      <c r="H16159" t="s">
        <v>93</v>
      </c>
    </row>
    <row r="16160" spans="1:8" x14ac:dyDescent="0.25">
      <c r="A16160" t="s">
        <v>487</v>
      </c>
      <c r="B16160" t="s">
        <v>2462</v>
      </c>
      <c r="C16160" t="s">
        <v>89</v>
      </c>
      <c r="D16160" t="s">
        <v>11389</v>
      </c>
      <c r="E16160" t="s">
        <v>2779</v>
      </c>
      <c r="F16160" t="s">
        <v>89</v>
      </c>
      <c r="G16160" t="s">
        <v>89</v>
      </c>
      <c r="H16160" t="s">
        <v>93</v>
      </c>
    </row>
    <row r="16161" spans="1:8" x14ac:dyDescent="0.25">
      <c r="A16161" t="s">
        <v>487</v>
      </c>
      <c r="B16161" t="s">
        <v>2464</v>
      </c>
      <c r="C16161" t="s">
        <v>89</v>
      </c>
      <c r="D16161" t="s">
        <v>11390</v>
      </c>
      <c r="E16161" t="s">
        <v>1265</v>
      </c>
      <c r="F16161" t="s">
        <v>89</v>
      </c>
      <c r="G16161" t="s">
        <v>89</v>
      </c>
      <c r="H16161" t="s">
        <v>93</v>
      </c>
    </row>
    <row r="16162" spans="1:8" x14ac:dyDescent="0.25">
      <c r="A16162" t="s">
        <v>487</v>
      </c>
      <c r="B16162" t="s">
        <v>1660</v>
      </c>
      <c r="C16162" t="s">
        <v>89</v>
      </c>
      <c r="D16162" t="s">
        <v>1820</v>
      </c>
      <c r="E16162" t="s">
        <v>1278</v>
      </c>
      <c r="F16162" t="s">
        <v>89</v>
      </c>
      <c r="G16162" t="s">
        <v>89</v>
      </c>
      <c r="H16162" t="s">
        <v>93</v>
      </c>
    </row>
    <row r="16163" spans="1:8" x14ac:dyDescent="0.25">
      <c r="A16163" t="s">
        <v>487</v>
      </c>
      <c r="B16163" t="s">
        <v>11385</v>
      </c>
      <c r="C16163" t="s">
        <v>89</v>
      </c>
      <c r="D16163" t="s">
        <v>11386</v>
      </c>
      <c r="E16163" t="s">
        <v>1093</v>
      </c>
      <c r="F16163" t="s">
        <v>89</v>
      </c>
      <c r="G16163" t="s">
        <v>89</v>
      </c>
      <c r="H16163" t="s">
        <v>93</v>
      </c>
    </row>
    <row r="16164" spans="1:8" x14ac:dyDescent="0.25">
      <c r="A16164" t="s">
        <v>487</v>
      </c>
      <c r="B16164" t="s">
        <v>2189</v>
      </c>
      <c r="C16164" t="s">
        <v>89</v>
      </c>
      <c r="D16164" t="s">
        <v>11383</v>
      </c>
      <c r="E16164" t="s">
        <v>1278</v>
      </c>
      <c r="F16164" t="s">
        <v>89</v>
      </c>
      <c r="G16164" t="s">
        <v>89</v>
      </c>
      <c r="H16164" t="s">
        <v>93</v>
      </c>
    </row>
    <row r="16165" spans="1:8" x14ac:dyDescent="0.25">
      <c r="A16165" t="s">
        <v>487</v>
      </c>
      <c r="B16165" t="s">
        <v>2965</v>
      </c>
      <c r="C16165" t="s">
        <v>89</v>
      </c>
      <c r="D16165" t="s">
        <v>11391</v>
      </c>
      <c r="E16165" t="s">
        <v>1485</v>
      </c>
      <c r="F16165" t="s">
        <v>89</v>
      </c>
      <c r="G16165" t="s">
        <v>89</v>
      </c>
      <c r="H16165" t="s">
        <v>93</v>
      </c>
    </row>
    <row r="16166" spans="1:8" x14ac:dyDescent="0.25">
      <c r="A16166" t="s">
        <v>487</v>
      </c>
      <c r="B16166" t="s">
        <v>11392</v>
      </c>
      <c r="C16166" t="s">
        <v>89</v>
      </c>
      <c r="D16166" t="s">
        <v>11393</v>
      </c>
      <c r="E16166" t="s">
        <v>1485</v>
      </c>
      <c r="F16166" t="s">
        <v>89</v>
      </c>
      <c r="G16166" t="s">
        <v>89</v>
      </c>
      <c r="H16166" t="s">
        <v>93</v>
      </c>
    </row>
    <row r="16167" spans="1:8" x14ac:dyDescent="0.25">
      <c r="A16167" t="s">
        <v>487</v>
      </c>
      <c r="B16167" t="s">
        <v>11394</v>
      </c>
      <c r="C16167" t="s">
        <v>89</v>
      </c>
      <c r="D16167" t="s">
        <v>11395</v>
      </c>
      <c r="E16167" t="s">
        <v>1485</v>
      </c>
      <c r="F16167" t="s">
        <v>89</v>
      </c>
      <c r="G16167" t="s">
        <v>89</v>
      </c>
      <c r="H16167" t="s">
        <v>93</v>
      </c>
    </row>
    <row r="16168" spans="1:8" x14ac:dyDescent="0.25">
      <c r="A16168" t="s">
        <v>487</v>
      </c>
      <c r="B16168" t="s">
        <v>11396</v>
      </c>
      <c r="C16168" t="s">
        <v>89</v>
      </c>
      <c r="D16168" t="s">
        <v>11397</v>
      </c>
      <c r="E16168" t="s">
        <v>1485</v>
      </c>
      <c r="F16168" t="s">
        <v>89</v>
      </c>
      <c r="G16168" t="s">
        <v>89</v>
      </c>
      <c r="H16168" t="s">
        <v>93</v>
      </c>
    </row>
    <row r="16169" spans="1:8" x14ac:dyDescent="0.25">
      <c r="A16169" t="s">
        <v>487</v>
      </c>
      <c r="B16169" t="s">
        <v>11398</v>
      </c>
      <c r="C16169" t="s">
        <v>89</v>
      </c>
      <c r="D16169" t="s">
        <v>11399</v>
      </c>
      <c r="E16169" t="s">
        <v>1485</v>
      </c>
      <c r="F16169" t="s">
        <v>89</v>
      </c>
      <c r="G16169" t="s">
        <v>89</v>
      </c>
      <c r="H16169" t="s">
        <v>93</v>
      </c>
    </row>
    <row r="16170" spans="1:8" x14ac:dyDescent="0.25">
      <c r="A16170" t="s">
        <v>487</v>
      </c>
      <c r="B16170" t="s">
        <v>11400</v>
      </c>
      <c r="C16170" t="s">
        <v>89</v>
      </c>
      <c r="D16170" t="s">
        <v>11401</v>
      </c>
      <c r="E16170" t="s">
        <v>1485</v>
      </c>
      <c r="F16170" t="s">
        <v>89</v>
      </c>
      <c r="G16170" t="s">
        <v>89</v>
      </c>
      <c r="H16170" t="s">
        <v>93</v>
      </c>
    </row>
    <row r="16171" spans="1:8" x14ac:dyDescent="0.25">
      <c r="A16171" t="s">
        <v>487</v>
      </c>
      <c r="B16171" t="s">
        <v>2976</v>
      </c>
      <c r="C16171" t="s">
        <v>89</v>
      </c>
      <c r="D16171" t="s">
        <v>11402</v>
      </c>
      <c r="E16171" t="s">
        <v>1485</v>
      </c>
      <c r="F16171" t="s">
        <v>89</v>
      </c>
      <c r="G16171" t="s">
        <v>89</v>
      </c>
      <c r="H16171" t="s">
        <v>93</v>
      </c>
    </row>
    <row r="16172" spans="1:8" x14ac:dyDescent="0.25">
      <c r="A16172" t="s">
        <v>487</v>
      </c>
      <c r="B16172" t="s">
        <v>11403</v>
      </c>
      <c r="C16172" t="s">
        <v>89</v>
      </c>
      <c r="D16172" t="s">
        <v>11404</v>
      </c>
      <c r="E16172" t="s">
        <v>1485</v>
      </c>
      <c r="F16172" t="s">
        <v>89</v>
      </c>
      <c r="G16172" t="s">
        <v>89</v>
      </c>
      <c r="H16172" t="s">
        <v>93</v>
      </c>
    </row>
    <row r="16173" spans="1:8" x14ac:dyDescent="0.25">
      <c r="A16173" t="s">
        <v>487</v>
      </c>
      <c r="B16173" t="s">
        <v>11405</v>
      </c>
      <c r="C16173" t="s">
        <v>89</v>
      </c>
      <c r="D16173" t="s">
        <v>11393</v>
      </c>
      <c r="E16173" t="s">
        <v>1093</v>
      </c>
      <c r="F16173" t="s">
        <v>89</v>
      </c>
      <c r="G16173" t="s">
        <v>89</v>
      </c>
      <c r="H16173" t="s">
        <v>93</v>
      </c>
    </row>
    <row r="16174" spans="1:8" x14ac:dyDescent="0.25">
      <c r="A16174" t="s">
        <v>487</v>
      </c>
      <c r="B16174" t="s">
        <v>11406</v>
      </c>
      <c r="C16174" t="s">
        <v>89</v>
      </c>
      <c r="D16174" t="s">
        <v>11404</v>
      </c>
      <c r="E16174" t="s">
        <v>1093</v>
      </c>
      <c r="F16174" t="s">
        <v>89</v>
      </c>
      <c r="G16174" t="s">
        <v>89</v>
      </c>
      <c r="H16174" t="s">
        <v>93</v>
      </c>
    </row>
    <row r="16175" spans="1:8" x14ac:dyDescent="0.25">
      <c r="A16175" t="s">
        <v>487</v>
      </c>
      <c r="B16175" t="s">
        <v>2944</v>
      </c>
      <c r="C16175" t="s">
        <v>89</v>
      </c>
      <c r="D16175" t="s">
        <v>11402</v>
      </c>
      <c r="E16175" t="s">
        <v>1093</v>
      </c>
      <c r="F16175" t="s">
        <v>89</v>
      </c>
      <c r="G16175" t="s">
        <v>89</v>
      </c>
      <c r="H16175" t="s">
        <v>93</v>
      </c>
    </row>
    <row r="16176" spans="1:8" x14ac:dyDescent="0.25">
      <c r="A16176" t="s">
        <v>487</v>
      </c>
      <c r="B16176" t="s">
        <v>11407</v>
      </c>
      <c r="C16176" t="s">
        <v>89</v>
      </c>
      <c r="D16176" t="s">
        <v>11399</v>
      </c>
      <c r="E16176" t="s">
        <v>1093</v>
      </c>
      <c r="F16176" t="s">
        <v>89</v>
      </c>
      <c r="G16176" t="s">
        <v>89</v>
      </c>
      <c r="H16176" t="s">
        <v>93</v>
      </c>
    </row>
    <row r="16177" spans="1:8" x14ac:dyDescent="0.25">
      <c r="A16177" t="s">
        <v>487</v>
      </c>
      <c r="B16177" t="s">
        <v>11408</v>
      </c>
      <c r="C16177" t="s">
        <v>89</v>
      </c>
      <c r="D16177" t="s">
        <v>11401</v>
      </c>
      <c r="E16177" t="s">
        <v>1093</v>
      </c>
      <c r="F16177" t="s">
        <v>89</v>
      </c>
      <c r="G16177" t="s">
        <v>89</v>
      </c>
      <c r="H16177" t="s">
        <v>93</v>
      </c>
    </row>
    <row r="16178" spans="1:8" x14ac:dyDescent="0.25">
      <c r="A16178" t="s">
        <v>487</v>
      </c>
      <c r="B16178" t="s">
        <v>11409</v>
      </c>
      <c r="C16178" t="s">
        <v>89</v>
      </c>
      <c r="D16178" t="s">
        <v>11397</v>
      </c>
      <c r="E16178" t="s">
        <v>1093</v>
      </c>
      <c r="F16178" t="s">
        <v>89</v>
      </c>
      <c r="G16178" t="s">
        <v>89</v>
      </c>
      <c r="H16178" t="s">
        <v>93</v>
      </c>
    </row>
    <row r="16179" spans="1:8" x14ac:dyDescent="0.25">
      <c r="A16179" t="s">
        <v>487</v>
      </c>
      <c r="B16179" t="s">
        <v>11410</v>
      </c>
      <c r="C16179" t="s">
        <v>89</v>
      </c>
      <c r="D16179" t="s">
        <v>11395</v>
      </c>
      <c r="E16179" t="s">
        <v>1093</v>
      </c>
      <c r="F16179" t="s">
        <v>89</v>
      </c>
      <c r="G16179" t="s">
        <v>89</v>
      </c>
      <c r="H16179" t="s">
        <v>93</v>
      </c>
    </row>
    <row r="16180" spans="1:8" x14ac:dyDescent="0.25">
      <c r="A16180" t="s">
        <v>487</v>
      </c>
      <c r="B16180" t="s">
        <v>2928</v>
      </c>
      <c r="C16180" t="s">
        <v>89</v>
      </c>
      <c r="D16180" t="s">
        <v>11391</v>
      </c>
      <c r="E16180" t="s">
        <v>1093</v>
      </c>
      <c r="F16180" t="s">
        <v>89</v>
      </c>
      <c r="G16180" t="s">
        <v>89</v>
      </c>
      <c r="H16180" t="s">
        <v>93</v>
      </c>
    </row>
    <row r="16181" spans="1:8" x14ac:dyDescent="0.25">
      <c r="A16181" t="s">
        <v>487</v>
      </c>
      <c r="B16181" t="s">
        <v>11411</v>
      </c>
      <c r="C16181" t="s">
        <v>89</v>
      </c>
      <c r="D16181" t="s">
        <v>11412</v>
      </c>
      <c r="E16181" t="s">
        <v>1278</v>
      </c>
      <c r="F16181" t="s">
        <v>89</v>
      </c>
      <c r="G16181" t="s">
        <v>89</v>
      </c>
      <c r="H16181" t="s">
        <v>93</v>
      </c>
    </row>
    <row r="16182" spans="1:8" x14ac:dyDescent="0.25">
      <c r="A16182" t="s">
        <v>487</v>
      </c>
      <c r="B16182" t="s">
        <v>11413</v>
      </c>
      <c r="C16182" t="s">
        <v>89</v>
      </c>
      <c r="D16182" t="s">
        <v>11414</v>
      </c>
      <c r="E16182" t="s">
        <v>1278</v>
      </c>
      <c r="F16182" t="s">
        <v>89</v>
      </c>
      <c r="G16182" t="s">
        <v>89</v>
      </c>
      <c r="H16182" t="s">
        <v>93</v>
      </c>
    </row>
    <row r="16183" spans="1:8" x14ac:dyDescent="0.25">
      <c r="A16183" t="s">
        <v>487</v>
      </c>
      <c r="B16183" t="s">
        <v>11415</v>
      </c>
      <c r="C16183" t="s">
        <v>89</v>
      </c>
      <c r="D16183" t="s">
        <v>11416</v>
      </c>
      <c r="E16183" t="s">
        <v>1278</v>
      </c>
      <c r="F16183" t="s">
        <v>89</v>
      </c>
      <c r="G16183" t="s">
        <v>89</v>
      </c>
      <c r="H16183" t="s">
        <v>93</v>
      </c>
    </row>
    <row r="16184" spans="1:8" x14ac:dyDescent="0.25">
      <c r="A16184" t="s">
        <v>487</v>
      </c>
      <c r="B16184" t="s">
        <v>11417</v>
      </c>
      <c r="C16184" t="s">
        <v>89</v>
      </c>
      <c r="D16184" t="s">
        <v>11418</v>
      </c>
      <c r="E16184" t="s">
        <v>1278</v>
      </c>
      <c r="F16184" t="s">
        <v>89</v>
      </c>
      <c r="G16184" t="s">
        <v>89</v>
      </c>
      <c r="H16184" t="s">
        <v>93</v>
      </c>
    </row>
    <row r="16185" spans="1:8" x14ac:dyDescent="0.25">
      <c r="A16185" t="s">
        <v>487</v>
      </c>
      <c r="B16185" t="s">
        <v>11419</v>
      </c>
      <c r="C16185" t="s">
        <v>89</v>
      </c>
      <c r="D16185" t="s">
        <v>11420</v>
      </c>
      <c r="E16185" t="s">
        <v>1278</v>
      </c>
      <c r="F16185" t="s">
        <v>89</v>
      </c>
      <c r="G16185" t="s">
        <v>89</v>
      </c>
      <c r="H16185" t="s">
        <v>93</v>
      </c>
    </row>
    <row r="16186" spans="1:8" x14ac:dyDescent="0.25">
      <c r="A16186" t="s">
        <v>487</v>
      </c>
      <c r="B16186" t="s">
        <v>11421</v>
      </c>
      <c r="C16186" t="s">
        <v>89</v>
      </c>
      <c r="D16186" t="s">
        <v>11422</v>
      </c>
      <c r="E16186" t="s">
        <v>1278</v>
      </c>
      <c r="F16186" t="s">
        <v>89</v>
      </c>
      <c r="G16186" t="s">
        <v>89</v>
      </c>
      <c r="H16186" t="s">
        <v>93</v>
      </c>
    </row>
    <row r="16187" spans="1:8" x14ac:dyDescent="0.25">
      <c r="A16187" t="s">
        <v>487</v>
      </c>
      <c r="B16187" t="s">
        <v>11423</v>
      </c>
      <c r="C16187" t="s">
        <v>89</v>
      </c>
      <c r="D16187" t="s">
        <v>11424</v>
      </c>
      <c r="E16187" t="s">
        <v>1278</v>
      </c>
      <c r="F16187" t="s">
        <v>89</v>
      </c>
      <c r="G16187" t="s">
        <v>89</v>
      </c>
      <c r="H16187" t="s">
        <v>93</v>
      </c>
    </row>
    <row r="16188" spans="1:8" x14ac:dyDescent="0.25">
      <c r="A16188" t="s">
        <v>487</v>
      </c>
      <c r="B16188" t="s">
        <v>11425</v>
      </c>
      <c r="C16188" t="s">
        <v>89</v>
      </c>
      <c r="D16188" t="s">
        <v>11426</v>
      </c>
      <c r="E16188" t="s">
        <v>1278</v>
      </c>
      <c r="F16188" t="s">
        <v>89</v>
      </c>
      <c r="G16188" t="s">
        <v>89</v>
      </c>
      <c r="H16188" t="s">
        <v>93</v>
      </c>
    </row>
    <row r="16189" spans="1:8" x14ac:dyDescent="0.25">
      <c r="A16189" t="s">
        <v>487</v>
      </c>
      <c r="B16189" t="s">
        <v>11427</v>
      </c>
      <c r="C16189" t="s">
        <v>89</v>
      </c>
      <c r="D16189" t="s">
        <v>11428</v>
      </c>
      <c r="E16189" t="s">
        <v>1166</v>
      </c>
      <c r="F16189" t="s">
        <v>89</v>
      </c>
      <c r="G16189" t="s">
        <v>89</v>
      </c>
      <c r="H16189" t="s">
        <v>93</v>
      </c>
    </row>
    <row r="16190" spans="1:8" x14ac:dyDescent="0.25">
      <c r="A16190" t="s">
        <v>487</v>
      </c>
      <c r="B16190" t="s">
        <v>11429</v>
      </c>
      <c r="C16190" t="s">
        <v>89</v>
      </c>
      <c r="D16190" t="s">
        <v>11430</v>
      </c>
      <c r="E16190" t="s">
        <v>1166</v>
      </c>
      <c r="F16190" t="s">
        <v>89</v>
      </c>
      <c r="G16190" t="s">
        <v>89</v>
      </c>
      <c r="H16190" t="s">
        <v>93</v>
      </c>
    </row>
    <row r="16191" spans="1:8" x14ac:dyDescent="0.25">
      <c r="A16191" t="s">
        <v>487</v>
      </c>
      <c r="B16191" t="s">
        <v>11431</v>
      </c>
      <c r="C16191" t="s">
        <v>89</v>
      </c>
      <c r="D16191" t="s">
        <v>11430</v>
      </c>
      <c r="E16191" t="s">
        <v>1485</v>
      </c>
      <c r="F16191" t="s">
        <v>89</v>
      </c>
      <c r="G16191" t="s">
        <v>89</v>
      </c>
      <c r="H16191" t="s">
        <v>93</v>
      </c>
    </row>
    <row r="16192" spans="1:8" x14ac:dyDescent="0.25">
      <c r="A16192" t="s">
        <v>487</v>
      </c>
      <c r="B16192" t="s">
        <v>11432</v>
      </c>
      <c r="C16192" t="s">
        <v>89</v>
      </c>
      <c r="D16192" t="s">
        <v>11428</v>
      </c>
      <c r="E16192" t="s">
        <v>1485</v>
      </c>
      <c r="F16192" t="s">
        <v>89</v>
      </c>
      <c r="G16192" t="s">
        <v>89</v>
      </c>
      <c r="H16192" t="s">
        <v>93</v>
      </c>
    </row>
    <row r="16193" spans="1:8" x14ac:dyDescent="0.25">
      <c r="A16193" t="s">
        <v>487</v>
      </c>
      <c r="B16193" t="s">
        <v>11433</v>
      </c>
      <c r="C16193" t="s">
        <v>89</v>
      </c>
      <c r="D16193" t="s">
        <v>11434</v>
      </c>
      <c r="E16193" t="s">
        <v>1153</v>
      </c>
      <c r="F16193" t="s">
        <v>89</v>
      </c>
      <c r="G16193" t="s">
        <v>89</v>
      </c>
      <c r="H16193" t="s">
        <v>93</v>
      </c>
    </row>
    <row r="16194" spans="1:8" x14ac:dyDescent="0.25">
      <c r="A16194" t="s">
        <v>487</v>
      </c>
      <c r="B16194" t="s">
        <v>11435</v>
      </c>
      <c r="C16194" t="s">
        <v>89</v>
      </c>
      <c r="D16194" t="s">
        <v>11436</v>
      </c>
      <c r="E16194" t="s">
        <v>1153</v>
      </c>
      <c r="F16194" t="s">
        <v>89</v>
      </c>
      <c r="G16194" t="s">
        <v>89</v>
      </c>
      <c r="H16194" t="s">
        <v>93</v>
      </c>
    </row>
    <row r="16195" spans="1:8" x14ac:dyDescent="0.25">
      <c r="A16195" t="s">
        <v>487</v>
      </c>
      <c r="B16195" t="s">
        <v>11437</v>
      </c>
      <c r="C16195" t="s">
        <v>89</v>
      </c>
      <c r="D16195" t="s">
        <v>11438</v>
      </c>
      <c r="E16195" t="s">
        <v>1102</v>
      </c>
      <c r="F16195" t="s">
        <v>89</v>
      </c>
      <c r="G16195" t="s">
        <v>89</v>
      </c>
      <c r="H16195" t="s">
        <v>93</v>
      </c>
    </row>
    <row r="16196" spans="1:8" x14ac:dyDescent="0.25">
      <c r="A16196" t="s">
        <v>487</v>
      </c>
      <c r="B16196" t="s">
        <v>2972</v>
      </c>
      <c r="C16196" t="s">
        <v>89</v>
      </c>
      <c r="D16196" t="s">
        <v>11439</v>
      </c>
      <c r="E16196" t="s">
        <v>1102</v>
      </c>
      <c r="F16196" t="s">
        <v>89</v>
      </c>
      <c r="G16196" t="s">
        <v>89</v>
      </c>
      <c r="H16196" t="s">
        <v>93</v>
      </c>
    </row>
    <row r="16197" spans="1:8" x14ac:dyDescent="0.25">
      <c r="A16197" t="s">
        <v>487</v>
      </c>
      <c r="B16197" t="s">
        <v>11440</v>
      </c>
      <c r="C16197" t="s">
        <v>89</v>
      </c>
      <c r="D16197" t="s">
        <v>11441</v>
      </c>
      <c r="E16197" t="s">
        <v>1102</v>
      </c>
      <c r="F16197" t="s">
        <v>89</v>
      </c>
      <c r="G16197" t="s">
        <v>89</v>
      </c>
      <c r="H16197" t="s">
        <v>93</v>
      </c>
    </row>
    <row r="16198" spans="1:8" x14ac:dyDescent="0.25">
      <c r="A16198" t="s">
        <v>487</v>
      </c>
      <c r="B16198" t="s">
        <v>11442</v>
      </c>
      <c r="C16198" t="s">
        <v>89</v>
      </c>
      <c r="D16198" t="s">
        <v>11443</v>
      </c>
      <c r="E16198" t="s">
        <v>1102</v>
      </c>
      <c r="F16198" t="s">
        <v>89</v>
      </c>
      <c r="G16198" t="s">
        <v>89</v>
      </c>
      <c r="H16198" t="s">
        <v>93</v>
      </c>
    </row>
    <row r="16199" spans="1:8" x14ac:dyDescent="0.25">
      <c r="A16199" t="s">
        <v>487</v>
      </c>
      <c r="B16199" t="s">
        <v>11444</v>
      </c>
      <c r="C16199" t="s">
        <v>89</v>
      </c>
      <c r="D16199" t="s">
        <v>11443</v>
      </c>
      <c r="E16199" t="s">
        <v>1094</v>
      </c>
      <c r="F16199" t="s">
        <v>89</v>
      </c>
      <c r="G16199" t="s">
        <v>89</v>
      </c>
      <c r="H16199" t="s">
        <v>93</v>
      </c>
    </row>
    <row r="16200" spans="1:8" x14ac:dyDescent="0.25">
      <c r="A16200" t="s">
        <v>487</v>
      </c>
      <c r="B16200" t="s">
        <v>2940</v>
      </c>
      <c r="C16200" t="s">
        <v>89</v>
      </c>
      <c r="D16200" t="s">
        <v>11439</v>
      </c>
      <c r="E16200" t="s">
        <v>1094</v>
      </c>
      <c r="F16200" t="s">
        <v>89</v>
      </c>
      <c r="G16200" t="s">
        <v>89</v>
      </c>
      <c r="H16200" t="s">
        <v>93</v>
      </c>
    </row>
    <row r="16201" spans="1:8" x14ac:dyDescent="0.25">
      <c r="A16201" t="s">
        <v>487</v>
      </c>
      <c r="B16201" t="s">
        <v>11445</v>
      </c>
      <c r="C16201" t="s">
        <v>89</v>
      </c>
      <c r="D16201" t="s">
        <v>11441</v>
      </c>
      <c r="E16201" t="s">
        <v>1094</v>
      </c>
      <c r="F16201" t="s">
        <v>89</v>
      </c>
      <c r="G16201" t="s">
        <v>89</v>
      </c>
      <c r="H16201" t="s">
        <v>93</v>
      </c>
    </row>
    <row r="16202" spans="1:8" x14ac:dyDescent="0.25">
      <c r="A16202" t="s">
        <v>487</v>
      </c>
      <c r="B16202" t="s">
        <v>11446</v>
      </c>
      <c r="C16202" t="s">
        <v>89</v>
      </c>
      <c r="D16202" t="s">
        <v>11438</v>
      </c>
      <c r="E16202" t="s">
        <v>1094</v>
      </c>
      <c r="F16202" t="s">
        <v>89</v>
      </c>
      <c r="G16202" t="s">
        <v>89</v>
      </c>
      <c r="H16202" t="s">
        <v>93</v>
      </c>
    </row>
    <row r="16203" spans="1:8" x14ac:dyDescent="0.25">
      <c r="A16203" t="s">
        <v>487</v>
      </c>
      <c r="B16203" t="s">
        <v>11447</v>
      </c>
      <c r="C16203" t="s">
        <v>89</v>
      </c>
      <c r="D16203" t="s">
        <v>11448</v>
      </c>
      <c r="E16203" t="s">
        <v>1278</v>
      </c>
      <c r="F16203" t="s">
        <v>89</v>
      </c>
      <c r="G16203" t="s">
        <v>89</v>
      </c>
      <c r="H16203" t="s">
        <v>93</v>
      </c>
    </row>
    <row r="16204" spans="1:8" x14ac:dyDescent="0.25">
      <c r="A16204" t="s">
        <v>487</v>
      </c>
      <c r="B16204" t="s">
        <v>11449</v>
      </c>
      <c r="C16204" t="s">
        <v>89</v>
      </c>
      <c r="D16204" t="s">
        <v>11450</v>
      </c>
      <c r="E16204" t="s">
        <v>1278</v>
      </c>
      <c r="F16204" t="s">
        <v>89</v>
      </c>
      <c r="G16204" t="s">
        <v>89</v>
      </c>
      <c r="H16204" t="s">
        <v>93</v>
      </c>
    </row>
    <row r="16205" spans="1:8" x14ac:dyDescent="0.25">
      <c r="A16205" t="s">
        <v>487</v>
      </c>
      <c r="B16205" t="s">
        <v>11451</v>
      </c>
      <c r="C16205" t="s">
        <v>89</v>
      </c>
      <c r="D16205" t="s">
        <v>11452</v>
      </c>
      <c r="E16205" t="s">
        <v>1278</v>
      </c>
      <c r="F16205" t="s">
        <v>89</v>
      </c>
      <c r="G16205" t="s">
        <v>89</v>
      </c>
      <c r="H16205" t="s">
        <v>93</v>
      </c>
    </row>
    <row r="16206" spans="1:8" x14ac:dyDescent="0.25">
      <c r="A16206" t="s">
        <v>487</v>
      </c>
      <c r="B16206" t="s">
        <v>11453</v>
      </c>
      <c r="C16206" t="s">
        <v>89</v>
      </c>
      <c r="D16206" t="s">
        <v>11454</v>
      </c>
      <c r="E16206" t="s">
        <v>1278</v>
      </c>
      <c r="F16206" t="s">
        <v>89</v>
      </c>
      <c r="G16206" t="s">
        <v>89</v>
      </c>
      <c r="H16206" t="s">
        <v>93</v>
      </c>
    </row>
    <row r="16207" spans="1:8" x14ac:dyDescent="0.25">
      <c r="A16207" t="s">
        <v>487</v>
      </c>
      <c r="B16207" t="s">
        <v>11455</v>
      </c>
      <c r="C16207" t="s">
        <v>89</v>
      </c>
      <c r="D16207" t="s">
        <v>11456</v>
      </c>
      <c r="E16207" t="s">
        <v>1148</v>
      </c>
      <c r="F16207" t="s">
        <v>89</v>
      </c>
      <c r="G16207" t="s">
        <v>89</v>
      </c>
      <c r="H16207" t="s">
        <v>93</v>
      </c>
    </row>
    <row r="16208" spans="1:8" x14ac:dyDescent="0.25">
      <c r="A16208" t="s">
        <v>487</v>
      </c>
      <c r="B16208" t="s">
        <v>11457</v>
      </c>
      <c r="C16208" t="s">
        <v>89</v>
      </c>
      <c r="D16208" t="s">
        <v>11458</v>
      </c>
      <c r="E16208" t="s">
        <v>2169</v>
      </c>
      <c r="F16208" t="s">
        <v>89</v>
      </c>
      <c r="G16208" t="s">
        <v>89</v>
      </c>
      <c r="H16208" t="s">
        <v>93</v>
      </c>
    </row>
    <row r="16209" spans="1:8" x14ac:dyDescent="0.25">
      <c r="A16209" t="s">
        <v>487</v>
      </c>
      <c r="B16209" t="s">
        <v>11459</v>
      </c>
      <c r="C16209" t="s">
        <v>89</v>
      </c>
      <c r="D16209" t="s">
        <v>11460</v>
      </c>
      <c r="E16209" t="s">
        <v>1148</v>
      </c>
      <c r="F16209" t="s">
        <v>89</v>
      </c>
      <c r="G16209" t="s">
        <v>89</v>
      </c>
      <c r="H16209" t="s">
        <v>93</v>
      </c>
    </row>
    <row r="16210" spans="1:8" x14ac:dyDescent="0.25">
      <c r="A16210" t="s">
        <v>487</v>
      </c>
      <c r="B16210" t="s">
        <v>11461</v>
      </c>
      <c r="C16210" t="s">
        <v>89</v>
      </c>
      <c r="D16210" t="s">
        <v>11462</v>
      </c>
      <c r="E16210" t="s">
        <v>1148</v>
      </c>
      <c r="F16210" t="s">
        <v>89</v>
      </c>
      <c r="G16210" t="s">
        <v>89</v>
      </c>
      <c r="H16210" t="s">
        <v>93</v>
      </c>
    </row>
    <row r="16211" spans="1:8" x14ac:dyDescent="0.25">
      <c r="A16211" t="s">
        <v>487</v>
      </c>
      <c r="B16211" t="s">
        <v>11463</v>
      </c>
      <c r="C16211" t="s">
        <v>89</v>
      </c>
      <c r="D16211" t="s">
        <v>11464</v>
      </c>
      <c r="E16211" t="s">
        <v>1148</v>
      </c>
      <c r="F16211" t="s">
        <v>89</v>
      </c>
      <c r="G16211" t="s">
        <v>89</v>
      </c>
      <c r="H16211" t="s">
        <v>93</v>
      </c>
    </row>
    <row r="16212" spans="1:8" x14ac:dyDescent="0.25">
      <c r="A16212" t="s">
        <v>487</v>
      </c>
      <c r="B16212" t="s">
        <v>11465</v>
      </c>
      <c r="C16212" t="s">
        <v>89</v>
      </c>
      <c r="D16212" t="s">
        <v>11462</v>
      </c>
      <c r="E16212" t="s">
        <v>1265</v>
      </c>
      <c r="F16212" t="s">
        <v>89</v>
      </c>
      <c r="G16212" t="s">
        <v>89</v>
      </c>
      <c r="H16212" t="s">
        <v>93</v>
      </c>
    </row>
    <row r="16213" spans="1:8" x14ac:dyDescent="0.25">
      <c r="A16213" t="s">
        <v>487</v>
      </c>
      <c r="B16213" t="s">
        <v>11466</v>
      </c>
      <c r="C16213" t="s">
        <v>89</v>
      </c>
      <c r="D16213" t="s">
        <v>11458</v>
      </c>
      <c r="E16213" t="s">
        <v>1102</v>
      </c>
      <c r="F16213" t="s">
        <v>89</v>
      </c>
      <c r="G16213" t="s">
        <v>89</v>
      </c>
      <c r="H16213" t="s">
        <v>93</v>
      </c>
    </row>
    <row r="16214" spans="1:8" x14ac:dyDescent="0.25">
      <c r="A16214" t="s">
        <v>487</v>
      </c>
      <c r="B16214" t="s">
        <v>11467</v>
      </c>
      <c r="C16214" t="s">
        <v>89</v>
      </c>
      <c r="D16214" t="s">
        <v>11456</v>
      </c>
      <c r="E16214" t="s">
        <v>1265</v>
      </c>
      <c r="F16214" t="s">
        <v>89</v>
      </c>
      <c r="G16214" t="s">
        <v>89</v>
      </c>
      <c r="H16214" t="s">
        <v>93</v>
      </c>
    </row>
    <row r="16215" spans="1:8" x14ac:dyDescent="0.25">
      <c r="A16215" t="s">
        <v>487</v>
      </c>
      <c r="B16215" t="s">
        <v>11468</v>
      </c>
      <c r="C16215" t="s">
        <v>89</v>
      </c>
      <c r="D16215" t="s">
        <v>11464</v>
      </c>
      <c r="E16215" t="s">
        <v>1265</v>
      </c>
      <c r="F16215" t="s">
        <v>89</v>
      </c>
      <c r="G16215" t="s">
        <v>89</v>
      </c>
      <c r="H16215" t="s">
        <v>93</v>
      </c>
    </row>
    <row r="16216" spans="1:8" x14ac:dyDescent="0.25">
      <c r="A16216" t="s">
        <v>487</v>
      </c>
      <c r="B16216" t="s">
        <v>11469</v>
      </c>
      <c r="C16216" t="s">
        <v>89</v>
      </c>
      <c r="D16216" t="s">
        <v>11460</v>
      </c>
      <c r="E16216" t="s">
        <v>1265</v>
      </c>
      <c r="F16216" t="s">
        <v>89</v>
      </c>
      <c r="G16216" t="s">
        <v>89</v>
      </c>
      <c r="H16216" t="s">
        <v>93</v>
      </c>
    </row>
    <row r="16217" spans="1:8" x14ac:dyDescent="0.25">
      <c r="A16217" t="s">
        <v>487</v>
      </c>
      <c r="B16217" t="s">
        <v>11470</v>
      </c>
      <c r="C16217" t="s">
        <v>89</v>
      </c>
      <c r="D16217" t="s">
        <v>11471</v>
      </c>
      <c r="E16217" t="s">
        <v>1105</v>
      </c>
      <c r="F16217" t="s">
        <v>89</v>
      </c>
      <c r="G16217" t="s">
        <v>89</v>
      </c>
      <c r="H16217" t="s">
        <v>93</v>
      </c>
    </row>
    <row r="16218" spans="1:8" x14ac:dyDescent="0.25">
      <c r="A16218" t="s">
        <v>487</v>
      </c>
      <c r="B16218" t="s">
        <v>11472</v>
      </c>
      <c r="C16218" t="s">
        <v>89</v>
      </c>
      <c r="D16218" t="s">
        <v>11473</v>
      </c>
      <c r="E16218" t="s">
        <v>1164</v>
      </c>
      <c r="F16218" t="s">
        <v>89</v>
      </c>
      <c r="G16218" t="s">
        <v>89</v>
      </c>
      <c r="H16218" t="s">
        <v>93</v>
      </c>
    </row>
    <row r="16219" spans="1:8" x14ac:dyDescent="0.25">
      <c r="A16219" t="s">
        <v>487</v>
      </c>
      <c r="B16219" t="s">
        <v>11474</v>
      </c>
      <c r="C16219" t="s">
        <v>89</v>
      </c>
      <c r="D16219" t="s">
        <v>11475</v>
      </c>
      <c r="E16219" t="s">
        <v>1105</v>
      </c>
      <c r="F16219" t="s">
        <v>89</v>
      </c>
      <c r="G16219" t="s">
        <v>89</v>
      </c>
      <c r="H16219" t="s">
        <v>93</v>
      </c>
    </row>
    <row r="16220" spans="1:8" x14ac:dyDescent="0.25">
      <c r="A16220" t="s">
        <v>487</v>
      </c>
      <c r="B16220" t="s">
        <v>11476</v>
      </c>
      <c r="C16220" t="s">
        <v>89</v>
      </c>
      <c r="D16220" t="s">
        <v>11477</v>
      </c>
      <c r="E16220" t="s">
        <v>1105</v>
      </c>
      <c r="F16220" t="s">
        <v>89</v>
      </c>
      <c r="G16220" t="s">
        <v>89</v>
      </c>
      <c r="H16220" t="s">
        <v>93</v>
      </c>
    </row>
    <row r="16221" spans="1:8" x14ac:dyDescent="0.25">
      <c r="A16221" t="s">
        <v>487</v>
      </c>
      <c r="B16221" t="s">
        <v>11478</v>
      </c>
      <c r="C16221" t="s">
        <v>89</v>
      </c>
      <c r="D16221" t="s">
        <v>11479</v>
      </c>
      <c r="E16221" t="s">
        <v>1105</v>
      </c>
      <c r="F16221" t="s">
        <v>89</v>
      </c>
      <c r="G16221" t="s">
        <v>89</v>
      </c>
      <c r="H16221" t="s">
        <v>93</v>
      </c>
    </row>
    <row r="16222" spans="1:8" x14ac:dyDescent="0.25">
      <c r="A16222" t="s">
        <v>487</v>
      </c>
      <c r="B16222" t="s">
        <v>1755</v>
      </c>
      <c r="C16222" t="s">
        <v>89</v>
      </c>
      <c r="D16222" t="s">
        <v>11382</v>
      </c>
      <c r="E16222" t="s">
        <v>1162</v>
      </c>
      <c r="F16222" t="s">
        <v>89</v>
      </c>
      <c r="G16222" t="s">
        <v>89</v>
      </c>
      <c r="H16222" t="s">
        <v>93</v>
      </c>
    </row>
    <row r="16223" spans="1:8" x14ac:dyDescent="0.25">
      <c r="A16223" t="s">
        <v>487</v>
      </c>
      <c r="B16223" t="s">
        <v>11480</v>
      </c>
      <c r="C16223" t="s">
        <v>89</v>
      </c>
      <c r="D16223" t="s">
        <v>89</v>
      </c>
      <c r="E16223" t="s">
        <v>1278</v>
      </c>
      <c r="F16223" t="s">
        <v>89</v>
      </c>
      <c r="G16223" t="s">
        <v>89</v>
      </c>
      <c r="H16223" t="s">
        <v>93</v>
      </c>
    </row>
    <row r="16224" spans="1:8" x14ac:dyDescent="0.25">
      <c r="A16224" t="s">
        <v>487</v>
      </c>
      <c r="B16224" t="s">
        <v>11481</v>
      </c>
      <c r="C16224" t="s">
        <v>89</v>
      </c>
      <c r="D16224" t="s">
        <v>11482</v>
      </c>
      <c r="E16224" t="s">
        <v>1094</v>
      </c>
      <c r="F16224" t="s">
        <v>89</v>
      </c>
      <c r="G16224" t="s">
        <v>89</v>
      </c>
      <c r="H16224" t="s">
        <v>93</v>
      </c>
    </row>
    <row r="16225" spans="1:8" x14ac:dyDescent="0.25">
      <c r="A16225" t="s">
        <v>487</v>
      </c>
      <c r="B16225" t="s">
        <v>1773</v>
      </c>
      <c r="C16225" t="s">
        <v>89</v>
      </c>
      <c r="D16225" t="s">
        <v>11483</v>
      </c>
      <c r="E16225" t="s">
        <v>1153</v>
      </c>
      <c r="F16225" t="s">
        <v>89</v>
      </c>
      <c r="G16225" t="s">
        <v>89</v>
      </c>
      <c r="H16225" t="s">
        <v>93</v>
      </c>
    </row>
    <row r="16226" spans="1:8" x14ac:dyDescent="0.25">
      <c r="A16226" t="s">
        <v>487</v>
      </c>
      <c r="B16226" t="s">
        <v>11484</v>
      </c>
      <c r="C16226" t="s">
        <v>89</v>
      </c>
      <c r="D16226" t="s">
        <v>11483</v>
      </c>
      <c r="E16226" t="s">
        <v>1093</v>
      </c>
      <c r="F16226" t="s">
        <v>89</v>
      </c>
      <c r="G16226" t="s">
        <v>89</v>
      </c>
      <c r="H16226" t="s">
        <v>93</v>
      </c>
    </row>
    <row r="16227" spans="1:8" x14ac:dyDescent="0.25">
      <c r="A16227" t="s">
        <v>487</v>
      </c>
      <c r="B16227" t="s">
        <v>7636</v>
      </c>
      <c r="C16227" t="s">
        <v>89</v>
      </c>
      <c r="D16227" t="s">
        <v>11483</v>
      </c>
      <c r="E16227" t="s">
        <v>1097</v>
      </c>
      <c r="F16227" t="s">
        <v>89</v>
      </c>
      <c r="G16227" t="s">
        <v>89</v>
      </c>
      <c r="H16227" t="s">
        <v>93</v>
      </c>
    </row>
    <row r="16228" spans="1:8" x14ac:dyDescent="0.25">
      <c r="A16228" t="s">
        <v>487</v>
      </c>
      <c r="B16228" t="s">
        <v>11485</v>
      </c>
      <c r="C16228" t="s">
        <v>89</v>
      </c>
      <c r="D16228" t="s">
        <v>11483</v>
      </c>
      <c r="E16228" t="s">
        <v>1093</v>
      </c>
      <c r="F16228" t="s">
        <v>89</v>
      </c>
      <c r="G16228" t="s">
        <v>89</v>
      </c>
      <c r="H16228" t="s">
        <v>93</v>
      </c>
    </row>
    <row r="16229" spans="1:8" x14ac:dyDescent="0.25">
      <c r="A16229" t="s">
        <v>487</v>
      </c>
      <c r="B16229" t="s">
        <v>11486</v>
      </c>
      <c r="C16229" t="s">
        <v>89</v>
      </c>
      <c r="D16229" t="s">
        <v>11483</v>
      </c>
      <c r="E16229" t="s">
        <v>1265</v>
      </c>
      <c r="F16229" t="s">
        <v>89</v>
      </c>
      <c r="G16229" t="s">
        <v>89</v>
      </c>
      <c r="H16229" t="s">
        <v>93</v>
      </c>
    </row>
    <row r="16230" spans="1:8" x14ac:dyDescent="0.25">
      <c r="A16230" t="s">
        <v>487</v>
      </c>
      <c r="B16230" t="s">
        <v>1769</v>
      </c>
      <c r="C16230" t="s">
        <v>89</v>
      </c>
      <c r="D16230" t="s">
        <v>11483</v>
      </c>
      <c r="E16230" t="s">
        <v>1097</v>
      </c>
      <c r="F16230" t="s">
        <v>89</v>
      </c>
      <c r="G16230" t="s">
        <v>89</v>
      </c>
      <c r="H16230" t="s">
        <v>93</v>
      </c>
    </row>
    <row r="16231" spans="1:8" x14ac:dyDescent="0.25">
      <c r="A16231" t="s">
        <v>487</v>
      </c>
      <c r="B16231" t="s">
        <v>1767</v>
      </c>
      <c r="C16231" t="s">
        <v>89</v>
      </c>
      <c r="D16231" t="s">
        <v>11483</v>
      </c>
      <c r="E16231" t="s">
        <v>1194</v>
      </c>
      <c r="F16231" t="s">
        <v>89</v>
      </c>
      <c r="G16231" t="s">
        <v>89</v>
      </c>
      <c r="H16231" t="s">
        <v>93</v>
      </c>
    </row>
    <row r="16232" spans="1:8" x14ac:dyDescent="0.25">
      <c r="A16232" t="s">
        <v>487</v>
      </c>
      <c r="B16232" t="s">
        <v>11487</v>
      </c>
      <c r="C16232" t="s">
        <v>89</v>
      </c>
      <c r="D16232" t="s">
        <v>11483</v>
      </c>
      <c r="E16232" t="s">
        <v>1097</v>
      </c>
      <c r="F16232" t="s">
        <v>89</v>
      </c>
      <c r="G16232" t="s">
        <v>89</v>
      </c>
      <c r="H16232" t="s">
        <v>93</v>
      </c>
    </row>
    <row r="16233" spans="1:8" x14ac:dyDescent="0.25">
      <c r="A16233" t="s">
        <v>487</v>
      </c>
      <c r="B16233" t="s">
        <v>1759</v>
      </c>
      <c r="C16233" t="s">
        <v>89</v>
      </c>
      <c r="D16233" t="s">
        <v>11483</v>
      </c>
      <c r="E16233" t="s">
        <v>1153</v>
      </c>
      <c r="F16233" t="s">
        <v>89</v>
      </c>
      <c r="G16233" t="s">
        <v>89</v>
      </c>
      <c r="H16233" t="s">
        <v>93</v>
      </c>
    </row>
    <row r="16234" spans="1:8" x14ac:dyDescent="0.25">
      <c r="A16234" t="s">
        <v>487</v>
      </c>
      <c r="B16234" t="s">
        <v>11488</v>
      </c>
      <c r="C16234" t="s">
        <v>89</v>
      </c>
      <c r="D16234" t="s">
        <v>11483</v>
      </c>
      <c r="E16234" t="s">
        <v>1105</v>
      </c>
      <c r="F16234" t="s">
        <v>89</v>
      </c>
      <c r="G16234" t="s">
        <v>89</v>
      </c>
      <c r="H16234" t="s">
        <v>93</v>
      </c>
    </row>
    <row r="16235" spans="1:8" x14ac:dyDescent="0.25">
      <c r="A16235" t="s">
        <v>487</v>
      </c>
      <c r="B16235" t="s">
        <v>11489</v>
      </c>
      <c r="C16235" t="s">
        <v>89</v>
      </c>
      <c r="D16235" t="s">
        <v>11483</v>
      </c>
      <c r="E16235" t="s">
        <v>1265</v>
      </c>
      <c r="F16235" t="s">
        <v>89</v>
      </c>
      <c r="G16235" t="s">
        <v>89</v>
      </c>
      <c r="H16235" t="s">
        <v>93</v>
      </c>
    </row>
    <row r="16236" spans="1:8" x14ac:dyDescent="0.25">
      <c r="A16236" t="s">
        <v>487</v>
      </c>
      <c r="B16236" t="s">
        <v>11490</v>
      </c>
      <c r="C16236" t="s">
        <v>89</v>
      </c>
      <c r="D16236" t="s">
        <v>11483</v>
      </c>
      <c r="E16236" t="s">
        <v>1105</v>
      </c>
      <c r="F16236" t="s">
        <v>89</v>
      </c>
      <c r="G16236" t="s">
        <v>89</v>
      </c>
      <c r="H16236" t="s">
        <v>93</v>
      </c>
    </row>
    <row r="16237" spans="1:8" x14ac:dyDescent="0.25">
      <c r="A16237" t="s">
        <v>487</v>
      </c>
      <c r="B16237" t="s">
        <v>11491</v>
      </c>
      <c r="C16237" t="s">
        <v>89</v>
      </c>
      <c r="D16237" t="s">
        <v>11483</v>
      </c>
      <c r="E16237" t="s">
        <v>1258</v>
      </c>
      <c r="F16237" t="s">
        <v>89</v>
      </c>
      <c r="G16237" t="s">
        <v>89</v>
      </c>
      <c r="H16237" t="s">
        <v>93</v>
      </c>
    </row>
    <row r="16238" spans="1:8" x14ac:dyDescent="0.25">
      <c r="A16238" t="s">
        <v>487</v>
      </c>
      <c r="B16238" t="s">
        <v>10786</v>
      </c>
      <c r="C16238" t="s">
        <v>89</v>
      </c>
      <c r="D16238" t="s">
        <v>11483</v>
      </c>
      <c r="E16238" t="s">
        <v>1105</v>
      </c>
      <c r="F16238" t="s">
        <v>89</v>
      </c>
      <c r="G16238" t="s">
        <v>89</v>
      </c>
      <c r="H16238" t="s">
        <v>93</v>
      </c>
    </row>
    <row r="16239" spans="1:8" x14ac:dyDescent="0.25">
      <c r="A16239" t="s">
        <v>487</v>
      </c>
      <c r="B16239" t="s">
        <v>11492</v>
      </c>
      <c r="C16239" t="s">
        <v>89</v>
      </c>
      <c r="D16239" t="s">
        <v>11483</v>
      </c>
      <c r="E16239" t="s">
        <v>1485</v>
      </c>
      <c r="F16239" t="s">
        <v>89</v>
      </c>
      <c r="G16239" t="s">
        <v>89</v>
      </c>
      <c r="H16239" t="s">
        <v>93</v>
      </c>
    </row>
    <row r="16240" spans="1:8" x14ac:dyDescent="0.25">
      <c r="A16240" t="s">
        <v>487</v>
      </c>
      <c r="B16240" t="s">
        <v>1768</v>
      </c>
      <c r="C16240" t="s">
        <v>89</v>
      </c>
      <c r="D16240" t="s">
        <v>11483</v>
      </c>
      <c r="E16240" t="s">
        <v>1238</v>
      </c>
      <c r="F16240" t="s">
        <v>89</v>
      </c>
      <c r="G16240" t="s">
        <v>89</v>
      </c>
      <c r="H16240" t="s">
        <v>93</v>
      </c>
    </row>
    <row r="16241" spans="1:8" x14ac:dyDescent="0.25">
      <c r="A16241" t="s">
        <v>487</v>
      </c>
      <c r="B16241" t="s">
        <v>1772</v>
      </c>
      <c r="C16241" t="s">
        <v>89</v>
      </c>
      <c r="D16241" t="s">
        <v>11483</v>
      </c>
      <c r="E16241" t="s">
        <v>1093</v>
      </c>
      <c r="F16241" t="s">
        <v>89</v>
      </c>
      <c r="G16241" t="s">
        <v>89</v>
      </c>
      <c r="H16241" t="s">
        <v>93</v>
      </c>
    </row>
    <row r="16242" spans="1:8" x14ac:dyDescent="0.25">
      <c r="A16242" t="s">
        <v>487</v>
      </c>
      <c r="B16242" t="s">
        <v>11493</v>
      </c>
      <c r="C16242" t="s">
        <v>89</v>
      </c>
      <c r="D16242" t="s">
        <v>11483</v>
      </c>
      <c r="E16242" t="s">
        <v>1265</v>
      </c>
      <c r="F16242" t="s">
        <v>89</v>
      </c>
      <c r="G16242" t="s">
        <v>89</v>
      </c>
      <c r="H16242" t="s">
        <v>93</v>
      </c>
    </row>
    <row r="16243" spans="1:8" x14ac:dyDescent="0.25">
      <c r="A16243" t="s">
        <v>487</v>
      </c>
      <c r="B16243" t="s">
        <v>11494</v>
      </c>
      <c r="C16243" t="s">
        <v>89</v>
      </c>
      <c r="D16243" t="s">
        <v>11483</v>
      </c>
      <c r="E16243" t="s">
        <v>1105</v>
      </c>
      <c r="F16243" t="s">
        <v>89</v>
      </c>
      <c r="G16243" t="s">
        <v>89</v>
      </c>
      <c r="H16243" t="s">
        <v>93</v>
      </c>
    </row>
    <row r="16244" spans="1:8" x14ac:dyDescent="0.25">
      <c r="A16244" t="s">
        <v>487</v>
      </c>
      <c r="B16244" t="s">
        <v>11495</v>
      </c>
      <c r="C16244" t="s">
        <v>89</v>
      </c>
      <c r="D16244" t="s">
        <v>11483</v>
      </c>
      <c r="E16244" t="s">
        <v>1093</v>
      </c>
      <c r="F16244" t="s">
        <v>89</v>
      </c>
      <c r="G16244" t="s">
        <v>89</v>
      </c>
      <c r="H16244" t="s">
        <v>93</v>
      </c>
    </row>
    <row r="16245" spans="1:8" x14ac:dyDescent="0.25">
      <c r="A16245" t="s">
        <v>487</v>
      </c>
      <c r="B16245" t="s">
        <v>11496</v>
      </c>
      <c r="C16245" t="s">
        <v>89</v>
      </c>
      <c r="D16245" t="s">
        <v>11483</v>
      </c>
      <c r="E16245" t="s">
        <v>1258</v>
      </c>
      <c r="F16245" t="s">
        <v>89</v>
      </c>
      <c r="G16245" t="s">
        <v>89</v>
      </c>
      <c r="H16245" t="s">
        <v>93</v>
      </c>
    </row>
    <row r="16246" spans="1:8" x14ac:dyDescent="0.25">
      <c r="A16246" t="s">
        <v>487</v>
      </c>
      <c r="B16246" t="s">
        <v>1403</v>
      </c>
      <c r="C16246" t="s">
        <v>89</v>
      </c>
      <c r="D16246" t="s">
        <v>11497</v>
      </c>
      <c r="E16246" t="s">
        <v>1164</v>
      </c>
      <c r="F16246" t="s">
        <v>89</v>
      </c>
      <c r="G16246" t="s">
        <v>89</v>
      </c>
      <c r="H16246" t="s">
        <v>93</v>
      </c>
    </row>
    <row r="16247" spans="1:8" x14ac:dyDescent="0.25">
      <c r="A16247" t="s">
        <v>487</v>
      </c>
      <c r="B16247" t="s">
        <v>1314</v>
      </c>
      <c r="C16247" t="s">
        <v>89</v>
      </c>
      <c r="D16247" t="s">
        <v>11498</v>
      </c>
      <c r="E16247" t="s">
        <v>1093</v>
      </c>
      <c r="F16247" t="s">
        <v>89</v>
      </c>
      <c r="G16247" t="s">
        <v>89</v>
      </c>
      <c r="H16247" t="s">
        <v>93</v>
      </c>
    </row>
    <row r="16248" spans="1:8" x14ac:dyDescent="0.25">
      <c r="A16248" t="s">
        <v>487</v>
      </c>
      <c r="B16248" t="s">
        <v>2551</v>
      </c>
      <c r="C16248" t="s">
        <v>89</v>
      </c>
      <c r="D16248" t="s">
        <v>11497</v>
      </c>
      <c r="E16248" t="s">
        <v>1093</v>
      </c>
      <c r="F16248" t="s">
        <v>89</v>
      </c>
      <c r="G16248" t="s">
        <v>89</v>
      </c>
      <c r="H16248" t="s">
        <v>93</v>
      </c>
    </row>
    <row r="16249" spans="1:8" x14ac:dyDescent="0.25">
      <c r="A16249" t="s">
        <v>487</v>
      </c>
      <c r="B16249" t="s">
        <v>6810</v>
      </c>
      <c r="C16249" t="s">
        <v>89</v>
      </c>
      <c r="D16249" t="s">
        <v>11499</v>
      </c>
      <c r="E16249" t="s">
        <v>1258</v>
      </c>
      <c r="F16249" t="s">
        <v>89</v>
      </c>
      <c r="G16249" t="s">
        <v>89</v>
      </c>
      <c r="H16249" t="s">
        <v>93</v>
      </c>
    </row>
    <row r="16250" spans="1:8" x14ac:dyDescent="0.25">
      <c r="A16250" t="s">
        <v>487</v>
      </c>
      <c r="B16250" t="s">
        <v>11500</v>
      </c>
      <c r="C16250" t="s">
        <v>89</v>
      </c>
      <c r="D16250" t="s">
        <v>11501</v>
      </c>
      <c r="E16250" t="s">
        <v>1615</v>
      </c>
      <c r="F16250" t="s">
        <v>89</v>
      </c>
      <c r="G16250" t="s">
        <v>89</v>
      </c>
      <c r="H16250" t="s">
        <v>93</v>
      </c>
    </row>
    <row r="16251" spans="1:8" x14ac:dyDescent="0.25">
      <c r="A16251" t="s">
        <v>487</v>
      </c>
      <c r="B16251" t="s">
        <v>3108</v>
      </c>
      <c r="C16251" t="s">
        <v>89</v>
      </c>
      <c r="D16251" t="s">
        <v>11502</v>
      </c>
      <c r="E16251" t="s">
        <v>1258</v>
      </c>
      <c r="F16251" t="s">
        <v>89</v>
      </c>
      <c r="G16251" t="s">
        <v>89</v>
      </c>
      <c r="H16251" t="s">
        <v>93</v>
      </c>
    </row>
    <row r="16252" spans="1:8" x14ac:dyDescent="0.25">
      <c r="A16252" t="s">
        <v>487</v>
      </c>
      <c r="B16252" t="s">
        <v>10388</v>
      </c>
      <c r="C16252" t="s">
        <v>89</v>
      </c>
      <c r="D16252" t="s">
        <v>11498</v>
      </c>
      <c r="E16252" t="s">
        <v>1258</v>
      </c>
      <c r="F16252" t="s">
        <v>89</v>
      </c>
      <c r="G16252" t="s">
        <v>89</v>
      </c>
      <c r="H16252" t="s">
        <v>93</v>
      </c>
    </row>
    <row r="16253" spans="1:8" x14ac:dyDescent="0.25">
      <c r="A16253" t="s">
        <v>487</v>
      </c>
      <c r="B16253" t="s">
        <v>11503</v>
      </c>
      <c r="C16253" t="s">
        <v>89</v>
      </c>
      <c r="D16253" t="s">
        <v>11483</v>
      </c>
      <c r="E16253" t="s">
        <v>1258</v>
      </c>
      <c r="F16253" t="s">
        <v>89</v>
      </c>
      <c r="G16253" t="s">
        <v>89</v>
      </c>
      <c r="H16253" t="s">
        <v>93</v>
      </c>
    </row>
    <row r="16254" spans="1:8" x14ac:dyDescent="0.25">
      <c r="A16254" t="s">
        <v>487</v>
      </c>
      <c r="B16254" t="s">
        <v>11504</v>
      </c>
      <c r="C16254" t="s">
        <v>89</v>
      </c>
      <c r="D16254" t="s">
        <v>11483</v>
      </c>
      <c r="E16254" t="s">
        <v>1258</v>
      </c>
      <c r="F16254" t="s">
        <v>89</v>
      </c>
      <c r="G16254" t="s">
        <v>89</v>
      </c>
      <c r="H16254" t="s">
        <v>93</v>
      </c>
    </row>
    <row r="16255" spans="1:8" x14ac:dyDescent="0.25">
      <c r="A16255" t="s">
        <v>487</v>
      </c>
      <c r="B16255" t="s">
        <v>11505</v>
      </c>
      <c r="C16255" t="s">
        <v>89</v>
      </c>
      <c r="D16255" t="s">
        <v>11483</v>
      </c>
      <c r="E16255" t="s">
        <v>1258</v>
      </c>
      <c r="F16255" t="s">
        <v>89</v>
      </c>
      <c r="G16255" t="s">
        <v>89</v>
      </c>
      <c r="H16255" t="s">
        <v>93</v>
      </c>
    </row>
    <row r="16256" spans="1:8" x14ac:dyDescent="0.25">
      <c r="A16256" t="s">
        <v>487</v>
      </c>
      <c r="B16256" t="s">
        <v>11506</v>
      </c>
      <c r="C16256" t="s">
        <v>89</v>
      </c>
      <c r="D16256" t="s">
        <v>11483</v>
      </c>
      <c r="E16256" t="s">
        <v>1258</v>
      </c>
      <c r="F16256" t="s">
        <v>89</v>
      </c>
      <c r="G16256" t="s">
        <v>89</v>
      </c>
      <c r="H16256" t="s">
        <v>93</v>
      </c>
    </row>
    <row r="16257" spans="1:8" x14ac:dyDescent="0.25">
      <c r="A16257" t="s">
        <v>487</v>
      </c>
      <c r="B16257" t="s">
        <v>1325</v>
      </c>
      <c r="C16257" t="s">
        <v>89</v>
      </c>
      <c r="D16257" t="s">
        <v>11507</v>
      </c>
      <c r="E16257" t="s">
        <v>1100</v>
      </c>
      <c r="F16257" t="s">
        <v>89</v>
      </c>
      <c r="G16257" t="s">
        <v>89</v>
      </c>
      <c r="H16257" t="s">
        <v>93</v>
      </c>
    </row>
    <row r="16258" spans="1:8" x14ac:dyDescent="0.25">
      <c r="A16258" t="s">
        <v>487</v>
      </c>
      <c r="B16258" t="s">
        <v>1321</v>
      </c>
      <c r="C16258" t="s">
        <v>89</v>
      </c>
      <c r="D16258" t="s">
        <v>11508</v>
      </c>
      <c r="E16258" t="s">
        <v>1113</v>
      </c>
      <c r="F16258" t="s">
        <v>89</v>
      </c>
      <c r="G16258" t="s">
        <v>89</v>
      </c>
      <c r="H16258" t="s">
        <v>93</v>
      </c>
    </row>
    <row r="16259" spans="1:8" x14ac:dyDescent="0.25">
      <c r="A16259" t="s">
        <v>487</v>
      </c>
      <c r="B16259" t="s">
        <v>1714</v>
      </c>
      <c r="C16259" t="s">
        <v>89</v>
      </c>
      <c r="D16259" t="s">
        <v>11509</v>
      </c>
      <c r="E16259" t="s">
        <v>1113</v>
      </c>
      <c r="F16259" t="s">
        <v>89</v>
      </c>
      <c r="G16259" t="s">
        <v>89</v>
      </c>
      <c r="H16259" t="s">
        <v>93</v>
      </c>
    </row>
    <row r="16260" spans="1:8" x14ac:dyDescent="0.25">
      <c r="A16260" t="s">
        <v>487</v>
      </c>
      <c r="B16260" t="s">
        <v>11510</v>
      </c>
      <c r="C16260" t="s">
        <v>89</v>
      </c>
      <c r="D16260" t="s">
        <v>7593</v>
      </c>
      <c r="E16260" t="s">
        <v>1115</v>
      </c>
      <c r="F16260" t="s">
        <v>89</v>
      </c>
      <c r="G16260" t="s">
        <v>89</v>
      </c>
      <c r="H16260" t="s">
        <v>93</v>
      </c>
    </row>
    <row r="16261" spans="1:8" x14ac:dyDescent="0.25">
      <c r="A16261" t="s">
        <v>487</v>
      </c>
      <c r="B16261" t="s">
        <v>11384</v>
      </c>
      <c r="C16261" t="s">
        <v>89</v>
      </c>
      <c r="D16261" t="s">
        <v>7593</v>
      </c>
      <c r="E16261" t="s">
        <v>1115</v>
      </c>
      <c r="F16261" t="s">
        <v>89</v>
      </c>
      <c r="G16261" t="s">
        <v>89</v>
      </c>
      <c r="H16261" t="s">
        <v>93</v>
      </c>
    </row>
    <row r="16262" spans="1:8" x14ac:dyDescent="0.25">
      <c r="A16262" t="s">
        <v>487</v>
      </c>
      <c r="B16262" t="s">
        <v>11511</v>
      </c>
      <c r="C16262" t="s">
        <v>89</v>
      </c>
      <c r="D16262" t="s">
        <v>7593</v>
      </c>
      <c r="E16262" t="s">
        <v>1115</v>
      </c>
      <c r="F16262" t="s">
        <v>89</v>
      </c>
      <c r="G16262" t="s">
        <v>89</v>
      </c>
      <c r="H16262" t="s">
        <v>93</v>
      </c>
    </row>
    <row r="16263" spans="1:8" x14ac:dyDescent="0.25">
      <c r="A16263" t="s">
        <v>487</v>
      </c>
      <c r="B16263" t="s">
        <v>11512</v>
      </c>
      <c r="C16263" t="s">
        <v>89</v>
      </c>
      <c r="D16263" t="s">
        <v>11513</v>
      </c>
      <c r="E16263" t="s">
        <v>1093</v>
      </c>
      <c r="F16263" t="s">
        <v>89</v>
      </c>
      <c r="G16263" t="s">
        <v>89</v>
      </c>
      <c r="H16263" t="s">
        <v>93</v>
      </c>
    </row>
    <row r="16264" spans="1:8" x14ac:dyDescent="0.25">
      <c r="A16264" t="s">
        <v>487</v>
      </c>
      <c r="B16264" t="s">
        <v>11514</v>
      </c>
      <c r="C16264" t="s">
        <v>89</v>
      </c>
      <c r="D16264" t="s">
        <v>11513</v>
      </c>
      <c r="E16264" t="s">
        <v>1093</v>
      </c>
      <c r="F16264" t="s">
        <v>89</v>
      </c>
      <c r="G16264" t="s">
        <v>89</v>
      </c>
      <c r="H16264" t="s">
        <v>93</v>
      </c>
    </row>
    <row r="16265" spans="1:8" x14ac:dyDescent="0.25">
      <c r="A16265" t="s">
        <v>487</v>
      </c>
      <c r="B16265" t="s">
        <v>11515</v>
      </c>
      <c r="C16265" t="s">
        <v>89</v>
      </c>
      <c r="D16265" t="s">
        <v>11513</v>
      </c>
      <c r="E16265" t="s">
        <v>1093</v>
      </c>
      <c r="F16265" t="s">
        <v>89</v>
      </c>
      <c r="G16265" t="s">
        <v>89</v>
      </c>
      <c r="H16265" t="s">
        <v>93</v>
      </c>
    </row>
    <row r="16266" spans="1:8" x14ac:dyDescent="0.25">
      <c r="A16266" t="s">
        <v>487</v>
      </c>
      <c r="B16266" t="s">
        <v>1841</v>
      </c>
      <c r="C16266" t="s">
        <v>89</v>
      </c>
      <c r="D16266" t="s">
        <v>89</v>
      </c>
      <c r="E16266" t="s">
        <v>1272</v>
      </c>
      <c r="F16266" t="s">
        <v>89</v>
      </c>
      <c r="G16266" t="s">
        <v>89</v>
      </c>
      <c r="H16266" t="s">
        <v>93</v>
      </c>
    </row>
    <row r="16267" spans="1:8" x14ac:dyDescent="0.25">
      <c r="A16267" t="s">
        <v>487</v>
      </c>
      <c r="B16267" t="s">
        <v>5714</v>
      </c>
      <c r="C16267" t="s">
        <v>89</v>
      </c>
      <c r="D16267" t="s">
        <v>89</v>
      </c>
      <c r="E16267" t="s">
        <v>1272</v>
      </c>
      <c r="F16267" t="s">
        <v>89</v>
      </c>
      <c r="G16267" t="s">
        <v>89</v>
      </c>
      <c r="H16267" t="s">
        <v>93</v>
      </c>
    </row>
    <row r="16268" spans="1:8" x14ac:dyDescent="0.25">
      <c r="A16268" t="s">
        <v>487</v>
      </c>
      <c r="B16268" t="s">
        <v>11516</v>
      </c>
      <c r="C16268" t="s">
        <v>89</v>
      </c>
      <c r="D16268" t="s">
        <v>89</v>
      </c>
      <c r="E16268" t="s">
        <v>1272</v>
      </c>
      <c r="F16268" t="s">
        <v>89</v>
      </c>
      <c r="G16268" t="s">
        <v>89</v>
      </c>
      <c r="H16268" t="s">
        <v>93</v>
      </c>
    </row>
    <row r="16269" spans="1:8" x14ac:dyDescent="0.25">
      <c r="A16269" t="s">
        <v>487</v>
      </c>
      <c r="B16269" t="s">
        <v>11517</v>
      </c>
      <c r="C16269" t="s">
        <v>89</v>
      </c>
      <c r="D16269" t="s">
        <v>89</v>
      </c>
      <c r="E16269" t="s">
        <v>1272</v>
      </c>
      <c r="F16269" t="s">
        <v>89</v>
      </c>
      <c r="G16269" t="s">
        <v>89</v>
      </c>
      <c r="H16269" t="s">
        <v>93</v>
      </c>
    </row>
    <row r="16270" spans="1:8" x14ac:dyDescent="0.25">
      <c r="A16270" t="s">
        <v>487</v>
      </c>
      <c r="B16270" t="s">
        <v>1379</v>
      </c>
      <c r="C16270" t="s">
        <v>89</v>
      </c>
      <c r="D16270" t="s">
        <v>89</v>
      </c>
      <c r="E16270" t="s">
        <v>1272</v>
      </c>
      <c r="F16270" t="s">
        <v>89</v>
      </c>
      <c r="G16270" t="s">
        <v>89</v>
      </c>
      <c r="H16270" t="s">
        <v>93</v>
      </c>
    </row>
    <row r="16271" spans="1:8" x14ac:dyDescent="0.25">
      <c r="A16271" t="s">
        <v>487</v>
      </c>
      <c r="B16271" t="s">
        <v>11518</v>
      </c>
      <c r="C16271" t="s">
        <v>89</v>
      </c>
      <c r="D16271" t="s">
        <v>89</v>
      </c>
      <c r="E16271" t="s">
        <v>1504</v>
      </c>
      <c r="F16271" t="s">
        <v>89</v>
      </c>
      <c r="G16271" t="s">
        <v>89</v>
      </c>
      <c r="H16271" t="s">
        <v>93</v>
      </c>
    </row>
    <row r="16272" spans="1:8" x14ac:dyDescent="0.25">
      <c r="A16272" t="s">
        <v>487</v>
      </c>
      <c r="B16272" t="s">
        <v>4367</v>
      </c>
      <c r="C16272" t="s">
        <v>89</v>
      </c>
      <c r="D16272" t="s">
        <v>89</v>
      </c>
      <c r="E16272" t="s">
        <v>1504</v>
      </c>
      <c r="F16272" t="s">
        <v>89</v>
      </c>
      <c r="G16272" t="s">
        <v>89</v>
      </c>
      <c r="H16272" t="s">
        <v>93</v>
      </c>
    </row>
    <row r="16273" spans="1:8" x14ac:dyDescent="0.25">
      <c r="A16273" t="s">
        <v>487</v>
      </c>
      <c r="B16273" t="s">
        <v>1122</v>
      </c>
      <c r="C16273" t="s">
        <v>89</v>
      </c>
      <c r="D16273" t="s">
        <v>89</v>
      </c>
      <c r="E16273" t="s">
        <v>1196</v>
      </c>
      <c r="F16273" t="s">
        <v>89</v>
      </c>
      <c r="G16273" t="s">
        <v>89</v>
      </c>
      <c r="H16273" t="s">
        <v>93</v>
      </c>
    </row>
    <row r="16274" spans="1:8" x14ac:dyDescent="0.25">
      <c r="A16274" t="s">
        <v>487</v>
      </c>
      <c r="B16274" t="s">
        <v>1198</v>
      </c>
      <c r="C16274" t="s">
        <v>89</v>
      </c>
      <c r="D16274" t="s">
        <v>89</v>
      </c>
      <c r="E16274" t="s">
        <v>1218</v>
      </c>
      <c r="F16274" t="s">
        <v>89</v>
      </c>
      <c r="G16274" t="s">
        <v>89</v>
      </c>
      <c r="H16274" t="s">
        <v>93</v>
      </c>
    </row>
    <row r="16275" spans="1:8" x14ac:dyDescent="0.25">
      <c r="A16275" t="s">
        <v>487</v>
      </c>
      <c r="B16275" t="s">
        <v>1334</v>
      </c>
      <c r="C16275" t="s">
        <v>89</v>
      </c>
      <c r="D16275" t="s">
        <v>89</v>
      </c>
      <c r="E16275" t="s">
        <v>1218</v>
      </c>
      <c r="F16275" t="s">
        <v>89</v>
      </c>
      <c r="G16275" t="s">
        <v>89</v>
      </c>
      <c r="H16275" t="s">
        <v>93</v>
      </c>
    </row>
    <row r="16276" spans="1:8" x14ac:dyDescent="0.25">
      <c r="A16276" t="s">
        <v>487</v>
      </c>
      <c r="B16276" t="s">
        <v>1726</v>
      </c>
      <c r="C16276" t="s">
        <v>89</v>
      </c>
      <c r="D16276" t="s">
        <v>89</v>
      </c>
      <c r="E16276" t="s">
        <v>1218</v>
      </c>
      <c r="F16276" t="s">
        <v>89</v>
      </c>
      <c r="G16276" t="s">
        <v>89</v>
      </c>
      <c r="H16276" t="s">
        <v>93</v>
      </c>
    </row>
    <row r="16277" spans="1:8" x14ac:dyDescent="0.25">
      <c r="A16277" t="s">
        <v>487</v>
      </c>
      <c r="B16277" t="s">
        <v>1729</v>
      </c>
      <c r="C16277" t="s">
        <v>89</v>
      </c>
      <c r="D16277" t="s">
        <v>89</v>
      </c>
      <c r="E16277" t="s">
        <v>1218</v>
      </c>
      <c r="F16277" t="s">
        <v>89</v>
      </c>
      <c r="G16277" t="s">
        <v>89</v>
      </c>
      <c r="H16277" t="s">
        <v>93</v>
      </c>
    </row>
    <row r="16278" spans="1:8" x14ac:dyDescent="0.25">
      <c r="A16278" t="s">
        <v>487</v>
      </c>
      <c r="B16278" t="s">
        <v>1266</v>
      </c>
      <c r="C16278" t="s">
        <v>89</v>
      </c>
      <c r="D16278" t="s">
        <v>89</v>
      </c>
      <c r="E16278" t="s">
        <v>1202</v>
      </c>
      <c r="F16278" t="s">
        <v>89</v>
      </c>
      <c r="G16278" t="s">
        <v>89</v>
      </c>
      <c r="H16278" t="s">
        <v>93</v>
      </c>
    </row>
    <row r="16279" spans="1:8" x14ac:dyDescent="0.25">
      <c r="A16279" t="s">
        <v>487</v>
      </c>
      <c r="B16279" t="s">
        <v>1200</v>
      </c>
      <c r="C16279" t="s">
        <v>89</v>
      </c>
      <c r="D16279" t="s">
        <v>89</v>
      </c>
      <c r="E16279" t="s">
        <v>1131</v>
      </c>
      <c r="F16279" t="s">
        <v>89</v>
      </c>
      <c r="G16279" t="s">
        <v>89</v>
      </c>
      <c r="H16279" t="s">
        <v>93</v>
      </c>
    </row>
    <row r="16280" spans="1:8" x14ac:dyDescent="0.25">
      <c r="A16280" t="s">
        <v>487</v>
      </c>
      <c r="B16280" t="s">
        <v>1130</v>
      </c>
      <c r="C16280" t="s">
        <v>89</v>
      </c>
      <c r="D16280" t="s">
        <v>89</v>
      </c>
      <c r="E16280" t="s">
        <v>1202</v>
      </c>
      <c r="F16280" t="s">
        <v>89</v>
      </c>
      <c r="G16280" t="s">
        <v>89</v>
      </c>
      <c r="H16280" t="s">
        <v>93</v>
      </c>
    </row>
    <row r="16281" spans="1:8" x14ac:dyDescent="0.25">
      <c r="A16281" t="s">
        <v>487</v>
      </c>
      <c r="B16281" t="s">
        <v>1232</v>
      </c>
      <c r="C16281" t="s">
        <v>89</v>
      </c>
      <c r="D16281" t="s">
        <v>89</v>
      </c>
      <c r="E16281" t="s">
        <v>1335</v>
      </c>
      <c r="F16281" t="s">
        <v>89</v>
      </c>
      <c r="G16281" t="s">
        <v>89</v>
      </c>
      <c r="H16281" t="s">
        <v>93</v>
      </c>
    </row>
    <row r="16282" spans="1:8" x14ac:dyDescent="0.25">
      <c r="A16282" t="s">
        <v>487</v>
      </c>
      <c r="B16282" t="s">
        <v>1730</v>
      </c>
      <c r="C16282" t="s">
        <v>89</v>
      </c>
      <c r="D16282" t="s">
        <v>89</v>
      </c>
      <c r="E16282" t="s">
        <v>1335</v>
      </c>
      <c r="F16282" t="s">
        <v>89</v>
      </c>
      <c r="G16282" t="s">
        <v>89</v>
      </c>
      <c r="H16282" t="s">
        <v>93</v>
      </c>
    </row>
    <row r="16283" spans="1:8" x14ac:dyDescent="0.25">
      <c r="A16283" t="s">
        <v>487</v>
      </c>
      <c r="B16283" t="s">
        <v>1138</v>
      </c>
      <c r="C16283" t="s">
        <v>89</v>
      </c>
      <c r="D16283" t="s">
        <v>89</v>
      </c>
      <c r="E16283" t="s">
        <v>1139</v>
      </c>
      <c r="F16283" t="s">
        <v>89</v>
      </c>
      <c r="G16283" t="s">
        <v>89</v>
      </c>
      <c r="H16283" t="s">
        <v>93</v>
      </c>
    </row>
    <row r="16284" spans="1:8" x14ac:dyDescent="0.25">
      <c r="A16284" t="s">
        <v>488</v>
      </c>
      <c r="B16284" t="s">
        <v>11519</v>
      </c>
      <c r="C16284" t="s">
        <v>89</v>
      </c>
      <c r="D16284" t="s">
        <v>11520</v>
      </c>
      <c r="E16284" t="s">
        <v>2179</v>
      </c>
      <c r="F16284" t="s">
        <v>89</v>
      </c>
      <c r="G16284" t="s">
        <v>89</v>
      </c>
      <c r="H16284" t="s">
        <v>93</v>
      </c>
    </row>
    <row r="16285" spans="1:8" x14ac:dyDescent="0.25">
      <c r="A16285" t="s">
        <v>488</v>
      </c>
      <c r="B16285" t="s">
        <v>1358</v>
      </c>
      <c r="C16285" t="s">
        <v>89</v>
      </c>
      <c r="D16285" t="s">
        <v>11521</v>
      </c>
      <c r="E16285" t="s">
        <v>1760</v>
      </c>
      <c r="F16285" t="s">
        <v>89</v>
      </c>
      <c r="G16285" t="s">
        <v>89</v>
      </c>
      <c r="H16285" t="s">
        <v>93</v>
      </c>
    </row>
    <row r="16286" spans="1:8" x14ac:dyDescent="0.25">
      <c r="A16286" t="s">
        <v>488</v>
      </c>
      <c r="B16286" t="s">
        <v>11522</v>
      </c>
      <c r="C16286" t="s">
        <v>89</v>
      </c>
      <c r="D16286" t="s">
        <v>11523</v>
      </c>
      <c r="E16286" t="s">
        <v>10638</v>
      </c>
      <c r="F16286" t="s">
        <v>89</v>
      </c>
      <c r="G16286" t="s">
        <v>89</v>
      </c>
      <c r="H16286" t="s">
        <v>93</v>
      </c>
    </row>
    <row r="16287" spans="1:8" x14ac:dyDescent="0.25">
      <c r="A16287" t="s">
        <v>488</v>
      </c>
      <c r="B16287" t="s">
        <v>11524</v>
      </c>
      <c r="C16287" t="s">
        <v>89</v>
      </c>
      <c r="D16287" t="s">
        <v>11525</v>
      </c>
      <c r="E16287" t="s">
        <v>3473</v>
      </c>
      <c r="F16287" t="s">
        <v>89</v>
      </c>
      <c r="G16287" t="s">
        <v>89</v>
      </c>
      <c r="H16287" t="s">
        <v>93</v>
      </c>
    </row>
    <row r="16288" spans="1:8" x14ac:dyDescent="0.25">
      <c r="A16288" t="s">
        <v>488</v>
      </c>
      <c r="B16288" t="s">
        <v>11526</v>
      </c>
      <c r="C16288" t="s">
        <v>89</v>
      </c>
      <c r="D16288" t="s">
        <v>11527</v>
      </c>
      <c r="E16288" t="s">
        <v>1148</v>
      </c>
      <c r="F16288" t="s">
        <v>89</v>
      </c>
      <c r="G16288" t="s">
        <v>89</v>
      </c>
      <c r="H16288" t="s">
        <v>93</v>
      </c>
    </row>
    <row r="16289" spans="1:8" x14ac:dyDescent="0.25">
      <c r="A16289" t="s">
        <v>488</v>
      </c>
      <c r="B16289" t="s">
        <v>11528</v>
      </c>
      <c r="C16289" t="s">
        <v>89</v>
      </c>
      <c r="D16289" t="s">
        <v>11529</v>
      </c>
      <c r="E16289" t="s">
        <v>1485</v>
      </c>
      <c r="F16289" t="s">
        <v>89</v>
      </c>
      <c r="G16289" t="s">
        <v>89</v>
      </c>
      <c r="H16289" t="s">
        <v>93</v>
      </c>
    </row>
    <row r="16290" spans="1:8" x14ac:dyDescent="0.25">
      <c r="A16290" t="s">
        <v>488</v>
      </c>
      <c r="B16290" t="s">
        <v>11530</v>
      </c>
      <c r="C16290" t="s">
        <v>89</v>
      </c>
      <c r="D16290" t="s">
        <v>11531</v>
      </c>
      <c r="E16290" t="s">
        <v>1102</v>
      </c>
      <c r="F16290" t="s">
        <v>89</v>
      </c>
      <c r="G16290" t="s">
        <v>89</v>
      </c>
      <c r="H16290" t="s">
        <v>93</v>
      </c>
    </row>
    <row r="16291" spans="1:8" x14ac:dyDescent="0.25">
      <c r="A16291" t="s">
        <v>488</v>
      </c>
      <c r="B16291" t="s">
        <v>11532</v>
      </c>
      <c r="C16291" t="s">
        <v>89</v>
      </c>
      <c r="D16291" t="s">
        <v>11533</v>
      </c>
      <c r="E16291" t="s">
        <v>1148</v>
      </c>
      <c r="F16291" t="s">
        <v>89</v>
      </c>
      <c r="G16291" t="s">
        <v>89</v>
      </c>
      <c r="H16291" t="s">
        <v>93</v>
      </c>
    </row>
    <row r="16292" spans="1:8" x14ac:dyDescent="0.25">
      <c r="A16292" t="s">
        <v>488</v>
      </c>
      <c r="B16292" t="s">
        <v>11534</v>
      </c>
      <c r="C16292" t="s">
        <v>89</v>
      </c>
      <c r="D16292" t="s">
        <v>11535</v>
      </c>
      <c r="E16292" t="s">
        <v>1207</v>
      </c>
      <c r="F16292" t="s">
        <v>89</v>
      </c>
      <c r="G16292" t="s">
        <v>89</v>
      </c>
      <c r="H16292" t="s">
        <v>93</v>
      </c>
    </row>
    <row r="16293" spans="1:8" x14ac:dyDescent="0.25">
      <c r="A16293" t="s">
        <v>488</v>
      </c>
      <c r="B16293" t="s">
        <v>11536</v>
      </c>
      <c r="C16293" t="s">
        <v>89</v>
      </c>
      <c r="D16293" t="s">
        <v>11537</v>
      </c>
      <c r="E16293" t="s">
        <v>1485</v>
      </c>
      <c r="F16293" t="s">
        <v>89</v>
      </c>
      <c r="G16293" t="s">
        <v>89</v>
      </c>
      <c r="H16293" t="s">
        <v>93</v>
      </c>
    </row>
    <row r="16294" spans="1:8" x14ac:dyDescent="0.25">
      <c r="A16294" t="s">
        <v>488</v>
      </c>
      <c r="B16294" t="s">
        <v>11526</v>
      </c>
      <c r="C16294" t="s">
        <v>89</v>
      </c>
      <c r="D16294" t="s">
        <v>11527</v>
      </c>
      <c r="E16294" t="s">
        <v>1148</v>
      </c>
      <c r="F16294" t="s">
        <v>89</v>
      </c>
      <c r="G16294" t="s">
        <v>89</v>
      </c>
      <c r="H16294" t="s">
        <v>93</v>
      </c>
    </row>
    <row r="16295" spans="1:8" x14ac:dyDescent="0.25">
      <c r="A16295" t="s">
        <v>488</v>
      </c>
      <c r="B16295" t="s">
        <v>11538</v>
      </c>
      <c r="C16295" t="s">
        <v>89</v>
      </c>
      <c r="D16295" t="s">
        <v>11539</v>
      </c>
      <c r="E16295" t="s">
        <v>1496</v>
      </c>
      <c r="F16295" t="s">
        <v>89</v>
      </c>
      <c r="G16295" t="s">
        <v>89</v>
      </c>
      <c r="H16295" t="s">
        <v>93</v>
      </c>
    </row>
    <row r="16296" spans="1:8" x14ac:dyDescent="0.25">
      <c r="A16296" t="s">
        <v>488</v>
      </c>
      <c r="B16296" t="s">
        <v>11540</v>
      </c>
      <c r="C16296" t="s">
        <v>89</v>
      </c>
      <c r="D16296" t="s">
        <v>11541</v>
      </c>
      <c r="E16296" t="s">
        <v>1093</v>
      </c>
      <c r="F16296" t="s">
        <v>89</v>
      </c>
      <c r="G16296" t="s">
        <v>89</v>
      </c>
      <c r="H16296" t="s">
        <v>93</v>
      </c>
    </row>
    <row r="16297" spans="1:8" x14ac:dyDescent="0.25">
      <c r="A16297" t="s">
        <v>488</v>
      </c>
      <c r="B16297" t="s">
        <v>1358</v>
      </c>
      <c r="C16297" t="s">
        <v>89</v>
      </c>
      <c r="D16297" t="s">
        <v>11521</v>
      </c>
      <c r="E16297" t="s">
        <v>1760</v>
      </c>
      <c r="F16297" t="s">
        <v>89</v>
      </c>
      <c r="G16297" t="s">
        <v>89</v>
      </c>
      <c r="H16297" t="s">
        <v>93</v>
      </c>
    </row>
    <row r="16298" spans="1:8" x14ac:dyDescent="0.25">
      <c r="A16298" t="s">
        <v>488</v>
      </c>
      <c r="B16298" t="s">
        <v>11542</v>
      </c>
      <c r="C16298" t="s">
        <v>89</v>
      </c>
      <c r="D16298" t="s">
        <v>11543</v>
      </c>
      <c r="E16298" t="s">
        <v>2524</v>
      </c>
      <c r="F16298" t="s">
        <v>89</v>
      </c>
      <c r="G16298" t="s">
        <v>89</v>
      </c>
      <c r="H16298" t="s">
        <v>93</v>
      </c>
    </row>
    <row r="16299" spans="1:8" x14ac:dyDescent="0.25">
      <c r="A16299" t="s">
        <v>488</v>
      </c>
      <c r="B16299" t="s">
        <v>11519</v>
      </c>
      <c r="C16299" t="s">
        <v>89</v>
      </c>
      <c r="D16299" t="s">
        <v>11520</v>
      </c>
      <c r="E16299" t="s">
        <v>2179</v>
      </c>
      <c r="F16299" t="s">
        <v>89</v>
      </c>
      <c r="G16299" t="s">
        <v>89</v>
      </c>
      <c r="H16299" t="s">
        <v>93</v>
      </c>
    </row>
    <row r="16300" spans="1:8" x14ac:dyDescent="0.25">
      <c r="A16300" t="s">
        <v>488</v>
      </c>
      <c r="B16300" t="s">
        <v>11522</v>
      </c>
      <c r="C16300" t="s">
        <v>89</v>
      </c>
      <c r="D16300" t="s">
        <v>11523</v>
      </c>
      <c r="E16300" t="s">
        <v>10638</v>
      </c>
      <c r="F16300" t="s">
        <v>89</v>
      </c>
      <c r="G16300" t="s">
        <v>89</v>
      </c>
      <c r="H16300" t="s">
        <v>93</v>
      </c>
    </row>
    <row r="16301" spans="1:8" x14ac:dyDescent="0.25">
      <c r="A16301" t="s">
        <v>488</v>
      </c>
      <c r="B16301" t="s">
        <v>11544</v>
      </c>
      <c r="C16301" t="s">
        <v>89</v>
      </c>
      <c r="D16301" t="s">
        <v>11545</v>
      </c>
      <c r="E16301" t="s">
        <v>1094</v>
      </c>
      <c r="F16301" t="s">
        <v>89</v>
      </c>
      <c r="G16301" t="s">
        <v>89</v>
      </c>
      <c r="H16301" t="s">
        <v>93</v>
      </c>
    </row>
    <row r="16302" spans="1:8" x14ac:dyDescent="0.25">
      <c r="A16302" t="s">
        <v>488</v>
      </c>
      <c r="B16302" t="s">
        <v>11524</v>
      </c>
      <c r="C16302" t="s">
        <v>89</v>
      </c>
      <c r="D16302" t="s">
        <v>11525</v>
      </c>
      <c r="E16302" t="s">
        <v>3473</v>
      </c>
      <c r="F16302" t="s">
        <v>89</v>
      </c>
      <c r="G16302" t="s">
        <v>89</v>
      </c>
      <c r="H16302" t="s">
        <v>93</v>
      </c>
    </row>
    <row r="16303" spans="1:8" x14ac:dyDescent="0.25">
      <c r="A16303" t="s">
        <v>488</v>
      </c>
      <c r="B16303" t="s">
        <v>11546</v>
      </c>
      <c r="C16303" t="s">
        <v>89</v>
      </c>
      <c r="D16303" t="s">
        <v>11547</v>
      </c>
      <c r="E16303" t="s">
        <v>1493</v>
      </c>
      <c r="F16303" t="s">
        <v>89</v>
      </c>
      <c r="G16303" t="s">
        <v>89</v>
      </c>
      <c r="H16303" t="s">
        <v>93</v>
      </c>
    </row>
    <row r="16304" spans="1:8" x14ac:dyDescent="0.25">
      <c r="A16304" t="s">
        <v>488</v>
      </c>
      <c r="B16304" t="s">
        <v>11548</v>
      </c>
      <c r="C16304" t="s">
        <v>89</v>
      </c>
      <c r="D16304" t="s">
        <v>11549</v>
      </c>
      <c r="E16304" t="s">
        <v>1194</v>
      </c>
      <c r="F16304" t="s">
        <v>89</v>
      </c>
      <c r="G16304" t="s">
        <v>89</v>
      </c>
      <c r="H16304" t="s">
        <v>93</v>
      </c>
    </row>
    <row r="16305" spans="1:8" x14ac:dyDescent="0.25">
      <c r="A16305" t="s">
        <v>488</v>
      </c>
      <c r="B16305" t="s">
        <v>2766</v>
      </c>
      <c r="C16305" t="s">
        <v>89</v>
      </c>
      <c r="D16305" t="s">
        <v>89</v>
      </c>
      <c r="E16305" t="s">
        <v>1272</v>
      </c>
      <c r="F16305" t="s">
        <v>89</v>
      </c>
      <c r="G16305" t="s">
        <v>89</v>
      </c>
      <c r="H16305" t="s">
        <v>93</v>
      </c>
    </row>
    <row r="16306" spans="1:8" x14ac:dyDescent="0.25">
      <c r="A16306" t="s">
        <v>488</v>
      </c>
      <c r="B16306" t="s">
        <v>4133</v>
      </c>
      <c r="C16306" t="s">
        <v>89</v>
      </c>
      <c r="D16306" t="s">
        <v>89</v>
      </c>
      <c r="E16306" t="s">
        <v>1113</v>
      </c>
      <c r="F16306" t="s">
        <v>89</v>
      </c>
      <c r="G16306" t="s">
        <v>89</v>
      </c>
      <c r="H16306" t="s">
        <v>93</v>
      </c>
    </row>
    <row r="16307" spans="1:8" x14ac:dyDescent="0.25">
      <c r="A16307" t="s">
        <v>488</v>
      </c>
      <c r="B16307" t="s">
        <v>1198</v>
      </c>
      <c r="C16307" t="s">
        <v>89</v>
      </c>
      <c r="D16307" t="s">
        <v>89</v>
      </c>
      <c r="E16307" t="s">
        <v>1196</v>
      </c>
      <c r="F16307" t="s">
        <v>89</v>
      </c>
      <c r="G16307" t="s">
        <v>89</v>
      </c>
      <c r="H16307" t="s">
        <v>93</v>
      </c>
    </row>
    <row r="16308" spans="1:8" x14ac:dyDescent="0.25">
      <c r="A16308" t="s">
        <v>488</v>
      </c>
      <c r="B16308" t="s">
        <v>1334</v>
      </c>
      <c r="C16308" t="s">
        <v>89</v>
      </c>
      <c r="D16308" t="s">
        <v>89</v>
      </c>
      <c r="E16308" t="s">
        <v>1196</v>
      </c>
      <c r="F16308" t="s">
        <v>89</v>
      </c>
      <c r="G16308" t="s">
        <v>89</v>
      </c>
      <c r="H16308" t="s">
        <v>93</v>
      </c>
    </row>
    <row r="16309" spans="1:8" x14ac:dyDescent="0.25">
      <c r="A16309" t="s">
        <v>488</v>
      </c>
      <c r="B16309" t="s">
        <v>1726</v>
      </c>
      <c r="C16309" t="s">
        <v>89</v>
      </c>
      <c r="D16309" t="s">
        <v>89</v>
      </c>
      <c r="E16309" t="s">
        <v>1196</v>
      </c>
      <c r="F16309" t="s">
        <v>89</v>
      </c>
      <c r="G16309" t="s">
        <v>89</v>
      </c>
      <c r="H16309" t="s">
        <v>93</v>
      </c>
    </row>
    <row r="16310" spans="1:8" x14ac:dyDescent="0.25">
      <c r="A16310" t="s">
        <v>488</v>
      </c>
      <c r="B16310" t="s">
        <v>1473</v>
      </c>
      <c r="C16310" t="s">
        <v>89</v>
      </c>
      <c r="D16310" t="s">
        <v>89</v>
      </c>
      <c r="E16310" t="s">
        <v>1196</v>
      </c>
      <c r="F16310" t="s">
        <v>89</v>
      </c>
      <c r="G16310" t="s">
        <v>89</v>
      </c>
      <c r="H16310" t="s">
        <v>93</v>
      </c>
    </row>
    <row r="16311" spans="1:8" x14ac:dyDescent="0.25">
      <c r="A16311" t="s">
        <v>488</v>
      </c>
      <c r="B16311" t="s">
        <v>1729</v>
      </c>
      <c r="C16311" t="s">
        <v>89</v>
      </c>
      <c r="D16311" t="s">
        <v>89</v>
      </c>
      <c r="E16311" t="s">
        <v>1196</v>
      </c>
      <c r="F16311" t="s">
        <v>89</v>
      </c>
      <c r="G16311" t="s">
        <v>89</v>
      </c>
      <c r="H16311" t="s">
        <v>93</v>
      </c>
    </row>
    <row r="16312" spans="1:8" x14ac:dyDescent="0.25">
      <c r="A16312" t="s">
        <v>488</v>
      </c>
      <c r="B16312" t="s">
        <v>2702</v>
      </c>
      <c r="C16312" t="s">
        <v>89</v>
      </c>
      <c r="D16312" t="s">
        <v>89</v>
      </c>
      <c r="E16312" t="s">
        <v>1196</v>
      </c>
      <c r="F16312" t="s">
        <v>89</v>
      </c>
      <c r="G16312" t="s">
        <v>89</v>
      </c>
      <c r="H16312" t="s">
        <v>93</v>
      </c>
    </row>
    <row r="16313" spans="1:8" x14ac:dyDescent="0.25">
      <c r="A16313" t="s">
        <v>488</v>
      </c>
      <c r="B16313" t="s">
        <v>1437</v>
      </c>
      <c r="C16313" t="s">
        <v>89</v>
      </c>
      <c r="D16313" t="s">
        <v>89</v>
      </c>
      <c r="E16313" t="s">
        <v>1129</v>
      </c>
      <c r="F16313" t="s">
        <v>89</v>
      </c>
      <c r="G16313" t="s">
        <v>89</v>
      </c>
      <c r="H16313" t="s">
        <v>93</v>
      </c>
    </row>
    <row r="16314" spans="1:8" x14ac:dyDescent="0.25">
      <c r="A16314" t="s">
        <v>488</v>
      </c>
      <c r="B16314" t="s">
        <v>1200</v>
      </c>
      <c r="C16314" t="s">
        <v>89</v>
      </c>
      <c r="D16314" t="s">
        <v>89</v>
      </c>
      <c r="E16314" t="s">
        <v>1129</v>
      </c>
      <c r="F16314" t="s">
        <v>89</v>
      </c>
      <c r="G16314" t="s">
        <v>89</v>
      </c>
      <c r="H16314" t="s">
        <v>93</v>
      </c>
    </row>
    <row r="16315" spans="1:8" x14ac:dyDescent="0.25">
      <c r="A16315" t="s">
        <v>488</v>
      </c>
      <c r="B16315" t="s">
        <v>1130</v>
      </c>
      <c r="C16315" t="s">
        <v>89</v>
      </c>
      <c r="D16315" t="s">
        <v>89</v>
      </c>
      <c r="E16315" t="s">
        <v>1131</v>
      </c>
      <c r="F16315" t="s">
        <v>89</v>
      </c>
      <c r="G16315" t="s">
        <v>89</v>
      </c>
      <c r="H16315" t="s">
        <v>93</v>
      </c>
    </row>
    <row r="16316" spans="1:8" x14ac:dyDescent="0.25">
      <c r="A16316" t="s">
        <v>488</v>
      </c>
      <c r="B16316" t="s">
        <v>1132</v>
      </c>
      <c r="C16316" t="s">
        <v>89</v>
      </c>
      <c r="D16316" t="s">
        <v>89</v>
      </c>
      <c r="E16316" t="s">
        <v>1286</v>
      </c>
      <c r="F16316" t="s">
        <v>89</v>
      </c>
      <c r="G16316" t="s">
        <v>89</v>
      </c>
      <c r="H16316" t="s">
        <v>93</v>
      </c>
    </row>
    <row r="16317" spans="1:8" x14ac:dyDescent="0.25">
      <c r="A16317" t="s">
        <v>488</v>
      </c>
      <c r="B16317" t="s">
        <v>1138</v>
      </c>
      <c r="C16317" t="s">
        <v>89</v>
      </c>
      <c r="D16317" t="s">
        <v>89</v>
      </c>
      <c r="E16317" t="s">
        <v>1139</v>
      </c>
      <c r="F16317" t="s">
        <v>89</v>
      </c>
      <c r="G16317" t="s">
        <v>89</v>
      </c>
      <c r="H16317" t="s">
        <v>93</v>
      </c>
    </row>
    <row r="16318" spans="1:8" x14ac:dyDescent="0.25">
      <c r="A16318" t="s">
        <v>489</v>
      </c>
      <c r="B16318" t="s">
        <v>11519</v>
      </c>
      <c r="C16318" t="s">
        <v>89</v>
      </c>
      <c r="D16318" t="s">
        <v>11520</v>
      </c>
      <c r="E16318" t="s">
        <v>2179</v>
      </c>
      <c r="F16318" t="s">
        <v>89</v>
      </c>
      <c r="G16318" t="s">
        <v>89</v>
      </c>
      <c r="H16318" t="s">
        <v>93</v>
      </c>
    </row>
    <row r="16319" spans="1:8" x14ac:dyDescent="0.25">
      <c r="A16319" t="s">
        <v>489</v>
      </c>
      <c r="B16319" t="s">
        <v>11550</v>
      </c>
      <c r="C16319" t="s">
        <v>89</v>
      </c>
      <c r="D16319" t="s">
        <v>11521</v>
      </c>
      <c r="E16319" t="s">
        <v>1760</v>
      </c>
      <c r="F16319" t="s">
        <v>89</v>
      </c>
      <c r="G16319" t="s">
        <v>89</v>
      </c>
      <c r="H16319" t="s">
        <v>93</v>
      </c>
    </row>
    <row r="16320" spans="1:8" x14ac:dyDescent="0.25">
      <c r="A16320" t="s">
        <v>489</v>
      </c>
      <c r="B16320" t="s">
        <v>11522</v>
      </c>
      <c r="C16320" t="s">
        <v>89</v>
      </c>
      <c r="D16320" t="s">
        <v>11523</v>
      </c>
      <c r="E16320" t="s">
        <v>10638</v>
      </c>
      <c r="F16320" t="s">
        <v>89</v>
      </c>
      <c r="G16320" t="s">
        <v>89</v>
      </c>
      <c r="H16320" t="s">
        <v>93</v>
      </c>
    </row>
    <row r="16321" spans="1:8" x14ac:dyDescent="0.25">
      <c r="A16321" t="s">
        <v>489</v>
      </c>
      <c r="B16321" t="s">
        <v>11546</v>
      </c>
      <c r="C16321" t="s">
        <v>89</v>
      </c>
      <c r="D16321" t="s">
        <v>11547</v>
      </c>
      <c r="E16321" t="s">
        <v>1493</v>
      </c>
      <c r="F16321" t="s">
        <v>89</v>
      </c>
      <c r="G16321" t="s">
        <v>89</v>
      </c>
      <c r="H16321" t="s">
        <v>93</v>
      </c>
    </row>
    <row r="16322" spans="1:8" x14ac:dyDescent="0.25">
      <c r="A16322" t="s">
        <v>489</v>
      </c>
      <c r="B16322" t="s">
        <v>11528</v>
      </c>
      <c r="C16322" t="s">
        <v>89</v>
      </c>
      <c r="D16322" t="s">
        <v>11529</v>
      </c>
      <c r="E16322" t="s">
        <v>1485</v>
      </c>
      <c r="F16322" t="s">
        <v>89</v>
      </c>
      <c r="G16322" t="s">
        <v>89</v>
      </c>
      <c r="H16322" t="s">
        <v>93</v>
      </c>
    </row>
    <row r="16323" spans="1:8" x14ac:dyDescent="0.25">
      <c r="A16323" t="s">
        <v>489</v>
      </c>
      <c r="B16323" t="s">
        <v>11528</v>
      </c>
      <c r="C16323" t="s">
        <v>89</v>
      </c>
      <c r="D16323" t="s">
        <v>11529</v>
      </c>
      <c r="E16323" t="s">
        <v>1485</v>
      </c>
      <c r="F16323" t="s">
        <v>89</v>
      </c>
      <c r="G16323" t="s">
        <v>89</v>
      </c>
      <c r="H16323" t="s">
        <v>93</v>
      </c>
    </row>
    <row r="16324" spans="1:8" x14ac:dyDescent="0.25">
      <c r="A16324" t="s">
        <v>489</v>
      </c>
      <c r="B16324" t="s">
        <v>11530</v>
      </c>
      <c r="C16324" t="s">
        <v>89</v>
      </c>
      <c r="D16324" t="s">
        <v>11531</v>
      </c>
      <c r="E16324" t="s">
        <v>1102</v>
      </c>
      <c r="F16324" t="s">
        <v>89</v>
      </c>
      <c r="G16324" t="s">
        <v>89</v>
      </c>
      <c r="H16324" t="s">
        <v>93</v>
      </c>
    </row>
    <row r="16325" spans="1:8" x14ac:dyDescent="0.25">
      <c r="A16325" t="s">
        <v>489</v>
      </c>
      <c r="B16325" t="s">
        <v>11532</v>
      </c>
      <c r="C16325" t="s">
        <v>89</v>
      </c>
      <c r="D16325" t="s">
        <v>11533</v>
      </c>
      <c r="E16325" t="s">
        <v>1148</v>
      </c>
      <c r="F16325" t="s">
        <v>89</v>
      </c>
      <c r="G16325" t="s">
        <v>89</v>
      </c>
      <c r="H16325" t="s">
        <v>93</v>
      </c>
    </row>
    <row r="16326" spans="1:8" x14ac:dyDescent="0.25">
      <c r="A16326" t="s">
        <v>489</v>
      </c>
      <c r="B16326" t="s">
        <v>11534</v>
      </c>
      <c r="C16326" t="s">
        <v>89</v>
      </c>
      <c r="D16326" t="s">
        <v>11535</v>
      </c>
      <c r="E16326" t="s">
        <v>1207</v>
      </c>
      <c r="F16326" t="s">
        <v>89</v>
      </c>
      <c r="G16326" t="s">
        <v>89</v>
      </c>
      <c r="H16326" t="s">
        <v>93</v>
      </c>
    </row>
    <row r="16327" spans="1:8" x14ac:dyDescent="0.25">
      <c r="A16327" t="s">
        <v>489</v>
      </c>
      <c r="B16327" t="s">
        <v>11536</v>
      </c>
      <c r="C16327" t="s">
        <v>89</v>
      </c>
      <c r="D16327" t="s">
        <v>11537</v>
      </c>
      <c r="E16327" t="s">
        <v>1485</v>
      </c>
      <c r="F16327" t="s">
        <v>89</v>
      </c>
      <c r="G16327" t="s">
        <v>89</v>
      </c>
      <c r="H16327" t="s">
        <v>93</v>
      </c>
    </row>
    <row r="16328" spans="1:8" x14ac:dyDescent="0.25">
      <c r="A16328" t="s">
        <v>489</v>
      </c>
      <c r="B16328" t="s">
        <v>11526</v>
      </c>
      <c r="C16328" t="s">
        <v>89</v>
      </c>
      <c r="D16328" t="s">
        <v>11527</v>
      </c>
      <c r="E16328" t="s">
        <v>1148</v>
      </c>
      <c r="F16328" t="s">
        <v>89</v>
      </c>
      <c r="G16328" t="s">
        <v>89</v>
      </c>
      <c r="H16328" t="s">
        <v>93</v>
      </c>
    </row>
    <row r="16329" spans="1:8" x14ac:dyDescent="0.25">
      <c r="A16329" t="s">
        <v>489</v>
      </c>
      <c r="B16329" t="s">
        <v>11538</v>
      </c>
      <c r="C16329" t="s">
        <v>89</v>
      </c>
      <c r="D16329" t="s">
        <v>11539</v>
      </c>
      <c r="E16329" t="s">
        <v>1496</v>
      </c>
      <c r="F16329" t="s">
        <v>89</v>
      </c>
      <c r="G16329" t="s">
        <v>89</v>
      </c>
      <c r="H16329" t="s">
        <v>93</v>
      </c>
    </row>
    <row r="16330" spans="1:8" x14ac:dyDescent="0.25">
      <c r="A16330" t="s">
        <v>489</v>
      </c>
      <c r="B16330" t="s">
        <v>11540</v>
      </c>
      <c r="C16330" t="s">
        <v>89</v>
      </c>
      <c r="D16330" t="s">
        <v>11541</v>
      </c>
      <c r="E16330" t="s">
        <v>1093</v>
      </c>
      <c r="F16330" t="s">
        <v>89</v>
      </c>
      <c r="G16330" t="s">
        <v>89</v>
      </c>
      <c r="H16330" t="s">
        <v>93</v>
      </c>
    </row>
    <row r="16331" spans="1:8" x14ac:dyDescent="0.25">
      <c r="A16331" t="s">
        <v>489</v>
      </c>
      <c r="B16331" t="s">
        <v>11519</v>
      </c>
      <c r="C16331" t="s">
        <v>89</v>
      </c>
      <c r="D16331" t="s">
        <v>11520</v>
      </c>
      <c r="E16331" t="s">
        <v>2179</v>
      </c>
      <c r="F16331" t="s">
        <v>89</v>
      </c>
      <c r="G16331" t="s">
        <v>89</v>
      </c>
      <c r="H16331" t="s">
        <v>93</v>
      </c>
    </row>
    <row r="16332" spans="1:8" x14ac:dyDescent="0.25">
      <c r="A16332" t="s">
        <v>489</v>
      </c>
      <c r="B16332" t="s">
        <v>11522</v>
      </c>
      <c r="C16332" t="s">
        <v>89</v>
      </c>
      <c r="D16332" t="s">
        <v>11523</v>
      </c>
      <c r="E16332" t="s">
        <v>10638</v>
      </c>
      <c r="F16332" t="s">
        <v>89</v>
      </c>
      <c r="G16332" t="s">
        <v>89</v>
      </c>
      <c r="H16332" t="s">
        <v>93</v>
      </c>
    </row>
    <row r="16333" spans="1:8" x14ac:dyDescent="0.25">
      <c r="A16333" t="s">
        <v>489</v>
      </c>
      <c r="B16333" t="s">
        <v>11544</v>
      </c>
      <c r="C16333" t="s">
        <v>89</v>
      </c>
      <c r="D16333" t="s">
        <v>11545</v>
      </c>
      <c r="E16333" t="s">
        <v>1094</v>
      </c>
      <c r="F16333" t="s">
        <v>89</v>
      </c>
      <c r="G16333" t="s">
        <v>89</v>
      </c>
      <c r="H16333" t="s">
        <v>93</v>
      </c>
    </row>
    <row r="16334" spans="1:8" x14ac:dyDescent="0.25">
      <c r="A16334" t="s">
        <v>489</v>
      </c>
      <c r="B16334" t="s">
        <v>11550</v>
      </c>
      <c r="C16334" t="s">
        <v>89</v>
      </c>
      <c r="D16334" t="s">
        <v>11521</v>
      </c>
      <c r="E16334" t="s">
        <v>1760</v>
      </c>
      <c r="F16334" t="s">
        <v>89</v>
      </c>
      <c r="G16334" t="s">
        <v>89</v>
      </c>
      <c r="H16334" t="s">
        <v>93</v>
      </c>
    </row>
    <row r="16335" spans="1:8" x14ac:dyDescent="0.25">
      <c r="A16335" t="s">
        <v>489</v>
      </c>
      <c r="B16335" t="s">
        <v>11551</v>
      </c>
      <c r="C16335" t="s">
        <v>89</v>
      </c>
      <c r="D16335" t="s">
        <v>11552</v>
      </c>
      <c r="E16335" t="s">
        <v>2524</v>
      </c>
      <c r="F16335" t="s">
        <v>89</v>
      </c>
      <c r="G16335" t="s">
        <v>89</v>
      </c>
      <c r="H16335" t="s">
        <v>93</v>
      </c>
    </row>
    <row r="16336" spans="1:8" x14ac:dyDescent="0.25">
      <c r="A16336" t="s">
        <v>489</v>
      </c>
      <c r="B16336" t="s">
        <v>11524</v>
      </c>
      <c r="C16336" t="s">
        <v>89</v>
      </c>
      <c r="D16336" t="s">
        <v>11525</v>
      </c>
      <c r="E16336" t="s">
        <v>3473</v>
      </c>
      <c r="F16336" t="s">
        <v>89</v>
      </c>
      <c r="G16336" t="s">
        <v>89</v>
      </c>
      <c r="H16336" t="s">
        <v>93</v>
      </c>
    </row>
    <row r="16337" spans="1:8" x14ac:dyDescent="0.25">
      <c r="A16337" t="s">
        <v>489</v>
      </c>
      <c r="B16337" t="s">
        <v>11546</v>
      </c>
      <c r="C16337" t="s">
        <v>89</v>
      </c>
      <c r="D16337" t="s">
        <v>11547</v>
      </c>
      <c r="E16337" t="s">
        <v>1493</v>
      </c>
      <c r="F16337" t="s">
        <v>89</v>
      </c>
      <c r="G16337" t="s">
        <v>89</v>
      </c>
      <c r="H16337" t="s">
        <v>93</v>
      </c>
    </row>
    <row r="16338" spans="1:8" x14ac:dyDescent="0.25">
      <c r="A16338" t="s">
        <v>489</v>
      </c>
      <c r="B16338" t="s">
        <v>1382</v>
      </c>
      <c r="C16338" t="s">
        <v>89</v>
      </c>
      <c r="D16338" t="s">
        <v>89</v>
      </c>
      <c r="E16338" t="s">
        <v>1235</v>
      </c>
      <c r="F16338" t="s">
        <v>89</v>
      </c>
      <c r="G16338" t="s">
        <v>89</v>
      </c>
      <c r="H16338" t="s">
        <v>93</v>
      </c>
    </row>
    <row r="16339" spans="1:8" x14ac:dyDescent="0.25">
      <c r="A16339" t="s">
        <v>489</v>
      </c>
      <c r="B16339" t="s">
        <v>2766</v>
      </c>
      <c r="C16339" t="s">
        <v>89</v>
      </c>
      <c r="D16339" t="s">
        <v>89</v>
      </c>
      <c r="E16339" t="s">
        <v>1272</v>
      </c>
      <c r="F16339" t="s">
        <v>89</v>
      </c>
      <c r="G16339" t="s">
        <v>89</v>
      </c>
      <c r="H16339" t="s">
        <v>93</v>
      </c>
    </row>
    <row r="16340" spans="1:8" x14ac:dyDescent="0.25">
      <c r="A16340" t="s">
        <v>489</v>
      </c>
      <c r="B16340" t="s">
        <v>4133</v>
      </c>
      <c r="C16340" t="s">
        <v>89</v>
      </c>
      <c r="D16340" t="s">
        <v>89</v>
      </c>
      <c r="E16340" t="s">
        <v>1113</v>
      </c>
      <c r="F16340" t="s">
        <v>89</v>
      </c>
      <c r="G16340" t="s">
        <v>89</v>
      </c>
      <c r="H16340" t="s">
        <v>93</v>
      </c>
    </row>
    <row r="16341" spans="1:8" x14ac:dyDescent="0.25">
      <c r="A16341" t="s">
        <v>489</v>
      </c>
      <c r="B16341" t="s">
        <v>1198</v>
      </c>
      <c r="C16341" t="s">
        <v>89</v>
      </c>
      <c r="D16341" t="s">
        <v>89</v>
      </c>
      <c r="E16341" t="s">
        <v>1196</v>
      </c>
      <c r="F16341" t="s">
        <v>89</v>
      </c>
      <c r="G16341" t="s">
        <v>89</v>
      </c>
      <c r="H16341" t="s">
        <v>93</v>
      </c>
    </row>
    <row r="16342" spans="1:8" x14ac:dyDescent="0.25">
      <c r="A16342" t="s">
        <v>489</v>
      </c>
      <c r="B16342" t="s">
        <v>1334</v>
      </c>
      <c r="C16342" t="s">
        <v>89</v>
      </c>
      <c r="D16342" t="s">
        <v>89</v>
      </c>
      <c r="E16342" t="s">
        <v>1196</v>
      </c>
      <c r="F16342" t="s">
        <v>89</v>
      </c>
      <c r="G16342" t="s">
        <v>89</v>
      </c>
      <c r="H16342" t="s">
        <v>93</v>
      </c>
    </row>
    <row r="16343" spans="1:8" x14ac:dyDescent="0.25">
      <c r="A16343" t="s">
        <v>489</v>
      </c>
      <c r="B16343" t="s">
        <v>1726</v>
      </c>
      <c r="C16343" t="s">
        <v>89</v>
      </c>
      <c r="D16343" t="s">
        <v>89</v>
      </c>
      <c r="E16343" t="s">
        <v>1196</v>
      </c>
      <c r="F16343" t="s">
        <v>89</v>
      </c>
      <c r="G16343" t="s">
        <v>89</v>
      </c>
      <c r="H16343" t="s">
        <v>93</v>
      </c>
    </row>
    <row r="16344" spans="1:8" x14ac:dyDescent="0.25">
      <c r="A16344" t="s">
        <v>489</v>
      </c>
      <c r="B16344" t="s">
        <v>1473</v>
      </c>
      <c r="C16344" t="s">
        <v>89</v>
      </c>
      <c r="D16344" t="s">
        <v>89</v>
      </c>
      <c r="E16344" t="s">
        <v>1196</v>
      </c>
      <c r="F16344" t="s">
        <v>89</v>
      </c>
      <c r="G16344" t="s">
        <v>89</v>
      </c>
      <c r="H16344" t="s">
        <v>93</v>
      </c>
    </row>
    <row r="16345" spans="1:8" x14ac:dyDescent="0.25">
      <c r="A16345" t="s">
        <v>489</v>
      </c>
      <c r="B16345" t="s">
        <v>1729</v>
      </c>
      <c r="C16345" t="s">
        <v>89</v>
      </c>
      <c r="D16345" t="s">
        <v>89</v>
      </c>
      <c r="E16345" t="s">
        <v>1196</v>
      </c>
      <c r="F16345" t="s">
        <v>89</v>
      </c>
      <c r="G16345" t="s">
        <v>89</v>
      </c>
      <c r="H16345" t="s">
        <v>93</v>
      </c>
    </row>
    <row r="16346" spans="1:8" x14ac:dyDescent="0.25">
      <c r="A16346" t="s">
        <v>489</v>
      </c>
      <c r="B16346" t="s">
        <v>1437</v>
      </c>
      <c r="C16346" t="s">
        <v>89</v>
      </c>
      <c r="D16346" t="s">
        <v>89</v>
      </c>
      <c r="E16346" t="s">
        <v>1129</v>
      </c>
      <c r="F16346" t="s">
        <v>89</v>
      </c>
      <c r="G16346" t="s">
        <v>89</v>
      </c>
      <c r="H16346" t="s">
        <v>93</v>
      </c>
    </row>
    <row r="16347" spans="1:8" x14ac:dyDescent="0.25">
      <c r="A16347" t="s">
        <v>489</v>
      </c>
      <c r="B16347" t="s">
        <v>1200</v>
      </c>
      <c r="C16347" t="s">
        <v>89</v>
      </c>
      <c r="D16347" t="s">
        <v>89</v>
      </c>
      <c r="E16347" t="s">
        <v>1129</v>
      </c>
      <c r="F16347" t="s">
        <v>89</v>
      </c>
      <c r="G16347" t="s">
        <v>89</v>
      </c>
      <c r="H16347" t="s">
        <v>93</v>
      </c>
    </row>
    <row r="16348" spans="1:8" x14ac:dyDescent="0.25">
      <c r="A16348" t="s">
        <v>489</v>
      </c>
      <c r="B16348" t="s">
        <v>1130</v>
      </c>
      <c r="C16348" t="s">
        <v>89</v>
      </c>
      <c r="D16348" t="s">
        <v>89</v>
      </c>
      <c r="E16348" t="s">
        <v>1131</v>
      </c>
      <c r="F16348" t="s">
        <v>89</v>
      </c>
      <c r="G16348" t="s">
        <v>89</v>
      </c>
      <c r="H16348" t="s">
        <v>93</v>
      </c>
    </row>
    <row r="16349" spans="1:8" x14ac:dyDescent="0.25">
      <c r="A16349" t="s">
        <v>489</v>
      </c>
      <c r="B16349" t="s">
        <v>1132</v>
      </c>
      <c r="C16349" t="s">
        <v>89</v>
      </c>
      <c r="D16349" t="s">
        <v>89</v>
      </c>
      <c r="E16349" t="s">
        <v>1286</v>
      </c>
      <c r="F16349" t="s">
        <v>89</v>
      </c>
      <c r="G16349" t="s">
        <v>89</v>
      </c>
      <c r="H16349" t="s">
        <v>93</v>
      </c>
    </row>
    <row r="16350" spans="1:8" x14ac:dyDescent="0.25">
      <c r="A16350" t="s">
        <v>489</v>
      </c>
      <c r="B16350" t="s">
        <v>1138</v>
      </c>
      <c r="C16350" t="s">
        <v>89</v>
      </c>
      <c r="D16350" t="s">
        <v>89</v>
      </c>
      <c r="E16350" t="s">
        <v>1139</v>
      </c>
      <c r="F16350" t="s">
        <v>89</v>
      </c>
      <c r="G16350" t="s">
        <v>89</v>
      </c>
      <c r="H16350" t="s">
        <v>93</v>
      </c>
    </row>
    <row r="16351" spans="1:8" x14ac:dyDescent="0.25">
      <c r="A16351" t="s">
        <v>490</v>
      </c>
      <c r="B16351" t="s">
        <v>11553</v>
      </c>
      <c r="C16351" t="s">
        <v>89</v>
      </c>
      <c r="D16351" t="s">
        <v>11554</v>
      </c>
      <c r="E16351" t="s">
        <v>1569</v>
      </c>
      <c r="F16351" t="s">
        <v>89</v>
      </c>
      <c r="G16351" t="s">
        <v>89</v>
      </c>
      <c r="H16351" t="s">
        <v>93</v>
      </c>
    </row>
    <row r="16352" spans="1:8" x14ac:dyDescent="0.25">
      <c r="A16352" t="s">
        <v>490</v>
      </c>
      <c r="B16352" t="s">
        <v>11555</v>
      </c>
      <c r="C16352" t="s">
        <v>89</v>
      </c>
      <c r="D16352" t="s">
        <v>11556</v>
      </c>
      <c r="E16352" t="s">
        <v>1582</v>
      </c>
      <c r="F16352" t="s">
        <v>89</v>
      </c>
      <c r="G16352" t="s">
        <v>89</v>
      </c>
      <c r="H16352" t="s">
        <v>93</v>
      </c>
    </row>
    <row r="16353" spans="1:8" x14ac:dyDescent="0.25">
      <c r="A16353" t="s">
        <v>490</v>
      </c>
      <c r="B16353" t="s">
        <v>11557</v>
      </c>
      <c r="C16353" t="s">
        <v>89</v>
      </c>
      <c r="D16353" t="s">
        <v>11554</v>
      </c>
      <c r="E16353" t="s">
        <v>1543</v>
      </c>
      <c r="F16353" t="s">
        <v>89</v>
      </c>
      <c r="G16353" t="s">
        <v>89</v>
      </c>
      <c r="H16353" t="s">
        <v>93</v>
      </c>
    </row>
    <row r="16354" spans="1:8" x14ac:dyDescent="0.25">
      <c r="A16354" t="s">
        <v>490</v>
      </c>
      <c r="B16354" t="s">
        <v>11558</v>
      </c>
      <c r="C16354" t="s">
        <v>89</v>
      </c>
      <c r="D16354" t="s">
        <v>89</v>
      </c>
      <c r="E16354" t="s">
        <v>1569</v>
      </c>
      <c r="F16354" t="s">
        <v>89</v>
      </c>
      <c r="G16354" t="s">
        <v>89</v>
      </c>
      <c r="H16354" t="s">
        <v>93</v>
      </c>
    </row>
    <row r="16355" spans="1:8" x14ac:dyDescent="0.25">
      <c r="A16355" t="s">
        <v>490</v>
      </c>
      <c r="B16355" t="s">
        <v>11555</v>
      </c>
      <c r="C16355" t="s">
        <v>89</v>
      </c>
      <c r="D16355" t="s">
        <v>11556</v>
      </c>
      <c r="E16355" t="s">
        <v>1582</v>
      </c>
      <c r="F16355" t="s">
        <v>89</v>
      </c>
      <c r="G16355" t="s">
        <v>89</v>
      </c>
      <c r="H16355" t="s">
        <v>93</v>
      </c>
    </row>
    <row r="16356" spans="1:8" x14ac:dyDescent="0.25">
      <c r="A16356" t="s">
        <v>490</v>
      </c>
      <c r="B16356" t="s">
        <v>11553</v>
      </c>
      <c r="C16356" t="s">
        <v>89</v>
      </c>
      <c r="D16356" t="s">
        <v>11554</v>
      </c>
      <c r="E16356" t="s">
        <v>1569</v>
      </c>
      <c r="F16356" t="s">
        <v>89</v>
      </c>
      <c r="G16356" t="s">
        <v>89</v>
      </c>
      <c r="H16356" t="s">
        <v>93</v>
      </c>
    </row>
    <row r="16357" spans="1:8" x14ac:dyDescent="0.25">
      <c r="A16357" t="s">
        <v>490</v>
      </c>
      <c r="B16357" t="s">
        <v>11559</v>
      </c>
      <c r="C16357" t="s">
        <v>89</v>
      </c>
      <c r="D16357" t="s">
        <v>11560</v>
      </c>
      <c r="E16357" t="s">
        <v>1582</v>
      </c>
      <c r="F16357" t="s">
        <v>89</v>
      </c>
      <c r="G16357" t="s">
        <v>89</v>
      </c>
      <c r="H16357" t="s">
        <v>93</v>
      </c>
    </row>
    <row r="16358" spans="1:8" x14ac:dyDescent="0.25">
      <c r="A16358" t="s">
        <v>490</v>
      </c>
      <c r="B16358" t="s">
        <v>11561</v>
      </c>
      <c r="C16358" t="s">
        <v>89</v>
      </c>
      <c r="D16358" t="s">
        <v>11556</v>
      </c>
      <c r="E16358" t="s">
        <v>2012</v>
      </c>
      <c r="F16358" t="s">
        <v>89</v>
      </c>
      <c r="G16358" t="s">
        <v>89</v>
      </c>
      <c r="H16358" t="s">
        <v>93</v>
      </c>
    </row>
    <row r="16359" spans="1:8" x14ac:dyDescent="0.25">
      <c r="A16359" t="s">
        <v>490</v>
      </c>
      <c r="B16359" t="s">
        <v>11557</v>
      </c>
      <c r="C16359" t="s">
        <v>89</v>
      </c>
      <c r="D16359" t="s">
        <v>11554</v>
      </c>
      <c r="E16359" t="s">
        <v>1543</v>
      </c>
      <c r="F16359" t="s">
        <v>89</v>
      </c>
      <c r="G16359" t="s">
        <v>89</v>
      </c>
      <c r="H16359" t="s">
        <v>93</v>
      </c>
    </row>
    <row r="16360" spans="1:8" x14ac:dyDescent="0.25">
      <c r="A16360" t="s">
        <v>490</v>
      </c>
      <c r="B16360" t="s">
        <v>11562</v>
      </c>
      <c r="C16360" t="s">
        <v>89</v>
      </c>
      <c r="D16360" t="s">
        <v>11560</v>
      </c>
      <c r="E16360" t="s">
        <v>2012</v>
      </c>
      <c r="F16360" t="s">
        <v>89</v>
      </c>
      <c r="G16360" t="s">
        <v>89</v>
      </c>
      <c r="H16360" t="s">
        <v>93</v>
      </c>
    </row>
    <row r="16361" spans="1:8" x14ac:dyDescent="0.25">
      <c r="A16361" t="s">
        <v>490</v>
      </c>
      <c r="B16361" t="s">
        <v>11563</v>
      </c>
      <c r="C16361" t="s">
        <v>89</v>
      </c>
      <c r="D16361" t="s">
        <v>11564</v>
      </c>
      <c r="E16361" t="s">
        <v>1543</v>
      </c>
      <c r="F16361" t="s">
        <v>89</v>
      </c>
      <c r="G16361" t="s">
        <v>89</v>
      </c>
      <c r="H16361" t="s">
        <v>93</v>
      </c>
    </row>
    <row r="16362" spans="1:8" x14ac:dyDescent="0.25">
      <c r="A16362" t="s">
        <v>490</v>
      </c>
      <c r="B16362" t="s">
        <v>11565</v>
      </c>
      <c r="C16362" t="s">
        <v>89</v>
      </c>
      <c r="D16362" t="s">
        <v>11566</v>
      </c>
      <c r="E16362" t="s">
        <v>2012</v>
      </c>
      <c r="F16362" t="s">
        <v>89</v>
      </c>
      <c r="G16362" t="s">
        <v>89</v>
      </c>
      <c r="H16362" t="s">
        <v>93</v>
      </c>
    </row>
    <row r="16363" spans="1:8" x14ac:dyDescent="0.25">
      <c r="A16363" t="s">
        <v>490</v>
      </c>
      <c r="B16363" t="s">
        <v>11567</v>
      </c>
      <c r="C16363" t="s">
        <v>89</v>
      </c>
      <c r="D16363" t="s">
        <v>11568</v>
      </c>
      <c r="E16363" t="s">
        <v>1569</v>
      </c>
      <c r="F16363" t="s">
        <v>89</v>
      </c>
      <c r="G16363" t="s">
        <v>89</v>
      </c>
      <c r="H16363" t="s">
        <v>93</v>
      </c>
    </row>
    <row r="16364" spans="1:8" x14ac:dyDescent="0.25">
      <c r="A16364" t="s">
        <v>490</v>
      </c>
      <c r="B16364" t="s">
        <v>11569</v>
      </c>
      <c r="C16364" t="s">
        <v>89</v>
      </c>
      <c r="D16364" t="s">
        <v>11570</v>
      </c>
      <c r="E16364" t="s">
        <v>1569</v>
      </c>
      <c r="F16364" t="s">
        <v>89</v>
      </c>
      <c r="G16364" t="s">
        <v>89</v>
      </c>
      <c r="H16364" t="s">
        <v>93</v>
      </c>
    </row>
    <row r="16365" spans="1:8" x14ac:dyDescent="0.25">
      <c r="A16365" t="s">
        <v>490</v>
      </c>
      <c r="B16365" t="s">
        <v>11571</v>
      </c>
      <c r="C16365" t="s">
        <v>89</v>
      </c>
      <c r="D16365" t="s">
        <v>11572</v>
      </c>
      <c r="E16365" t="s">
        <v>1569</v>
      </c>
      <c r="F16365" t="s">
        <v>89</v>
      </c>
      <c r="G16365" t="s">
        <v>89</v>
      </c>
      <c r="H16365" t="s">
        <v>93</v>
      </c>
    </row>
    <row r="16366" spans="1:8" x14ac:dyDescent="0.25">
      <c r="A16366" t="s">
        <v>490</v>
      </c>
      <c r="B16366" t="s">
        <v>11573</v>
      </c>
      <c r="C16366" t="s">
        <v>89</v>
      </c>
      <c r="D16366" t="s">
        <v>11556</v>
      </c>
      <c r="E16366" t="s">
        <v>2020</v>
      </c>
      <c r="F16366" t="s">
        <v>89</v>
      </c>
      <c r="G16366" t="s">
        <v>89</v>
      </c>
      <c r="H16366" t="s">
        <v>93</v>
      </c>
    </row>
    <row r="16367" spans="1:8" x14ac:dyDescent="0.25">
      <c r="A16367" t="s">
        <v>490</v>
      </c>
      <c r="B16367" t="s">
        <v>11574</v>
      </c>
      <c r="C16367" t="s">
        <v>89</v>
      </c>
      <c r="D16367" t="s">
        <v>11554</v>
      </c>
      <c r="E16367" t="s">
        <v>2012</v>
      </c>
      <c r="F16367" t="s">
        <v>89</v>
      </c>
      <c r="G16367" t="s">
        <v>89</v>
      </c>
      <c r="H16367" t="s">
        <v>93</v>
      </c>
    </row>
    <row r="16368" spans="1:8" x14ac:dyDescent="0.25">
      <c r="A16368" t="s">
        <v>490</v>
      </c>
      <c r="B16368" t="s">
        <v>11575</v>
      </c>
      <c r="C16368" t="s">
        <v>89</v>
      </c>
      <c r="D16368" t="s">
        <v>11560</v>
      </c>
      <c r="E16368" t="s">
        <v>2020</v>
      </c>
      <c r="F16368" t="s">
        <v>89</v>
      </c>
      <c r="G16368" t="s">
        <v>89</v>
      </c>
      <c r="H16368" t="s">
        <v>93</v>
      </c>
    </row>
    <row r="16369" spans="1:8" x14ac:dyDescent="0.25">
      <c r="A16369" t="s">
        <v>490</v>
      </c>
      <c r="B16369" t="s">
        <v>11576</v>
      </c>
      <c r="C16369" t="s">
        <v>89</v>
      </c>
      <c r="D16369" t="s">
        <v>11577</v>
      </c>
      <c r="E16369" t="s">
        <v>1873</v>
      </c>
      <c r="F16369" t="s">
        <v>89</v>
      </c>
      <c r="G16369" t="s">
        <v>89</v>
      </c>
      <c r="H16369" t="s">
        <v>93</v>
      </c>
    </row>
    <row r="16370" spans="1:8" x14ac:dyDescent="0.25">
      <c r="A16370" t="s">
        <v>490</v>
      </c>
      <c r="B16370" t="s">
        <v>11578</v>
      </c>
      <c r="C16370" t="s">
        <v>89</v>
      </c>
      <c r="D16370" t="s">
        <v>11568</v>
      </c>
      <c r="E16370" t="s">
        <v>2012</v>
      </c>
      <c r="F16370" t="s">
        <v>89</v>
      </c>
      <c r="G16370" t="s">
        <v>89</v>
      </c>
      <c r="H16370" t="s">
        <v>93</v>
      </c>
    </row>
    <row r="16371" spans="1:8" x14ac:dyDescent="0.25">
      <c r="A16371" t="s">
        <v>490</v>
      </c>
      <c r="B16371" t="s">
        <v>11579</v>
      </c>
      <c r="C16371" t="s">
        <v>89</v>
      </c>
      <c r="D16371" t="s">
        <v>89</v>
      </c>
      <c r="E16371" t="s">
        <v>2012</v>
      </c>
      <c r="F16371" t="s">
        <v>89</v>
      </c>
      <c r="G16371" t="s">
        <v>89</v>
      </c>
      <c r="H16371" t="s">
        <v>93</v>
      </c>
    </row>
    <row r="16372" spans="1:8" x14ac:dyDescent="0.25">
      <c r="A16372" t="s">
        <v>490</v>
      </c>
      <c r="B16372" t="s">
        <v>8123</v>
      </c>
      <c r="C16372" t="s">
        <v>89</v>
      </c>
      <c r="D16372" t="s">
        <v>89</v>
      </c>
      <c r="E16372" t="s">
        <v>1298</v>
      </c>
      <c r="F16372" t="s">
        <v>89</v>
      </c>
      <c r="G16372" t="s">
        <v>89</v>
      </c>
      <c r="H16372" t="s">
        <v>93</v>
      </c>
    </row>
    <row r="16373" spans="1:8" x14ac:dyDescent="0.25">
      <c r="A16373" t="s">
        <v>490</v>
      </c>
      <c r="B16373" t="s">
        <v>6696</v>
      </c>
      <c r="C16373" t="s">
        <v>89</v>
      </c>
      <c r="D16373" t="s">
        <v>89</v>
      </c>
      <c r="E16373" t="s">
        <v>1615</v>
      </c>
      <c r="F16373" t="s">
        <v>89</v>
      </c>
      <c r="G16373" t="s">
        <v>89</v>
      </c>
      <c r="H16373" t="s">
        <v>93</v>
      </c>
    </row>
    <row r="16374" spans="1:8" x14ac:dyDescent="0.25">
      <c r="A16374" t="s">
        <v>490</v>
      </c>
      <c r="B16374" t="s">
        <v>6695</v>
      </c>
      <c r="C16374" t="s">
        <v>89</v>
      </c>
      <c r="D16374" t="s">
        <v>89</v>
      </c>
      <c r="E16374" t="s">
        <v>1569</v>
      </c>
      <c r="F16374" t="s">
        <v>89</v>
      </c>
      <c r="G16374" t="s">
        <v>89</v>
      </c>
      <c r="H16374" t="s">
        <v>93</v>
      </c>
    </row>
    <row r="16375" spans="1:8" x14ac:dyDescent="0.25">
      <c r="A16375" t="s">
        <v>490</v>
      </c>
      <c r="B16375" t="s">
        <v>11580</v>
      </c>
      <c r="C16375" t="s">
        <v>89</v>
      </c>
      <c r="D16375" t="s">
        <v>89</v>
      </c>
      <c r="E16375" t="s">
        <v>1569</v>
      </c>
      <c r="F16375" t="s">
        <v>89</v>
      </c>
      <c r="G16375" t="s">
        <v>89</v>
      </c>
      <c r="H16375" t="s">
        <v>93</v>
      </c>
    </row>
    <row r="16376" spans="1:8" x14ac:dyDescent="0.25">
      <c r="A16376" t="s">
        <v>490</v>
      </c>
      <c r="B16376" t="s">
        <v>11581</v>
      </c>
      <c r="C16376" t="s">
        <v>89</v>
      </c>
      <c r="D16376" t="s">
        <v>89</v>
      </c>
      <c r="E16376" t="s">
        <v>1258</v>
      </c>
      <c r="F16376" t="s">
        <v>89</v>
      </c>
      <c r="G16376" t="s">
        <v>89</v>
      </c>
      <c r="H16376" t="s">
        <v>93</v>
      </c>
    </row>
    <row r="16377" spans="1:8" x14ac:dyDescent="0.25">
      <c r="A16377" t="s">
        <v>490</v>
      </c>
      <c r="B16377" t="s">
        <v>11582</v>
      </c>
      <c r="C16377" t="s">
        <v>89</v>
      </c>
      <c r="D16377" t="s">
        <v>89</v>
      </c>
      <c r="E16377" t="s">
        <v>1093</v>
      </c>
      <c r="F16377" t="s">
        <v>89</v>
      </c>
      <c r="G16377" t="s">
        <v>89</v>
      </c>
      <c r="H16377" t="s">
        <v>93</v>
      </c>
    </row>
    <row r="16378" spans="1:8" x14ac:dyDescent="0.25">
      <c r="A16378" t="s">
        <v>490</v>
      </c>
      <c r="B16378" t="s">
        <v>11583</v>
      </c>
      <c r="C16378" t="s">
        <v>89</v>
      </c>
      <c r="D16378" t="s">
        <v>89</v>
      </c>
      <c r="E16378" t="s">
        <v>1298</v>
      </c>
      <c r="F16378" t="s">
        <v>89</v>
      </c>
      <c r="G16378" t="s">
        <v>89</v>
      </c>
      <c r="H16378" t="s">
        <v>93</v>
      </c>
    </row>
    <row r="16379" spans="1:8" x14ac:dyDescent="0.25">
      <c r="A16379" t="s">
        <v>490</v>
      </c>
      <c r="B16379" t="s">
        <v>11584</v>
      </c>
      <c r="C16379" t="s">
        <v>89</v>
      </c>
      <c r="D16379" t="s">
        <v>89</v>
      </c>
      <c r="E16379" t="s">
        <v>1093</v>
      </c>
      <c r="F16379" t="s">
        <v>89</v>
      </c>
      <c r="G16379" t="s">
        <v>89</v>
      </c>
      <c r="H16379" t="s">
        <v>93</v>
      </c>
    </row>
    <row r="16380" spans="1:8" x14ac:dyDescent="0.25">
      <c r="A16380" t="s">
        <v>490</v>
      </c>
      <c r="B16380" t="s">
        <v>11585</v>
      </c>
      <c r="C16380" t="s">
        <v>89</v>
      </c>
      <c r="D16380" t="s">
        <v>89</v>
      </c>
      <c r="E16380" t="s">
        <v>1298</v>
      </c>
      <c r="F16380" t="s">
        <v>89</v>
      </c>
      <c r="G16380" t="s">
        <v>89</v>
      </c>
      <c r="H16380" t="s">
        <v>93</v>
      </c>
    </row>
    <row r="16381" spans="1:8" x14ac:dyDescent="0.25">
      <c r="A16381" t="s">
        <v>490</v>
      </c>
      <c r="B16381" t="s">
        <v>8971</v>
      </c>
      <c r="C16381" t="s">
        <v>89</v>
      </c>
      <c r="D16381" t="s">
        <v>11586</v>
      </c>
      <c r="E16381" t="s">
        <v>1569</v>
      </c>
      <c r="F16381" t="s">
        <v>89</v>
      </c>
      <c r="G16381" t="s">
        <v>89</v>
      </c>
      <c r="H16381" t="s">
        <v>93</v>
      </c>
    </row>
    <row r="16382" spans="1:8" x14ac:dyDescent="0.25">
      <c r="A16382" t="s">
        <v>490</v>
      </c>
      <c r="B16382" t="s">
        <v>11558</v>
      </c>
      <c r="C16382" t="s">
        <v>89</v>
      </c>
      <c r="D16382" t="s">
        <v>89</v>
      </c>
      <c r="E16382" t="s">
        <v>1569</v>
      </c>
      <c r="F16382" t="s">
        <v>89</v>
      </c>
      <c r="G16382" t="s">
        <v>89</v>
      </c>
      <c r="H16382" t="s">
        <v>93</v>
      </c>
    </row>
    <row r="16383" spans="1:8" x14ac:dyDescent="0.25">
      <c r="A16383" t="s">
        <v>490</v>
      </c>
      <c r="B16383" t="s">
        <v>2641</v>
      </c>
      <c r="C16383" t="s">
        <v>89</v>
      </c>
      <c r="D16383" t="s">
        <v>89</v>
      </c>
      <c r="E16383" t="s">
        <v>1569</v>
      </c>
      <c r="F16383" t="s">
        <v>89</v>
      </c>
      <c r="G16383" t="s">
        <v>89</v>
      </c>
      <c r="H16383" t="s">
        <v>93</v>
      </c>
    </row>
    <row r="16384" spans="1:8" x14ac:dyDescent="0.25">
      <c r="A16384" t="s">
        <v>490</v>
      </c>
      <c r="B16384" t="s">
        <v>4149</v>
      </c>
      <c r="C16384" t="s">
        <v>89</v>
      </c>
      <c r="D16384" t="s">
        <v>89</v>
      </c>
      <c r="E16384" t="s">
        <v>1135</v>
      </c>
      <c r="F16384" t="s">
        <v>89</v>
      </c>
      <c r="G16384" t="s">
        <v>89</v>
      </c>
      <c r="H16384" t="s">
        <v>93</v>
      </c>
    </row>
    <row r="16385" spans="1:8" x14ac:dyDescent="0.25">
      <c r="A16385" t="s">
        <v>490</v>
      </c>
      <c r="B16385" t="s">
        <v>6196</v>
      </c>
      <c r="C16385" t="s">
        <v>89</v>
      </c>
      <c r="D16385" t="s">
        <v>89</v>
      </c>
      <c r="E16385" t="s">
        <v>1135</v>
      </c>
      <c r="F16385" t="s">
        <v>89</v>
      </c>
      <c r="G16385" t="s">
        <v>89</v>
      </c>
      <c r="H16385" t="s">
        <v>93</v>
      </c>
    </row>
    <row r="16386" spans="1:8" x14ac:dyDescent="0.25">
      <c r="A16386" t="s">
        <v>490</v>
      </c>
      <c r="B16386" t="s">
        <v>1271</v>
      </c>
      <c r="C16386" t="s">
        <v>89</v>
      </c>
      <c r="D16386" t="s">
        <v>89</v>
      </c>
      <c r="E16386" t="s">
        <v>1427</v>
      </c>
      <c r="F16386" t="s">
        <v>89</v>
      </c>
      <c r="G16386" t="s">
        <v>89</v>
      </c>
      <c r="H16386" t="s">
        <v>93</v>
      </c>
    </row>
    <row r="16387" spans="1:8" x14ac:dyDescent="0.25">
      <c r="A16387" t="s">
        <v>490</v>
      </c>
      <c r="B16387" t="s">
        <v>5998</v>
      </c>
      <c r="C16387" t="s">
        <v>89</v>
      </c>
      <c r="D16387" t="s">
        <v>89</v>
      </c>
      <c r="E16387" t="s">
        <v>1427</v>
      </c>
      <c r="F16387" t="s">
        <v>89</v>
      </c>
      <c r="G16387" t="s">
        <v>89</v>
      </c>
      <c r="H16387" t="s">
        <v>93</v>
      </c>
    </row>
    <row r="16388" spans="1:8" x14ac:dyDescent="0.25">
      <c r="A16388" t="s">
        <v>490</v>
      </c>
      <c r="B16388" t="s">
        <v>1138</v>
      </c>
      <c r="C16388" t="s">
        <v>89</v>
      </c>
      <c r="D16388" t="s">
        <v>89</v>
      </c>
      <c r="E16388" t="s">
        <v>1139</v>
      </c>
      <c r="F16388" t="s">
        <v>89</v>
      </c>
      <c r="G16388" t="s">
        <v>89</v>
      </c>
      <c r="H16388" t="s">
        <v>93</v>
      </c>
    </row>
    <row r="16389" spans="1:8" x14ac:dyDescent="0.25">
      <c r="A16389" t="s">
        <v>491</v>
      </c>
      <c r="B16389" t="s">
        <v>1775</v>
      </c>
      <c r="C16389" t="s">
        <v>89</v>
      </c>
      <c r="D16389" t="s">
        <v>11587</v>
      </c>
      <c r="E16389" t="s">
        <v>1105</v>
      </c>
      <c r="F16389" t="s">
        <v>89</v>
      </c>
      <c r="G16389" t="s">
        <v>89</v>
      </c>
      <c r="H16389" t="s">
        <v>93</v>
      </c>
    </row>
    <row r="16390" spans="1:8" x14ac:dyDescent="0.25">
      <c r="A16390" t="s">
        <v>491</v>
      </c>
      <c r="B16390" t="s">
        <v>8645</v>
      </c>
      <c r="C16390" t="s">
        <v>89</v>
      </c>
      <c r="D16390" t="s">
        <v>11588</v>
      </c>
      <c r="E16390" t="s">
        <v>1754</v>
      </c>
      <c r="F16390" t="s">
        <v>89</v>
      </c>
      <c r="G16390" t="s">
        <v>89</v>
      </c>
      <c r="H16390" t="s">
        <v>93</v>
      </c>
    </row>
    <row r="16391" spans="1:8" x14ac:dyDescent="0.25">
      <c r="A16391" t="s">
        <v>491</v>
      </c>
      <c r="B16391" t="s">
        <v>2225</v>
      </c>
      <c r="C16391" t="s">
        <v>89</v>
      </c>
      <c r="D16391" t="s">
        <v>11587</v>
      </c>
      <c r="E16391" t="s">
        <v>1231</v>
      </c>
      <c r="F16391" t="s">
        <v>89</v>
      </c>
      <c r="G16391" t="s">
        <v>89</v>
      </c>
      <c r="H16391" t="s">
        <v>93</v>
      </c>
    </row>
    <row r="16392" spans="1:8" x14ac:dyDescent="0.25">
      <c r="A16392" t="s">
        <v>491</v>
      </c>
      <c r="B16392" t="s">
        <v>7655</v>
      </c>
      <c r="C16392" t="s">
        <v>89</v>
      </c>
      <c r="D16392" t="s">
        <v>11589</v>
      </c>
      <c r="E16392" t="s">
        <v>1754</v>
      </c>
      <c r="F16392" t="s">
        <v>89</v>
      </c>
      <c r="G16392" t="s">
        <v>89</v>
      </c>
      <c r="H16392" t="s">
        <v>93</v>
      </c>
    </row>
    <row r="16393" spans="1:8" x14ac:dyDescent="0.25">
      <c r="A16393" t="s">
        <v>491</v>
      </c>
      <c r="B16393" t="s">
        <v>11590</v>
      </c>
      <c r="C16393" t="s">
        <v>89</v>
      </c>
      <c r="D16393" t="s">
        <v>11591</v>
      </c>
      <c r="E16393" t="s">
        <v>1258</v>
      </c>
      <c r="F16393" t="s">
        <v>89</v>
      </c>
      <c r="G16393" t="s">
        <v>89</v>
      </c>
      <c r="H16393" t="s">
        <v>93</v>
      </c>
    </row>
    <row r="16394" spans="1:8" x14ac:dyDescent="0.25">
      <c r="A16394" t="s">
        <v>491</v>
      </c>
      <c r="B16394" t="s">
        <v>1775</v>
      </c>
      <c r="C16394" t="s">
        <v>89</v>
      </c>
      <c r="D16394" t="s">
        <v>11587</v>
      </c>
      <c r="E16394" t="s">
        <v>1105</v>
      </c>
      <c r="F16394" t="s">
        <v>89</v>
      </c>
      <c r="G16394" t="s">
        <v>89</v>
      </c>
      <c r="H16394" t="s">
        <v>93</v>
      </c>
    </row>
    <row r="16395" spans="1:8" x14ac:dyDescent="0.25">
      <c r="A16395" t="s">
        <v>491</v>
      </c>
      <c r="B16395" t="s">
        <v>2225</v>
      </c>
      <c r="C16395" t="s">
        <v>89</v>
      </c>
      <c r="D16395" t="s">
        <v>11587</v>
      </c>
      <c r="E16395" t="s">
        <v>1231</v>
      </c>
      <c r="F16395" t="s">
        <v>89</v>
      </c>
      <c r="G16395" t="s">
        <v>89</v>
      </c>
      <c r="H16395" t="s">
        <v>93</v>
      </c>
    </row>
    <row r="16396" spans="1:8" x14ac:dyDescent="0.25">
      <c r="A16396" t="s">
        <v>491</v>
      </c>
      <c r="B16396" t="s">
        <v>1769</v>
      </c>
      <c r="C16396" t="s">
        <v>89</v>
      </c>
      <c r="D16396" t="s">
        <v>11587</v>
      </c>
      <c r="E16396" t="s">
        <v>1093</v>
      </c>
      <c r="F16396" t="s">
        <v>89</v>
      </c>
      <c r="G16396" t="s">
        <v>89</v>
      </c>
      <c r="H16396" t="s">
        <v>93</v>
      </c>
    </row>
    <row r="16397" spans="1:8" x14ac:dyDescent="0.25">
      <c r="A16397" t="s">
        <v>491</v>
      </c>
      <c r="B16397" t="s">
        <v>1767</v>
      </c>
      <c r="C16397" t="s">
        <v>89</v>
      </c>
      <c r="D16397" t="s">
        <v>11587</v>
      </c>
      <c r="E16397" t="s">
        <v>1278</v>
      </c>
      <c r="F16397" t="s">
        <v>89</v>
      </c>
      <c r="G16397" t="s">
        <v>89</v>
      </c>
      <c r="H16397" t="s">
        <v>93</v>
      </c>
    </row>
    <row r="16398" spans="1:8" x14ac:dyDescent="0.25">
      <c r="A16398" t="s">
        <v>491</v>
      </c>
      <c r="B16398" t="s">
        <v>11590</v>
      </c>
      <c r="C16398" t="s">
        <v>89</v>
      </c>
      <c r="D16398" t="s">
        <v>11591</v>
      </c>
      <c r="E16398" t="s">
        <v>1258</v>
      </c>
      <c r="F16398" t="s">
        <v>89</v>
      </c>
      <c r="G16398" t="s">
        <v>89</v>
      </c>
      <c r="H16398" t="s">
        <v>93</v>
      </c>
    </row>
    <row r="16399" spans="1:8" x14ac:dyDescent="0.25">
      <c r="A16399" t="s">
        <v>491</v>
      </c>
      <c r="B16399" t="s">
        <v>1122</v>
      </c>
      <c r="C16399" t="s">
        <v>89</v>
      </c>
      <c r="D16399" t="s">
        <v>89</v>
      </c>
      <c r="E16399" t="s">
        <v>1196</v>
      </c>
      <c r="F16399" t="s">
        <v>89</v>
      </c>
      <c r="G16399" t="s">
        <v>89</v>
      </c>
      <c r="H16399" t="s">
        <v>93</v>
      </c>
    </row>
    <row r="16400" spans="1:8" x14ac:dyDescent="0.25">
      <c r="A16400" t="s">
        <v>491</v>
      </c>
      <c r="B16400" t="s">
        <v>1124</v>
      </c>
      <c r="C16400" t="s">
        <v>89</v>
      </c>
      <c r="D16400" t="s">
        <v>89</v>
      </c>
      <c r="E16400" t="s">
        <v>1196</v>
      </c>
      <c r="F16400" t="s">
        <v>89</v>
      </c>
      <c r="G16400" t="s">
        <v>89</v>
      </c>
      <c r="H16400" t="s">
        <v>93</v>
      </c>
    </row>
    <row r="16401" spans="1:8" x14ac:dyDescent="0.25">
      <c r="A16401" t="s">
        <v>491</v>
      </c>
      <c r="B16401" t="s">
        <v>1201</v>
      </c>
      <c r="C16401" t="s">
        <v>89</v>
      </c>
      <c r="D16401" t="s">
        <v>89</v>
      </c>
      <c r="E16401" t="s">
        <v>1202</v>
      </c>
      <c r="F16401" t="s">
        <v>89</v>
      </c>
      <c r="G16401" t="s">
        <v>89</v>
      </c>
      <c r="H16401" t="s">
        <v>93</v>
      </c>
    </row>
    <row r="16402" spans="1:8" x14ac:dyDescent="0.25">
      <c r="A16402" t="s">
        <v>491</v>
      </c>
      <c r="B16402" t="s">
        <v>1438</v>
      </c>
      <c r="C16402" t="s">
        <v>89</v>
      </c>
      <c r="D16402" t="s">
        <v>89</v>
      </c>
      <c r="E16402" t="s">
        <v>1131</v>
      </c>
      <c r="F16402" t="s">
        <v>89</v>
      </c>
      <c r="G16402" t="s">
        <v>89</v>
      </c>
      <c r="H16402" t="s">
        <v>93</v>
      </c>
    </row>
    <row r="16403" spans="1:8" x14ac:dyDescent="0.25">
      <c r="A16403" t="s">
        <v>491</v>
      </c>
      <c r="B16403" t="s">
        <v>1130</v>
      </c>
      <c r="C16403" t="s">
        <v>89</v>
      </c>
      <c r="D16403" t="s">
        <v>89</v>
      </c>
      <c r="E16403" t="s">
        <v>1202</v>
      </c>
      <c r="F16403" t="s">
        <v>89</v>
      </c>
      <c r="G16403" t="s">
        <v>89</v>
      </c>
      <c r="H16403" t="s">
        <v>93</v>
      </c>
    </row>
    <row r="16404" spans="1:8" x14ac:dyDescent="0.25">
      <c r="A16404" t="s">
        <v>491</v>
      </c>
      <c r="B16404" t="s">
        <v>1132</v>
      </c>
      <c r="C16404" t="s">
        <v>89</v>
      </c>
      <c r="D16404" t="s">
        <v>89</v>
      </c>
      <c r="E16404" t="s">
        <v>1133</v>
      </c>
      <c r="F16404" t="s">
        <v>89</v>
      </c>
      <c r="G16404" t="s">
        <v>89</v>
      </c>
      <c r="H16404" t="s">
        <v>93</v>
      </c>
    </row>
    <row r="16405" spans="1:8" x14ac:dyDescent="0.25">
      <c r="A16405" t="s">
        <v>491</v>
      </c>
      <c r="B16405" t="s">
        <v>8645</v>
      </c>
      <c r="C16405" t="s">
        <v>89</v>
      </c>
      <c r="D16405" t="s">
        <v>11588</v>
      </c>
      <c r="E16405" t="s">
        <v>1754</v>
      </c>
      <c r="F16405" t="s">
        <v>89</v>
      </c>
      <c r="G16405" t="s">
        <v>89</v>
      </c>
      <c r="H16405" t="s">
        <v>93</v>
      </c>
    </row>
    <row r="16406" spans="1:8" x14ac:dyDescent="0.25">
      <c r="A16406" t="s">
        <v>491</v>
      </c>
      <c r="B16406" t="s">
        <v>7655</v>
      </c>
      <c r="C16406" t="s">
        <v>89</v>
      </c>
      <c r="D16406" t="s">
        <v>11589</v>
      </c>
      <c r="E16406" t="s">
        <v>1754</v>
      </c>
      <c r="F16406" t="s">
        <v>89</v>
      </c>
      <c r="G16406" t="s">
        <v>89</v>
      </c>
      <c r="H16406" t="s">
        <v>93</v>
      </c>
    </row>
    <row r="16407" spans="1:8" x14ac:dyDescent="0.25">
      <c r="A16407" t="s">
        <v>491</v>
      </c>
      <c r="B16407" t="s">
        <v>8531</v>
      </c>
      <c r="C16407" t="s">
        <v>89</v>
      </c>
      <c r="D16407" t="s">
        <v>11592</v>
      </c>
      <c r="E16407" t="s">
        <v>1909</v>
      </c>
      <c r="F16407" t="s">
        <v>89</v>
      </c>
      <c r="G16407" t="s">
        <v>89</v>
      </c>
      <c r="H16407" t="s">
        <v>93</v>
      </c>
    </row>
    <row r="16408" spans="1:8" x14ac:dyDescent="0.25">
      <c r="A16408" t="s">
        <v>491</v>
      </c>
      <c r="B16408" t="s">
        <v>1138</v>
      </c>
      <c r="C16408" t="s">
        <v>89</v>
      </c>
      <c r="D16408" t="s">
        <v>89</v>
      </c>
      <c r="E16408" t="s">
        <v>1139</v>
      </c>
      <c r="F16408" t="s">
        <v>89</v>
      </c>
      <c r="G16408" t="s">
        <v>89</v>
      </c>
      <c r="H16408" t="s">
        <v>93</v>
      </c>
    </row>
    <row r="16409" spans="1:8" x14ac:dyDescent="0.25">
      <c r="A16409" t="s">
        <v>492</v>
      </c>
      <c r="B16409" t="s">
        <v>11593</v>
      </c>
      <c r="C16409" t="s">
        <v>89</v>
      </c>
      <c r="D16409" t="s">
        <v>11594</v>
      </c>
      <c r="E16409" t="s">
        <v>3406</v>
      </c>
      <c r="F16409" t="s">
        <v>89</v>
      </c>
      <c r="G16409" t="s">
        <v>89</v>
      </c>
      <c r="H16409" t="s">
        <v>93</v>
      </c>
    </row>
    <row r="16410" spans="1:8" x14ac:dyDescent="0.25">
      <c r="A16410" t="s">
        <v>492</v>
      </c>
      <c r="B16410" t="s">
        <v>11595</v>
      </c>
      <c r="C16410" t="s">
        <v>89</v>
      </c>
      <c r="D16410" t="s">
        <v>89</v>
      </c>
      <c r="E16410" t="s">
        <v>1258</v>
      </c>
      <c r="F16410" t="s">
        <v>89</v>
      </c>
      <c r="G16410" t="s">
        <v>89</v>
      </c>
      <c r="H16410" t="s">
        <v>93</v>
      </c>
    </row>
    <row r="16411" spans="1:8" x14ac:dyDescent="0.25">
      <c r="A16411" t="s">
        <v>492</v>
      </c>
      <c r="B16411" t="s">
        <v>11596</v>
      </c>
      <c r="C16411" t="s">
        <v>89</v>
      </c>
      <c r="D16411" t="s">
        <v>11597</v>
      </c>
      <c r="E16411" t="s">
        <v>1205</v>
      </c>
      <c r="F16411" t="s">
        <v>89</v>
      </c>
      <c r="G16411" t="s">
        <v>89</v>
      </c>
      <c r="H16411" t="s">
        <v>93</v>
      </c>
    </row>
    <row r="16412" spans="1:8" x14ac:dyDescent="0.25">
      <c r="A16412" t="s">
        <v>492</v>
      </c>
      <c r="B16412" t="s">
        <v>2547</v>
      </c>
      <c r="C16412" t="s">
        <v>89</v>
      </c>
      <c r="D16412" t="s">
        <v>11598</v>
      </c>
      <c r="E16412" t="s">
        <v>1258</v>
      </c>
      <c r="F16412" t="s">
        <v>89</v>
      </c>
      <c r="G16412" t="s">
        <v>89</v>
      </c>
      <c r="H16412" t="s">
        <v>93</v>
      </c>
    </row>
    <row r="16413" spans="1:8" x14ac:dyDescent="0.25">
      <c r="A16413" t="s">
        <v>492</v>
      </c>
      <c r="B16413" t="s">
        <v>1775</v>
      </c>
      <c r="C16413" t="s">
        <v>89</v>
      </c>
      <c r="D16413" t="s">
        <v>11168</v>
      </c>
      <c r="E16413" t="s">
        <v>1102</v>
      </c>
      <c r="F16413" t="s">
        <v>89</v>
      </c>
      <c r="G16413" t="s">
        <v>89</v>
      </c>
      <c r="H16413" t="s">
        <v>93</v>
      </c>
    </row>
    <row r="16414" spans="1:8" x14ac:dyDescent="0.25">
      <c r="A16414" t="s">
        <v>492</v>
      </c>
      <c r="B16414" t="s">
        <v>11599</v>
      </c>
      <c r="C16414" t="s">
        <v>89</v>
      </c>
      <c r="D16414" t="s">
        <v>11600</v>
      </c>
      <c r="E16414" t="s">
        <v>1258</v>
      </c>
      <c r="F16414" t="s">
        <v>89</v>
      </c>
      <c r="G16414" t="s">
        <v>89</v>
      </c>
      <c r="H16414" t="s">
        <v>93</v>
      </c>
    </row>
    <row r="16415" spans="1:8" x14ac:dyDescent="0.25">
      <c r="A16415" t="s">
        <v>492</v>
      </c>
      <c r="B16415" t="s">
        <v>11601</v>
      </c>
      <c r="C16415" t="s">
        <v>89</v>
      </c>
      <c r="D16415" t="s">
        <v>11602</v>
      </c>
      <c r="E16415" t="s">
        <v>1258</v>
      </c>
      <c r="F16415" t="s">
        <v>89</v>
      </c>
      <c r="G16415" t="s">
        <v>89</v>
      </c>
      <c r="H16415" t="s">
        <v>93</v>
      </c>
    </row>
    <row r="16416" spans="1:8" x14ac:dyDescent="0.25">
      <c r="A16416" t="s">
        <v>492</v>
      </c>
      <c r="B16416" t="s">
        <v>11603</v>
      </c>
      <c r="C16416" t="s">
        <v>89</v>
      </c>
      <c r="D16416" t="s">
        <v>11604</v>
      </c>
      <c r="E16416" t="s">
        <v>1258</v>
      </c>
      <c r="F16416" t="s">
        <v>89</v>
      </c>
      <c r="G16416" t="s">
        <v>89</v>
      </c>
      <c r="H16416" t="s">
        <v>93</v>
      </c>
    </row>
    <row r="16417" spans="1:8" x14ac:dyDescent="0.25">
      <c r="A16417" t="s">
        <v>492</v>
      </c>
      <c r="B16417" t="s">
        <v>11605</v>
      </c>
      <c r="C16417" t="s">
        <v>89</v>
      </c>
      <c r="D16417" t="s">
        <v>11606</v>
      </c>
      <c r="E16417" t="s">
        <v>1258</v>
      </c>
      <c r="F16417" t="s">
        <v>89</v>
      </c>
      <c r="G16417" t="s">
        <v>89</v>
      </c>
      <c r="H16417" t="s">
        <v>93</v>
      </c>
    </row>
    <row r="16418" spans="1:8" x14ac:dyDescent="0.25">
      <c r="A16418" t="s">
        <v>492</v>
      </c>
      <c r="B16418" t="s">
        <v>11607</v>
      </c>
      <c r="C16418" t="s">
        <v>89</v>
      </c>
      <c r="D16418" t="s">
        <v>11608</v>
      </c>
      <c r="E16418" t="s">
        <v>1102</v>
      </c>
      <c r="F16418" t="s">
        <v>89</v>
      </c>
      <c r="G16418" t="s">
        <v>89</v>
      </c>
      <c r="H16418" t="s">
        <v>93</v>
      </c>
    </row>
    <row r="16419" spans="1:8" x14ac:dyDescent="0.25">
      <c r="A16419" t="s">
        <v>492</v>
      </c>
      <c r="B16419" t="s">
        <v>11609</v>
      </c>
      <c r="C16419" t="s">
        <v>89</v>
      </c>
      <c r="D16419" t="s">
        <v>11610</v>
      </c>
      <c r="E16419" t="s">
        <v>1258</v>
      </c>
      <c r="F16419" t="s">
        <v>89</v>
      </c>
      <c r="G16419" t="s">
        <v>89</v>
      </c>
      <c r="H16419" t="s">
        <v>93</v>
      </c>
    </row>
    <row r="16420" spans="1:8" x14ac:dyDescent="0.25">
      <c r="A16420" t="s">
        <v>492</v>
      </c>
      <c r="B16420" t="s">
        <v>11611</v>
      </c>
      <c r="C16420" t="s">
        <v>89</v>
      </c>
      <c r="D16420" t="s">
        <v>11612</v>
      </c>
      <c r="E16420" t="s">
        <v>1265</v>
      </c>
      <c r="F16420" t="s">
        <v>89</v>
      </c>
      <c r="G16420" t="s">
        <v>89</v>
      </c>
      <c r="H16420" t="s">
        <v>93</v>
      </c>
    </row>
    <row r="16421" spans="1:8" x14ac:dyDescent="0.25">
      <c r="A16421" t="s">
        <v>492</v>
      </c>
      <c r="B16421" t="s">
        <v>11613</v>
      </c>
      <c r="C16421" t="s">
        <v>89</v>
      </c>
      <c r="D16421" t="s">
        <v>11614</v>
      </c>
      <c r="E16421" t="s">
        <v>1265</v>
      </c>
      <c r="F16421" t="s">
        <v>89</v>
      </c>
      <c r="G16421" t="s">
        <v>89</v>
      </c>
      <c r="H16421" t="s">
        <v>93</v>
      </c>
    </row>
    <row r="16422" spans="1:8" x14ac:dyDescent="0.25">
      <c r="A16422" t="s">
        <v>492</v>
      </c>
      <c r="B16422" t="s">
        <v>5237</v>
      </c>
      <c r="C16422" t="s">
        <v>89</v>
      </c>
      <c r="D16422" t="s">
        <v>11615</v>
      </c>
      <c r="E16422" t="s">
        <v>1265</v>
      </c>
      <c r="F16422" t="s">
        <v>89</v>
      </c>
      <c r="G16422" t="s">
        <v>89</v>
      </c>
      <c r="H16422" t="s">
        <v>93</v>
      </c>
    </row>
    <row r="16423" spans="1:8" x14ac:dyDescent="0.25">
      <c r="A16423" t="s">
        <v>492</v>
      </c>
      <c r="B16423" t="s">
        <v>1329</v>
      </c>
      <c r="C16423" t="s">
        <v>89</v>
      </c>
      <c r="D16423" t="s">
        <v>11616</v>
      </c>
      <c r="E16423" t="s">
        <v>1105</v>
      </c>
      <c r="F16423" t="s">
        <v>89</v>
      </c>
      <c r="G16423" t="s">
        <v>89</v>
      </c>
      <c r="H16423" t="s">
        <v>93</v>
      </c>
    </row>
    <row r="16424" spans="1:8" x14ac:dyDescent="0.25">
      <c r="A16424" t="s">
        <v>492</v>
      </c>
      <c r="B16424" t="s">
        <v>1409</v>
      </c>
      <c r="C16424" t="s">
        <v>89</v>
      </c>
      <c r="D16424" t="s">
        <v>11617</v>
      </c>
      <c r="E16424" t="s">
        <v>1105</v>
      </c>
      <c r="F16424" t="s">
        <v>89</v>
      </c>
      <c r="G16424" t="s">
        <v>89</v>
      </c>
      <c r="H16424" t="s">
        <v>93</v>
      </c>
    </row>
    <row r="16425" spans="1:8" x14ac:dyDescent="0.25">
      <c r="A16425" t="s">
        <v>492</v>
      </c>
      <c r="B16425" t="s">
        <v>2243</v>
      </c>
      <c r="C16425" t="s">
        <v>89</v>
      </c>
      <c r="D16425" t="s">
        <v>11618</v>
      </c>
      <c r="E16425" t="s">
        <v>1258</v>
      </c>
      <c r="F16425" t="s">
        <v>89</v>
      </c>
      <c r="G16425" t="s">
        <v>89</v>
      </c>
      <c r="H16425" t="s">
        <v>93</v>
      </c>
    </row>
    <row r="16426" spans="1:8" x14ac:dyDescent="0.25">
      <c r="A16426" t="s">
        <v>492</v>
      </c>
      <c r="B16426" t="s">
        <v>4039</v>
      </c>
      <c r="C16426" t="s">
        <v>89</v>
      </c>
      <c r="D16426" t="s">
        <v>11619</v>
      </c>
      <c r="E16426" t="s">
        <v>1265</v>
      </c>
      <c r="F16426" t="s">
        <v>89</v>
      </c>
      <c r="G16426" t="s">
        <v>89</v>
      </c>
      <c r="H16426" t="s">
        <v>93</v>
      </c>
    </row>
    <row r="16427" spans="1:8" x14ac:dyDescent="0.25">
      <c r="A16427" t="s">
        <v>492</v>
      </c>
      <c r="B16427" t="s">
        <v>1411</v>
      </c>
      <c r="C16427" t="s">
        <v>89</v>
      </c>
      <c r="D16427" t="s">
        <v>11620</v>
      </c>
      <c r="E16427" t="s">
        <v>1105</v>
      </c>
      <c r="F16427" t="s">
        <v>89</v>
      </c>
      <c r="G16427" t="s">
        <v>89</v>
      </c>
      <c r="H16427" t="s">
        <v>93</v>
      </c>
    </row>
    <row r="16428" spans="1:8" x14ac:dyDescent="0.25">
      <c r="A16428" t="s">
        <v>492</v>
      </c>
      <c r="B16428" t="s">
        <v>1412</v>
      </c>
      <c r="C16428" t="s">
        <v>89</v>
      </c>
      <c r="D16428" t="s">
        <v>11621</v>
      </c>
      <c r="E16428" t="s">
        <v>1105</v>
      </c>
      <c r="F16428" t="s">
        <v>89</v>
      </c>
      <c r="G16428" t="s">
        <v>89</v>
      </c>
      <c r="H16428" t="s">
        <v>93</v>
      </c>
    </row>
    <row r="16429" spans="1:8" x14ac:dyDescent="0.25">
      <c r="A16429" t="s">
        <v>492</v>
      </c>
      <c r="B16429" t="s">
        <v>1410</v>
      </c>
      <c r="C16429" t="s">
        <v>89</v>
      </c>
      <c r="D16429" t="s">
        <v>89</v>
      </c>
      <c r="E16429" t="s">
        <v>1093</v>
      </c>
      <c r="F16429" t="s">
        <v>89</v>
      </c>
      <c r="G16429" t="s">
        <v>89</v>
      </c>
      <c r="H16429" t="s">
        <v>93</v>
      </c>
    </row>
    <row r="16430" spans="1:8" x14ac:dyDescent="0.25">
      <c r="A16430" t="s">
        <v>492</v>
      </c>
      <c r="B16430" t="s">
        <v>11622</v>
      </c>
      <c r="C16430" t="s">
        <v>89</v>
      </c>
      <c r="D16430" t="s">
        <v>89</v>
      </c>
      <c r="E16430" t="s">
        <v>1105</v>
      </c>
      <c r="F16430" t="s">
        <v>89</v>
      </c>
      <c r="G16430" t="s">
        <v>89</v>
      </c>
      <c r="H16430" t="s">
        <v>93</v>
      </c>
    </row>
    <row r="16431" spans="1:8" x14ac:dyDescent="0.25">
      <c r="A16431" t="s">
        <v>492</v>
      </c>
      <c r="B16431" t="s">
        <v>11623</v>
      </c>
      <c r="C16431" t="s">
        <v>89</v>
      </c>
      <c r="D16431" t="s">
        <v>89</v>
      </c>
      <c r="E16431" t="s">
        <v>1102</v>
      </c>
      <c r="F16431" t="s">
        <v>89</v>
      </c>
      <c r="G16431" t="s">
        <v>89</v>
      </c>
      <c r="H16431" t="s">
        <v>93</v>
      </c>
    </row>
    <row r="16432" spans="1:8" x14ac:dyDescent="0.25">
      <c r="A16432" t="s">
        <v>492</v>
      </c>
      <c r="B16432" t="s">
        <v>3184</v>
      </c>
      <c r="C16432" t="s">
        <v>89</v>
      </c>
      <c r="D16432" t="s">
        <v>89</v>
      </c>
      <c r="E16432" t="s">
        <v>1105</v>
      </c>
      <c r="F16432" t="s">
        <v>89</v>
      </c>
      <c r="G16432" t="s">
        <v>89</v>
      </c>
      <c r="H16432" t="s">
        <v>93</v>
      </c>
    </row>
    <row r="16433" spans="1:8" x14ac:dyDescent="0.25">
      <c r="A16433" t="s">
        <v>492</v>
      </c>
      <c r="B16433" t="s">
        <v>2245</v>
      </c>
      <c r="C16433" t="s">
        <v>89</v>
      </c>
      <c r="D16433" t="s">
        <v>89</v>
      </c>
      <c r="E16433" t="s">
        <v>1105</v>
      </c>
      <c r="F16433" t="s">
        <v>89</v>
      </c>
      <c r="G16433" t="s">
        <v>89</v>
      </c>
      <c r="H16433" t="s">
        <v>93</v>
      </c>
    </row>
    <row r="16434" spans="1:8" x14ac:dyDescent="0.25">
      <c r="A16434" t="s">
        <v>492</v>
      </c>
      <c r="B16434" t="s">
        <v>11624</v>
      </c>
      <c r="C16434" t="s">
        <v>89</v>
      </c>
      <c r="D16434" t="s">
        <v>89</v>
      </c>
      <c r="E16434" t="s">
        <v>1105</v>
      </c>
      <c r="F16434" t="s">
        <v>89</v>
      </c>
      <c r="G16434" t="s">
        <v>89</v>
      </c>
      <c r="H16434" t="s">
        <v>93</v>
      </c>
    </row>
    <row r="16435" spans="1:8" x14ac:dyDescent="0.25">
      <c r="A16435" t="s">
        <v>492</v>
      </c>
      <c r="B16435" t="s">
        <v>1649</v>
      </c>
      <c r="C16435" t="s">
        <v>89</v>
      </c>
      <c r="D16435" t="s">
        <v>11625</v>
      </c>
      <c r="E16435" t="s">
        <v>1153</v>
      </c>
      <c r="F16435" t="s">
        <v>89</v>
      </c>
      <c r="G16435" t="s">
        <v>89</v>
      </c>
      <c r="H16435" t="s">
        <v>93</v>
      </c>
    </row>
    <row r="16436" spans="1:8" x14ac:dyDescent="0.25">
      <c r="A16436" t="s">
        <v>492</v>
      </c>
      <c r="B16436" t="s">
        <v>1647</v>
      </c>
      <c r="C16436" t="s">
        <v>89</v>
      </c>
      <c r="D16436" t="s">
        <v>89</v>
      </c>
      <c r="E16436" t="s">
        <v>1153</v>
      </c>
      <c r="F16436" t="s">
        <v>89</v>
      </c>
      <c r="G16436" t="s">
        <v>89</v>
      </c>
      <c r="H16436" t="s">
        <v>93</v>
      </c>
    </row>
    <row r="16437" spans="1:8" x14ac:dyDescent="0.25">
      <c r="A16437" t="s">
        <v>492</v>
      </c>
      <c r="B16437" t="s">
        <v>1645</v>
      </c>
      <c r="C16437" t="s">
        <v>89</v>
      </c>
      <c r="D16437" t="s">
        <v>89</v>
      </c>
      <c r="E16437" t="s">
        <v>1153</v>
      </c>
      <c r="F16437" t="s">
        <v>89</v>
      </c>
      <c r="G16437" t="s">
        <v>89</v>
      </c>
      <c r="H16437" t="s">
        <v>93</v>
      </c>
    </row>
    <row r="16438" spans="1:8" x14ac:dyDescent="0.25">
      <c r="A16438" t="s">
        <v>492</v>
      </c>
      <c r="B16438" t="s">
        <v>1122</v>
      </c>
      <c r="C16438" t="s">
        <v>89</v>
      </c>
      <c r="D16438" t="s">
        <v>89</v>
      </c>
      <c r="E16438" t="s">
        <v>1335</v>
      </c>
      <c r="F16438" t="s">
        <v>89</v>
      </c>
      <c r="G16438" t="s">
        <v>89</v>
      </c>
      <c r="H16438" t="s">
        <v>93</v>
      </c>
    </row>
    <row r="16439" spans="1:8" x14ac:dyDescent="0.25">
      <c r="A16439" t="s">
        <v>492</v>
      </c>
      <c r="B16439" t="s">
        <v>1331</v>
      </c>
      <c r="C16439" t="s">
        <v>89</v>
      </c>
      <c r="D16439" t="s">
        <v>89</v>
      </c>
      <c r="E16439" t="s">
        <v>1335</v>
      </c>
      <c r="F16439" t="s">
        <v>89</v>
      </c>
      <c r="G16439" t="s">
        <v>89</v>
      </c>
      <c r="H16439" t="s">
        <v>93</v>
      </c>
    </row>
    <row r="16440" spans="1:8" x14ac:dyDescent="0.25">
      <c r="A16440" t="s">
        <v>492</v>
      </c>
      <c r="B16440" t="s">
        <v>1332</v>
      </c>
      <c r="C16440" t="s">
        <v>89</v>
      </c>
      <c r="D16440" t="s">
        <v>89</v>
      </c>
      <c r="E16440" t="s">
        <v>1335</v>
      </c>
      <c r="F16440" t="s">
        <v>89</v>
      </c>
      <c r="G16440" t="s">
        <v>89</v>
      </c>
      <c r="H16440" t="s">
        <v>93</v>
      </c>
    </row>
    <row r="16441" spans="1:8" x14ac:dyDescent="0.25">
      <c r="A16441" t="s">
        <v>492</v>
      </c>
      <c r="B16441" t="s">
        <v>1124</v>
      </c>
      <c r="C16441" t="s">
        <v>89</v>
      </c>
      <c r="D16441" t="s">
        <v>89</v>
      </c>
      <c r="E16441" t="s">
        <v>1335</v>
      </c>
      <c r="F16441" t="s">
        <v>89</v>
      </c>
      <c r="G16441" t="s">
        <v>89</v>
      </c>
      <c r="H16441" t="s">
        <v>93</v>
      </c>
    </row>
    <row r="16442" spans="1:8" x14ac:dyDescent="0.25">
      <c r="A16442" t="s">
        <v>492</v>
      </c>
      <c r="B16442" t="s">
        <v>1125</v>
      </c>
      <c r="C16442" t="s">
        <v>89</v>
      </c>
      <c r="D16442" t="s">
        <v>89</v>
      </c>
      <c r="E16442" t="s">
        <v>1335</v>
      </c>
      <c r="F16442" t="s">
        <v>89</v>
      </c>
      <c r="G16442" t="s">
        <v>89</v>
      </c>
      <c r="H16442" t="s">
        <v>93</v>
      </c>
    </row>
    <row r="16443" spans="1:8" x14ac:dyDescent="0.25">
      <c r="A16443" t="s">
        <v>492</v>
      </c>
      <c r="B16443" t="s">
        <v>1266</v>
      </c>
      <c r="C16443" t="s">
        <v>89</v>
      </c>
      <c r="D16443" t="s">
        <v>89</v>
      </c>
      <c r="E16443" t="s">
        <v>1335</v>
      </c>
      <c r="F16443" t="s">
        <v>89</v>
      </c>
      <c r="G16443" t="s">
        <v>89</v>
      </c>
      <c r="H16443" t="s">
        <v>93</v>
      </c>
    </row>
    <row r="16444" spans="1:8" x14ac:dyDescent="0.25">
      <c r="A16444" t="s">
        <v>492</v>
      </c>
      <c r="B16444" t="s">
        <v>11626</v>
      </c>
      <c r="C16444" t="s">
        <v>89</v>
      </c>
      <c r="D16444" t="s">
        <v>89</v>
      </c>
      <c r="E16444" t="s">
        <v>1335</v>
      </c>
      <c r="F16444" t="s">
        <v>89</v>
      </c>
      <c r="G16444" t="s">
        <v>89</v>
      </c>
      <c r="H16444" t="s">
        <v>93</v>
      </c>
    </row>
    <row r="16445" spans="1:8" x14ac:dyDescent="0.25">
      <c r="A16445" t="s">
        <v>492</v>
      </c>
      <c r="B16445" t="s">
        <v>1130</v>
      </c>
      <c r="C16445" t="s">
        <v>89</v>
      </c>
      <c r="D16445" t="s">
        <v>89</v>
      </c>
      <c r="E16445" t="s">
        <v>1129</v>
      </c>
      <c r="F16445" t="s">
        <v>89</v>
      </c>
      <c r="G16445" t="s">
        <v>89</v>
      </c>
      <c r="H16445" t="s">
        <v>93</v>
      </c>
    </row>
    <row r="16446" spans="1:8" x14ac:dyDescent="0.25">
      <c r="A16446" t="s">
        <v>492</v>
      </c>
      <c r="B16446" t="s">
        <v>1132</v>
      </c>
      <c r="C16446" t="s">
        <v>89</v>
      </c>
      <c r="D16446" t="s">
        <v>89</v>
      </c>
      <c r="E16446" t="s">
        <v>1131</v>
      </c>
      <c r="F16446" t="s">
        <v>89</v>
      </c>
      <c r="G16446" t="s">
        <v>89</v>
      </c>
      <c r="H16446" t="s">
        <v>93</v>
      </c>
    </row>
    <row r="16447" spans="1:8" x14ac:dyDescent="0.25">
      <c r="A16447" t="s">
        <v>492</v>
      </c>
      <c r="B16447" t="s">
        <v>1268</v>
      </c>
      <c r="C16447" t="s">
        <v>89</v>
      </c>
      <c r="D16447" t="s">
        <v>89</v>
      </c>
      <c r="E16447" t="s">
        <v>1113</v>
      </c>
      <c r="F16447" t="s">
        <v>89</v>
      </c>
      <c r="G16447" t="s">
        <v>89</v>
      </c>
      <c r="H16447" t="s">
        <v>93</v>
      </c>
    </row>
    <row r="16448" spans="1:8" x14ac:dyDescent="0.25">
      <c r="A16448" t="s">
        <v>492</v>
      </c>
      <c r="B16448" t="s">
        <v>1336</v>
      </c>
      <c r="C16448" t="s">
        <v>89</v>
      </c>
      <c r="D16448" t="s">
        <v>89</v>
      </c>
      <c r="E16448" t="s">
        <v>1113</v>
      </c>
      <c r="F16448" t="s">
        <v>89</v>
      </c>
      <c r="G16448" t="s">
        <v>89</v>
      </c>
      <c r="H16448" t="s">
        <v>93</v>
      </c>
    </row>
    <row r="16449" spans="1:8" x14ac:dyDescent="0.25">
      <c r="A16449" t="s">
        <v>492</v>
      </c>
      <c r="B16449" t="s">
        <v>1337</v>
      </c>
      <c r="C16449" t="s">
        <v>89</v>
      </c>
      <c r="D16449" t="s">
        <v>89</v>
      </c>
      <c r="E16449" t="s">
        <v>1113</v>
      </c>
      <c r="F16449" t="s">
        <v>89</v>
      </c>
      <c r="G16449" t="s">
        <v>89</v>
      </c>
      <c r="H16449" t="s">
        <v>93</v>
      </c>
    </row>
    <row r="16450" spans="1:8" x14ac:dyDescent="0.25">
      <c r="A16450" t="s">
        <v>492</v>
      </c>
      <c r="B16450" t="s">
        <v>1269</v>
      </c>
      <c r="C16450" t="s">
        <v>89</v>
      </c>
      <c r="D16450" t="s">
        <v>89</v>
      </c>
      <c r="E16450" t="s">
        <v>1113</v>
      </c>
      <c r="F16450" t="s">
        <v>89</v>
      </c>
      <c r="G16450" t="s">
        <v>89</v>
      </c>
      <c r="H16450" t="s">
        <v>93</v>
      </c>
    </row>
    <row r="16451" spans="1:8" x14ac:dyDescent="0.25">
      <c r="A16451" t="s">
        <v>492</v>
      </c>
      <c r="B16451" t="s">
        <v>1270</v>
      </c>
      <c r="C16451" t="s">
        <v>89</v>
      </c>
      <c r="D16451" t="s">
        <v>89</v>
      </c>
      <c r="E16451" t="s">
        <v>1113</v>
      </c>
      <c r="F16451" t="s">
        <v>89</v>
      </c>
      <c r="G16451" t="s">
        <v>89</v>
      </c>
      <c r="H16451" t="s">
        <v>93</v>
      </c>
    </row>
    <row r="16452" spans="1:8" x14ac:dyDescent="0.25">
      <c r="A16452" t="s">
        <v>492</v>
      </c>
      <c r="B16452" t="s">
        <v>1415</v>
      </c>
      <c r="C16452" t="s">
        <v>89</v>
      </c>
      <c r="D16452" t="s">
        <v>89</v>
      </c>
      <c r="E16452" t="s">
        <v>1113</v>
      </c>
      <c r="F16452" t="s">
        <v>89</v>
      </c>
      <c r="G16452" t="s">
        <v>89</v>
      </c>
      <c r="H16452" t="s">
        <v>93</v>
      </c>
    </row>
    <row r="16453" spans="1:8" x14ac:dyDescent="0.25">
      <c r="A16453" t="s">
        <v>492</v>
      </c>
      <c r="B16453" t="s">
        <v>1138</v>
      </c>
      <c r="C16453" t="s">
        <v>89</v>
      </c>
      <c r="D16453" t="s">
        <v>89</v>
      </c>
      <c r="E16453" t="s">
        <v>1139</v>
      </c>
      <c r="F16453" t="s">
        <v>89</v>
      </c>
      <c r="G16453" t="s">
        <v>89</v>
      </c>
      <c r="H16453" t="s">
        <v>93</v>
      </c>
    </row>
    <row r="16454" spans="1:8" x14ac:dyDescent="0.25">
      <c r="A16454" t="s">
        <v>493</v>
      </c>
      <c r="B16454" t="s">
        <v>11627</v>
      </c>
      <c r="C16454" t="s">
        <v>89</v>
      </c>
      <c r="D16454" t="s">
        <v>11628</v>
      </c>
      <c r="E16454" t="s">
        <v>1349</v>
      </c>
      <c r="F16454" t="s">
        <v>89</v>
      </c>
      <c r="G16454" t="s">
        <v>89</v>
      </c>
      <c r="H16454" t="s">
        <v>93</v>
      </c>
    </row>
    <row r="16455" spans="1:8" x14ac:dyDescent="0.25">
      <c r="A16455" t="s">
        <v>493</v>
      </c>
      <c r="B16455" t="s">
        <v>11629</v>
      </c>
      <c r="C16455" t="s">
        <v>89</v>
      </c>
      <c r="D16455" t="s">
        <v>11630</v>
      </c>
      <c r="E16455" t="s">
        <v>1102</v>
      </c>
      <c r="F16455" t="s">
        <v>89</v>
      </c>
      <c r="G16455" t="s">
        <v>89</v>
      </c>
      <c r="H16455" t="s">
        <v>93</v>
      </c>
    </row>
    <row r="16456" spans="1:8" x14ac:dyDescent="0.25">
      <c r="A16456" t="s">
        <v>493</v>
      </c>
      <c r="B16456" t="s">
        <v>11631</v>
      </c>
      <c r="C16456" t="s">
        <v>89</v>
      </c>
      <c r="D16456" t="s">
        <v>11632</v>
      </c>
      <c r="E16456" t="s">
        <v>1349</v>
      </c>
      <c r="F16456" t="s">
        <v>89</v>
      </c>
      <c r="G16456" t="s">
        <v>89</v>
      </c>
      <c r="H16456" t="s">
        <v>93</v>
      </c>
    </row>
    <row r="16457" spans="1:8" x14ac:dyDescent="0.25">
      <c r="A16457" t="s">
        <v>493</v>
      </c>
      <c r="B16457" t="s">
        <v>3489</v>
      </c>
      <c r="C16457" t="s">
        <v>89</v>
      </c>
      <c r="D16457" t="s">
        <v>11633</v>
      </c>
      <c r="E16457" t="s">
        <v>1258</v>
      </c>
      <c r="F16457" t="s">
        <v>89</v>
      </c>
      <c r="G16457" t="s">
        <v>89</v>
      </c>
      <c r="H16457" t="s">
        <v>93</v>
      </c>
    </row>
    <row r="16458" spans="1:8" x14ac:dyDescent="0.25">
      <c r="A16458" t="s">
        <v>493</v>
      </c>
      <c r="B16458" t="s">
        <v>3400</v>
      </c>
      <c r="C16458" t="s">
        <v>89</v>
      </c>
      <c r="D16458" t="s">
        <v>11634</v>
      </c>
      <c r="E16458" t="s">
        <v>1524</v>
      </c>
      <c r="F16458" t="s">
        <v>89</v>
      </c>
      <c r="G16458" t="s">
        <v>89</v>
      </c>
      <c r="H16458" t="s">
        <v>93</v>
      </c>
    </row>
    <row r="16459" spans="1:8" x14ac:dyDescent="0.25">
      <c r="A16459" t="s">
        <v>493</v>
      </c>
      <c r="B16459" t="s">
        <v>11635</v>
      </c>
      <c r="C16459" t="s">
        <v>89</v>
      </c>
      <c r="D16459" t="s">
        <v>11636</v>
      </c>
      <c r="E16459" t="s">
        <v>10638</v>
      </c>
      <c r="F16459" t="s">
        <v>89</v>
      </c>
      <c r="G16459" t="s">
        <v>89</v>
      </c>
      <c r="H16459" t="s">
        <v>93</v>
      </c>
    </row>
    <row r="16460" spans="1:8" x14ac:dyDescent="0.25">
      <c r="A16460" t="s">
        <v>493</v>
      </c>
      <c r="B16460" t="s">
        <v>11637</v>
      </c>
      <c r="C16460" t="s">
        <v>89</v>
      </c>
      <c r="D16460" t="s">
        <v>11638</v>
      </c>
      <c r="E16460" t="s">
        <v>10638</v>
      </c>
      <c r="F16460" t="s">
        <v>89</v>
      </c>
      <c r="G16460" t="s">
        <v>89</v>
      </c>
      <c r="H16460" t="s">
        <v>93</v>
      </c>
    </row>
    <row r="16461" spans="1:8" x14ac:dyDescent="0.25">
      <c r="A16461" t="s">
        <v>493</v>
      </c>
      <c r="B16461" t="s">
        <v>11639</v>
      </c>
      <c r="C16461" t="s">
        <v>89</v>
      </c>
      <c r="D16461" t="s">
        <v>11640</v>
      </c>
      <c r="E16461" t="s">
        <v>10638</v>
      </c>
      <c r="F16461" t="s">
        <v>89</v>
      </c>
      <c r="G16461" t="s">
        <v>89</v>
      </c>
      <c r="H16461" t="s">
        <v>93</v>
      </c>
    </row>
    <row r="16462" spans="1:8" x14ac:dyDescent="0.25">
      <c r="A16462" t="s">
        <v>493</v>
      </c>
      <c r="B16462" t="s">
        <v>11641</v>
      </c>
      <c r="C16462" t="s">
        <v>89</v>
      </c>
      <c r="D16462" t="s">
        <v>11642</v>
      </c>
      <c r="E16462" t="s">
        <v>1166</v>
      </c>
      <c r="F16462" t="s">
        <v>89</v>
      </c>
      <c r="G16462" t="s">
        <v>89</v>
      </c>
      <c r="H16462" t="s">
        <v>93</v>
      </c>
    </row>
    <row r="16463" spans="1:8" x14ac:dyDescent="0.25">
      <c r="A16463" t="s">
        <v>493</v>
      </c>
      <c r="B16463" t="s">
        <v>11643</v>
      </c>
      <c r="C16463" t="s">
        <v>89</v>
      </c>
      <c r="D16463" t="s">
        <v>11644</v>
      </c>
      <c r="E16463" t="s">
        <v>1148</v>
      </c>
      <c r="F16463" t="s">
        <v>89</v>
      </c>
      <c r="G16463" t="s">
        <v>89</v>
      </c>
      <c r="H16463" t="s">
        <v>93</v>
      </c>
    </row>
    <row r="16464" spans="1:8" x14ac:dyDescent="0.25">
      <c r="A16464" t="s">
        <v>493</v>
      </c>
      <c r="B16464" t="s">
        <v>11627</v>
      </c>
      <c r="C16464" t="s">
        <v>89</v>
      </c>
      <c r="D16464" t="s">
        <v>11628</v>
      </c>
      <c r="E16464" t="s">
        <v>1349</v>
      </c>
      <c r="F16464" t="s">
        <v>89</v>
      </c>
      <c r="G16464" t="s">
        <v>89</v>
      </c>
      <c r="H16464" t="s">
        <v>93</v>
      </c>
    </row>
    <row r="16465" spans="1:8" x14ac:dyDescent="0.25">
      <c r="A16465" t="s">
        <v>493</v>
      </c>
      <c r="B16465" t="s">
        <v>2189</v>
      </c>
      <c r="C16465" t="s">
        <v>89</v>
      </c>
      <c r="D16465" t="s">
        <v>11645</v>
      </c>
      <c r="E16465" t="s">
        <v>1102</v>
      </c>
      <c r="F16465" t="s">
        <v>89</v>
      </c>
      <c r="G16465" t="s">
        <v>89</v>
      </c>
      <c r="H16465" t="s">
        <v>93</v>
      </c>
    </row>
    <row r="16466" spans="1:8" x14ac:dyDescent="0.25">
      <c r="A16466" t="s">
        <v>493</v>
      </c>
      <c r="B16466" t="s">
        <v>2193</v>
      </c>
      <c r="C16466" t="s">
        <v>89</v>
      </c>
      <c r="D16466" t="s">
        <v>11646</v>
      </c>
      <c r="E16466" t="s">
        <v>1102</v>
      </c>
      <c r="F16466" t="s">
        <v>89</v>
      </c>
      <c r="G16466" t="s">
        <v>89</v>
      </c>
      <c r="H16466" t="s">
        <v>93</v>
      </c>
    </row>
    <row r="16467" spans="1:8" x14ac:dyDescent="0.25">
      <c r="A16467" t="s">
        <v>493</v>
      </c>
      <c r="B16467" t="s">
        <v>5213</v>
      </c>
      <c r="C16467" t="s">
        <v>89</v>
      </c>
      <c r="D16467" t="s">
        <v>11647</v>
      </c>
      <c r="E16467" t="s">
        <v>1148</v>
      </c>
      <c r="F16467" t="s">
        <v>89</v>
      </c>
      <c r="G16467" t="s">
        <v>89</v>
      </c>
      <c r="H16467" t="s">
        <v>93</v>
      </c>
    </row>
    <row r="16468" spans="1:8" x14ac:dyDescent="0.25">
      <c r="A16468" t="s">
        <v>493</v>
      </c>
      <c r="B16468" t="s">
        <v>11648</v>
      </c>
      <c r="C16468" t="s">
        <v>89</v>
      </c>
      <c r="D16468" t="s">
        <v>11649</v>
      </c>
      <c r="E16468" t="s">
        <v>1148</v>
      </c>
      <c r="F16468" t="s">
        <v>89</v>
      </c>
      <c r="G16468" t="s">
        <v>89</v>
      </c>
      <c r="H16468" t="s">
        <v>93</v>
      </c>
    </row>
    <row r="16469" spans="1:8" x14ac:dyDescent="0.25">
      <c r="A16469" t="s">
        <v>493</v>
      </c>
      <c r="B16469" t="s">
        <v>11650</v>
      </c>
      <c r="C16469" t="s">
        <v>89</v>
      </c>
      <c r="D16469" t="s">
        <v>11651</v>
      </c>
      <c r="E16469" t="s">
        <v>1148</v>
      </c>
      <c r="F16469" t="s">
        <v>89</v>
      </c>
      <c r="G16469" t="s">
        <v>89</v>
      </c>
      <c r="H16469" t="s">
        <v>93</v>
      </c>
    </row>
    <row r="16470" spans="1:8" x14ac:dyDescent="0.25">
      <c r="A16470" t="s">
        <v>493</v>
      </c>
      <c r="B16470" t="s">
        <v>4484</v>
      </c>
      <c r="C16470" t="s">
        <v>89</v>
      </c>
      <c r="D16470" t="s">
        <v>11652</v>
      </c>
      <c r="E16470" t="s">
        <v>2837</v>
      </c>
      <c r="F16470" t="s">
        <v>89</v>
      </c>
      <c r="G16470" t="s">
        <v>89</v>
      </c>
      <c r="H16470" t="s">
        <v>93</v>
      </c>
    </row>
    <row r="16471" spans="1:8" x14ac:dyDescent="0.25">
      <c r="A16471" t="s">
        <v>493</v>
      </c>
      <c r="B16471" t="s">
        <v>11653</v>
      </c>
      <c r="C16471" t="s">
        <v>89</v>
      </c>
      <c r="D16471" t="s">
        <v>11654</v>
      </c>
      <c r="E16471" t="s">
        <v>1148</v>
      </c>
      <c r="F16471" t="s">
        <v>89</v>
      </c>
      <c r="G16471" t="s">
        <v>89</v>
      </c>
      <c r="H16471" t="s">
        <v>93</v>
      </c>
    </row>
    <row r="16472" spans="1:8" x14ac:dyDescent="0.25">
      <c r="A16472" t="s">
        <v>493</v>
      </c>
      <c r="B16472" t="s">
        <v>11655</v>
      </c>
      <c r="C16472" t="s">
        <v>89</v>
      </c>
      <c r="D16472" t="s">
        <v>11656</v>
      </c>
      <c r="E16472" t="s">
        <v>1166</v>
      </c>
      <c r="F16472" t="s">
        <v>89</v>
      </c>
      <c r="G16472" t="s">
        <v>89</v>
      </c>
      <c r="H16472" t="s">
        <v>93</v>
      </c>
    </row>
    <row r="16473" spans="1:8" x14ac:dyDescent="0.25">
      <c r="A16473" t="s">
        <v>493</v>
      </c>
      <c r="B16473" t="s">
        <v>11657</v>
      </c>
      <c r="C16473" t="s">
        <v>89</v>
      </c>
      <c r="D16473" t="s">
        <v>11658</v>
      </c>
      <c r="E16473" t="s">
        <v>1105</v>
      </c>
      <c r="F16473" t="s">
        <v>89</v>
      </c>
      <c r="G16473" t="s">
        <v>89</v>
      </c>
      <c r="H16473" t="s">
        <v>93</v>
      </c>
    </row>
    <row r="16474" spans="1:8" x14ac:dyDescent="0.25">
      <c r="A16474" t="s">
        <v>493</v>
      </c>
      <c r="B16474" t="s">
        <v>11659</v>
      </c>
      <c r="C16474" t="s">
        <v>89</v>
      </c>
      <c r="D16474" t="s">
        <v>11660</v>
      </c>
      <c r="E16474" t="s">
        <v>1105</v>
      </c>
      <c r="F16474" t="s">
        <v>89</v>
      </c>
      <c r="G16474" t="s">
        <v>89</v>
      </c>
      <c r="H16474" t="s">
        <v>93</v>
      </c>
    </row>
    <row r="16475" spans="1:8" x14ac:dyDescent="0.25">
      <c r="A16475" t="s">
        <v>493</v>
      </c>
      <c r="B16475" t="s">
        <v>11661</v>
      </c>
      <c r="C16475" t="s">
        <v>89</v>
      </c>
      <c r="D16475" t="s">
        <v>2501</v>
      </c>
      <c r="E16475" t="s">
        <v>1105</v>
      </c>
      <c r="F16475" t="s">
        <v>89</v>
      </c>
      <c r="G16475" t="s">
        <v>89</v>
      </c>
      <c r="H16475" t="s">
        <v>93</v>
      </c>
    </row>
    <row r="16476" spans="1:8" x14ac:dyDescent="0.25">
      <c r="A16476" t="s">
        <v>493</v>
      </c>
      <c r="B16476" t="s">
        <v>11662</v>
      </c>
      <c r="C16476" t="s">
        <v>89</v>
      </c>
      <c r="D16476" t="s">
        <v>11663</v>
      </c>
      <c r="E16476" t="s">
        <v>1105</v>
      </c>
      <c r="F16476" t="s">
        <v>89</v>
      </c>
      <c r="G16476" t="s">
        <v>89</v>
      </c>
      <c r="H16476" t="s">
        <v>93</v>
      </c>
    </row>
    <row r="16477" spans="1:8" x14ac:dyDescent="0.25">
      <c r="A16477" t="s">
        <v>493</v>
      </c>
      <c r="B16477" t="s">
        <v>11664</v>
      </c>
      <c r="C16477" t="s">
        <v>89</v>
      </c>
      <c r="D16477" t="s">
        <v>11665</v>
      </c>
      <c r="E16477" t="s">
        <v>1097</v>
      </c>
      <c r="F16477" t="s">
        <v>89</v>
      </c>
      <c r="G16477" t="s">
        <v>89</v>
      </c>
      <c r="H16477" t="s">
        <v>93</v>
      </c>
    </row>
    <row r="16478" spans="1:8" x14ac:dyDescent="0.25">
      <c r="A16478" t="s">
        <v>493</v>
      </c>
      <c r="B16478" t="s">
        <v>11666</v>
      </c>
      <c r="C16478" t="s">
        <v>89</v>
      </c>
      <c r="D16478" t="s">
        <v>11667</v>
      </c>
      <c r="E16478" t="s">
        <v>1153</v>
      </c>
      <c r="F16478" t="s">
        <v>89</v>
      </c>
      <c r="G16478" t="s">
        <v>89</v>
      </c>
      <c r="H16478" t="s">
        <v>93</v>
      </c>
    </row>
    <row r="16479" spans="1:8" x14ac:dyDescent="0.25">
      <c r="A16479" t="s">
        <v>493</v>
      </c>
      <c r="B16479" t="s">
        <v>11668</v>
      </c>
      <c r="C16479" t="s">
        <v>89</v>
      </c>
      <c r="D16479" t="s">
        <v>11665</v>
      </c>
      <c r="E16479" t="s">
        <v>1097</v>
      </c>
      <c r="F16479" t="s">
        <v>89</v>
      </c>
      <c r="G16479" t="s">
        <v>89</v>
      </c>
      <c r="H16479" t="s">
        <v>93</v>
      </c>
    </row>
    <row r="16480" spans="1:8" x14ac:dyDescent="0.25">
      <c r="A16480" t="s">
        <v>493</v>
      </c>
      <c r="B16480" t="s">
        <v>11669</v>
      </c>
      <c r="C16480" t="s">
        <v>89</v>
      </c>
      <c r="D16480" t="s">
        <v>11670</v>
      </c>
      <c r="E16480" t="s">
        <v>1153</v>
      </c>
      <c r="F16480" t="s">
        <v>89</v>
      </c>
      <c r="G16480" t="s">
        <v>89</v>
      </c>
      <c r="H16480" t="s">
        <v>93</v>
      </c>
    </row>
    <row r="16481" spans="1:8" x14ac:dyDescent="0.25">
      <c r="A16481" t="s">
        <v>493</v>
      </c>
      <c r="B16481" t="s">
        <v>3035</v>
      </c>
      <c r="C16481" t="s">
        <v>89</v>
      </c>
      <c r="D16481" t="s">
        <v>11671</v>
      </c>
      <c r="E16481" t="s">
        <v>1485</v>
      </c>
      <c r="F16481" t="s">
        <v>89</v>
      </c>
      <c r="G16481" t="s">
        <v>89</v>
      </c>
      <c r="H16481" t="s">
        <v>93</v>
      </c>
    </row>
    <row r="16482" spans="1:8" x14ac:dyDescent="0.25">
      <c r="A16482" t="s">
        <v>493</v>
      </c>
      <c r="B16482" t="s">
        <v>1325</v>
      </c>
      <c r="C16482" t="s">
        <v>89</v>
      </c>
      <c r="D16482" t="s">
        <v>11672</v>
      </c>
      <c r="E16482" t="s">
        <v>1258</v>
      </c>
      <c r="F16482" t="s">
        <v>89</v>
      </c>
      <c r="G16482" t="s">
        <v>89</v>
      </c>
      <c r="H16482" t="s">
        <v>93</v>
      </c>
    </row>
    <row r="16483" spans="1:8" x14ac:dyDescent="0.25">
      <c r="A16483" t="s">
        <v>493</v>
      </c>
      <c r="B16483" t="s">
        <v>5195</v>
      </c>
      <c r="C16483" t="s">
        <v>89</v>
      </c>
      <c r="D16483" t="s">
        <v>11673</v>
      </c>
      <c r="E16483" t="s">
        <v>1485</v>
      </c>
      <c r="F16483" t="s">
        <v>89</v>
      </c>
      <c r="G16483" t="s">
        <v>89</v>
      </c>
      <c r="H16483" t="s">
        <v>93</v>
      </c>
    </row>
    <row r="16484" spans="1:8" x14ac:dyDescent="0.25">
      <c r="A16484" t="s">
        <v>493</v>
      </c>
      <c r="B16484" t="s">
        <v>1714</v>
      </c>
      <c r="C16484" t="s">
        <v>89</v>
      </c>
      <c r="D16484" t="s">
        <v>11674</v>
      </c>
      <c r="E16484" t="s">
        <v>1258</v>
      </c>
      <c r="F16484" t="s">
        <v>89</v>
      </c>
      <c r="G16484" t="s">
        <v>89</v>
      </c>
      <c r="H16484" t="s">
        <v>93</v>
      </c>
    </row>
    <row r="16485" spans="1:8" x14ac:dyDescent="0.25">
      <c r="A16485" t="s">
        <v>493</v>
      </c>
      <c r="B16485" t="s">
        <v>11675</v>
      </c>
      <c r="C16485" t="s">
        <v>89</v>
      </c>
      <c r="D16485" t="s">
        <v>11676</v>
      </c>
      <c r="E16485" t="s">
        <v>1485</v>
      </c>
      <c r="F16485" t="s">
        <v>89</v>
      </c>
      <c r="G16485" t="s">
        <v>89</v>
      </c>
      <c r="H16485" t="s">
        <v>93</v>
      </c>
    </row>
    <row r="16486" spans="1:8" x14ac:dyDescent="0.25">
      <c r="A16486" t="s">
        <v>493</v>
      </c>
      <c r="B16486" t="s">
        <v>1321</v>
      </c>
      <c r="C16486" t="s">
        <v>89</v>
      </c>
      <c r="D16486" t="s">
        <v>11677</v>
      </c>
      <c r="E16486" t="s">
        <v>1094</v>
      </c>
      <c r="F16486" t="s">
        <v>89</v>
      </c>
      <c r="G16486" t="s">
        <v>89</v>
      </c>
      <c r="H16486" t="s">
        <v>93</v>
      </c>
    </row>
    <row r="16487" spans="1:8" x14ac:dyDescent="0.25">
      <c r="A16487" t="s">
        <v>493</v>
      </c>
      <c r="B16487" t="s">
        <v>3482</v>
      </c>
      <c r="C16487" t="s">
        <v>89</v>
      </c>
      <c r="D16487" t="s">
        <v>11678</v>
      </c>
      <c r="E16487" t="s">
        <v>1485</v>
      </c>
      <c r="F16487" t="s">
        <v>89</v>
      </c>
      <c r="G16487" t="s">
        <v>89</v>
      </c>
      <c r="H16487" t="s">
        <v>93</v>
      </c>
    </row>
    <row r="16488" spans="1:8" x14ac:dyDescent="0.25">
      <c r="A16488" t="s">
        <v>493</v>
      </c>
      <c r="B16488" t="s">
        <v>4585</v>
      </c>
      <c r="C16488" t="s">
        <v>89</v>
      </c>
      <c r="D16488" t="s">
        <v>11679</v>
      </c>
      <c r="E16488" t="s">
        <v>2169</v>
      </c>
      <c r="F16488" t="s">
        <v>89</v>
      </c>
      <c r="G16488" t="s">
        <v>89</v>
      </c>
      <c r="H16488" t="s">
        <v>93</v>
      </c>
    </row>
    <row r="16489" spans="1:8" x14ac:dyDescent="0.25">
      <c r="A16489" t="s">
        <v>493</v>
      </c>
      <c r="B16489" t="s">
        <v>7428</v>
      </c>
      <c r="C16489" t="s">
        <v>89</v>
      </c>
      <c r="D16489" t="s">
        <v>11680</v>
      </c>
      <c r="E16489" t="s">
        <v>1094</v>
      </c>
      <c r="F16489" t="s">
        <v>89</v>
      </c>
      <c r="G16489" t="s">
        <v>89</v>
      </c>
      <c r="H16489" t="s">
        <v>93</v>
      </c>
    </row>
    <row r="16490" spans="1:8" x14ac:dyDescent="0.25">
      <c r="A16490" t="s">
        <v>493</v>
      </c>
      <c r="B16490" t="s">
        <v>11631</v>
      </c>
      <c r="C16490" t="s">
        <v>89</v>
      </c>
      <c r="D16490" t="s">
        <v>11632</v>
      </c>
      <c r="E16490" t="s">
        <v>1349</v>
      </c>
      <c r="F16490" t="s">
        <v>89</v>
      </c>
      <c r="G16490" t="s">
        <v>89</v>
      </c>
      <c r="H16490" t="s">
        <v>93</v>
      </c>
    </row>
    <row r="16491" spans="1:8" x14ac:dyDescent="0.25">
      <c r="A16491" t="s">
        <v>493</v>
      </c>
      <c r="B16491" t="s">
        <v>11681</v>
      </c>
      <c r="C16491" t="s">
        <v>89</v>
      </c>
      <c r="D16491" t="s">
        <v>11682</v>
      </c>
      <c r="E16491" t="s">
        <v>1859</v>
      </c>
      <c r="F16491" t="s">
        <v>89</v>
      </c>
      <c r="G16491" t="s">
        <v>89</v>
      </c>
      <c r="H16491" t="s">
        <v>93</v>
      </c>
    </row>
    <row r="16492" spans="1:8" x14ac:dyDescent="0.25">
      <c r="A16492" t="s">
        <v>493</v>
      </c>
      <c r="B16492" t="s">
        <v>11683</v>
      </c>
      <c r="C16492" t="s">
        <v>89</v>
      </c>
      <c r="D16492" t="s">
        <v>11684</v>
      </c>
      <c r="E16492" t="s">
        <v>1947</v>
      </c>
      <c r="F16492" t="s">
        <v>89</v>
      </c>
      <c r="G16492" t="s">
        <v>89</v>
      </c>
      <c r="H16492" t="s">
        <v>93</v>
      </c>
    </row>
    <row r="16493" spans="1:8" x14ac:dyDescent="0.25">
      <c r="A16493" t="s">
        <v>493</v>
      </c>
      <c r="B16493" t="s">
        <v>11685</v>
      </c>
      <c r="C16493" t="s">
        <v>89</v>
      </c>
      <c r="D16493" t="s">
        <v>11686</v>
      </c>
      <c r="E16493" t="s">
        <v>1582</v>
      </c>
      <c r="F16493" t="s">
        <v>89</v>
      </c>
      <c r="G16493" t="s">
        <v>89</v>
      </c>
      <c r="H16493" t="s">
        <v>93</v>
      </c>
    </row>
    <row r="16494" spans="1:8" x14ac:dyDescent="0.25">
      <c r="A16494" t="s">
        <v>493</v>
      </c>
      <c r="B16494" t="s">
        <v>11687</v>
      </c>
      <c r="C16494" t="s">
        <v>89</v>
      </c>
      <c r="D16494" t="s">
        <v>11688</v>
      </c>
      <c r="E16494" t="s">
        <v>1947</v>
      </c>
      <c r="F16494" t="s">
        <v>89</v>
      </c>
      <c r="G16494" t="s">
        <v>89</v>
      </c>
      <c r="H16494" t="s">
        <v>93</v>
      </c>
    </row>
    <row r="16495" spans="1:8" x14ac:dyDescent="0.25">
      <c r="A16495" t="s">
        <v>493</v>
      </c>
      <c r="B16495" t="s">
        <v>11689</v>
      </c>
      <c r="C16495" t="s">
        <v>89</v>
      </c>
      <c r="D16495" t="s">
        <v>11690</v>
      </c>
      <c r="E16495" t="s">
        <v>1582</v>
      </c>
      <c r="F16495" t="s">
        <v>89</v>
      </c>
      <c r="G16495" t="s">
        <v>89</v>
      </c>
      <c r="H16495" t="s">
        <v>93</v>
      </c>
    </row>
    <row r="16496" spans="1:8" x14ac:dyDescent="0.25">
      <c r="A16496" t="s">
        <v>493</v>
      </c>
      <c r="B16496" t="s">
        <v>11691</v>
      </c>
      <c r="C16496" t="s">
        <v>89</v>
      </c>
      <c r="D16496" t="s">
        <v>11692</v>
      </c>
      <c r="E16496" t="s">
        <v>1947</v>
      </c>
      <c r="F16496" t="s">
        <v>89</v>
      </c>
      <c r="G16496" t="s">
        <v>89</v>
      </c>
      <c r="H16496" t="s">
        <v>93</v>
      </c>
    </row>
    <row r="16497" spans="1:8" x14ac:dyDescent="0.25">
      <c r="A16497" t="s">
        <v>493</v>
      </c>
      <c r="B16497" t="s">
        <v>11693</v>
      </c>
      <c r="C16497" t="s">
        <v>89</v>
      </c>
      <c r="D16497" t="s">
        <v>11694</v>
      </c>
      <c r="E16497" t="s">
        <v>1543</v>
      </c>
      <c r="F16497" t="s">
        <v>89</v>
      </c>
      <c r="G16497" t="s">
        <v>89</v>
      </c>
      <c r="H16497" t="s">
        <v>93</v>
      </c>
    </row>
    <row r="16498" spans="1:8" x14ac:dyDescent="0.25">
      <c r="A16498" t="s">
        <v>493</v>
      </c>
      <c r="B16498" t="s">
        <v>11695</v>
      </c>
      <c r="C16498" t="s">
        <v>89</v>
      </c>
      <c r="D16498" t="s">
        <v>11696</v>
      </c>
      <c r="E16498" t="s">
        <v>1160</v>
      </c>
      <c r="F16498" t="s">
        <v>89</v>
      </c>
      <c r="G16498" t="s">
        <v>89</v>
      </c>
      <c r="H16498" t="s">
        <v>93</v>
      </c>
    </row>
    <row r="16499" spans="1:8" x14ac:dyDescent="0.25">
      <c r="A16499" t="s">
        <v>493</v>
      </c>
      <c r="B16499" t="s">
        <v>11697</v>
      </c>
      <c r="C16499" t="s">
        <v>89</v>
      </c>
      <c r="D16499" t="s">
        <v>11698</v>
      </c>
      <c r="E16499" t="s">
        <v>1102</v>
      </c>
      <c r="F16499" t="s">
        <v>89</v>
      </c>
      <c r="G16499" t="s">
        <v>89</v>
      </c>
      <c r="H16499" t="s">
        <v>93</v>
      </c>
    </row>
    <row r="16500" spans="1:8" x14ac:dyDescent="0.25">
      <c r="A16500" t="s">
        <v>493</v>
      </c>
      <c r="B16500" t="s">
        <v>11699</v>
      </c>
      <c r="C16500" t="s">
        <v>89</v>
      </c>
      <c r="D16500" t="s">
        <v>11700</v>
      </c>
      <c r="E16500" t="s">
        <v>1160</v>
      </c>
      <c r="F16500" t="s">
        <v>89</v>
      </c>
      <c r="G16500" t="s">
        <v>89</v>
      </c>
      <c r="H16500" t="s">
        <v>93</v>
      </c>
    </row>
    <row r="16501" spans="1:8" x14ac:dyDescent="0.25">
      <c r="A16501" t="s">
        <v>493</v>
      </c>
      <c r="B16501" t="s">
        <v>11701</v>
      </c>
      <c r="C16501" t="s">
        <v>89</v>
      </c>
      <c r="D16501" t="s">
        <v>11702</v>
      </c>
      <c r="E16501" t="s">
        <v>1395</v>
      </c>
      <c r="F16501" t="s">
        <v>89</v>
      </c>
      <c r="G16501" t="s">
        <v>89</v>
      </c>
      <c r="H16501" t="s">
        <v>93</v>
      </c>
    </row>
    <row r="16502" spans="1:8" x14ac:dyDescent="0.25">
      <c r="A16502" t="s">
        <v>493</v>
      </c>
      <c r="B16502" t="s">
        <v>10896</v>
      </c>
      <c r="C16502" t="s">
        <v>89</v>
      </c>
      <c r="D16502" t="s">
        <v>11703</v>
      </c>
      <c r="E16502" t="s">
        <v>1160</v>
      </c>
      <c r="F16502" t="s">
        <v>89</v>
      </c>
      <c r="G16502" t="s">
        <v>89</v>
      </c>
      <c r="H16502" t="s">
        <v>93</v>
      </c>
    </row>
    <row r="16503" spans="1:8" x14ac:dyDescent="0.25">
      <c r="A16503" t="s">
        <v>493</v>
      </c>
      <c r="B16503" t="s">
        <v>11704</v>
      </c>
      <c r="C16503" t="s">
        <v>89</v>
      </c>
      <c r="D16503" t="s">
        <v>11705</v>
      </c>
      <c r="E16503" t="s">
        <v>1160</v>
      </c>
      <c r="F16503" t="s">
        <v>89</v>
      </c>
      <c r="G16503" t="s">
        <v>89</v>
      </c>
      <c r="H16503" t="s">
        <v>93</v>
      </c>
    </row>
    <row r="16504" spans="1:8" x14ac:dyDescent="0.25">
      <c r="A16504" t="s">
        <v>493</v>
      </c>
      <c r="B16504" t="s">
        <v>11706</v>
      </c>
      <c r="C16504" t="s">
        <v>89</v>
      </c>
      <c r="D16504" t="s">
        <v>11702</v>
      </c>
      <c r="E16504" t="s">
        <v>1395</v>
      </c>
      <c r="F16504" t="s">
        <v>89</v>
      </c>
      <c r="G16504" t="s">
        <v>89</v>
      </c>
      <c r="H16504" t="s">
        <v>93</v>
      </c>
    </row>
    <row r="16505" spans="1:8" x14ac:dyDescent="0.25">
      <c r="A16505" t="s">
        <v>493</v>
      </c>
      <c r="B16505" t="s">
        <v>11707</v>
      </c>
      <c r="C16505" t="s">
        <v>89</v>
      </c>
      <c r="D16505" t="s">
        <v>11708</v>
      </c>
      <c r="E16505" t="s">
        <v>1160</v>
      </c>
      <c r="F16505" t="s">
        <v>89</v>
      </c>
      <c r="G16505" t="s">
        <v>89</v>
      </c>
      <c r="H16505" t="s">
        <v>93</v>
      </c>
    </row>
    <row r="16506" spans="1:8" x14ac:dyDescent="0.25">
      <c r="A16506" t="s">
        <v>493</v>
      </c>
      <c r="B16506" t="s">
        <v>11709</v>
      </c>
      <c r="C16506" t="s">
        <v>89</v>
      </c>
      <c r="D16506" t="s">
        <v>11710</v>
      </c>
      <c r="E16506" t="s">
        <v>1395</v>
      </c>
      <c r="F16506" t="s">
        <v>89</v>
      </c>
      <c r="G16506" t="s">
        <v>89</v>
      </c>
      <c r="H16506" t="s">
        <v>93</v>
      </c>
    </row>
    <row r="16507" spans="1:8" x14ac:dyDescent="0.25">
      <c r="A16507" t="s">
        <v>493</v>
      </c>
      <c r="B16507" t="s">
        <v>11629</v>
      </c>
      <c r="C16507" t="s">
        <v>89</v>
      </c>
      <c r="D16507" t="s">
        <v>11630</v>
      </c>
      <c r="E16507" t="s">
        <v>1102</v>
      </c>
      <c r="F16507" t="s">
        <v>89</v>
      </c>
      <c r="G16507" t="s">
        <v>89</v>
      </c>
      <c r="H16507" t="s">
        <v>93</v>
      </c>
    </row>
    <row r="16508" spans="1:8" x14ac:dyDescent="0.25">
      <c r="A16508" t="s">
        <v>493</v>
      </c>
      <c r="B16508" t="s">
        <v>11711</v>
      </c>
      <c r="C16508" t="s">
        <v>89</v>
      </c>
      <c r="D16508" t="s">
        <v>11712</v>
      </c>
      <c r="E16508" t="s">
        <v>1160</v>
      </c>
      <c r="F16508" t="s">
        <v>89</v>
      </c>
      <c r="G16508" t="s">
        <v>89</v>
      </c>
      <c r="H16508" t="s">
        <v>93</v>
      </c>
    </row>
    <row r="16509" spans="1:8" x14ac:dyDescent="0.25">
      <c r="A16509" t="s">
        <v>493</v>
      </c>
      <c r="B16509" t="s">
        <v>11713</v>
      </c>
      <c r="C16509" t="s">
        <v>89</v>
      </c>
      <c r="D16509" t="s">
        <v>11714</v>
      </c>
      <c r="E16509" t="s">
        <v>1160</v>
      </c>
      <c r="F16509" t="s">
        <v>89</v>
      </c>
      <c r="G16509" t="s">
        <v>89</v>
      </c>
      <c r="H16509" t="s">
        <v>93</v>
      </c>
    </row>
    <row r="16510" spans="1:8" x14ac:dyDescent="0.25">
      <c r="A16510" t="s">
        <v>493</v>
      </c>
      <c r="B16510" t="s">
        <v>11715</v>
      </c>
      <c r="C16510" t="s">
        <v>89</v>
      </c>
      <c r="D16510" t="s">
        <v>11716</v>
      </c>
      <c r="E16510" t="s">
        <v>1102</v>
      </c>
      <c r="F16510" t="s">
        <v>89</v>
      </c>
      <c r="G16510" t="s">
        <v>89</v>
      </c>
      <c r="H16510" t="s">
        <v>93</v>
      </c>
    </row>
    <row r="16511" spans="1:8" x14ac:dyDescent="0.25">
      <c r="A16511" t="s">
        <v>493</v>
      </c>
      <c r="B16511" t="s">
        <v>11717</v>
      </c>
      <c r="C16511" t="s">
        <v>89</v>
      </c>
      <c r="D16511" t="s">
        <v>11718</v>
      </c>
      <c r="E16511" t="s">
        <v>1102</v>
      </c>
      <c r="F16511" t="s">
        <v>89</v>
      </c>
      <c r="G16511" t="s">
        <v>89</v>
      </c>
      <c r="H16511" t="s">
        <v>93</v>
      </c>
    </row>
    <row r="16512" spans="1:8" x14ac:dyDescent="0.25">
      <c r="A16512" t="s">
        <v>493</v>
      </c>
      <c r="B16512" t="s">
        <v>11719</v>
      </c>
      <c r="C16512" t="s">
        <v>89</v>
      </c>
      <c r="D16512" t="s">
        <v>11720</v>
      </c>
      <c r="E16512" t="s">
        <v>1102</v>
      </c>
      <c r="F16512" t="s">
        <v>89</v>
      </c>
      <c r="G16512" t="s">
        <v>89</v>
      </c>
      <c r="H16512" t="s">
        <v>93</v>
      </c>
    </row>
    <row r="16513" spans="1:8" x14ac:dyDescent="0.25">
      <c r="A16513" t="s">
        <v>493</v>
      </c>
      <c r="B16513" t="s">
        <v>11721</v>
      </c>
      <c r="C16513" t="s">
        <v>89</v>
      </c>
      <c r="D16513" t="s">
        <v>11722</v>
      </c>
      <c r="E16513" t="s">
        <v>1258</v>
      </c>
      <c r="F16513" t="s">
        <v>89</v>
      </c>
      <c r="G16513" t="s">
        <v>89</v>
      </c>
      <c r="H16513" t="s">
        <v>93</v>
      </c>
    </row>
    <row r="16514" spans="1:8" x14ac:dyDescent="0.25">
      <c r="A16514" t="s">
        <v>493</v>
      </c>
      <c r="B16514" t="s">
        <v>3489</v>
      </c>
      <c r="C16514" t="s">
        <v>89</v>
      </c>
      <c r="D16514" t="s">
        <v>11633</v>
      </c>
      <c r="E16514" t="s">
        <v>1258</v>
      </c>
      <c r="F16514" t="s">
        <v>89</v>
      </c>
      <c r="G16514" t="s">
        <v>89</v>
      </c>
      <c r="H16514" t="s">
        <v>93</v>
      </c>
    </row>
    <row r="16515" spans="1:8" x14ac:dyDescent="0.25">
      <c r="A16515" t="s">
        <v>493</v>
      </c>
      <c r="B16515" t="s">
        <v>7930</v>
      </c>
      <c r="C16515" t="s">
        <v>89</v>
      </c>
      <c r="D16515" t="s">
        <v>11723</v>
      </c>
      <c r="E16515" t="s">
        <v>1265</v>
      </c>
      <c r="F16515" t="s">
        <v>89</v>
      </c>
      <c r="G16515" t="s">
        <v>89</v>
      </c>
      <c r="H16515" t="s">
        <v>93</v>
      </c>
    </row>
    <row r="16516" spans="1:8" x14ac:dyDescent="0.25">
      <c r="A16516" t="s">
        <v>493</v>
      </c>
      <c r="B16516" t="s">
        <v>5328</v>
      </c>
      <c r="C16516" t="s">
        <v>89</v>
      </c>
      <c r="D16516" t="s">
        <v>11724</v>
      </c>
      <c r="E16516" t="s">
        <v>1258</v>
      </c>
      <c r="F16516" t="s">
        <v>89</v>
      </c>
      <c r="G16516" t="s">
        <v>89</v>
      </c>
      <c r="H16516" t="s">
        <v>93</v>
      </c>
    </row>
    <row r="16517" spans="1:8" x14ac:dyDescent="0.25">
      <c r="A16517" t="s">
        <v>493</v>
      </c>
      <c r="B16517" t="s">
        <v>3488</v>
      </c>
      <c r="C16517" t="s">
        <v>89</v>
      </c>
      <c r="D16517" t="s">
        <v>11725</v>
      </c>
      <c r="E16517" t="s">
        <v>1265</v>
      </c>
      <c r="F16517" t="s">
        <v>89</v>
      </c>
      <c r="G16517" t="s">
        <v>89</v>
      </c>
      <c r="H16517" t="s">
        <v>93</v>
      </c>
    </row>
    <row r="16518" spans="1:8" x14ac:dyDescent="0.25">
      <c r="A16518" t="s">
        <v>493</v>
      </c>
      <c r="B16518" t="s">
        <v>3464</v>
      </c>
      <c r="C16518" t="s">
        <v>89</v>
      </c>
      <c r="D16518" t="s">
        <v>11726</v>
      </c>
      <c r="E16518" t="s">
        <v>1258</v>
      </c>
      <c r="F16518" t="s">
        <v>89</v>
      </c>
      <c r="G16518" t="s">
        <v>89</v>
      </c>
      <c r="H16518" t="s">
        <v>93</v>
      </c>
    </row>
    <row r="16519" spans="1:8" x14ac:dyDescent="0.25">
      <c r="A16519" t="s">
        <v>493</v>
      </c>
      <c r="B16519" t="s">
        <v>7944</v>
      </c>
      <c r="C16519" t="s">
        <v>89</v>
      </c>
      <c r="D16519" t="s">
        <v>11727</v>
      </c>
      <c r="E16519" t="s">
        <v>1349</v>
      </c>
      <c r="F16519" t="s">
        <v>89</v>
      </c>
      <c r="G16519" t="s">
        <v>89</v>
      </c>
      <c r="H16519" t="s">
        <v>93</v>
      </c>
    </row>
    <row r="16520" spans="1:8" x14ac:dyDescent="0.25">
      <c r="A16520" t="s">
        <v>493</v>
      </c>
      <c r="B16520" t="s">
        <v>11728</v>
      </c>
      <c r="C16520" t="s">
        <v>89</v>
      </c>
      <c r="D16520" t="s">
        <v>11729</v>
      </c>
      <c r="E16520" t="s">
        <v>1258</v>
      </c>
      <c r="F16520" t="s">
        <v>89</v>
      </c>
      <c r="G16520" t="s">
        <v>89</v>
      </c>
      <c r="H16520" t="s">
        <v>93</v>
      </c>
    </row>
    <row r="16521" spans="1:8" x14ac:dyDescent="0.25">
      <c r="A16521" t="s">
        <v>493</v>
      </c>
      <c r="B16521" t="s">
        <v>11730</v>
      </c>
      <c r="C16521" t="s">
        <v>89</v>
      </c>
      <c r="D16521" t="s">
        <v>11731</v>
      </c>
      <c r="E16521" t="s">
        <v>1258</v>
      </c>
      <c r="F16521" t="s">
        <v>89</v>
      </c>
      <c r="G16521" t="s">
        <v>89</v>
      </c>
      <c r="H16521" t="s">
        <v>93</v>
      </c>
    </row>
    <row r="16522" spans="1:8" x14ac:dyDescent="0.25">
      <c r="A16522" t="s">
        <v>493</v>
      </c>
      <c r="B16522" t="s">
        <v>1649</v>
      </c>
      <c r="C16522" t="s">
        <v>89</v>
      </c>
      <c r="D16522" t="s">
        <v>11732</v>
      </c>
      <c r="E16522" t="s">
        <v>1093</v>
      </c>
      <c r="F16522" t="s">
        <v>89</v>
      </c>
      <c r="G16522" t="s">
        <v>89</v>
      </c>
      <c r="H16522" t="s">
        <v>93</v>
      </c>
    </row>
    <row r="16523" spans="1:8" x14ac:dyDescent="0.25">
      <c r="A16523" t="s">
        <v>493</v>
      </c>
      <c r="B16523" t="s">
        <v>2260</v>
      </c>
      <c r="C16523" t="s">
        <v>89</v>
      </c>
      <c r="D16523" t="s">
        <v>11733</v>
      </c>
      <c r="E16523" t="s">
        <v>1524</v>
      </c>
      <c r="F16523" t="s">
        <v>89</v>
      </c>
      <c r="G16523" t="s">
        <v>89</v>
      </c>
      <c r="H16523" t="s">
        <v>93</v>
      </c>
    </row>
    <row r="16524" spans="1:8" x14ac:dyDescent="0.25">
      <c r="A16524" t="s">
        <v>493</v>
      </c>
      <c r="B16524" t="s">
        <v>3400</v>
      </c>
      <c r="C16524" t="s">
        <v>89</v>
      </c>
      <c r="D16524" t="s">
        <v>11634</v>
      </c>
      <c r="E16524" t="s">
        <v>1524</v>
      </c>
      <c r="F16524" t="s">
        <v>89</v>
      </c>
      <c r="G16524" t="s">
        <v>89</v>
      </c>
      <c r="H16524" t="s">
        <v>93</v>
      </c>
    </row>
    <row r="16525" spans="1:8" x14ac:dyDescent="0.25">
      <c r="A16525" t="s">
        <v>493</v>
      </c>
      <c r="B16525" t="s">
        <v>2532</v>
      </c>
      <c r="C16525" t="s">
        <v>89</v>
      </c>
      <c r="D16525" t="s">
        <v>11734</v>
      </c>
      <c r="E16525" t="s">
        <v>1485</v>
      </c>
      <c r="F16525" t="s">
        <v>89</v>
      </c>
      <c r="G16525" t="s">
        <v>89</v>
      </c>
      <c r="H16525" t="s">
        <v>93</v>
      </c>
    </row>
    <row r="16526" spans="1:8" x14ac:dyDescent="0.25">
      <c r="A16526" t="s">
        <v>493</v>
      </c>
      <c r="B16526" t="s">
        <v>11735</v>
      </c>
      <c r="C16526" t="s">
        <v>89</v>
      </c>
      <c r="D16526" t="s">
        <v>11736</v>
      </c>
      <c r="E16526" t="s">
        <v>1097</v>
      </c>
      <c r="F16526" t="s">
        <v>89</v>
      </c>
      <c r="G16526" t="s">
        <v>89</v>
      </c>
      <c r="H16526" t="s">
        <v>93</v>
      </c>
    </row>
    <row r="16527" spans="1:8" x14ac:dyDescent="0.25">
      <c r="A16527" t="s">
        <v>493</v>
      </c>
      <c r="B16527" t="s">
        <v>5714</v>
      </c>
      <c r="C16527" t="s">
        <v>89</v>
      </c>
      <c r="D16527" t="s">
        <v>7564</v>
      </c>
      <c r="E16527" t="s">
        <v>1278</v>
      </c>
      <c r="F16527" t="s">
        <v>89</v>
      </c>
      <c r="G16527" t="s">
        <v>89</v>
      </c>
      <c r="H16527" t="s">
        <v>93</v>
      </c>
    </row>
    <row r="16528" spans="1:8" x14ac:dyDescent="0.25">
      <c r="A16528" t="s">
        <v>493</v>
      </c>
      <c r="B16528" t="s">
        <v>11737</v>
      </c>
      <c r="C16528" t="s">
        <v>89</v>
      </c>
      <c r="D16528" t="s">
        <v>11738</v>
      </c>
      <c r="E16528" t="s">
        <v>1258</v>
      </c>
      <c r="F16528" t="s">
        <v>89</v>
      </c>
      <c r="G16528" t="s">
        <v>89</v>
      </c>
      <c r="H16528" t="s">
        <v>93</v>
      </c>
    </row>
    <row r="16529" spans="1:8" x14ac:dyDescent="0.25">
      <c r="A16529" t="s">
        <v>493</v>
      </c>
      <c r="B16529" t="s">
        <v>11739</v>
      </c>
      <c r="C16529" t="s">
        <v>89</v>
      </c>
      <c r="D16529" t="s">
        <v>11740</v>
      </c>
      <c r="E16529" t="s">
        <v>1097</v>
      </c>
      <c r="F16529" t="s">
        <v>89</v>
      </c>
      <c r="G16529" t="s">
        <v>89</v>
      </c>
      <c r="H16529" t="s">
        <v>93</v>
      </c>
    </row>
    <row r="16530" spans="1:8" x14ac:dyDescent="0.25">
      <c r="A16530" t="s">
        <v>493</v>
      </c>
      <c r="B16530" t="s">
        <v>11741</v>
      </c>
      <c r="C16530" t="s">
        <v>89</v>
      </c>
      <c r="D16530" t="s">
        <v>89</v>
      </c>
      <c r="E16530" t="s">
        <v>1286</v>
      </c>
      <c r="F16530" t="s">
        <v>89</v>
      </c>
      <c r="G16530" t="s">
        <v>89</v>
      </c>
      <c r="H16530" t="s">
        <v>93</v>
      </c>
    </row>
    <row r="16531" spans="1:8" x14ac:dyDescent="0.25">
      <c r="A16531" t="s">
        <v>493</v>
      </c>
      <c r="B16531" t="s">
        <v>11742</v>
      </c>
      <c r="C16531" t="s">
        <v>89</v>
      </c>
      <c r="D16531" t="s">
        <v>11743</v>
      </c>
      <c r="E16531" t="s">
        <v>1133</v>
      </c>
      <c r="F16531" t="s">
        <v>89</v>
      </c>
      <c r="G16531" t="s">
        <v>89</v>
      </c>
      <c r="H16531" t="s">
        <v>93</v>
      </c>
    </row>
    <row r="16532" spans="1:8" x14ac:dyDescent="0.25">
      <c r="A16532" t="s">
        <v>493</v>
      </c>
      <c r="B16532" t="s">
        <v>11744</v>
      </c>
      <c r="C16532" t="s">
        <v>89</v>
      </c>
      <c r="D16532" t="s">
        <v>89</v>
      </c>
      <c r="E16532" t="s">
        <v>1129</v>
      </c>
      <c r="F16532" t="s">
        <v>89</v>
      </c>
      <c r="G16532" t="s">
        <v>89</v>
      </c>
      <c r="H16532" t="s">
        <v>93</v>
      </c>
    </row>
    <row r="16533" spans="1:8" x14ac:dyDescent="0.25">
      <c r="A16533" t="s">
        <v>493</v>
      </c>
      <c r="B16533" t="s">
        <v>11745</v>
      </c>
      <c r="C16533" t="s">
        <v>89</v>
      </c>
      <c r="D16533" t="s">
        <v>89</v>
      </c>
      <c r="E16533" t="s">
        <v>1129</v>
      </c>
      <c r="F16533" t="s">
        <v>89</v>
      </c>
      <c r="G16533" t="s">
        <v>89</v>
      </c>
      <c r="H16533" t="s">
        <v>93</v>
      </c>
    </row>
    <row r="16534" spans="1:8" x14ac:dyDescent="0.25">
      <c r="A16534" t="s">
        <v>493</v>
      </c>
      <c r="B16534" t="s">
        <v>1122</v>
      </c>
      <c r="C16534" t="s">
        <v>89</v>
      </c>
      <c r="D16534" t="s">
        <v>89</v>
      </c>
      <c r="E16534" t="s">
        <v>1335</v>
      </c>
      <c r="F16534" t="s">
        <v>89</v>
      </c>
      <c r="G16534" t="s">
        <v>89</v>
      </c>
      <c r="H16534" t="s">
        <v>93</v>
      </c>
    </row>
    <row r="16535" spans="1:8" x14ac:dyDescent="0.25">
      <c r="A16535" t="s">
        <v>493</v>
      </c>
      <c r="B16535" t="s">
        <v>11746</v>
      </c>
      <c r="C16535" t="s">
        <v>89</v>
      </c>
      <c r="D16535" t="s">
        <v>89</v>
      </c>
      <c r="E16535" t="s">
        <v>1196</v>
      </c>
      <c r="F16535" t="s">
        <v>89</v>
      </c>
      <c r="G16535" t="s">
        <v>89</v>
      </c>
      <c r="H16535" t="s">
        <v>93</v>
      </c>
    </row>
    <row r="16536" spans="1:8" x14ac:dyDescent="0.25">
      <c r="A16536" t="s">
        <v>493</v>
      </c>
      <c r="B16536" t="s">
        <v>1489</v>
      </c>
      <c r="C16536" t="s">
        <v>89</v>
      </c>
      <c r="D16536" t="s">
        <v>89</v>
      </c>
      <c r="E16536" t="s">
        <v>1135</v>
      </c>
      <c r="F16536" t="s">
        <v>89</v>
      </c>
      <c r="G16536" t="s">
        <v>89</v>
      </c>
      <c r="H16536" t="s">
        <v>93</v>
      </c>
    </row>
    <row r="16537" spans="1:8" x14ac:dyDescent="0.25">
      <c r="A16537" t="s">
        <v>493</v>
      </c>
      <c r="B16537" t="s">
        <v>1124</v>
      </c>
      <c r="C16537" t="s">
        <v>89</v>
      </c>
      <c r="D16537" t="s">
        <v>89</v>
      </c>
      <c r="E16537" t="s">
        <v>1335</v>
      </c>
      <c r="F16537" t="s">
        <v>89</v>
      </c>
      <c r="G16537" t="s">
        <v>89</v>
      </c>
      <c r="H16537" t="s">
        <v>93</v>
      </c>
    </row>
    <row r="16538" spans="1:8" x14ac:dyDescent="0.25">
      <c r="A16538" t="s">
        <v>493</v>
      </c>
      <c r="B16538" t="s">
        <v>1125</v>
      </c>
      <c r="C16538" t="s">
        <v>89</v>
      </c>
      <c r="D16538" t="s">
        <v>89</v>
      </c>
      <c r="E16538" t="s">
        <v>1335</v>
      </c>
      <c r="F16538" t="s">
        <v>89</v>
      </c>
      <c r="G16538" t="s">
        <v>89</v>
      </c>
      <c r="H16538" t="s">
        <v>93</v>
      </c>
    </row>
    <row r="16539" spans="1:8" x14ac:dyDescent="0.25">
      <c r="A16539" t="s">
        <v>493</v>
      </c>
      <c r="B16539" t="s">
        <v>8262</v>
      </c>
      <c r="C16539" t="s">
        <v>89</v>
      </c>
      <c r="D16539" t="s">
        <v>89</v>
      </c>
      <c r="E16539" t="s">
        <v>1335</v>
      </c>
      <c r="F16539" t="s">
        <v>89</v>
      </c>
      <c r="G16539" t="s">
        <v>89</v>
      </c>
      <c r="H16539" t="s">
        <v>93</v>
      </c>
    </row>
    <row r="16540" spans="1:8" x14ac:dyDescent="0.25">
      <c r="A16540" t="s">
        <v>493</v>
      </c>
      <c r="B16540" t="s">
        <v>1200</v>
      </c>
      <c r="C16540" t="s">
        <v>89</v>
      </c>
      <c r="D16540" t="s">
        <v>89</v>
      </c>
      <c r="E16540" t="s">
        <v>1129</v>
      </c>
      <c r="F16540" t="s">
        <v>89</v>
      </c>
      <c r="G16540" t="s">
        <v>89</v>
      </c>
      <c r="H16540" t="s">
        <v>93</v>
      </c>
    </row>
    <row r="16541" spans="1:8" x14ac:dyDescent="0.25">
      <c r="A16541" t="s">
        <v>493</v>
      </c>
      <c r="B16541" t="s">
        <v>1438</v>
      </c>
      <c r="C16541" t="s">
        <v>89</v>
      </c>
      <c r="D16541" t="s">
        <v>89</v>
      </c>
      <c r="E16541" t="s">
        <v>1218</v>
      </c>
      <c r="F16541" t="s">
        <v>89</v>
      </c>
      <c r="G16541" t="s">
        <v>89</v>
      </c>
      <c r="H16541" t="s">
        <v>93</v>
      </c>
    </row>
    <row r="16542" spans="1:8" x14ac:dyDescent="0.25">
      <c r="A16542" t="s">
        <v>493</v>
      </c>
      <c r="B16542" t="s">
        <v>1130</v>
      </c>
      <c r="C16542" t="s">
        <v>89</v>
      </c>
      <c r="D16542" t="s">
        <v>89</v>
      </c>
      <c r="E16542" t="s">
        <v>1129</v>
      </c>
      <c r="F16542" t="s">
        <v>89</v>
      </c>
      <c r="G16542" t="s">
        <v>89</v>
      </c>
      <c r="H16542" t="s">
        <v>93</v>
      </c>
    </row>
    <row r="16543" spans="1:8" x14ac:dyDescent="0.25">
      <c r="A16543" t="s">
        <v>493</v>
      </c>
      <c r="B16543" t="s">
        <v>1132</v>
      </c>
      <c r="C16543" t="s">
        <v>89</v>
      </c>
      <c r="D16543" t="s">
        <v>89</v>
      </c>
      <c r="E16543" t="s">
        <v>1202</v>
      </c>
      <c r="F16543" t="s">
        <v>89</v>
      </c>
      <c r="G16543" t="s">
        <v>89</v>
      </c>
      <c r="H16543" t="s">
        <v>93</v>
      </c>
    </row>
    <row r="16544" spans="1:8" x14ac:dyDescent="0.25">
      <c r="A16544" t="s">
        <v>493</v>
      </c>
      <c r="B16544" t="s">
        <v>1268</v>
      </c>
      <c r="C16544" t="s">
        <v>89</v>
      </c>
      <c r="D16544" t="s">
        <v>89</v>
      </c>
      <c r="E16544" t="s">
        <v>1135</v>
      </c>
      <c r="F16544" t="s">
        <v>89</v>
      </c>
      <c r="G16544" t="s">
        <v>89</v>
      </c>
      <c r="H16544" t="s">
        <v>93</v>
      </c>
    </row>
    <row r="16545" spans="1:8" x14ac:dyDescent="0.25">
      <c r="A16545" t="s">
        <v>493</v>
      </c>
      <c r="B16545" t="s">
        <v>3500</v>
      </c>
      <c r="C16545" t="s">
        <v>89</v>
      </c>
      <c r="D16545" t="s">
        <v>11747</v>
      </c>
      <c r="E16545" t="s">
        <v>1129</v>
      </c>
      <c r="F16545" t="s">
        <v>89</v>
      </c>
      <c r="G16545" t="s">
        <v>89</v>
      </c>
      <c r="H16545" t="s">
        <v>93</v>
      </c>
    </row>
    <row r="16546" spans="1:8" x14ac:dyDescent="0.25">
      <c r="A16546" t="s">
        <v>493</v>
      </c>
      <c r="B16546" t="s">
        <v>5340</v>
      </c>
      <c r="C16546" t="s">
        <v>89</v>
      </c>
      <c r="D16546" t="s">
        <v>89</v>
      </c>
      <c r="E16546" t="s">
        <v>1133</v>
      </c>
      <c r="F16546" t="s">
        <v>89</v>
      </c>
      <c r="G16546" t="s">
        <v>89</v>
      </c>
      <c r="H16546" t="s">
        <v>93</v>
      </c>
    </row>
    <row r="16547" spans="1:8" x14ac:dyDescent="0.25">
      <c r="A16547" t="s">
        <v>493</v>
      </c>
      <c r="B16547" t="s">
        <v>11748</v>
      </c>
      <c r="C16547" t="s">
        <v>89</v>
      </c>
      <c r="D16547" t="s">
        <v>89</v>
      </c>
      <c r="E16547" t="s">
        <v>1133</v>
      </c>
      <c r="F16547" t="s">
        <v>89</v>
      </c>
      <c r="G16547" t="s">
        <v>89</v>
      </c>
      <c r="H16547" t="s">
        <v>93</v>
      </c>
    </row>
    <row r="16548" spans="1:8" x14ac:dyDescent="0.25">
      <c r="A16548" t="s">
        <v>493</v>
      </c>
      <c r="B16548" t="s">
        <v>9304</v>
      </c>
      <c r="C16548" t="s">
        <v>89</v>
      </c>
      <c r="D16548" t="s">
        <v>89</v>
      </c>
      <c r="E16548" t="s">
        <v>1133</v>
      </c>
      <c r="F16548" t="s">
        <v>89</v>
      </c>
      <c r="G16548" t="s">
        <v>89</v>
      </c>
      <c r="H16548" t="s">
        <v>93</v>
      </c>
    </row>
    <row r="16549" spans="1:8" x14ac:dyDescent="0.25">
      <c r="A16549" t="s">
        <v>493</v>
      </c>
      <c r="B16549" t="s">
        <v>4367</v>
      </c>
      <c r="C16549" t="s">
        <v>89</v>
      </c>
      <c r="D16549" t="s">
        <v>89</v>
      </c>
      <c r="E16549" t="s">
        <v>1133</v>
      </c>
      <c r="F16549" t="s">
        <v>89</v>
      </c>
      <c r="G16549" t="s">
        <v>89</v>
      </c>
      <c r="H16549" t="s">
        <v>93</v>
      </c>
    </row>
    <row r="16550" spans="1:8" x14ac:dyDescent="0.25">
      <c r="A16550" t="s">
        <v>493</v>
      </c>
      <c r="B16550" t="s">
        <v>2543</v>
      </c>
      <c r="C16550" t="s">
        <v>89</v>
      </c>
      <c r="D16550" t="s">
        <v>89</v>
      </c>
      <c r="E16550" t="s">
        <v>1133</v>
      </c>
      <c r="F16550" t="s">
        <v>89</v>
      </c>
      <c r="G16550" t="s">
        <v>89</v>
      </c>
      <c r="H16550" t="s">
        <v>93</v>
      </c>
    </row>
    <row r="16551" spans="1:8" x14ac:dyDescent="0.25">
      <c r="A16551" t="s">
        <v>493</v>
      </c>
      <c r="B16551" t="s">
        <v>1138</v>
      </c>
      <c r="C16551" t="s">
        <v>89</v>
      </c>
      <c r="D16551" t="s">
        <v>89</v>
      </c>
      <c r="E16551" t="s">
        <v>1139</v>
      </c>
      <c r="F16551" t="s">
        <v>89</v>
      </c>
      <c r="G16551" t="s">
        <v>89</v>
      </c>
      <c r="H16551" t="s">
        <v>93</v>
      </c>
    </row>
    <row r="16552" spans="1:8" x14ac:dyDescent="0.25">
      <c r="A16552" t="s">
        <v>494</v>
      </c>
      <c r="B16552" t="s">
        <v>1312</v>
      </c>
      <c r="C16552" t="s">
        <v>89</v>
      </c>
      <c r="D16552" t="s">
        <v>11749</v>
      </c>
      <c r="E16552" t="s">
        <v>1164</v>
      </c>
      <c r="F16552" t="s">
        <v>89</v>
      </c>
      <c r="G16552" t="s">
        <v>89</v>
      </c>
      <c r="H16552" t="s">
        <v>93</v>
      </c>
    </row>
    <row r="16553" spans="1:8" x14ac:dyDescent="0.25">
      <c r="A16553" t="s">
        <v>494</v>
      </c>
      <c r="B16553" t="s">
        <v>10377</v>
      </c>
      <c r="C16553" t="s">
        <v>89</v>
      </c>
      <c r="D16553" t="s">
        <v>11750</v>
      </c>
      <c r="E16553" t="s">
        <v>1164</v>
      </c>
      <c r="F16553" t="s">
        <v>89</v>
      </c>
      <c r="G16553" t="s">
        <v>89</v>
      </c>
      <c r="H16553" t="s">
        <v>93</v>
      </c>
    </row>
    <row r="16554" spans="1:8" x14ac:dyDescent="0.25">
      <c r="A16554" t="s">
        <v>494</v>
      </c>
      <c r="B16554" t="s">
        <v>1404</v>
      </c>
      <c r="C16554" t="s">
        <v>89</v>
      </c>
      <c r="D16554" t="s">
        <v>11749</v>
      </c>
      <c r="E16554" t="s">
        <v>1164</v>
      </c>
      <c r="F16554" t="s">
        <v>89</v>
      </c>
      <c r="G16554" t="s">
        <v>89</v>
      </c>
      <c r="H16554" t="s">
        <v>93</v>
      </c>
    </row>
    <row r="16555" spans="1:8" x14ac:dyDescent="0.25">
      <c r="A16555" t="s">
        <v>494</v>
      </c>
      <c r="B16555" t="s">
        <v>3737</v>
      </c>
      <c r="C16555" t="s">
        <v>89</v>
      </c>
      <c r="D16555" t="s">
        <v>11749</v>
      </c>
      <c r="E16555" t="s">
        <v>1485</v>
      </c>
      <c r="F16555" t="s">
        <v>89</v>
      </c>
      <c r="G16555" t="s">
        <v>89</v>
      </c>
      <c r="H16555" t="s">
        <v>93</v>
      </c>
    </row>
    <row r="16556" spans="1:8" x14ac:dyDescent="0.25">
      <c r="A16556" t="s">
        <v>494</v>
      </c>
      <c r="B16556" t="s">
        <v>1329</v>
      </c>
      <c r="C16556" t="s">
        <v>89</v>
      </c>
      <c r="D16556" t="s">
        <v>89</v>
      </c>
      <c r="E16556" t="s">
        <v>1162</v>
      </c>
      <c r="F16556" t="s">
        <v>89</v>
      </c>
      <c r="G16556" t="s">
        <v>89</v>
      </c>
      <c r="H16556" t="s">
        <v>93</v>
      </c>
    </row>
    <row r="16557" spans="1:8" x14ac:dyDescent="0.25">
      <c r="A16557" t="s">
        <v>494</v>
      </c>
      <c r="B16557" t="s">
        <v>1312</v>
      </c>
      <c r="C16557" t="s">
        <v>89</v>
      </c>
      <c r="D16557" t="s">
        <v>11749</v>
      </c>
      <c r="E16557" t="s">
        <v>1164</v>
      </c>
      <c r="F16557" t="s">
        <v>89</v>
      </c>
      <c r="G16557" t="s">
        <v>89</v>
      </c>
      <c r="H16557" t="s">
        <v>93</v>
      </c>
    </row>
    <row r="16558" spans="1:8" x14ac:dyDescent="0.25">
      <c r="A16558" t="s">
        <v>494</v>
      </c>
      <c r="B16558" t="s">
        <v>2210</v>
      </c>
      <c r="C16558" t="s">
        <v>89</v>
      </c>
      <c r="D16558" t="s">
        <v>11749</v>
      </c>
      <c r="E16558" t="s">
        <v>1164</v>
      </c>
      <c r="F16558" t="s">
        <v>89</v>
      </c>
      <c r="G16558" t="s">
        <v>89</v>
      </c>
      <c r="H16558" t="s">
        <v>93</v>
      </c>
    </row>
    <row r="16559" spans="1:8" x14ac:dyDescent="0.25">
      <c r="A16559" t="s">
        <v>494</v>
      </c>
      <c r="B16559" t="s">
        <v>2211</v>
      </c>
      <c r="C16559" t="s">
        <v>89</v>
      </c>
      <c r="D16559" t="s">
        <v>11751</v>
      </c>
      <c r="E16559" t="s">
        <v>1742</v>
      </c>
      <c r="F16559" t="s">
        <v>89</v>
      </c>
      <c r="G16559" t="s">
        <v>89</v>
      </c>
      <c r="H16559" t="s">
        <v>93</v>
      </c>
    </row>
    <row r="16560" spans="1:8" x14ac:dyDescent="0.25">
      <c r="A16560" t="s">
        <v>494</v>
      </c>
      <c r="B16560" t="s">
        <v>1314</v>
      </c>
      <c r="C16560" t="s">
        <v>89</v>
      </c>
      <c r="D16560" t="s">
        <v>11749</v>
      </c>
      <c r="E16560" t="s">
        <v>1164</v>
      </c>
      <c r="F16560" t="s">
        <v>89</v>
      </c>
      <c r="G16560" t="s">
        <v>89</v>
      </c>
      <c r="H16560" t="s">
        <v>93</v>
      </c>
    </row>
    <row r="16561" spans="1:8" x14ac:dyDescent="0.25">
      <c r="A16561" t="s">
        <v>494</v>
      </c>
      <c r="B16561" t="s">
        <v>1256</v>
      </c>
      <c r="C16561" t="s">
        <v>89</v>
      </c>
      <c r="D16561" t="s">
        <v>11749</v>
      </c>
      <c r="E16561" t="s">
        <v>1485</v>
      </c>
      <c r="F16561" t="s">
        <v>89</v>
      </c>
      <c r="G16561" t="s">
        <v>89</v>
      </c>
      <c r="H16561" t="s">
        <v>93</v>
      </c>
    </row>
    <row r="16562" spans="1:8" x14ac:dyDescent="0.25">
      <c r="A16562" t="s">
        <v>494</v>
      </c>
      <c r="B16562" t="s">
        <v>3737</v>
      </c>
      <c r="C16562" t="s">
        <v>89</v>
      </c>
      <c r="D16562" t="s">
        <v>11749</v>
      </c>
      <c r="E16562" t="s">
        <v>1485</v>
      </c>
      <c r="F16562" t="s">
        <v>89</v>
      </c>
      <c r="G16562" t="s">
        <v>89</v>
      </c>
      <c r="H16562" t="s">
        <v>93</v>
      </c>
    </row>
    <row r="16563" spans="1:8" x14ac:dyDescent="0.25">
      <c r="A16563" t="s">
        <v>494</v>
      </c>
      <c r="B16563" t="s">
        <v>1403</v>
      </c>
      <c r="C16563" t="s">
        <v>89</v>
      </c>
      <c r="D16563" t="s">
        <v>11749</v>
      </c>
      <c r="E16563" t="s">
        <v>1164</v>
      </c>
      <c r="F16563" t="s">
        <v>89</v>
      </c>
      <c r="G16563" t="s">
        <v>89</v>
      </c>
      <c r="H16563" t="s">
        <v>93</v>
      </c>
    </row>
    <row r="16564" spans="1:8" x14ac:dyDescent="0.25">
      <c r="A16564" t="s">
        <v>494</v>
      </c>
      <c r="B16564" t="s">
        <v>1404</v>
      </c>
      <c r="C16564" t="s">
        <v>89</v>
      </c>
      <c r="D16564" t="s">
        <v>11749</v>
      </c>
      <c r="E16564" t="s">
        <v>1164</v>
      </c>
      <c r="F16564" t="s">
        <v>89</v>
      </c>
      <c r="G16564" t="s">
        <v>89</v>
      </c>
      <c r="H16564" t="s">
        <v>93</v>
      </c>
    </row>
    <row r="16565" spans="1:8" x14ac:dyDescent="0.25">
      <c r="A16565" t="s">
        <v>494</v>
      </c>
      <c r="B16565" t="s">
        <v>1223</v>
      </c>
      <c r="C16565" t="s">
        <v>89</v>
      </c>
      <c r="D16565" t="s">
        <v>11749</v>
      </c>
      <c r="E16565" t="s">
        <v>1485</v>
      </c>
      <c r="F16565" t="s">
        <v>89</v>
      </c>
      <c r="G16565" t="s">
        <v>89</v>
      </c>
      <c r="H16565" t="s">
        <v>93</v>
      </c>
    </row>
    <row r="16566" spans="1:8" x14ac:dyDescent="0.25">
      <c r="A16566" t="s">
        <v>494</v>
      </c>
      <c r="B16566" t="s">
        <v>10377</v>
      </c>
      <c r="C16566" t="s">
        <v>89</v>
      </c>
      <c r="D16566" t="s">
        <v>11750</v>
      </c>
      <c r="E16566" t="s">
        <v>1164</v>
      </c>
      <c r="F16566" t="s">
        <v>89</v>
      </c>
      <c r="G16566" t="s">
        <v>89</v>
      </c>
      <c r="H16566" t="s">
        <v>93</v>
      </c>
    </row>
    <row r="16567" spans="1:8" x14ac:dyDescent="0.25">
      <c r="A16567" t="s">
        <v>494</v>
      </c>
      <c r="B16567" t="s">
        <v>11752</v>
      </c>
      <c r="C16567" t="s">
        <v>89</v>
      </c>
      <c r="D16567" t="s">
        <v>11750</v>
      </c>
      <c r="E16567" t="s">
        <v>1164</v>
      </c>
      <c r="F16567" t="s">
        <v>89</v>
      </c>
      <c r="G16567" t="s">
        <v>89</v>
      </c>
      <c r="H16567" t="s">
        <v>93</v>
      </c>
    </row>
    <row r="16568" spans="1:8" x14ac:dyDescent="0.25">
      <c r="A16568" t="s">
        <v>494</v>
      </c>
      <c r="B16568" t="s">
        <v>11753</v>
      </c>
      <c r="C16568" t="s">
        <v>89</v>
      </c>
      <c r="D16568" t="s">
        <v>11750</v>
      </c>
      <c r="E16568" t="s">
        <v>1164</v>
      </c>
      <c r="F16568" t="s">
        <v>89</v>
      </c>
      <c r="G16568" t="s">
        <v>89</v>
      </c>
      <c r="H16568" t="s">
        <v>93</v>
      </c>
    </row>
    <row r="16569" spans="1:8" x14ac:dyDescent="0.25">
      <c r="A16569" t="s">
        <v>494</v>
      </c>
      <c r="B16569" t="s">
        <v>3317</v>
      </c>
      <c r="C16569" t="s">
        <v>89</v>
      </c>
      <c r="D16569" t="s">
        <v>11750</v>
      </c>
      <c r="E16569" t="s">
        <v>1164</v>
      </c>
      <c r="F16569" t="s">
        <v>89</v>
      </c>
      <c r="G16569" t="s">
        <v>89</v>
      </c>
      <c r="H16569" t="s">
        <v>93</v>
      </c>
    </row>
    <row r="16570" spans="1:8" x14ac:dyDescent="0.25">
      <c r="A16570" t="s">
        <v>494</v>
      </c>
      <c r="B16570" t="s">
        <v>11754</v>
      </c>
      <c r="C16570" t="s">
        <v>89</v>
      </c>
      <c r="D16570" t="s">
        <v>11750</v>
      </c>
      <c r="E16570" t="s">
        <v>1164</v>
      </c>
      <c r="F16570" t="s">
        <v>89</v>
      </c>
      <c r="G16570" t="s">
        <v>89</v>
      </c>
      <c r="H16570" t="s">
        <v>93</v>
      </c>
    </row>
    <row r="16571" spans="1:8" x14ac:dyDescent="0.25">
      <c r="A16571" t="s">
        <v>494</v>
      </c>
      <c r="B16571" t="s">
        <v>1329</v>
      </c>
      <c r="C16571" t="s">
        <v>89</v>
      </c>
      <c r="D16571" t="s">
        <v>89</v>
      </c>
      <c r="E16571" t="s">
        <v>1162</v>
      </c>
      <c r="F16571" t="s">
        <v>89</v>
      </c>
      <c r="G16571" t="s">
        <v>89</v>
      </c>
      <c r="H16571" t="s">
        <v>93</v>
      </c>
    </row>
    <row r="16572" spans="1:8" x14ac:dyDescent="0.25">
      <c r="A16572" t="s">
        <v>494</v>
      </c>
      <c r="B16572" t="s">
        <v>3254</v>
      </c>
      <c r="C16572" t="s">
        <v>89</v>
      </c>
      <c r="D16572" t="s">
        <v>89</v>
      </c>
      <c r="E16572" t="s">
        <v>1162</v>
      </c>
      <c r="F16572" t="s">
        <v>89</v>
      </c>
      <c r="G16572" t="s">
        <v>89</v>
      </c>
      <c r="H16572" t="s">
        <v>93</v>
      </c>
    </row>
    <row r="16573" spans="1:8" x14ac:dyDescent="0.25">
      <c r="A16573" t="s">
        <v>494</v>
      </c>
      <c r="B16573" t="s">
        <v>2808</v>
      </c>
      <c r="C16573" t="s">
        <v>89</v>
      </c>
      <c r="D16573" t="s">
        <v>89</v>
      </c>
      <c r="E16573" t="s">
        <v>1162</v>
      </c>
      <c r="F16573" t="s">
        <v>89</v>
      </c>
      <c r="G16573" t="s">
        <v>89</v>
      </c>
      <c r="H16573" t="s">
        <v>93</v>
      </c>
    </row>
    <row r="16574" spans="1:8" x14ac:dyDescent="0.25">
      <c r="A16574" t="s">
        <v>494</v>
      </c>
      <c r="B16574" t="s">
        <v>3258</v>
      </c>
      <c r="C16574" t="s">
        <v>89</v>
      </c>
      <c r="D16574" t="s">
        <v>89</v>
      </c>
      <c r="E16574" t="s">
        <v>1162</v>
      </c>
      <c r="F16574" t="s">
        <v>89</v>
      </c>
      <c r="G16574" t="s">
        <v>89</v>
      </c>
      <c r="H16574" t="s">
        <v>93</v>
      </c>
    </row>
    <row r="16575" spans="1:8" x14ac:dyDescent="0.25">
      <c r="A16575" t="s">
        <v>494</v>
      </c>
      <c r="B16575" t="s">
        <v>1649</v>
      </c>
      <c r="C16575" t="s">
        <v>89</v>
      </c>
      <c r="D16575" t="s">
        <v>89</v>
      </c>
      <c r="E16575" t="s">
        <v>1162</v>
      </c>
      <c r="F16575" t="s">
        <v>89</v>
      </c>
      <c r="G16575" t="s">
        <v>89</v>
      </c>
      <c r="H16575" t="s">
        <v>93</v>
      </c>
    </row>
    <row r="16576" spans="1:8" x14ac:dyDescent="0.25">
      <c r="A16576" t="s">
        <v>494</v>
      </c>
      <c r="B16576" t="s">
        <v>1645</v>
      </c>
      <c r="C16576" t="s">
        <v>89</v>
      </c>
      <c r="D16576" t="s">
        <v>89</v>
      </c>
      <c r="E16576" t="s">
        <v>1162</v>
      </c>
      <c r="F16576" t="s">
        <v>89</v>
      </c>
      <c r="G16576" t="s">
        <v>89</v>
      </c>
      <c r="H16576" t="s">
        <v>93</v>
      </c>
    </row>
    <row r="16577" spans="1:8" x14ac:dyDescent="0.25">
      <c r="A16577" t="s">
        <v>494</v>
      </c>
      <c r="B16577" t="s">
        <v>1122</v>
      </c>
      <c r="C16577" t="s">
        <v>89</v>
      </c>
      <c r="D16577" t="s">
        <v>89</v>
      </c>
      <c r="E16577" t="s">
        <v>1196</v>
      </c>
      <c r="F16577" t="s">
        <v>89</v>
      </c>
      <c r="G16577" t="s">
        <v>89</v>
      </c>
      <c r="H16577" t="s">
        <v>93</v>
      </c>
    </row>
    <row r="16578" spans="1:8" x14ac:dyDescent="0.25">
      <c r="A16578" t="s">
        <v>494</v>
      </c>
      <c r="B16578" t="s">
        <v>1332</v>
      </c>
      <c r="C16578" t="s">
        <v>89</v>
      </c>
      <c r="D16578" t="s">
        <v>89</v>
      </c>
      <c r="E16578" t="s">
        <v>1196</v>
      </c>
      <c r="F16578" t="s">
        <v>89</v>
      </c>
      <c r="G16578" t="s">
        <v>89</v>
      </c>
      <c r="H16578" t="s">
        <v>93</v>
      </c>
    </row>
    <row r="16579" spans="1:8" x14ac:dyDescent="0.25">
      <c r="A16579" t="s">
        <v>494</v>
      </c>
      <c r="B16579" t="s">
        <v>1124</v>
      </c>
      <c r="C16579" t="s">
        <v>89</v>
      </c>
      <c r="D16579" t="s">
        <v>89</v>
      </c>
      <c r="E16579" t="s">
        <v>1196</v>
      </c>
      <c r="F16579" t="s">
        <v>89</v>
      </c>
      <c r="G16579" t="s">
        <v>89</v>
      </c>
      <c r="H16579" t="s">
        <v>93</v>
      </c>
    </row>
    <row r="16580" spans="1:8" x14ac:dyDescent="0.25">
      <c r="A16580" t="s">
        <v>494</v>
      </c>
      <c r="B16580" t="s">
        <v>1125</v>
      </c>
      <c r="C16580" t="s">
        <v>89</v>
      </c>
      <c r="D16580" t="s">
        <v>89</v>
      </c>
      <c r="E16580" t="s">
        <v>1196</v>
      </c>
      <c r="F16580" t="s">
        <v>89</v>
      </c>
      <c r="G16580" t="s">
        <v>89</v>
      </c>
      <c r="H16580" t="s">
        <v>93</v>
      </c>
    </row>
    <row r="16581" spans="1:8" x14ac:dyDescent="0.25">
      <c r="A16581" t="s">
        <v>494</v>
      </c>
      <c r="B16581" t="s">
        <v>1437</v>
      </c>
      <c r="C16581" t="s">
        <v>89</v>
      </c>
      <c r="D16581" t="s">
        <v>89</v>
      </c>
      <c r="E16581" t="s">
        <v>1129</v>
      </c>
      <c r="F16581" t="s">
        <v>89</v>
      </c>
      <c r="G16581" t="s">
        <v>89</v>
      </c>
      <c r="H16581" t="s">
        <v>93</v>
      </c>
    </row>
    <row r="16582" spans="1:8" x14ac:dyDescent="0.25">
      <c r="A16582" t="s">
        <v>494</v>
      </c>
      <c r="B16582" t="s">
        <v>11755</v>
      </c>
      <c r="C16582" t="s">
        <v>89</v>
      </c>
      <c r="D16582" t="s">
        <v>89</v>
      </c>
      <c r="E16582" t="s">
        <v>1129</v>
      </c>
      <c r="F16582" t="s">
        <v>89</v>
      </c>
      <c r="G16582" t="s">
        <v>89</v>
      </c>
      <c r="H16582" t="s">
        <v>93</v>
      </c>
    </row>
    <row r="16583" spans="1:8" x14ac:dyDescent="0.25">
      <c r="A16583" t="s">
        <v>494</v>
      </c>
      <c r="B16583" t="s">
        <v>1200</v>
      </c>
      <c r="C16583" t="s">
        <v>89</v>
      </c>
      <c r="D16583" t="s">
        <v>89</v>
      </c>
      <c r="E16583" t="s">
        <v>1129</v>
      </c>
      <c r="F16583" t="s">
        <v>89</v>
      </c>
      <c r="G16583" t="s">
        <v>89</v>
      </c>
      <c r="H16583" t="s">
        <v>93</v>
      </c>
    </row>
    <row r="16584" spans="1:8" x14ac:dyDescent="0.25">
      <c r="A16584" t="s">
        <v>494</v>
      </c>
      <c r="B16584" t="s">
        <v>1132</v>
      </c>
      <c r="C16584" t="s">
        <v>89</v>
      </c>
      <c r="D16584" t="s">
        <v>89</v>
      </c>
      <c r="E16584" t="s">
        <v>1202</v>
      </c>
      <c r="F16584" t="s">
        <v>89</v>
      </c>
      <c r="G16584" t="s">
        <v>89</v>
      </c>
      <c r="H16584" t="s">
        <v>93</v>
      </c>
    </row>
    <row r="16585" spans="1:8" x14ac:dyDescent="0.25">
      <c r="A16585" t="s">
        <v>494</v>
      </c>
      <c r="B16585" t="s">
        <v>1138</v>
      </c>
      <c r="C16585" t="s">
        <v>89</v>
      </c>
      <c r="D16585" t="s">
        <v>89</v>
      </c>
      <c r="E16585" t="s">
        <v>1139</v>
      </c>
      <c r="F16585" t="s">
        <v>89</v>
      </c>
      <c r="G16585" t="s">
        <v>89</v>
      </c>
      <c r="H16585" t="s">
        <v>93</v>
      </c>
    </row>
    <row r="16586" spans="1:8" x14ac:dyDescent="0.25">
      <c r="A16586" t="s">
        <v>495</v>
      </c>
      <c r="B16586" t="s">
        <v>11756</v>
      </c>
      <c r="C16586" t="s">
        <v>89</v>
      </c>
      <c r="D16586" t="s">
        <v>11757</v>
      </c>
      <c r="E16586" t="s">
        <v>1115</v>
      </c>
      <c r="F16586" t="s">
        <v>89</v>
      </c>
      <c r="G16586" t="s">
        <v>89</v>
      </c>
      <c r="H16586" t="s">
        <v>93</v>
      </c>
    </row>
    <row r="16587" spans="1:8" x14ac:dyDescent="0.25">
      <c r="A16587" t="s">
        <v>495</v>
      </c>
      <c r="B16587" t="s">
        <v>11758</v>
      </c>
      <c r="C16587" t="s">
        <v>89</v>
      </c>
      <c r="D16587" t="s">
        <v>11759</v>
      </c>
      <c r="E16587" t="s">
        <v>1395</v>
      </c>
      <c r="F16587" t="s">
        <v>89</v>
      </c>
      <c r="G16587" t="s">
        <v>89</v>
      </c>
      <c r="H16587" t="s">
        <v>93</v>
      </c>
    </row>
    <row r="16588" spans="1:8" x14ac:dyDescent="0.25">
      <c r="A16588" t="s">
        <v>495</v>
      </c>
      <c r="B16588" t="s">
        <v>11760</v>
      </c>
      <c r="C16588" t="s">
        <v>89</v>
      </c>
      <c r="D16588" t="s">
        <v>11761</v>
      </c>
      <c r="E16588" t="s">
        <v>1115</v>
      </c>
      <c r="F16588" t="s">
        <v>89</v>
      </c>
      <c r="G16588" t="s">
        <v>89</v>
      </c>
      <c r="H16588" t="s">
        <v>93</v>
      </c>
    </row>
    <row r="16589" spans="1:8" x14ac:dyDescent="0.25">
      <c r="A16589" t="s">
        <v>495</v>
      </c>
      <c r="B16589" t="s">
        <v>11762</v>
      </c>
      <c r="C16589" t="s">
        <v>89</v>
      </c>
      <c r="D16589" t="s">
        <v>11763</v>
      </c>
      <c r="E16589" t="s">
        <v>1265</v>
      </c>
      <c r="F16589" t="s">
        <v>89</v>
      </c>
      <c r="G16589" t="s">
        <v>89</v>
      </c>
      <c r="H16589" t="s">
        <v>93</v>
      </c>
    </row>
    <row r="16590" spans="1:8" x14ac:dyDescent="0.25">
      <c r="A16590" t="s">
        <v>495</v>
      </c>
      <c r="B16590" t="s">
        <v>11764</v>
      </c>
      <c r="C16590" t="s">
        <v>89</v>
      </c>
      <c r="D16590" t="s">
        <v>11765</v>
      </c>
      <c r="E16590" t="s">
        <v>1148</v>
      </c>
      <c r="F16590" t="s">
        <v>89</v>
      </c>
      <c r="G16590" t="s">
        <v>89</v>
      </c>
      <c r="H16590" t="s">
        <v>93</v>
      </c>
    </row>
    <row r="16591" spans="1:8" x14ac:dyDescent="0.25">
      <c r="A16591" t="s">
        <v>495</v>
      </c>
      <c r="B16591" t="s">
        <v>2189</v>
      </c>
      <c r="C16591" t="s">
        <v>89</v>
      </c>
      <c r="D16591" t="s">
        <v>11766</v>
      </c>
      <c r="E16591" t="s">
        <v>1278</v>
      </c>
      <c r="F16591" t="s">
        <v>89</v>
      </c>
      <c r="G16591" t="s">
        <v>89</v>
      </c>
      <c r="H16591" t="s">
        <v>93</v>
      </c>
    </row>
    <row r="16592" spans="1:8" x14ac:dyDescent="0.25">
      <c r="A16592" t="s">
        <v>495</v>
      </c>
      <c r="B16592" t="s">
        <v>11767</v>
      </c>
      <c r="C16592" t="s">
        <v>89</v>
      </c>
      <c r="D16592" t="s">
        <v>11768</v>
      </c>
      <c r="E16592" t="s">
        <v>1105</v>
      </c>
      <c r="F16592" t="s">
        <v>89</v>
      </c>
      <c r="G16592" t="s">
        <v>89</v>
      </c>
      <c r="H16592" t="s">
        <v>93</v>
      </c>
    </row>
    <row r="16593" spans="1:8" x14ac:dyDescent="0.25">
      <c r="A16593" t="s">
        <v>495</v>
      </c>
      <c r="B16593" t="s">
        <v>10116</v>
      </c>
      <c r="C16593" t="s">
        <v>89</v>
      </c>
      <c r="D16593" t="s">
        <v>11769</v>
      </c>
      <c r="E16593" t="s">
        <v>1205</v>
      </c>
      <c r="F16593" t="s">
        <v>89</v>
      </c>
      <c r="G16593" t="s">
        <v>89</v>
      </c>
      <c r="H16593" t="s">
        <v>93</v>
      </c>
    </row>
    <row r="16594" spans="1:8" x14ac:dyDescent="0.25">
      <c r="A16594" t="s">
        <v>495</v>
      </c>
      <c r="B16594" t="s">
        <v>11770</v>
      </c>
      <c r="C16594" t="s">
        <v>89</v>
      </c>
      <c r="D16594" t="s">
        <v>11771</v>
      </c>
      <c r="E16594" t="s">
        <v>1153</v>
      </c>
      <c r="F16594" t="s">
        <v>89</v>
      </c>
      <c r="G16594" t="s">
        <v>89</v>
      </c>
      <c r="H16594" t="s">
        <v>93</v>
      </c>
    </row>
    <row r="16595" spans="1:8" x14ac:dyDescent="0.25">
      <c r="A16595" t="s">
        <v>495</v>
      </c>
      <c r="B16595" t="s">
        <v>11758</v>
      </c>
      <c r="C16595" t="s">
        <v>89</v>
      </c>
      <c r="D16595" t="s">
        <v>11759</v>
      </c>
      <c r="E16595" t="s">
        <v>1395</v>
      </c>
      <c r="F16595" t="s">
        <v>89</v>
      </c>
      <c r="G16595" t="s">
        <v>89</v>
      </c>
      <c r="H16595" t="s">
        <v>93</v>
      </c>
    </row>
    <row r="16596" spans="1:8" x14ac:dyDescent="0.25">
      <c r="A16596" t="s">
        <v>495</v>
      </c>
      <c r="B16596" t="s">
        <v>11764</v>
      </c>
      <c r="C16596" t="s">
        <v>89</v>
      </c>
      <c r="D16596" t="s">
        <v>11765</v>
      </c>
      <c r="E16596" t="s">
        <v>1148</v>
      </c>
      <c r="F16596" t="s">
        <v>89</v>
      </c>
      <c r="G16596" t="s">
        <v>89</v>
      </c>
      <c r="H16596" t="s">
        <v>93</v>
      </c>
    </row>
    <row r="16597" spans="1:8" x14ac:dyDescent="0.25">
      <c r="A16597" t="s">
        <v>495</v>
      </c>
      <c r="B16597" t="s">
        <v>11772</v>
      </c>
      <c r="C16597" t="s">
        <v>89</v>
      </c>
      <c r="D16597" t="s">
        <v>11773</v>
      </c>
      <c r="E16597" t="s">
        <v>1582</v>
      </c>
      <c r="F16597" t="s">
        <v>89</v>
      </c>
      <c r="G16597" t="s">
        <v>89</v>
      </c>
      <c r="H16597" t="s">
        <v>93</v>
      </c>
    </row>
    <row r="16598" spans="1:8" x14ac:dyDescent="0.25">
      <c r="A16598" t="s">
        <v>495</v>
      </c>
      <c r="B16598" t="s">
        <v>2896</v>
      </c>
      <c r="C16598" t="s">
        <v>89</v>
      </c>
      <c r="D16598" t="s">
        <v>11774</v>
      </c>
      <c r="E16598" t="s">
        <v>1115</v>
      </c>
      <c r="F16598" t="s">
        <v>89</v>
      </c>
      <c r="G16598" t="s">
        <v>89</v>
      </c>
      <c r="H16598" t="s">
        <v>93</v>
      </c>
    </row>
    <row r="16599" spans="1:8" x14ac:dyDescent="0.25">
      <c r="A16599" t="s">
        <v>495</v>
      </c>
      <c r="B16599" t="s">
        <v>1114</v>
      </c>
      <c r="C16599" t="s">
        <v>89</v>
      </c>
      <c r="D16599" t="s">
        <v>89</v>
      </c>
      <c r="E16599" t="s">
        <v>1135</v>
      </c>
      <c r="F16599" t="s">
        <v>89</v>
      </c>
      <c r="G16599" t="s">
        <v>89</v>
      </c>
      <c r="H16599" t="s">
        <v>93</v>
      </c>
    </row>
    <row r="16600" spans="1:8" x14ac:dyDescent="0.25">
      <c r="A16600" t="s">
        <v>495</v>
      </c>
      <c r="B16600" t="s">
        <v>1112</v>
      </c>
      <c r="C16600" t="s">
        <v>89</v>
      </c>
      <c r="D16600" t="s">
        <v>89</v>
      </c>
      <c r="E16600" t="s">
        <v>1135</v>
      </c>
      <c r="F16600" t="s">
        <v>89</v>
      </c>
      <c r="G16600" t="s">
        <v>89</v>
      </c>
      <c r="H16600" t="s">
        <v>93</v>
      </c>
    </row>
    <row r="16601" spans="1:8" x14ac:dyDescent="0.25">
      <c r="A16601" t="s">
        <v>495</v>
      </c>
      <c r="B16601" t="s">
        <v>1098</v>
      </c>
      <c r="C16601" t="s">
        <v>89</v>
      </c>
      <c r="D16601" t="s">
        <v>1682</v>
      </c>
      <c r="E16601" t="s">
        <v>1272</v>
      </c>
      <c r="F16601" t="s">
        <v>89</v>
      </c>
      <c r="G16601" t="s">
        <v>89</v>
      </c>
      <c r="H16601" t="s">
        <v>93</v>
      </c>
    </row>
    <row r="16602" spans="1:8" x14ac:dyDescent="0.25">
      <c r="A16602" t="s">
        <v>495</v>
      </c>
      <c r="B16602" t="s">
        <v>11775</v>
      </c>
      <c r="C16602" t="s">
        <v>89</v>
      </c>
      <c r="D16602" t="s">
        <v>5088</v>
      </c>
      <c r="E16602" t="s">
        <v>1093</v>
      </c>
      <c r="F16602" t="s">
        <v>89</v>
      </c>
      <c r="G16602" t="s">
        <v>89</v>
      </c>
      <c r="H16602" t="s">
        <v>93</v>
      </c>
    </row>
    <row r="16603" spans="1:8" x14ac:dyDescent="0.25">
      <c r="A16603" t="s">
        <v>495</v>
      </c>
      <c r="B16603" t="s">
        <v>11762</v>
      </c>
      <c r="C16603" t="s">
        <v>89</v>
      </c>
      <c r="D16603" t="s">
        <v>11763</v>
      </c>
      <c r="E16603" t="s">
        <v>1265</v>
      </c>
      <c r="F16603" t="s">
        <v>89</v>
      </c>
      <c r="G16603" t="s">
        <v>89</v>
      </c>
      <c r="H16603" t="s">
        <v>93</v>
      </c>
    </row>
    <row r="16604" spans="1:8" x14ac:dyDescent="0.25">
      <c r="A16604" t="s">
        <v>495</v>
      </c>
      <c r="B16604" t="s">
        <v>11776</v>
      </c>
      <c r="C16604" t="s">
        <v>89</v>
      </c>
      <c r="D16604" t="s">
        <v>5999</v>
      </c>
      <c r="E16604" t="s">
        <v>1113</v>
      </c>
      <c r="F16604" t="s">
        <v>89</v>
      </c>
      <c r="G16604" t="s">
        <v>89</v>
      </c>
      <c r="H16604" t="s">
        <v>93</v>
      </c>
    </row>
    <row r="16605" spans="1:8" x14ac:dyDescent="0.25">
      <c r="A16605" t="s">
        <v>495</v>
      </c>
      <c r="B16605" t="s">
        <v>11756</v>
      </c>
      <c r="C16605" t="s">
        <v>89</v>
      </c>
      <c r="D16605" t="s">
        <v>11757</v>
      </c>
      <c r="E16605" t="s">
        <v>1115</v>
      </c>
      <c r="F16605" t="s">
        <v>89</v>
      </c>
      <c r="G16605" t="s">
        <v>89</v>
      </c>
      <c r="H16605" t="s">
        <v>93</v>
      </c>
    </row>
    <row r="16606" spans="1:8" x14ac:dyDescent="0.25">
      <c r="A16606" t="s">
        <v>495</v>
      </c>
      <c r="B16606" t="s">
        <v>11760</v>
      </c>
      <c r="C16606" t="s">
        <v>89</v>
      </c>
      <c r="D16606" t="s">
        <v>11761</v>
      </c>
      <c r="E16606" t="s">
        <v>1115</v>
      </c>
      <c r="F16606" t="s">
        <v>89</v>
      </c>
      <c r="G16606" t="s">
        <v>89</v>
      </c>
      <c r="H16606" t="s">
        <v>93</v>
      </c>
    </row>
    <row r="16607" spans="1:8" x14ac:dyDescent="0.25">
      <c r="A16607" t="s">
        <v>495</v>
      </c>
      <c r="B16607" t="s">
        <v>11777</v>
      </c>
      <c r="C16607" t="s">
        <v>89</v>
      </c>
      <c r="D16607" t="s">
        <v>11778</v>
      </c>
      <c r="E16607" t="s">
        <v>1102</v>
      </c>
      <c r="F16607" t="s">
        <v>89</v>
      </c>
      <c r="G16607" t="s">
        <v>89</v>
      </c>
      <c r="H16607" t="s">
        <v>93</v>
      </c>
    </row>
    <row r="16608" spans="1:8" x14ac:dyDescent="0.25">
      <c r="A16608" t="s">
        <v>495</v>
      </c>
      <c r="B16608" t="s">
        <v>11779</v>
      </c>
      <c r="C16608" t="s">
        <v>89</v>
      </c>
      <c r="D16608" t="s">
        <v>11780</v>
      </c>
      <c r="E16608" t="s">
        <v>1615</v>
      </c>
      <c r="F16608" t="s">
        <v>89</v>
      </c>
      <c r="G16608" t="s">
        <v>89</v>
      </c>
      <c r="H16608" t="s">
        <v>93</v>
      </c>
    </row>
    <row r="16609" spans="1:8" x14ac:dyDescent="0.25">
      <c r="A16609" t="s">
        <v>495</v>
      </c>
      <c r="B16609" t="s">
        <v>1323</v>
      </c>
      <c r="C16609" t="s">
        <v>89</v>
      </c>
      <c r="D16609" t="s">
        <v>5184</v>
      </c>
      <c r="E16609" t="s">
        <v>1272</v>
      </c>
      <c r="F16609" t="s">
        <v>89</v>
      </c>
      <c r="G16609" t="s">
        <v>89</v>
      </c>
      <c r="H16609" t="s">
        <v>93</v>
      </c>
    </row>
    <row r="16610" spans="1:8" x14ac:dyDescent="0.25">
      <c r="A16610" t="s">
        <v>495</v>
      </c>
      <c r="B16610" t="s">
        <v>1321</v>
      </c>
      <c r="C16610" t="s">
        <v>89</v>
      </c>
      <c r="D16610" t="s">
        <v>5184</v>
      </c>
      <c r="E16610" t="s">
        <v>1113</v>
      </c>
      <c r="F16610" t="s">
        <v>89</v>
      </c>
      <c r="G16610" t="s">
        <v>89</v>
      </c>
      <c r="H16610" t="s">
        <v>93</v>
      </c>
    </row>
    <row r="16611" spans="1:8" x14ac:dyDescent="0.25">
      <c r="A16611" t="s">
        <v>495</v>
      </c>
      <c r="B16611" t="s">
        <v>11781</v>
      </c>
      <c r="C16611" t="s">
        <v>89</v>
      </c>
      <c r="D16611" t="s">
        <v>89</v>
      </c>
      <c r="E16611" t="s">
        <v>1135</v>
      </c>
      <c r="F16611" t="s">
        <v>89</v>
      </c>
      <c r="G16611" t="s">
        <v>89</v>
      </c>
      <c r="H16611" t="s">
        <v>93</v>
      </c>
    </row>
    <row r="16612" spans="1:8" x14ac:dyDescent="0.25">
      <c r="A16612" t="s">
        <v>495</v>
      </c>
      <c r="B16612" t="s">
        <v>11782</v>
      </c>
      <c r="C16612" t="s">
        <v>89</v>
      </c>
      <c r="D16612" t="s">
        <v>89</v>
      </c>
      <c r="E16612" t="s">
        <v>1113</v>
      </c>
      <c r="F16612" t="s">
        <v>89</v>
      </c>
      <c r="G16612" t="s">
        <v>89</v>
      </c>
      <c r="H16612" t="s">
        <v>93</v>
      </c>
    </row>
    <row r="16613" spans="1:8" x14ac:dyDescent="0.25">
      <c r="A16613" t="s">
        <v>495</v>
      </c>
      <c r="B16613" t="s">
        <v>1840</v>
      </c>
      <c r="C16613" t="s">
        <v>89</v>
      </c>
      <c r="D16613" t="s">
        <v>89</v>
      </c>
      <c r="E16613" t="s">
        <v>1113</v>
      </c>
      <c r="F16613" t="s">
        <v>89</v>
      </c>
      <c r="G16613" t="s">
        <v>89</v>
      </c>
      <c r="H16613" t="s">
        <v>93</v>
      </c>
    </row>
    <row r="16614" spans="1:8" x14ac:dyDescent="0.25">
      <c r="A16614" t="s">
        <v>495</v>
      </c>
      <c r="B16614" t="s">
        <v>2766</v>
      </c>
      <c r="C16614" t="s">
        <v>89</v>
      </c>
      <c r="D16614" t="s">
        <v>89</v>
      </c>
      <c r="E16614" t="s">
        <v>1238</v>
      </c>
      <c r="F16614" t="s">
        <v>89</v>
      </c>
      <c r="G16614" t="s">
        <v>89</v>
      </c>
      <c r="H16614" t="s">
        <v>93</v>
      </c>
    </row>
    <row r="16615" spans="1:8" x14ac:dyDescent="0.25">
      <c r="A16615" t="s">
        <v>495</v>
      </c>
      <c r="B16615" t="s">
        <v>1841</v>
      </c>
      <c r="C16615" t="s">
        <v>89</v>
      </c>
      <c r="D16615" t="s">
        <v>89</v>
      </c>
      <c r="E16615" t="s">
        <v>1115</v>
      </c>
      <c r="F16615" t="s">
        <v>89</v>
      </c>
      <c r="G16615" t="s">
        <v>89</v>
      </c>
      <c r="H16615" t="s">
        <v>93</v>
      </c>
    </row>
    <row r="16616" spans="1:8" x14ac:dyDescent="0.25">
      <c r="A16616" t="s">
        <v>495</v>
      </c>
      <c r="B16616" t="s">
        <v>5995</v>
      </c>
      <c r="C16616" t="s">
        <v>89</v>
      </c>
      <c r="D16616" t="s">
        <v>89</v>
      </c>
      <c r="E16616" t="s">
        <v>1278</v>
      </c>
      <c r="F16616" t="s">
        <v>89</v>
      </c>
      <c r="G16616" t="s">
        <v>89</v>
      </c>
      <c r="H16616" t="s">
        <v>93</v>
      </c>
    </row>
    <row r="16617" spans="1:8" x14ac:dyDescent="0.25">
      <c r="A16617" t="s">
        <v>495</v>
      </c>
      <c r="B16617" t="s">
        <v>1198</v>
      </c>
      <c r="C16617" t="s">
        <v>89</v>
      </c>
      <c r="D16617" t="s">
        <v>89</v>
      </c>
      <c r="E16617" t="s">
        <v>1218</v>
      </c>
      <c r="F16617" t="s">
        <v>89</v>
      </c>
      <c r="G16617" t="s">
        <v>89</v>
      </c>
      <c r="H16617" t="s">
        <v>93</v>
      </c>
    </row>
    <row r="16618" spans="1:8" x14ac:dyDescent="0.25">
      <c r="A16618" t="s">
        <v>495</v>
      </c>
      <c r="B16618" t="s">
        <v>1125</v>
      </c>
      <c r="C16618" t="s">
        <v>89</v>
      </c>
      <c r="D16618" t="s">
        <v>89</v>
      </c>
      <c r="E16618" t="s">
        <v>1218</v>
      </c>
      <c r="F16618" t="s">
        <v>89</v>
      </c>
      <c r="G16618" t="s">
        <v>89</v>
      </c>
      <c r="H16618" t="s">
        <v>93</v>
      </c>
    </row>
    <row r="16619" spans="1:8" x14ac:dyDescent="0.25">
      <c r="A16619" t="s">
        <v>495</v>
      </c>
      <c r="B16619" t="s">
        <v>1726</v>
      </c>
      <c r="C16619" t="s">
        <v>89</v>
      </c>
      <c r="D16619" t="s">
        <v>89</v>
      </c>
      <c r="E16619" t="s">
        <v>1218</v>
      </c>
      <c r="F16619" t="s">
        <v>89</v>
      </c>
      <c r="G16619" t="s">
        <v>89</v>
      </c>
      <c r="H16619" t="s">
        <v>93</v>
      </c>
    </row>
    <row r="16620" spans="1:8" x14ac:dyDescent="0.25">
      <c r="A16620" t="s">
        <v>495</v>
      </c>
      <c r="B16620" t="s">
        <v>1473</v>
      </c>
      <c r="C16620" t="s">
        <v>89</v>
      </c>
      <c r="D16620" t="s">
        <v>89</v>
      </c>
      <c r="E16620" t="s">
        <v>1129</v>
      </c>
      <c r="F16620" t="s">
        <v>89</v>
      </c>
      <c r="G16620" t="s">
        <v>89</v>
      </c>
      <c r="H16620" t="s">
        <v>93</v>
      </c>
    </row>
    <row r="16621" spans="1:8" x14ac:dyDescent="0.25">
      <c r="A16621" t="s">
        <v>495</v>
      </c>
      <c r="B16621" t="s">
        <v>1527</v>
      </c>
      <c r="C16621" t="s">
        <v>89</v>
      </c>
      <c r="D16621" t="s">
        <v>89</v>
      </c>
      <c r="E16621" t="s">
        <v>1202</v>
      </c>
      <c r="F16621" t="s">
        <v>89</v>
      </c>
      <c r="G16621" t="s">
        <v>89</v>
      </c>
      <c r="H16621" t="s">
        <v>93</v>
      </c>
    </row>
    <row r="16622" spans="1:8" x14ac:dyDescent="0.25">
      <c r="A16622" t="s">
        <v>495</v>
      </c>
      <c r="B16622" t="s">
        <v>1200</v>
      </c>
      <c r="C16622" t="s">
        <v>89</v>
      </c>
      <c r="D16622" t="s">
        <v>89</v>
      </c>
      <c r="E16622" t="s">
        <v>1129</v>
      </c>
      <c r="F16622" t="s">
        <v>89</v>
      </c>
      <c r="G16622" t="s">
        <v>89</v>
      </c>
      <c r="H16622" t="s">
        <v>93</v>
      </c>
    </row>
    <row r="16623" spans="1:8" x14ac:dyDescent="0.25">
      <c r="A16623" t="s">
        <v>495</v>
      </c>
      <c r="B16623" t="s">
        <v>1201</v>
      </c>
      <c r="C16623" t="s">
        <v>89</v>
      </c>
      <c r="D16623" t="s">
        <v>89</v>
      </c>
      <c r="E16623" t="s">
        <v>1202</v>
      </c>
      <c r="F16623" t="s">
        <v>89</v>
      </c>
      <c r="G16623" t="s">
        <v>89</v>
      </c>
      <c r="H16623" t="s">
        <v>93</v>
      </c>
    </row>
    <row r="16624" spans="1:8" x14ac:dyDescent="0.25">
      <c r="A16624" t="s">
        <v>495</v>
      </c>
      <c r="B16624" t="s">
        <v>1130</v>
      </c>
      <c r="C16624" t="s">
        <v>89</v>
      </c>
      <c r="D16624" t="s">
        <v>89</v>
      </c>
      <c r="E16624" t="s">
        <v>1202</v>
      </c>
      <c r="F16624" t="s">
        <v>89</v>
      </c>
      <c r="G16624" t="s">
        <v>89</v>
      </c>
      <c r="H16624" t="s">
        <v>93</v>
      </c>
    </row>
    <row r="16625" spans="1:8" x14ac:dyDescent="0.25">
      <c r="A16625" t="s">
        <v>495</v>
      </c>
      <c r="B16625" t="s">
        <v>1132</v>
      </c>
      <c r="C16625" t="s">
        <v>89</v>
      </c>
      <c r="D16625" t="s">
        <v>89</v>
      </c>
      <c r="E16625" t="s">
        <v>1133</v>
      </c>
      <c r="F16625" t="s">
        <v>89</v>
      </c>
      <c r="G16625" t="s">
        <v>89</v>
      </c>
      <c r="H16625" t="s">
        <v>93</v>
      </c>
    </row>
    <row r="16626" spans="1:8" x14ac:dyDescent="0.25">
      <c r="A16626" t="s">
        <v>495</v>
      </c>
      <c r="B16626" t="s">
        <v>1232</v>
      </c>
      <c r="C16626" t="s">
        <v>89</v>
      </c>
      <c r="D16626" t="s">
        <v>89</v>
      </c>
      <c r="E16626" t="s">
        <v>1335</v>
      </c>
      <c r="F16626" t="s">
        <v>89</v>
      </c>
      <c r="G16626" t="s">
        <v>89</v>
      </c>
      <c r="H16626" t="s">
        <v>93</v>
      </c>
    </row>
    <row r="16627" spans="1:8" x14ac:dyDescent="0.25">
      <c r="A16627" t="s">
        <v>495</v>
      </c>
      <c r="B16627" t="s">
        <v>2853</v>
      </c>
      <c r="C16627" t="s">
        <v>89</v>
      </c>
      <c r="D16627" t="s">
        <v>89</v>
      </c>
      <c r="E16627" t="s">
        <v>1272</v>
      </c>
      <c r="F16627" t="s">
        <v>89</v>
      </c>
      <c r="G16627" t="s">
        <v>89</v>
      </c>
      <c r="H16627" t="s">
        <v>93</v>
      </c>
    </row>
    <row r="16628" spans="1:8" x14ac:dyDescent="0.25">
      <c r="A16628" t="s">
        <v>495</v>
      </c>
      <c r="B16628" t="s">
        <v>1138</v>
      </c>
      <c r="C16628" t="s">
        <v>89</v>
      </c>
      <c r="D16628" t="s">
        <v>89</v>
      </c>
      <c r="E16628" t="s">
        <v>1139</v>
      </c>
      <c r="F16628" t="s">
        <v>89</v>
      </c>
      <c r="G16628" t="s">
        <v>89</v>
      </c>
      <c r="H16628" t="s">
        <v>93</v>
      </c>
    </row>
    <row r="16629" spans="1:8" x14ac:dyDescent="0.25">
      <c r="A16629" t="s">
        <v>496</v>
      </c>
      <c r="B16629" t="s">
        <v>11783</v>
      </c>
      <c r="C16629" t="s">
        <v>89</v>
      </c>
      <c r="D16629" t="s">
        <v>11784</v>
      </c>
      <c r="E16629" t="s">
        <v>1493</v>
      </c>
      <c r="F16629" t="s">
        <v>89</v>
      </c>
      <c r="G16629" t="s">
        <v>89</v>
      </c>
      <c r="H16629" t="s">
        <v>93</v>
      </c>
    </row>
    <row r="16630" spans="1:8" x14ac:dyDescent="0.25">
      <c r="A16630" t="s">
        <v>496</v>
      </c>
      <c r="B16630" t="s">
        <v>11785</v>
      </c>
      <c r="C16630" t="s">
        <v>89</v>
      </c>
      <c r="D16630" t="s">
        <v>11786</v>
      </c>
      <c r="E16630" t="s">
        <v>1493</v>
      </c>
      <c r="F16630" t="s">
        <v>89</v>
      </c>
      <c r="G16630" t="s">
        <v>89</v>
      </c>
      <c r="H16630" t="s">
        <v>93</v>
      </c>
    </row>
    <row r="16631" spans="1:8" x14ac:dyDescent="0.25">
      <c r="A16631" t="s">
        <v>496</v>
      </c>
      <c r="B16631" t="s">
        <v>2495</v>
      </c>
      <c r="C16631" t="s">
        <v>89</v>
      </c>
      <c r="D16631" t="s">
        <v>11787</v>
      </c>
      <c r="E16631" t="s">
        <v>1102</v>
      </c>
      <c r="F16631" t="s">
        <v>89</v>
      </c>
      <c r="G16631" t="s">
        <v>89</v>
      </c>
      <c r="H16631" t="s">
        <v>93</v>
      </c>
    </row>
    <row r="16632" spans="1:8" x14ac:dyDescent="0.25">
      <c r="A16632" t="s">
        <v>496</v>
      </c>
      <c r="B16632" t="s">
        <v>11788</v>
      </c>
      <c r="C16632" t="s">
        <v>89</v>
      </c>
      <c r="D16632" t="s">
        <v>11789</v>
      </c>
      <c r="E16632" t="s">
        <v>1760</v>
      </c>
      <c r="F16632" t="s">
        <v>89</v>
      </c>
      <c r="G16632" t="s">
        <v>89</v>
      </c>
      <c r="H16632" t="s">
        <v>93</v>
      </c>
    </row>
    <row r="16633" spans="1:8" x14ac:dyDescent="0.25">
      <c r="A16633" t="s">
        <v>496</v>
      </c>
      <c r="B16633" t="s">
        <v>11790</v>
      </c>
      <c r="C16633" t="s">
        <v>89</v>
      </c>
      <c r="D16633" t="s">
        <v>11791</v>
      </c>
      <c r="E16633" t="s">
        <v>1258</v>
      </c>
      <c r="F16633" t="s">
        <v>89</v>
      </c>
      <c r="G16633" t="s">
        <v>89</v>
      </c>
      <c r="H16633" t="s">
        <v>93</v>
      </c>
    </row>
    <row r="16634" spans="1:8" x14ac:dyDescent="0.25">
      <c r="A16634" t="s">
        <v>496</v>
      </c>
      <c r="B16634" t="s">
        <v>11792</v>
      </c>
      <c r="C16634" t="s">
        <v>89</v>
      </c>
      <c r="D16634" t="s">
        <v>11793</v>
      </c>
      <c r="E16634" t="s">
        <v>1873</v>
      </c>
      <c r="F16634" t="s">
        <v>89</v>
      </c>
      <c r="G16634" t="s">
        <v>89</v>
      </c>
      <c r="H16634" t="s">
        <v>93</v>
      </c>
    </row>
    <row r="16635" spans="1:8" x14ac:dyDescent="0.25">
      <c r="A16635" t="s">
        <v>496</v>
      </c>
      <c r="B16635" t="s">
        <v>11794</v>
      </c>
      <c r="C16635" t="s">
        <v>89</v>
      </c>
      <c r="D16635" t="s">
        <v>11795</v>
      </c>
      <c r="E16635" t="s">
        <v>1873</v>
      </c>
      <c r="F16635" t="s">
        <v>89</v>
      </c>
      <c r="G16635" t="s">
        <v>89</v>
      </c>
      <c r="H16635" t="s">
        <v>93</v>
      </c>
    </row>
    <row r="16636" spans="1:8" x14ac:dyDescent="0.25">
      <c r="A16636" t="s">
        <v>496</v>
      </c>
      <c r="B16636" t="s">
        <v>11796</v>
      </c>
      <c r="C16636" t="s">
        <v>89</v>
      </c>
      <c r="D16636" t="s">
        <v>11797</v>
      </c>
      <c r="E16636" t="s">
        <v>1873</v>
      </c>
      <c r="F16636" t="s">
        <v>89</v>
      </c>
      <c r="G16636" t="s">
        <v>89</v>
      </c>
      <c r="H16636" t="s">
        <v>93</v>
      </c>
    </row>
    <row r="16637" spans="1:8" x14ac:dyDescent="0.25">
      <c r="A16637" t="s">
        <v>496</v>
      </c>
      <c r="B16637" t="s">
        <v>11798</v>
      </c>
      <c r="C16637" t="s">
        <v>89</v>
      </c>
      <c r="D16637" t="s">
        <v>11799</v>
      </c>
      <c r="E16637" t="s">
        <v>1873</v>
      </c>
      <c r="F16637" t="s">
        <v>89</v>
      </c>
      <c r="G16637" t="s">
        <v>89</v>
      </c>
      <c r="H16637" t="s">
        <v>93</v>
      </c>
    </row>
    <row r="16638" spans="1:8" x14ac:dyDescent="0.25">
      <c r="A16638" t="s">
        <v>496</v>
      </c>
      <c r="B16638" t="s">
        <v>11800</v>
      </c>
      <c r="C16638" t="s">
        <v>89</v>
      </c>
      <c r="D16638" t="s">
        <v>11801</v>
      </c>
      <c r="E16638" t="s">
        <v>1873</v>
      </c>
      <c r="F16638" t="s">
        <v>89</v>
      </c>
      <c r="G16638" t="s">
        <v>89</v>
      </c>
      <c r="H16638" t="s">
        <v>93</v>
      </c>
    </row>
    <row r="16639" spans="1:8" x14ac:dyDescent="0.25">
      <c r="A16639" t="s">
        <v>496</v>
      </c>
      <c r="B16639" t="s">
        <v>3035</v>
      </c>
      <c r="C16639" t="s">
        <v>89</v>
      </c>
      <c r="D16639" t="s">
        <v>11802</v>
      </c>
      <c r="E16639" t="s">
        <v>2222</v>
      </c>
      <c r="F16639" t="s">
        <v>89</v>
      </c>
      <c r="G16639" t="s">
        <v>89</v>
      </c>
      <c r="H16639" t="s">
        <v>93</v>
      </c>
    </row>
    <row r="16640" spans="1:8" x14ac:dyDescent="0.25">
      <c r="A16640" t="s">
        <v>496</v>
      </c>
      <c r="B16640" t="s">
        <v>11788</v>
      </c>
      <c r="C16640" t="s">
        <v>89</v>
      </c>
      <c r="D16640" t="s">
        <v>11789</v>
      </c>
      <c r="E16640" t="s">
        <v>1760</v>
      </c>
      <c r="F16640" t="s">
        <v>89</v>
      </c>
      <c r="G16640" t="s">
        <v>89</v>
      </c>
      <c r="H16640" t="s">
        <v>93</v>
      </c>
    </row>
    <row r="16641" spans="1:8" x14ac:dyDescent="0.25">
      <c r="A16641" t="s">
        <v>496</v>
      </c>
      <c r="B16641" t="s">
        <v>1325</v>
      </c>
      <c r="C16641" t="s">
        <v>89</v>
      </c>
      <c r="D16641" t="s">
        <v>11803</v>
      </c>
      <c r="E16641" t="s">
        <v>1258</v>
      </c>
      <c r="F16641" t="s">
        <v>89</v>
      </c>
      <c r="G16641" t="s">
        <v>89</v>
      </c>
      <c r="H16641" t="s">
        <v>93</v>
      </c>
    </row>
    <row r="16642" spans="1:8" x14ac:dyDescent="0.25">
      <c r="A16642" t="s">
        <v>496</v>
      </c>
      <c r="B16642" t="s">
        <v>11804</v>
      </c>
      <c r="C16642" t="s">
        <v>89</v>
      </c>
      <c r="D16642" t="s">
        <v>11805</v>
      </c>
      <c r="E16642" t="s">
        <v>1258</v>
      </c>
      <c r="F16642" t="s">
        <v>89</v>
      </c>
      <c r="G16642" t="s">
        <v>89</v>
      </c>
      <c r="H16642" t="s">
        <v>93</v>
      </c>
    </row>
    <row r="16643" spans="1:8" x14ac:dyDescent="0.25">
      <c r="A16643" t="s">
        <v>496</v>
      </c>
      <c r="B16643" t="s">
        <v>3997</v>
      </c>
      <c r="C16643" t="s">
        <v>89</v>
      </c>
      <c r="D16643" t="s">
        <v>11806</v>
      </c>
      <c r="E16643" t="s">
        <v>1760</v>
      </c>
      <c r="F16643" t="s">
        <v>89</v>
      </c>
      <c r="G16643" t="s">
        <v>89</v>
      </c>
      <c r="H16643" t="s">
        <v>93</v>
      </c>
    </row>
    <row r="16644" spans="1:8" x14ac:dyDescent="0.25">
      <c r="A16644" t="s">
        <v>496</v>
      </c>
      <c r="B16644" t="s">
        <v>11807</v>
      </c>
      <c r="C16644" t="s">
        <v>89</v>
      </c>
      <c r="D16644" t="s">
        <v>11808</v>
      </c>
      <c r="E16644" t="s">
        <v>2222</v>
      </c>
      <c r="F16644" t="s">
        <v>89</v>
      </c>
      <c r="G16644" t="s">
        <v>89</v>
      </c>
      <c r="H16644" t="s">
        <v>93</v>
      </c>
    </row>
    <row r="16645" spans="1:8" x14ac:dyDescent="0.25">
      <c r="A16645" t="s">
        <v>496</v>
      </c>
      <c r="B16645" t="s">
        <v>7423</v>
      </c>
      <c r="C16645" t="s">
        <v>89</v>
      </c>
      <c r="D16645" t="s">
        <v>11809</v>
      </c>
      <c r="E16645" t="s">
        <v>1770</v>
      </c>
      <c r="F16645" t="s">
        <v>89</v>
      </c>
      <c r="G16645" t="s">
        <v>89</v>
      </c>
      <c r="H16645" t="s">
        <v>93</v>
      </c>
    </row>
    <row r="16646" spans="1:8" x14ac:dyDescent="0.25">
      <c r="A16646" t="s">
        <v>496</v>
      </c>
      <c r="B16646" t="s">
        <v>11783</v>
      </c>
      <c r="C16646" t="s">
        <v>89</v>
      </c>
      <c r="D16646" t="s">
        <v>11784</v>
      </c>
      <c r="E16646" t="s">
        <v>1493</v>
      </c>
      <c r="F16646" t="s">
        <v>89</v>
      </c>
      <c r="G16646" t="s">
        <v>89</v>
      </c>
      <c r="H16646" t="s">
        <v>93</v>
      </c>
    </row>
    <row r="16647" spans="1:8" x14ac:dyDescent="0.25">
      <c r="A16647" t="s">
        <v>496</v>
      </c>
      <c r="B16647" t="s">
        <v>11810</v>
      </c>
      <c r="C16647" t="s">
        <v>89</v>
      </c>
      <c r="D16647" t="s">
        <v>11811</v>
      </c>
      <c r="E16647" t="s">
        <v>1093</v>
      </c>
      <c r="F16647" t="s">
        <v>89</v>
      </c>
      <c r="G16647" t="s">
        <v>89</v>
      </c>
      <c r="H16647" t="s">
        <v>93</v>
      </c>
    </row>
    <row r="16648" spans="1:8" x14ac:dyDescent="0.25">
      <c r="A16648" t="s">
        <v>496</v>
      </c>
      <c r="B16648" t="s">
        <v>5195</v>
      </c>
      <c r="C16648" t="s">
        <v>89</v>
      </c>
      <c r="D16648" t="s">
        <v>11812</v>
      </c>
      <c r="E16648" t="s">
        <v>1258</v>
      </c>
      <c r="F16648" t="s">
        <v>89</v>
      </c>
      <c r="G16648" t="s">
        <v>89</v>
      </c>
      <c r="H16648" t="s">
        <v>93</v>
      </c>
    </row>
    <row r="16649" spans="1:8" x14ac:dyDescent="0.25">
      <c r="A16649" t="s">
        <v>496</v>
      </c>
      <c r="B16649" t="s">
        <v>11813</v>
      </c>
      <c r="C16649" t="s">
        <v>89</v>
      </c>
      <c r="D16649" t="s">
        <v>11814</v>
      </c>
      <c r="E16649" t="s">
        <v>1097</v>
      </c>
      <c r="F16649" t="s">
        <v>89</v>
      </c>
      <c r="G16649" t="s">
        <v>89</v>
      </c>
      <c r="H16649" t="s">
        <v>93</v>
      </c>
    </row>
    <row r="16650" spans="1:8" x14ac:dyDescent="0.25">
      <c r="A16650" t="s">
        <v>496</v>
      </c>
      <c r="B16650" t="s">
        <v>4339</v>
      </c>
      <c r="C16650" t="s">
        <v>89</v>
      </c>
      <c r="D16650" t="s">
        <v>11815</v>
      </c>
      <c r="E16650" t="s">
        <v>1355</v>
      </c>
      <c r="F16650" t="s">
        <v>89</v>
      </c>
      <c r="G16650" t="s">
        <v>89</v>
      </c>
      <c r="H16650" t="s">
        <v>93</v>
      </c>
    </row>
    <row r="16651" spans="1:8" x14ac:dyDescent="0.25">
      <c r="A16651" t="s">
        <v>496</v>
      </c>
      <c r="B16651" t="s">
        <v>11816</v>
      </c>
      <c r="C16651" t="s">
        <v>89</v>
      </c>
      <c r="D16651" t="s">
        <v>11817</v>
      </c>
      <c r="E16651" t="s">
        <v>1298</v>
      </c>
      <c r="F16651" t="s">
        <v>89</v>
      </c>
      <c r="G16651" t="s">
        <v>89</v>
      </c>
      <c r="H16651" t="s">
        <v>93</v>
      </c>
    </row>
    <row r="16652" spans="1:8" x14ac:dyDescent="0.25">
      <c r="A16652" t="s">
        <v>496</v>
      </c>
      <c r="B16652" t="s">
        <v>11818</v>
      </c>
      <c r="C16652" t="s">
        <v>89</v>
      </c>
      <c r="D16652" t="s">
        <v>11819</v>
      </c>
      <c r="E16652" t="s">
        <v>1121</v>
      </c>
      <c r="F16652" t="s">
        <v>89</v>
      </c>
      <c r="G16652" t="s">
        <v>89</v>
      </c>
      <c r="H16652" t="s">
        <v>93</v>
      </c>
    </row>
    <row r="16653" spans="1:8" x14ac:dyDescent="0.25">
      <c r="A16653" t="s">
        <v>496</v>
      </c>
      <c r="B16653" t="s">
        <v>11820</v>
      </c>
      <c r="C16653" t="s">
        <v>89</v>
      </c>
      <c r="D16653" t="s">
        <v>11821</v>
      </c>
      <c r="E16653" t="s">
        <v>1298</v>
      </c>
      <c r="F16653" t="s">
        <v>89</v>
      </c>
      <c r="G16653" t="s">
        <v>89</v>
      </c>
      <c r="H16653" t="s">
        <v>93</v>
      </c>
    </row>
    <row r="16654" spans="1:8" x14ac:dyDescent="0.25">
      <c r="A16654" t="s">
        <v>496</v>
      </c>
      <c r="B16654" t="s">
        <v>11822</v>
      </c>
      <c r="C16654" t="s">
        <v>89</v>
      </c>
      <c r="D16654" t="s">
        <v>11823</v>
      </c>
      <c r="E16654" t="s">
        <v>1166</v>
      </c>
      <c r="F16654" t="s">
        <v>89</v>
      </c>
      <c r="G16654" t="s">
        <v>89</v>
      </c>
      <c r="H16654" t="s">
        <v>93</v>
      </c>
    </row>
    <row r="16655" spans="1:8" x14ac:dyDescent="0.25">
      <c r="A16655" t="s">
        <v>496</v>
      </c>
      <c r="B16655" t="s">
        <v>1312</v>
      </c>
      <c r="C16655" t="s">
        <v>89</v>
      </c>
      <c r="D16655" t="s">
        <v>11824</v>
      </c>
      <c r="E16655" t="s">
        <v>1258</v>
      </c>
      <c r="F16655" t="s">
        <v>89</v>
      </c>
      <c r="G16655" t="s">
        <v>89</v>
      </c>
      <c r="H16655" t="s">
        <v>93</v>
      </c>
    </row>
    <row r="16656" spans="1:8" x14ac:dyDescent="0.25">
      <c r="A16656" t="s">
        <v>496</v>
      </c>
      <c r="B16656" t="s">
        <v>1314</v>
      </c>
      <c r="C16656" t="s">
        <v>89</v>
      </c>
      <c r="D16656" t="s">
        <v>11825</v>
      </c>
      <c r="E16656" t="s">
        <v>1258</v>
      </c>
      <c r="F16656" t="s">
        <v>89</v>
      </c>
      <c r="G16656" t="s">
        <v>89</v>
      </c>
      <c r="H16656" t="s">
        <v>93</v>
      </c>
    </row>
    <row r="16657" spans="1:8" x14ac:dyDescent="0.25">
      <c r="A16657" t="s">
        <v>496</v>
      </c>
      <c r="B16657" t="s">
        <v>3308</v>
      </c>
      <c r="C16657" t="s">
        <v>89</v>
      </c>
      <c r="D16657" t="s">
        <v>11826</v>
      </c>
      <c r="E16657" t="s">
        <v>1258</v>
      </c>
      <c r="F16657" t="s">
        <v>89</v>
      </c>
      <c r="G16657" t="s">
        <v>89</v>
      </c>
      <c r="H16657" t="s">
        <v>93</v>
      </c>
    </row>
    <row r="16658" spans="1:8" x14ac:dyDescent="0.25">
      <c r="A16658" t="s">
        <v>496</v>
      </c>
      <c r="B16658" t="s">
        <v>11827</v>
      </c>
      <c r="C16658" t="s">
        <v>89</v>
      </c>
      <c r="D16658" t="s">
        <v>11828</v>
      </c>
      <c r="E16658" t="s">
        <v>1258</v>
      </c>
      <c r="F16658" t="s">
        <v>89</v>
      </c>
      <c r="G16658" t="s">
        <v>89</v>
      </c>
      <c r="H16658" t="s">
        <v>93</v>
      </c>
    </row>
    <row r="16659" spans="1:8" x14ac:dyDescent="0.25">
      <c r="A16659" t="s">
        <v>496</v>
      </c>
      <c r="B16659" t="s">
        <v>11829</v>
      </c>
      <c r="C16659" t="s">
        <v>89</v>
      </c>
      <c r="D16659" t="s">
        <v>11830</v>
      </c>
      <c r="E16659" t="s">
        <v>1102</v>
      </c>
      <c r="F16659" t="s">
        <v>89</v>
      </c>
      <c r="G16659" t="s">
        <v>89</v>
      </c>
      <c r="H16659" t="s">
        <v>93</v>
      </c>
    </row>
    <row r="16660" spans="1:8" x14ac:dyDescent="0.25">
      <c r="A16660" t="s">
        <v>496</v>
      </c>
      <c r="B16660" t="s">
        <v>2223</v>
      </c>
      <c r="C16660" t="s">
        <v>89</v>
      </c>
      <c r="D16660" t="s">
        <v>11831</v>
      </c>
      <c r="E16660" t="s">
        <v>1298</v>
      </c>
      <c r="F16660" t="s">
        <v>89</v>
      </c>
      <c r="G16660" t="s">
        <v>89</v>
      </c>
      <c r="H16660" t="s">
        <v>93</v>
      </c>
    </row>
    <row r="16661" spans="1:8" x14ac:dyDescent="0.25">
      <c r="A16661" t="s">
        <v>496</v>
      </c>
      <c r="B16661" t="s">
        <v>3280</v>
      </c>
      <c r="C16661" t="s">
        <v>89</v>
      </c>
      <c r="D16661" t="s">
        <v>11832</v>
      </c>
      <c r="E16661" t="s">
        <v>1102</v>
      </c>
      <c r="F16661" t="s">
        <v>89</v>
      </c>
      <c r="G16661" t="s">
        <v>89</v>
      </c>
      <c r="H16661" t="s">
        <v>93</v>
      </c>
    </row>
    <row r="16662" spans="1:8" x14ac:dyDescent="0.25">
      <c r="A16662" t="s">
        <v>496</v>
      </c>
      <c r="B16662" t="s">
        <v>7896</v>
      </c>
      <c r="C16662" t="s">
        <v>89</v>
      </c>
      <c r="D16662" t="s">
        <v>11833</v>
      </c>
      <c r="E16662" t="s">
        <v>1166</v>
      </c>
      <c r="F16662" t="s">
        <v>89</v>
      </c>
      <c r="G16662" t="s">
        <v>89</v>
      </c>
      <c r="H16662" t="s">
        <v>93</v>
      </c>
    </row>
    <row r="16663" spans="1:8" x14ac:dyDescent="0.25">
      <c r="A16663" t="s">
        <v>496</v>
      </c>
      <c r="B16663" t="s">
        <v>11834</v>
      </c>
      <c r="C16663" t="s">
        <v>89</v>
      </c>
      <c r="D16663" t="s">
        <v>11835</v>
      </c>
      <c r="E16663" t="s">
        <v>1102</v>
      </c>
      <c r="F16663" t="s">
        <v>89</v>
      </c>
      <c r="G16663" t="s">
        <v>89</v>
      </c>
      <c r="H16663" t="s">
        <v>93</v>
      </c>
    </row>
    <row r="16664" spans="1:8" x14ac:dyDescent="0.25">
      <c r="A16664" t="s">
        <v>496</v>
      </c>
      <c r="B16664" t="s">
        <v>9207</v>
      </c>
      <c r="C16664" t="s">
        <v>89</v>
      </c>
      <c r="D16664" t="s">
        <v>11836</v>
      </c>
      <c r="E16664" t="s">
        <v>1102</v>
      </c>
      <c r="F16664" t="s">
        <v>89</v>
      </c>
      <c r="G16664" t="s">
        <v>89</v>
      </c>
      <c r="H16664" t="s">
        <v>93</v>
      </c>
    </row>
    <row r="16665" spans="1:8" x14ac:dyDescent="0.25">
      <c r="A16665" t="s">
        <v>496</v>
      </c>
      <c r="B16665" t="s">
        <v>11837</v>
      </c>
      <c r="C16665" t="s">
        <v>89</v>
      </c>
      <c r="D16665" t="s">
        <v>11838</v>
      </c>
      <c r="E16665" t="s">
        <v>2222</v>
      </c>
      <c r="F16665" t="s">
        <v>89</v>
      </c>
      <c r="G16665" t="s">
        <v>89</v>
      </c>
      <c r="H16665" t="s">
        <v>93</v>
      </c>
    </row>
    <row r="16666" spans="1:8" x14ac:dyDescent="0.25">
      <c r="A16666" t="s">
        <v>496</v>
      </c>
      <c r="B16666" t="s">
        <v>11839</v>
      </c>
      <c r="C16666" t="s">
        <v>89</v>
      </c>
      <c r="D16666" t="s">
        <v>11840</v>
      </c>
      <c r="E16666" t="s">
        <v>1102</v>
      </c>
      <c r="F16666" t="s">
        <v>89</v>
      </c>
      <c r="G16666" t="s">
        <v>89</v>
      </c>
      <c r="H16666" t="s">
        <v>93</v>
      </c>
    </row>
    <row r="16667" spans="1:8" x14ac:dyDescent="0.25">
      <c r="A16667" t="s">
        <v>496</v>
      </c>
      <c r="B16667" t="s">
        <v>11841</v>
      </c>
      <c r="C16667" t="s">
        <v>89</v>
      </c>
      <c r="D16667" t="s">
        <v>11842</v>
      </c>
      <c r="E16667" t="s">
        <v>1102</v>
      </c>
      <c r="F16667" t="s">
        <v>89</v>
      </c>
      <c r="G16667" t="s">
        <v>89</v>
      </c>
      <c r="H16667" t="s">
        <v>93</v>
      </c>
    </row>
    <row r="16668" spans="1:8" x14ac:dyDescent="0.25">
      <c r="A16668" t="s">
        <v>496</v>
      </c>
      <c r="B16668" t="s">
        <v>11843</v>
      </c>
      <c r="C16668" t="s">
        <v>89</v>
      </c>
      <c r="D16668" t="s">
        <v>11844</v>
      </c>
      <c r="E16668" t="s">
        <v>1102</v>
      </c>
      <c r="F16668" t="s">
        <v>89</v>
      </c>
      <c r="G16668" t="s">
        <v>89</v>
      </c>
      <c r="H16668" t="s">
        <v>93</v>
      </c>
    </row>
    <row r="16669" spans="1:8" x14ac:dyDescent="0.25">
      <c r="A16669" t="s">
        <v>496</v>
      </c>
      <c r="B16669" t="s">
        <v>11845</v>
      </c>
      <c r="C16669" t="s">
        <v>89</v>
      </c>
      <c r="D16669" t="s">
        <v>11846</v>
      </c>
      <c r="E16669" t="s">
        <v>1102</v>
      </c>
      <c r="F16669" t="s">
        <v>89</v>
      </c>
      <c r="G16669" t="s">
        <v>89</v>
      </c>
      <c r="H16669" t="s">
        <v>93</v>
      </c>
    </row>
    <row r="16670" spans="1:8" x14ac:dyDescent="0.25">
      <c r="A16670" t="s">
        <v>496</v>
      </c>
      <c r="B16670" t="s">
        <v>11847</v>
      </c>
      <c r="C16670" t="s">
        <v>89</v>
      </c>
      <c r="D16670" t="s">
        <v>11840</v>
      </c>
      <c r="E16670" t="s">
        <v>1166</v>
      </c>
      <c r="F16670" t="s">
        <v>89</v>
      </c>
      <c r="G16670" t="s">
        <v>89</v>
      </c>
      <c r="H16670" t="s">
        <v>93</v>
      </c>
    </row>
    <row r="16671" spans="1:8" x14ac:dyDescent="0.25">
      <c r="A16671" t="s">
        <v>496</v>
      </c>
      <c r="B16671" t="s">
        <v>11790</v>
      </c>
      <c r="C16671" t="s">
        <v>89</v>
      </c>
      <c r="D16671" t="s">
        <v>11791</v>
      </c>
      <c r="E16671" t="s">
        <v>1258</v>
      </c>
      <c r="F16671" t="s">
        <v>89</v>
      </c>
      <c r="G16671" t="s">
        <v>89</v>
      </c>
      <c r="H16671" t="s">
        <v>93</v>
      </c>
    </row>
    <row r="16672" spans="1:8" x14ac:dyDescent="0.25">
      <c r="A16672" t="s">
        <v>496</v>
      </c>
      <c r="B16672" t="s">
        <v>9202</v>
      </c>
      <c r="C16672" t="s">
        <v>89</v>
      </c>
      <c r="D16672" t="s">
        <v>11848</v>
      </c>
      <c r="E16672" t="s">
        <v>1166</v>
      </c>
      <c r="F16672" t="s">
        <v>89</v>
      </c>
      <c r="G16672" t="s">
        <v>89</v>
      </c>
      <c r="H16672" t="s">
        <v>93</v>
      </c>
    </row>
    <row r="16673" spans="1:8" x14ac:dyDescent="0.25">
      <c r="A16673" t="s">
        <v>496</v>
      </c>
      <c r="B16673" t="s">
        <v>2495</v>
      </c>
      <c r="C16673" t="s">
        <v>89</v>
      </c>
      <c r="D16673" t="s">
        <v>11787</v>
      </c>
      <c r="E16673" t="s">
        <v>1102</v>
      </c>
      <c r="F16673" t="s">
        <v>89</v>
      </c>
      <c r="G16673" t="s">
        <v>89</v>
      </c>
      <c r="H16673" t="s">
        <v>93</v>
      </c>
    </row>
    <row r="16674" spans="1:8" x14ac:dyDescent="0.25">
      <c r="A16674" t="s">
        <v>496</v>
      </c>
      <c r="B16674" t="s">
        <v>11849</v>
      </c>
      <c r="C16674" t="s">
        <v>89</v>
      </c>
      <c r="D16674" t="s">
        <v>11850</v>
      </c>
      <c r="E16674" t="s">
        <v>1166</v>
      </c>
      <c r="F16674" t="s">
        <v>89</v>
      </c>
      <c r="G16674" t="s">
        <v>89</v>
      </c>
      <c r="H16674" t="s">
        <v>93</v>
      </c>
    </row>
    <row r="16675" spans="1:8" x14ac:dyDescent="0.25">
      <c r="A16675" t="s">
        <v>496</v>
      </c>
      <c r="B16675" t="s">
        <v>11851</v>
      </c>
      <c r="C16675" t="s">
        <v>89</v>
      </c>
      <c r="D16675" t="s">
        <v>11852</v>
      </c>
      <c r="E16675" t="s">
        <v>1524</v>
      </c>
      <c r="F16675" t="s">
        <v>89</v>
      </c>
      <c r="G16675" t="s">
        <v>89</v>
      </c>
      <c r="H16675" t="s">
        <v>93</v>
      </c>
    </row>
    <row r="16676" spans="1:8" x14ac:dyDescent="0.25">
      <c r="A16676" t="s">
        <v>496</v>
      </c>
      <c r="B16676" t="s">
        <v>11853</v>
      </c>
      <c r="C16676" t="s">
        <v>89</v>
      </c>
      <c r="D16676" t="s">
        <v>11854</v>
      </c>
      <c r="E16676" t="s">
        <v>1166</v>
      </c>
      <c r="F16676" t="s">
        <v>89</v>
      </c>
      <c r="G16676" t="s">
        <v>89</v>
      </c>
      <c r="H16676" t="s">
        <v>93</v>
      </c>
    </row>
    <row r="16677" spans="1:8" x14ac:dyDescent="0.25">
      <c r="A16677" t="s">
        <v>496</v>
      </c>
      <c r="B16677" t="s">
        <v>11855</v>
      </c>
      <c r="C16677" t="s">
        <v>89</v>
      </c>
      <c r="D16677" t="s">
        <v>11856</v>
      </c>
      <c r="E16677" t="s">
        <v>1524</v>
      </c>
      <c r="F16677" t="s">
        <v>89</v>
      </c>
      <c r="G16677" t="s">
        <v>89</v>
      </c>
      <c r="H16677" t="s">
        <v>93</v>
      </c>
    </row>
    <row r="16678" spans="1:8" x14ac:dyDescent="0.25">
      <c r="A16678" t="s">
        <v>496</v>
      </c>
      <c r="B16678" t="s">
        <v>2956</v>
      </c>
      <c r="C16678" t="s">
        <v>89</v>
      </c>
      <c r="D16678" t="s">
        <v>11857</v>
      </c>
      <c r="E16678" t="s">
        <v>1205</v>
      </c>
      <c r="F16678" t="s">
        <v>89</v>
      </c>
      <c r="G16678" t="s">
        <v>89</v>
      </c>
      <c r="H16678" t="s">
        <v>93</v>
      </c>
    </row>
    <row r="16679" spans="1:8" x14ac:dyDescent="0.25">
      <c r="A16679" t="s">
        <v>496</v>
      </c>
      <c r="B16679" t="s">
        <v>11858</v>
      </c>
      <c r="C16679" t="s">
        <v>89</v>
      </c>
      <c r="D16679" t="s">
        <v>11786</v>
      </c>
      <c r="E16679" t="s">
        <v>2222</v>
      </c>
      <c r="F16679" t="s">
        <v>89</v>
      </c>
      <c r="G16679" t="s">
        <v>89</v>
      </c>
      <c r="H16679" t="s">
        <v>93</v>
      </c>
    </row>
    <row r="16680" spans="1:8" x14ac:dyDescent="0.25">
      <c r="A16680" t="s">
        <v>496</v>
      </c>
      <c r="B16680" t="s">
        <v>11859</v>
      </c>
      <c r="C16680" t="s">
        <v>89</v>
      </c>
      <c r="D16680" t="s">
        <v>11860</v>
      </c>
      <c r="E16680" t="s">
        <v>1102</v>
      </c>
      <c r="F16680" t="s">
        <v>89</v>
      </c>
      <c r="G16680" t="s">
        <v>89</v>
      </c>
      <c r="H16680" t="s">
        <v>93</v>
      </c>
    </row>
    <row r="16681" spans="1:8" x14ac:dyDescent="0.25">
      <c r="A16681" t="s">
        <v>496</v>
      </c>
      <c r="B16681" t="s">
        <v>11861</v>
      </c>
      <c r="C16681" t="s">
        <v>89</v>
      </c>
      <c r="D16681" t="s">
        <v>11862</v>
      </c>
      <c r="E16681" t="s">
        <v>1093</v>
      </c>
      <c r="F16681" t="s">
        <v>89</v>
      </c>
      <c r="G16681" t="s">
        <v>89</v>
      </c>
      <c r="H16681" t="s">
        <v>93</v>
      </c>
    </row>
    <row r="16682" spans="1:8" x14ac:dyDescent="0.25">
      <c r="A16682" t="s">
        <v>496</v>
      </c>
      <c r="B16682" t="s">
        <v>11863</v>
      </c>
      <c r="C16682" t="s">
        <v>89</v>
      </c>
      <c r="D16682" t="s">
        <v>11864</v>
      </c>
      <c r="E16682" t="s">
        <v>1524</v>
      </c>
      <c r="F16682" t="s">
        <v>89</v>
      </c>
      <c r="G16682" t="s">
        <v>89</v>
      </c>
      <c r="H16682" t="s">
        <v>93</v>
      </c>
    </row>
    <row r="16683" spans="1:8" x14ac:dyDescent="0.25">
      <c r="A16683" t="s">
        <v>496</v>
      </c>
      <c r="B16683" t="s">
        <v>2954</v>
      </c>
      <c r="C16683" t="s">
        <v>89</v>
      </c>
      <c r="D16683" t="s">
        <v>11865</v>
      </c>
      <c r="E16683" t="s">
        <v>1258</v>
      </c>
      <c r="F16683" t="s">
        <v>89</v>
      </c>
      <c r="G16683" t="s">
        <v>89</v>
      </c>
      <c r="H16683" t="s">
        <v>93</v>
      </c>
    </row>
    <row r="16684" spans="1:8" x14ac:dyDescent="0.25">
      <c r="A16684" t="s">
        <v>496</v>
      </c>
      <c r="B16684" t="s">
        <v>11866</v>
      </c>
      <c r="C16684" t="s">
        <v>89</v>
      </c>
      <c r="D16684" t="s">
        <v>11867</v>
      </c>
      <c r="E16684" t="s">
        <v>1258</v>
      </c>
      <c r="F16684" t="s">
        <v>89</v>
      </c>
      <c r="G16684" t="s">
        <v>89</v>
      </c>
      <c r="H16684" t="s">
        <v>93</v>
      </c>
    </row>
    <row r="16685" spans="1:8" x14ac:dyDescent="0.25">
      <c r="A16685" t="s">
        <v>496</v>
      </c>
      <c r="B16685" t="s">
        <v>11868</v>
      </c>
      <c r="C16685" t="s">
        <v>89</v>
      </c>
      <c r="D16685" t="s">
        <v>11869</v>
      </c>
      <c r="E16685" t="s">
        <v>1166</v>
      </c>
      <c r="F16685" t="s">
        <v>89</v>
      </c>
      <c r="G16685" t="s">
        <v>89</v>
      </c>
      <c r="H16685" t="s">
        <v>93</v>
      </c>
    </row>
    <row r="16686" spans="1:8" x14ac:dyDescent="0.25">
      <c r="A16686" t="s">
        <v>496</v>
      </c>
      <c r="B16686" t="s">
        <v>11870</v>
      </c>
      <c r="C16686" t="s">
        <v>89</v>
      </c>
      <c r="D16686" t="s">
        <v>11871</v>
      </c>
      <c r="E16686" t="s">
        <v>1166</v>
      </c>
      <c r="F16686" t="s">
        <v>89</v>
      </c>
      <c r="G16686" t="s">
        <v>89</v>
      </c>
      <c r="H16686" t="s">
        <v>93</v>
      </c>
    </row>
    <row r="16687" spans="1:8" x14ac:dyDescent="0.25">
      <c r="A16687" t="s">
        <v>496</v>
      </c>
      <c r="B16687" t="s">
        <v>11872</v>
      </c>
      <c r="C16687" t="s">
        <v>89</v>
      </c>
      <c r="D16687" t="s">
        <v>11873</v>
      </c>
      <c r="E16687" t="s">
        <v>1102</v>
      </c>
      <c r="F16687" t="s">
        <v>89</v>
      </c>
      <c r="G16687" t="s">
        <v>89</v>
      </c>
      <c r="H16687" t="s">
        <v>93</v>
      </c>
    </row>
    <row r="16688" spans="1:8" x14ac:dyDescent="0.25">
      <c r="A16688" t="s">
        <v>496</v>
      </c>
      <c r="B16688" t="s">
        <v>11874</v>
      </c>
      <c r="C16688" t="s">
        <v>89</v>
      </c>
      <c r="D16688" t="s">
        <v>11875</v>
      </c>
      <c r="E16688" t="s">
        <v>1258</v>
      </c>
      <c r="F16688" t="s">
        <v>89</v>
      </c>
      <c r="G16688" t="s">
        <v>89</v>
      </c>
      <c r="H16688" t="s">
        <v>93</v>
      </c>
    </row>
    <row r="16689" spans="1:8" x14ac:dyDescent="0.25">
      <c r="A16689" t="s">
        <v>496</v>
      </c>
      <c r="B16689" t="s">
        <v>2948</v>
      </c>
      <c r="C16689" t="s">
        <v>89</v>
      </c>
      <c r="D16689" t="s">
        <v>11876</v>
      </c>
      <c r="E16689" t="s">
        <v>1102</v>
      </c>
      <c r="F16689" t="s">
        <v>89</v>
      </c>
      <c r="G16689" t="s">
        <v>89</v>
      </c>
      <c r="H16689" t="s">
        <v>93</v>
      </c>
    </row>
    <row r="16690" spans="1:8" x14ac:dyDescent="0.25">
      <c r="A16690" t="s">
        <v>496</v>
      </c>
      <c r="B16690" t="s">
        <v>11877</v>
      </c>
      <c r="C16690" t="s">
        <v>89</v>
      </c>
      <c r="D16690" t="s">
        <v>11857</v>
      </c>
      <c r="E16690" t="s">
        <v>1265</v>
      </c>
      <c r="F16690" t="s">
        <v>89</v>
      </c>
      <c r="G16690" t="s">
        <v>89</v>
      </c>
      <c r="H16690" t="s">
        <v>93</v>
      </c>
    </row>
    <row r="16691" spans="1:8" x14ac:dyDescent="0.25">
      <c r="A16691" t="s">
        <v>496</v>
      </c>
      <c r="B16691" t="s">
        <v>11878</v>
      </c>
      <c r="C16691" t="s">
        <v>89</v>
      </c>
      <c r="D16691" t="s">
        <v>11862</v>
      </c>
      <c r="E16691" t="s">
        <v>1524</v>
      </c>
      <c r="F16691" t="s">
        <v>89</v>
      </c>
      <c r="G16691" t="s">
        <v>89</v>
      </c>
      <c r="H16691" t="s">
        <v>93</v>
      </c>
    </row>
    <row r="16692" spans="1:8" x14ac:dyDescent="0.25">
      <c r="A16692" t="s">
        <v>496</v>
      </c>
      <c r="B16692" t="s">
        <v>11879</v>
      </c>
      <c r="C16692" t="s">
        <v>89</v>
      </c>
      <c r="D16692" t="s">
        <v>11852</v>
      </c>
      <c r="E16692" t="s">
        <v>1395</v>
      </c>
      <c r="F16692" t="s">
        <v>89</v>
      </c>
      <c r="G16692" t="s">
        <v>89</v>
      </c>
      <c r="H16692" t="s">
        <v>93</v>
      </c>
    </row>
    <row r="16693" spans="1:8" x14ac:dyDescent="0.25">
      <c r="A16693" t="s">
        <v>496</v>
      </c>
      <c r="B16693" t="s">
        <v>11880</v>
      </c>
      <c r="C16693" t="s">
        <v>89</v>
      </c>
      <c r="D16693" t="s">
        <v>11864</v>
      </c>
      <c r="E16693" t="s">
        <v>1395</v>
      </c>
      <c r="F16693" t="s">
        <v>89</v>
      </c>
      <c r="G16693" t="s">
        <v>89</v>
      </c>
      <c r="H16693" t="s">
        <v>93</v>
      </c>
    </row>
    <row r="16694" spans="1:8" x14ac:dyDescent="0.25">
      <c r="A16694" t="s">
        <v>496</v>
      </c>
      <c r="B16694" t="s">
        <v>11881</v>
      </c>
      <c r="C16694" t="s">
        <v>89</v>
      </c>
      <c r="D16694" t="s">
        <v>11856</v>
      </c>
      <c r="E16694" t="s">
        <v>1395</v>
      </c>
      <c r="F16694" t="s">
        <v>89</v>
      </c>
      <c r="G16694" t="s">
        <v>89</v>
      </c>
      <c r="H16694" t="s">
        <v>93</v>
      </c>
    </row>
    <row r="16695" spans="1:8" x14ac:dyDescent="0.25">
      <c r="A16695" t="s">
        <v>496</v>
      </c>
      <c r="B16695" t="s">
        <v>11882</v>
      </c>
      <c r="C16695" t="s">
        <v>89</v>
      </c>
      <c r="D16695" t="s">
        <v>11867</v>
      </c>
      <c r="E16695" t="s">
        <v>1102</v>
      </c>
      <c r="F16695" t="s">
        <v>89</v>
      </c>
      <c r="G16695" t="s">
        <v>89</v>
      </c>
      <c r="H16695" t="s">
        <v>93</v>
      </c>
    </row>
    <row r="16696" spans="1:8" x14ac:dyDescent="0.25">
      <c r="A16696" t="s">
        <v>496</v>
      </c>
      <c r="B16696" t="s">
        <v>2986</v>
      </c>
      <c r="C16696" t="s">
        <v>89</v>
      </c>
      <c r="D16696" t="s">
        <v>11883</v>
      </c>
      <c r="E16696" t="s">
        <v>1102</v>
      </c>
      <c r="F16696" t="s">
        <v>89</v>
      </c>
      <c r="G16696" t="s">
        <v>89</v>
      </c>
      <c r="H16696" t="s">
        <v>93</v>
      </c>
    </row>
    <row r="16697" spans="1:8" x14ac:dyDescent="0.25">
      <c r="A16697" t="s">
        <v>496</v>
      </c>
      <c r="B16697" t="s">
        <v>11785</v>
      </c>
      <c r="C16697" t="s">
        <v>89</v>
      </c>
      <c r="D16697" t="s">
        <v>11786</v>
      </c>
      <c r="E16697" t="s">
        <v>1493</v>
      </c>
      <c r="F16697" t="s">
        <v>89</v>
      </c>
      <c r="G16697" t="s">
        <v>89</v>
      </c>
      <c r="H16697" t="s">
        <v>93</v>
      </c>
    </row>
    <row r="16698" spans="1:8" x14ac:dyDescent="0.25">
      <c r="A16698" t="s">
        <v>496</v>
      </c>
      <c r="B16698" t="s">
        <v>11884</v>
      </c>
      <c r="C16698" t="s">
        <v>89</v>
      </c>
      <c r="D16698" t="s">
        <v>11875</v>
      </c>
      <c r="E16698" t="s">
        <v>1102</v>
      </c>
      <c r="F16698" t="s">
        <v>89</v>
      </c>
      <c r="G16698" t="s">
        <v>89</v>
      </c>
      <c r="H16698" t="s">
        <v>93</v>
      </c>
    </row>
    <row r="16699" spans="1:8" x14ac:dyDescent="0.25">
      <c r="A16699" t="s">
        <v>496</v>
      </c>
      <c r="B16699" t="s">
        <v>11885</v>
      </c>
      <c r="C16699" t="s">
        <v>89</v>
      </c>
      <c r="D16699" t="s">
        <v>11860</v>
      </c>
      <c r="E16699" t="s">
        <v>1166</v>
      </c>
      <c r="F16699" t="s">
        <v>89</v>
      </c>
      <c r="G16699" t="s">
        <v>89</v>
      </c>
      <c r="H16699" t="s">
        <v>93</v>
      </c>
    </row>
    <row r="16700" spans="1:8" x14ac:dyDescent="0.25">
      <c r="A16700" t="s">
        <v>496</v>
      </c>
      <c r="B16700" t="s">
        <v>11886</v>
      </c>
      <c r="C16700" t="s">
        <v>89</v>
      </c>
      <c r="D16700" t="s">
        <v>11873</v>
      </c>
      <c r="E16700" t="s">
        <v>1166</v>
      </c>
      <c r="F16700" t="s">
        <v>89</v>
      </c>
      <c r="G16700" t="s">
        <v>89</v>
      </c>
      <c r="H16700" t="s">
        <v>93</v>
      </c>
    </row>
    <row r="16701" spans="1:8" x14ac:dyDescent="0.25">
      <c r="A16701" t="s">
        <v>496</v>
      </c>
      <c r="B16701" t="s">
        <v>11887</v>
      </c>
      <c r="C16701" t="s">
        <v>89</v>
      </c>
      <c r="D16701" t="s">
        <v>11871</v>
      </c>
      <c r="E16701" t="s">
        <v>1121</v>
      </c>
      <c r="F16701" t="s">
        <v>89</v>
      </c>
      <c r="G16701" t="s">
        <v>89</v>
      </c>
      <c r="H16701" t="s">
        <v>93</v>
      </c>
    </row>
    <row r="16702" spans="1:8" x14ac:dyDescent="0.25">
      <c r="A16702" t="s">
        <v>496</v>
      </c>
      <c r="B16702" t="s">
        <v>11888</v>
      </c>
      <c r="C16702" t="s">
        <v>89</v>
      </c>
      <c r="D16702" t="s">
        <v>11869</v>
      </c>
      <c r="E16702" t="s">
        <v>1121</v>
      </c>
      <c r="F16702" t="s">
        <v>89</v>
      </c>
      <c r="G16702" t="s">
        <v>89</v>
      </c>
      <c r="H16702" t="s">
        <v>93</v>
      </c>
    </row>
    <row r="16703" spans="1:8" x14ac:dyDescent="0.25">
      <c r="A16703" t="s">
        <v>496</v>
      </c>
      <c r="B16703" t="s">
        <v>11889</v>
      </c>
      <c r="C16703" t="s">
        <v>89</v>
      </c>
      <c r="D16703" t="s">
        <v>11854</v>
      </c>
      <c r="E16703" t="s">
        <v>1121</v>
      </c>
      <c r="F16703" t="s">
        <v>89</v>
      </c>
      <c r="G16703" t="s">
        <v>89</v>
      </c>
      <c r="H16703" t="s">
        <v>93</v>
      </c>
    </row>
    <row r="16704" spans="1:8" x14ac:dyDescent="0.25">
      <c r="A16704" t="s">
        <v>496</v>
      </c>
      <c r="B16704" t="s">
        <v>2980</v>
      </c>
      <c r="C16704" t="s">
        <v>89</v>
      </c>
      <c r="D16704" t="s">
        <v>11876</v>
      </c>
      <c r="E16704" t="s">
        <v>1166</v>
      </c>
      <c r="F16704" t="s">
        <v>89</v>
      </c>
      <c r="G16704" t="s">
        <v>89</v>
      </c>
      <c r="H16704" t="s">
        <v>93</v>
      </c>
    </row>
    <row r="16705" spans="1:8" x14ac:dyDescent="0.25">
      <c r="A16705" t="s">
        <v>496</v>
      </c>
      <c r="B16705" t="s">
        <v>11890</v>
      </c>
      <c r="C16705" t="s">
        <v>89</v>
      </c>
      <c r="D16705" t="s">
        <v>11891</v>
      </c>
      <c r="E16705" t="s">
        <v>1760</v>
      </c>
      <c r="F16705" t="s">
        <v>89</v>
      </c>
      <c r="G16705" t="s">
        <v>89</v>
      </c>
      <c r="H16705" t="s">
        <v>93</v>
      </c>
    </row>
    <row r="16706" spans="1:8" x14ac:dyDescent="0.25">
      <c r="A16706" t="s">
        <v>496</v>
      </c>
      <c r="B16706" t="s">
        <v>7944</v>
      </c>
      <c r="C16706" t="s">
        <v>89</v>
      </c>
      <c r="D16706" t="s">
        <v>11892</v>
      </c>
      <c r="E16706" t="s">
        <v>2222</v>
      </c>
      <c r="F16706" t="s">
        <v>89</v>
      </c>
      <c r="G16706" t="s">
        <v>89</v>
      </c>
      <c r="H16706" t="s">
        <v>93</v>
      </c>
    </row>
    <row r="16707" spans="1:8" x14ac:dyDescent="0.25">
      <c r="A16707" t="s">
        <v>496</v>
      </c>
      <c r="B16707" t="s">
        <v>11728</v>
      </c>
      <c r="C16707" t="s">
        <v>89</v>
      </c>
      <c r="D16707" t="s">
        <v>11893</v>
      </c>
      <c r="E16707" t="s">
        <v>1760</v>
      </c>
      <c r="F16707" t="s">
        <v>89</v>
      </c>
      <c r="G16707" t="s">
        <v>89</v>
      </c>
      <c r="H16707" t="s">
        <v>93</v>
      </c>
    </row>
    <row r="16708" spans="1:8" x14ac:dyDescent="0.25">
      <c r="A16708" t="s">
        <v>496</v>
      </c>
      <c r="B16708" t="s">
        <v>2525</v>
      </c>
      <c r="C16708" t="s">
        <v>89</v>
      </c>
      <c r="D16708" t="s">
        <v>11894</v>
      </c>
      <c r="E16708" t="s">
        <v>1102</v>
      </c>
      <c r="F16708" t="s">
        <v>89</v>
      </c>
      <c r="G16708" t="s">
        <v>89</v>
      </c>
      <c r="H16708" t="s">
        <v>93</v>
      </c>
    </row>
    <row r="16709" spans="1:8" x14ac:dyDescent="0.25">
      <c r="A16709" t="s">
        <v>496</v>
      </c>
      <c r="B16709" t="s">
        <v>11895</v>
      </c>
      <c r="C16709" t="s">
        <v>89</v>
      </c>
      <c r="D16709" t="s">
        <v>11896</v>
      </c>
      <c r="E16709" t="s">
        <v>1121</v>
      </c>
      <c r="F16709" t="s">
        <v>89</v>
      </c>
      <c r="G16709" t="s">
        <v>89</v>
      </c>
      <c r="H16709" t="s">
        <v>93</v>
      </c>
    </row>
    <row r="16710" spans="1:8" x14ac:dyDescent="0.25">
      <c r="A16710" t="s">
        <v>496</v>
      </c>
      <c r="B16710" t="s">
        <v>1294</v>
      </c>
      <c r="C16710" t="s">
        <v>89</v>
      </c>
      <c r="D16710" t="s">
        <v>89</v>
      </c>
      <c r="E16710" t="s">
        <v>1205</v>
      </c>
      <c r="F16710" t="s">
        <v>89</v>
      </c>
      <c r="G16710" t="s">
        <v>89</v>
      </c>
      <c r="H16710" t="s">
        <v>93</v>
      </c>
    </row>
    <row r="16711" spans="1:8" x14ac:dyDescent="0.25">
      <c r="A16711" t="s">
        <v>496</v>
      </c>
      <c r="B16711" t="s">
        <v>1181</v>
      </c>
      <c r="C16711" t="s">
        <v>89</v>
      </c>
      <c r="D16711" t="s">
        <v>89</v>
      </c>
      <c r="E16711" t="s">
        <v>1760</v>
      </c>
      <c r="F16711" t="s">
        <v>89</v>
      </c>
      <c r="G16711" t="s">
        <v>89</v>
      </c>
      <c r="H16711" t="s">
        <v>93</v>
      </c>
    </row>
    <row r="16712" spans="1:8" x14ac:dyDescent="0.25">
      <c r="A16712" t="s">
        <v>496</v>
      </c>
      <c r="B16712" t="s">
        <v>1149</v>
      </c>
      <c r="C16712" t="s">
        <v>89</v>
      </c>
      <c r="D16712" t="s">
        <v>89</v>
      </c>
      <c r="E16712" t="s">
        <v>1105</v>
      </c>
      <c r="F16712" t="s">
        <v>89</v>
      </c>
      <c r="G16712" t="s">
        <v>89</v>
      </c>
      <c r="H16712" t="s">
        <v>93</v>
      </c>
    </row>
    <row r="16713" spans="1:8" x14ac:dyDescent="0.25">
      <c r="A16713" t="s">
        <v>496</v>
      </c>
      <c r="B16713" t="s">
        <v>11897</v>
      </c>
      <c r="C16713" t="s">
        <v>89</v>
      </c>
      <c r="D16713" t="s">
        <v>11898</v>
      </c>
      <c r="E16713" t="s">
        <v>1166</v>
      </c>
      <c r="F16713" t="s">
        <v>89</v>
      </c>
      <c r="G16713" t="s">
        <v>89</v>
      </c>
      <c r="H16713" t="s">
        <v>93</v>
      </c>
    </row>
    <row r="16714" spans="1:8" x14ac:dyDescent="0.25">
      <c r="A16714" t="s">
        <v>496</v>
      </c>
      <c r="B16714" t="s">
        <v>7930</v>
      </c>
      <c r="C16714" t="s">
        <v>89</v>
      </c>
      <c r="D16714" t="s">
        <v>11899</v>
      </c>
      <c r="E16714" t="s">
        <v>1105</v>
      </c>
      <c r="F16714" t="s">
        <v>89</v>
      </c>
      <c r="G16714" t="s">
        <v>89</v>
      </c>
      <c r="H16714" t="s">
        <v>93</v>
      </c>
    </row>
    <row r="16715" spans="1:8" x14ac:dyDescent="0.25">
      <c r="A16715" t="s">
        <v>496</v>
      </c>
      <c r="B16715" t="s">
        <v>3488</v>
      </c>
      <c r="C16715" t="s">
        <v>89</v>
      </c>
      <c r="D16715" t="s">
        <v>11900</v>
      </c>
      <c r="E16715" t="s">
        <v>1258</v>
      </c>
      <c r="F16715" t="s">
        <v>89</v>
      </c>
      <c r="G16715" t="s">
        <v>89</v>
      </c>
      <c r="H16715" t="s">
        <v>93</v>
      </c>
    </row>
    <row r="16716" spans="1:8" x14ac:dyDescent="0.25">
      <c r="A16716" t="s">
        <v>496</v>
      </c>
      <c r="B16716" t="s">
        <v>11901</v>
      </c>
      <c r="C16716" t="s">
        <v>89</v>
      </c>
      <c r="D16716" t="s">
        <v>11902</v>
      </c>
      <c r="E16716" t="s">
        <v>1102</v>
      </c>
      <c r="F16716" t="s">
        <v>89</v>
      </c>
      <c r="G16716" t="s">
        <v>89</v>
      </c>
      <c r="H16716" t="s">
        <v>93</v>
      </c>
    </row>
    <row r="16717" spans="1:8" x14ac:dyDescent="0.25">
      <c r="A16717" t="s">
        <v>496</v>
      </c>
      <c r="B16717" t="s">
        <v>11903</v>
      </c>
      <c r="C16717" t="s">
        <v>89</v>
      </c>
      <c r="D16717" t="s">
        <v>11904</v>
      </c>
      <c r="E16717" t="s">
        <v>1102</v>
      </c>
      <c r="F16717" t="s">
        <v>89</v>
      </c>
      <c r="G16717" t="s">
        <v>89</v>
      </c>
      <c r="H16717" t="s">
        <v>93</v>
      </c>
    </row>
    <row r="16718" spans="1:8" x14ac:dyDescent="0.25">
      <c r="A16718" t="s">
        <v>496</v>
      </c>
      <c r="B16718" t="s">
        <v>11905</v>
      </c>
      <c r="C16718" t="s">
        <v>89</v>
      </c>
      <c r="D16718" t="s">
        <v>11906</v>
      </c>
      <c r="E16718" t="s">
        <v>1102</v>
      </c>
      <c r="F16718" t="s">
        <v>89</v>
      </c>
      <c r="G16718" t="s">
        <v>89</v>
      </c>
      <c r="H16718" t="s">
        <v>93</v>
      </c>
    </row>
    <row r="16719" spans="1:8" x14ac:dyDescent="0.25">
      <c r="A16719" t="s">
        <v>496</v>
      </c>
      <c r="B16719" t="s">
        <v>11907</v>
      </c>
      <c r="C16719" t="s">
        <v>89</v>
      </c>
      <c r="D16719" t="s">
        <v>11908</v>
      </c>
      <c r="E16719" t="s">
        <v>1093</v>
      </c>
      <c r="F16719" t="s">
        <v>89</v>
      </c>
      <c r="G16719" t="s">
        <v>89</v>
      </c>
      <c r="H16719" t="s">
        <v>93</v>
      </c>
    </row>
    <row r="16720" spans="1:8" x14ac:dyDescent="0.25">
      <c r="A16720" t="s">
        <v>496</v>
      </c>
      <c r="B16720" t="s">
        <v>1768</v>
      </c>
      <c r="C16720" t="s">
        <v>89</v>
      </c>
      <c r="D16720" t="s">
        <v>89</v>
      </c>
      <c r="E16720" t="s">
        <v>1770</v>
      </c>
      <c r="F16720" t="s">
        <v>89</v>
      </c>
      <c r="G16720" t="s">
        <v>89</v>
      </c>
      <c r="H16720" t="s">
        <v>93</v>
      </c>
    </row>
    <row r="16721" spans="1:8" x14ac:dyDescent="0.25">
      <c r="A16721" t="s">
        <v>496</v>
      </c>
      <c r="B16721" t="s">
        <v>11909</v>
      </c>
      <c r="C16721" t="s">
        <v>89</v>
      </c>
      <c r="D16721" t="s">
        <v>11910</v>
      </c>
      <c r="E16721" t="s">
        <v>1760</v>
      </c>
      <c r="F16721" t="s">
        <v>89</v>
      </c>
      <c r="G16721" t="s">
        <v>89</v>
      </c>
      <c r="H16721" t="s">
        <v>93</v>
      </c>
    </row>
    <row r="16722" spans="1:8" x14ac:dyDescent="0.25">
      <c r="A16722" t="s">
        <v>496</v>
      </c>
      <c r="B16722" t="s">
        <v>1759</v>
      </c>
      <c r="C16722" t="s">
        <v>89</v>
      </c>
      <c r="D16722" t="s">
        <v>89</v>
      </c>
      <c r="E16722" t="s">
        <v>1258</v>
      </c>
      <c r="F16722" t="s">
        <v>89</v>
      </c>
      <c r="G16722" t="s">
        <v>89</v>
      </c>
      <c r="H16722" t="s">
        <v>93</v>
      </c>
    </row>
    <row r="16723" spans="1:8" x14ac:dyDescent="0.25">
      <c r="A16723" t="s">
        <v>496</v>
      </c>
      <c r="B16723" t="s">
        <v>11911</v>
      </c>
      <c r="C16723" t="s">
        <v>89</v>
      </c>
      <c r="D16723" t="s">
        <v>89</v>
      </c>
      <c r="E16723" t="s">
        <v>1770</v>
      </c>
      <c r="F16723" t="s">
        <v>89</v>
      </c>
      <c r="G16723" t="s">
        <v>89</v>
      </c>
      <c r="H16723" t="s">
        <v>93</v>
      </c>
    </row>
    <row r="16724" spans="1:8" x14ac:dyDescent="0.25">
      <c r="A16724" t="s">
        <v>496</v>
      </c>
      <c r="B16724" t="s">
        <v>1767</v>
      </c>
      <c r="C16724" t="s">
        <v>89</v>
      </c>
      <c r="D16724" t="s">
        <v>89</v>
      </c>
      <c r="E16724" t="s">
        <v>1093</v>
      </c>
      <c r="F16724" t="s">
        <v>89</v>
      </c>
      <c r="G16724" t="s">
        <v>89</v>
      </c>
      <c r="H16724" t="s">
        <v>93</v>
      </c>
    </row>
    <row r="16725" spans="1:8" x14ac:dyDescent="0.25">
      <c r="A16725" t="s">
        <v>496</v>
      </c>
      <c r="B16725" t="s">
        <v>11912</v>
      </c>
      <c r="C16725" t="s">
        <v>89</v>
      </c>
      <c r="D16725" t="s">
        <v>11913</v>
      </c>
      <c r="E16725" t="s">
        <v>2222</v>
      </c>
      <c r="F16725" t="s">
        <v>89</v>
      </c>
      <c r="G16725" t="s">
        <v>89</v>
      </c>
      <c r="H16725" t="s">
        <v>93</v>
      </c>
    </row>
    <row r="16726" spans="1:8" x14ac:dyDescent="0.25">
      <c r="A16726" t="s">
        <v>496</v>
      </c>
      <c r="B16726" t="s">
        <v>7849</v>
      </c>
      <c r="C16726" t="s">
        <v>89</v>
      </c>
      <c r="D16726" t="s">
        <v>11914</v>
      </c>
      <c r="E16726" t="s">
        <v>2222</v>
      </c>
      <c r="F16726" t="s">
        <v>89</v>
      </c>
      <c r="G16726" t="s">
        <v>89</v>
      </c>
      <c r="H16726" t="s">
        <v>93</v>
      </c>
    </row>
    <row r="16727" spans="1:8" x14ac:dyDescent="0.25">
      <c r="A16727" t="s">
        <v>496</v>
      </c>
      <c r="B16727" t="s">
        <v>11915</v>
      </c>
      <c r="C16727" t="s">
        <v>89</v>
      </c>
      <c r="D16727" t="s">
        <v>11916</v>
      </c>
      <c r="E16727" t="s">
        <v>1258</v>
      </c>
      <c r="F16727" t="s">
        <v>89</v>
      </c>
      <c r="G16727" t="s">
        <v>89</v>
      </c>
      <c r="H16727" t="s">
        <v>93</v>
      </c>
    </row>
    <row r="16728" spans="1:8" x14ac:dyDescent="0.25">
      <c r="A16728" t="s">
        <v>496</v>
      </c>
      <c r="B16728" t="s">
        <v>11917</v>
      </c>
      <c r="C16728" t="s">
        <v>89</v>
      </c>
      <c r="D16728" t="s">
        <v>11918</v>
      </c>
      <c r="E16728" t="s">
        <v>1760</v>
      </c>
      <c r="F16728" t="s">
        <v>89</v>
      </c>
      <c r="G16728" t="s">
        <v>89</v>
      </c>
      <c r="H16728" t="s">
        <v>93</v>
      </c>
    </row>
    <row r="16729" spans="1:8" x14ac:dyDescent="0.25">
      <c r="A16729" t="s">
        <v>496</v>
      </c>
      <c r="B16729" t="s">
        <v>11919</v>
      </c>
      <c r="C16729" t="s">
        <v>89</v>
      </c>
      <c r="D16729" t="s">
        <v>11920</v>
      </c>
      <c r="E16729" t="s">
        <v>1760</v>
      </c>
      <c r="F16729" t="s">
        <v>89</v>
      </c>
      <c r="G16729" t="s">
        <v>89</v>
      </c>
      <c r="H16729" t="s">
        <v>93</v>
      </c>
    </row>
    <row r="16730" spans="1:8" x14ac:dyDescent="0.25">
      <c r="A16730" t="s">
        <v>496</v>
      </c>
      <c r="B16730" t="s">
        <v>11921</v>
      </c>
      <c r="C16730" t="s">
        <v>89</v>
      </c>
      <c r="D16730" t="s">
        <v>11922</v>
      </c>
      <c r="E16730" t="s">
        <v>1760</v>
      </c>
      <c r="F16730" t="s">
        <v>89</v>
      </c>
      <c r="G16730" t="s">
        <v>89</v>
      </c>
      <c r="H16730" t="s">
        <v>93</v>
      </c>
    </row>
    <row r="16731" spans="1:8" x14ac:dyDescent="0.25">
      <c r="A16731" t="s">
        <v>496</v>
      </c>
      <c r="B16731" t="s">
        <v>11923</v>
      </c>
      <c r="C16731" t="s">
        <v>89</v>
      </c>
      <c r="D16731" t="s">
        <v>11924</v>
      </c>
      <c r="E16731" t="s">
        <v>1760</v>
      </c>
      <c r="F16731" t="s">
        <v>89</v>
      </c>
      <c r="G16731" t="s">
        <v>89</v>
      </c>
      <c r="H16731" t="s">
        <v>93</v>
      </c>
    </row>
    <row r="16732" spans="1:8" x14ac:dyDescent="0.25">
      <c r="A16732" t="s">
        <v>496</v>
      </c>
      <c r="B16732" t="s">
        <v>2260</v>
      </c>
      <c r="C16732" t="s">
        <v>89</v>
      </c>
      <c r="D16732" t="s">
        <v>11925</v>
      </c>
      <c r="E16732" t="s">
        <v>1760</v>
      </c>
      <c r="F16732" t="s">
        <v>89</v>
      </c>
      <c r="G16732" t="s">
        <v>89</v>
      </c>
      <c r="H16732" t="s">
        <v>93</v>
      </c>
    </row>
    <row r="16733" spans="1:8" x14ac:dyDescent="0.25">
      <c r="A16733" t="s">
        <v>496</v>
      </c>
      <c r="B16733" t="s">
        <v>3198</v>
      </c>
      <c r="C16733" t="s">
        <v>89</v>
      </c>
      <c r="D16733" t="s">
        <v>11926</v>
      </c>
      <c r="E16733" t="s">
        <v>1760</v>
      </c>
      <c r="F16733" t="s">
        <v>89</v>
      </c>
      <c r="G16733" t="s">
        <v>89</v>
      </c>
      <c r="H16733" t="s">
        <v>93</v>
      </c>
    </row>
    <row r="16734" spans="1:8" x14ac:dyDescent="0.25">
      <c r="A16734" t="s">
        <v>496</v>
      </c>
      <c r="B16734" t="s">
        <v>11927</v>
      </c>
      <c r="C16734" t="s">
        <v>89</v>
      </c>
      <c r="D16734" t="s">
        <v>11928</v>
      </c>
      <c r="E16734" t="s">
        <v>1093</v>
      </c>
      <c r="F16734" t="s">
        <v>89</v>
      </c>
      <c r="G16734" t="s">
        <v>89</v>
      </c>
      <c r="H16734" t="s">
        <v>93</v>
      </c>
    </row>
    <row r="16735" spans="1:8" x14ac:dyDescent="0.25">
      <c r="A16735" t="s">
        <v>496</v>
      </c>
      <c r="B16735" t="s">
        <v>7437</v>
      </c>
      <c r="C16735" t="s">
        <v>89</v>
      </c>
      <c r="D16735" t="s">
        <v>11929</v>
      </c>
      <c r="E16735" t="s">
        <v>1102</v>
      </c>
      <c r="F16735" t="s">
        <v>89</v>
      </c>
      <c r="G16735" t="s">
        <v>89</v>
      </c>
      <c r="H16735" t="s">
        <v>93</v>
      </c>
    </row>
    <row r="16736" spans="1:8" x14ac:dyDescent="0.25">
      <c r="A16736" t="s">
        <v>496</v>
      </c>
      <c r="B16736" t="s">
        <v>1649</v>
      </c>
      <c r="C16736" t="s">
        <v>89</v>
      </c>
      <c r="D16736" t="s">
        <v>2577</v>
      </c>
      <c r="E16736" t="s">
        <v>1119</v>
      </c>
      <c r="F16736" t="s">
        <v>89</v>
      </c>
      <c r="G16736" t="s">
        <v>89</v>
      </c>
      <c r="H16736" t="s">
        <v>93</v>
      </c>
    </row>
    <row r="16737" spans="1:8" x14ac:dyDescent="0.25">
      <c r="A16737" t="s">
        <v>496</v>
      </c>
      <c r="B16737" t="s">
        <v>11930</v>
      </c>
      <c r="C16737" t="s">
        <v>89</v>
      </c>
      <c r="D16737" t="s">
        <v>11931</v>
      </c>
      <c r="E16737" t="s">
        <v>1121</v>
      </c>
      <c r="F16737" t="s">
        <v>89</v>
      </c>
      <c r="G16737" t="s">
        <v>89</v>
      </c>
      <c r="H16737" t="s">
        <v>93</v>
      </c>
    </row>
    <row r="16738" spans="1:8" x14ac:dyDescent="0.25">
      <c r="A16738" t="s">
        <v>496</v>
      </c>
      <c r="B16738" t="s">
        <v>11932</v>
      </c>
      <c r="C16738" t="s">
        <v>89</v>
      </c>
      <c r="D16738" t="s">
        <v>89</v>
      </c>
      <c r="E16738" t="s">
        <v>1131</v>
      </c>
      <c r="F16738" t="s">
        <v>89</v>
      </c>
      <c r="G16738" t="s">
        <v>89</v>
      </c>
      <c r="H16738" t="s">
        <v>93</v>
      </c>
    </row>
    <row r="16739" spans="1:8" x14ac:dyDescent="0.25">
      <c r="A16739" t="s">
        <v>496</v>
      </c>
      <c r="B16739" t="s">
        <v>11933</v>
      </c>
      <c r="C16739" t="s">
        <v>89</v>
      </c>
      <c r="D16739" t="s">
        <v>89</v>
      </c>
      <c r="E16739" t="s">
        <v>1131</v>
      </c>
      <c r="F16739" t="s">
        <v>89</v>
      </c>
      <c r="G16739" t="s">
        <v>89</v>
      </c>
      <c r="H16739" t="s">
        <v>93</v>
      </c>
    </row>
    <row r="16740" spans="1:8" x14ac:dyDescent="0.25">
      <c r="A16740" t="s">
        <v>496</v>
      </c>
      <c r="B16740" t="s">
        <v>10221</v>
      </c>
      <c r="C16740" t="s">
        <v>89</v>
      </c>
      <c r="D16740" t="s">
        <v>89</v>
      </c>
      <c r="E16740" t="s">
        <v>1504</v>
      </c>
      <c r="F16740" t="s">
        <v>89</v>
      </c>
      <c r="G16740" t="s">
        <v>89</v>
      </c>
      <c r="H16740" t="s">
        <v>93</v>
      </c>
    </row>
    <row r="16741" spans="1:8" x14ac:dyDescent="0.25">
      <c r="A16741" t="s">
        <v>496</v>
      </c>
      <c r="B16741" t="s">
        <v>11934</v>
      </c>
      <c r="C16741" t="s">
        <v>89</v>
      </c>
      <c r="D16741" t="s">
        <v>11935</v>
      </c>
      <c r="E16741" t="s">
        <v>1569</v>
      </c>
      <c r="F16741" t="s">
        <v>89</v>
      </c>
      <c r="G16741" t="s">
        <v>89</v>
      </c>
      <c r="H16741" t="s">
        <v>93</v>
      </c>
    </row>
    <row r="16742" spans="1:8" x14ac:dyDescent="0.25">
      <c r="A16742" t="s">
        <v>496</v>
      </c>
      <c r="B16742" t="s">
        <v>11936</v>
      </c>
      <c r="C16742" t="s">
        <v>89</v>
      </c>
      <c r="D16742" t="s">
        <v>11937</v>
      </c>
      <c r="E16742" t="s">
        <v>1105</v>
      </c>
      <c r="F16742" t="s">
        <v>89</v>
      </c>
      <c r="G16742" t="s">
        <v>89</v>
      </c>
      <c r="H16742" t="s">
        <v>93</v>
      </c>
    </row>
    <row r="16743" spans="1:8" x14ac:dyDescent="0.25">
      <c r="A16743" t="s">
        <v>496</v>
      </c>
      <c r="B16743" t="s">
        <v>7949</v>
      </c>
      <c r="C16743" t="s">
        <v>89</v>
      </c>
      <c r="D16743" t="s">
        <v>11938</v>
      </c>
      <c r="E16743" t="s">
        <v>1100</v>
      </c>
      <c r="F16743" t="s">
        <v>89</v>
      </c>
      <c r="G16743" t="s">
        <v>89</v>
      </c>
      <c r="H16743" t="s">
        <v>93</v>
      </c>
    </row>
    <row r="16744" spans="1:8" x14ac:dyDescent="0.25">
      <c r="A16744" t="s">
        <v>496</v>
      </c>
      <c r="B16744" t="s">
        <v>11735</v>
      </c>
      <c r="C16744" t="s">
        <v>89</v>
      </c>
      <c r="D16744" t="s">
        <v>11939</v>
      </c>
      <c r="E16744" t="s">
        <v>1100</v>
      </c>
      <c r="F16744" t="s">
        <v>89</v>
      </c>
      <c r="G16744" t="s">
        <v>89</v>
      </c>
      <c r="H16744" t="s">
        <v>93</v>
      </c>
    </row>
    <row r="16745" spans="1:8" x14ac:dyDescent="0.25">
      <c r="A16745" t="s">
        <v>496</v>
      </c>
      <c r="B16745" t="s">
        <v>11940</v>
      </c>
      <c r="C16745" t="s">
        <v>89</v>
      </c>
      <c r="D16745" t="s">
        <v>89</v>
      </c>
      <c r="E16745" t="s">
        <v>1100</v>
      </c>
      <c r="F16745" t="s">
        <v>89</v>
      </c>
      <c r="G16745" t="s">
        <v>89</v>
      </c>
      <c r="H16745" t="s">
        <v>93</v>
      </c>
    </row>
    <row r="16746" spans="1:8" x14ac:dyDescent="0.25">
      <c r="A16746" t="s">
        <v>496</v>
      </c>
      <c r="B16746" t="s">
        <v>11941</v>
      </c>
      <c r="C16746" t="s">
        <v>89</v>
      </c>
      <c r="D16746" t="s">
        <v>89</v>
      </c>
      <c r="E16746" t="s">
        <v>1100</v>
      </c>
      <c r="F16746" t="s">
        <v>89</v>
      </c>
      <c r="G16746" t="s">
        <v>89</v>
      </c>
      <c r="H16746" t="s">
        <v>93</v>
      </c>
    </row>
    <row r="16747" spans="1:8" x14ac:dyDescent="0.25">
      <c r="A16747" t="s">
        <v>496</v>
      </c>
      <c r="B16747" t="s">
        <v>1284</v>
      </c>
      <c r="C16747" t="s">
        <v>89</v>
      </c>
      <c r="D16747" t="s">
        <v>89</v>
      </c>
      <c r="E16747" t="s">
        <v>1218</v>
      </c>
      <c r="F16747" t="s">
        <v>89</v>
      </c>
      <c r="G16747" t="s">
        <v>89</v>
      </c>
      <c r="H16747" t="s">
        <v>93</v>
      </c>
    </row>
    <row r="16748" spans="1:8" x14ac:dyDescent="0.25">
      <c r="A16748" t="s">
        <v>496</v>
      </c>
      <c r="B16748" t="s">
        <v>1122</v>
      </c>
      <c r="C16748" t="s">
        <v>89</v>
      </c>
      <c r="D16748" t="s">
        <v>89</v>
      </c>
      <c r="E16748" t="s">
        <v>1218</v>
      </c>
      <c r="F16748" t="s">
        <v>89</v>
      </c>
      <c r="G16748" t="s">
        <v>89</v>
      </c>
      <c r="H16748" t="s">
        <v>93</v>
      </c>
    </row>
    <row r="16749" spans="1:8" x14ac:dyDescent="0.25">
      <c r="A16749" t="s">
        <v>496</v>
      </c>
      <c r="B16749" t="s">
        <v>1124</v>
      </c>
      <c r="C16749" t="s">
        <v>89</v>
      </c>
      <c r="D16749" t="s">
        <v>89</v>
      </c>
      <c r="E16749" t="s">
        <v>1218</v>
      </c>
      <c r="F16749" t="s">
        <v>89</v>
      </c>
      <c r="G16749" t="s">
        <v>89</v>
      </c>
      <c r="H16749" t="s">
        <v>93</v>
      </c>
    </row>
    <row r="16750" spans="1:8" x14ac:dyDescent="0.25">
      <c r="A16750" t="s">
        <v>496</v>
      </c>
      <c r="B16750" t="s">
        <v>1125</v>
      </c>
      <c r="C16750" t="s">
        <v>89</v>
      </c>
      <c r="D16750" t="s">
        <v>89</v>
      </c>
      <c r="E16750" t="s">
        <v>1218</v>
      </c>
      <c r="F16750" t="s">
        <v>89</v>
      </c>
      <c r="G16750" t="s">
        <v>89</v>
      </c>
      <c r="H16750" t="s">
        <v>93</v>
      </c>
    </row>
    <row r="16751" spans="1:8" x14ac:dyDescent="0.25">
      <c r="A16751" t="s">
        <v>496</v>
      </c>
      <c r="B16751" t="s">
        <v>1126</v>
      </c>
      <c r="C16751" t="s">
        <v>89</v>
      </c>
      <c r="D16751" t="s">
        <v>89</v>
      </c>
      <c r="E16751" t="s">
        <v>1218</v>
      </c>
      <c r="F16751" t="s">
        <v>89</v>
      </c>
      <c r="G16751" t="s">
        <v>89</v>
      </c>
      <c r="H16751" t="s">
        <v>93</v>
      </c>
    </row>
    <row r="16752" spans="1:8" x14ac:dyDescent="0.25">
      <c r="A16752" t="s">
        <v>496</v>
      </c>
      <c r="B16752" t="s">
        <v>1127</v>
      </c>
      <c r="C16752" t="s">
        <v>89</v>
      </c>
      <c r="D16752" t="s">
        <v>89</v>
      </c>
      <c r="E16752" t="s">
        <v>1218</v>
      </c>
      <c r="F16752" t="s">
        <v>89</v>
      </c>
      <c r="G16752" t="s">
        <v>89</v>
      </c>
      <c r="H16752" t="s">
        <v>93</v>
      </c>
    </row>
    <row r="16753" spans="1:8" x14ac:dyDescent="0.25">
      <c r="A16753" t="s">
        <v>496</v>
      </c>
      <c r="B16753" t="s">
        <v>1200</v>
      </c>
      <c r="C16753" t="s">
        <v>89</v>
      </c>
      <c r="D16753" t="s">
        <v>89</v>
      </c>
      <c r="E16753" t="s">
        <v>1131</v>
      </c>
      <c r="F16753" t="s">
        <v>89</v>
      </c>
      <c r="G16753" t="s">
        <v>89</v>
      </c>
      <c r="H16753" t="s">
        <v>93</v>
      </c>
    </row>
    <row r="16754" spans="1:8" x14ac:dyDescent="0.25">
      <c r="A16754" t="s">
        <v>496</v>
      </c>
      <c r="B16754" t="s">
        <v>1130</v>
      </c>
      <c r="C16754" t="s">
        <v>89</v>
      </c>
      <c r="D16754" t="s">
        <v>89</v>
      </c>
      <c r="E16754" t="s">
        <v>1129</v>
      </c>
      <c r="F16754" t="s">
        <v>89</v>
      </c>
      <c r="G16754" t="s">
        <v>89</v>
      </c>
      <c r="H16754" t="s">
        <v>93</v>
      </c>
    </row>
    <row r="16755" spans="1:8" x14ac:dyDescent="0.25">
      <c r="A16755" t="s">
        <v>496</v>
      </c>
      <c r="B16755" t="s">
        <v>1132</v>
      </c>
      <c r="C16755" t="s">
        <v>89</v>
      </c>
      <c r="D16755" t="s">
        <v>89</v>
      </c>
      <c r="E16755" t="s">
        <v>1133</v>
      </c>
      <c r="F16755" t="s">
        <v>89</v>
      </c>
      <c r="G16755" t="s">
        <v>89</v>
      </c>
      <c r="H16755" t="s">
        <v>93</v>
      </c>
    </row>
    <row r="16756" spans="1:8" x14ac:dyDescent="0.25">
      <c r="A16756" t="s">
        <v>496</v>
      </c>
      <c r="B16756" t="s">
        <v>1268</v>
      </c>
      <c r="C16756" t="s">
        <v>89</v>
      </c>
      <c r="D16756" t="s">
        <v>89</v>
      </c>
      <c r="E16756" t="s">
        <v>1135</v>
      </c>
      <c r="F16756" t="s">
        <v>89</v>
      </c>
      <c r="G16756" t="s">
        <v>89</v>
      </c>
      <c r="H16756" t="s">
        <v>93</v>
      </c>
    </row>
    <row r="16757" spans="1:8" x14ac:dyDescent="0.25">
      <c r="A16757" t="s">
        <v>496</v>
      </c>
      <c r="B16757" t="s">
        <v>3068</v>
      </c>
      <c r="C16757" t="s">
        <v>89</v>
      </c>
      <c r="D16757" t="s">
        <v>89</v>
      </c>
      <c r="E16757" t="s">
        <v>1135</v>
      </c>
      <c r="F16757" t="s">
        <v>89</v>
      </c>
      <c r="G16757" t="s">
        <v>89</v>
      </c>
      <c r="H16757" t="s">
        <v>93</v>
      </c>
    </row>
    <row r="16758" spans="1:8" x14ac:dyDescent="0.25">
      <c r="A16758" t="s">
        <v>496</v>
      </c>
      <c r="B16758" t="s">
        <v>1138</v>
      </c>
      <c r="C16758" t="s">
        <v>89</v>
      </c>
      <c r="D16758" t="s">
        <v>89</v>
      </c>
      <c r="E16758" t="s">
        <v>1139</v>
      </c>
      <c r="F16758" t="s">
        <v>89</v>
      </c>
      <c r="G16758" t="s">
        <v>89</v>
      </c>
      <c r="H16758" t="s">
        <v>93</v>
      </c>
    </row>
    <row r="16759" spans="1:8" x14ac:dyDescent="0.25">
      <c r="A16759" t="s">
        <v>497</v>
      </c>
      <c r="B16759" t="s">
        <v>11942</v>
      </c>
      <c r="C16759" t="s">
        <v>89</v>
      </c>
      <c r="D16759" t="s">
        <v>89</v>
      </c>
      <c r="E16759" t="s">
        <v>1097</v>
      </c>
      <c r="F16759" t="s">
        <v>89</v>
      </c>
      <c r="G16759" t="s">
        <v>89</v>
      </c>
      <c r="H16759" t="s">
        <v>93</v>
      </c>
    </row>
    <row r="16760" spans="1:8" x14ac:dyDescent="0.25">
      <c r="A16760" t="s">
        <v>497</v>
      </c>
      <c r="B16760" t="s">
        <v>11943</v>
      </c>
      <c r="C16760" t="s">
        <v>89</v>
      </c>
      <c r="D16760" t="s">
        <v>89</v>
      </c>
      <c r="E16760" t="s">
        <v>1524</v>
      </c>
      <c r="F16760" t="s">
        <v>89</v>
      </c>
      <c r="G16760" t="s">
        <v>89</v>
      </c>
      <c r="H16760" t="s">
        <v>93</v>
      </c>
    </row>
    <row r="16761" spans="1:8" x14ac:dyDescent="0.25">
      <c r="A16761" t="s">
        <v>497</v>
      </c>
      <c r="B16761" t="s">
        <v>11944</v>
      </c>
      <c r="C16761" t="s">
        <v>89</v>
      </c>
      <c r="D16761" t="s">
        <v>89</v>
      </c>
      <c r="E16761" t="s">
        <v>1102</v>
      </c>
      <c r="F16761" t="s">
        <v>89</v>
      </c>
      <c r="G16761" t="s">
        <v>89</v>
      </c>
      <c r="H16761" t="s">
        <v>93</v>
      </c>
    </row>
    <row r="16762" spans="1:8" x14ac:dyDescent="0.25">
      <c r="A16762" t="s">
        <v>497</v>
      </c>
      <c r="B16762" t="s">
        <v>1112</v>
      </c>
      <c r="C16762" t="s">
        <v>89</v>
      </c>
      <c r="D16762" t="s">
        <v>89</v>
      </c>
      <c r="E16762" t="s">
        <v>1162</v>
      </c>
      <c r="F16762" t="s">
        <v>89</v>
      </c>
      <c r="G16762" t="s">
        <v>89</v>
      </c>
      <c r="H16762" t="s">
        <v>93</v>
      </c>
    </row>
    <row r="16763" spans="1:8" x14ac:dyDescent="0.25">
      <c r="A16763" t="s">
        <v>497</v>
      </c>
      <c r="B16763" t="s">
        <v>2397</v>
      </c>
      <c r="C16763" t="s">
        <v>89</v>
      </c>
      <c r="D16763" t="s">
        <v>89</v>
      </c>
      <c r="E16763" t="s">
        <v>1097</v>
      </c>
      <c r="F16763" t="s">
        <v>89</v>
      </c>
      <c r="G16763" t="s">
        <v>89</v>
      </c>
      <c r="H16763" t="s">
        <v>93</v>
      </c>
    </row>
    <row r="16764" spans="1:8" x14ac:dyDescent="0.25">
      <c r="A16764" t="s">
        <v>497</v>
      </c>
      <c r="B16764" t="s">
        <v>11945</v>
      </c>
      <c r="C16764" t="s">
        <v>89</v>
      </c>
      <c r="D16764" t="s">
        <v>11946</v>
      </c>
      <c r="E16764" t="s">
        <v>1153</v>
      </c>
      <c r="F16764" t="s">
        <v>89</v>
      </c>
      <c r="G16764" t="s">
        <v>89</v>
      </c>
      <c r="H16764" t="s">
        <v>93</v>
      </c>
    </row>
    <row r="16765" spans="1:8" x14ac:dyDescent="0.25">
      <c r="A16765" t="s">
        <v>497</v>
      </c>
      <c r="B16765" t="s">
        <v>11947</v>
      </c>
      <c r="C16765" t="s">
        <v>89</v>
      </c>
      <c r="D16765" t="s">
        <v>11948</v>
      </c>
      <c r="E16765" t="s">
        <v>1097</v>
      </c>
      <c r="F16765" t="s">
        <v>89</v>
      </c>
      <c r="G16765" t="s">
        <v>89</v>
      </c>
      <c r="H16765" t="s">
        <v>93</v>
      </c>
    </row>
    <row r="16766" spans="1:8" x14ac:dyDescent="0.25">
      <c r="A16766" t="s">
        <v>497</v>
      </c>
      <c r="B16766" t="s">
        <v>3485</v>
      </c>
      <c r="C16766" t="s">
        <v>89</v>
      </c>
      <c r="D16766" t="s">
        <v>11949</v>
      </c>
      <c r="E16766" t="s">
        <v>1097</v>
      </c>
      <c r="F16766" t="s">
        <v>89</v>
      </c>
      <c r="G16766" t="s">
        <v>89</v>
      </c>
      <c r="H16766" t="s">
        <v>93</v>
      </c>
    </row>
    <row r="16767" spans="1:8" x14ac:dyDescent="0.25">
      <c r="A16767" t="s">
        <v>497</v>
      </c>
      <c r="B16767" t="s">
        <v>3488</v>
      </c>
      <c r="C16767" t="s">
        <v>89</v>
      </c>
      <c r="D16767" t="s">
        <v>11950</v>
      </c>
      <c r="E16767" t="s">
        <v>1097</v>
      </c>
      <c r="F16767" t="s">
        <v>89</v>
      </c>
      <c r="G16767" t="s">
        <v>89</v>
      </c>
      <c r="H16767" t="s">
        <v>93</v>
      </c>
    </row>
    <row r="16768" spans="1:8" x14ac:dyDescent="0.25">
      <c r="A16768" t="s">
        <v>497</v>
      </c>
      <c r="B16768" t="s">
        <v>11951</v>
      </c>
      <c r="C16768" t="s">
        <v>89</v>
      </c>
      <c r="D16768" t="s">
        <v>11952</v>
      </c>
      <c r="E16768" t="s">
        <v>1093</v>
      </c>
      <c r="F16768" t="s">
        <v>89</v>
      </c>
      <c r="G16768" t="s">
        <v>89</v>
      </c>
      <c r="H16768" t="s">
        <v>93</v>
      </c>
    </row>
    <row r="16769" spans="1:8" x14ac:dyDescent="0.25">
      <c r="A16769" t="s">
        <v>497</v>
      </c>
      <c r="B16769" t="s">
        <v>11953</v>
      </c>
      <c r="C16769" t="s">
        <v>89</v>
      </c>
      <c r="D16769" t="s">
        <v>11954</v>
      </c>
      <c r="E16769" t="s">
        <v>1093</v>
      </c>
      <c r="F16769" t="s">
        <v>89</v>
      </c>
      <c r="G16769" t="s">
        <v>89</v>
      </c>
      <c r="H16769" t="s">
        <v>93</v>
      </c>
    </row>
    <row r="16770" spans="1:8" x14ac:dyDescent="0.25">
      <c r="A16770" t="s">
        <v>497</v>
      </c>
      <c r="B16770" t="s">
        <v>11955</v>
      </c>
      <c r="C16770" t="s">
        <v>89</v>
      </c>
      <c r="D16770" t="s">
        <v>89</v>
      </c>
      <c r="E16770" t="s">
        <v>1164</v>
      </c>
      <c r="F16770" t="s">
        <v>89</v>
      </c>
      <c r="G16770" t="s">
        <v>89</v>
      </c>
      <c r="H16770" t="s">
        <v>93</v>
      </c>
    </row>
    <row r="16771" spans="1:8" x14ac:dyDescent="0.25">
      <c r="A16771" t="s">
        <v>497</v>
      </c>
      <c r="B16771" t="s">
        <v>11956</v>
      </c>
      <c r="C16771" t="s">
        <v>89</v>
      </c>
      <c r="D16771" t="s">
        <v>89</v>
      </c>
      <c r="E16771" t="s">
        <v>1265</v>
      </c>
      <c r="F16771" t="s">
        <v>89</v>
      </c>
      <c r="G16771" t="s">
        <v>89</v>
      </c>
      <c r="H16771" t="s">
        <v>93</v>
      </c>
    </row>
    <row r="16772" spans="1:8" x14ac:dyDescent="0.25">
      <c r="A16772" t="s">
        <v>497</v>
      </c>
      <c r="B16772" t="s">
        <v>11957</v>
      </c>
      <c r="C16772" t="s">
        <v>89</v>
      </c>
      <c r="D16772" t="s">
        <v>89</v>
      </c>
      <c r="E16772" t="s">
        <v>1278</v>
      </c>
      <c r="F16772" t="s">
        <v>89</v>
      </c>
      <c r="G16772" t="s">
        <v>89</v>
      </c>
      <c r="H16772" t="s">
        <v>93</v>
      </c>
    </row>
    <row r="16773" spans="1:8" x14ac:dyDescent="0.25">
      <c r="A16773" t="s">
        <v>497</v>
      </c>
      <c r="B16773" t="s">
        <v>11958</v>
      </c>
      <c r="C16773" t="s">
        <v>89</v>
      </c>
      <c r="D16773" t="s">
        <v>89</v>
      </c>
      <c r="E16773" t="s">
        <v>1162</v>
      </c>
      <c r="F16773" t="s">
        <v>89</v>
      </c>
      <c r="G16773" t="s">
        <v>89</v>
      </c>
      <c r="H16773" t="s">
        <v>93</v>
      </c>
    </row>
    <row r="16774" spans="1:8" x14ac:dyDescent="0.25">
      <c r="A16774" t="s">
        <v>497</v>
      </c>
      <c r="B16774" t="s">
        <v>11959</v>
      </c>
      <c r="C16774" t="s">
        <v>89</v>
      </c>
      <c r="D16774" t="s">
        <v>89</v>
      </c>
      <c r="E16774" t="s">
        <v>1258</v>
      </c>
      <c r="F16774" t="s">
        <v>89</v>
      </c>
      <c r="G16774" t="s">
        <v>89</v>
      </c>
      <c r="H16774" t="s">
        <v>93</v>
      </c>
    </row>
    <row r="16775" spans="1:8" x14ac:dyDescent="0.25">
      <c r="A16775" t="s">
        <v>497</v>
      </c>
      <c r="B16775" t="s">
        <v>2260</v>
      </c>
      <c r="C16775" t="s">
        <v>89</v>
      </c>
      <c r="D16775" t="s">
        <v>89</v>
      </c>
      <c r="E16775" t="s">
        <v>1097</v>
      </c>
      <c r="F16775" t="s">
        <v>89</v>
      </c>
      <c r="G16775" t="s">
        <v>89</v>
      </c>
      <c r="H16775" t="s">
        <v>93</v>
      </c>
    </row>
    <row r="16776" spans="1:8" x14ac:dyDescent="0.25">
      <c r="A16776" t="s">
        <v>497</v>
      </c>
      <c r="B16776" t="s">
        <v>11960</v>
      </c>
      <c r="C16776" t="s">
        <v>89</v>
      </c>
      <c r="D16776" t="s">
        <v>89</v>
      </c>
      <c r="E16776" t="s">
        <v>1238</v>
      </c>
      <c r="F16776" t="s">
        <v>89</v>
      </c>
      <c r="G16776" t="s">
        <v>89</v>
      </c>
      <c r="H16776" t="s">
        <v>93</v>
      </c>
    </row>
    <row r="16777" spans="1:8" x14ac:dyDescent="0.25">
      <c r="A16777" t="s">
        <v>497</v>
      </c>
      <c r="B16777" t="s">
        <v>11961</v>
      </c>
      <c r="C16777" t="s">
        <v>89</v>
      </c>
      <c r="D16777" t="s">
        <v>89</v>
      </c>
      <c r="E16777" t="s">
        <v>1278</v>
      </c>
      <c r="F16777" t="s">
        <v>89</v>
      </c>
      <c r="G16777" t="s">
        <v>89</v>
      </c>
      <c r="H16777" t="s">
        <v>93</v>
      </c>
    </row>
    <row r="16778" spans="1:8" x14ac:dyDescent="0.25">
      <c r="A16778" t="s">
        <v>497</v>
      </c>
      <c r="B16778" t="s">
        <v>11962</v>
      </c>
      <c r="C16778" t="s">
        <v>89</v>
      </c>
      <c r="D16778" t="s">
        <v>89</v>
      </c>
      <c r="E16778" t="s">
        <v>1093</v>
      </c>
      <c r="F16778" t="s">
        <v>89</v>
      </c>
      <c r="G16778" t="s">
        <v>89</v>
      </c>
      <c r="H16778" t="s">
        <v>93</v>
      </c>
    </row>
    <row r="16779" spans="1:8" x14ac:dyDescent="0.25">
      <c r="A16779" t="s">
        <v>497</v>
      </c>
      <c r="B16779" t="s">
        <v>11963</v>
      </c>
      <c r="C16779" t="s">
        <v>89</v>
      </c>
      <c r="D16779" t="s">
        <v>89</v>
      </c>
      <c r="E16779" t="s">
        <v>1105</v>
      </c>
      <c r="F16779" t="s">
        <v>89</v>
      </c>
      <c r="G16779" t="s">
        <v>89</v>
      </c>
      <c r="H16779" t="s">
        <v>93</v>
      </c>
    </row>
    <row r="16780" spans="1:8" x14ac:dyDescent="0.25">
      <c r="A16780" t="s">
        <v>497</v>
      </c>
      <c r="B16780" t="s">
        <v>3505</v>
      </c>
      <c r="C16780" t="s">
        <v>89</v>
      </c>
      <c r="D16780" t="s">
        <v>89</v>
      </c>
      <c r="E16780" t="s">
        <v>1278</v>
      </c>
      <c r="F16780" t="s">
        <v>89</v>
      </c>
      <c r="G16780" t="s">
        <v>89</v>
      </c>
      <c r="H16780" t="s">
        <v>93</v>
      </c>
    </row>
    <row r="16781" spans="1:8" x14ac:dyDescent="0.25">
      <c r="A16781" t="s">
        <v>497</v>
      </c>
      <c r="B16781" t="s">
        <v>11964</v>
      </c>
      <c r="C16781" t="s">
        <v>89</v>
      </c>
      <c r="D16781" t="s">
        <v>89</v>
      </c>
      <c r="E16781" t="s">
        <v>3601</v>
      </c>
      <c r="F16781" t="s">
        <v>89</v>
      </c>
      <c r="G16781" t="s">
        <v>89</v>
      </c>
      <c r="H16781" t="s">
        <v>93</v>
      </c>
    </row>
    <row r="16782" spans="1:8" x14ac:dyDescent="0.25">
      <c r="A16782" t="s">
        <v>497</v>
      </c>
      <c r="B16782" t="s">
        <v>11965</v>
      </c>
      <c r="C16782" t="s">
        <v>89</v>
      </c>
      <c r="D16782" t="s">
        <v>89</v>
      </c>
      <c r="E16782" t="s">
        <v>3601</v>
      </c>
      <c r="F16782" t="s">
        <v>89</v>
      </c>
      <c r="G16782" t="s">
        <v>89</v>
      </c>
      <c r="H16782" t="s">
        <v>93</v>
      </c>
    </row>
    <row r="16783" spans="1:8" x14ac:dyDescent="0.25">
      <c r="A16783" t="s">
        <v>497</v>
      </c>
      <c r="B16783" t="s">
        <v>11966</v>
      </c>
      <c r="C16783" t="s">
        <v>89</v>
      </c>
      <c r="D16783" t="s">
        <v>89</v>
      </c>
      <c r="E16783" t="s">
        <v>3601</v>
      </c>
      <c r="F16783" t="s">
        <v>89</v>
      </c>
      <c r="G16783" t="s">
        <v>89</v>
      </c>
      <c r="H16783" t="s">
        <v>93</v>
      </c>
    </row>
    <row r="16784" spans="1:8" x14ac:dyDescent="0.25">
      <c r="A16784" t="s">
        <v>497</v>
      </c>
      <c r="B16784" t="s">
        <v>11967</v>
      </c>
      <c r="C16784" t="s">
        <v>89</v>
      </c>
      <c r="D16784" t="s">
        <v>89</v>
      </c>
      <c r="E16784" t="s">
        <v>1162</v>
      </c>
      <c r="F16784" t="s">
        <v>89</v>
      </c>
      <c r="G16784" t="s">
        <v>89</v>
      </c>
      <c r="H16784" t="s">
        <v>93</v>
      </c>
    </row>
    <row r="16785" spans="1:8" x14ac:dyDescent="0.25">
      <c r="A16785" t="s">
        <v>497</v>
      </c>
      <c r="B16785" t="s">
        <v>11968</v>
      </c>
      <c r="C16785" t="s">
        <v>89</v>
      </c>
      <c r="D16785" t="s">
        <v>89</v>
      </c>
      <c r="E16785" t="s">
        <v>3601</v>
      </c>
      <c r="F16785" t="s">
        <v>89</v>
      </c>
      <c r="G16785" t="s">
        <v>89</v>
      </c>
      <c r="H16785" t="s">
        <v>93</v>
      </c>
    </row>
    <row r="16786" spans="1:8" x14ac:dyDescent="0.25">
      <c r="A16786" t="s">
        <v>497</v>
      </c>
      <c r="B16786" t="s">
        <v>11969</v>
      </c>
      <c r="C16786" t="s">
        <v>89</v>
      </c>
      <c r="D16786" t="s">
        <v>11970</v>
      </c>
      <c r="E16786" t="s">
        <v>1135</v>
      </c>
      <c r="F16786" t="s">
        <v>89</v>
      </c>
      <c r="G16786" t="s">
        <v>89</v>
      </c>
      <c r="H16786" t="s">
        <v>93</v>
      </c>
    </row>
    <row r="16787" spans="1:8" x14ac:dyDescent="0.25">
      <c r="A16787" t="s">
        <v>497</v>
      </c>
      <c r="B16787" t="s">
        <v>11971</v>
      </c>
      <c r="C16787" t="s">
        <v>89</v>
      </c>
      <c r="D16787" t="s">
        <v>11970</v>
      </c>
      <c r="E16787" t="s">
        <v>1196</v>
      </c>
      <c r="F16787" t="s">
        <v>89</v>
      </c>
      <c r="G16787" t="s">
        <v>89</v>
      </c>
      <c r="H16787" t="s">
        <v>93</v>
      </c>
    </row>
    <row r="16788" spans="1:8" x14ac:dyDescent="0.25">
      <c r="A16788" t="s">
        <v>497</v>
      </c>
      <c r="B16788" t="s">
        <v>11972</v>
      </c>
      <c r="C16788" t="s">
        <v>89</v>
      </c>
      <c r="D16788" t="s">
        <v>89</v>
      </c>
      <c r="E16788" t="s">
        <v>1102</v>
      </c>
      <c r="F16788" t="s">
        <v>89</v>
      </c>
      <c r="G16788" t="s">
        <v>89</v>
      </c>
      <c r="H16788" t="s">
        <v>93</v>
      </c>
    </row>
    <row r="16789" spans="1:8" x14ac:dyDescent="0.25">
      <c r="A16789" t="s">
        <v>497</v>
      </c>
      <c r="B16789" t="s">
        <v>11973</v>
      </c>
      <c r="C16789" t="s">
        <v>89</v>
      </c>
      <c r="D16789" t="s">
        <v>89</v>
      </c>
      <c r="E16789" t="s">
        <v>1097</v>
      </c>
      <c r="F16789" t="s">
        <v>89</v>
      </c>
      <c r="G16789" t="s">
        <v>89</v>
      </c>
      <c r="H16789" t="s">
        <v>93</v>
      </c>
    </row>
    <row r="16790" spans="1:8" x14ac:dyDescent="0.25">
      <c r="A16790" t="s">
        <v>497</v>
      </c>
      <c r="B16790" t="s">
        <v>1122</v>
      </c>
      <c r="C16790" t="s">
        <v>89</v>
      </c>
      <c r="D16790" t="s">
        <v>89</v>
      </c>
      <c r="E16790" t="s">
        <v>1196</v>
      </c>
      <c r="F16790" t="s">
        <v>89</v>
      </c>
      <c r="G16790" t="s">
        <v>89</v>
      </c>
      <c r="H16790" t="s">
        <v>93</v>
      </c>
    </row>
    <row r="16791" spans="1:8" x14ac:dyDescent="0.25">
      <c r="A16791" t="s">
        <v>497</v>
      </c>
      <c r="B16791" t="s">
        <v>1124</v>
      </c>
      <c r="C16791" t="s">
        <v>89</v>
      </c>
      <c r="D16791" t="s">
        <v>89</v>
      </c>
      <c r="E16791" t="s">
        <v>1196</v>
      </c>
      <c r="F16791" t="s">
        <v>89</v>
      </c>
      <c r="G16791" t="s">
        <v>89</v>
      </c>
      <c r="H16791" t="s">
        <v>93</v>
      </c>
    </row>
    <row r="16792" spans="1:8" x14ac:dyDescent="0.25">
      <c r="A16792" t="s">
        <v>497</v>
      </c>
      <c r="B16792" t="s">
        <v>1125</v>
      </c>
      <c r="C16792" t="s">
        <v>89</v>
      </c>
      <c r="D16792" t="s">
        <v>89</v>
      </c>
      <c r="E16792" t="s">
        <v>1196</v>
      </c>
      <c r="F16792" t="s">
        <v>89</v>
      </c>
      <c r="G16792" t="s">
        <v>89</v>
      </c>
      <c r="H16792" t="s">
        <v>93</v>
      </c>
    </row>
    <row r="16793" spans="1:8" x14ac:dyDescent="0.25">
      <c r="A16793" t="s">
        <v>497</v>
      </c>
      <c r="B16793" t="s">
        <v>1126</v>
      </c>
      <c r="C16793" t="s">
        <v>89</v>
      </c>
      <c r="D16793" t="s">
        <v>89</v>
      </c>
      <c r="E16793" t="s">
        <v>1196</v>
      </c>
      <c r="F16793" t="s">
        <v>89</v>
      </c>
      <c r="G16793" t="s">
        <v>89</v>
      </c>
      <c r="H16793" t="s">
        <v>93</v>
      </c>
    </row>
    <row r="16794" spans="1:8" x14ac:dyDescent="0.25">
      <c r="A16794" t="s">
        <v>497</v>
      </c>
      <c r="B16794" t="s">
        <v>1201</v>
      </c>
      <c r="C16794" t="s">
        <v>89</v>
      </c>
      <c r="D16794" t="s">
        <v>89</v>
      </c>
      <c r="E16794" t="s">
        <v>1218</v>
      </c>
      <c r="F16794" t="s">
        <v>89</v>
      </c>
      <c r="G16794" t="s">
        <v>89</v>
      </c>
      <c r="H16794" t="s">
        <v>93</v>
      </c>
    </row>
    <row r="16795" spans="1:8" x14ac:dyDescent="0.25">
      <c r="A16795" t="s">
        <v>497</v>
      </c>
      <c r="B16795" t="s">
        <v>11974</v>
      </c>
      <c r="C16795" t="s">
        <v>89</v>
      </c>
      <c r="D16795" t="s">
        <v>89</v>
      </c>
      <c r="E16795" t="s">
        <v>5917</v>
      </c>
      <c r="F16795" t="s">
        <v>89</v>
      </c>
      <c r="G16795" t="s">
        <v>89</v>
      </c>
      <c r="H16795" t="s">
        <v>93</v>
      </c>
    </row>
    <row r="16796" spans="1:8" x14ac:dyDescent="0.25">
      <c r="A16796" t="s">
        <v>497</v>
      </c>
      <c r="B16796" t="s">
        <v>11975</v>
      </c>
      <c r="C16796" t="s">
        <v>89</v>
      </c>
      <c r="D16796" t="s">
        <v>89</v>
      </c>
      <c r="E16796" t="s">
        <v>1355</v>
      </c>
      <c r="F16796" t="s">
        <v>89</v>
      </c>
      <c r="G16796" t="s">
        <v>89</v>
      </c>
      <c r="H16796" t="s">
        <v>93</v>
      </c>
    </row>
    <row r="16797" spans="1:8" x14ac:dyDescent="0.25">
      <c r="A16797" t="s">
        <v>497</v>
      </c>
      <c r="B16797" t="s">
        <v>11976</v>
      </c>
      <c r="C16797" t="s">
        <v>89</v>
      </c>
      <c r="D16797" t="s">
        <v>89</v>
      </c>
      <c r="E16797" t="s">
        <v>1349</v>
      </c>
      <c r="F16797" t="s">
        <v>89</v>
      </c>
      <c r="G16797" t="s">
        <v>89</v>
      </c>
      <c r="H16797" t="s">
        <v>93</v>
      </c>
    </row>
    <row r="16798" spans="1:8" x14ac:dyDescent="0.25">
      <c r="A16798" t="s">
        <v>497</v>
      </c>
      <c r="B16798" t="s">
        <v>11977</v>
      </c>
      <c r="C16798" t="s">
        <v>89</v>
      </c>
      <c r="D16798" t="s">
        <v>89</v>
      </c>
      <c r="E16798" t="s">
        <v>9854</v>
      </c>
      <c r="F16798" t="s">
        <v>89</v>
      </c>
      <c r="G16798" t="s">
        <v>89</v>
      </c>
      <c r="H16798" t="s">
        <v>93</v>
      </c>
    </row>
    <row r="16799" spans="1:8" x14ac:dyDescent="0.25">
      <c r="A16799" t="s">
        <v>497</v>
      </c>
      <c r="B16799" t="s">
        <v>11978</v>
      </c>
      <c r="C16799" t="s">
        <v>89</v>
      </c>
      <c r="D16799" t="s">
        <v>89</v>
      </c>
      <c r="E16799" t="s">
        <v>11979</v>
      </c>
      <c r="F16799" t="s">
        <v>89</v>
      </c>
      <c r="G16799" t="s">
        <v>89</v>
      </c>
      <c r="H16799" t="s">
        <v>93</v>
      </c>
    </row>
    <row r="16800" spans="1:8" x14ac:dyDescent="0.25">
      <c r="A16800" t="s">
        <v>497</v>
      </c>
      <c r="B16800" t="s">
        <v>11980</v>
      </c>
      <c r="C16800" t="s">
        <v>89</v>
      </c>
      <c r="D16800" t="s">
        <v>89</v>
      </c>
      <c r="E16800" t="s">
        <v>4518</v>
      </c>
      <c r="F16800" t="s">
        <v>89</v>
      </c>
      <c r="G16800" t="s">
        <v>89</v>
      </c>
      <c r="H16800" t="s">
        <v>93</v>
      </c>
    </row>
    <row r="16801" spans="1:8" x14ac:dyDescent="0.25">
      <c r="A16801" t="s">
        <v>497</v>
      </c>
      <c r="B16801" t="s">
        <v>11981</v>
      </c>
      <c r="C16801" t="s">
        <v>89</v>
      </c>
      <c r="D16801" t="s">
        <v>89</v>
      </c>
      <c r="E16801" t="s">
        <v>11982</v>
      </c>
      <c r="F16801" t="s">
        <v>89</v>
      </c>
      <c r="G16801" t="s">
        <v>89</v>
      </c>
      <c r="H16801" t="s">
        <v>93</v>
      </c>
    </row>
    <row r="16802" spans="1:8" x14ac:dyDescent="0.25">
      <c r="A16802" t="s">
        <v>497</v>
      </c>
      <c r="B16802" t="s">
        <v>11983</v>
      </c>
      <c r="C16802" t="s">
        <v>89</v>
      </c>
      <c r="D16802" t="s">
        <v>89</v>
      </c>
      <c r="E16802" t="s">
        <v>11984</v>
      </c>
      <c r="F16802" t="s">
        <v>89</v>
      </c>
      <c r="G16802" t="s">
        <v>89</v>
      </c>
      <c r="H16802" t="s">
        <v>93</v>
      </c>
    </row>
    <row r="16803" spans="1:8" x14ac:dyDescent="0.25">
      <c r="A16803" t="s">
        <v>497</v>
      </c>
      <c r="B16803" t="s">
        <v>11985</v>
      </c>
      <c r="C16803" t="s">
        <v>89</v>
      </c>
      <c r="D16803" t="s">
        <v>89</v>
      </c>
      <c r="E16803" t="s">
        <v>11986</v>
      </c>
      <c r="F16803" t="s">
        <v>89</v>
      </c>
      <c r="G16803" t="s">
        <v>89</v>
      </c>
      <c r="H16803" t="s">
        <v>93</v>
      </c>
    </row>
    <row r="16804" spans="1:8" x14ac:dyDescent="0.25">
      <c r="A16804" t="s">
        <v>497</v>
      </c>
      <c r="B16804" t="s">
        <v>11987</v>
      </c>
      <c r="C16804" t="s">
        <v>89</v>
      </c>
      <c r="D16804" t="s">
        <v>89</v>
      </c>
      <c r="E16804" t="s">
        <v>11988</v>
      </c>
      <c r="F16804" t="s">
        <v>89</v>
      </c>
      <c r="G16804" t="s">
        <v>89</v>
      </c>
      <c r="H16804" t="s">
        <v>93</v>
      </c>
    </row>
    <row r="16805" spans="1:8" x14ac:dyDescent="0.25">
      <c r="A16805" t="s">
        <v>497</v>
      </c>
      <c r="B16805" t="s">
        <v>11989</v>
      </c>
      <c r="C16805" t="s">
        <v>89</v>
      </c>
      <c r="D16805" t="s">
        <v>89</v>
      </c>
      <c r="E16805" t="s">
        <v>3243</v>
      </c>
      <c r="F16805" t="s">
        <v>89</v>
      </c>
      <c r="G16805" t="s">
        <v>89</v>
      </c>
      <c r="H16805" t="s">
        <v>93</v>
      </c>
    </row>
    <row r="16806" spans="1:8" x14ac:dyDescent="0.25">
      <c r="A16806" t="s">
        <v>497</v>
      </c>
      <c r="B16806" t="s">
        <v>11990</v>
      </c>
      <c r="C16806" t="s">
        <v>89</v>
      </c>
      <c r="D16806" t="s">
        <v>89</v>
      </c>
      <c r="E16806" t="s">
        <v>1873</v>
      </c>
      <c r="F16806" t="s">
        <v>89</v>
      </c>
      <c r="G16806" t="s">
        <v>89</v>
      </c>
      <c r="H16806" t="s">
        <v>93</v>
      </c>
    </row>
    <row r="16807" spans="1:8" x14ac:dyDescent="0.25">
      <c r="A16807" t="s">
        <v>497</v>
      </c>
      <c r="B16807" t="s">
        <v>11991</v>
      </c>
      <c r="C16807" t="s">
        <v>89</v>
      </c>
      <c r="D16807" t="s">
        <v>89</v>
      </c>
      <c r="E16807" t="s">
        <v>1543</v>
      </c>
      <c r="F16807" t="s">
        <v>89</v>
      </c>
      <c r="G16807" t="s">
        <v>89</v>
      </c>
      <c r="H16807" t="s">
        <v>93</v>
      </c>
    </row>
    <row r="16808" spans="1:8" x14ac:dyDescent="0.25">
      <c r="A16808" t="s">
        <v>497</v>
      </c>
      <c r="B16808" t="s">
        <v>2068</v>
      </c>
      <c r="C16808" t="s">
        <v>89</v>
      </c>
      <c r="D16808" t="s">
        <v>89</v>
      </c>
      <c r="E16808" t="s">
        <v>2020</v>
      </c>
      <c r="F16808" t="s">
        <v>89</v>
      </c>
      <c r="G16808" t="s">
        <v>89</v>
      </c>
      <c r="H16808" t="s">
        <v>93</v>
      </c>
    </row>
    <row r="16809" spans="1:8" x14ac:dyDescent="0.25">
      <c r="A16809" t="s">
        <v>497</v>
      </c>
      <c r="B16809" t="s">
        <v>11992</v>
      </c>
      <c r="C16809" t="s">
        <v>89</v>
      </c>
      <c r="D16809" t="s">
        <v>89</v>
      </c>
      <c r="E16809" t="s">
        <v>1298</v>
      </c>
      <c r="F16809" t="s">
        <v>89</v>
      </c>
      <c r="G16809" t="s">
        <v>89</v>
      </c>
      <c r="H16809" t="s">
        <v>93</v>
      </c>
    </row>
    <row r="16810" spans="1:8" x14ac:dyDescent="0.25">
      <c r="A16810" t="s">
        <v>497</v>
      </c>
      <c r="B16810" t="s">
        <v>1138</v>
      </c>
      <c r="C16810" t="s">
        <v>89</v>
      </c>
      <c r="D16810" t="s">
        <v>89</v>
      </c>
      <c r="E16810" t="s">
        <v>1139</v>
      </c>
      <c r="F16810" t="s">
        <v>89</v>
      </c>
      <c r="G16810" t="s">
        <v>89</v>
      </c>
      <c r="H16810" t="s">
        <v>93</v>
      </c>
    </row>
    <row r="16811" spans="1:8" x14ac:dyDescent="0.25">
      <c r="A16811" t="s">
        <v>498</v>
      </c>
      <c r="B16811" t="s">
        <v>11976</v>
      </c>
      <c r="C16811" t="s">
        <v>89</v>
      </c>
      <c r="D16811" t="s">
        <v>89</v>
      </c>
      <c r="E16811" t="s">
        <v>1485</v>
      </c>
      <c r="F16811" t="s">
        <v>89</v>
      </c>
      <c r="G16811" t="s">
        <v>89</v>
      </c>
      <c r="H16811" t="s">
        <v>93</v>
      </c>
    </row>
    <row r="16812" spans="1:8" x14ac:dyDescent="0.25">
      <c r="A16812" t="s">
        <v>498</v>
      </c>
      <c r="B16812" t="s">
        <v>11942</v>
      </c>
      <c r="C16812" t="s">
        <v>89</v>
      </c>
      <c r="D16812" t="s">
        <v>89</v>
      </c>
      <c r="E16812" t="s">
        <v>1238</v>
      </c>
      <c r="F16812" t="s">
        <v>89</v>
      </c>
      <c r="G16812" t="s">
        <v>89</v>
      </c>
      <c r="H16812" t="s">
        <v>93</v>
      </c>
    </row>
    <row r="16813" spans="1:8" x14ac:dyDescent="0.25">
      <c r="A16813" t="s">
        <v>498</v>
      </c>
      <c r="B16813" t="s">
        <v>2896</v>
      </c>
      <c r="C16813" t="s">
        <v>89</v>
      </c>
      <c r="D16813" t="s">
        <v>5703</v>
      </c>
      <c r="E16813" t="s">
        <v>1278</v>
      </c>
      <c r="F16813" t="s">
        <v>89</v>
      </c>
      <c r="G16813" t="s">
        <v>89</v>
      </c>
      <c r="H16813" t="s">
        <v>93</v>
      </c>
    </row>
    <row r="16814" spans="1:8" x14ac:dyDescent="0.25">
      <c r="A16814" t="s">
        <v>498</v>
      </c>
      <c r="B16814" t="s">
        <v>11953</v>
      </c>
      <c r="C16814" t="s">
        <v>89</v>
      </c>
      <c r="D16814" t="s">
        <v>11954</v>
      </c>
      <c r="E16814" t="s">
        <v>1153</v>
      </c>
      <c r="F16814" t="s">
        <v>89</v>
      </c>
      <c r="G16814" t="s">
        <v>89</v>
      </c>
      <c r="H16814" t="s">
        <v>93</v>
      </c>
    </row>
    <row r="16815" spans="1:8" x14ac:dyDescent="0.25">
      <c r="A16815" t="s">
        <v>498</v>
      </c>
      <c r="B16815" t="s">
        <v>11993</v>
      </c>
      <c r="C16815" t="s">
        <v>89</v>
      </c>
      <c r="D16815" t="s">
        <v>11994</v>
      </c>
      <c r="E16815" t="s">
        <v>1231</v>
      </c>
      <c r="F16815" t="s">
        <v>89</v>
      </c>
      <c r="G16815" t="s">
        <v>89</v>
      </c>
      <c r="H16815" t="s">
        <v>93</v>
      </c>
    </row>
    <row r="16816" spans="1:8" x14ac:dyDescent="0.25">
      <c r="A16816" t="s">
        <v>498</v>
      </c>
      <c r="B16816" t="s">
        <v>11995</v>
      </c>
      <c r="C16816" t="s">
        <v>89</v>
      </c>
      <c r="D16816" t="s">
        <v>11996</v>
      </c>
      <c r="E16816" t="s">
        <v>1094</v>
      </c>
      <c r="F16816" t="s">
        <v>89</v>
      </c>
      <c r="G16816" t="s">
        <v>89</v>
      </c>
      <c r="H16816" t="s">
        <v>93</v>
      </c>
    </row>
    <row r="16817" spans="1:8" x14ac:dyDescent="0.25">
      <c r="A16817" t="s">
        <v>498</v>
      </c>
      <c r="B16817" t="s">
        <v>11997</v>
      </c>
      <c r="C16817" t="s">
        <v>89</v>
      </c>
      <c r="D16817" t="s">
        <v>11998</v>
      </c>
      <c r="E16817" t="s">
        <v>1097</v>
      </c>
      <c r="F16817" t="s">
        <v>89</v>
      </c>
      <c r="G16817" t="s">
        <v>89</v>
      </c>
      <c r="H16817" t="s">
        <v>93</v>
      </c>
    </row>
    <row r="16818" spans="1:8" x14ac:dyDescent="0.25">
      <c r="A16818" t="s">
        <v>498</v>
      </c>
      <c r="B16818" t="s">
        <v>11999</v>
      </c>
      <c r="C16818" t="s">
        <v>89</v>
      </c>
      <c r="D16818" t="s">
        <v>12000</v>
      </c>
      <c r="E16818" t="s">
        <v>1097</v>
      </c>
      <c r="F16818" t="s">
        <v>89</v>
      </c>
      <c r="G16818" t="s">
        <v>89</v>
      </c>
      <c r="H16818" t="s">
        <v>93</v>
      </c>
    </row>
    <row r="16819" spans="1:8" x14ac:dyDescent="0.25">
      <c r="A16819" t="s">
        <v>498</v>
      </c>
      <c r="B16819" t="s">
        <v>12001</v>
      </c>
      <c r="C16819" t="s">
        <v>89</v>
      </c>
      <c r="D16819" t="s">
        <v>12002</v>
      </c>
      <c r="E16819" t="s">
        <v>1153</v>
      </c>
      <c r="F16819" t="s">
        <v>89</v>
      </c>
      <c r="G16819" t="s">
        <v>89</v>
      </c>
      <c r="H16819" t="s">
        <v>93</v>
      </c>
    </row>
    <row r="16820" spans="1:8" x14ac:dyDescent="0.25">
      <c r="A16820" t="s">
        <v>498</v>
      </c>
      <c r="B16820" t="s">
        <v>12003</v>
      </c>
      <c r="C16820" t="s">
        <v>89</v>
      </c>
      <c r="D16820" t="s">
        <v>12004</v>
      </c>
      <c r="E16820" t="s">
        <v>1265</v>
      </c>
      <c r="F16820" t="s">
        <v>89</v>
      </c>
      <c r="G16820" t="s">
        <v>89</v>
      </c>
      <c r="H16820" t="s">
        <v>93</v>
      </c>
    </row>
    <row r="16821" spans="1:8" x14ac:dyDescent="0.25">
      <c r="A16821" t="s">
        <v>498</v>
      </c>
      <c r="B16821" t="s">
        <v>11942</v>
      </c>
      <c r="C16821" t="s">
        <v>89</v>
      </c>
      <c r="D16821" t="s">
        <v>89</v>
      </c>
      <c r="E16821" t="s">
        <v>1238</v>
      </c>
      <c r="F16821" t="s">
        <v>89</v>
      </c>
      <c r="G16821" t="s">
        <v>89</v>
      </c>
      <c r="H16821" t="s">
        <v>93</v>
      </c>
    </row>
    <row r="16822" spans="1:8" x14ac:dyDescent="0.25">
      <c r="A16822" t="s">
        <v>498</v>
      </c>
      <c r="B16822" t="s">
        <v>12005</v>
      </c>
      <c r="C16822" t="s">
        <v>89</v>
      </c>
      <c r="D16822" t="s">
        <v>89</v>
      </c>
      <c r="E16822" t="s">
        <v>1278</v>
      </c>
      <c r="F16822" t="s">
        <v>89</v>
      </c>
      <c r="G16822" t="s">
        <v>89</v>
      </c>
      <c r="H16822" t="s">
        <v>93</v>
      </c>
    </row>
    <row r="16823" spans="1:8" x14ac:dyDescent="0.25">
      <c r="A16823" t="s">
        <v>498</v>
      </c>
      <c r="B16823" t="s">
        <v>12006</v>
      </c>
      <c r="C16823" t="s">
        <v>89</v>
      </c>
      <c r="D16823" t="s">
        <v>89</v>
      </c>
      <c r="E16823" t="s">
        <v>1097</v>
      </c>
      <c r="F16823" t="s">
        <v>89</v>
      </c>
      <c r="G16823" t="s">
        <v>89</v>
      </c>
      <c r="H16823" t="s">
        <v>93</v>
      </c>
    </row>
    <row r="16824" spans="1:8" x14ac:dyDescent="0.25">
      <c r="A16824" t="s">
        <v>498</v>
      </c>
      <c r="B16824" t="s">
        <v>12007</v>
      </c>
      <c r="C16824" t="s">
        <v>89</v>
      </c>
      <c r="D16824" t="s">
        <v>89</v>
      </c>
      <c r="E16824" t="s">
        <v>1258</v>
      </c>
      <c r="F16824" t="s">
        <v>89</v>
      </c>
      <c r="G16824" t="s">
        <v>89</v>
      </c>
      <c r="H16824" t="s">
        <v>93</v>
      </c>
    </row>
    <row r="16825" spans="1:8" x14ac:dyDescent="0.25">
      <c r="A16825" t="s">
        <v>498</v>
      </c>
      <c r="B16825" t="s">
        <v>12008</v>
      </c>
      <c r="C16825" t="s">
        <v>89</v>
      </c>
      <c r="D16825" t="s">
        <v>12009</v>
      </c>
      <c r="E16825" t="s">
        <v>1094</v>
      </c>
      <c r="F16825" t="s">
        <v>89</v>
      </c>
      <c r="G16825" t="s">
        <v>89</v>
      </c>
      <c r="H16825" t="s">
        <v>93</v>
      </c>
    </row>
    <row r="16826" spans="1:8" x14ac:dyDescent="0.25">
      <c r="A16826" t="s">
        <v>498</v>
      </c>
      <c r="B16826" t="s">
        <v>11947</v>
      </c>
      <c r="C16826" t="s">
        <v>89</v>
      </c>
      <c r="D16826" t="s">
        <v>11948</v>
      </c>
      <c r="E16826" t="s">
        <v>1153</v>
      </c>
      <c r="F16826" t="s">
        <v>89</v>
      </c>
      <c r="G16826" t="s">
        <v>89</v>
      </c>
      <c r="H16826" t="s">
        <v>93</v>
      </c>
    </row>
    <row r="16827" spans="1:8" x14ac:dyDescent="0.25">
      <c r="A16827" t="s">
        <v>498</v>
      </c>
      <c r="B16827" t="s">
        <v>3485</v>
      </c>
      <c r="C16827" t="s">
        <v>89</v>
      </c>
      <c r="D16827" t="s">
        <v>11949</v>
      </c>
      <c r="E16827" t="s">
        <v>1205</v>
      </c>
      <c r="F16827" t="s">
        <v>89</v>
      </c>
      <c r="G16827" t="s">
        <v>89</v>
      </c>
      <c r="H16827" t="s">
        <v>93</v>
      </c>
    </row>
    <row r="16828" spans="1:8" x14ac:dyDescent="0.25">
      <c r="A16828" t="s">
        <v>498</v>
      </c>
      <c r="B16828" t="s">
        <v>3488</v>
      </c>
      <c r="C16828" t="s">
        <v>89</v>
      </c>
      <c r="D16828" t="s">
        <v>11950</v>
      </c>
      <c r="E16828" t="s">
        <v>1153</v>
      </c>
      <c r="F16828" t="s">
        <v>89</v>
      </c>
      <c r="G16828" t="s">
        <v>89</v>
      </c>
      <c r="H16828" t="s">
        <v>93</v>
      </c>
    </row>
    <row r="16829" spans="1:8" x14ac:dyDescent="0.25">
      <c r="A16829" t="s">
        <v>498</v>
      </c>
      <c r="B16829" t="s">
        <v>11951</v>
      </c>
      <c r="C16829" t="s">
        <v>89</v>
      </c>
      <c r="D16829" t="s">
        <v>11952</v>
      </c>
      <c r="E16829" t="s">
        <v>1153</v>
      </c>
      <c r="F16829" t="s">
        <v>89</v>
      </c>
      <c r="G16829" t="s">
        <v>89</v>
      </c>
      <c r="H16829" t="s">
        <v>93</v>
      </c>
    </row>
    <row r="16830" spans="1:8" x14ac:dyDescent="0.25">
      <c r="A16830" t="s">
        <v>498</v>
      </c>
      <c r="B16830" t="s">
        <v>11953</v>
      </c>
      <c r="C16830" t="s">
        <v>89</v>
      </c>
      <c r="D16830" t="s">
        <v>11954</v>
      </c>
      <c r="E16830" t="s">
        <v>1153</v>
      </c>
      <c r="F16830" t="s">
        <v>89</v>
      </c>
      <c r="G16830" t="s">
        <v>89</v>
      </c>
      <c r="H16830" t="s">
        <v>93</v>
      </c>
    </row>
    <row r="16831" spans="1:8" x14ac:dyDescent="0.25">
      <c r="A16831" t="s">
        <v>498</v>
      </c>
      <c r="B16831" t="s">
        <v>11969</v>
      </c>
      <c r="C16831" t="s">
        <v>89</v>
      </c>
      <c r="D16831" t="s">
        <v>11970</v>
      </c>
      <c r="E16831" t="s">
        <v>1388</v>
      </c>
      <c r="F16831" t="s">
        <v>89</v>
      </c>
      <c r="G16831" t="s">
        <v>89</v>
      </c>
      <c r="H16831" t="s">
        <v>93</v>
      </c>
    </row>
    <row r="16832" spans="1:8" x14ac:dyDescent="0.25">
      <c r="A16832" t="s">
        <v>498</v>
      </c>
      <c r="B16832" t="s">
        <v>11971</v>
      </c>
      <c r="C16832" t="s">
        <v>89</v>
      </c>
      <c r="D16832" t="s">
        <v>11970</v>
      </c>
      <c r="E16832" t="s">
        <v>1129</v>
      </c>
      <c r="F16832" t="s">
        <v>89</v>
      </c>
      <c r="G16832" t="s">
        <v>89</v>
      </c>
      <c r="H16832" t="s">
        <v>93</v>
      </c>
    </row>
    <row r="16833" spans="1:8" x14ac:dyDescent="0.25">
      <c r="A16833" t="s">
        <v>498</v>
      </c>
      <c r="B16833" t="s">
        <v>12010</v>
      </c>
      <c r="C16833" t="s">
        <v>89</v>
      </c>
      <c r="D16833" t="s">
        <v>12011</v>
      </c>
      <c r="E16833" t="s">
        <v>1097</v>
      </c>
      <c r="F16833" t="s">
        <v>89</v>
      </c>
      <c r="G16833" t="s">
        <v>89</v>
      </c>
      <c r="H16833" t="s">
        <v>93</v>
      </c>
    </row>
    <row r="16834" spans="1:8" x14ac:dyDescent="0.25">
      <c r="A16834" t="s">
        <v>498</v>
      </c>
      <c r="B16834" t="s">
        <v>12012</v>
      </c>
      <c r="C16834" t="s">
        <v>89</v>
      </c>
      <c r="D16834" t="s">
        <v>12011</v>
      </c>
      <c r="E16834" t="s">
        <v>1272</v>
      </c>
      <c r="F16834" t="s">
        <v>89</v>
      </c>
      <c r="G16834" t="s">
        <v>89</v>
      </c>
      <c r="H16834" t="s">
        <v>93</v>
      </c>
    </row>
    <row r="16835" spans="1:8" x14ac:dyDescent="0.25">
      <c r="A16835" t="s">
        <v>498</v>
      </c>
      <c r="B16835" t="s">
        <v>12013</v>
      </c>
      <c r="C16835" t="s">
        <v>89</v>
      </c>
      <c r="D16835" t="s">
        <v>11994</v>
      </c>
      <c r="E16835" t="s">
        <v>1202</v>
      </c>
      <c r="F16835" t="s">
        <v>89</v>
      </c>
      <c r="G16835" t="s">
        <v>89</v>
      </c>
      <c r="H16835" t="s">
        <v>93</v>
      </c>
    </row>
    <row r="16836" spans="1:8" x14ac:dyDescent="0.25">
      <c r="A16836" t="s">
        <v>498</v>
      </c>
      <c r="B16836" t="s">
        <v>12014</v>
      </c>
      <c r="C16836" t="s">
        <v>89</v>
      </c>
      <c r="D16836" t="s">
        <v>11994</v>
      </c>
      <c r="E16836" t="s">
        <v>1231</v>
      </c>
      <c r="F16836" t="s">
        <v>89</v>
      </c>
      <c r="G16836" t="s">
        <v>89</v>
      </c>
      <c r="H16836" t="s">
        <v>93</v>
      </c>
    </row>
    <row r="16837" spans="1:8" x14ac:dyDescent="0.25">
      <c r="A16837" t="s">
        <v>498</v>
      </c>
      <c r="B16837" t="s">
        <v>11993</v>
      </c>
      <c r="C16837" t="s">
        <v>89</v>
      </c>
      <c r="D16837" t="s">
        <v>11994</v>
      </c>
      <c r="E16837" t="s">
        <v>1231</v>
      </c>
      <c r="F16837" t="s">
        <v>89</v>
      </c>
      <c r="G16837" t="s">
        <v>89</v>
      </c>
      <c r="H16837" t="s">
        <v>93</v>
      </c>
    </row>
    <row r="16838" spans="1:8" x14ac:dyDescent="0.25">
      <c r="A16838" t="s">
        <v>498</v>
      </c>
      <c r="B16838" t="s">
        <v>2885</v>
      </c>
      <c r="C16838" t="s">
        <v>89</v>
      </c>
      <c r="D16838" t="s">
        <v>89</v>
      </c>
      <c r="E16838" t="s">
        <v>1115</v>
      </c>
      <c r="F16838" t="s">
        <v>89</v>
      </c>
      <c r="G16838" t="s">
        <v>89</v>
      </c>
      <c r="H16838" t="s">
        <v>93</v>
      </c>
    </row>
    <row r="16839" spans="1:8" x14ac:dyDescent="0.25">
      <c r="A16839" t="s">
        <v>498</v>
      </c>
      <c r="B16839" t="s">
        <v>1098</v>
      </c>
      <c r="C16839" t="s">
        <v>89</v>
      </c>
      <c r="D16839" t="s">
        <v>1682</v>
      </c>
      <c r="E16839" t="s">
        <v>1162</v>
      </c>
      <c r="F16839" t="s">
        <v>89</v>
      </c>
      <c r="G16839" t="s">
        <v>89</v>
      </c>
      <c r="H16839" t="s">
        <v>93</v>
      </c>
    </row>
    <row r="16840" spans="1:8" x14ac:dyDescent="0.25">
      <c r="A16840" t="s">
        <v>498</v>
      </c>
      <c r="B16840" t="s">
        <v>2896</v>
      </c>
      <c r="C16840" t="s">
        <v>89</v>
      </c>
      <c r="D16840" t="s">
        <v>5703</v>
      </c>
      <c r="E16840" t="s">
        <v>1278</v>
      </c>
      <c r="F16840" t="s">
        <v>89</v>
      </c>
      <c r="G16840" t="s">
        <v>89</v>
      </c>
      <c r="H16840" t="s">
        <v>93</v>
      </c>
    </row>
    <row r="16841" spans="1:8" x14ac:dyDescent="0.25">
      <c r="A16841" t="s">
        <v>498</v>
      </c>
      <c r="B16841" t="s">
        <v>1122</v>
      </c>
      <c r="C16841" t="s">
        <v>89</v>
      </c>
      <c r="D16841" t="s">
        <v>89</v>
      </c>
      <c r="E16841" t="s">
        <v>1218</v>
      </c>
      <c r="F16841" t="s">
        <v>89</v>
      </c>
      <c r="G16841" t="s">
        <v>89</v>
      </c>
      <c r="H16841" t="s">
        <v>93</v>
      </c>
    </row>
    <row r="16842" spans="1:8" x14ac:dyDescent="0.25">
      <c r="A16842" t="s">
        <v>498</v>
      </c>
      <c r="B16842" t="s">
        <v>1124</v>
      </c>
      <c r="C16842" t="s">
        <v>89</v>
      </c>
      <c r="D16842" t="s">
        <v>89</v>
      </c>
      <c r="E16842" t="s">
        <v>1218</v>
      </c>
      <c r="F16842" t="s">
        <v>89</v>
      </c>
      <c r="G16842" t="s">
        <v>89</v>
      </c>
      <c r="H16842" t="s">
        <v>93</v>
      </c>
    </row>
    <row r="16843" spans="1:8" x14ac:dyDescent="0.25">
      <c r="A16843" t="s">
        <v>498</v>
      </c>
      <c r="B16843" t="s">
        <v>1125</v>
      </c>
      <c r="C16843" t="s">
        <v>89</v>
      </c>
      <c r="D16843" t="s">
        <v>89</v>
      </c>
      <c r="E16843" t="s">
        <v>1218</v>
      </c>
      <c r="F16843" t="s">
        <v>89</v>
      </c>
      <c r="G16843" t="s">
        <v>89</v>
      </c>
      <c r="H16843" t="s">
        <v>93</v>
      </c>
    </row>
    <row r="16844" spans="1:8" x14ac:dyDescent="0.25">
      <c r="A16844" t="s">
        <v>498</v>
      </c>
      <c r="B16844" t="s">
        <v>1126</v>
      </c>
      <c r="C16844" t="s">
        <v>89</v>
      </c>
      <c r="D16844" t="s">
        <v>89</v>
      </c>
      <c r="E16844" t="s">
        <v>1218</v>
      </c>
      <c r="F16844" t="s">
        <v>89</v>
      </c>
      <c r="G16844" t="s">
        <v>89</v>
      </c>
      <c r="H16844" t="s">
        <v>93</v>
      </c>
    </row>
    <row r="16845" spans="1:8" x14ac:dyDescent="0.25">
      <c r="A16845" t="s">
        <v>498</v>
      </c>
      <c r="B16845" t="s">
        <v>1201</v>
      </c>
      <c r="C16845" t="s">
        <v>89</v>
      </c>
      <c r="D16845" t="s">
        <v>89</v>
      </c>
      <c r="E16845" t="s">
        <v>1131</v>
      </c>
      <c r="F16845" t="s">
        <v>89</v>
      </c>
      <c r="G16845" t="s">
        <v>89</v>
      </c>
      <c r="H16845" t="s">
        <v>93</v>
      </c>
    </row>
    <row r="16846" spans="1:8" x14ac:dyDescent="0.25">
      <c r="A16846" t="s">
        <v>498</v>
      </c>
      <c r="B16846" t="s">
        <v>9316</v>
      </c>
      <c r="C16846" t="s">
        <v>89</v>
      </c>
      <c r="D16846" t="s">
        <v>12015</v>
      </c>
      <c r="E16846" t="s">
        <v>1272</v>
      </c>
      <c r="F16846" t="s">
        <v>89</v>
      </c>
      <c r="G16846" t="s">
        <v>89</v>
      </c>
      <c r="H16846" t="s">
        <v>93</v>
      </c>
    </row>
    <row r="16847" spans="1:8" x14ac:dyDescent="0.25">
      <c r="A16847" t="s">
        <v>498</v>
      </c>
      <c r="B16847" t="s">
        <v>1134</v>
      </c>
      <c r="C16847" t="s">
        <v>89</v>
      </c>
      <c r="D16847" t="s">
        <v>89</v>
      </c>
      <c r="E16847" t="s">
        <v>1135</v>
      </c>
      <c r="F16847" t="s">
        <v>89</v>
      </c>
      <c r="G16847" t="s">
        <v>89</v>
      </c>
      <c r="H16847" t="s">
        <v>93</v>
      </c>
    </row>
    <row r="16848" spans="1:8" x14ac:dyDescent="0.25">
      <c r="A16848" t="s">
        <v>498</v>
      </c>
      <c r="B16848" t="s">
        <v>1268</v>
      </c>
      <c r="C16848" t="s">
        <v>89</v>
      </c>
      <c r="D16848" t="s">
        <v>89</v>
      </c>
      <c r="E16848" t="s">
        <v>1235</v>
      </c>
      <c r="F16848" t="s">
        <v>89</v>
      </c>
      <c r="G16848" t="s">
        <v>89</v>
      </c>
      <c r="H16848" t="s">
        <v>93</v>
      </c>
    </row>
    <row r="16849" spans="1:8" x14ac:dyDescent="0.25">
      <c r="A16849" t="s">
        <v>498</v>
      </c>
      <c r="B16849" t="s">
        <v>11976</v>
      </c>
      <c r="C16849" t="s">
        <v>89</v>
      </c>
      <c r="D16849" t="s">
        <v>89</v>
      </c>
      <c r="E16849" t="s">
        <v>1485</v>
      </c>
      <c r="F16849" t="s">
        <v>89</v>
      </c>
      <c r="G16849" t="s">
        <v>89</v>
      </c>
      <c r="H16849" t="s">
        <v>93</v>
      </c>
    </row>
    <row r="16850" spans="1:8" x14ac:dyDescent="0.25">
      <c r="A16850" t="s">
        <v>498</v>
      </c>
      <c r="B16850" t="s">
        <v>12016</v>
      </c>
      <c r="C16850" t="s">
        <v>89</v>
      </c>
      <c r="D16850" t="s">
        <v>89</v>
      </c>
      <c r="E16850" t="s">
        <v>2169</v>
      </c>
      <c r="F16850" t="s">
        <v>89</v>
      </c>
      <c r="G16850" t="s">
        <v>89</v>
      </c>
      <c r="H16850" t="s">
        <v>93</v>
      </c>
    </row>
    <row r="16851" spans="1:8" x14ac:dyDescent="0.25">
      <c r="A16851" t="s">
        <v>498</v>
      </c>
      <c r="B16851" t="s">
        <v>12017</v>
      </c>
      <c r="C16851" t="s">
        <v>89</v>
      </c>
      <c r="D16851" t="s">
        <v>89</v>
      </c>
      <c r="E16851" t="s">
        <v>2779</v>
      </c>
      <c r="F16851" t="s">
        <v>89</v>
      </c>
      <c r="G16851" t="s">
        <v>89</v>
      </c>
      <c r="H16851" t="s">
        <v>93</v>
      </c>
    </row>
    <row r="16852" spans="1:8" x14ac:dyDescent="0.25">
      <c r="A16852" t="s">
        <v>498</v>
      </c>
      <c r="B16852" t="s">
        <v>12018</v>
      </c>
      <c r="C16852" t="s">
        <v>89</v>
      </c>
      <c r="D16852" t="s">
        <v>89</v>
      </c>
      <c r="E16852" t="s">
        <v>1395</v>
      </c>
      <c r="F16852" t="s">
        <v>89</v>
      </c>
      <c r="G16852" t="s">
        <v>89</v>
      </c>
      <c r="H16852" t="s">
        <v>93</v>
      </c>
    </row>
    <row r="16853" spans="1:8" x14ac:dyDescent="0.25">
      <c r="A16853" t="s">
        <v>498</v>
      </c>
      <c r="B16853" t="s">
        <v>11981</v>
      </c>
      <c r="C16853" t="s">
        <v>89</v>
      </c>
      <c r="D16853" t="s">
        <v>89</v>
      </c>
      <c r="E16853" t="s">
        <v>4854</v>
      </c>
      <c r="F16853" t="s">
        <v>89</v>
      </c>
      <c r="G16853" t="s">
        <v>89</v>
      </c>
      <c r="H16853" t="s">
        <v>93</v>
      </c>
    </row>
    <row r="16854" spans="1:8" x14ac:dyDescent="0.25">
      <c r="A16854" t="s">
        <v>498</v>
      </c>
      <c r="B16854" t="s">
        <v>12019</v>
      </c>
      <c r="C16854" t="s">
        <v>89</v>
      </c>
      <c r="D16854" t="s">
        <v>89</v>
      </c>
      <c r="E16854" t="s">
        <v>2997</v>
      </c>
      <c r="F16854" t="s">
        <v>89</v>
      </c>
      <c r="G16854" t="s">
        <v>89</v>
      </c>
      <c r="H16854" t="s">
        <v>93</v>
      </c>
    </row>
    <row r="16855" spans="1:8" x14ac:dyDescent="0.25">
      <c r="A16855" t="s">
        <v>498</v>
      </c>
      <c r="B16855" t="s">
        <v>12020</v>
      </c>
      <c r="C16855" t="s">
        <v>89</v>
      </c>
      <c r="D16855" t="s">
        <v>89</v>
      </c>
      <c r="E16855" t="s">
        <v>11984</v>
      </c>
      <c r="F16855" t="s">
        <v>89</v>
      </c>
      <c r="G16855" t="s">
        <v>89</v>
      </c>
      <c r="H16855" t="s">
        <v>93</v>
      </c>
    </row>
    <row r="16856" spans="1:8" x14ac:dyDescent="0.25">
      <c r="A16856" t="s">
        <v>498</v>
      </c>
      <c r="B16856" t="s">
        <v>11989</v>
      </c>
      <c r="C16856" t="s">
        <v>89</v>
      </c>
      <c r="D16856" t="s">
        <v>89</v>
      </c>
      <c r="E16856" t="s">
        <v>8306</v>
      </c>
      <c r="F16856" t="s">
        <v>89</v>
      </c>
      <c r="G16856" t="s">
        <v>89</v>
      </c>
      <c r="H16856" t="s">
        <v>93</v>
      </c>
    </row>
    <row r="16857" spans="1:8" x14ac:dyDescent="0.25">
      <c r="A16857" t="s">
        <v>498</v>
      </c>
      <c r="B16857" t="s">
        <v>1138</v>
      </c>
      <c r="C16857" t="s">
        <v>89</v>
      </c>
      <c r="D16857" t="s">
        <v>89</v>
      </c>
      <c r="E16857" t="s">
        <v>1139</v>
      </c>
      <c r="F16857" t="s">
        <v>89</v>
      </c>
      <c r="G16857" t="s">
        <v>89</v>
      </c>
      <c r="H16857" t="s">
        <v>93</v>
      </c>
    </row>
    <row r="16858" spans="1:8" x14ac:dyDescent="0.25">
      <c r="A16858" t="s">
        <v>499</v>
      </c>
      <c r="B16858" t="s">
        <v>1112</v>
      </c>
      <c r="C16858" t="s">
        <v>89</v>
      </c>
      <c r="D16858" t="s">
        <v>12021</v>
      </c>
      <c r="E16858" t="s">
        <v>1135</v>
      </c>
      <c r="F16858" t="s">
        <v>89</v>
      </c>
      <c r="G16858" t="s">
        <v>89</v>
      </c>
      <c r="H16858" t="s">
        <v>93</v>
      </c>
    </row>
    <row r="16859" spans="1:8" x14ac:dyDescent="0.25">
      <c r="A16859" t="s">
        <v>499</v>
      </c>
      <c r="B16859" t="s">
        <v>1098</v>
      </c>
      <c r="C16859" t="s">
        <v>89</v>
      </c>
      <c r="D16859" t="s">
        <v>12022</v>
      </c>
      <c r="E16859" t="s">
        <v>1272</v>
      </c>
      <c r="F16859" t="s">
        <v>89</v>
      </c>
      <c r="G16859" t="s">
        <v>89</v>
      </c>
      <c r="H16859" t="s">
        <v>93</v>
      </c>
    </row>
    <row r="16860" spans="1:8" x14ac:dyDescent="0.25">
      <c r="A16860" t="s">
        <v>499</v>
      </c>
      <c r="B16860" t="s">
        <v>1114</v>
      </c>
      <c r="C16860" t="s">
        <v>89</v>
      </c>
      <c r="D16860" t="s">
        <v>12023</v>
      </c>
      <c r="E16860" t="s">
        <v>1135</v>
      </c>
      <c r="F16860" t="s">
        <v>89</v>
      </c>
      <c r="G16860" t="s">
        <v>89</v>
      </c>
      <c r="H16860" t="s">
        <v>93</v>
      </c>
    </row>
    <row r="16861" spans="1:8" x14ac:dyDescent="0.25">
      <c r="A16861" t="s">
        <v>499</v>
      </c>
      <c r="B16861" t="s">
        <v>1305</v>
      </c>
      <c r="C16861" t="s">
        <v>89</v>
      </c>
      <c r="D16861" t="s">
        <v>12024</v>
      </c>
      <c r="E16861" t="s">
        <v>1113</v>
      </c>
      <c r="F16861" t="s">
        <v>89</v>
      </c>
      <c r="G16861" t="s">
        <v>89</v>
      </c>
      <c r="H16861" t="s">
        <v>93</v>
      </c>
    </row>
    <row r="16862" spans="1:8" x14ac:dyDescent="0.25">
      <c r="A16862" t="s">
        <v>499</v>
      </c>
      <c r="B16862" t="s">
        <v>2657</v>
      </c>
      <c r="C16862" t="s">
        <v>89</v>
      </c>
      <c r="D16862" t="s">
        <v>89</v>
      </c>
      <c r="E16862" t="s">
        <v>1388</v>
      </c>
      <c r="F16862" t="s">
        <v>89</v>
      </c>
      <c r="G16862" t="s">
        <v>89</v>
      </c>
      <c r="H16862" t="s">
        <v>93</v>
      </c>
    </row>
    <row r="16863" spans="1:8" x14ac:dyDescent="0.25">
      <c r="A16863" t="s">
        <v>499</v>
      </c>
      <c r="B16863" t="s">
        <v>2660</v>
      </c>
      <c r="C16863" t="s">
        <v>89</v>
      </c>
      <c r="D16863" t="s">
        <v>89</v>
      </c>
      <c r="E16863" t="s">
        <v>1388</v>
      </c>
      <c r="F16863" t="s">
        <v>89</v>
      </c>
      <c r="G16863" t="s">
        <v>89</v>
      </c>
      <c r="H16863" t="s">
        <v>93</v>
      </c>
    </row>
    <row r="16864" spans="1:8" x14ac:dyDescent="0.25">
      <c r="A16864" t="s">
        <v>499</v>
      </c>
      <c r="B16864" t="s">
        <v>2682</v>
      </c>
      <c r="C16864" t="s">
        <v>89</v>
      </c>
      <c r="D16864" t="s">
        <v>89</v>
      </c>
      <c r="E16864" t="s">
        <v>1388</v>
      </c>
      <c r="F16864" t="s">
        <v>89</v>
      </c>
      <c r="G16864" t="s">
        <v>89</v>
      </c>
      <c r="H16864" t="s">
        <v>93</v>
      </c>
    </row>
    <row r="16865" spans="1:8" x14ac:dyDescent="0.25">
      <c r="A16865" t="s">
        <v>499</v>
      </c>
      <c r="B16865" t="s">
        <v>1392</v>
      </c>
      <c r="C16865" t="s">
        <v>89</v>
      </c>
      <c r="D16865" t="s">
        <v>12025</v>
      </c>
      <c r="E16865" t="s">
        <v>1135</v>
      </c>
      <c r="F16865" t="s">
        <v>89</v>
      </c>
      <c r="G16865" t="s">
        <v>89</v>
      </c>
      <c r="H16865" t="s">
        <v>93</v>
      </c>
    </row>
    <row r="16866" spans="1:8" x14ac:dyDescent="0.25">
      <c r="A16866" t="s">
        <v>499</v>
      </c>
      <c r="B16866" t="s">
        <v>2751</v>
      </c>
      <c r="C16866" t="s">
        <v>89</v>
      </c>
      <c r="D16866" t="s">
        <v>12026</v>
      </c>
      <c r="E16866" t="s">
        <v>1105</v>
      </c>
      <c r="F16866" t="s">
        <v>89</v>
      </c>
      <c r="G16866" t="s">
        <v>89</v>
      </c>
      <c r="H16866" t="s">
        <v>93</v>
      </c>
    </row>
    <row r="16867" spans="1:8" x14ac:dyDescent="0.25">
      <c r="A16867" t="s">
        <v>499</v>
      </c>
      <c r="B16867" t="s">
        <v>12027</v>
      </c>
      <c r="C16867" t="s">
        <v>89</v>
      </c>
      <c r="D16867" t="s">
        <v>12028</v>
      </c>
      <c r="E16867" t="s">
        <v>1265</v>
      </c>
      <c r="F16867" t="s">
        <v>89</v>
      </c>
      <c r="G16867" t="s">
        <v>89</v>
      </c>
      <c r="H16867" t="s">
        <v>93</v>
      </c>
    </row>
    <row r="16868" spans="1:8" x14ac:dyDescent="0.25">
      <c r="A16868" t="s">
        <v>499</v>
      </c>
      <c r="B16868" t="s">
        <v>5735</v>
      </c>
      <c r="C16868" t="s">
        <v>89</v>
      </c>
      <c r="D16868" t="s">
        <v>12029</v>
      </c>
      <c r="E16868" t="s">
        <v>1258</v>
      </c>
      <c r="F16868" t="s">
        <v>89</v>
      </c>
      <c r="G16868" t="s">
        <v>89</v>
      </c>
      <c r="H16868" t="s">
        <v>93</v>
      </c>
    </row>
    <row r="16869" spans="1:8" x14ac:dyDescent="0.25">
      <c r="A16869" t="s">
        <v>499</v>
      </c>
      <c r="B16869" t="s">
        <v>12030</v>
      </c>
      <c r="C16869" t="s">
        <v>89</v>
      </c>
      <c r="D16869" t="s">
        <v>12031</v>
      </c>
      <c r="E16869" t="s">
        <v>1258</v>
      </c>
      <c r="F16869" t="s">
        <v>89</v>
      </c>
      <c r="G16869" t="s">
        <v>89</v>
      </c>
      <c r="H16869" t="s">
        <v>93</v>
      </c>
    </row>
    <row r="16870" spans="1:8" x14ac:dyDescent="0.25">
      <c r="A16870" t="s">
        <v>499</v>
      </c>
      <c r="B16870" t="s">
        <v>2523</v>
      </c>
      <c r="C16870" t="s">
        <v>89</v>
      </c>
      <c r="D16870" t="s">
        <v>12032</v>
      </c>
      <c r="E16870" t="s">
        <v>1105</v>
      </c>
      <c r="F16870" t="s">
        <v>89</v>
      </c>
      <c r="G16870" t="s">
        <v>89</v>
      </c>
      <c r="H16870" t="s">
        <v>93</v>
      </c>
    </row>
    <row r="16871" spans="1:8" x14ac:dyDescent="0.25">
      <c r="A16871" t="s">
        <v>499</v>
      </c>
      <c r="B16871" t="s">
        <v>12033</v>
      </c>
      <c r="C16871" t="s">
        <v>89</v>
      </c>
      <c r="D16871" t="s">
        <v>89</v>
      </c>
      <c r="E16871" t="s">
        <v>1129</v>
      </c>
      <c r="F16871" t="s">
        <v>89</v>
      </c>
      <c r="G16871" t="s">
        <v>89</v>
      </c>
      <c r="H16871" t="s">
        <v>93</v>
      </c>
    </row>
    <row r="16872" spans="1:8" x14ac:dyDescent="0.25">
      <c r="A16872" t="s">
        <v>499</v>
      </c>
      <c r="B16872" t="s">
        <v>1122</v>
      </c>
      <c r="C16872" t="s">
        <v>89</v>
      </c>
      <c r="D16872" t="s">
        <v>89</v>
      </c>
      <c r="E16872" t="s">
        <v>1129</v>
      </c>
      <c r="F16872" t="s">
        <v>89</v>
      </c>
      <c r="G16872" t="s">
        <v>89</v>
      </c>
      <c r="H16872" t="s">
        <v>93</v>
      </c>
    </row>
    <row r="16873" spans="1:8" x14ac:dyDescent="0.25">
      <c r="A16873" t="s">
        <v>499</v>
      </c>
      <c r="B16873" t="s">
        <v>1124</v>
      </c>
      <c r="C16873" t="s">
        <v>89</v>
      </c>
      <c r="D16873" t="s">
        <v>89</v>
      </c>
      <c r="E16873" t="s">
        <v>1129</v>
      </c>
      <c r="F16873" t="s">
        <v>89</v>
      </c>
      <c r="G16873" t="s">
        <v>89</v>
      </c>
      <c r="H16873" t="s">
        <v>93</v>
      </c>
    </row>
    <row r="16874" spans="1:8" x14ac:dyDescent="0.25">
      <c r="A16874" t="s">
        <v>499</v>
      </c>
      <c r="B16874" t="s">
        <v>1198</v>
      </c>
      <c r="C16874" t="s">
        <v>89</v>
      </c>
      <c r="D16874" t="s">
        <v>89</v>
      </c>
      <c r="E16874" t="s">
        <v>1129</v>
      </c>
      <c r="F16874" t="s">
        <v>89</v>
      </c>
      <c r="G16874" t="s">
        <v>89</v>
      </c>
      <c r="H16874" t="s">
        <v>93</v>
      </c>
    </row>
    <row r="16875" spans="1:8" x14ac:dyDescent="0.25">
      <c r="A16875" t="s">
        <v>499</v>
      </c>
      <c r="B16875" t="s">
        <v>1201</v>
      </c>
      <c r="C16875" t="s">
        <v>89</v>
      </c>
      <c r="D16875" t="s">
        <v>89</v>
      </c>
      <c r="E16875" t="s">
        <v>1133</v>
      </c>
      <c r="F16875" t="s">
        <v>89</v>
      </c>
      <c r="G16875" t="s">
        <v>89</v>
      </c>
      <c r="H16875" t="s">
        <v>93</v>
      </c>
    </row>
    <row r="16876" spans="1:8" x14ac:dyDescent="0.25">
      <c r="A16876" t="s">
        <v>499</v>
      </c>
      <c r="B16876" t="s">
        <v>1128</v>
      </c>
      <c r="C16876" t="s">
        <v>89</v>
      </c>
      <c r="D16876" t="s">
        <v>89</v>
      </c>
      <c r="E16876" t="s">
        <v>1202</v>
      </c>
      <c r="F16876" t="s">
        <v>89</v>
      </c>
      <c r="G16876" t="s">
        <v>89</v>
      </c>
      <c r="H16876" t="s">
        <v>93</v>
      </c>
    </row>
    <row r="16877" spans="1:8" x14ac:dyDescent="0.25">
      <c r="A16877" t="s">
        <v>499</v>
      </c>
      <c r="B16877" t="s">
        <v>1130</v>
      </c>
      <c r="C16877" t="s">
        <v>89</v>
      </c>
      <c r="D16877" t="s">
        <v>89</v>
      </c>
      <c r="E16877" t="s">
        <v>1286</v>
      </c>
      <c r="F16877" t="s">
        <v>89</v>
      </c>
      <c r="G16877" t="s">
        <v>89</v>
      </c>
      <c r="H16877" t="s">
        <v>93</v>
      </c>
    </row>
    <row r="16878" spans="1:8" x14ac:dyDescent="0.25">
      <c r="A16878" t="s">
        <v>499</v>
      </c>
      <c r="B16878" t="s">
        <v>1132</v>
      </c>
      <c r="C16878" t="s">
        <v>89</v>
      </c>
      <c r="D16878" t="s">
        <v>89</v>
      </c>
      <c r="E16878" t="s">
        <v>1221</v>
      </c>
      <c r="F16878" t="s">
        <v>89</v>
      </c>
      <c r="G16878" t="s">
        <v>89</v>
      </c>
      <c r="H16878" t="s">
        <v>93</v>
      </c>
    </row>
    <row r="16879" spans="1:8" x14ac:dyDescent="0.25">
      <c r="A16879" t="s">
        <v>499</v>
      </c>
      <c r="B16879" t="s">
        <v>1234</v>
      </c>
      <c r="C16879" t="s">
        <v>89</v>
      </c>
      <c r="D16879" t="s">
        <v>89</v>
      </c>
      <c r="E16879" t="s">
        <v>1233</v>
      </c>
      <c r="F16879" t="s">
        <v>89</v>
      </c>
      <c r="G16879" t="s">
        <v>89</v>
      </c>
      <c r="H16879" t="s">
        <v>93</v>
      </c>
    </row>
    <row r="16880" spans="1:8" x14ac:dyDescent="0.25">
      <c r="A16880" t="s">
        <v>499</v>
      </c>
      <c r="B16880" t="s">
        <v>1138</v>
      </c>
      <c r="C16880" t="s">
        <v>89</v>
      </c>
      <c r="D16880" t="s">
        <v>89</v>
      </c>
      <c r="E16880" t="s">
        <v>1139</v>
      </c>
      <c r="F16880" t="s">
        <v>89</v>
      </c>
      <c r="G16880" t="s">
        <v>89</v>
      </c>
      <c r="H16880" t="s">
        <v>93</v>
      </c>
    </row>
    <row r="16881" spans="1:8" x14ac:dyDescent="0.25">
      <c r="A16881" t="s">
        <v>500</v>
      </c>
      <c r="B16881" t="s">
        <v>12034</v>
      </c>
      <c r="C16881" t="s">
        <v>89</v>
      </c>
      <c r="D16881" t="s">
        <v>12035</v>
      </c>
      <c r="E16881" t="s">
        <v>2925</v>
      </c>
      <c r="F16881" t="s">
        <v>89</v>
      </c>
      <c r="G16881" t="s">
        <v>89</v>
      </c>
      <c r="H16881" t="s">
        <v>93</v>
      </c>
    </row>
    <row r="16882" spans="1:8" x14ac:dyDescent="0.25">
      <c r="A16882" t="s">
        <v>500</v>
      </c>
      <c r="B16882" t="s">
        <v>12036</v>
      </c>
      <c r="C16882" t="s">
        <v>89</v>
      </c>
      <c r="D16882" t="s">
        <v>12037</v>
      </c>
      <c r="E16882" t="s">
        <v>12038</v>
      </c>
      <c r="F16882" t="s">
        <v>89</v>
      </c>
      <c r="G16882" t="s">
        <v>89</v>
      </c>
      <c r="H16882" t="s">
        <v>93</v>
      </c>
    </row>
    <row r="16883" spans="1:8" x14ac:dyDescent="0.25">
      <c r="A16883" t="s">
        <v>500</v>
      </c>
      <c r="B16883" t="s">
        <v>12039</v>
      </c>
      <c r="C16883" t="s">
        <v>89</v>
      </c>
      <c r="D16883" t="s">
        <v>12037</v>
      </c>
      <c r="E16883" t="s">
        <v>12040</v>
      </c>
      <c r="F16883" t="s">
        <v>89</v>
      </c>
      <c r="G16883" t="s">
        <v>89</v>
      </c>
      <c r="H16883" t="s">
        <v>93</v>
      </c>
    </row>
    <row r="16884" spans="1:8" x14ac:dyDescent="0.25">
      <c r="A16884" t="s">
        <v>500</v>
      </c>
      <c r="B16884" t="s">
        <v>12041</v>
      </c>
      <c r="C16884" t="s">
        <v>89</v>
      </c>
      <c r="D16884" t="s">
        <v>12037</v>
      </c>
      <c r="E16884" t="s">
        <v>12040</v>
      </c>
      <c r="F16884" t="s">
        <v>89</v>
      </c>
      <c r="G16884" t="s">
        <v>89</v>
      </c>
      <c r="H16884" t="s">
        <v>93</v>
      </c>
    </row>
    <row r="16885" spans="1:8" x14ac:dyDescent="0.25">
      <c r="A16885" t="s">
        <v>500</v>
      </c>
      <c r="B16885" t="s">
        <v>12042</v>
      </c>
      <c r="C16885" t="s">
        <v>89</v>
      </c>
      <c r="D16885" t="s">
        <v>12037</v>
      </c>
      <c r="E16885" t="s">
        <v>12043</v>
      </c>
      <c r="F16885" t="s">
        <v>89</v>
      </c>
      <c r="G16885" t="s">
        <v>89</v>
      </c>
      <c r="H16885" t="s">
        <v>93</v>
      </c>
    </row>
    <row r="16886" spans="1:8" x14ac:dyDescent="0.25">
      <c r="A16886" t="s">
        <v>500</v>
      </c>
      <c r="B16886" t="s">
        <v>12044</v>
      </c>
      <c r="C16886" t="s">
        <v>89</v>
      </c>
      <c r="D16886" t="s">
        <v>12045</v>
      </c>
      <c r="E16886" t="s">
        <v>10295</v>
      </c>
      <c r="F16886" t="s">
        <v>89</v>
      </c>
      <c r="G16886" t="s">
        <v>89</v>
      </c>
      <c r="H16886" t="s">
        <v>93</v>
      </c>
    </row>
    <row r="16887" spans="1:8" x14ac:dyDescent="0.25">
      <c r="A16887" t="s">
        <v>500</v>
      </c>
      <c r="B16887" t="s">
        <v>12046</v>
      </c>
      <c r="C16887" t="s">
        <v>89</v>
      </c>
      <c r="D16887" t="s">
        <v>12047</v>
      </c>
      <c r="E16887" t="s">
        <v>12048</v>
      </c>
      <c r="F16887" t="s">
        <v>89</v>
      </c>
      <c r="G16887" t="s">
        <v>89</v>
      </c>
      <c r="H16887" t="s">
        <v>93</v>
      </c>
    </row>
    <row r="16888" spans="1:8" x14ac:dyDescent="0.25">
      <c r="A16888" t="s">
        <v>500</v>
      </c>
      <c r="B16888" t="s">
        <v>12049</v>
      </c>
      <c r="C16888" t="s">
        <v>89</v>
      </c>
      <c r="D16888" t="s">
        <v>12050</v>
      </c>
      <c r="E16888" t="s">
        <v>12051</v>
      </c>
      <c r="F16888" t="s">
        <v>89</v>
      </c>
      <c r="G16888" t="s">
        <v>89</v>
      </c>
      <c r="H16888" t="s">
        <v>93</v>
      </c>
    </row>
    <row r="16889" spans="1:8" x14ac:dyDescent="0.25">
      <c r="A16889" t="s">
        <v>500</v>
      </c>
      <c r="B16889" t="s">
        <v>12052</v>
      </c>
      <c r="C16889" t="s">
        <v>89</v>
      </c>
      <c r="D16889" t="s">
        <v>12037</v>
      </c>
      <c r="E16889" t="s">
        <v>12053</v>
      </c>
      <c r="F16889" t="s">
        <v>89</v>
      </c>
      <c r="G16889" t="s">
        <v>89</v>
      </c>
      <c r="H16889" t="s">
        <v>93</v>
      </c>
    </row>
    <row r="16890" spans="1:8" x14ac:dyDescent="0.25">
      <c r="A16890" t="s">
        <v>500</v>
      </c>
      <c r="B16890" t="s">
        <v>12054</v>
      </c>
      <c r="C16890" t="s">
        <v>89</v>
      </c>
      <c r="D16890" t="s">
        <v>89</v>
      </c>
      <c r="E16890" t="s">
        <v>12055</v>
      </c>
      <c r="F16890" t="s">
        <v>89</v>
      </c>
      <c r="G16890" t="s">
        <v>89</v>
      </c>
      <c r="H16890" t="s">
        <v>93</v>
      </c>
    </row>
    <row r="16891" spans="1:8" x14ac:dyDescent="0.25">
      <c r="A16891" t="s">
        <v>500</v>
      </c>
      <c r="B16891" t="s">
        <v>12056</v>
      </c>
      <c r="C16891" t="s">
        <v>89</v>
      </c>
      <c r="D16891" t="s">
        <v>89</v>
      </c>
      <c r="E16891" t="s">
        <v>12057</v>
      </c>
      <c r="F16891" t="s">
        <v>89</v>
      </c>
      <c r="G16891" t="s">
        <v>89</v>
      </c>
      <c r="H16891" t="s">
        <v>93</v>
      </c>
    </row>
    <row r="16892" spans="1:8" x14ac:dyDescent="0.25">
      <c r="A16892" t="s">
        <v>500</v>
      </c>
      <c r="B16892" t="s">
        <v>12058</v>
      </c>
      <c r="C16892" t="s">
        <v>89</v>
      </c>
      <c r="D16892" t="s">
        <v>89</v>
      </c>
      <c r="E16892" t="s">
        <v>10307</v>
      </c>
      <c r="F16892" t="s">
        <v>89</v>
      </c>
      <c r="G16892" t="s">
        <v>89</v>
      </c>
      <c r="H16892" t="s">
        <v>93</v>
      </c>
    </row>
    <row r="16893" spans="1:8" x14ac:dyDescent="0.25">
      <c r="A16893" t="s">
        <v>500</v>
      </c>
      <c r="B16893" t="s">
        <v>12059</v>
      </c>
      <c r="C16893" t="s">
        <v>89</v>
      </c>
      <c r="D16893" t="s">
        <v>89</v>
      </c>
      <c r="E16893" t="s">
        <v>4930</v>
      </c>
      <c r="F16893" t="s">
        <v>89</v>
      </c>
      <c r="G16893" t="s">
        <v>89</v>
      </c>
      <c r="H16893" t="s">
        <v>93</v>
      </c>
    </row>
    <row r="16894" spans="1:8" x14ac:dyDescent="0.25">
      <c r="A16894" t="s">
        <v>500</v>
      </c>
      <c r="B16894" t="s">
        <v>12060</v>
      </c>
      <c r="C16894" t="s">
        <v>89</v>
      </c>
      <c r="D16894" t="s">
        <v>12061</v>
      </c>
      <c r="E16894" t="s">
        <v>4933</v>
      </c>
      <c r="F16894" t="s">
        <v>89</v>
      </c>
      <c r="G16894" t="s">
        <v>89</v>
      </c>
      <c r="H16894" t="s">
        <v>93</v>
      </c>
    </row>
    <row r="16895" spans="1:8" x14ac:dyDescent="0.25">
      <c r="A16895" t="s">
        <v>500</v>
      </c>
      <c r="B16895" t="s">
        <v>12062</v>
      </c>
      <c r="C16895" t="s">
        <v>89</v>
      </c>
      <c r="D16895" t="s">
        <v>12063</v>
      </c>
      <c r="E16895" t="s">
        <v>12043</v>
      </c>
      <c r="F16895" t="s">
        <v>89</v>
      </c>
      <c r="G16895" t="s">
        <v>89</v>
      </c>
      <c r="H16895" t="s">
        <v>93</v>
      </c>
    </row>
    <row r="16896" spans="1:8" x14ac:dyDescent="0.25">
      <c r="A16896" t="s">
        <v>500</v>
      </c>
      <c r="B16896" t="s">
        <v>12064</v>
      </c>
      <c r="C16896" t="s">
        <v>89</v>
      </c>
      <c r="D16896" t="s">
        <v>89</v>
      </c>
      <c r="E16896" t="s">
        <v>10292</v>
      </c>
      <c r="F16896" t="s">
        <v>89</v>
      </c>
      <c r="G16896" t="s">
        <v>89</v>
      </c>
      <c r="H16896" t="s">
        <v>93</v>
      </c>
    </row>
    <row r="16897" spans="1:8" x14ac:dyDescent="0.25">
      <c r="A16897" t="s">
        <v>500</v>
      </c>
      <c r="B16897" t="s">
        <v>12065</v>
      </c>
      <c r="C16897" t="s">
        <v>89</v>
      </c>
      <c r="D16897" t="s">
        <v>89</v>
      </c>
      <c r="E16897" t="s">
        <v>12066</v>
      </c>
      <c r="F16897" t="s">
        <v>89</v>
      </c>
      <c r="G16897" t="s">
        <v>89</v>
      </c>
      <c r="H16897" t="s">
        <v>93</v>
      </c>
    </row>
    <row r="16898" spans="1:8" x14ac:dyDescent="0.25">
      <c r="A16898" t="s">
        <v>500</v>
      </c>
      <c r="B16898" t="s">
        <v>12067</v>
      </c>
      <c r="C16898" t="s">
        <v>89</v>
      </c>
      <c r="D16898" t="s">
        <v>12037</v>
      </c>
      <c r="E16898" t="s">
        <v>10307</v>
      </c>
      <c r="F16898" t="s">
        <v>89</v>
      </c>
      <c r="G16898" t="s">
        <v>89</v>
      </c>
      <c r="H16898" t="s">
        <v>93</v>
      </c>
    </row>
    <row r="16899" spans="1:8" x14ac:dyDescent="0.25">
      <c r="A16899" t="s">
        <v>500</v>
      </c>
      <c r="B16899" t="s">
        <v>12068</v>
      </c>
      <c r="C16899" t="s">
        <v>89</v>
      </c>
      <c r="D16899" t="s">
        <v>12069</v>
      </c>
      <c r="E16899" t="s">
        <v>8638</v>
      </c>
      <c r="F16899" t="s">
        <v>89</v>
      </c>
      <c r="G16899" t="s">
        <v>89</v>
      </c>
      <c r="H16899" t="s">
        <v>93</v>
      </c>
    </row>
    <row r="16900" spans="1:8" x14ac:dyDescent="0.25">
      <c r="A16900" t="s">
        <v>500</v>
      </c>
      <c r="B16900" t="s">
        <v>12070</v>
      </c>
      <c r="C16900" t="s">
        <v>89</v>
      </c>
      <c r="D16900" t="s">
        <v>12071</v>
      </c>
      <c r="E16900" t="s">
        <v>4930</v>
      </c>
      <c r="F16900" t="s">
        <v>89</v>
      </c>
      <c r="G16900" t="s">
        <v>89</v>
      </c>
      <c r="H16900" t="s">
        <v>93</v>
      </c>
    </row>
    <row r="16901" spans="1:8" x14ac:dyDescent="0.25">
      <c r="A16901" t="s">
        <v>500</v>
      </c>
      <c r="B16901" t="s">
        <v>12072</v>
      </c>
      <c r="C16901" t="s">
        <v>89</v>
      </c>
      <c r="D16901" t="s">
        <v>12037</v>
      </c>
      <c r="E16901" t="s">
        <v>12073</v>
      </c>
      <c r="F16901" t="s">
        <v>89</v>
      </c>
      <c r="G16901" t="s">
        <v>89</v>
      </c>
      <c r="H16901" t="s">
        <v>93</v>
      </c>
    </row>
    <row r="16902" spans="1:8" x14ac:dyDescent="0.25">
      <c r="A16902" t="s">
        <v>500</v>
      </c>
      <c r="B16902" t="s">
        <v>12074</v>
      </c>
      <c r="C16902" t="s">
        <v>89</v>
      </c>
      <c r="D16902" t="s">
        <v>89</v>
      </c>
      <c r="E16902" t="s">
        <v>4930</v>
      </c>
      <c r="F16902" t="s">
        <v>89</v>
      </c>
      <c r="G16902" t="s">
        <v>89</v>
      </c>
      <c r="H16902" t="s">
        <v>93</v>
      </c>
    </row>
    <row r="16903" spans="1:8" x14ac:dyDescent="0.25">
      <c r="A16903" t="s">
        <v>500</v>
      </c>
      <c r="B16903" t="s">
        <v>12075</v>
      </c>
      <c r="C16903" t="s">
        <v>89</v>
      </c>
      <c r="D16903" t="s">
        <v>12076</v>
      </c>
      <c r="E16903" t="s">
        <v>10295</v>
      </c>
      <c r="F16903" t="s">
        <v>89</v>
      </c>
      <c r="G16903" t="s">
        <v>89</v>
      </c>
      <c r="H16903" t="s">
        <v>93</v>
      </c>
    </row>
    <row r="16904" spans="1:8" x14ac:dyDescent="0.25">
      <c r="A16904" t="s">
        <v>500</v>
      </c>
      <c r="B16904" t="s">
        <v>12077</v>
      </c>
      <c r="C16904" t="s">
        <v>89</v>
      </c>
      <c r="D16904" t="s">
        <v>12078</v>
      </c>
      <c r="E16904" t="s">
        <v>4933</v>
      </c>
      <c r="F16904" t="s">
        <v>89</v>
      </c>
      <c r="G16904" t="s">
        <v>89</v>
      </c>
      <c r="H16904" t="s">
        <v>93</v>
      </c>
    </row>
    <row r="16905" spans="1:8" x14ac:dyDescent="0.25">
      <c r="A16905" t="s">
        <v>500</v>
      </c>
      <c r="B16905" t="s">
        <v>12079</v>
      </c>
      <c r="C16905" t="s">
        <v>89</v>
      </c>
      <c r="D16905" t="s">
        <v>12080</v>
      </c>
      <c r="E16905" t="s">
        <v>4933</v>
      </c>
      <c r="F16905" t="s">
        <v>89</v>
      </c>
      <c r="G16905" t="s">
        <v>89</v>
      </c>
      <c r="H16905" t="s">
        <v>93</v>
      </c>
    </row>
    <row r="16906" spans="1:8" x14ac:dyDescent="0.25">
      <c r="A16906" t="s">
        <v>500</v>
      </c>
      <c r="B16906" t="s">
        <v>12081</v>
      </c>
      <c r="C16906" t="s">
        <v>89</v>
      </c>
      <c r="D16906" t="s">
        <v>89</v>
      </c>
      <c r="E16906" t="s">
        <v>4923</v>
      </c>
      <c r="F16906" t="s">
        <v>89</v>
      </c>
      <c r="G16906" t="s">
        <v>89</v>
      </c>
      <c r="H16906" t="s">
        <v>93</v>
      </c>
    </row>
    <row r="16907" spans="1:8" x14ac:dyDescent="0.25">
      <c r="A16907" t="s">
        <v>500</v>
      </c>
      <c r="B16907" t="s">
        <v>12082</v>
      </c>
      <c r="C16907" t="s">
        <v>89</v>
      </c>
      <c r="D16907" t="s">
        <v>89</v>
      </c>
      <c r="E16907" t="s">
        <v>4933</v>
      </c>
      <c r="F16907" t="s">
        <v>89</v>
      </c>
      <c r="G16907" t="s">
        <v>89</v>
      </c>
      <c r="H16907" t="s">
        <v>93</v>
      </c>
    </row>
    <row r="16908" spans="1:8" x14ac:dyDescent="0.25">
      <c r="A16908" t="s">
        <v>500</v>
      </c>
      <c r="B16908" t="s">
        <v>12083</v>
      </c>
      <c r="C16908" t="s">
        <v>89</v>
      </c>
      <c r="D16908" t="s">
        <v>12084</v>
      </c>
      <c r="E16908" t="s">
        <v>12085</v>
      </c>
      <c r="F16908" t="s">
        <v>89</v>
      </c>
      <c r="G16908" t="s">
        <v>89</v>
      </c>
      <c r="H16908" t="s">
        <v>93</v>
      </c>
    </row>
    <row r="16909" spans="1:8" x14ac:dyDescent="0.25">
      <c r="A16909" t="s">
        <v>500</v>
      </c>
      <c r="B16909" t="s">
        <v>12086</v>
      </c>
      <c r="C16909" t="s">
        <v>89</v>
      </c>
      <c r="D16909" t="s">
        <v>89</v>
      </c>
      <c r="E16909" t="s">
        <v>12073</v>
      </c>
      <c r="F16909" t="s">
        <v>89</v>
      </c>
      <c r="G16909" t="s">
        <v>89</v>
      </c>
      <c r="H16909" t="s">
        <v>93</v>
      </c>
    </row>
    <row r="16910" spans="1:8" x14ac:dyDescent="0.25">
      <c r="A16910" t="s">
        <v>500</v>
      </c>
      <c r="B16910" t="s">
        <v>12087</v>
      </c>
      <c r="C16910" t="s">
        <v>89</v>
      </c>
      <c r="D16910" t="s">
        <v>12076</v>
      </c>
      <c r="E16910" t="s">
        <v>12088</v>
      </c>
      <c r="F16910" t="s">
        <v>89</v>
      </c>
      <c r="G16910" t="s">
        <v>89</v>
      </c>
      <c r="H16910" t="s">
        <v>93</v>
      </c>
    </row>
    <row r="16911" spans="1:8" x14ac:dyDescent="0.25">
      <c r="A16911" t="s">
        <v>500</v>
      </c>
      <c r="B16911" t="s">
        <v>12089</v>
      </c>
      <c r="C16911" t="s">
        <v>89</v>
      </c>
      <c r="D16911" t="s">
        <v>12090</v>
      </c>
      <c r="E16911" t="s">
        <v>12091</v>
      </c>
      <c r="F16911" t="s">
        <v>89</v>
      </c>
      <c r="G16911" t="s">
        <v>89</v>
      </c>
      <c r="H16911" t="s">
        <v>93</v>
      </c>
    </row>
    <row r="16912" spans="1:8" x14ac:dyDescent="0.25">
      <c r="A16912" t="s">
        <v>500</v>
      </c>
      <c r="B16912" t="s">
        <v>12092</v>
      </c>
      <c r="C16912" t="s">
        <v>89</v>
      </c>
      <c r="D16912" t="s">
        <v>12093</v>
      </c>
      <c r="E16912" t="s">
        <v>12094</v>
      </c>
      <c r="F16912" t="s">
        <v>89</v>
      </c>
      <c r="G16912" t="s">
        <v>89</v>
      </c>
      <c r="H16912" t="s">
        <v>93</v>
      </c>
    </row>
    <row r="16913" spans="1:8" x14ac:dyDescent="0.25">
      <c r="A16913" t="s">
        <v>500</v>
      </c>
      <c r="B16913" t="s">
        <v>12095</v>
      </c>
      <c r="C16913" t="s">
        <v>89</v>
      </c>
      <c r="D16913" t="s">
        <v>12096</v>
      </c>
      <c r="E16913" t="s">
        <v>12097</v>
      </c>
      <c r="F16913" t="s">
        <v>89</v>
      </c>
      <c r="G16913" t="s">
        <v>89</v>
      </c>
      <c r="H16913" t="s">
        <v>93</v>
      </c>
    </row>
    <row r="16914" spans="1:8" x14ac:dyDescent="0.25">
      <c r="A16914" t="s">
        <v>500</v>
      </c>
      <c r="B16914" t="s">
        <v>12098</v>
      </c>
      <c r="C16914" t="s">
        <v>89</v>
      </c>
      <c r="D16914" t="s">
        <v>12037</v>
      </c>
      <c r="E16914" t="s">
        <v>12099</v>
      </c>
      <c r="F16914" t="s">
        <v>89</v>
      </c>
      <c r="G16914" t="s">
        <v>89</v>
      </c>
      <c r="H16914" t="s">
        <v>93</v>
      </c>
    </row>
    <row r="16915" spans="1:8" x14ac:dyDescent="0.25">
      <c r="A16915" t="s">
        <v>500</v>
      </c>
      <c r="B16915" t="s">
        <v>12100</v>
      </c>
      <c r="C16915" t="s">
        <v>89</v>
      </c>
      <c r="D16915" t="s">
        <v>12101</v>
      </c>
      <c r="E16915" t="s">
        <v>12102</v>
      </c>
      <c r="F16915" t="s">
        <v>89</v>
      </c>
      <c r="G16915" t="s">
        <v>89</v>
      </c>
      <c r="H16915" t="s">
        <v>93</v>
      </c>
    </row>
    <row r="16916" spans="1:8" x14ac:dyDescent="0.25">
      <c r="A16916" t="s">
        <v>500</v>
      </c>
      <c r="B16916" t="s">
        <v>12103</v>
      </c>
      <c r="C16916" t="s">
        <v>89</v>
      </c>
      <c r="D16916" t="s">
        <v>12104</v>
      </c>
      <c r="E16916" t="s">
        <v>4084</v>
      </c>
      <c r="F16916" t="s">
        <v>89</v>
      </c>
      <c r="G16916" t="s">
        <v>89</v>
      </c>
      <c r="H16916" t="s">
        <v>93</v>
      </c>
    </row>
    <row r="16917" spans="1:8" x14ac:dyDescent="0.25">
      <c r="A16917" t="s">
        <v>500</v>
      </c>
      <c r="B16917" t="s">
        <v>12105</v>
      </c>
      <c r="C16917" t="s">
        <v>89</v>
      </c>
      <c r="D16917" t="s">
        <v>89</v>
      </c>
      <c r="E16917" t="s">
        <v>4056</v>
      </c>
      <c r="F16917" t="s">
        <v>89</v>
      </c>
      <c r="G16917" t="s">
        <v>89</v>
      </c>
      <c r="H16917" t="s">
        <v>93</v>
      </c>
    </row>
    <row r="16918" spans="1:8" x14ac:dyDescent="0.25">
      <c r="A16918" t="s">
        <v>500</v>
      </c>
      <c r="B16918" t="s">
        <v>12106</v>
      </c>
      <c r="C16918" t="s">
        <v>89</v>
      </c>
      <c r="D16918" t="s">
        <v>12107</v>
      </c>
      <c r="E16918" t="s">
        <v>4059</v>
      </c>
      <c r="F16918" t="s">
        <v>89</v>
      </c>
      <c r="G16918" t="s">
        <v>89</v>
      </c>
      <c r="H16918" t="s">
        <v>93</v>
      </c>
    </row>
    <row r="16919" spans="1:8" x14ac:dyDescent="0.25">
      <c r="A16919" t="s">
        <v>500</v>
      </c>
      <c r="B16919" t="s">
        <v>12108</v>
      </c>
      <c r="C16919" t="s">
        <v>89</v>
      </c>
      <c r="D16919" t="s">
        <v>89</v>
      </c>
      <c r="E16919" t="s">
        <v>4059</v>
      </c>
      <c r="F16919" t="s">
        <v>89</v>
      </c>
      <c r="G16919" t="s">
        <v>89</v>
      </c>
      <c r="H16919" t="s">
        <v>93</v>
      </c>
    </row>
    <row r="16920" spans="1:8" x14ac:dyDescent="0.25">
      <c r="A16920" t="s">
        <v>500</v>
      </c>
      <c r="B16920" t="s">
        <v>12109</v>
      </c>
      <c r="C16920" t="s">
        <v>89</v>
      </c>
      <c r="D16920" t="s">
        <v>12110</v>
      </c>
      <c r="E16920" t="s">
        <v>4131</v>
      </c>
      <c r="F16920" t="s">
        <v>89</v>
      </c>
      <c r="G16920" t="s">
        <v>89</v>
      </c>
      <c r="H16920" t="s">
        <v>93</v>
      </c>
    </row>
    <row r="16921" spans="1:8" x14ac:dyDescent="0.25">
      <c r="A16921" t="s">
        <v>500</v>
      </c>
      <c r="B16921" t="s">
        <v>8067</v>
      </c>
      <c r="C16921" t="s">
        <v>89</v>
      </c>
      <c r="D16921" t="s">
        <v>12111</v>
      </c>
      <c r="E16921" t="s">
        <v>4081</v>
      </c>
      <c r="F16921" t="s">
        <v>89</v>
      </c>
      <c r="G16921" t="s">
        <v>89</v>
      </c>
      <c r="H16921" t="s">
        <v>93</v>
      </c>
    </row>
    <row r="16922" spans="1:8" x14ac:dyDescent="0.25">
      <c r="A16922" t="s">
        <v>500</v>
      </c>
      <c r="B16922" t="s">
        <v>12112</v>
      </c>
      <c r="C16922" t="s">
        <v>89</v>
      </c>
      <c r="D16922" t="s">
        <v>12113</v>
      </c>
      <c r="E16922" t="s">
        <v>10323</v>
      </c>
      <c r="F16922" t="s">
        <v>89</v>
      </c>
      <c r="G16922" t="s">
        <v>89</v>
      </c>
      <c r="H16922" t="s">
        <v>93</v>
      </c>
    </row>
    <row r="16923" spans="1:8" x14ac:dyDescent="0.25">
      <c r="A16923" t="s">
        <v>500</v>
      </c>
      <c r="B16923" t="s">
        <v>12114</v>
      </c>
      <c r="C16923" t="s">
        <v>89</v>
      </c>
      <c r="D16923" t="s">
        <v>12115</v>
      </c>
      <c r="E16923" t="s">
        <v>4068</v>
      </c>
      <c r="F16923" t="s">
        <v>89</v>
      </c>
      <c r="G16923" t="s">
        <v>89</v>
      </c>
      <c r="H16923" t="s">
        <v>93</v>
      </c>
    </row>
    <row r="16924" spans="1:8" x14ac:dyDescent="0.25">
      <c r="A16924" t="s">
        <v>500</v>
      </c>
      <c r="B16924" t="s">
        <v>12116</v>
      </c>
      <c r="C16924" t="s">
        <v>89</v>
      </c>
      <c r="D16924" t="s">
        <v>12117</v>
      </c>
      <c r="E16924" t="s">
        <v>8638</v>
      </c>
      <c r="F16924" t="s">
        <v>89</v>
      </c>
      <c r="G16924" t="s">
        <v>89</v>
      </c>
      <c r="H16924" t="s">
        <v>93</v>
      </c>
    </row>
    <row r="16925" spans="1:8" x14ac:dyDescent="0.25">
      <c r="A16925" t="s">
        <v>500</v>
      </c>
      <c r="B16925" t="s">
        <v>12118</v>
      </c>
      <c r="C16925" t="s">
        <v>89</v>
      </c>
      <c r="D16925" t="s">
        <v>12119</v>
      </c>
      <c r="E16925" t="s">
        <v>12055</v>
      </c>
      <c r="F16925" t="s">
        <v>89</v>
      </c>
      <c r="G16925" t="s">
        <v>89</v>
      </c>
      <c r="H16925" t="s">
        <v>93</v>
      </c>
    </row>
    <row r="16926" spans="1:8" x14ac:dyDescent="0.25">
      <c r="A16926" t="s">
        <v>500</v>
      </c>
      <c r="B16926" t="s">
        <v>12120</v>
      </c>
      <c r="C16926" t="s">
        <v>89</v>
      </c>
      <c r="D16926" t="s">
        <v>12121</v>
      </c>
      <c r="E16926" t="s">
        <v>12055</v>
      </c>
      <c r="F16926" t="s">
        <v>89</v>
      </c>
      <c r="G16926" t="s">
        <v>89</v>
      </c>
      <c r="H16926" t="s">
        <v>93</v>
      </c>
    </row>
    <row r="16927" spans="1:8" x14ac:dyDescent="0.25">
      <c r="A16927" t="s">
        <v>500</v>
      </c>
      <c r="B16927" t="s">
        <v>12122</v>
      </c>
      <c r="C16927" t="s">
        <v>89</v>
      </c>
      <c r="D16927" t="s">
        <v>12123</v>
      </c>
      <c r="E16927" t="s">
        <v>12048</v>
      </c>
      <c r="F16927" t="s">
        <v>89</v>
      </c>
      <c r="G16927" t="s">
        <v>89</v>
      </c>
      <c r="H16927" t="s">
        <v>93</v>
      </c>
    </row>
    <row r="16928" spans="1:8" x14ac:dyDescent="0.25">
      <c r="A16928" t="s">
        <v>500</v>
      </c>
      <c r="B16928" t="s">
        <v>12124</v>
      </c>
      <c r="C16928" t="s">
        <v>89</v>
      </c>
      <c r="D16928" t="s">
        <v>12125</v>
      </c>
      <c r="E16928" t="s">
        <v>12048</v>
      </c>
      <c r="F16928" t="s">
        <v>89</v>
      </c>
      <c r="G16928" t="s">
        <v>89</v>
      </c>
      <c r="H16928" t="s">
        <v>93</v>
      </c>
    </row>
    <row r="16929" spans="1:8" x14ac:dyDescent="0.25">
      <c r="A16929" t="s">
        <v>500</v>
      </c>
      <c r="B16929" t="s">
        <v>12126</v>
      </c>
      <c r="C16929" t="s">
        <v>89</v>
      </c>
      <c r="D16929" t="s">
        <v>12127</v>
      </c>
      <c r="E16929" t="s">
        <v>12051</v>
      </c>
      <c r="F16929" t="s">
        <v>89</v>
      </c>
      <c r="G16929" t="s">
        <v>89</v>
      </c>
      <c r="H16929" t="s">
        <v>93</v>
      </c>
    </row>
    <row r="16930" spans="1:8" x14ac:dyDescent="0.25">
      <c r="A16930" t="s">
        <v>500</v>
      </c>
      <c r="B16930" t="s">
        <v>12128</v>
      </c>
      <c r="C16930" t="s">
        <v>89</v>
      </c>
      <c r="D16930" t="s">
        <v>12129</v>
      </c>
      <c r="E16930" t="s">
        <v>12051</v>
      </c>
      <c r="F16930" t="s">
        <v>89</v>
      </c>
      <c r="G16930" t="s">
        <v>89</v>
      </c>
      <c r="H16930" t="s">
        <v>93</v>
      </c>
    </row>
    <row r="16931" spans="1:8" x14ac:dyDescent="0.25">
      <c r="A16931" t="s">
        <v>500</v>
      </c>
      <c r="B16931" t="s">
        <v>12130</v>
      </c>
      <c r="C16931" t="s">
        <v>89</v>
      </c>
      <c r="D16931" t="s">
        <v>12131</v>
      </c>
      <c r="E16931" t="s">
        <v>12051</v>
      </c>
      <c r="F16931" t="s">
        <v>89</v>
      </c>
      <c r="G16931" t="s">
        <v>89</v>
      </c>
      <c r="H16931" t="s">
        <v>93</v>
      </c>
    </row>
    <row r="16932" spans="1:8" x14ac:dyDescent="0.25">
      <c r="A16932" t="s">
        <v>500</v>
      </c>
      <c r="B16932" t="s">
        <v>12132</v>
      </c>
      <c r="C16932" t="s">
        <v>89</v>
      </c>
      <c r="D16932" t="s">
        <v>12133</v>
      </c>
      <c r="E16932" t="s">
        <v>12051</v>
      </c>
      <c r="F16932" t="s">
        <v>89</v>
      </c>
      <c r="G16932" t="s">
        <v>89</v>
      </c>
      <c r="H16932" t="s">
        <v>93</v>
      </c>
    </row>
    <row r="16933" spans="1:8" x14ac:dyDescent="0.25">
      <c r="A16933" t="s">
        <v>500</v>
      </c>
      <c r="B16933" t="s">
        <v>12134</v>
      </c>
      <c r="C16933" t="s">
        <v>89</v>
      </c>
      <c r="D16933" t="s">
        <v>12135</v>
      </c>
      <c r="E16933" t="s">
        <v>12051</v>
      </c>
      <c r="F16933" t="s">
        <v>89</v>
      </c>
      <c r="G16933" t="s">
        <v>89</v>
      </c>
      <c r="H16933" t="s">
        <v>93</v>
      </c>
    </row>
    <row r="16934" spans="1:8" x14ac:dyDescent="0.25">
      <c r="A16934" t="s">
        <v>500</v>
      </c>
      <c r="B16934" t="s">
        <v>12136</v>
      </c>
      <c r="C16934" t="s">
        <v>89</v>
      </c>
      <c r="D16934" t="s">
        <v>12137</v>
      </c>
      <c r="E16934" t="s">
        <v>12051</v>
      </c>
      <c r="F16934" t="s">
        <v>89</v>
      </c>
      <c r="G16934" t="s">
        <v>89</v>
      </c>
      <c r="H16934" t="s">
        <v>93</v>
      </c>
    </row>
    <row r="16935" spans="1:8" x14ac:dyDescent="0.25">
      <c r="A16935" t="s">
        <v>500</v>
      </c>
      <c r="B16935" t="s">
        <v>12138</v>
      </c>
      <c r="C16935" t="s">
        <v>89</v>
      </c>
      <c r="D16935" t="s">
        <v>12139</v>
      </c>
      <c r="E16935" t="s">
        <v>12091</v>
      </c>
      <c r="F16935" t="s">
        <v>89</v>
      </c>
      <c r="G16935" t="s">
        <v>89</v>
      </c>
      <c r="H16935" t="s">
        <v>93</v>
      </c>
    </row>
    <row r="16936" spans="1:8" x14ac:dyDescent="0.25">
      <c r="A16936" t="s">
        <v>500</v>
      </c>
      <c r="B16936" t="s">
        <v>12140</v>
      </c>
      <c r="C16936" t="s">
        <v>89</v>
      </c>
      <c r="D16936" t="s">
        <v>12141</v>
      </c>
      <c r="E16936" t="s">
        <v>12091</v>
      </c>
      <c r="F16936" t="s">
        <v>89</v>
      </c>
      <c r="G16936" t="s">
        <v>89</v>
      </c>
      <c r="H16936" t="s">
        <v>93</v>
      </c>
    </row>
    <row r="16937" spans="1:8" x14ac:dyDescent="0.25">
      <c r="A16937" t="s">
        <v>500</v>
      </c>
      <c r="B16937" t="s">
        <v>12142</v>
      </c>
      <c r="C16937" t="s">
        <v>89</v>
      </c>
      <c r="D16937" t="s">
        <v>12143</v>
      </c>
      <c r="E16937" t="s">
        <v>12091</v>
      </c>
      <c r="F16937" t="s">
        <v>89</v>
      </c>
      <c r="G16937" t="s">
        <v>89</v>
      </c>
      <c r="H16937" t="s">
        <v>93</v>
      </c>
    </row>
    <row r="16938" spans="1:8" x14ac:dyDescent="0.25">
      <c r="A16938" t="s">
        <v>500</v>
      </c>
      <c r="B16938" t="s">
        <v>12144</v>
      </c>
      <c r="C16938" t="s">
        <v>89</v>
      </c>
      <c r="D16938" t="s">
        <v>12145</v>
      </c>
      <c r="E16938" t="s">
        <v>12091</v>
      </c>
      <c r="F16938" t="s">
        <v>89</v>
      </c>
      <c r="G16938" t="s">
        <v>89</v>
      </c>
      <c r="H16938" t="s">
        <v>93</v>
      </c>
    </row>
    <row r="16939" spans="1:8" x14ac:dyDescent="0.25">
      <c r="A16939" t="s">
        <v>500</v>
      </c>
      <c r="B16939" t="s">
        <v>12146</v>
      </c>
      <c r="C16939" t="s">
        <v>89</v>
      </c>
      <c r="D16939" t="s">
        <v>12147</v>
      </c>
      <c r="E16939" t="s">
        <v>12094</v>
      </c>
      <c r="F16939" t="s">
        <v>89</v>
      </c>
      <c r="G16939" t="s">
        <v>89</v>
      </c>
      <c r="H16939" t="s">
        <v>93</v>
      </c>
    </row>
    <row r="16940" spans="1:8" x14ac:dyDescent="0.25">
      <c r="A16940" t="s">
        <v>500</v>
      </c>
      <c r="B16940" t="s">
        <v>12148</v>
      </c>
      <c r="C16940" t="s">
        <v>89</v>
      </c>
      <c r="D16940" t="s">
        <v>12149</v>
      </c>
      <c r="E16940" t="s">
        <v>12094</v>
      </c>
      <c r="F16940" t="s">
        <v>89</v>
      </c>
      <c r="G16940" t="s">
        <v>89</v>
      </c>
      <c r="H16940" t="s">
        <v>93</v>
      </c>
    </row>
    <row r="16941" spans="1:8" x14ac:dyDescent="0.25">
      <c r="A16941" t="s">
        <v>500</v>
      </c>
      <c r="B16941" t="s">
        <v>12150</v>
      </c>
      <c r="C16941" t="s">
        <v>89</v>
      </c>
      <c r="D16941" t="s">
        <v>12151</v>
      </c>
      <c r="E16941" t="s">
        <v>12094</v>
      </c>
      <c r="F16941" t="s">
        <v>89</v>
      </c>
      <c r="G16941" t="s">
        <v>89</v>
      </c>
      <c r="H16941" t="s">
        <v>93</v>
      </c>
    </row>
    <row r="16942" spans="1:8" x14ac:dyDescent="0.25">
      <c r="A16942" t="s">
        <v>500</v>
      </c>
      <c r="B16942" t="s">
        <v>12152</v>
      </c>
      <c r="C16942" t="s">
        <v>89</v>
      </c>
      <c r="D16942" t="s">
        <v>12153</v>
      </c>
      <c r="E16942" t="s">
        <v>12094</v>
      </c>
      <c r="F16942" t="s">
        <v>89</v>
      </c>
      <c r="G16942" t="s">
        <v>89</v>
      </c>
      <c r="H16942" t="s">
        <v>93</v>
      </c>
    </row>
    <row r="16943" spans="1:8" x14ac:dyDescent="0.25">
      <c r="A16943" t="s">
        <v>500</v>
      </c>
      <c r="B16943" t="s">
        <v>12154</v>
      </c>
      <c r="C16943" t="s">
        <v>89</v>
      </c>
      <c r="D16943" t="s">
        <v>12155</v>
      </c>
      <c r="E16943" t="s">
        <v>12094</v>
      </c>
      <c r="F16943" t="s">
        <v>89</v>
      </c>
      <c r="G16943" t="s">
        <v>89</v>
      </c>
      <c r="H16943" t="s">
        <v>93</v>
      </c>
    </row>
    <row r="16944" spans="1:8" x14ac:dyDescent="0.25">
      <c r="A16944" t="s">
        <v>500</v>
      </c>
      <c r="B16944" t="s">
        <v>12156</v>
      </c>
      <c r="C16944" t="s">
        <v>89</v>
      </c>
      <c r="D16944" t="s">
        <v>12157</v>
      </c>
      <c r="E16944" t="s">
        <v>12097</v>
      </c>
      <c r="F16944" t="s">
        <v>89</v>
      </c>
      <c r="G16944" t="s">
        <v>89</v>
      </c>
      <c r="H16944" t="s">
        <v>93</v>
      </c>
    </row>
    <row r="16945" spans="1:8" x14ac:dyDescent="0.25">
      <c r="A16945" t="s">
        <v>500</v>
      </c>
      <c r="B16945" t="s">
        <v>12158</v>
      </c>
      <c r="C16945" t="s">
        <v>89</v>
      </c>
      <c r="D16945" t="s">
        <v>12159</v>
      </c>
      <c r="E16945" t="s">
        <v>12097</v>
      </c>
      <c r="F16945" t="s">
        <v>89</v>
      </c>
      <c r="G16945" t="s">
        <v>89</v>
      </c>
      <c r="H16945" t="s">
        <v>93</v>
      </c>
    </row>
    <row r="16946" spans="1:8" x14ac:dyDescent="0.25">
      <c r="A16946" t="s">
        <v>500</v>
      </c>
      <c r="B16946" t="s">
        <v>12160</v>
      </c>
      <c r="C16946" t="s">
        <v>89</v>
      </c>
      <c r="D16946" t="s">
        <v>12161</v>
      </c>
      <c r="E16946" t="s">
        <v>12097</v>
      </c>
      <c r="F16946" t="s">
        <v>89</v>
      </c>
      <c r="G16946" t="s">
        <v>89</v>
      </c>
      <c r="H16946" t="s">
        <v>93</v>
      </c>
    </row>
    <row r="16947" spans="1:8" x14ac:dyDescent="0.25">
      <c r="A16947" t="s">
        <v>500</v>
      </c>
      <c r="B16947" t="s">
        <v>12162</v>
      </c>
      <c r="C16947" t="s">
        <v>89</v>
      </c>
      <c r="D16947" t="s">
        <v>12163</v>
      </c>
      <c r="E16947" t="s">
        <v>12097</v>
      </c>
      <c r="F16947" t="s">
        <v>89</v>
      </c>
      <c r="G16947" t="s">
        <v>89</v>
      </c>
      <c r="H16947" t="s">
        <v>93</v>
      </c>
    </row>
    <row r="16948" spans="1:8" x14ac:dyDescent="0.25">
      <c r="A16948" t="s">
        <v>500</v>
      </c>
      <c r="B16948" t="s">
        <v>12164</v>
      </c>
      <c r="C16948" t="s">
        <v>89</v>
      </c>
      <c r="D16948" t="s">
        <v>12165</v>
      </c>
      <c r="E16948" t="s">
        <v>12097</v>
      </c>
      <c r="F16948" t="s">
        <v>89</v>
      </c>
      <c r="G16948" t="s">
        <v>89</v>
      </c>
      <c r="H16948" t="s">
        <v>93</v>
      </c>
    </row>
    <row r="16949" spans="1:8" x14ac:dyDescent="0.25">
      <c r="A16949" t="s">
        <v>500</v>
      </c>
      <c r="B16949" t="s">
        <v>6983</v>
      </c>
      <c r="C16949" t="s">
        <v>89</v>
      </c>
      <c r="D16949" t="s">
        <v>12123</v>
      </c>
      <c r="E16949" t="s">
        <v>12166</v>
      </c>
      <c r="F16949" t="s">
        <v>89</v>
      </c>
      <c r="G16949" t="s">
        <v>89</v>
      </c>
      <c r="H16949" t="s">
        <v>93</v>
      </c>
    </row>
    <row r="16950" spans="1:8" x14ac:dyDescent="0.25">
      <c r="A16950" t="s">
        <v>500</v>
      </c>
      <c r="B16950" t="s">
        <v>12167</v>
      </c>
      <c r="C16950" t="s">
        <v>89</v>
      </c>
      <c r="D16950" t="s">
        <v>12125</v>
      </c>
      <c r="E16950" t="s">
        <v>12166</v>
      </c>
      <c r="F16950" t="s">
        <v>89</v>
      </c>
      <c r="G16950" t="s">
        <v>89</v>
      </c>
      <c r="H16950" t="s">
        <v>93</v>
      </c>
    </row>
    <row r="16951" spans="1:8" x14ac:dyDescent="0.25">
      <c r="A16951" t="s">
        <v>500</v>
      </c>
      <c r="B16951" t="s">
        <v>12168</v>
      </c>
      <c r="C16951" t="s">
        <v>89</v>
      </c>
      <c r="D16951" t="s">
        <v>12127</v>
      </c>
      <c r="E16951" t="s">
        <v>12169</v>
      </c>
      <c r="F16951" t="s">
        <v>89</v>
      </c>
      <c r="G16951" t="s">
        <v>89</v>
      </c>
      <c r="H16951" t="s">
        <v>93</v>
      </c>
    </row>
    <row r="16952" spans="1:8" x14ac:dyDescent="0.25">
      <c r="A16952" t="s">
        <v>500</v>
      </c>
      <c r="B16952" t="s">
        <v>12170</v>
      </c>
      <c r="C16952" t="s">
        <v>89</v>
      </c>
      <c r="D16952" t="s">
        <v>12129</v>
      </c>
      <c r="E16952" t="s">
        <v>12169</v>
      </c>
      <c r="F16952" t="s">
        <v>89</v>
      </c>
      <c r="G16952" t="s">
        <v>89</v>
      </c>
      <c r="H16952" t="s">
        <v>93</v>
      </c>
    </row>
    <row r="16953" spans="1:8" x14ac:dyDescent="0.25">
      <c r="A16953" t="s">
        <v>500</v>
      </c>
      <c r="B16953" t="s">
        <v>12171</v>
      </c>
      <c r="C16953" t="s">
        <v>89</v>
      </c>
      <c r="D16953" t="s">
        <v>12172</v>
      </c>
      <c r="E16953" t="s">
        <v>12169</v>
      </c>
      <c r="F16953" t="s">
        <v>89</v>
      </c>
      <c r="G16953" t="s">
        <v>89</v>
      </c>
      <c r="H16953" t="s">
        <v>93</v>
      </c>
    </row>
    <row r="16954" spans="1:8" x14ac:dyDescent="0.25">
      <c r="A16954" t="s">
        <v>500</v>
      </c>
      <c r="B16954" t="s">
        <v>12173</v>
      </c>
      <c r="C16954" t="s">
        <v>89</v>
      </c>
      <c r="D16954" t="s">
        <v>12133</v>
      </c>
      <c r="E16954" t="s">
        <v>12169</v>
      </c>
      <c r="F16954" t="s">
        <v>89</v>
      </c>
      <c r="G16954" t="s">
        <v>89</v>
      </c>
      <c r="H16954" t="s">
        <v>93</v>
      </c>
    </row>
    <row r="16955" spans="1:8" x14ac:dyDescent="0.25">
      <c r="A16955" t="s">
        <v>500</v>
      </c>
      <c r="B16955" t="s">
        <v>12174</v>
      </c>
      <c r="C16955" t="s">
        <v>89</v>
      </c>
      <c r="D16955" t="s">
        <v>12135</v>
      </c>
      <c r="E16955" t="s">
        <v>12169</v>
      </c>
      <c r="F16955" t="s">
        <v>89</v>
      </c>
      <c r="G16955" t="s">
        <v>89</v>
      </c>
      <c r="H16955" t="s">
        <v>93</v>
      </c>
    </row>
    <row r="16956" spans="1:8" x14ac:dyDescent="0.25">
      <c r="A16956" t="s">
        <v>500</v>
      </c>
      <c r="B16956" t="s">
        <v>12175</v>
      </c>
      <c r="C16956" t="s">
        <v>89</v>
      </c>
      <c r="D16956" t="s">
        <v>12176</v>
      </c>
      <c r="E16956" t="s">
        <v>12169</v>
      </c>
      <c r="F16956" t="s">
        <v>89</v>
      </c>
      <c r="G16956" t="s">
        <v>89</v>
      </c>
      <c r="H16956" t="s">
        <v>93</v>
      </c>
    </row>
    <row r="16957" spans="1:8" x14ac:dyDescent="0.25">
      <c r="A16957" t="s">
        <v>500</v>
      </c>
      <c r="B16957" t="s">
        <v>12177</v>
      </c>
      <c r="C16957" t="s">
        <v>89</v>
      </c>
      <c r="D16957" t="s">
        <v>12139</v>
      </c>
      <c r="E16957" t="s">
        <v>12178</v>
      </c>
      <c r="F16957" t="s">
        <v>89</v>
      </c>
      <c r="G16957" t="s">
        <v>89</v>
      </c>
      <c r="H16957" t="s">
        <v>93</v>
      </c>
    </row>
    <row r="16958" spans="1:8" x14ac:dyDescent="0.25">
      <c r="A16958" t="s">
        <v>500</v>
      </c>
      <c r="B16958" t="s">
        <v>12179</v>
      </c>
      <c r="C16958" t="s">
        <v>89</v>
      </c>
      <c r="D16958" t="s">
        <v>12141</v>
      </c>
      <c r="E16958" t="s">
        <v>12178</v>
      </c>
      <c r="F16958" t="s">
        <v>89</v>
      </c>
      <c r="G16958" t="s">
        <v>89</v>
      </c>
      <c r="H16958" t="s">
        <v>93</v>
      </c>
    </row>
    <row r="16959" spans="1:8" x14ac:dyDescent="0.25">
      <c r="A16959" t="s">
        <v>500</v>
      </c>
      <c r="B16959" t="s">
        <v>12180</v>
      </c>
      <c r="C16959" t="s">
        <v>89</v>
      </c>
      <c r="D16959" t="s">
        <v>12143</v>
      </c>
      <c r="E16959" t="s">
        <v>12178</v>
      </c>
      <c r="F16959" t="s">
        <v>89</v>
      </c>
      <c r="G16959" t="s">
        <v>89</v>
      </c>
      <c r="H16959" t="s">
        <v>93</v>
      </c>
    </row>
    <row r="16960" spans="1:8" x14ac:dyDescent="0.25">
      <c r="A16960" t="s">
        <v>500</v>
      </c>
      <c r="B16960" t="s">
        <v>12181</v>
      </c>
      <c r="C16960" t="s">
        <v>89</v>
      </c>
      <c r="D16960" t="s">
        <v>12145</v>
      </c>
      <c r="E16960" t="s">
        <v>12178</v>
      </c>
      <c r="F16960" t="s">
        <v>89</v>
      </c>
      <c r="G16960" t="s">
        <v>89</v>
      </c>
      <c r="H16960" t="s">
        <v>93</v>
      </c>
    </row>
    <row r="16961" spans="1:8" x14ac:dyDescent="0.25">
      <c r="A16961" t="s">
        <v>500</v>
      </c>
      <c r="B16961" t="s">
        <v>12182</v>
      </c>
      <c r="C16961" t="s">
        <v>89</v>
      </c>
      <c r="D16961" t="s">
        <v>12147</v>
      </c>
      <c r="E16961" t="s">
        <v>12183</v>
      </c>
      <c r="F16961" t="s">
        <v>89</v>
      </c>
      <c r="G16961" t="s">
        <v>89</v>
      </c>
      <c r="H16961" t="s">
        <v>93</v>
      </c>
    </row>
    <row r="16962" spans="1:8" x14ac:dyDescent="0.25">
      <c r="A16962" t="s">
        <v>500</v>
      </c>
      <c r="B16962" t="s">
        <v>12184</v>
      </c>
      <c r="C16962" t="s">
        <v>89</v>
      </c>
      <c r="D16962" t="s">
        <v>12149</v>
      </c>
      <c r="E16962" t="s">
        <v>12183</v>
      </c>
      <c r="F16962" t="s">
        <v>89</v>
      </c>
      <c r="G16962" t="s">
        <v>89</v>
      </c>
      <c r="H16962" t="s">
        <v>93</v>
      </c>
    </row>
    <row r="16963" spans="1:8" x14ac:dyDescent="0.25">
      <c r="A16963" t="s">
        <v>500</v>
      </c>
      <c r="B16963" t="s">
        <v>12185</v>
      </c>
      <c r="C16963" t="s">
        <v>89</v>
      </c>
      <c r="D16963" t="s">
        <v>12151</v>
      </c>
      <c r="E16963" t="s">
        <v>12183</v>
      </c>
      <c r="F16963" t="s">
        <v>89</v>
      </c>
      <c r="G16963" t="s">
        <v>89</v>
      </c>
      <c r="H16963" t="s">
        <v>93</v>
      </c>
    </row>
    <row r="16964" spans="1:8" x14ac:dyDescent="0.25">
      <c r="A16964" t="s">
        <v>500</v>
      </c>
      <c r="B16964" t="s">
        <v>12186</v>
      </c>
      <c r="C16964" t="s">
        <v>89</v>
      </c>
      <c r="D16964" t="s">
        <v>12153</v>
      </c>
      <c r="E16964" t="s">
        <v>12183</v>
      </c>
      <c r="F16964" t="s">
        <v>89</v>
      </c>
      <c r="G16964" t="s">
        <v>89</v>
      </c>
      <c r="H16964" t="s">
        <v>93</v>
      </c>
    </row>
    <row r="16965" spans="1:8" x14ac:dyDescent="0.25">
      <c r="A16965" t="s">
        <v>500</v>
      </c>
      <c r="B16965" t="s">
        <v>12187</v>
      </c>
      <c r="C16965" t="s">
        <v>89</v>
      </c>
      <c r="D16965" t="s">
        <v>12155</v>
      </c>
      <c r="E16965" t="s">
        <v>12183</v>
      </c>
      <c r="F16965" t="s">
        <v>89</v>
      </c>
      <c r="G16965" t="s">
        <v>89</v>
      </c>
      <c r="H16965" t="s">
        <v>93</v>
      </c>
    </row>
    <row r="16966" spans="1:8" x14ac:dyDescent="0.25">
      <c r="A16966" t="s">
        <v>500</v>
      </c>
      <c r="B16966" t="s">
        <v>12188</v>
      </c>
      <c r="C16966" t="s">
        <v>89</v>
      </c>
      <c r="D16966" t="s">
        <v>12157</v>
      </c>
      <c r="E16966" t="s">
        <v>12189</v>
      </c>
      <c r="F16966" t="s">
        <v>89</v>
      </c>
      <c r="G16966" t="s">
        <v>89</v>
      </c>
      <c r="H16966" t="s">
        <v>93</v>
      </c>
    </row>
    <row r="16967" spans="1:8" x14ac:dyDescent="0.25">
      <c r="A16967" t="s">
        <v>500</v>
      </c>
      <c r="B16967" t="s">
        <v>12190</v>
      </c>
      <c r="C16967" t="s">
        <v>89</v>
      </c>
      <c r="D16967" t="s">
        <v>12159</v>
      </c>
      <c r="E16967" t="s">
        <v>12189</v>
      </c>
      <c r="F16967" t="s">
        <v>89</v>
      </c>
      <c r="G16967" t="s">
        <v>89</v>
      </c>
      <c r="H16967" t="s">
        <v>93</v>
      </c>
    </row>
    <row r="16968" spans="1:8" x14ac:dyDescent="0.25">
      <c r="A16968" t="s">
        <v>500</v>
      </c>
      <c r="B16968" t="s">
        <v>12191</v>
      </c>
      <c r="C16968" t="s">
        <v>89</v>
      </c>
      <c r="D16968" t="s">
        <v>12192</v>
      </c>
      <c r="E16968" t="s">
        <v>12189</v>
      </c>
      <c r="F16968" t="s">
        <v>89</v>
      </c>
      <c r="G16968" t="s">
        <v>89</v>
      </c>
      <c r="H16968" t="s">
        <v>93</v>
      </c>
    </row>
    <row r="16969" spans="1:8" x14ac:dyDescent="0.25">
      <c r="A16969" t="s">
        <v>500</v>
      </c>
      <c r="B16969" t="s">
        <v>12193</v>
      </c>
      <c r="C16969" t="s">
        <v>89</v>
      </c>
      <c r="D16969" t="s">
        <v>12163</v>
      </c>
      <c r="E16969" t="s">
        <v>12189</v>
      </c>
      <c r="F16969" t="s">
        <v>89</v>
      </c>
      <c r="G16969" t="s">
        <v>89</v>
      </c>
      <c r="H16969" t="s">
        <v>93</v>
      </c>
    </row>
    <row r="16970" spans="1:8" x14ac:dyDescent="0.25">
      <c r="A16970" t="s">
        <v>500</v>
      </c>
      <c r="B16970" t="s">
        <v>12194</v>
      </c>
      <c r="C16970" t="s">
        <v>89</v>
      </c>
      <c r="D16970" t="s">
        <v>12165</v>
      </c>
      <c r="E16970" t="s">
        <v>12189</v>
      </c>
      <c r="F16970" t="s">
        <v>89</v>
      </c>
      <c r="G16970" t="s">
        <v>89</v>
      </c>
      <c r="H16970" t="s">
        <v>93</v>
      </c>
    </row>
    <row r="16971" spans="1:8" x14ac:dyDescent="0.25">
      <c r="A16971" t="s">
        <v>500</v>
      </c>
      <c r="B16971" t="s">
        <v>7010</v>
      </c>
      <c r="C16971" t="s">
        <v>89</v>
      </c>
      <c r="D16971" t="s">
        <v>12123</v>
      </c>
      <c r="E16971" t="s">
        <v>12195</v>
      </c>
      <c r="F16971" t="s">
        <v>89</v>
      </c>
      <c r="G16971" t="s">
        <v>89</v>
      </c>
      <c r="H16971" t="s">
        <v>93</v>
      </c>
    </row>
    <row r="16972" spans="1:8" x14ac:dyDescent="0.25">
      <c r="A16972" t="s">
        <v>500</v>
      </c>
      <c r="B16972" t="s">
        <v>12196</v>
      </c>
      <c r="C16972" t="s">
        <v>89</v>
      </c>
      <c r="D16972" t="s">
        <v>12197</v>
      </c>
      <c r="E16972" t="s">
        <v>12195</v>
      </c>
      <c r="F16972" t="s">
        <v>89</v>
      </c>
      <c r="G16972" t="s">
        <v>89</v>
      </c>
      <c r="H16972" t="s">
        <v>93</v>
      </c>
    </row>
    <row r="16973" spans="1:8" x14ac:dyDescent="0.25">
      <c r="A16973" t="s">
        <v>500</v>
      </c>
      <c r="B16973" t="s">
        <v>12198</v>
      </c>
      <c r="C16973" t="s">
        <v>89</v>
      </c>
      <c r="D16973" t="s">
        <v>12127</v>
      </c>
      <c r="E16973" t="s">
        <v>12199</v>
      </c>
      <c r="F16973" t="s">
        <v>89</v>
      </c>
      <c r="G16973" t="s">
        <v>89</v>
      </c>
      <c r="H16973" t="s">
        <v>93</v>
      </c>
    </row>
    <row r="16974" spans="1:8" x14ac:dyDescent="0.25">
      <c r="A16974" t="s">
        <v>500</v>
      </c>
      <c r="B16974" t="s">
        <v>12200</v>
      </c>
      <c r="C16974" t="s">
        <v>89</v>
      </c>
      <c r="D16974" t="s">
        <v>12129</v>
      </c>
      <c r="E16974" t="s">
        <v>12199</v>
      </c>
      <c r="F16974" t="s">
        <v>89</v>
      </c>
      <c r="G16974" t="s">
        <v>89</v>
      </c>
      <c r="H16974" t="s">
        <v>93</v>
      </c>
    </row>
    <row r="16975" spans="1:8" x14ac:dyDescent="0.25">
      <c r="A16975" t="s">
        <v>500</v>
      </c>
      <c r="B16975" t="s">
        <v>12201</v>
      </c>
      <c r="C16975" t="s">
        <v>89</v>
      </c>
      <c r="D16975" t="s">
        <v>12131</v>
      </c>
      <c r="E16975" t="s">
        <v>12199</v>
      </c>
      <c r="F16975" t="s">
        <v>89</v>
      </c>
      <c r="G16975" t="s">
        <v>89</v>
      </c>
      <c r="H16975" t="s">
        <v>93</v>
      </c>
    </row>
    <row r="16976" spans="1:8" x14ac:dyDescent="0.25">
      <c r="A16976" t="s">
        <v>500</v>
      </c>
      <c r="B16976" t="s">
        <v>12202</v>
      </c>
      <c r="C16976" t="s">
        <v>89</v>
      </c>
      <c r="D16976" t="s">
        <v>12133</v>
      </c>
      <c r="E16976" t="s">
        <v>12199</v>
      </c>
      <c r="F16976" t="s">
        <v>89</v>
      </c>
      <c r="G16976" t="s">
        <v>89</v>
      </c>
      <c r="H16976" t="s">
        <v>93</v>
      </c>
    </row>
    <row r="16977" spans="1:8" x14ac:dyDescent="0.25">
      <c r="A16977" t="s">
        <v>500</v>
      </c>
      <c r="B16977" t="s">
        <v>12203</v>
      </c>
      <c r="C16977" t="s">
        <v>89</v>
      </c>
      <c r="D16977" t="s">
        <v>12135</v>
      </c>
      <c r="E16977" t="s">
        <v>12199</v>
      </c>
      <c r="F16977" t="s">
        <v>89</v>
      </c>
      <c r="G16977" t="s">
        <v>89</v>
      </c>
      <c r="H16977" t="s">
        <v>93</v>
      </c>
    </row>
    <row r="16978" spans="1:8" x14ac:dyDescent="0.25">
      <c r="A16978" t="s">
        <v>500</v>
      </c>
      <c r="B16978" t="s">
        <v>12204</v>
      </c>
      <c r="C16978" t="s">
        <v>89</v>
      </c>
      <c r="D16978" t="s">
        <v>12176</v>
      </c>
      <c r="E16978" t="s">
        <v>12199</v>
      </c>
      <c r="F16978" t="s">
        <v>89</v>
      </c>
      <c r="G16978" t="s">
        <v>89</v>
      </c>
      <c r="H16978" t="s">
        <v>93</v>
      </c>
    </row>
    <row r="16979" spans="1:8" x14ac:dyDescent="0.25">
      <c r="A16979" t="s">
        <v>500</v>
      </c>
      <c r="B16979" t="s">
        <v>12205</v>
      </c>
      <c r="C16979" t="s">
        <v>89</v>
      </c>
      <c r="D16979" t="s">
        <v>12139</v>
      </c>
      <c r="E16979" t="s">
        <v>12040</v>
      </c>
      <c r="F16979" t="s">
        <v>89</v>
      </c>
      <c r="G16979" t="s">
        <v>89</v>
      </c>
      <c r="H16979" t="s">
        <v>93</v>
      </c>
    </row>
    <row r="16980" spans="1:8" x14ac:dyDescent="0.25">
      <c r="A16980" t="s">
        <v>500</v>
      </c>
      <c r="B16980" t="s">
        <v>12206</v>
      </c>
      <c r="C16980" t="s">
        <v>89</v>
      </c>
      <c r="D16980" t="s">
        <v>12141</v>
      </c>
      <c r="E16980" t="s">
        <v>12040</v>
      </c>
      <c r="F16980" t="s">
        <v>89</v>
      </c>
      <c r="G16980" t="s">
        <v>89</v>
      </c>
      <c r="H16980" t="s">
        <v>93</v>
      </c>
    </row>
    <row r="16981" spans="1:8" x14ac:dyDescent="0.25">
      <c r="A16981" t="s">
        <v>500</v>
      </c>
      <c r="B16981" t="s">
        <v>12207</v>
      </c>
      <c r="C16981" t="s">
        <v>89</v>
      </c>
      <c r="D16981" t="s">
        <v>12143</v>
      </c>
      <c r="E16981" t="s">
        <v>12040</v>
      </c>
      <c r="F16981" t="s">
        <v>89</v>
      </c>
      <c r="G16981" t="s">
        <v>89</v>
      </c>
      <c r="H16981" t="s">
        <v>93</v>
      </c>
    </row>
    <row r="16982" spans="1:8" x14ac:dyDescent="0.25">
      <c r="A16982" t="s">
        <v>500</v>
      </c>
      <c r="B16982" t="s">
        <v>12208</v>
      </c>
      <c r="C16982" t="s">
        <v>89</v>
      </c>
      <c r="D16982" t="s">
        <v>12145</v>
      </c>
      <c r="E16982" t="s">
        <v>12040</v>
      </c>
      <c r="F16982" t="s">
        <v>89</v>
      </c>
      <c r="G16982" t="s">
        <v>89</v>
      </c>
      <c r="H16982" t="s">
        <v>93</v>
      </c>
    </row>
    <row r="16983" spans="1:8" x14ac:dyDescent="0.25">
      <c r="A16983" t="s">
        <v>500</v>
      </c>
      <c r="B16983" t="s">
        <v>12209</v>
      </c>
      <c r="C16983" t="s">
        <v>89</v>
      </c>
      <c r="D16983" t="s">
        <v>12147</v>
      </c>
      <c r="E16983" t="s">
        <v>4936</v>
      </c>
      <c r="F16983" t="s">
        <v>89</v>
      </c>
      <c r="G16983" t="s">
        <v>89</v>
      </c>
      <c r="H16983" t="s">
        <v>93</v>
      </c>
    </row>
    <row r="16984" spans="1:8" x14ac:dyDescent="0.25">
      <c r="A16984" t="s">
        <v>500</v>
      </c>
      <c r="B16984" t="s">
        <v>12210</v>
      </c>
      <c r="C16984" t="s">
        <v>89</v>
      </c>
      <c r="D16984" t="s">
        <v>12149</v>
      </c>
      <c r="E16984" t="s">
        <v>4936</v>
      </c>
      <c r="F16984" t="s">
        <v>89</v>
      </c>
      <c r="G16984" t="s">
        <v>89</v>
      </c>
      <c r="H16984" t="s">
        <v>93</v>
      </c>
    </row>
    <row r="16985" spans="1:8" x14ac:dyDescent="0.25">
      <c r="A16985" t="s">
        <v>500</v>
      </c>
      <c r="B16985" t="s">
        <v>12211</v>
      </c>
      <c r="C16985" t="s">
        <v>89</v>
      </c>
      <c r="D16985" t="s">
        <v>12151</v>
      </c>
      <c r="E16985" t="s">
        <v>4936</v>
      </c>
      <c r="F16985" t="s">
        <v>89</v>
      </c>
      <c r="G16985" t="s">
        <v>89</v>
      </c>
      <c r="H16985" t="s">
        <v>93</v>
      </c>
    </row>
    <row r="16986" spans="1:8" x14ac:dyDescent="0.25">
      <c r="A16986" t="s">
        <v>500</v>
      </c>
      <c r="B16986" t="s">
        <v>12212</v>
      </c>
      <c r="C16986" t="s">
        <v>89</v>
      </c>
      <c r="D16986" t="s">
        <v>12153</v>
      </c>
      <c r="E16986" t="s">
        <v>4936</v>
      </c>
      <c r="F16986" t="s">
        <v>89</v>
      </c>
      <c r="G16986" t="s">
        <v>89</v>
      </c>
      <c r="H16986" t="s">
        <v>93</v>
      </c>
    </row>
    <row r="16987" spans="1:8" x14ac:dyDescent="0.25">
      <c r="A16987" t="s">
        <v>500</v>
      </c>
      <c r="B16987" t="s">
        <v>12213</v>
      </c>
      <c r="C16987" t="s">
        <v>89</v>
      </c>
      <c r="D16987" t="s">
        <v>12155</v>
      </c>
      <c r="E16987" t="s">
        <v>4936</v>
      </c>
      <c r="F16987" t="s">
        <v>89</v>
      </c>
      <c r="G16987" t="s">
        <v>89</v>
      </c>
      <c r="H16987" t="s">
        <v>93</v>
      </c>
    </row>
    <row r="16988" spans="1:8" x14ac:dyDescent="0.25">
      <c r="A16988" t="s">
        <v>500</v>
      </c>
      <c r="B16988" t="s">
        <v>12214</v>
      </c>
      <c r="C16988" t="s">
        <v>89</v>
      </c>
      <c r="D16988" t="s">
        <v>12157</v>
      </c>
      <c r="E16988" t="s">
        <v>12215</v>
      </c>
      <c r="F16988" t="s">
        <v>89</v>
      </c>
      <c r="G16988" t="s">
        <v>89</v>
      </c>
      <c r="H16988" t="s">
        <v>93</v>
      </c>
    </row>
    <row r="16989" spans="1:8" x14ac:dyDescent="0.25">
      <c r="A16989" t="s">
        <v>500</v>
      </c>
      <c r="B16989" t="s">
        <v>12216</v>
      </c>
      <c r="C16989" t="s">
        <v>89</v>
      </c>
      <c r="D16989" t="s">
        <v>12159</v>
      </c>
      <c r="E16989" t="s">
        <v>12215</v>
      </c>
      <c r="F16989" t="s">
        <v>89</v>
      </c>
      <c r="G16989" t="s">
        <v>89</v>
      </c>
      <c r="H16989" t="s">
        <v>93</v>
      </c>
    </row>
    <row r="16990" spans="1:8" x14ac:dyDescent="0.25">
      <c r="A16990" t="s">
        <v>500</v>
      </c>
      <c r="B16990" t="s">
        <v>12217</v>
      </c>
      <c r="C16990" t="s">
        <v>89</v>
      </c>
      <c r="D16990" t="s">
        <v>12192</v>
      </c>
      <c r="E16990" t="s">
        <v>12215</v>
      </c>
      <c r="F16990" t="s">
        <v>89</v>
      </c>
      <c r="G16990" t="s">
        <v>89</v>
      </c>
      <c r="H16990" t="s">
        <v>93</v>
      </c>
    </row>
    <row r="16991" spans="1:8" x14ac:dyDescent="0.25">
      <c r="A16991" t="s">
        <v>500</v>
      </c>
      <c r="B16991" t="s">
        <v>12218</v>
      </c>
      <c r="C16991" t="s">
        <v>89</v>
      </c>
      <c r="D16991" t="s">
        <v>12163</v>
      </c>
      <c r="E16991" t="s">
        <v>12215</v>
      </c>
      <c r="F16991" t="s">
        <v>89</v>
      </c>
      <c r="G16991" t="s">
        <v>89</v>
      </c>
      <c r="H16991" t="s">
        <v>93</v>
      </c>
    </row>
    <row r="16992" spans="1:8" x14ac:dyDescent="0.25">
      <c r="A16992" t="s">
        <v>500</v>
      </c>
      <c r="B16992" t="s">
        <v>12219</v>
      </c>
      <c r="C16992" t="s">
        <v>89</v>
      </c>
      <c r="D16992" t="s">
        <v>12165</v>
      </c>
      <c r="E16992" t="s">
        <v>12215</v>
      </c>
      <c r="F16992" t="s">
        <v>89</v>
      </c>
      <c r="G16992" t="s">
        <v>89</v>
      </c>
      <c r="H16992" t="s">
        <v>93</v>
      </c>
    </row>
    <row r="16993" spans="1:8" x14ac:dyDescent="0.25">
      <c r="A16993" t="s">
        <v>500</v>
      </c>
      <c r="B16993" t="s">
        <v>1198</v>
      </c>
      <c r="C16993" t="s">
        <v>89</v>
      </c>
      <c r="D16993" t="s">
        <v>89</v>
      </c>
      <c r="E16993" t="s">
        <v>10343</v>
      </c>
      <c r="F16993" t="s">
        <v>89</v>
      </c>
      <c r="G16993" t="s">
        <v>89</v>
      </c>
      <c r="H16993" t="s">
        <v>93</v>
      </c>
    </row>
    <row r="16994" spans="1:8" x14ac:dyDescent="0.25">
      <c r="A16994" t="s">
        <v>500</v>
      </c>
      <c r="B16994" t="s">
        <v>1334</v>
      </c>
      <c r="C16994" t="s">
        <v>89</v>
      </c>
      <c r="D16994" t="s">
        <v>89</v>
      </c>
      <c r="E16994" t="s">
        <v>10343</v>
      </c>
      <c r="F16994" t="s">
        <v>89</v>
      </c>
      <c r="G16994" t="s">
        <v>89</v>
      </c>
      <c r="H16994" t="s">
        <v>93</v>
      </c>
    </row>
    <row r="16995" spans="1:8" x14ac:dyDescent="0.25">
      <c r="A16995" t="s">
        <v>500</v>
      </c>
      <c r="B16995" t="s">
        <v>12220</v>
      </c>
      <c r="C16995" t="s">
        <v>89</v>
      </c>
      <c r="D16995" t="s">
        <v>89</v>
      </c>
      <c r="E16995" t="s">
        <v>10343</v>
      </c>
      <c r="F16995" t="s">
        <v>89</v>
      </c>
      <c r="G16995" t="s">
        <v>89</v>
      </c>
      <c r="H16995" t="s">
        <v>93</v>
      </c>
    </row>
    <row r="16996" spans="1:8" x14ac:dyDescent="0.25">
      <c r="A16996" t="s">
        <v>500</v>
      </c>
      <c r="B16996" t="s">
        <v>1726</v>
      </c>
      <c r="C16996" t="s">
        <v>89</v>
      </c>
      <c r="D16996" t="s">
        <v>89</v>
      </c>
      <c r="E16996" t="s">
        <v>10343</v>
      </c>
      <c r="F16996" t="s">
        <v>89</v>
      </c>
      <c r="G16996" t="s">
        <v>89</v>
      </c>
      <c r="H16996" t="s">
        <v>93</v>
      </c>
    </row>
    <row r="16997" spans="1:8" x14ac:dyDescent="0.25">
      <c r="A16997" t="s">
        <v>500</v>
      </c>
      <c r="B16997" t="s">
        <v>12221</v>
      </c>
      <c r="C16997" t="s">
        <v>89</v>
      </c>
      <c r="D16997" t="s">
        <v>89</v>
      </c>
      <c r="E16997" t="s">
        <v>10343</v>
      </c>
      <c r="F16997" t="s">
        <v>89</v>
      </c>
      <c r="G16997" t="s">
        <v>89</v>
      </c>
      <c r="H16997" t="s">
        <v>93</v>
      </c>
    </row>
    <row r="16998" spans="1:8" x14ac:dyDescent="0.25">
      <c r="A16998" t="s">
        <v>500</v>
      </c>
      <c r="B16998" t="s">
        <v>4754</v>
      </c>
      <c r="C16998" t="s">
        <v>89</v>
      </c>
      <c r="D16998" t="s">
        <v>89</v>
      </c>
      <c r="E16998" t="s">
        <v>10343</v>
      </c>
      <c r="F16998" t="s">
        <v>89</v>
      </c>
      <c r="G16998" t="s">
        <v>89</v>
      </c>
      <c r="H16998" t="s">
        <v>93</v>
      </c>
    </row>
    <row r="16999" spans="1:8" x14ac:dyDescent="0.25">
      <c r="A16999" t="s">
        <v>500</v>
      </c>
      <c r="B16999" t="s">
        <v>1512</v>
      </c>
      <c r="C16999" t="s">
        <v>89</v>
      </c>
      <c r="D16999" t="s">
        <v>89</v>
      </c>
      <c r="E16999" t="s">
        <v>4134</v>
      </c>
      <c r="F16999" t="s">
        <v>89</v>
      </c>
      <c r="G16999" t="s">
        <v>89</v>
      </c>
      <c r="H16999" t="s">
        <v>93</v>
      </c>
    </row>
    <row r="17000" spans="1:8" x14ac:dyDescent="0.25">
      <c r="A17000" t="s">
        <v>500</v>
      </c>
      <c r="B17000" t="s">
        <v>1130</v>
      </c>
      <c r="C17000" t="s">
        <v>89</v>
      </c>
      <c r="D17000" t="s">
        <v>89</v>
      </c>
      <c r="E17000" t="s">
        <v>1286</v>
      </c>
      <c r="F17000" t="s">
        <v>89</v>
      </c>
      <c r="G17000" t="s">
        <v>89</v>
      </c>
      <c r="H17000" t="s">
        <v>93</v>
      </c>
    </row>
    <row r="17001" spans="1:8" x14ac:dyDescent="0.25">
      <c r="A17001" t="s">
        <v>500</v>
      </c>
      <c r="B17001" t="s">
        <v>4711</v>
      </c>
      <c r="C17001" t="s">
        <v>89</v>
      </c>
      <c r="D17001" t="s">
        <v>89</v>
      </c>
      <c r="E17001" t="s">
        <v>1286</v>
      </c>
      <c r="F17001" t="s">
        <v>89</v>
      </c>
      <c r="G17001" t="s">
        <v>89</v>
      </c>
      <c r="H17001" t="s">
        <v>93</v>
      </c>
    </row>
    <row r="17002" spans="1:8" x14ac:dyDescent="0.25">
      <c r="A17002" t="s">
        <v>500</v>
      </c>
      <c r="B17002" t="s">
        <v>1232</v>
      </c>
      <c r="C17002" t="s">
        <v>89</v>
      </c>
      <c r="D17002" t="s">
        <v>89</v>
      </c>
      <c r="E17002" t="s">
        <v>4059</v>
      </c>
      <c r="F17002" t="s">
        <v>89</v>
      </c>
      <c r="G17002" t="s">
        <v>89</v>
      </c>
      <c r="H17002" t="s">
        <v>93</v>
      </c>
    </row>
    <row r="17003" spans="1:8" x14ac:dyDescent="0.25">
      <c r="A17003" t="s">
        <v>500</v>
      </c>
      <c r="B17003" t="s">
        <v>1339</v>
      </c>
      <c r="C17003" t="s">
        <v>89</v>
      </c>
      <c r="D17003" t="s">
        <v>89</v>
      </c>
      <c r="E17003" t="s">
        <v>4059</v>
      </c>
      <c r="F17003" t="s">
        <v>89</v>
      </c>
      <c r="G17003" t="s">
        <v>89</v>
      </c>
      <c r="H17003" t="s">
        <v>93</v>
      </c>
    </row>
    <row r="17004" spans="1:8" x14ac:dyDescent="0.25">
      <c r="A17004" t="s">
        <v>500</v>
      </c>
      <c r="B17004" t="s">
        <v>1730</v>
      </c>
      <c r="C17004" t="s">
        <v>89</v>
      </c>
      <c r="D17004" t="s">
        <v>89</v>
      </c>
      <c r="E17004" t="s">
        <v>4059</v>
      </c>
      <c r="F17004" t="s">
        <v>89</v>
      </c>
      <c r="G17004" t="s">
        <v>89</v>
      </c>
      <c r="H17004" t="s">
        <v>93</v>
      </c>
    </row>
    <row r="17005" spans="1:8" x14ac:dyDescent="0.25">
      <c r="A17005" t="s">
        <v>500</v>
      </c>
      <c r="B17005" t="s">
        <v>12222</v>
      </c>
      <c r="C17005" t="s">
        <v>89</v>
      </c>
      <c r="D17005" t="s">
        <v>89</v>
      </c>
      <c r="E17005" t="s">
        <v>4059</v>
      </c>
      <c r="F17005" t="s">
        <v>89</v>
      </c>
      <c r="G17005" t="s">
        <v>89</v>
      </c>
      <c r="H17005" t="s">
        <v>93</v>
      </c>
    </row>
    <row r="17006" spans="1:8" x14ac:dyDescent="0.25">
      <c r="A17006" t="s">
        <v>500</v>
      </c>
      <c r="B17006" t="s">
        <v>12223</v>
      </c>
      <c r="C17006" t="s">
        <v>89</v>
      </c>
      <c r="D17006" t="s">
        <v>89</v>
      </c>
      <c r="E17006" t="s">
        <v>4059</v>
      </c>
      <c r="F17006" t="s">
        <v>89</v>
      </c>
      <c r="G17006" t="s">
        <v>89</v>
      </c>
      <c r="H17006" t="s">
        <v>93</v>
      </c>
    </row>
    <row r="17007" spans="1:8" x14ac:dyDescent="0.25">
      <c r="A17007" t="s">
        <v>500</v>
      </c>
      <c r="B17007" t="s">
        <v>12224</v>
      </c>
      <c r="C17007" t="s">
        <v>89</v>
      </c>
      <c r="D17007" t="s">
        <v>89</v>
      </c>
      <c r="E17007" t="s">
        <v>4059</v>
      </c>
      <c r="F17007" t="s">
        <v>89</v>
      </c>
      <c r="G17007" t="s">
        <v>89</v>
      </c>
      <c r="H17007" t="s">
        <v>93</v>
      </c>
    </row>
    <row r="17008" spans="1:8" x14ac:dyDescent="0.25">
      <c r="A17008" t="s">
        <v>500</v>
      </c>
      <c r="B17008" t="s">
        <v>3725</v>
      </c>
      <c r="C17008" t="s">
        <v>89</v>
      </c>
      <c r="D17008" t="s">
        <v>89</v>
      </c>
      <c r="E17008" t="s">
        <v>4366</v>
      </c>
      <c r="F17008" t="s">
        <v>89</v>
      </c>
      <c r="G17008" t="s">
        <v>89</v>
      </c>
      <c r="H17008" t="s">
        <v>93</v>
      </c>
    </row>
    <row r="17009" spans="1:8" x14ac:dyDescent="0.25">
      <c r="A17009" t="s">
        <v>500</v>
      </c>
      <c r="B17009" t="s">
        <v>3724</v>
      </c>
      <c r="C17009" t="s">
        <v>89</v>
      </c>
      <c r="D17009" t="s">
        <v>89</v>
      </c>
      <c r="E17009" t="s">
        <v>4366</v>
      </c>
      <c r="F17009" t="s">
        <v>89</v>
      </c>
      <c r="G17009" t="s">
        <v>89</v>
      </c>
      <c r="H17009" t="s">
        <v>93</v>
      </c>
    </row>
    <row r="17010" spans="1:8" x14ac:dyDescent="0.25">
      <c r="A17010" t="s">
        <v>500</v>
      </c>
      <c r="B17010" t="s">
        <v>1439</v>
      </c>
      <c r="C17010" t="s">
        <v>89</v>
      </c>
      <c r="D17010" t="s">
        <v>89</v>
      </c>
      <c r="E17010" t="s">
        <v>1231</v>
      </c>
      <c r="F17010" t="s">
        <v>89</v>
      </c>
      <c r="G17010" t="s">
        <v>89</v>
      </c>
      <c r="H17010" t="s">
        <v>93</v>
      </c>
    </row>
    <row r="17011" spans="1:8" x14ac:dyDescent="0.25">
      <c r="A17011" t="s">
        <v>500</v>
      </c>
      <c r="B17011" t="s">
        <v>12225</v>
      </c>
      <c r="C17011" t="s">
        <v>89</v>
      </c>
      <c r="D17011" t="s">
        <v>89</v>
      </c>
      <c r="E17011" t="s">
        <v>1231</v>
      </c>
      <c r="F17011" t="s">
        <v>89</v>
      </c>
      <c r="G17011" t="s">
        <v>89</v>
      </c>
      <c r="H17011" t="s">
        <v>93</v>
      </c>
    </row>
    <row r="17012" spans="1:8" x14ac:dyDescent="0.25">
      <c r="A17012" t="s">
        <v>500</v>
      </c>
      <c r="B17012" t="s">
        <v>12226</v>
      </c>
      <c r="C17012" t="s">
        <v>89</v>
      </c>
      <c r="D17012" t="s">
        <v>89</v>
      </c>
      <c r="E17012" t="s">
        <v>1231</v>
      </c>
      <c r="F17012" t="s">
        <v>89</v>
      </c>
      <c r="G17012" t="s">
        <v>89</v>
      </c>
      <c r="H17012" t="s">
        <v>93</v>
      </c>
    </row>
    <row r="17013" spans="1:8" x14ac:dyDescent="0.25">
      <c r="A17013" t="s">
        <v>500</v>
      </c>
      <c r="B17013" t="s">
        <v>12227</v>
      </c>
      <c r="C17013" t="s">
        <v>89</v>
      </c>
      <c r="D17013" t="s">
        <v>89</v>
      </c>
      <c r="E17013" t="s">
        <v>1231</v>
      </c>
      <c r="F17013" t="s">
        <v>89</v>
      </c>
      <c r="G17013" t="s">
        <v>89</v>
      </c>
      <c r="H17013" t="s">
        <v>93</v>
      </c>
    </row>
    <row r="17014" spans="1:8" x14ac:dyDescent="0.25">
      <c r="A17014" t="s">
        <v>500</v>
      </c>
      <c r="B17014" t="s">
        <v>12228</v>
      </c>
      <c r="C17014" t="s">
        <v>89</v>
      </c>
      <c r="D17014" t="s">
        <v>89</v>
      </c>
      <c r="E17014" t="s">
        <v>1267</v>
      </c>
      <c r="F17014" t="s">
        <v>89</v>
      </c>
      <c r="G17014" t="s">
        <v>89</v>
      </c>
      <c r="H17014" t="s">
        <v>93</v>
      </c>
    </row>
    <row r="17015" spans="1:8" x14ac:dyDescent="0.25">
      <c r="A17015" t="s">
        <v>500</v>
      </c>
      <c r="B17015" t="s">
        <v>12229</v>
      </c>
      <c r="C17015" t="s">
        <v>89</v>
      </c>
      <c r="D17015" t="s">
        <v>89</v>
      </c>
      <c r="E17015" t="s">
        <v>1231</v>
      </c>
      <c r="F17015" t="s">
        <v>89</v>
      </c>
      <c r="G17015" t="s">
        <v>89</v>
      </c>
      <c r="H17015" t="s">
        <v>93</v>
      </c>
    </row>
    <row r="17016" spans="1:8" x14ac:dyDescent="0.25">
      <c r="A17016" t="s">
        <v>500</v>
      </c>
      <c r="B17016" t="s">
        <v>12230</v>
      </c>
      <c r="C17016" t="s">
        <v>89</v>
      </c>
      <c r="D17016" t="s">
        <v>89</v>
      </c>
      <c r="E17016" t="s">
        <v>1267</v>
      </c>
      <c r="F17016" t="s">
        <v>89</v>
      </c>
      <c r="G17016" t="s">
        <v>89</v>
      </c>
      <c r="H17016" t="s">
        <v>93</v>
      </c>
    </row>
    <row r="17017" spans="1:8" x14ac:dyDescent="0.25">
      <c r="A17017" t="s">
        <v>501</v>
      </c>
      <c r="B17017" t="s">
        <v>1140</v>
      </c>
      <c r="C17017" t="s">
        <v>89</v>
      </c>
      <c r="D17017" t="s">
        <v>12231</v>
      </c>
      <c r="E17017" t="s">
        <v>1278</v>
      </c>
      <c r="F17017" t="s">
        <v>89</v>
      </c>
      <c r="G17017" t="s">
        <v>89</v>
      </c>
      <c r="H17017" t="s">
        <v>93</v>
      </c>
    </row>
    <row r="17018" spans="1:8" x14ac:dyDescent="0.25">
      <c r="A17018" t="s">
        <v>501</v>
      </c>
      <c r="B17018" t="s">
        <v>12232</v>
      </c>
      <c r="C17018" t="s">
        <v>89</v>
      </c>
      <c r="D17018" t="s">
        <v>12233</v>
      </c>
      <c r="E17018" t="s">
        <v>1524</v>
      </c>
      <c r="F17018" t="s">
        <v>89</v>
      </c>
      <c r="G17018" t="s">
        <v>89</v>
      </c>
      <c r="H17018" t="s">
        <v>93</v>
      </c>
    </row>
    <row r="17019" spans="1:8" x14ac:dyDescent="0.25">
      <c r="A17019" t="s">
        <v>501</v>
      </c>
      <c r="B17019" t="s">
        <v>12234</v>
      </c>
      <c r="C17019" t="s">
        <v>89</v>
      </c>
      <c r="D17019" t="s">
        <v>12235</v>
      </c>
      <c r="E17019" t="s">
        <v>1205</v>
      </c>
      <c r="F17019" t="s">
        <v>89</v>
      </c>
      <c r="G17019" t="s">
        <v>89</v>
      </c>
      <c r="H17019" t="s">
        <v>93</v>
      </c>
    </row>
    <row r="17020" spans="1:8" x14ac:dyDescent="0.25">
      <c r="A17020" t="s">
        <v>501</v>
      </c>
      <c r="B17020" t="s">
        <v>12236</v>
      </c>
      <c r="C17020" t="s">
        <v>89</v>
      </c>
      <c r="D17020" t="s">
        <v>12237</v>
      </c>
      <c r="E17020" t="s">
        <v>1355</v>
      </c>
      <c r="F17020" t="s">
        <v>89</v>
      </c>
      <c r="G17020" t="s">
        <v>89</v>
      </c>
      <c r="H17020" t="s">
        <v>93</v>
      </c>
    </row>
    <row r="17021" spans="1:8" x14ac:dyDescent="0.25">
      <c r="A17021" t="s">
        <v>501</v>
      </c>
      <c r="B17021" t="s">
        <v>12238</v>
      </c>
      <c r="C17021" t="s">
        <v>89</v>
      </c>
      <c r="D17021" t="s">
        <v>12239</v>
      </c>
      <c r="E17021" t="s">
        <v>1093</v>
      </c>
      <c r="F17021" t="s">
        <v>89</v>
      </c>
      <c r="G17021" t="s">
        <v>89</v>
      </c>
      <c r="H17021" t="s">
        <v>93</v>
      </c>
    </row>
    <row r="17022" spans="1:8" x14ac:dyDescent="0.25">
      <c r="A17022" t="s">
        <v>501</v>
      </c>
      <c r="B17022" t="s">
        <v>12240</v>
      </c>
      <c r="C17022" t="s">
        <v>89</v>
      </c>
      <c r="D17022" t="s">
        <v>12241</v>
      </c>
      <c r="E17022" t="s">
        <v>2267</v>
      </c>
      <c r="F17022" t="s">
        <v>89</v>
      </c>
      <c r="G17022" t="s">
        <v>89</v>
      </c>
      <c r="H17022" t="s">
        <v>93</v>
      </c>
    </row>
    <row r="17023" spans="1:8" x14ac:dyDescent="0.25">
      <c r="A17023" t="s">
        <v>501</v>
      </c>
      <c r="B17023" t="s">
        <v>12242</v>
      </c>
      <c r="C17023" t="s">
        <v>89</v>
      </c>
      <c r="D17023" t="s">
        <v>12243</v>
      </c>
      <c r="E17023" t="s">
        <v>1742</v>
      </c>
      <c r="F17023" t="s">
        <v>89</v>
      </c>
      <c r="G17023" t="s">
        <v>89</v>
      </c>
      <c r="H17023" t="s">
        <v>93</v>
      </c>
    </row>
    <row r="17024" spans="1:8" x14ac:dyDescent="0.25">
      <c r="A17024" t="s">
        <v>501</v>
      </c>
      <c r="B17024" t="s">
        <v>12244</v>
      </c>
      <c r="C17024" t="s">
        <v>89</v>
      </c>
      <c r="D17024" t="s">
        <v>12245</v>
      </c>
      <c r="E17024" t="s">
        <v>12246</v>
      </c>
      <c r="F17024" t="s">
        <v>89</v>
      </c>
      <c r="G17024" t="s">
        <v>89</v>
      </c>
      <c r="H17024" t="s">
        <v>93</v>
      </c>
    </row>
    <row r="17025" spans="1:8" x14ac:dyDescent="0.25">
      <c r="A17025" t="s">
        <v>501</v>
      </c>
      <c r="B17025" t="s">
        <v>12247</v>
      </c>
      <c r="C17025" t="s">
        <v>89</v>
      </c>
      <c r="D17025" t="s">
        <v>12248</v>
      </c>
      <c r="E17025" t="s">
        <v>1094</v>
      </c>
      <c r="F17025" t="s">
        <v>89</v>
      </c>
      <c r="G17025" t="s">
        <v>89</v>
      </c>
      <c r="H17025" t="s">
        <v>93</v>
      </c>
    </row>
    <row r="17026" spans="1:8" x14ac:dyDescent="0.25">
      <c r="A17026" t="s">
        <v>501</v>
      </c>
      <c r="B17026" t="s">
        <v>12249</v>
      </c>
      <c r="C17026" t="s">
        <v>89</v>
      </c>
      <c r="D17026" t="s">
        <v>12250</v>
      </c>
      <c r="E17026" t="s">
        <v>12251</v>
      </c>
      <c r="F17026" t="s">
        <v>89</v>
      </c>
      <c r="G17026" t="s">
        <v>89</v>
      </c>
      <c r="H17026" t="s">
        <v>93</v>
      </c>
    </row>
    <row r="17027" spans="1:8" x14ac:dyDescent="0.25">
      <c r="A17027" t="s">
        <v>501</v>
      </c>
      <c r="B17027" t="s">
        <v>12252</v>
      </c>
      <c r="C17027" t="s">
        <v>89</v>
      </c>
      <c r="D17027" t="s">
        <v>12253</v>
      </c>
      <c r="E17027" t="s">
        <v>1097</v>
      </c>
      <c r="F17027" t="s">
        <v>89</v>
      </c>
      <c r="G17027" t="s">
        <v>89</v>
      </c>
      <c r="H17027" t="s">
        <v>93</v>
      </c>
    </row>
    <row r="17028" spans="1:8" x14ac:dyDescent="0.25">
      <c r="A17028" t="s">
        <v>501</v>
      </c>
      <c r="B17028" t="s">
        <v>12254</v>
      </c>
      <c r="C17028" t="s">
        <v>89</v>
      </c>
      <c r="D17028" t="s">
        <v>12255</v>
      </c>
      <c r="E17028" t="s">
        <v>1093</v>
      </c>
      <c r="F17028" t="s">
        <v>89</v>
      </c>
      <c r="G17028" t="s">
        <v>89</v>
      </c>
      <c r="H17028" t="s">
        <v>93</v>
      </c>
    </row>
    <row r="17029" spans="1:8" x14ac:dyDescent="0.25">
      <c r="A17029" t="s">
        <v>501</v>
      </c>
      <c r="B17029" t="s">
        <v>12234</v>
      </c>
      <c r="C17029" t="s">
        <v>89</v>
      </c>
      <c r="D17029" t="s">
        <v>12235</v>
      </c>
      <c r="E17029" t="s">
        <v>1205</v>
      </c>
      <c r="F17029" t="s">
        <v>89</v>
      </c>
      <c r="G17029" t="s">
        <v>89</v>
      </c>
      <c r="H17029" t="s">
        <v>93</v>
      </c>
    </row>
    <row r="17030" spans="1:8" x14ac:dyDescent="0.25">
      <c r="A17030" t="s">
        <v>501</v>
      </c>
      <c r="B17030" t="s">
        <v>12236</v>
      </c>
      <c r="C17030" t="s">
        <v>89</v>
      </c>
      <c r="D17030" t="s">
        <v>12237</v>
      </c>
      <c r="E17030" t="s">
        <v>1355</v>
      </c>
      <c r="F17030" t="s">
        <v>89</v>
      </c>
      <c r="G17030" t="s">
        <v>89</v>
      </c>
      <c r="H17030" t="s">
        <v>93</v>
      </c>
    </row>
    <row r="17031" spans="1:8" x14ac:dyDescent="0.25">
      <c r="A17031" t="s">
        <v>501</v>
      </c>
      <c r="B17031" t="s">
        <v>12256</v>
      </c>
      <c r="C17031" t="s">
        <v>89</v>
      </c>
      <c r="D17031" t="s">
        <v>12257</v>
      </c>
      <c r="E17031" t="s">
        <v>1153</v>
      </c>
      <c r="F17031" t="s">
        <v>89</v>
      </c>
      <c r="G17031" t="s">
        <v>89</v>
      </c>
      <c r="H17031" t="s">
        <v>93</v>
      </c>
    </row>
    <row r="17032" spans="1:8" x14ac:dyDescent="0.25">
      <c r="A17032" t="s">
        <v>501</v>
      </c>
      <c r="B17032" t="s">
        <v>2189</v>
      </c>
      <c r="C17032" t="s">
        <v>89</v>
      </c>
      <c r="D17032" t="s">
        <v>12258</v>
      </c>
      <c r="E17032" t="s">
        <v>1355</v>
      </c>
      <c r="F17032" t="s">
        <v>89</v>
      </c>
      <c r="G17032" t="s">
        <v>89</v>
      </c>
      <c r="H17032" t="s">
        <v>93</v>
      </c>
    </row>
    <row r="17033" spans="1:8" x14ac:dyDescent="0.25">
      <c r="A17033" t="s">
        <v>501</v>
      </c>
      <c r="B17033" t="s">
        <v>12259</v>
      </c>
      <c r="C17033" t="s">
        <v>89</v>
      </c>
      <c r="D17033" t="s">
        <v>12260</v>
      </c>
      <c r="E17033" t="s">
        <v>1524</v>
      </c>
      <c r="F17033" t="s">
        <v>89</v>
      </c>
      <c r="G17033" t="s">
        <v>89</v>
      </c>
      <c r="H17033" t="s">
        <v>93</v>
      </c>
    </row>
    <row r="17034" spans="1:8" x14ac:dyDescent="0.25">
      <c r="A17034" t="s">
        <v>501</v>
      </c>
      <c r="B17034" t="s">
        <v>12261</v>
      </c>
      <c r="C17034" t="s">
        <v>89</v>
      </c>
      <c r="D17034" t="s">
        <v>12262</v>
      </c>
      <c r="E17034" t="s">
        <v>12263</v>
      </c>
      <c r="F17034" t="s">
        <v>89</v>
      </c>
      <c r="G17034" t="s">
        <v>89</v>
      </c>
      <c r="H17034" t="s">
        <v>93</v>
      </c>
    </row>
    <row r="17035" spans="1:8" x14ac:dyDescent="0.25">
      <c r="A17035" t="s">
        <v>501</v>
      </c>
      <c r="B17035" t="s">
        <v>2172</v>
      </c>
      <c r="C17035" t="s">
        <v>89</v>
      </c>
      <c r="D17035" t="s">
        <v>2173</v>
      </c>
      <c r="E17035" t="s">
        <v>1094</v>
      </c>
      <c r="F17035" t="s">
        <v>89</v>
      </c>
      <c r="G17035" t="s">
        <v>89</v>
      </c>
      <c r="H17035" t="s">
        <v>93</v>
      </c>
    </row>
    <row r="17036" spans="1:8" x14ac:dyDescent="0.25">
      <c r="A17036" t="s">
        <v>501</v>
      </c>
      <c r="B17036" t="s">
        <v>12264</v>
      </c>
      <c r="C17036" t="s">
        <v>89</v>
      </c>
      <c r="D17036" t="s">
        <v>12265</v>
      </c>
      <c r="E17036" t="s">
        <v>4294</v>
      </c>
      <c r="F17036" t="s">
        <v>89</v>
      </c>
      <c r="G17036" t="s">
        <v>89</v>
      </c>
      <c r="H17036" t="s">
        <v>93</v>
      </c>
    </row>
    <row r="17037" spans="1:8" x14ac:dyDescent="0.25">
      <c r="A17037" t="s">
        <v>501</v>
      </c>
      <c r="B17037" t="s">
        <v>12266</v>
      </c>
      <c r="C17037" t="s">
        <v>89</v>
      </c>
      <c r="D17037" t="s">
        <v>12267</v>
      </c>
      <c r="E17037" t="s">
        <v>12263</v>
      </c>
      <c r="F17037" t="s">
        <v>89</v>
      </c>
      <c r="G17037" t="s">
        <v>89</v>
      </c>
      <c r="H17037" t="s">
        <v>93</v>
      </c>
    </row>
    <row r="17038" spans="1:8" x14ac:dyDescent="0.25">
      <c r="A17038" t="s">
        <v>501</v>
      </c>
      <c r="B17038" t="s">
        <v>1660</v>
      </c>
      <c r="C17038" t="s">
        <v>89</v>
      </c>
      <c r="D17038" t="s">
        <v>12268</v>
      </c>
      <c r="E17038" t="s">
        <v>1097</v>
      </c>
      <c r="F17038" t="s">
        <v>89</v>
      </c>
      <c r="G17038" t="s">
        <v>89</v>
      </c>
      <c r="H17038" t="s">
        <v>93</v>
      </c>
    </row>
    <row r="17039" spans="1:8" x14ac:dyDescent="0.25">
      <c r="A17039" t="s">
        <v>501</v>
      </c>
      <c r="B17039" t="s">
        <v>12269</v>
      </c>
      <c r="C17039" t="s">
        <v>89</v>
      </c>
      <c r="D17039" t="s">
        <v>12270</v>
      </c>
      <c r="E17039" t="s">
        <v>1097</v>
      </c>
      <c r="F17039" t="s">
        <v>89</v>
      </c>
      <c r="G17039" t="s">
        <v>89</v>
      </c>
      <c r="H17039" t="s">
        <v>93</v>
      </c>
    </row>
    <row r="17040" spans="1:8" x14ac:dyDescent="0.25">
      <c r="A17040" t="s">
        <v>501</v>
      </c>
      <c r="B17040" t="s">
        <v>12271</v>
      </c>
      <c r="C17040" t="s">
        <v>89</v>
      </c>
      <c r="D17040" t="s">
        <v>12272</v>
      </c>
      <c r="E17040" t="s">
        <v>1148</v>
      </c>
      <c r="F17040" t="s">
        <v>89</v>
      </c>
      <c r="G17040" t="s">
        <v>89</v>
      </c>
      <c r="H17040" t="s">
        <v>93</v>
      </c>
    </row>
    <row r="17041" spans="1:8" x14ac:dyDescent="0.25">
      <c r="A17041" t="s">
        <v>501</v>
      </c>
      <c r="B17041" t="s">
        <v>12238</v>
      </c>
      <c r="C17041" t="s">
        <v>89</v>
      </c>
      <c r="D17041" t="s">
        <v>12239</v>
      </c>
      <c r="E17041" t="s">
        <v>1093</v>
      </c>
      <c r="F17041" t="s">
        <v>89</v>
      </c>
      <c r="G17041" t="s">
        <v>89</v>
      </c>
      <c r="H17041" t="s">
        <v>93</v>
      </c>
    </row>
    <row r="17042" spans="1:8" x14ac:dyDescent="0.25">
      <c r="A17042" t="s">
        <v>501</v>
      </c>
      <c r="B17042" t="s">
        <v>12273</v>
      </c>
      <c r="C17042" t="s">
        <v>89</v>
      </c>
      <c r="D17042" t="s">
        <v>12274</v>
      </c>
      <c r="E17042" t="s">
        <v>1742</v>
      </c>
      <c r="F17042" t="s">
        <v>89</v>
      </c>
      <c r="G17042" t="s">
        <v>89</v>
      </c>
      <c r="H17042" t="s">
        <v>93</v>
      </c>
    </row>
    <row r="17043" spans="1:8" x14ac:dyDescent="0.25">
      <c r="A17043" t="s">
        <v>501</v>
      </c>
      <c r="B17043" t="s">
        <v>12275</v>
      </c>
      <c r="C17043" t="s">
        <v>89</v>
      </c>
      <c r="D17043" t="s">
        <v>12276</v>
      </c>
      <c r="E17043" t="s">
        <v>1258</v>
      </c>
      <c r="F17043" t="s">
        <v>89</v>
      </c>
      <c r="G17043" t="s">
        <v>89</v>
      </c>
      <c r="H17043" t="s">
        <v>93</v>
      </c>
    </row>
    <row r="17044" spans="1:8" x14ac:dyDescent="0.25">
      <c r="A17044" t="s">
        <v>501</v>
      </c>
      <c r="B17044" t="s">
        <v>2128</v>
      </c>
      <c r="C17044" t="s">
        <v>89</v>
      </c>
      <c r="D17044" t="s">
        <v>12277</v>
      </c>
      <c r="E17044" t="s">
        <v>1093</v>
      </c>
      <c r="F17044" t="s">
        <v>89</v>
      </c>
      <c r="G17044" t="s">
        <v>89</v>
      </c>
      <c r="H17044" t="s">
        <v>93</v>
      </c>
    </row>
    <row r="17045" spans="1:8" x14ac:dyDescent="0.25">
      <c r="A17045" t="s">
        <v>501</v>
      </c>
      <c r="B17045" t="s">
        <v>1112</v>
      </c>
      <c r="C17045" t="s">
        <v>89</v>
      </c>
      <c r="D17045" t="s">
        <v>89</v>
      </c>
      <c r="E17045" t="s">
        <v>1113</v>
      </c>
      <c r="F17045" t="s">
        <v>89</v>
      </c>
      <c r="G17045" t="s">
        <v>89</v>
      </c>
      <c r="H17045" t="s">
        <v>93</v>
      </c>
    </row>
    <row r="17046" spans="1:8" x14ac:dyDescent="0.25">
      <c r="A17046" t="s">
        <v>501</v>
      </c>
      <c r="B17046" t="s">
        <v>1114</v>
      </c>
      <c r="C17046" t="s">
        <v>89</v>
      </c>
      <c r="D17046" t="s">
        <v>89</v>
      </c>
      <c r="E17046" t="s">
        <v>1113</v>
      </c>
      <c r="F17046" t="s">
        <v>89</v>
      </c>
      <c r="G17046" t="s">
        <v>89</v>
      </c>
      <c r="H17046" t="s">
        <v>93</v>
      </c>
    </row>
    <row r="17047" spans="1:8" x14ac:dyDescent="0.25">
      <c r="A17047" t="s">
        <v>501</v>
      </c>
      <c r="B17047" t="s">
        <v>1098</v>
      </c>
      <c r="C17047" t="s">
        <v>89</v>
      </c>
      <c r="D17047" t="s">
        <v>1099</v>
      </c>
      <c r="E17047" t="s">
        <v>1115</v>
      </c>
      <c r="F17047" t="s">
        <v>89</v>
      </c>
      <c r="G17047" t="s">
        <v>89</v>
      </c>
      <c r="H17047" t="s">
        <v>93</v>
      </c>
    </row>
    <row r="17048" spans="1:8" x14ac:dyDescent="0.25">
      <c r="A17048" t="s">
        <v>501</v>
      </c>
      <c r="B17048" t="s">
        <v>12278</v>
      </c>
      <c r="C17048" t="s">
        <v>89</v>
      </c>
      <c r="D17048" t="s">
        <v>89</v>
      </c>
      <c r="E17048" t="s">
        <v>1094</v>
      </c>
      <c r="F17048" t="s">
        <v>89</v>
      </c>
      <c r="G17048" t="s">
        <v>89</v>
      </c>
      <c r="H17048" t="s">
        <v>93</v>
      </c>
    </row>
    <row r="17049" spans="1:8" x14ac:dyDescent="0.25">
      <c r="A17049" t="s">
        <v>501</v>
      </c>
      <c r="B17049" t="s">
        <v>12279</v>
      </c>
      <c r="C17049" t="s">
        <v>89</v>
      </c>
      <c r="D17049" t="s">
        <v>89</v>
      </c>
      <c r="E17049" t="s">
        <v>1105</v>
      </c>
      <c r="F17049" t="s">
        <v>89</v>
      </c>
      <c r="G17049" t="s">
        <v>89</v>
      </c>
      <c r="H17049" t="s">
        <v>93</v>
      </c>
    </row>
    <row r="17050" spans="1:8" x14ac:dyDescent="0.25">
      <c r="A17050" t="s">
        <v>501</v>
      </c>
      <c r="B17050" t="s">
        <v>1687</v>
      </c>
      <c r="C17050" t="s">
        <v>89</v>
      </c>
      <c r="D17050" t="s">
        <v>89</v>
      </c>
      <c r="E17050" t="s">
        <v>1097</v>
      </c>
      <c r="F17050" t="s">
        <v>89</v>
      </c>
      <c r="G17050" t="s">
        <v>89</v>
      </c>
      <c r="H17050" t="s">
        <v>93</v>
      </c>
    </row>
    <row r="17051" spans="1:8" x14ac:dyDescent="0.25">
      <c r="A17051" t="s">
        <v>501</v>
      </c>
      <c r="B17051" t="s">
        <v>12280</v>
      </c>
      <c r="C17051" t="s">
        <v>89</v>
      </c>
      <c r="D17051" t="s">
        <v>89</v>
      </c>
      <c r="E17051" t="s">
        <v>1105</v>
      </c>
      <c r="F17051" t="s">
        <v>89</v>
      </c>
      <c r="G17051" t="s">
        <v>89</v>
      </c>
      <c r="H17051" t="s">
        <v>93</v>
      </c>
    </row>
    <row r="17052" spans="1:8" x14ac:dyDescent="0.25">
      <c r="A17052" t="s">
        <v>501</v>
      </c>
      <c r="B17052" t="s">
        <v>12281</v>
      </c>
      <c r="C17052" t="s">
        <v>89</v>
      </c>
      <c r="D17052" t="s">
        <v>89</v>
      </c>
      <c r="E17052" t="s">
        <v>1094</v>
      </c>
      <c r="F17052" t="s">
        <v>89</v>
      </c>
      <c r="G17052" t="s">
        <v>89</v>
      </c>
      <c r="H17052" t="s">
        <v>93</v>
      </c>
    </row>
    <row r="17053" spans="1:8" x14ac:dyDescent="0.25">
      <c r="A17053" t="s">
        <v>501</v>
      </c>
      <c r="B17053" t="s">
        <v>4994</v>
      </c>
      <c r="C17053" t="s">
        <v>89</v>
      </c>
      <c r="D17053" t="s">
        <v>89</v>
      </c>
      <c r="E17053" t="s">
        <v>1105</v>
      </c>
      <c r="F17053" t="s">
        <v>89</v>
      </c>
      <c r="G17053" t="s">
        <v>89</v>
      </c>
      <c r="H17053" t="s">
        <v>93</v>
      </c>
    </row>
    <row r="17054" spans="1:8" x14ac:dyDescent="0.25">
      <c r="A17054" t="s">
        <v>501</v>
      </c>
      <c r="B17054" t="s">
        <v>12282</v>
      </c>
      <c r="C17054" t="s">
        <v>89</v>
      </c>
      <c r="D17054" t="s">
        <v>89</v>
      </c>
      <c r="E17054" t="s">
        <v>1105</v>
      </c>
      <c r="F17054" t="s">
        <v>89</v>
      </c>
      <c r="G17054" t="s">
        <v>89</v>
      </c>
      <c r="H17054" t="s">
        <v>93</v>
      </c>
    </row>
    <row r="17055" spans="1:8" x14ac:dyDescent="0.25">
      <c r="A17055" t="s">
        <v>501</v>
      </c>
      <c r="B17055" t="s">
        <v>1325</v>
      </c>
      <c r="C17055" t="s">
        <v>89</v>
      </c>
      <c r="D17055" t="s">
        <v>11323</v>
      </c>
      <c r="E17055" t="s">
        <v>1205</v>
      </c>
      <c r="F17055" t="s">
        <v>89</v>
      </c>
      <c r="G17055" t="s">
        <v>89</v>
      </c>
      <c r="H17055" t="s">
        <v>93</v>
      </c>
    </row>
    <row r="17056" spans="1:8" x14ac:dyDescent="0.25">
      <c r="A17056" t="s">
        <v>501</v>
      </c>
      <c r="B17056" t="s">
        <v>2751</v>
      </c>
      <c r="C17056" t="s">
        <v>89</v>
      </c>
      <c r="D17056" t="s">
        <v>11323</v>
      </c>
      <c r="E17056" t="s">
        <v>1238</v>
      </c>
      <c r="F17056" t="s">
        <v>89</v>
      </c>
      <c r="G17056" t="s">
        <v>89</v>
      </c>
      <c r="H17056" t="s">
        <v>93</v>
      </c>
    </row>
    <row r="17057" spans="1:8" x14ac:dyDescent="0.25">
      <c r="A17057" t="s">
        <v>501</v>
      </c>
      <c r="B17057" t="s">
        <v>12283</v>
      </c>
      <c r="C17057" t="s">
        <v>89</v>
      </c>
      <c r="D17057" t="s">
        <v>11323</v>
      </c>
      <c r="E17057" t="s">
        <v>1142</v>
      </c>
      <c r="F17057" t="s">
        <v>89</v>
      </c>
      <c r="G17057" t="s">
        <v>89</v>
      </c>
      <c r="H17057" t="s">
        <v>93</v>
      </c>
    </row>
    <row r="17058" spans="1:8" x14ac:dyDescent="0.25">
      <c r="A17058" t="s">
        <v>501</v>
      </c>
      <c r="B17058" t="s">
        <v>12284</v>
      </c>
      <c r="C17058" t="s">
        <v>89</v>
      </c>
      <c r="D17058" t="s">
        <v>11323</v>
      </c>
      <c r="E17058" t="s">
        <v>1097</v>
      </c>
      <c r="F17058" t="s">
        <v>89</v>
      </c>
      <c r="G17058" t="s">
        <v>89</v>
      </c>
      <c r="H17058" t="s">
        <v>93</v>
      </c>
    </row>
    <row r="17059" spans="1:8" x14ac:dyDescent="0.25">
      <c r="A17059" t="s">
        <v>501</v>
      </c>
      <c r="B17059" t="s">
        <v>10135</v>
      </c>
      <c r="C17059" t="s">
        <v>89</v>
      </c>
      <c r="D17059" t="s">
        <v>11323</v>
      </c>
      <c r="E17059" t="s">
        <v>1524</v>
      </c>
      <c r="F17059" t="s">
        <v>89</v>
      </c>
      <c r="G17059" t="s">
        <v>89</v>
      </c>
      <c r="H17059" t="s">
        <v>93</v>
      </c>
    </row>
    <row r="17060" spans="1:8" x14ac:dyDescent="0.25">
      <c r="A17060" t="s">
        <v>501</v>
      </c>
      <c r="B17060" t="s">
        <v>1714</v>
      </c>
      <c r="C17060" t="s">
        <v>89</v>
      </c>
      <c r="D17060" t="s">
        <v>11323</v>
      </c>
      <c r="E17060" t="s">
        <v>1205</v>
      </c>
      <c r="F17060" t="s">
        <v>89</v>
      </c>
      <c r="G17060" t="s">
        <v>89</v>
      </c>
      <c r="H17060" t="s">
        <v>93</v>
      </c>
    </row>
    <row r="17061" spans="1:8" x14ac:dyDescent="0.25">
      <c r="A17061" t="s">
        <v>501</v>
      </c>
      <c r="B17061" t="s">
        <v>12285</v>
      </c>
      <c r="C17061" t="s">
        <v>89</v>
      </c>
      <c r="D17061" t="s">
        <v>12286</v>
      </c>
      <c r="E17061" t="s">
        <v>4164</v>
      </c>
      <c r="F17061" t="s">
        <v>89</v>
      </c>
      <c r="G17061" t="s">
        <v>89</v>
      </c>
      <c r="H17061" t="s">
        <v>93</v>
      </c>
    </row>
    <row r="17062" spans="1:8" x14ac:dyDescent="0.25">
      <c r="A17062" t="s">
        <v>501</v>
      </c>
      <c r="B17062" t="s">
        <v>12287</v>
      </c>
      <c r="C17062" t="s">
        <v>89</v>
      </c>
      <c r="D17062" t="s">
        <v>12288</v>
      </c>
      <c r="E17062" t="s">
        <v>12289</v>
      </c>
      <c r="F17062" t="s">
        <v>89</v>
      </c>
      <c r="G17062" t="s">
        <v>89</v>
      </c>
      <c r="H17062" t="s">
        <v>93</v>
      </c>
    </row>
    <row r="17063" spans="1:8" x14ac:dyDescent="0.25">
      <c r="A17063" t="s">
        <v>501</v>
      </c>
      <c r="B17063" t="s">
        <v>12290</v>
      </c>
      <c r="C17063" t="s">
        <v>89</v>
      </c>
      <c r="D17063" t="s">
        <v>12291</v>
      </c>
      <c r="E17063" t="s">
        <v>12289</v>
      </c>
      <c r="F17063" t="s">
        <v>89</v>
      </c>
      <c r="G17063" t="s">
        <v>89</v>
      </c>
      <c r="H17063" t="s">
        <v>93</v>
      </c>
    </row>
    <row r="17064" spans="1:8" x14ac:dyDescent="0.25">
      <c r="A17064" t="s">
        <v>501</v>
      </c>
      <c r="B17064" t="s">
        <v>12292</v>
      </c>
      <c r="C17064" t="s">
        <v>89</v>
      </c>
      <c r="D17064" t="s">
        <v>12293</v>
      </c>
      <c r="E17064" t="s">
        <v>12289</v>
      </c>
      <c r="F17064" t="s">
        <v>89</v>
      </c>
      <c r="G17064" t="s">
        <v>89</v>
      </c>
      <c r="H17064" t="s">
        <v>93</v>
      </c>
    </row>
    <row r="17065" spans="1:8" x14ac:dyDescent="0.25">
      <c r="A17065" t="s">
        <v>501</v>
      </c>
      <c r="B17065" t="s">
        <v>12294</v>
      </c>
      <c r="C17065" t="s">
        <v>89</v>
      </c>
      <c r="D17065" t="s">
        <v>12295</v>
      </c>
      <c r="E17065" t="s">
        <v>12289</v>
      </c>
      <c r="F17065" t="s">
        <v>89</v>
      </c>
      <c r="G17065" t="s">
        <v>89</v>
      </c>
      <c r="H17065" t="s">
        <v>93</v>
      </c>
    </row>
    <row r="17066" spans="1:8" x14ac:dyDescent="0.25">
      <c r="A17066" t="s">
        <v>501</v>
      </c>
      <c r="B17066" t="s">
        <v>12296</v>
      </c>
      <c r="C17066" t="s">
        <v>89</v>
      </c>
      <c r="D17066" t="s">
        <v>12297</v>
      </c>
      <c r="E17066" t="s">
        <v>12289</v>
      </c>
      <c r="F17066" t="s">
        <v>89</v>
      </c>
      <c r="G17066" t="s">
        <v>89</v>
      </c>
      <c r="H17066" t="s">
        <v>93</v>
      </c>
    </row>
    <row r="17067" spans="1:8" x14ac:dyDescent="0.25">
      <c r="A17067" t="s">
        <v>501</v>
      </c>
      <c r="B17067" t="s">
        <v>12298</v>
      </c>
      <c r="C17067" t="s">
        <v>89</v>
      </c>
      <c r="D17067" t="s">
        <v>12299</v>
      </c>
      <c r="E17067" t="s">
        <v>12289</v>
      </c>
      <c r="F17067" t="s">
        <v>89</v>
      </c>
      <c r="G17067" t="s">
        <v>89</v>
      </c>
      <c r="H17067" t="s">
        <v>93</v>
      </c>
    </row>
    <row r="17068" spans="1:8" x14ac:dyDescent="0.25">
      <c r="A17068" t="s">
        <v>501</v>
      </c>
      <c r="B17068" t="s">
        <v>12300</v>
      </c>
      <c r="C17068" t="s">
        <v>89</v>
      </c>
      <c r="D17068" t="s">
        <v>12301</v>
      </c>
      <c r="E17068" t="s">
        <v>12289</v>
      </c>
      <c r="F17068" t="s">
        <v>89</v>
      </c>
      <c r="G17068" t="s">
        <v>89</v>
      </c>
      <c r="H17068" t="s">
        <v>93</v>
      </c>
    </row>
    <row r="17069" spans="1:8" x14ac:dyDescent="0.25">
      <c r="A17069" t="s">
        <v>501</v>
      </c>
      <c r="B17069" t="s">
        <v>12302</v>
      </c>
      <c r="C17069" t="s">
        <v>89</v>
      </c>
      <c r="D17069" t="s">
        <v>12303</v>
      </c>
      <c r="E17069" t="s">
        <v>12304</v>
      </c>
      <c r="F17069" t="s">
        <v>89</v>
      </c>
      <c r="G17069" t="s">
        <v>89</v>
      </c>
      <c r="H17069" t="s">
        <v>93</v>
      </c>
    </row>
    <row r="17070" spans="1:8" x14ac:dyDescent="0.25">
      <c r="A17070" t="s">
        <v>501</v>
      </c>
      <c r="B17070" t="s">
        <v>12305</v>
      </c>
      <c r="C17070" t="s">
        <v>89</v>
      </c>
      <c r="D17070" t="s">
        <v>12306</v>
      </c>
      <c r="E17070" t="s">
        <v>12304</v>
      </c>
      <c r="F17070" t="s">
        <v>89</v>
      </c>
      <c r="G17070" t="s">
        <v>89</v>
      </c>
      <c r="H17070" t="s">
        <v>93</v>
      </c>
    </row>
    <row r="17071" spans="1:8" x14ac:dyDescent="0.25">
      <c r="A17071" t="s">
        <v>501</v>
      </c>
      <c r="B17071" t="s">
        <v>12307</v>
      </c>
      <c r="C17071" t="s">
        <v>89</v>
      </c>
      <c r="D17071" t="s">
        <v>12308</v>
      </c>
      <c r="E17071" t="s">
        <v>12304</v>
      </c>
      <c r="F17071" t="s">
        <v>89</v>
      </c>
      <c r="G17071" t="s">
        <v>89</v>
      </c>
      <c r="H17071" t="s">
        <v>93</v>
      </c>
    </row>
    <row r="17072" spans="1:8" x14ac:dyDescent="0.25">
      <c r="A17072" t="s">
        <v>501</v>
      </c>
      <c r="B17072" t="s">
        <v>12309</v>
      </c>
      <c r="C17072" t="s">
        <v>89</v>
      </c>
      <c r="D17072" t="s">
        <v>12310</v>
      </c>
      <c r="E17072" t="s">
        <v>12304</v>
      </c>
      <c r="F17072" t="s">
        <v>89</v>
      </c>
      <c r="G17072" t="s">
        <v>89</v>
      </c>
      <c r="H17072" t="s">
        <v>93</v>
      </c>
    </row>
    <row r="17073" spans="1:8" x14ac:dyDescent="0.25">
      <c r="A17073" t="s">
        <v>501</v>
      </c>
      <c r="B17073" t="s">
        <v>12311</v>
      </c>
      <c r="C17073" t="s">
        <v>89</v>
      </c>
      <c r="D17073" t="s">
        <v>12286</v>
      </c>
      <c r="E17073" t="s">
        <v>12312</v>
      </c>
      <c r="F17073" t="s">
        <v>89</v>
      </c>
      <c r="G17073" t="s">
        <v>89</v>
      </c>
      <c r="H17073" t="s">
        <v>93</v>
      </c>
    </row>
    <row r="17074" spans="1:8" x14ac:dyDescent="0.25">
      <c r="A17074" t="s">
        <v>501</v>
      </c>
      <c r="B17074" t="s">
        <v>12313</v>
      </c>
      <c r="C17074" t="s">
        <v>89</v>
      </c>
      <c r="D17074" t="s">
        <v>12288</v>
      </c>
      <c r="E17074" t="s">
        <v>12314</v>
      </c>
      <c r="F17074" t="s">
        <v>89</v>
      </c>
      <c r="G17074" t="s">
        <v>89</v>
      </c>
      <c r="H17074" t="s">
        <v>93</v>
      </c>
    </row>
    <row r="17075" spans="1:8" x14ac:dyDescent="0.25">
      <c r="A17075" t="s">
        <v>501</v>
      </c>
      <c r="B17075" t="s">
        <v>12315</v>
      </c>
      <c r="C17075" t="s">
        <v>89</v>
      </c>
      <c r="D17075" t="s">
        <v>12291</v>
      </c>
      <c r="E17075" t="s">
        <v>12314</v>
      </c>
      <c r="F17075" t="s">
        <v>89</v>
      </c>
      <c r="G17075" t="s">
        <v>89</v>
      </c>
      <c r="H17075" t="s">
        <v>93</v>
      </c>
    </row>
    <row r="17076" spans="1:8" x14ac:dyDescent="0.25">
      <c r="A17076" t="s">
        <v>501</v>
      </c>
      <c r="B17076" t="s">
        <v>12316</v>
      </c>
      <c r="C17076" t="s">
        <v>89</v>
      </c>
      <c r="D17076" t="s">
        <v>12293</v>
      </c>
      <c r="E17076" t="s">
        <v>12314</v>
      </c>
      <c r="F17076" t="s">
        <v>89</v>
      </c>
      <c r="G17076" t="s">
        <v>89</v>
      </c>
      <c r="H17076" t="s">
        <v>93</v>
      </c>
    </row>
    <row r="17077" spans="1:8" x14ac:dyDescent="0.25">
      <c r="A17077" t="s">
        <v>501</v>
      </c>
      <c r="B17077" t="s">
        <v>12317</v>
      </c>
      <c r="C17077" t="s">
        <v>89</v>
      </c>
      <c r="D17077" t="s">
        <v>12295</v>
      </c>
      <c r="E17077" t="s">
        <v>12314</v>
      </c>
      <c r="F17077" t="s">
        <v>89</v>
      </c>
      <c r="G17077" t="s">
        <v>89</v>
      </c>
      <c r="H17077" t="s">
        <v>93</v>
      </c>
    </row>
    <row r="17078" spans="1:8" x14ac:dyDescent="0.25">
      <c r="A17078" t="s">
        <v>501</v>
      </c>
      <c r="B17078" t="s">
        <v>12318</v>
      </c>
      <c r="C17078" t="s">
        <v>89</v>
      </c>
      <c r="D17078" t="s">
        <v>12297</v>
      </c>
      <c r="E17078" t="s">
        <v>12314</v>
      </c>
      <c r="F17078" t="s">
        <v>89</v>
      </c>
      <c r="G17078" t="s">
        <v>89</v>
      </c>
      <c r="H17078" t="s">
        <v>93</v>
      </c>
    </row>
    <row r="17079" spans="1:8" x14ac:dyDescent="0.25">
      <c r="A17079" t="s">
        <v>501</v>
      </c>
      <c r="B17079" t="s">
        <v>12319</v>
      </c>
      <c r="C17079" t="s">
        <v>89</v>
      </c>
      <c r="D17079" t="s">
        <v>12299</v>
      </c>
      <c r="E17079" t="s">
        <v>12314</v>
      </c>
      <c r="F17079" t="s">
        <v>89</v>
      </c>
      <c r="G17079" t="s">
        <v>89</v>
      </c>
      <c r="H17079" t="s">
        <v>93</v>
      </c>
    </row>
    <row r="17080" spans="1:8" x14ac:dyDescent="0.25">
      <c r="A17080" t="s">
        <v>501</v>
      </c>
      <c r="B17080" t="s">
        <v>12320</v>
      </c>
      <c r="C17080" t="s">
        <v>89</v>
      </c>
      <c r="D17080" t="s">
        <v>12301</v>
      </c>
      <c r="E17080" t="s">
        <v>12314</v>
      </c>
      <c r="F17080" t="s">
        <v>89</v>
      </c>
      <c r="G17080" t="s">
        <v>89</v>
      </c>
      <c r="H17080" t="s">
        <v>93</v>
      </c>
    </row>
    <row r="17081" spans="1:8" x14ac:dyDescent="0.25">
      <c r="A17081" t="s">
        <v>501</v>
      </c>
      <c r="B17081" t="s">
        <v>12321</v>
      </c>
      <c r="C17081" t="s">
        <v>89</v>
      </c>
      <c r="D17081" t="s">
        <v>12303</v>
      </c>
      <c r="E17081" t="s">
        <v>4291</v>
      </c>
      <c r="F17081" t="s">
        <v>89</v>
      </c>
      <c r="G17081" t="s">
        <v>89</v>
      </c>
      <c r="H17081" t="s">
        <v>93</v>
      </c>
    </row>
    <row r="17082" spans="1:8" x14ac:dyDescent="0.25">
      <c r="A17082" t="s">
        <v>501</v>
      </c>
      <c r="B17082" t="s">
        <v>12322</v>
      </c>
      <c r="C17082" t="s">
        <v>89</v>
      </c>
      <c r="D17082" t="s">
        <v>12306</v>
      </c>
      <c r="E17082" t="s">
        <v>4291</v>
      </c>
      <c r="F17082" t="s">
        <v>89</v>
      </c>
      <c r="G17082" t="s">
        <v>89</v>
      </c>
      <c r="H17082" t="s">
        <v>93</v>
      </c>
    </row>
    <row r="17083" spans="1:8" x14ac:dyDescent="0.25">
      <c r="A17083" t="s">
        <v>501</v>
      </c>
      <c r="B17083" t="s">
        <v>12323</v>
      </c>
      <c r="C17083" t="s">
        <v>89</v>
      </c>
      <c r="D17083" t="s">
        <v>12308</v>
      </c>
      <c r="E17083" t="s">
        <v>4291</v>
      </c>
      <c r="F17083" t="s">
        <v>89</v>
      </c>
      <c r="G17083" t="s">
        <v>89</v>
      </c>
      <c r="H17083" t="s">
        <v>93</v>
      </c>
    </row>
    <row r="17084" spans="1:8" x14ac:dyDescent="0.25">
      <c r="A17084" t="s">
        <v>501</v>
      </c>
      <c r="B17084" t="s">
        <v>12324</v>
      </c>
      <c r="C17084" t="s">
        <v>89</v>
      </c>
      <c r="D17084" t="s">
        <v>12310</v>
      </c>
      <c r="E17084" t="s">
        <v>4291</v>
      </c>
      <c r="F17084" t="s">
        <v>89</v>
      </c>
      <c r="G17084" t="s">
        <v>89</v>
      </c>
      <c r="H17084" t="s">
        <v>93</v>
      </c>
    </row>
    <row r="17085" spans="1:8" x14ac:dyDescent="0.25">
      <c r="A17085" t="s">
        <v>501</v>
      </c>
      <c r="B17085" t="s">
        <v>12325</v>
      </c>
      <c r="C17085" t="s">
        <v>89</v>
      </c>
      <c r="D17085" t="s">
        <v>12286</v>
      </c>
      <c r="E17085" t="s">
        <v>12326</v>
      </c>
      <c r="F17085" t="s">
        <v>89</v>
      </c>
      <c r="G17085" t="s">
        <v>89</v>
      </c>
      <c r="H17085" t="s">
        <v>93</v>
      </c>
    </row>
    <row r="17086" spans="1:8" x14ac:dyDescent="0.25">
      <c r="A17086" t="s">
        <v>501</v>
      </c>
      <c r="B17086" t="s">
        <v>12327</v>
      </c>
      <c r="C17086" t="s">
        <v>89</v>
      </c>
      <c r="D17086" t="s">
        <v>12288</v>
      </c>
      <c r="E17086" t="s">
        <v>12328</v>
      </c>
      <c r="F17086" t="s">
        <v>89</v>
      </c>
      <c r="G17086" t="s">
        <v>89</v>
      </c>
      <c r="H17086" t="s">
        <v>93</v>
      </c>
    </row>
    <row r="17087" spans="1:8" x14ac:dyDescent="0.25">
      <c r="A17087" t="s">
        <v>501</v>
      </c>
      <c r="B17087" t="s">
        <v>12329</v>
      </c>
      <c r="C17087" t="s">
        <v>89</v>
      </c>
      <c r="D17087" t="s">
        <v>12291</v>
      </c>
      <c r="E17087" t="s">
        <v>12328</v>
      </c>
      <c r="F17087" t="s">
        <v>89</v>
      </c>
      <c r="G17087" t="s">
        <v>89</v>
      </c>
      <c r="H17087" t="s">
        <v>93</v>
      </c>
    </row>
    <row r="17088" spans="1:8" x14ac:dyDescent="0.25">
      <c r="A17088" t="s">
        <v>501</v>
      </c>
      <c r="B17088" t="s">
        <v>12330</v>
      </c>
      <c r="C17088" t="s">
        <v>89</v>
      </c>
      <c r="D17088" t="s">
        <v>12293</v>
      </c>
      <c r="E17088" t="s">
        <v>12328</v>
      </c>
      <c r="F17088" t="s">
        <v>89</v>
      </c>
      <c r="G17088" t="s">
        <v>89</v>
      </c>
      <c r="H17088" t="s">
        <v>93</v>
      </c>
    </row>
    <row r="17089" spans="1:8" x14ac:dyDescent="0.25">
      <c r="A17089" t="s">
        <v>501</v>
      </c>
      <c r="B17089" t="s">
        <v>12331</v>
      </c>
      <c r="C17089" t="s">
        <v>89</v>
      </c>
      <c r="D17089" t="s">
        <v>12295</v>
      </c>
      <c r="E17089" t="s">
        <v>12328</v>
      </c>
      <c r="F17089" t="s">
        <v>89</v>
      </c>
      <c r="G17089" t="s">
        <v>89</v>
      </c>
      <c r="H17089" t="s">
        <v>93</v>
      </c>
    </row>
    <row r="17090" spans="1:8" x14ac:dyDescent="0.25">
      <c r="A17090" t="s">
        <v>501</v>
      </c>
      <c r="B17090" t="s">
        <v>12332</v>
      </c>
      <c r="C17090" t="s">
        <v>89</v>
      </c>
      <c r="D17090" t="s">
        <v>12297</v>
      </c>
      <c r="E17090" t="s">
        <v>12328</v>
      </c>
      <c r="F17090" t="s">
        <v>89</v>
      </c>
      <c r="G17090" t="s">
        <v>89</v>
      </c>
      <c r="H17090" t="s">
        <v>93</v>
      </c>
    </row>
    <row r="17091" spans="1:8" x14ac:dyDescent="0.25">
      <c r="A17091" t="s">
        <v>501</v>
      </c>
      <c r="B17091" t="s">
        <v>12333</v>
      </c>
      <c r="C17091" t="s">
        <v>89</v>
      </c>
      <c r="D17091" t="s">
        <v>12299</v>
      </c>
      <c r="E17091" t="s">
        <v>12328</v>
      </c>
      <c r="F17091" t="s">
        <v>89</v>
      </c>
      <c r="G17091" t="s">
        <v>89</v>
      </c>
      <c r="H17091" t="s">
        <v>93</v>
      </c>
    </row>
    <row r="17092" spans="1:8" x14ac:dyDescent="0.25">
      <c r="A17092" t="s">
        <v>501</v>
      </c>
      <c r="B17092" t="s">
        <v>12334</v>
      </c>
      <c r="C17092" t="s">
        <v>89</v>
      </c>
      <c r="D17092" t="s">
        <v>12301</v>
      </c>
      <c r="E17092" t="s">
        <v>12328</v>
      </c>
      <c r="F17092" t="s">
        <v>89</v>
      </c>
      <c r="G17092" t="s">
        <v>89</v>
      </c>
      <c r="H17092" t="s">
        <v>93</v>
      </c>
    </row>
    <row r="17093" spans="1:8" x14ac:dyDescent="0.25">
      <c r="A17093" t="s">
        <v>501</v>
      </c>
      <c r="B17093" t="s">
        <v>12335</v>
      </c>
      <c r="C17093" t="s">
        <v>89</v>
      </c>
      <c r="D17093" t="s">
        <v>12303</v>
      </c>
      <c r="E17093" t="s">
        <v>12328</v>
      </c>
      <c r="F17093" t="s">
        <v>89</v>
      </c>
      <c r="G17093" t="s">
        <v>89</v>
      </c>
      <c r="H17093" t="s">
        <v>93</v>
      </c>
    </row>
    <row r="17094" spans="1:8" x14ac:dyDescent="0.25">
      <c r="A17094" t="s">
        <v>501</v>
      </c>
      <c r="B17094" t="s">
        <v>12336</v>
      </c>
      <c r="C17094" t="s">
        <v>89</v>
      </c>
      <c r="D17094" t="s">
        <v>12306</v>
      </c>
      <c r="E17094" t="s">
        <v>12337</v>
      </c>
      <c r="F17094" t="s">
        <v>89</v>
      </c>
      <c r="G17094" t="s">
        <v>89</v>
      </c>
      <c r="H17094" t="s">
        <v>93</v>
      </c>
    </row>
    <row r="17095" spans="1:8" x14ac:dyDescent="0.25">
      <c r="A17095" t="s">
        <v>501</v>
      </c>
      <c r="B17095" t="s">
        <v>12338</v>
      </c>
      <c r="C17095" t="s">
        <v>89</v>
      </c>
      <c r="D17095" t="s">
        <v>12308</v>
      </c>
      <c r="E17095" t="s">
        <v>12337</v>
      </c>
      <c r="F17095" t="s">
        <v>89</v>
      </c>
      <c r="G17095" t="s">
        <v>89</v>
      </c>
      <c r="H17095" t="s">
        <v>93</v>
      </c>
    </row>
    <row r="17096" spans="1:8" x14ac:dyDescent="0.25">
      <c r="A17096" t="s">
        <v>501</v>
      </c>
      <c r="B17096" t="s">
        <v>12339</v>
      </c>
      <c r="C17096" t="s">
        <v>89</v>
      </c>
      <c r="D17096" t="s">
        <v>12310</v>
      </c>
      <c r="E17096" t="s">
        <v>12337</v>
      </c>
      <c r="F17096" t="s">
        <v>89</v>
      </c>
      <c r="G17096" t="s">
        <v>89</v>
      </c>
      <c r="H17096" t="s">
        <v>93</v>
      </c>
    </row>
    <row r="17097" spans="1:8" x14ac:dyDescent="0.25">
      <c r="A17097" t="s">
        <v>501</v>
      </c>
      <c r="B17097" t="s">
        <v>12340</v>
      </c>
      <c r="C17097" t="s">
        <v>89</v>
      </c>
      <c r="D17097" t="s">
        <v>12286</v>
      </c>
      <c r="E17097" t="s">
        <v>12341</v>
      </c>
      <c r="F17097" t="s">
        <v>89</v>
      </c>
      <c r="G17097" t="s">
        <v>89</v>
      </c>
      <c r="H17097" t="s">
        <v>93</v>
      </c>
    </row>
    <row r="17098" spans="1:8" x14ac:dyDescent="0.25">
      <c r="A17098" t="s">
        <v>501</v>
      </c>
      <c r="B17098" t="s">
        <v>12342</v>
      </c>
      <c r="C17098" t="s">
        <v>89</v>
      </c>
      <c r="D17098" t="s">
        <v>12288</v>
      </c>
      <c r="E17098" t="s">
        <v>12343</v>
      </c>
      <c r="F17098" t="s">
        <v>89</v>
      </c>
      <c r="G17098" t="s">
        <v>89</v>
      </c>
      <c r="H17098" t="s">
        <v>93</v>
      </c>
    </row>
    <row r="17099" spans="1:8" x14ac:dyDescent="0.25">
      <c r="A17099" t="s">
        <v>501</v>
      </c>
      <c r="B17099" t="s">
        <v>12344</v>
      </c>
      <c r="C17099" t="s">
        <v>89</v>
      </c>
      <c r="D17099" t="s">
        <v>12291</v>
      </c>
      <c r="E17099" t="s">
        <v>12343</v>
      </c>
      <c r="F17099" t="s">
        <v>89</v>
      </c>
      <c r="G17099" t="s">
        <v>89</v>
      </c>
      <c r="H17099" t="s">
        <v>93</v>
      </c>
    </row>
    <row r="17100" spans="1:8" x14ac:dyDescent="0.25">
      <c r="A17100" t="s">
        <v>501</v>
      </c>
      <c r="B17100" t="s">
        <v>12345</v>
      </c>
      <c r="C17100" t="s">
        <v>89</v>
      </c>
      <c r="D17100" t="s">
        <v>12293</v>
      </c>
      <c r="E17100" t="s">
        <v>12343</v>
      </c>
      <c r="F17100" t="s">
        <v>89</v>
      </c>
      <c r="G17100" t="s">
        <v>89</v>
      </c>
      <c r="H17100" t="s">
        <v>93</v>
      </c>
    </row>
    <row r="17101" spans="1:8" x14ac:dyDescent="0.25">
      <c r="A17101" t="s">
        <v>501</v>
      </c>
      <c r="B17101" t="s">
        <v>12346</v>
      </c>
      <c r="C17101" t="s">
        <v>89</v>
      </c>
      <c r="D17101" t="s">
        <v>12295</v>
      </c>
      <c r="E17101" t="s">
        <v>12343</v>
      </c>
      <c r="F17101" t="s">
        <v>89</v>
      </c>
      <c r="G17101" t="s">
        <v>89</v>
      </c>
      <c r="H17101" t="s">
        <v>93</v>
      </c>
    </row>
    <row r="17102" spans="1:8" x14ac:dyDescent="0.25">
      <c r="A17102" t="s">
        <v>501</v>
      </c>
      <c r="B17102" t="s">
        <v>12347</v>
      </c>
      <c r="C17102" t="s">
        <v>89</v>
      </c>
      <c r="D17102" t="s">
        <v>12297</v>
      </c>
      <c r="E17102" t="s">
        <v>12343</v>
      </c>
      <c r="F17102" t="s">
        <v>89</v>
      </c>
      <c r="G17102" t="s">
        <v>89</v>
      </c>
      <c r="H17102" t="s">
        <v>93</v>
      </c>
    </row>
    <row r="17103" spans="1:8" x14ac:dyDescent="0.25">
      <c r="A17103" t="s">
        <v>501</v>
      </c>
      <c r="B17103" t="s">
        <v>12348</v>
      </c>
      <c r="C17103" t="s">
        <v>89</v>
      </c>
      <c r="D17103" t="s">
        <v>12299</v>
      </c>
      <c r="E17103" t="s">
        <v>12343</v>
      </c>
      <c r="F17103" t="s">
        <v>89</v>
      </c>
      <c r="G17103" t="s">
        <v>89</v>
      </c>
      <c r="H17103" t="s">
        <v>93</v>
      </c>
    </row>
    <row r="17104" spans="1:8" x14ac:dyDescent="0.25">
      <c r="A17104" t="s">
        <v>501</v>
      </c>
      <c r="B17104" t="s">
        <v>12349</v>
      </c>
      <c r="C17104" t="s">
        <v>89</v>
      </c>
      <c r="D17104" t="s">
        <v>12301</v>
      </c>
      <c r="E17104" t="s">
        <v>12343</v>
      </c>
      <c r="F17104" t="s">
        <v>89</v>
      </c>
      <c r="G17104" t="s">
        <v>89</v>
      </c>
      <c r="H17104" t="s">
        <v>93</v>
      </c>
    </row>
    <row r="17105" spans="1:8" x14ac:dyDescent="0.25">
      <c r="A17105" t="s">
        <v>501</v>
      </c>
      <c r="B17105" t="s">
        <v>12350</v>
      </c>
      <c r="C17105" t="s">
        <v>89</v>
      </c>
      <c r="D17105" t="s">
        <v>12303</v>
      </c>
      <c r="E17105" t="s">
        <v>12351</v>
      </c>
      <c r="F17105" t="s">
        <v>89</v>
      </c>
      <c r="G17105" t="s">
        <v>89</v>
      </c>
      <c r="H17105" t="s">
        <v>93</v>
      </c>
    </row>
    <row r="17106" spans="1:8" x14ac:dyDescent="0.25">
      <c r="A17106" t="s">
        <v>501</v>
      </c>
      <c r="B17106" t="s">
        <v>12352</v>
      </c>
      <c r="C17106" t="s">
        <v>89</v>
      </c>
      <c r="D17106" t="s">
        <v>12306</v>
      </c>
      <c r="E17106" t="s">
        <v>12351</v>
      </c>
      <c r="F17106" t="s">
        <v>89</v>
      </c>
      <c r="G17106" t="s">
        <v>89</v>
      </c>
      <c r="H17106" t="s">
        <v>93</v>
      </c>
    </row>
    <row r="17107" spans="1:8" x14ac:dyDescent="0.25">
      <c r="A17107" t="s">
        <v>501</v>
      </c>
      <c r="B17107" t="s">
        <v>12353</v>
      </c>
      <c r="C17107" t="s">
        <v>89</v>
      </c>
      <c r="D17107" t="s">
        <v>12308</v>
      </c>
      <c r="E17107" t="s">
        <v>12351</v>
      </c>
      <c r="F17107" t="s">
        <v>89</v>
      </c>
      <c r="G17107" t="s">
        <v>89</v>
      </c>
      <c r="H17107" t="s">
        <v>93</v>
      </c>
    </row>
    <row r="17108" spans="1:8" x14ac:dyDescent="0.25">
      <c r="A17108" t="s">
        <v>501</v>
      </c>
      <c r="B17108" t="s">
        <v>12354</v>
      </c>
      <c r="C17108" t="s">
        <v>89</v>
      </c>
      <c r="D17108" t="s">
        <v>12310</v>
      </c>
      <c r="E17108" t="s">
        <v>12351</v>
      </c>
      <c r="F17108" t="s">
        <v>89</v>
      </c>
      <c r="G17108" t="s">
        <v>89</v>
      </c>
      <c r="H17108" t="s">
        <v>93</v>
      </c>
    </row>
    <row r="17109" spans="1:8" x14ac:dyDescent="0.25">
      <c r="A17109" t="s">
        <v>501</v>
      </c>
      <c r="B17109" t="s">
        <v>12355</v>
      </c>
      <c r="C17109" t="s">
        <v>89</v>
      </c>
      <c r="D17109" t="s">
        <v>12356</v>
      </c>
      <c r="E17109" t="s">
        <v>1093</v>
      </c>
      <c r="F17109" t="s">
        <v>89</v>
      </c>
      <c r="G17109" t="s">
        <v>89</v>
      </c>
      <c r="H17109" t="s">
        <v>93</v>
      </c>
    </row>
    <row r="17110" spans="1:8" x14ac:dyDescent="0.25">
      <c r="A17110" t="s">
        <v>501</v>
      </c>
      <c r="B17110" t="s">
        <v>12232</v>
      </c>
      <c r="C17110" t="s">
        <v>89</v>
      </c>
      <c r="D17110" t="s">
        <v>12233</v>
      </c>
      <c r="E17110" t="s">
        <v>1524</v>
      </c>
      <c r="F17110" t="s">
        <v>89</v>
      </c>
      <c r="G17110" t="s">
        <v>89</v>
      </c>
      <c r="H17110" t="s">
        <v>93</v>
      </c>
    </row>
    <row r="17111" spans="1:8" x14ac:dyDescent="0.25">
      <c r="A17111" t="s">
        <v>501</v>
      </c>
      <c r="B17111" t="s">
        <v>12357</v>
      </c>
      <c r="C17111" t="s">
        <v>89</v>
      </c>
      <c r="D17111" t="s">
        <v>12358</v>
      </c>
      <c r="E17111" t="s">
        <v>1395</v>
      </c>
      <c r="F17111" t="s">
        <v>89</v>
      </c>
      <c r="G17111" t="s">
        <v>89</v>
      </c>
      <c r="H17111" t="s">
        <v>93</v>
      </c>
    </row>
    <row r="17112" spans="1:8" x14ac:dyDescent="0.25">
      <c r="A17112" t="s">
        <v>501</v>
      </c>
      <c r="B17112" t="s">
        <v>1156</v>
      </c>
      <c r="C17112" t="s">
        <v>89</v>
      </c>
      <c r="D17112" t="s">
        <v>12359</v>
      </c>
      <c r="E17112" t="s">
        <v>1265</v>
      </c>
      <c r="F17112" t="s">
        <v>89</v>
      </c>
      <c r="G17112" t="s">
        <v>89</v>
      </c>
      <c r="H17112" t="s">
        <v>93</v>
      </c>
    </row>
    <row r="17113" spans="1:8" x14ac:dyDescent="0.25">
      <c r="A17113" t="s">
        <v>501</v>
      </c>
      <c r="B17113" t="s">
        <v>2232</v>
      </c>
      <c r="C17113" t="s">
        <v>89</v>
      </c>
      <c r="D17113" t="s">
        <v>12360</v>
      </c>
      <c r="E17113" t="s">
        <v>1485</v>
      </c>
      <c r="F17113" t="s">
        <v>89</v>
      </c>
      <c r="G17113" t="s">
        <v>89</v>
      </c>
      <c r="H17113" t="s">
        <v>93</v>
      </c>
    </row>
    <row r="17114" spans="1:8" x14ac:dyDescent="0.25">
      <c r="A17114" t="s">
        <v>501</v>
      </c>
      <c r="B17114" t="s">
        <v>1144</v>
      </c>
      <c r="C17114" t="s">
        <v>89</v>
      </c>
      <c r="D17114" t="s">
        <v>12361</v>
      </c>
      <c r="E17114" t="s">
        <v>1164</v>
      </c>
      <c r="F17114" t="s">
        <v>89</v>
      </c>
      <c r="G17114" t="s">
        <v>89</v>
      </c>
      <c r="H17114" t="s">
        <v>93</v>
      </c>
    </row>
    <row r="17115" spans="1:8" x14ac:dyDescent="0.25">
      <c r="A17115" t="s">
        <v>501</v>
      </c>
      <c r="B17115" t="s">
        <v>11119</v>
      </c>
      <c r="C17115" t="s">
        <v>89</v>
      </c>
      <c r="D17115" t="s">
        <v>12361</v>
      </c>
      <c r="E17115" t="s">
        <v>1485</v>
      </c>
      <c r="F17115" t="s">
        <v>89</v>
      </c>
      <c r="G17115" t="s">
        <v>89</v>
      </c>
      <c r="H17115" t="s">
        <v>93</v>
      </c>
    </row>
    <row r="17116" spans="1:8" x14ac:dyDescent="0.25">
      <c r="A17116" t="s">
        <v>501</v>
      </c>
      <c r="B17116" t="s">
        <v>12362</v>
      </c>
      <c r="C17116" t="s">
        <v>89</v>
      </c>
      <c r="D17116" t="s">
        <v>12363</v>
      </c>
      <c r="E17116" t="s">
        <v>1355</v>
      </c>
      <c r="F17116" t="s">
        <v>89</v>
      </c>
      <c r="G17116" t="s">
        <v>89</v>
      </c>
      <c r="H17116" t="s">
        <v>93</v>
      </c>
    </row>
    <row r="17117" spans="1:8" x14ac:dyDescent="0.25">
      <c r="A17117" t="s">
        <v>501</v>
      </c>
      <c r="B17117" t="s">
        <v>10621</v>
      </c>
      <c r="C17117" t="s">
        <v>89</v>
      </c>
      <c r="D17117" t="s">
        <v>12364</v>
      </c>
      <c r="E17117" t="s">
        <v>1265</v>
      </c>
      <c r="F17117" t="s">
        <v>89</v>
      </c>
      <c r="G17117" t="s">
        <v>89</v>
      </c>
      <c r="H17117" t="s">
        <v>93</v>
      </c>
    </row>
    <row r="17118" spans="1:8" x14ac:dyDescent="0.25">
      <c r="A17118" t="s">
        <v>501</v>
      </c>
      <c r="B17118" t="s">
        <v>1143</v>
      </c>
      <c r="C17118" t="s">
        <v>89</v>
      </c>
      <c r="D17118" t="s">
        <v>12231</v>
      </c>
      <c r="E17118" t="s">
        <v>1097</v>
      </c>
      <c r="F17118" t="s">
        <v>89</v>
      </c>
      <c r="G17118" t="s">
        <v>89</v>
      </c>
      <c r="H17118" t="s">
        <v>93</v>
      </c>
    </row>
    <row r="17119" spans="1:8" x14ac:dyDescent="0.25">
      <c r="A17119" t="s">
        <v>501</v>
      </c>
      <c r="B17119" t="s">
        <v>1151</v>
      </c>
      <c r="C17119" t="s">
        <v>89</v>
      </c>
      <c r="D17119" t="s">
        <v>12365</v>
      </c>
      <c r="E17119" t="s">
        <v>1205</v>
      </c>
      <c r="F17119" t="s">
        <v>89</v>
      </c>
      <c r="G17119" t="s">
        <v>89</v>
      </c>
      <c r="H17119" t="s">
        <v>93</v>
      </c>
    </row>
    <row r="17120" spans="1:8" x14ac:dyDescent="0.25">
      <c r="A17120" t="s">
        <v>501</v>
      </c>
      <c r="B17120" t="s">
        <v>1318</v>
      </c>
      <c r="C17120" t="s">
        <v>89</v>
      </c>
      <c r="D17120" t="s">
        <v>12366</v>
      </c>
      <c r="E17120" t="s">
        <v>1164</v>
      </c>
      <c r="F17120" t="s">
        <v>89</v>
      </c>
      <c r="G17120" t="s">
        <v>89</v>
      </c>
      <c r="H17120" t="s">
        <v>93</v>
      </c>
    </row>
    <row r="17121" spans="1:8" x14ac:dyDescent="0.25">
      <c r="A17121" t="s">
        <v>501</v>
      </c>
      <c r="B17121" t="s">
        <v>1140</v>
      </c>
      <c r="C17121" t="s">
        <v>89</v>
      </c>
      <c r="D17121" t="s">
        <v>12231</v>
      </c>
      <c r="E17121" t="s">
        <v>1278</v>
      </c>
      <c r="F17121" t="s">
        <v>89</v>
      </c>
      <c r="G17121" t="s">
        <v>89</v>
      </c>
      <c r="H17121" t="s">
        <v>93</v>
      </c>
    </row>
    <row r="17122" spans="1:8" x14ac:dyDescent="0.25">
      <c r="A17122" t="s">
        <v>501</v>
      </c>
      <c r="B17122" t="s">
        <v>12367</v>
      </c>
      <c r="C17122" t="s">
        <v>89</v>
      </c>
      <c r="D17122" t="s">
        <v>1829</v>
      </c>
      <c r="E17122" t="s">
        <v>1278</v>
      </c>
      <c r="F17122" t="s">
        <v>89</v>
      </c>
      <c r="G17122" t="s">
        <v>89</v>
      </c>
      <c r="H17122" t="s">
        <v>93</v>
      </c>
    </row>
    <row r="17123" spans="1:8" x14ac:dyDescent="0.25">
      <c r="A17123" t="s">
        <v>501</v>
      </c>
      <c r="B17123" t="s">
        <v>12368</v>
      </c>
      <c r="C17123" t="s">
        <v>89</v>
      </c>
      <c r="D17123" t="s">
        <v>12369</v>
      </c>
      <c r="E17123" t="s">
        <v>1097</v>
      </c>
      <c r="F17123" t="s">
        <v>89</v>
      </c>
      <c r="G17123" t="s">
        <v>89</v>
      </c>
      <c r="H17123" t="s">
        <v>93</v>
      </c>
    </row>
    <row r="17124" spans="1:8" x14ac:dyDescent="0.25">
      <c r="A17124" t="s">
        <v>501</v>
      </c>
      <c r="B17124" t="s">
        <v>12370</v>
      </c>
      <c r="C17124" t="s">
        <v>89</v>
      </c>
      <c r="D17124" t="s">
        <v>12371</v>
      </c>
      <c r="E17124" t="s">
        <v>1142</v>
      </c>
      <c r="F17124" t="s">
        <v>89</v>
      </c>
      <c r="G17124" t="s">
        <v>89</v>
      </c>
      <c r="H17124" t="s">
        <v>93</v>
      </c>
    </row>
    <row r="17125" spans="1:8" x14ac:dyDescent="0.25">
      <c r="A17125" t="s">
        <v>501</v>
      </c>
      <c r="B17125" t="s">
        <v>12372</v>
      </c>
      <c r="C17125" t="s">
        <v>89</v>
      </c>
      <c r="D17125" t="s">
        <v>12373</v>
      </c>
      <c r="E17125" t="s">
        <v>1097</v>
      </c>
      <c r="F17125" t="s">
        <v>89</v>
      </c>
      <c r="G17125" t="s">
        <v>89</v>
      </c>
      <c r="H17125" t="s">
        <v>93</v>
      </c>
    </row>
    <row r="17126" spans="1:8" x14ac:dyDescent="0.25">
      <c r="A17126" t="s">
        <v>501</v>
      </c>
      <c r="B17126" t="s">
        <v>12374</v>
      </c>
      <c r="C17126" t="s">
        <v>89</v>
      </c>
      <c r="D17126" t="s">
        <v>12375</v>
      </c>
      <c r="E17126" t="s">
        <v>1205</v>
      </c>
      <c r="F17126" t="s">
        <v>89</v>
      </c>
      <c r="G17126" t="s">
        <v>89</v>
      </c>
      <c r="H17126" t="s">
        <v>93</v>
      </c>
    </row>
    <row r="17127" spans="1:8" x14ac:dyDescent="0.25">
      <c r="A17127" t="s">
        <v>501</v>
      </c>
      <c r="B17127" t="s">
        <v>12376</v>
      </c>
      <c r="C17127" t="s">
        <v>89</v>
      </c>
      <c r="D17127" t="s">
        <v>12377</v>
      </c>
      <c r="E17127" t="s">
        <v>1093</v>
      </c>
      <c r="F17127" t="s">
        <v>89</v>
      </c>
      <c r="G17127" t="s">
        <v>89</v>
      </c>
      <c r="H17127" t="s">
        <v>93</v>
      </c>
    </row>
    <row r="17128" spans="1:8" x14ac:dyDescent="0.25">
      <c r="A17128" t="s">
        <v>501</v>
      </c>
      <c r="B17128" t="s">
        <v>12378</v>
      </c>
      <c r="C17128" t="s">
        <v>89</v>
      </c>
      <c r="D17128" t="s">
        <v>12379</v>
      </c>
      <c r="E17128" t="s">
        <v>1205</v>
      </c>
      <c r="F17128" t="s">
        <v>89</v>
      </c>
      <c r="G17128" t="s">
        <v>89</v>
      </c>
      <c r="H17128" t="s">
        <v>93</v>
      </c>
    </row>
    <row r="17129" spans="1:8" x14ac:dyDescent="0.25">
      <c r="A17129" t="s">
        <v>501</v>
      </c>
      <c r="B17129" t="s">
        <v>1149</v>
      </c>
      <c r="C17129" t="s">
        <v>89</v>
      </c>
      <c r="D17129" t="s">
        <v>12379</v>
      </c>
      <c r="E17129" t="s">
        <v>1105</v>
      </c>
      <c r="F17129" t="s">
        <v>89</v>
      </c>
      <c r="G17129" t="s">
        <v>89</v>
      </c>
      <c r="H17129" t="s">
        <v>93</v>
      </c>
    </row>
    <row r="17130" spans="1:8" x14ac:dyDescent="0.25">
      <c r="A17130" t="s">
        <v>501</v>
      </c>
      <c r="B17130" t="s">
        <v>12380</v>
      </c>
      <c r="C17130" t="s">
        <v>89</v>
      </c>
      <c r="D17130" t="s">
        <v>12381</v>
      </c>
      <c r="E17130" t="s">
        <v>1097</v>
      </c>
      <c r="F17130" t="s">
        <v>89</v>
      </c>
      <c r="G17130" t="s">
        <v>89</v>
      </c>
      <c r="H17130" t="s">
        <v>93</v>
      </c>
    </row>
    <row r="17131" spans="1:8" x14ac:dyDescent="0.25">
      <c r="A17131" t="s">
        <v>501</v>
      </c>
      <c r="B17131" t="s">
        <v>12382</v>
      </c>
      <c r="C17131" t="s">
        <v>89</v>
      </c>
      <c r="D17131" t="s">
        <v>12381</v>
      </c>
      <c r="E17131" t="s">
        <v>1142</v>
      </c>
      <c r="F17131" t="s">
        <v>89</v>
      </c>
      <c r="G17131" t="s">
        <v>89</v>
      </c>
      <c r="H17131" t="s">
        <v>93</v>
      </c>
    </row>
    <row r="17132" spans="1:8" x14ac:dyDescent="0.25">
      <c r="A17132" t="s">
        <v>501</v>
      </c>
      <c r="B17132" t="s">
        <v>12383</v>
      </c>
      <c r="C17132" t="s">
        <v>89</v>
      </c>
      <c r="D17132" t="s">
        <v>12384</v>
      </c>
      <c r="E17132" t="s">
        <v>1265</v>
      </c>
      <c r="F17132" t="s">
        <v>89</v>
      </c>
      <c r="G17132" t="s">
        <v>89</v>
      </c>
      <c r="H17132" t="s">
        <v>93</v>
      </c>
    </row>
    <row r="17133" spans="1:8" x14ac:dyDescent="0.25">
      <c r="A17133" t="s">
        <v>501</v>
      </c>
      <c r="B17133" t="s">
        <v>12385</v>
      </c>
      <c r="C17133" t="s">
        <v>89</v>
      </c>
      <c r="D17133" t="s">
        <v>12386</v>
      </c>
      <c r="E17133" t="s">
        <v>1265</v>
      </c>
      <c r="F17133" t="s">
        <v>89</v>
      </c>
      <c r="G17133" t="s">
        <v>89</v>
      </c>
      <c r="H17133" t="s">
        <v>93</v>
      </c>
    </row>
    <row r="17134" spans="1:8" x14ac:dyDescent="0.25">
      <c r="A17134" t="s">
        <v>501</v>
      </c>
      <c r="B17134" t="s">
        <v>1197</v>
      </c>
      <c r="C17134" t="s">
        <v>89</v>
      </c>
      <c r="D17134" t="s">
        <v>12387</v>
      </c>
      <c r="E17134" t="s">
        <v>1100</v>
      </c>
      <c r="F17134" t="s">
        <v>89</v>
      </c>
      <c r="G17134" t="s">
        <v>89</v>
      </c>
      <c r="H17134" t="s">
        <v>93</v>
      </c>
    </row>
    <row r="17135" spans="1:8" x14ac:dyDescent="0.25">
      <c r="A17135" t="s">
        <v>501</v>
      </c>
      <c r="B17135" t="s">
        <v>12388</v>
      </c>
      <c r="C17135" t="s">
        <v>89</v>
      </c>
      <c r="D17135" t="s">
        <v>89</v>
      </c>
      <c r="E17135" t="s">
        <v>1105</v>
      </c>
      <c r="F17135" t="s">
        <v>89</v>
      </c>
      <c r="G17135" t="s">
        <v>89</v>
      </c>
      <c r="H17135" t="s">
        <v>93</v>
      </c>
    </row>
    <row r="17136" spans="1:8" x14ac:dyDescent="0.25">
      <c r="A17136" t="s">
        <v>501</v>
      </c>
      <c r="B17136" t="s">
        <v>12389</v>
      </c>
      <c r="C17136" t="s">
        <v>89</v>
      </c>
      <c r="D17136" t="s">
        <v>89</v>
      </c>
      <c r="E17136" t="s">
        <v>1205</v>
      </c>
      <c r="F17136" t="s">
        <v>89</v>
      </c>
      <c r="G17136" t="s">
        <v>89</v>
      </c>
      <c r="H17136" t="s">
        <v>93</v>
      </c>
    </row>
    <row r="17137" spans="1:8" x14ac:dyDescent="0.25">
      <c r="A17137" t="s">
        <v>501</v>
      </c>
      <c r="B17137" t="s">
        <v>4324</v>
      </c>
      <c r="C17137" t="s">
        <v>89</v>
      </c>
      <c r="D17137" t="s">
        <v>89</v>
      </c>
      <c r="E17137" t="s">
        <v>1162</v>
      </c>
      <c r="F17137" t="s">
        <v>89</v>
      </c>
      <c r="G17137" t="s">
        <v>89</v>
      </c>
      <c r="H17137" t="s">
        <v>93</v>
      </c>
    </row>
    <row r="17138" spans="1:8" x14ac:dyDescent="0.25">
      <c r="A17138" t="s">
        <v>501</v>
      </c>
      <c r="B17138" t="s">
        <v>12390</v>
      </c>
      <c r="C17138" t="s">
        <v>89</v>
      </c>
      <c r="D17138" t="s">
        <v>12391</v>
      </c>
      <c r="E17138" t="s">
        <v>1205</v>
      </c>
      <c r="F17138" t="s">
        <v>89</v>
      </c>
      <c r="G17138" t="s">
        <v>89</v>
      </c>
      <c r="H17138" t="s">
        <v>93</v>
      </c>
    </row>
    <row r="17139" spans="1:8" x14ac:dyDescent="0.25">
      <c r="A17139" t="s">
        <v>501</v>
      </c>
      <c r="B17139" t="s">
        <v>2534</v>
      </c>
      <c r="C17139" t="s">
        <v>89</v>
      </c>
      <c r="D17139" t="s">
        <v>89</v>
      </c>
      <c r="E17139" t="s">
        <v>1100</v>
      </c>
      <c r="F17139" t="s">
        <v>89</v>
      </c>
      <c r="G17139" t="s">
        <v>89</v>
      </c>
      <c r="H17139" t="s">
        <v>93</v>
      </c>
    </row>
    <row r="17140" spans="1:8" x14ac:dyDescent="0.25">
      <c r="A17140" t="s">
        <v>501</v>
      </c>
      <c r="B17140" t="s">
        <v>12392</v>
      </c>
      <c r="C17140" t="s">
        <v>89</v>
      </c>
      <c r="D17140" t="s">
        <v>12391</v>
      </c>
      <c r="E17140" t="s">
        <v>1093</v>
      </c>
      <c r="F17140" t="s">
        <v>89</v>
      </c>
      <c r="G17140" t="s">
        <v>89</v>
      </c>
      <c r="H17140" t="s">
        <v>93</v>
      </c>
    </row>
    <row r="17141" spans="1:8" x14ac:dyDescent="0.25">
      <c r="A17141" t="s">
        <v>501</v>
      </c>
      <c r="B17141" t="s">
        <v>2260</v>
      </c>
      <c r="C17141" t="s">
        <v>89</v>
      </c>
      <c r="D17141" t="s">
        <v>12393</v>
      </c>
      <c r="E17141" t="s">
        <v>1205</v>
      </c>
      <c r="F17141" t="s">
        <v>89</v>
      </c>
      <c r="G17141" t="s">
        <v>89</v>
      </c>
      <c r="H17141" t="s">
        <v>93</v>
      </c>
    </row>
    <row r="17142" spans="1:8" x14ac:dyDescent="0.25">
      <c r="A17142" t="s">
        <v>501</v>
      </c>
      <c r="B17142" t="s">
        <v>2258</v>
      </c>
      <c r="C17142" t="s">
        <v>89</v>
      </c>
      <c r="D17142" t="s">
        <v>12394</v>
      </c>
      <c r="E17142" t="s">
        <v>1153</v>
      </c>
      <c r="F17142" t="s">
        <v>89</v>
      </c>
      <c r="G17142" t="s">
        <v>89</v>
      </c>
      <c r="H17142" t="s">
        <v>93</v>
      </c>
    </row>
    <row r="17143" spans="1:8" x14ac:dyDescent="0.25">
      <c r="A17143" t="s">
        <v>501</v>
      </c>
      <c r="B17143" t="s">
        <v>12395</v>
      </c>
      <c r="C17143" t="s">
        <v>89</v>
      </c>
      <c r="D17143" t="s">
        <v>12396</v>
      </c>
      <c r="E17143" t="s">
        <v>1278</v>
      </c>
      <c r="F17143" t="s">
        <v>89</v>
      </c>
      <c r="G17143" t="s">
        <v>89</v>
      </c>
      <c r="H17143" t="s">
        <v>93</v>
      </c>
    </row>
    <row r="17144" spans="1:8" x14ac:dyDescent="0.25">
      <c r="A17144" t="s">
        <v>501</v>
      </c>
      <c r="B17144" t="s">
        <v>1122</v>
      </c>
      <c r="C17144" t="s">
        <v>89</v>
      </c>
      <c r="D17144" t="s">
        <v>89</v>
      </c>
      <c r="E17144" t="s">
        <v>1218</v>
      </c>
      <c r="F17144" t="s">
        <v>89</v>
      </c>
      <c r="G17144" t="s">
        <v>89</v>
      </c>
      <c r="H17144" t="s">
        <v>93</v>
      </c>
    </row>
    <row r="17145" spans="1:8" x14ac:dyDescent="0.25">
      <c r="A17145" t="s">
        <v>501</v>
      </c>
      <c r="B17145" t="s">
        <v>1198</v>
      </c>
      <c r="C17145" t="s">
        <v>89</v>
      </c>
      <c r="D17145" t="s">
        <v>89</v>
      </c>
      <c r="E17145" t="s">
        <v>1218</v>
      </c>
      <c r="F17145" t="s">
        <v>89</v>
      </c>
      <c r="G17145" t="s">
        <v>89</v>
      </c>
      <c r="H17145" t="s">
        <v>93</v>
      </c>
    </row>
    <row r="17146" spans="1:8" x14ac:dyDescent="0.25">
      <c r="A17146" t="s">
        <v>501</v>
      </c>
      <c r="B17146" t="s">
        <v>1124</v>
      </c>
      <c r="C17146" t="s">
        <v>89</v>
      </c>
      <c r="D17146" t="s">
        <v>89</v>
      </c>
      <c r="E17146" t="s">
        <v>1218</v>
      </c>
      <c r="F17146" t="s">
        <v>89</v>
      </c>
      <c r="G17146" t="s">
        <v>89</v>
      </c>
      <c r="H17146" t="s">
        <v>93</v>
      </c>
    </row>
    <row r="17147" spans="1:8" x14ac:dyDescent="0.25">
      <c r="A17147" t="s">
        <v>501</v>
      </c>
      <c r="B17147" t="s">
        <v>1125</v>
      </c>
      <c r="C17147" t="s">
        <v>89</v>
      </c>
      <c r="D17147" t="s">
        <v>89</v>
      </c>
      <c r="E17147" t="s">
        <v>1218</v>
      </c>
      <c r="F17147" t="s">
        <v>89</v>
      </c>
      <c r="G17147" t="s">
        <v>89</v>
      </c>
      <c r="H17147" t="s">
        <v>93</v>
      </c>
    </row>
    <row r="17148" spans="1:8" x14ac:dyDescent="0.25">
      <c r="A17148" t="s">
        <v>501</v>
      </c>
      <c r="B17148" t="s">
        <v>1126</v>
      </c>
      <c r="C17148" t="s">
        <v>89</v>
      </c>
      <c r="D17148" t="s">
        <v>89</v>
      </c>
      <c r="E17148" t="s">
        <v>1218</v>
      </c>
      <c r="F17148" t="s">
        <v>89</v>
      </c>
      <c r="G17148" t="s">
        <v>89</v>
      </c>
      <c r="H17148" t="s">
        <v>93</v>
      </c>
    </row>
    <row r="17149" spans="1:8" x14ac:dyDescent="0.25">
      <c r="A17149" t="s">
        <v>501</v>
      </c>
      <c r="B17149" t="s">
        <v>1729</v>
      </c>
      <c r="C17149" t="s">
        <v>89</v>
      </c>
      <c r="D17149" t="s">
        <v>89</v>
      </c>
      <c r="E17149" t="s">
        <v>1218</v>
      </c>
      <c r="F17149" t="s">
        <v>89</v>
      </c>
      <c r="G17149" t="s">
        <v>89</v>
      </c>
      <c r="H17149" t="s">
        <v>93</v>
      </c>
    </row>
    <row r="17150" spans="1:8" x14ac:dyDescent="0.25">
      <c r="A17150" t="s">
        <v>501</v>
      </c>
      <c r="B17150" t="s">
        <v>1437</v>
      </c>
      <c r="C17150" t="s">
        <v>89</v>
      </c>
      <c r="D17150" t="s">
        <v>89</v>
      </c>
      <c r="E17150" t="s">
        <v>1218</v>
      </c>
      <c r="F17150" t="s">
        <v>89</v>
      </c>
      <c r="G17150" t="s">
        <v>89</v>
      </c>
      <c r="H17150" t="s">
        <v>93</v>
      </c>
    </row>
    <row r="17151" spans="1:8" x14ac:dyDescent="0.25">
      <c r="A17151" t="s">
        <v>501</v>
      </c>
      <c r="B17151" t="s">
        <v>12397</v>
      </c>
      <c r="C17151" t="s">
        <v>89</v>
      </c>
      <c r="D17151" t="s">
        <v>89</v>
      </c>
      <c r="E17151" t="s">
        <v>1218</v>
      </c>
      <c r="F17151" t="s">
        <v>89</v>
      </c>
      <c r="G17151" t="s">
        <v>89</v>
      </c>
      <c r="H17151" t="s">
        <v>93</v>
      </c>
    </row>
    <row r="17152" spans="1:8" x14ac:dyDescent="0.25">
      <c r="A17152" t="s">
        <v>501</v>
      </c>
      <c r="B17152" t="s">
        <v>1201</v>
      </c>
      <c r="C17152" t="s">
        <v>89</v>
      </c>
      <c r="D17152" t="s">
        <v>89</v>
      </c>
      <c r="E17152" t="s">
        <v>1131</v>
      </c>
      <c r="F17152" t="s">
        <v>89</v>
      </c>
      <c r="G17152" t="s">
        <v>89</v>
      </c>
      <c r="H17152" t="s">
        <v>93</v>
      </c>
    </row>
    <row r="17153" spans="1:8" x14ac:dyDescent="0.25">
      <c r="A17153" t="s">
        <v>501</v>
      </c>
      <c r="B17153" t="s">
        <v>1128</v>
      </c>
      <c r="C17153" t="s">
        <v>89</v>
      </c>
      <c r="D17153" t="s">
        <v>89</v>
      </c>
      <c r="E17153" t="s">
        <v>1131</v>
      </c>
      <c r="F17153" t="s">
        <v>89</v>
      </c>
      <c r="G17153" t="s">
        <v>89</v>
      </c>
      <c r="H17153" t="s">
        <v>93</v>
      </c>
    </row>
    <row r="17154" spans="1:8" x14ac:dyDescent="0.25">
      <c r="A17154" t="s">
        <v>501</v>
      </c>
      <c r="B17154" t="s">
        <v>1130</v>
      </c>
      <c r="C17154" t="s">
        <v>89</v>
      </c>
      <c r="D17154" t="s">
        <v>89</v>
      </c>
      <c r="E17154" t="s">
        <v>1131</v>
      </c>
      <c r="F17154" t="s">
        <v>89</v>
      </c>
      <c r="G17154" t="s">
        <v>89</v>
      </c>
      <c r="H17154" t="s">
        <v>93</v>
      </c>
    </row>
    <row r="17155" spans="1:8" x14ac:dyDescent="0.25">
      <c r="A17155" t="s">
        <v>501</v>
      </c>
      <c r="B17155" t="s">
        <v>1132</v>
      </c>
      <c r="C17155" t="s">
        <v>89</v>
      </c>
      <c r="D17155" t="s">
        <v>89</v>
      </c>
      <c r="E17155" t="s">
        <v>1202</v>
      </c>
      <c r="F17155" t="s">
        <v>89</v>
      </c>
      <c r="G17155" t="s">
        <v>89</v>
      </c>
      <c r="H17155" t="s">
        <v>93</v>
      </c>
    </row>
    <row r="17156" spans="1:8" x14ac:dyDescent="0.25">
      <c r="A17156" t="s">
        <v>501</v>
      </c>
      <c r="B17156" t="s">
        <v>1138</v>
      </c>
      <c r="C17156" t="s">
        <v>89</v>
      </c>
      <c r="D17156" t="s">
        <v>89</v>
      </c>
      <c r="E17156" t="s">
        <v>1139</v>
      </c>
      <c r="F17156" t="s">
        <v>89</v>
      </c>
      <c r="G17156" t="s">
        <v>89</v>
      </c>
      <c r="H17156" t="s">
        <v>93</v>
      </c>
    </row>
    <row r="17157" spans="1:8" x14ac:dyDescent="0.25">
      <c r="A17157" t="s">
        <v>502</v>
      </c>
      <c r="B17157" t="s">
        <v>12398</v>
      </c>
      <c r="C17157" t="s">
        <v>89</v>
      </c>
      <c r="D17157" t="s">
        <v>12399</v>
      </c>
      <c r="E17157" t="s">
        <v>1238</v>
      </c>
      <c r="F17157" t="s">
        <v>89</v>
      </c>
      <c r="G17157" t="s">
        <v>89</v>
      </c>
      <c r="H17157" t="s">
        <v>93</v>
      </c>
    </row>
    <row r="17158" spans="1:8" x14ac:dyDescent="0.25">
      <c r="A17158" t="s">
        <v>502</v>
      </c>
      <c r="B17158" t="s">
        <v>12400</v>
      </c>
      <c r="C17158" t="s">
        <v>89</v>
      </c>
      <c r="D17158" t="s">
        <v>12399</v>
      </c>
      <c r="E17158" t="s">
        <v>1105</v>
      </c>
      <c r="F17158" t="s">
        <v>89</v>
      </c>
      <c r="G17158" t="s">
        <v>89</v>
      </c>
      <c r="H17158" t="s">
        <v>93</v>
      </c>
    </row>
    <row r="17159" spans="1:8" x14ac:dyDescent="0.25">
      <c r="A17159" t="s">
        <v>502</v>
      </c>
      <c r="B17159" t="s">
        <v>12401</v>
      </c>
      <c r="C17159" t="s">
        <v>89</v>
      </c>
      <c r="D17159" t="s">
        <v>12399</v>
      </c>
      <c r="E17159" t="s">
        <v>1153</v>
      </c>
      <c r="F17159" t="s">
        <v>89</v>
      </c>
      <c r="G17159" t="s">
        <v>89</v>
      </c>
      <c r="H17159" t="s">
        <v>93</v>
      </c>
    </row>
    <row r="17160" spans="1:8" x14ac:dyDescent="0.25">
      <c r="A17160" t="s">
        <v>502</v>
      </c>
      <c r="B17160" t="s">
        <v>12402</v>
      </c>
      <c r="C17160" t="s">
        <v>89</v>
      </c>
      <c r="D17160" t="s">
        <v>12399</v>
      </c>
      <c r="E17160" t="s">
        <v>1265</v>
      </c>
      <c r="F17160" t="s">
        <v>89</v>
      </c>
      <c r="G17160" t="s">
        <v>89</v>
      </c>
      <c r="H17160" t="s">
        <v>93</v>
      </c>
    </row>
    <row r="17161" spans="1:8" x14ac:dyDescent="0.25">
      <c r="A17161" t="s">
        <v>502</v>
      </c>
      <c r="B17161" t="s">
        <v>12403</v>
      </c>
      <c r="C17161" t="s">
        <v>89</v>
      </c>
      <c r="D17161" t="s">
        <v>12404</v>
      </c>
      <c r="E17161" t="s">
        <v>1265</v>
      </c>
      <c r="F17161" t="s">
        <v>89</v>
      </c>
      <c r="G17161" t="s">
        <v>89</v>
      </c>
      <c r="H17161" t="s">
        <v>93</v>
      </c>
    </row>
    <row r="17162" spans="1:8" x14ac:dyDescent="0.25">
      <c r="A17162" t="s">
        <v>502</v>
      </c>
      <c r="B17162" t="s">
        <v>12405</v>
      </c>
      <c r="C17162" t="s">
        <v>89</v>
      </c>
      <c r="D17162" t="s">
        <v>12406</v>
      </c>
      <c r="E17162" t="s">
        <v>1524</v>
      </c>
      <c r="F17162" t="s">
        <v>89</v>
      </c>
      <c r="G17162" t="s">
        <v>89</v>
      </c>
      <c r="H17162" t="s">
        <v>93</v>
      </c>
    </row>
    <row r="17163" spans="1:8" x14ac:dyDescent="0.25">
      <c r="A17163" t="s">
        <v>502</v>
      </c>
      <c r="B17163" t="s">
        <v>12407</v>
      </c>
      <c r="C17163" t="s">
        <v>89</v>
      </c>
      <c r="D17163" t="s">
        <v>12408</v>
      </c>
      <c r="E17163" t="s">
        <v>1102</v>
      </c>
      <c r="F17163" t="s">
        <v>89</v>
      </c>
      <c r="G17163" t="s">
        <v>89</v>
      </c>
      <c r="H17163" t="s">
        <v>93</v>
      </c>
    </row>
    <row r="17164" spans="1:8" x14ac:dyDescent="0.25">
      <c r="A17164" t="s">
        <v>502</v>
      </c>
      <c r="B17164" t="s">
        <v>12409</v>
      </c>
      <c r="C17164" t="s">
        <v>89</v>
      </c>
      <c r="D17164" t="s">
        <v>12410</v>
      </c>
      <c r="E17164" t="s">
        <v>1102</v>
      </c>
      <c r="F17164" t="s">
        <v>89</v>
      </c>
      <c r="G17164" t="s">
        <v>89</v>
      </c>
      <c r="H17164" t="s">
        <v>93</v>
      </c>
    </row>
    <row r="17165" spans="1:8" x14ac:dyDescent="0.25">
      <c r="A17165" t="s">
        <v>502</v>
      </c>
      <c r="B17165" t="s">
        <v>12411</v>
      </c>
      <c r="C17165" t="s">
        <v>89</v>
      </c>
      <c r="D17165" t="s">
        <v>12412</v>
      </c>
      <c r="E17165" t="s">
        <v>1265</v>
      </c>
      <c r="F17165" t="s">
        <v>89</v>
      </c>
      <c r="G17165" t="s">
        <v>89</v>
      </c>
      <c r="H17165" t="s">
        <v>93</v>
      </c>
    </row>
    <row r="17166" spans="1:8" x14ac:dyDescent="0.25">
      <c r="A17166" t="s">
        <v>502</v>
      </c>
      <c r="B17166" t="s">
        <v>12413</v>
      </c>
      <c r="C17166" t="s">
        <v>89</v>
      </c>
      <c r="D17166" t="s">
        <v>12414</v>
      </c>
      <c r="E17166" t="s">
        <v>1524</v>
      </c>
      <c r="F17166" t="s">
        <v>89</v>
      </c>
      <c r="G17166" t="s">
        <v>89</v>
      </c>
      <c r="H17166" t="s">
        <v>93</v>
      </c>
    </row>
    <row r="17167" spans="1:8" x14ac:dyDescent="0.25">
      <c r="A17167" t="s">
        <v>502</v>
      </c>
      <c r="B17167" t="s">
        <v>12415</v>
      </c>
      <c r="C17167" t="s">
        <v>89</v>
      </c>
      <c r="D17167" t="s">
        <v>12416</v>
      </c>
      <c r="E17167" t="s">
        <v>1265</v>
      </c>
      <c r="F17167" t="s">
        <v>89</v>
      </c>
      <c r="G17167" t="s">
        <v>89</v>
      </c>
      <c r="H17167" t="s">
        <v>93</v>
      </c>
    </row>
    <row r="17168" spans="1:8" x14ac:dyDescent="0.25">
      <c r="A17168" t="s">
        <v>502</v>
      </c>
      <c r="B17168" t="s">
        <v>12417</v>
      </c>
      <c r="C17168" t="s">
        <v>89</v>
      </c>
      <c r="D17168" t="s">
        <v>12418</v>
      </c>
      <c r="E17168" t="s">
        <v>1524</v>
      </c>
      <c r="F17168" t="s">
        <v>89</v>
      </c>
      <c r="G17168" t="s">
        <v>89</v>
      </c>
      <c r="H17168" t="s">
        <v>93</v>
      </c>
    </row>
    <row r="17169" spans="1:8" x14ac:dyDescent="0.25">
      <c r="A17169" t="s">
        <v>502</v>
      </c>
      <c r="B17169" t="s">
        <v>12419</v>
      </c>
      <c r="C17169" t="s">
        <v>89</v>
      </c>
      <c r="D17169" t="s">
        <v>12420</v>
      </c>
      <c r="E17169" t="s">
        <v>1093</v>
      </c>
      <c r="F17169" t="s">
        <v>89</v>
      </c>
      <c r="G17169" t="s">
        <v>89</v>
      </c>
      <c r="H17169" t="s">
        <v>93</v>
      </c>
    </row>
    <row r="17170" spans="1:8" x14ac:dyDescent="0.25">
      <c r="A17170" t="s">
        <v>502</v>
      </c>
      <c r="B17170" t="s">
        <v>12421</v>
      </c>
      <c r="C17170" t="s">
        <v>89</v>
      </c>
      <c r="D17170" t="s">
        <v>89</v>
      </c>
      <c r="E17170" t="s">
        <v>1097</v>
      </c>
      <c r="F17170" t="s">
        <v>89</v>
      </c>
      <c r="G17170" t="s">
        <v>89</v>
      </c>
      <c r="H17170" t="s">
        <v>93</v>
      </c>
    </row>
    <row r="17171" spans="1:8" x14ac:dyDescent="0.25">
      <c r="A17171" t="s">
        <v>502</v>
      </c>
      <c r="B17171" t="s">
        <v>12422</v>
      </c>
      <c r="C17171" t="s">
        <v>89</v>
      </c>
      <c r="D17171" t="s">
        <v>12423</v>
      </c>
      <c r="E17171" t="s">
        <v>1142</v>
      </c>
      <c r="F17171" t="s">
        <v>89</v>
      </c>
      <c r="G17171" t="s">
        <v>89</v>
      </c>
      <c r="H17171" t="s">
        <v>93</v>
      </c>
    </row>
    <row r="17172" spans="1:8" x14ac:dyDescent="0.25">
      <c r="A17172" t="s">
        <v>502</v>
      </c>
      <c r="B17172" t="s">
        <v>12424</v>
      </c>
      <c r="C17172" t="s">
        <v>89</v>
      </c>
      <c r="D17172" t="s">
        <v>12423</v>
      </c>
      <c r="E17172" t="s">
        <v>1093</v>
      </c>
      <c r="F17172" t="s">
        <v>89</v>
      </c>
      <c r="G17172" t="s">
        <v>89</v>
      </c>
      <c r="H17172" t="s">
        <v>93</v>
      </c>
    </row>
    <row r="17173" spans="1:8" x14ac:dyDescent="0.25">
      <c r="A17173" t="s">
        <v>502</v>
      </c>
      <c r="B17173" t="s">
        <v>12425</v>
      </c>
      <c r="C17173" t="s">
        <v>89</v>
      </c>
      <c r="D17173" t="s">
        <v>12426</v>
      </c>
      <c r="E17173" t="s">
        <v>1094</v>
      </c>
      <c r="F17173" t="s">
        <v>89</v>
      </c>
      <c r="G17173" t="s">
        <v>89</v>
      </c>
      <c r="H17173" t="s">
        <v>93</v>
      </c>
    </row>
    <row r="17174" spans="1:8" x14ac:dyDescent="0.25">
      <c r="A17174" t="s">
        <v>502</v>
      </c>
      <c r="B17174" t="s">
        <v>12427</v>
      </c>
      <c r="C17174" t="s">
        <v>89</v>
      </c>
      <c r="D17174" t="s">
        <v>12428</v>
      </c>
      <c r="E17174" t="s">
        <v>1265</v>
      </c>
      <c r="F17174" t="s">
        <v>89</v>
      </c>
      <c r="G17174" t="s">
        <v>89</v>
      </c>
      <c r="H17174" t="s">
        <v>93</v>
      </c>
    </row>
    <row r="17175" spans="1:8" x14ac:dyDescent="0.25">
      <c r="A17175" t="s">
        <v>502</v>
      </c>
      <c r="B17175" t="s">
        <v>12429</v>
      </c>
      <c r="C17175" t="s">
        <v>89</v>
      </c>
      <c r="D17175" t="s">
        <v>12423</v>
      </c>
      <c r="E17175" t="s">
        <v>1162</v>
      </c>
      <c r="F17175" t="s">
        <v>89</v>
      </c>
      <c r="G17175" t="s">
        <v>89</v>
      </c>
      <c r="H17175" t="s">
        <v>93</v>
      </c>
    </row>
    <row r="17176" spans="1:8" x14ac:dyDescent="0.25">
      <c r="A17176" t="s">
        <v>502</v>
      </c>
      <c r="B17176" t="s">
        <v>12430</v>
      </c>
      <c r="C17176" t="s">
        <v>89</v>
      </c>
      <c r="D17176" t="s">
        <v>12431</v>
      </c>
      <c r="E17176" t="s">
        <v>1524</v>
      </c>
      <c r="F17176" t="s">
        <v>89</v>
      </c>
      <c r="G17176" t="s">
        <v>89</v>
      </c>
      <c r="H17176" t="s">
        <v>93</v>
      </c>
    </row>
    <row r="17177" spans="1:8" x14ac:dyDescent="0.25">
      <c r="A17177" t="s">
        <v>502</v>
      </c>
      <c r="B17177" t="s">
        <v>12432</v>
      </c>
      <c r="C17177" t="s">
        <v>89</v>
      </c>
      <c r="D17177" t="s">
        <v>12433</v>
      </c>
      <c r="E17177" t="s">
        <v>1265</v>
      </c>
      <c r="F17177" t="s">
        <v>89</v>
      </c>
      <c r="G17177" t="s">
        <v>89</v>
      </c>
      <c r="H17177" t="s">
        <v>93</v>
      </c>
    </row>
    <row r="17178" spans="1:8" x14ac:dyDescent="0.25">
      <c r="A17178" t="s">
        <v>502</v>
      </c>
      <c r="B17178" t="s">
        <v>12434</v>
      </c>
      <c r="C17178" t="s">
        <v>89</v>
      </c>
      <c r="D17178" t="s">
        <v>12435</v>
      </c>
      <c r="E17178" t="s">
        <v>1164</v>
      </c>
      <c r="F17178" t="s">
        <v>89</v>
      </c>
      <c r="G17178" t="s">
        <v>89</v>
      </c>
      <c r="H17178" t="s">
        <v>93</v>
      </c>
    </row>
    <row r="17179" spans="1:8" x14ac:dyDescent="0.25">
      <c r="A17179" t="s">
        <v>502</v>
      </c>
      <c r="B17179" t="s">
        <v>12436</v>
      </c>
      <c r="C17179" t="s">
        <v>89</v>
      </c>
      <c r="D17179" t="s">
        <v>12437</v>
      </c>
      <c r="E17179" t="s">
        <v>1524</v>
      </c>
      <c r="F17179" t="s">
        <v>89</v>
      </c>
      <c r="G17179" t="s">
        <v>89</v>
      </c>
      <c r="H17179" t="s">
        <v>93</v>
      </c>
    </row>
    <row r="17180" spans="1:8" x14ac:dyDescent="0.25">
      <c r="A17180" t="s">
        <v>502</v>
      </c>
      <c r="B17180" t="s">
        <v>12438</v>
      </c>
      <c r="C17180" t="s">
        <v>89</v>
      </c>
      <c r="D17180" t="s">
        <v>12439</v>
      </c>
      <c r="E17180" t="s">
        <v>1102</v>
      </c>
      <c r="F17180" t="s">
        <v>89</v>
      </c>
      <c r="G17180" t="s">
        <v>89</v>
      </c>
      <c r="H17180" t="s">
        <v>93</v>
      </c>
    </row>
    <row r="17181" spans="1:8" x14ac:dyDescent="0.25">
      <c r="A17181" t="s">
        <v>502</v>
      </c>
      <c r="B17181" t="s">
        <v>12440</v>
      </c>
      <c r="C17181" t="s">
        <v>89</v>
      </c>
      <c r="D17181" t="s">
        <v>12441</v>
      </c>
      <c r="E17181" t="s">
        <v>1164</v>
      </c>
      <c r="F17181" t="s">
        <v>89</v>
      </c>
      <c r="G17181" t="s">
        <v>89</v>
      </c>
      <c r="H17181" t="s">
        <v>93</v>
      </c>
    </row>
    <row r="17182" spans="1:8" x14ac:dyDescent="0.25">
      <c r="A17182" t="s">
        <v>502</v>
      </c>
      <c r="B17182" t="s">
        <v>12442</v>
      </c>
      <c r="C17182" t="s">
        <v>89</v>
      </c>
      <c r="D17182" t="s">
        <v>12443</v>
      </c>
      <c r="E17182" t="s">
        <v>1102</v>
      </c>
      <c r="F17182" t="s">
        <v>89</v>
      </c>
      <c r="G17182" t="s">
        <v>89</v>
      </c>
      <c r="H17182" t="s">
        <v>93</v>
      </c>
    </row>
    <row r="17183" spans="1:8" x14ac:dyDescent="0.25">
      <c r="A17183" t="s">
        <v>502</v>
      </c>
      <c r="B17183" t="s">
        <v>12444</v>
      </c>
      <c r="C17183" t="s">
        <v>89</v>
      </c>
      <c r="D17183" t="s">
        <v>89</v>
      </c>
      <c r="E17183" t="s">
        <v>1238</v>
      </c>
      <c r="F17183" t="s">
        <v>89</v>
      </c>
      <c r="G17183" t="s">
        <v>89</v>
      </c>
      <c r="H17183" t="s">
        <v>93</v>
      </c>
    </row>
    <row r="17184" spans="1:8" x14ac:dyDescent="0.25">
      <c r="A17184" t="s">
        <v>502</v>
      </c>
      <c r="B17184" t="s">
        <v>9382</v>
      </c>
      <c r="C17184" t="s">
        <v>89</v>
      </c>
      <c r="D17184" t="s">
        <v>89</v>
      </c>
      <c r="E17184" t="s">
        <v>1105</v>
      </c>
      <c r="F17184" t="s">
        <v>89</v>
      </c>
      <c r="G17184" t="s">
        <v>89</v>
      </c>
      <c r="H17184" t="s">
        <v>93</v>
      </c>
    </row>
    <row r="17185" spans="1:8" x14ac:dyDescent="0.25">
      <c r="A17185" t="s">
        <v>502</v>
      </c>
      <c r="B17185" t="s">
        <v>12445</v>
      </c>
      <c r="C17185" t="s">
        <v>89</v>
      </c>
      <c r="D17185" t="s">
        <v>89</v>
      </c>
      <c r="E17185" t="s">
        <v>1238</v>
      </c>
      <c r="F17185" t="s">
        <v>89</v>
      </c>
      <c r="G17185" t="s">
        <v>89</v>
      </c>
      <c r="H17185" t="s">
        <v>93</v>
      </c>
    </row>
    <row r="17186" spans="1:8" x14ac:dyDescent="0.25">
      <c r="A17186" t="s">
        <v>502</v>
      </c>
      <c r="B17186" t="s">
        <v>8971</v>
      </c>
      <c r="C17186" t="s">
        <v>89</v>
      </c>
      <c r="D17186" t="s">
        <v>89</v>
      </c>
      <c r="E17186" t="s">
        <v>1238</v>
      </c>
      <c r="F17186" t="s">
        <v>89</v>
      </c>
      <c r="G17186" t="s">
        <v>89</v>
      </c>
      <c r="H17186" t="s">
        <v>93</v>
      </c>
    </row>
    <row r="17187" spans="1:8" x14ac:dyDescent="0.25">
      <c r="A17187" t="s">
        <v>502</v>
      </c>
      <c r="B17187" t="s">
        <v>5786</v>
      </c>
      <c r="C17187" t="s">
        <v>89</v>
      </c>
      <c r="D17187" t="s">
        <v>89</v>
      </c>
      <c r="E17187" t="s">
        <v>1105</v>
      </c>
      <c r="F17187" t="s">
        <v>89</v>
      </c>
      <c r="G17187" t="s">
        <v>89</v>
      </c>
      <c r="H17187" t="s">
        <v>93</v>
      </c>
    </row>
    <row r="17188" spans="1:8" x14ac:dyDescent="0.25">
      <c r="A17188" t="s">
        <v>502</v>
      </c>
      <c r="B17188" t="s">
        <v>3503</v>
      </c>
      <c r="C17188" t="s">
        <v>89</v>
      </c>
      <c r="D17188" t="s">
        <v>89</v>
      </c>
      <c r="E17188" t="s">
        <v>1238</v>
      </c>
      <c r="F17188" t="s">
        <v>89</v>
      </c>
      <c r="G17188" t="s">
        <v>89</v>
      </c>
      <c r="H17188" t="s">
        <v>93</v>
      </c>
    </row>
    <row r="17189" spans="1:8" x14ac:dyDescent="0.25">
      <c r="A17189" t="s">
        <v>502</v>
      </c>
      <c r="B17189" t="s">
        <v>12446</v>
      </c>
      <c r="C17189" t="s">
        <v>89</v>
      </c>
      <c r="D17189" t="s">
        <v>89</v>
      </c>
      <c r="E17189" t="s">
        <v>1238</v>
      </c>
      <c r="F17189" t="s">
        <v>89</v>
      </c>
      <c r="G17189" t="s">
        <v>89</v>
      </c>
      <c r="H17189" t="s">
        <v>93</v>
      </c>
    </row>
    <row r="17190" spans="1:8" x14ac:dyDescent="0.25">
      <c r="A17190" t="s">
        <v>502</v>
      </c>
      <c r="B17190" t="s">
        <v>3502</v>
      </c>
      <c r="C17190" t="s">
        <v>89</v>
      </c>
      <c r="D17190" t="s">
        <v>89</v>
      </c>
      <c r="E17190" t="s">
        <v>1238</v>
      </c>
      <c r="F17190" t="s">
        <v>89</v>
      </c>
      <c r="G17190" t="s">
        <v>89</v>
      </c>
      <c r="H17190" t="s">
        <v>93</v>
      </c>
    </row>
    <row r="17191" spans="1:8" x14ac:dyDescent="0.25">
      <c r="A17191" t="s">
        <v>502</v>
      </c>
      <c r="B17191" t="s">
        <v>3505</v>
      </c>
      <c r="C17191" t="s">
        <v>89</v>
      </c>
      <c r="D17191" t="s">
        <v>89</v>
      </c>
      <c r="E17191" t="s">
        <v>1238</v>
      </c>
      <c r="F17191" t="s">
        <v>89</v>
      </c>
      <c r="G17191" t="s">
        <v>89</v>
      </c>
      <c r="H17191" t="s">
        <v>93</v>
      </c>
    </row>
    <row r="17192" spans="1:8" x14ac:dyDescent="0.25">
      <c r="A17192" t="s">
        <v>502</v>
      </c>
      <c r="B17192" t="s">
        <v>12447</v>
      </c>
      <c r="C17192" t="s">
        <v>89</v>
      </c>
      <c r="D17192" t="s">
        <v>89</v>
      </c>
      <c r="E17192" t="s">
        <v>1238</v>
      </c>
      <c r="F17192" t="s">
        <v>89</v>
      </c>
      <c r="G17192" t="s">
        <v>89</v>
      </c>
      <c r="H17192" t="s">
        <v>93</v>
      </c>
    </row>
    <row r="17193" spans="1:8" x14ac:dyDescent="0.25">
      <c r="A17193" t="s">
        <v>502</v>
      </c>
      <c r="B17193" t="s">
        <v>9528</v>
      </c>
      <c r="C17193" t="s">
        <v>89</v>
      </c>
      <c r="D17193" t="s">
        <v>89</v>
      </c>
      <c r="E17193" t="s">
        <v>1162</v>
      </c>
      <c r="F17193" t="s">
        <v>89</v>
      </c>
      <c r="G17193" t="s">
        <v>89</v>
      </c>
      <c r="H17193" t="s">
        <v>93</v>
      </c>
    </row>
    <row r="17194" spans="1:8" x14ac:dyDescent="0.25">
      <c r="A17194" t="s">
        <v>502</v>
      </c>
      <c r="B17194" t="s">
        <v>3515</v>
      </c>
      <c r="C17194" t="s">
        <v>89</v>
      </c>
      <c r="D17194" t="s">
        <v>89</v>
      </c>
      <c r="E17194" t="s">
        <v>1162</v>
      </c>
      <c r="F17194" t="s">
        <v>89</v>
      </c>
      <c r="G17194" t="s">
        <v>89</v>
      </c>
      <c r="H17194" t="s">
        <v>93</v>
      </c>
    </row>
    <row r="17195" spans="1:8" x14ac:dyDescent="0.25">
      <c r="A17195" t="s">
        <v>502</v>
      </c>
      <c r="B17195" t="s">
        <v>9525</v>
      </c>
      <c r="C17195" t="s">
        <v>89</v>
      </c>
      <c r="D17195" t="s">
        <v>89</v>
      </c>
      <c r="E17195" t="s">
        <v>1162</v>
      </c>
      <c r="F17195" t="s">
        <v>89</v>
      </c>
      <c r="G17195" t="s">
        <v>89</v>
      </c>
      <c r="H17195" t="s">
        <v>93</v>
      </c>
    </row>
    <row r="17196" spans="1:8" x14ac:dyDescent="0.25">
      <c r="A17196" t="s">
        <v>502</v>
      </c>
      <c r="B17196" t="s">
        <v>5846</v>
      </c>
      <c r="C17196" t="s">
        <v>89</v>
      </c>
      <c r="D17196" t="s">
        <v>89</v>
      </c>
      <c r="E17196" t="s">
        <v>1162</v>
      </c>
      <c r="F17196" t="s">
        <v>89</v>
      </c>
      <c r="G17196" t="s">
        <v>89</v>
      </c>
      <c r="H17196" t="s">
        <v>93</v>
      </c>
    </row>
    <row r="17197" spans="1:8" x14ac:dyDescent="0.25">
      <c r="A17197" t="s">
        <v>502</v>
      </c>
      <c r="B17197" t="s">
        <v>12448</v>
      </c>
      <c r="C17197" t="s">
        <v>89</v>
      </c>
      <c r="D17197" t="s">
        <v>89</v>
      </c>
      <c r="E17197" t="s">
        <v>1162</v>
      </c>
      <c r="F17197" t="s">
        <v>89</v>
      </c>
      <c r="G17197" t="s">
        <v>89</v>
      </c>
      <c r="H17197" t="s">
        <v>93</v>
      </c>
    </row>
    <row r="17198" spans="1:8" x14ac:dyDescent="0.25">
      <c r="A17198" t="s">
        <v>502</v>
      </c>
      <c r="B17198" t="s">
        <v>5831</v>
      </c>
      <c r="C17198" t="s">
        <v>89</v>
      </c>
      <c r="D17198" t="s">
        <v>89</v>
      </c>
      <c r="E17198" t="s">
        <v>1162</v>
      </c>
      <c r="F17198" t="s">
        <v>89</v>
      </c>
      <c r="G17198" t="s">
        <v>89</v>
      </c>
      <c r="H17198" t="s">
        <v>93</v>
      </c>
    </row>
    <row r="17199" spans="1:8" x14ac:dyDescent="0.25">
      <c r="A17199" t="s">
        <v>502</v>
      </c>
      <c r="B17199" t="s">
        <v>3520</v>
      </c>
      <c r="C17199" t="s">
        <v>89</v>
      </c>
      <c r="D17199" t="s">
        <v>89</v>
      </c>
      <c r="E17199" t="s">
        <v>1162</v>
      </c>
      <c r="F17199" t="s">
        <v>89</v>
      </c>
      <c r="G17199" t="s">
        <v>89</v>
      </c>
      <c r="H17199" t="s">
        <v>93</v>
      </c>
    </row>
    <row r="17200" spans="1:8" x14ac:dyDescent="0.25">
      <c r="A17200" t="s">
        <v>502</v>
      </c>
      <c r="B17200" t="s">
        <v>2118</v>
      </c>
      <c r="C17200" t="s">
        <v>89</v>
      </c>
      <c r="D17200" t="s">
        <v>1117</v>
      </c>
      <c r="E17200" t="s">
        <v>1100</v>
      </c>
      <c r="F17200" t="s">
        <v>89</v>
      </c>
      <c r="G17200" t="s">
        <v>89</v>
      </c>
      <c r="H17200" t="s">
        <v>93</v>
      </c>
    </row>
    <row r="17201" spans="1:8" x14ac:dyDescent="0.25">
      <c r="A17201" t="s">
        <v>502</v>
      </c>
      <c r="B17201" t="s">
        <v>1134</v>
      </c>
      <c r="C17201" t="s">
        <v>89</v>
      </c>
      <c r="D17201" t="s">
        <v>89</v>
      </c>
      <c r="E17201" t="s">
        <v>1162</v>
      </c>
      <c r="F17201" t="s">
        <v>89</v>
      </c>
      <c r="G17201" t="s">
        <v>89</v>
      </c>
      <c r="H17201" t="s">
        <v>93</v>
      </c>
    </row>
    <row r="17202" spans="1:8" x14ac:dyDescent="0.25">
      <c r="A17202" t="s">
        <v>502</v>
      </c>
      <c r="B17202" t="s">
        <v>1122</v>
      </c>
      <c r="C17202" t="s">
        <v>89</v>
      </c>
      <c r="D17202" t="s">
        <v>89</v>
      </c>
      <c r="E17202" t="s">
        <v>1388</v>
      </c>
      <c r="F17202" t="s">
        <v>89</v>
      </c>
      <c r="G17202" t="s">
        <v>89</v>
      </c>
      <c r="H17202" t="s">
        <v>93</v>
      </c>
    </row>
    <row r="17203" spans="1:8" x14ac:dyDescent="0.25">
      <c r="A17203" t="s">
        <v>502</v>
      </c>
      <c r="B17203" t="s">
        <v>1124</v>
      </c>
      <c r="C17203" t="s">
        <v>89</v>
      </c>
      <c r="D17203" t="s">
        <v>89</v>
      </c>
      <c r="E17203" t="s">
        <v>1388</v>
      </c>
      <c r="F17203" t="s">
        <v>89</v>
      </c>
      <c r="G17203" t="s">
        <v>89</v>
      </c>
      <c r="H17203" t="s">
        <v>93</v>
      </c>
    </row>
    <row r="17204" spans="1:8" x14ac:dyDescent="0.25">
      <c r="A17204" t="s">
        <v>502</v>
      </c>
      <c r="B17204" t="s">
        <v>1125</v>
      </c>
      <c r="C17204" t="s">
        <v>89</v>
      </c>
      <c r="D17204" t="s">
        <v>89</v>
      </c>
      <c r="E17204" t="s">
        <v>1388</v>
      </c>
      <c r="F17204" t="s">
        <v>89</v>
      </c>
      <c r="G17204" t="s">
        <v>89</v>
      </c>
      <c r="H17204" t="s">
        <v>93</v>
      </c>
    </row>
    <row r="17205" spans="1:8" x14ac:dyDescent="0.25">
      <c r="A17205" t="s">
        <v>502</v>
      </c>
      <c r="B17205" t="s">
        <v>1127</v>
      </c>
      <c r="C17205" t="s">
        <v>89</v>
      </c>
      <c r="D17205" t="s">
        <v>89</v>
      </c>
      <c r="E17205" t="s">
        <v>1388</v>
      </c>
      <c r="F17205" t="s">
        <v>89</v>
      </c>
      <c r="G17205" t="s">
        <v>89</v>
      </c>
      <c r="H17205" t="s">
        <v>93</v>
      </c>
    </row>
    <row r="17206" spans="1:8" x14ac:dyDescent="0.25">
      <c r="A17206" t="s">
        <v>502</v>
      </c>
      <c r="B17206" t="s">
        <v>1128</v>
      </c>
      <c r="C17206" t="s">
        <v>89</v>
      </c>
      <c r="D17206" t="s">
        <v>89</v>
      </c>
      <c r="E17206" t="s">
        <v>1218</v>
      </c>
      <c r="F17206" t="s">
        <v>89</v>
      </c>
      <c r="G17206" t="s">
        <v>89</v>
      </c>
      <c r="H17206" t="s">
        <v>93</v>
      </c>
    </row>
    <row r="17207" spans="1:8" x14ac:dyDescent="0.25">
      <c r="A17207" t="s">
        <v>502</v>
      </c>
      <c r="B17207" t="s">
        <v>12449</v>
      </c>
      <c r="C17207" t="s">
        <v>89</v>
      </c>
      <c r="D17207" t="s">
        <v>89</v>
      </c>
      <c r="E17207" t="s">
        <v>1135</v>
      </c>
      <c r="F17207" t="s">
        <v>89</v>
      </c>
      <c r="G17207" t="s">
        <v>89</v>
      </c>
      <c r="H17207" t="s">
        <v>93</v>
      </c>
    </row>
    <row r="17208" spans="1:8" x14ac:dyDescent="0.25">
      <c r="A17208" t="s">
        <v>502</v>
      </c>
      <c r="B17208" t="s">
        <v>1130</v>
      </c>
      <c r="C17208" t="s">
        <v>89</v>
      </c>
      <c r="D17208" t="s">
        <v>89</v>
      </c>
      <c r="E17208" t="s">
        <v>1129</v>
      </c>
      <c r="F17208" t="s">
        <v>89</v>
      </c>
      <c r="G17208" t="s">
        <v>89</v>
      </c>
      <c r="H17208" t="s">
        <v>93</v>
      </c>
    </row>
    <row r="17209" spans="1:8" x14ac:dyDescent="0.25">
      <c r="A17209" t="s">
        <v>502</v>
      </c>
      <c r="B17209" t="s">
        <v>1132</v>
      </c>
      <c r="C17209" t="s">
        <v>89</v>
      </c>
      <c r="D17209" t="s">
        <v>89</v>
      </c>
      <c r="E17209" t="s">
        <v>1133</v>
      </c>
      <c r="F17209" t="s">
        <v>89</v>
      </c>
      <c r="G17209" t="s">
        <v>89</v>
      </c>
      <c r="H17209" t="s">
        <v>93</v>
      </c>
    </row>
    <row r="17210" spans="1:8" x14ac:dyDescent="0.25">
      <c r="A17210" t="s">
        <v>502</v>
      </c>
      <c r="B17210" t="s">
        <v>1138</v>
      </c>
      <c r="C17210" t="s">
        <v>89</v>
      </c>
      <c r="D17210" t="s">
        <v>89</v>
      </c>
      <c r="E17210" t="s">
        <v>1139</v>
      </c>
      <c r="F17210" t="s">
        <v>89</v>
      </c>
      <c r="G17210" t="s">
        <v>89</v>
      </c>
      <c r="H17210" t="s">
        <v>93</v>
      </c>
    </row>
    <row r="17211" spans="1:8" x14ac:dyDescent="0.25">
      <c r="A17211" t="s">
        <v>503</v>
      </c>
      <c r="B17211" t="s">
        <v>2794</v>
      </c>
      <c r="C17211" t="s">
        <v>89</v>
      </c>
      <c r="D17211" t="s">
        <v>12450</v>
      </c>
      <c r="E17211" t="s">
        <v>1238</v>
      </c>
      <c r="F17211" t="s">
        <v>89</v>
      </c>
      <c r="G17211" t="s">
        <v>89</v>
      </c>
      <c r="H17211" t="s">
        <v>93</v>
      </c>
    </row>
    <row r="17212" spans="1:8" x14ac:dyDescent="0.25">
      <c r="A17212" t="s">
        <v>503</v>
      </c>
      <c r="B17212" t="s">
        <v>12451</v>
      </c>
      <c r="C17212" t="s">
        <v>89</v>
      </c>
      <c r="D17212" t="s">
        <v>12452</v>
      </c>
      <c r="E17212" t="s">
        <v>1205</v>
      </c>
      <c r="F17212" t="s">
        <v>89</v>
      </c>
      <c r="G17212" t="s">
        <v>89</v>
      </c>
      <c r="H17212" t="s">
        <v>93</v>
      </c>
    </row>
    <row r="17213" spans="1:8" x14ac:dyDescent="0.25">
      <c r="A17213" t="s">
        <v>503</v>
      </c>
      <c r="B17213" t="s">
        <v>2805</v>
      </c>
      <c r="C17213" t="s">
        <v>89</v>
      </c>
      <c r="D17213" t="s">
        <v>12453</v>
      </c>
      <c r="E17213" t="s">
        <v>1238</v>
      </c>
      <c r="F17213" t="s">
        <v>89</v>
      </c>
      <c r="G17213" t="s">
        <v>89</v>
      </c>
      <c r="H17213" t="s">
        <v>93</v>
      </c>
    </row>
    <row r="17214" spans="1:8" x14ac:dyDescent="0.25">
      <c r="A17214" t="s">
        <v>503</v>
      </c>
      <c r="B17214" t="s">
        <v>12454</v>
      </c>
      <c r="C17214" t="s">
        <v>89</v>
      </c>
      <c r="D17214" t="s">
        <v>12455</v>
      </c>
      <c r="E17214" t="s">
        <v>1205</v>
      </c>
      <c r="F17214" t="s">
        <v>89</v>
      </c>
      <c r="G17214" t="s">
        <v>89</v>
      </c>
      <c r="H17214" t="s">
        <v>93</v>
      </c>
    </row>
    <row r="17215" spans="1:8" x14ac:dyDescent="0.25">
      <c r="A17215" t="s">
        <v>503</v>
      </c>
      <c r="B17215" t="s">
        <v>12456</v>
      </c>
      <c r="C17215" t="s">
        <v>89</v>
      </c>
      <c r="D17215" t="s">
        <v>12450</v>
      </c>
      <c r="E17215" t="s">
        <v>1194</v>
      </c>
      <c r="F17215" t="s">
        <v>89</v>
      </c>
      <c r="G17215" t="s">
        <v>89</v>
      </c>
      <c r="H17215" t="s">
        <v>93</v>
      </c>
    </row>
    <row r="17216" spans="1:8" x14ac:dyDescent="0.25">
      <c r="A17216" t="s">
        <v>503</v>
      </c>
      <c r="B17216" t="s">
        <v>12457</v>
      </c>
      <c r="C17216" t="s">
        <v>89</v>
      </c>
      <c r="D17216" t="s">
        <v>12458</v>
      </c>
      <c r="E17216" t="s">
        <v>1485</v>
      </c>
      <c r="F17216" t="s">
        <v>89</v>
      </c>
      <c r="G17216" t="s">
        <v>89</v>
      </c>
      <c r="H17216" t="s">
        <v>93</v>
      </c>
    </row>
    <row r="17217" spans="1:8" x14ac:dyDescent="0.25">
      <c r="A17217" t="s">
        <v>503</v>
      </c>
      <c r="B17217" t="s">
        <v>12459</v>
      </c>
      <c r="C17217" t="s">
        <v>89</v>
      </c>
      <c r="D17217" t="s">
        <v>12460</v>
      </c>
      <c r="E17217" t="s">
        <v>1742</v>
      </c>
      <c r="F17217" t="s">
        <v>89</v>
      </c>
      <c r="G17217" t="s">
        <v>89</v>
      </c>
      <c r="H17217" t="s">
        <v>93</v>
      </c>
    </row>
    <row r="17218" spans="1:8" x14ac:dyDescent="0.25">
      <c r="A17218" t="s">
        <v>503</v>
      </c>
      <c r="B17218" t="s">
        <v>12461</v>
      </c>
      <c r="C17218" t="s">
        <v>89</v>
      </c>
      <c r="D17218" t="s">
        <v>12462</v>
      </c>
      <c r="E17218" t="s">
        <v>1485</v>
      </c>
      <c r="F17218" t="s">
        <v>89</v>
      </c>
      <c r="G17218" t="s">
        <v>89</v>
      </c>
      <c r="H17218" t="s">
        <v>93</v>
      </c>
    </row>
    <row r="17219" spans="1:8" x14ac:dyDescent="0.25">
      <c r="A17219" t="s">
        <v>503</v>
      </c>
      <c r="B17219" t="s">
        <v>12463</v>
      </c>
      <c r="C17219" t="s">
        <v>89</v>
      </c>
      <c r="D17219" t="s">
        <v>12464</v>
      </c>
      <c r="E17219" t="s">
        <v>1742</v>
      </c>
      <c r="F17219" t="s">
        <v>89</v>
      </c>
      <c r="G17219" t="s">
        <v>89</v>
      </c>
      <c r="H17219" t="s">
        <v>93</v>
      </c>
    </row>
    <row r="17220" spans="1:8" x14ac:dyDescent="0.25">
      <c r="A17220" t="s">
        <v>503</v>
      </c>
      <c r="B17220" t="s">
        <v>12465</v>
      </c>
      <c r="C17220" t="s">
        <v>89</v>
      </c>
      <c r="D17220" t="s">
        <v>12466</v>
      </c>
      <c r="E17220" t="s">
        <v>1485</v>
      </c>
      <c r="F17220" t="s">
        <v>89</v>
      </c>
      <c r="G17220" t="s">
        <v>89</v>
      </c>
      <c r="H17220" t="s">
        <v>93</v>
      </c>
    </row>
    <row r="17221" spans="1:8" x14ac:dyDescent="0.25">
      <c r="A17221" t="s">
        <v>503</v>
      </c>
      <c r="B17221" t="s">
        <v>2172</v>
      </c>
      <c r="C17221" t="s">
        <v>89</v>
      </c>
      <c r="D17221" t="s">
        <v>12467</v>
      </c>
      <c r="E17221" t="s">
        <v>1524</v>
      </c>
      <c r="F17221" t="s">
        <v>89</v>
      </c>
      <c r="G17221" t="s">
        <v>89</v>
      </c>
      <c r="H17221" t="s">
        <v>93</v>
      </c>
    </row>
    <row r="17222" spans="1:8" x14ac:dyDescent="0.25">
      <c r="A17222" t="s">
        <v>503</v>
      </c>
      <c r="B17222" t="s">
        <v>12468</v>
      </c>
      <c r="C17222" t="s">
        <v>89</v>
      </c>
      <c r="D17222" t="s">
        <v>12469</v>
      </c>
      <c r="E17222" t="s">
        <v>1524</v>
      </c>
      <c r="F17222" t="s">
        <v>89</v>
      </c>
      <c r="G17222" t="s">
        <v>89</v>
      </c>
      <c r="H17222" t="s">
        <v>93</v>
      </c>
    </row>
    <row r="17223" spans="1:8" x14ac:dyDescent="0.25">
      <c r="A17223" t="s">
        <v>503</v>
      </c>
      <c r="B17223" t="s">
        <v>12470</v>
      </c>
      <c r="C17223" t="s">
        <v>89</v>
      </c>
      <c r="D17223" t="s">
        <v>12471</v>
      </c>
      <c r="E17223" t="s">
        <v>1524</v>
      </c>
      <c r="F17223" t="s">
        <v>89</v>
      </c>
      <c r="G17223" t="s">
        <v>89</v>
      </c>
      <c r="H17223" t="s">
        <v>93</v>
      </c>
    </row>
    <row r="17224" spans="1:8" x14ac:dyDescent="0.25">
      <c r="A17224" t="s">
        <v>503</v>
      </c>
      <c r="B17224" t="s">
        <v>12472</v>
      </c>
      <c r="C17224" t="s">
        <v>89</v>
      </c>
      <c r="D17224" t="s">
        <v>12473</v>
      </c>
      <c r="E17224" t="s">
        <v>1142</v>
      </c>
      <c r="F17224" t="s">
        <v>89</v>
      </c>
      <c r="G17224" t="s">
        <v>89</v>
      </c>
      <c r="H17224" t="s">
        <v>93</v>
      </c>
    </row>
    <row r="17225" spans="1:8" x14ac:dyDescent="0.25">
      <c r="A17225" t="s">
        <v>503</v>
      </c>
      <c r="B17225" t="s">
        <v>12474</v>
      </c>
      <c r="C17225" t="s">
        <v>89</v>
      </c>
      <c r="D17225" t="s">
        <v>12475</v>
      </c>
      <c r="E17225" t="s">
        <v>1524</v>
      </c>
      <c r="F17225" t="s">
        <v>89</v>
      </c>
      <c r="G17225" t="s">
        <v>89</v>
      </c>
      <c r="H17225" t="s">
        <v>93</v>
      </c>
    </row>
    <row r="17226" spans="1:8" x14ac:dyDescent="0.25">
      <c r="A17226" t="s">
        <v>503</v>
      </c>
      <c r="B17226" t="s">
        <v>12454</v>
      </c>
      <c r="C17226" t="s">
        <v>89</v>
      </c>
      <c r="D17226" t="s">
        <v>12455</v>
      </c>
      <c r="E17226" t="s">
        <v>1205</v>
      </c>
      <c r="F17226" t="s">
        <v>89</v>
      </c>
      <c r="G17226" t="s">
        <v>89</v>
      </c>
      <c r="H17226" t="s">
        <v>93</v>
      </c>
    </row>
    <row r="17227" spans="1:8" x14ac:dyDescent="0.25">
      <c r="A17227" t="s">
        <v>503</v>
      </c>
      <c r="B17227" t="s">
        <v>12476</v>
      </c>
      <c r="C17227" t="s">
        <v>89</v>
      </c>
      <c r="D17227" t="s">
        <v>12477</v>
      </c>
      <c r="E17227" t="s">
        <v>1205</v>
      </c>
      <c r="F17227" t="s">
        <v>89</v>
      </c>
      <c r="G17227" t="s">
        <v>89</v>
      </c>
      <c r="H17227" t="s">
        <v>93</v>
      </c>
    </row>
    <row r="17228" spans="1:8" x14ac:dyDescent="0.25">
      <c r="A17228" t="s">
        <v>503</v>
      </c>
      <c r="B17228" t="s">
        <v>12451</v>
      </c>
      <c r="C17228" t="s">
        <v>89</v>
      </c>
      <c r="D17228" t="s">
        <v>12452</v>
      </c>
      <c r="E17228" t="s">
        <v>1205</v>
      </c>
      <c r="F17228" t="s">
        <v>89</v>
      </c>
      <c r="G17228" t="s">
        <v>89</v>
      </c>
      <c r="H17228" t="s">
        <v>93</v>
      </c>
    </row>
    <row r="17229" spans="1:8" x14ac:dyDescent="0.25">
      <c r="A17229" t="s">
        <v>503</v>
      </c>
      <c r="B17229" t="s">
        <v>12478</v>
      </c>
      <c r="C17229" t="s">
        <v>89</v>
      </c>
      <c r="D17229" t="s">
        <v>12479</v>
      </c>
      <c r="E17229" t="s">
        <v>1265</v>
      </c>
      <c r="F17229" t="s">
        <v>89</v>
      </c>
      <c r="G17229" t="s">
        <v>89</v>
      </c>
      <c r="H17229" t="s">
        <v>93</v>
      </c>
    </row>
    <row r="17230" spans="1:8" x14ac:dyDescent="0.25">
      <c r="A17230" t="s">
        <v>503</v>
      </c>
      <c r="B17230" t="s">
        <v>1144</v>
      </c>
      <c r="C17230" t="s">
        <v>89</v>
      </c>
      <c r="D17230" t="s">
        <v>12480</v>
      </c>
      <c r="E17230" t="s">
        <v>1097</v>
      </c>
      <c r="F17230" t="s">
        <v>89</v>
      </c>
      <c r="G17230" t="s">
        <v>89</v>
      </c>
      <c r="H17230" t="s">
        <v>93</v>
      </c>
    </row>
    <row r="17231" spans="1:8" x14ac:dyDescent="0.25">
      <c r="A17231" t="s">
        <v>503</v>
      </c>
      <c r="B17231" t="s">
        <v>9150</v>
      </c>
      <c r="C17231" t="s">
        <v>89</v>
      </c>
      <c r="D17231" t="s">
        <v>12480</v>
      </c>
      <c r="E17231" t="s">
        <v>1097</v>
      </c>
      <c r="F17231" t="s">
        <v>89</v>
      </c>
      <c r="G17231" t="s">
        <v>89</v>
      </c>
      <c r="H17231" t="s">
        <v>93</v>
      </c>
    </row>
    <row r="17232" spans="1:8" x14ac:dyDescent="0.25">
      <c r="A17232" t="s">
        <v>503</v>
      </c>
      <c r="B17232" t="s">
        <v>2785</v>
      </c>
      <c r="C17232" t="s">
        <v>89</v>
      </c>
      <c r="D17232" t="s">
        <v>12481</v>
      </c>
      <c r="E17232" t="s">
        <v>1097</v>
      </c>
      <c r="F17232" t="s">
        <v>89</v>
      </c>
      <c r="G17232" t="s">
        <v>89</v>
      </c>
      <c r="H17232" t="s">
        <v>93</v>
      </c>
    </row>
    <row r="17233" spans="1:8" x14ac:dyDescent="0.25">
      <c r="A17233" t="s">
        <v>503</v>
      </c>
      <c r="B17233" t="s">
        <v>11119</v>
      </c>
      <c r="C17233" t="s">
        <v>89</v>
      </c>
      <c r="D17233" t="s">
        <v>12480</v>
      </c>
      <c r="E17233" t="s">
        <v>1485</v>
      </c>
      <c r="F17233" t="s">
        <v>89</v>
      </c>
      <c r="G17233" t="s">
        <v>89</v>
      </c>
      <c r="H17233" t="s">
        <v>93</v>
      </c>
    </row>
    <row r="17234" spans="1:8" x14ac:dyDescent="0.25">
      <c r="A17234" t="s">
        <v>503</v>
      </c>
      <c r="B17234" t="s">
        <v>12482</v>
      </c>
      <c r="C17234" t="s">
        <v>89</v>
      </c>
      <c r="D17234" t="s">
        <v>12483</v>
      </c>
      <c r="E17234" t="s">
        <v>1485</v>
      </c>
      <c r="F17234" t="s">
        <v>89</v>
      </c>
      <c r="G17234" t="s">
        <v>89</v>
      </c>
      <c r="H17234" t="s">
        <v>93</v>
      </c>
    </row>
    <row r="17235" spans="1:8" x14ac:dyDescent="0.25">
      <c r="A17235" t="s">
        <v>503</v>
      </c>
      <c r="B17235" t="s">
        <v>12484</v>
      </c>
      <c r="C17235" t="s">
        <v>89</v>
      </c>
      <c r="D17235" t="s">
        <v>12480</v>
      </c>
      <c r="E17235" t="s">
        <v>1485</v>
      </c>
      <c r="F17235" t="s">
        <v>89</v>
      </c>
      <c r="G17235" t="s">
        <v>89</v>
      </c>
      <c r="H17235" t="s">
        <v>93</v>
      </c>
    </row>
    <row r="17236" spans="1:8" x14ac:dyDescent="0.25">
      <c r="A17236" t="s">
        <v>503</v>
      </c>
      <c r="B17236" t="s">
        <v>12485</v>
      </c>
      <c r="C17236" t="s">
        <v>89</v>
      </c>
      <c r="D17236" t="s">
        <v>12486</v>
      </c>
      <c r="E17236" t="s">
        <v>1093</v>
      </c>
      <c r="F17236" t="s">
        <v>89</v>
      </c>
      <c r="G17236" t="s">
        <v>89</v>
      </c>
      <c r="H17236" t="s">
        <v>93</v>
      </c>
    </row>
    <row r="17237" spans="1:8" x14ac:dyDescent="0.25">
      <c r="A17237" t="s">
        <v>503</v>
      </c>
      <c r="B17237" t="s">
        <v>12487</v>
      </c>
      <c r="C17237" t="s">
        <v>89</v>
      </c>
      <c r="D17237" t="s">
        <v>12453</v>
      </c>
      <c r="E17237" t="s">
        <v>1093</v>
      </c>
      <c r="F17237" t="s">
        <v>89</v>
      </c>
      <c r="G17237" t="s">
        <v>89</v>
      </c>
      <c r="H17237" t="s">
        <v>93</v>
      </c>
    </row>
    <row r="17238" spans="1:8" x14ac:dyDescent="0.25">
      <c r="A17238" t="s">
        <v>503</v>
      </c>
      <c r="B17238" t="s">
        <v>12488</v>
      </c>
      <c r="C17238" t="s">
        <v>89</v>
      </c>
      <c r="D17238" t="s">
        <v>12450</v>
      </c>
      <c r="E17238" t="s">
        <v>1093</v>
      </c>
      <c r="F17238" t="s">
        <v>89</v>
      </c>
      <c r="G17238" t="s">
        <v>89</v>
      </c>
      <c r="H17238" t="s">
        <v>93</v>
      </c>
    </row>
    <row r="17239" spans="1:8" x14ac:dyDescent="0.25">
      <c r="A17239" t="s">
        <v>503</v>
      </c>
      <c r="B17239" t="s">
        <v>12456</v>
      </c>
      <c r="C17239" t="s">
        <v>89</v>
      </c>
      <c r="D17239" t="s">
        <v>12450</v>
      </c>
      <c r="E17239" t="s">
        <v>1194</v>
      </c>
      <c r="F17239" t="s">
        <v>89</v>
      </c>
      <c r="G17239" t="s">
        <v>89</v>
      </c>
      <c r="H17239" t="s">
        <v>93</v>
      </c>
    </row>
    <row r="17240" spans="1:8" x14ac:dyDescent="0.25">
      <c r="A17240" t="s">
        <v>503</v>
      </c>
      <c r="B17240" t="s">
        <v>2794</v>
      </c>
      <c r="C17240" t="s">
        <v>89</v>
      </c>
      <c r="D17240" t="s">
        <v>12450</v>
      </c>
      <c r="E17240" t="s">
        <v>1238</v>
      </c>
      <c r="F17240" t="s">
        <v>89</v>
      </c>
      <c r="G17240" t="s">
        <v>89</v>
      </c>
      <c r="H17240" t="s">
        <v>93</v>
      </c>
    </row>
    <row r="17241" spans="1:8" x14ac:dyDescent="0.25">
      <c r="A17241" t="s">
        <v>503</v>
      </c>
      <c r="B17241" t="s">
        <v>2805</v>
      </c>
      <c r="C17241" t="s">
        <v>89</v>
      </c>
      <c r="D17241" t="s">
        <v>12453</v>
      </c>
      <c r="E17241" t="s">
        <v>1238</v>
      </c>
      <c r="F17241" t="s">
        <v>89</v>
      </c>
      <c r="G17241" t="s">
        <v>89</v>
      </c>
      <c r="H17241" t="s">
        <v>93</v>
      </c>
    </row>
    <row r="17242" spans="1:8" x14ac:dyDescent="0.25">
      <c r="A17242" t="s">
        <v>503</v>
      </c>
      <c r="B17242" t="s">
        <v>4818</v>
      </c>
      <c r="C17242" t="s">
        <v>89</v>
      </c>
      <c r="D17242" t="s">
        <v>12486</v>
      </c>
      <c r="E17242" t="s">
        <v>1238</v>
      </c>
      <c r="F17242" t="s">
        <v>89</v>
      </c>
      <c r="G17242" t="s">
        <v>89</v>
      </c>
      <c r="H17242" t="s">
        <v>93</v>
      </c>
    </row>
    <row r="17243" spans="1:8" x14ac:dyDescent="0.25">
      <c r="A17243" t="s">
        <v>503</v>
      </c>
      <c r="B17243" t="s">
        <v>8750</v>
      </c>
      <c r="C17243" t="s">
        <v>89</v>
      </c>
      <c r="D17243" t="s">
        <v>12489</v>
      </c>
      <c r="E17243" t="s">
        <v>1097</v>
      </c>
      <c r="F17243" t="s">
        <v>89</v>
      </c>
      <c r="G17243" t="s">
        <v>89</v>
      </c>
      <c r="H17243" t="s">
        <v>93</v>
      </c>
    </row>
    <row r="17244" spans="1:8" x14ac:dyDescent="0.25">
      <c r="A17244" t="s">
        <v>503</v>
      </c>
      <c r="B17244" t="s">
        <v>1197</v>
      </c>
      <c r="C17244" t="s">
        <v>89</v>
      </c>
      <c r="D17244" t="s">
        <v>89</v>
      </c>
      <c r="E17244" t="s">
        <v>1233</v>
      </c>
      <c r="F17244" t="s">
        <v>89</v>
      </c>
      <c r="G17244" t="s">
        <v>89</v>
      </c>
      <c r="H17244" t="s">
        <v>93</v>
      </c>
    </row>
    <row r="17245" spans="1:8" x14ac:dyDescent="0.25">
      <c r="A17245" t="s">
        <v>503</v>
      </c>
      <c r="B17245" t="s">
        <v>12490</v>
      </c>
      <c r="C17245" t="s">
        <v>89</v>
      </c>
      <c r="D17245" t="s">
        <v>89</v>
      </c>
      <c r="E17245" t="s">
        <v>1131</v>
      </c>
      <c r="F17245" t="s">
        <v>89</v>
      </c>
      <c r="G17245" t="s">
        <v>89</v>
      </c>
      <c r="H17245" t="s">
        <v>93</v>
      </c>
    </row>
    <row r="17246" spans="1:8" x14ac:dyDescent="0.25">
      <c r="A17246" t="s">
        <v>503</v>
      </c>
      <c r="B17246" t="s">
        <v>1122</v>
      </c>
      <c r="C17246" t="s">
        <v>89</v>
      </c>
      <c r="D17246" t="s">
        <v>89</v>
      </c>
      <c r="E17246" t="s">
        <v>1218</v>
      </c>
      <c r="F17246" t="s">
        <v>89</v>
      </c>
      <c r="G17246" t="s">
        <v>89</v>
      </c>
      <c r="H17246" t="s">
        <v>93</v>
      </c>
    </row>
    <row r="17247" spans="1:8" x14ac:dyDescent="0.25">
      <c r="A17247" t="s">
        <v>503</v>
      </c>
      <c r="B17247" t="s">
        <v>1332</v>
      </c>
      <c r="C17247" t="s">
        <v>89</v>
      </c>
      <c r="D17247" t="s">
        <v>89</v>
      </c>
      <c r="E17247" t="s">
        <v>1218</v>
      </c>
      <c r="F17247" t="s">
        <v>89</v>
      </c>
      <c r="G17247" t="s">
        <v>89</v>
      </c>
      <c r="H17247" t="s">
        <v>93</v>
      </c>
    </row>
    <row r="17248" spans="1:8" x14ac:dyDescent="0.25">
      <c r="A17248" t="s">
        <v>503</v>
      </c>
      <c r="B17248" t="s">
        <v>1124</v>
      </c>
      <c r="C17248" t="s">
        <v>89</v>
      </c>
      <c r="D17248" t="s">
        <v>89</v>
      </c>
      <c r="E17248" t="s">
        <v>1218</v>
      </c>
      <c r="F17248" t="s">
        <v>89</v>
      </c>
      <c r="G17248" t="s">
        <v>89</v>
      </c>
      <c r="H17248" t="s">
        <v>93</v>
      </c>
    </row>
    <row r="17249" spans="1:8" x14ac:dyDescent="0.25">
      <c r="A17249" t="s">
        <v>503</v>
      </c>
      <c r="B17249" t="s">
        <v>1125</v>
      </c>
      <c r="C17249" t="s">
        <v>89</v>
      </c>
      <c r="D17249" t="s">
        <v>89</v>
      </c>
      <c r="E17249" t="s">
        <v>1218</v>
      </c>
      <c r="F17249" t="s">
        <v>89</v>
      </c>
      <c r="G17249" t="s">
        <v>89</v>
      </c>
      <c r="H17249" t="s">
        <v>93</v>
      </c>
    </row>
    <row r="17250" spans="1:8" x14ac:dyDescent="0.25">
      <c r="A17250" t="s">
        <v>503</v>
      </c>
      <c r="B17250" t="s">
        <v>1200</v>
      </c>
      <c r="C17250" t="s">
        <v>89</v>
      </c>
      <c r="D17250" t="s">
        <v>89</v>
      </c>
      <c r="E17250" t="s">
        <v>1202</v>
      </c>
      <c r="F17250" t="s">
        <v>89</v>
      </c>
      <c r="G17250" t="s">
        <v>89</v>
      </c>
      <c r="H17250" t="s">
        <v>93</v>
      </c>
    </row>
    <row r="17251" spans="1:8" x14ac:dyDescent="0.25">
      <c r="A17251" t="s">
        <v>503</v>
      </c>
      <c r="B17251" t="s">
        <v>1132</v>
      </c>
      <c r="C17251" t="s">
        <v>89</v>
      </c>
      <c r="D17251" t="s">
        <v>89</v>
      </c>
      <c r="E17251" t="s">
        <v>1133</v>
      </c>
      <c r="F17251" t="s">
        <v>89</v>
      </c>
      <c r="G17251" t="s">
        <v>89</v>
      </c>
      <c r="H17251" t="s">
        <v>93</v>
      </c>
    </row>
    <row r="17252" spans="1:8" x14ac:dyDescent="0.25">
      <c r="A17252" t="s">
        <v>503</v>
      </c>
      <c r="B17252" t="s">
        <v>1268</v>
      </c>
      <c r="C17252" t="s">
        <v>89</v>
      </c>
      <c r="D17252" t="s">
        <v>89</v>
      </c>
      <c r="E17252" t="s">
        <v>1335</v>
      </c>
      <c r="F17252" t="s">
        <v>89</v>
      </c>
      <c r="G17252" t="s">
        <v>89</v>
      </c>
      <c r="H17252" t="s">
        <v>93</v>
      </c>
    </row>
    <row r="17253" spans="1:8" x14ac:dyDescent="0.25">
      <c r="A17253" t="s">
        <v>503</v>
      </c>
      <c r="B17253" t="s">
        <v>1138</v>
      </c>
      <c r="C17253" t="s">
        <v>89</v>
      </c>
      <c r="D17253" t="s">
        <v>89</v>
      </c>
      <c r="E17253" t="s">
        <v>1139</v>
      </c>
      <c r="F17253" t="s">
        <v>89</v>
      </c>
      <c r="G17253" t="s">
        <v>89</v>
      </c>
      <c r="H17253" t="s">
        <v>93</v>
      </c>
    </row>
    <row r="17254" spans="1:8" x14ac:dyDescent="0.25">
      <c r="A17254" t="s">
        <v>504</v>
      </c>
      <c r="B17254" t="s">
        <v>5484</v>
      </c>
      <c r="C17254" t="s">
        <v>89</v>
      </c>
      <c r="D17254" t="s">
        <v>12491</v>
      </c>
      <c r="E17254" t="s">
        <v>1119</v>
      </c>
      <c r="F17254" t="s">
        <v>89</v>
      </c>
      <c r="G17254" t="s">
        <v>89</v>
      </c>
      <c r="H17254" t="s">
        <v>93</v>
      </c>
    </row>
    <row r="17255" spans="1:8" x14ac:dyDescent="0.25">
      <c r="A17255" t="s">
        <v>504</v>
      </c>
      <c r="B17255" t="s">
        <v>5485</v>
      </c>
      <c r="C17255" t="s">
        <v>89</v>
      </c>
      <c r="D17255" t="s">
        <v>12491</v>
      </c>
      <c r="E17255" t="s">
        <v>1770</v>
      </c>
      <c r="F17255" t="s">
        <v>89</v>
      </c>
      <c r="G17255" t="s">
        <v>89</v>
      </c>
      <c r="H17255" t="s">
        <v>93</v>
      </c>
    </row>
    <row r="17256" spans="1:8" x14ac:dyDescent="0.25">
      <c r="A17256" t="s">
        <v>504</v>
      </c>
      <c r="B17256" t="s">
        <v>5482</v>
      </c>
      <c r="C17256" t="s">
        <v>89</v>
      </c>
      <c r="D17256" t="s">
        <v>12491</v>
      </c>
      <c r="E17256" t="s">
        <v>2449</v>
      </c>
      <c r="F17256" t="s">
        <v>89</v>
      </c>
      <c r="G17256" t="s">
        <v>89</v>
      </c>
      <c r="H17256" t="s">
        <v>93</v>
      </c>
    </row>
    <row r="17257" spans="1:8" x14ac:dyDescent="0.25">
      <c r="A17257" t="s">
        <v>504</v>
      </c>
      <c r="B17257" t="s">
        <v>9364</v>
      </c>
      <c r="C17257" t="s">
        <v>89</v>
      </c>
      <c r="D17257" t="s">
        <v>9362</v>
      </c>
      <c r="E17257" t="s">
        <v>1115</v>
      </c>
      <c r="F17257" t="s">
        <v>89</v>
      </c>
      <c r="G17257" t="s">
        <v>89</v>
      </c>
      <c r="H17257" t="s">
        <v>93</v>
      </c>
    </row>
    <row r="17258" spans="1:8" x14ac:dyDescent="0.25">
      <c r="A17258" t="s">
        <v>504</v>
      </c>
      <c r="B17258" t="s">
        <v>1768</v>
      </c>
      <c r="C17258" t="s">
        <v>89</v>
      </c>
      <c r="D17258" t="s">
        <v>9362</v>
      </c>
      <c r="E17258" t="s">
        <v>1093</v>
      </c>
      <c r="F17258" t="s">
        <v>89</v>
      </c>
      <c r="G17258" t="s">
        <v>89</v>
      </c>
      <c r="H17258" t="s">
        <v>93</v>
      </c>
    </row>
    <row r="17259" spans="1:8" x14ac:dyDescent="0.25">
      <c r="A17259" t="s">
        <v>504</v>
      </c>
      <c r="B17259" t="s">
        <v>12492</v>
      </c>
      <c r="C17259" t="s">
        <v>89</v>
      </c>
      <c r="D17259" t="s">
        <v>9362</v>
      </c>
      <c r="E17259" t="s">
        <v>1093</v>
      </c>
      <c r="F17259" t="s">
        <v>89</v>
      </c>
      <c r="G17259" t="s">
        <v>89</v>
      </c>
      <c r="H17259" t="s">
        <v>93</v>
      </c>
    </row>
    <row r="17260" spans="1:8" x14ac:dyDescent="0.25">
      <c r="A17260" t="s">
        <v>504</v>
      </c>
      <c r="B17260" t="s">
        <v>7636</v>
      </c>
      <c r="C17260" t="s">
        <v>89</v>
      </c>
      <c r="D17260" t="s">
        <v>12493</v>
      </c>
      <c r="E17260" t="s">
        <v>1258</v>
      </c>
      <c r="F17260" t="s">
        <v>89</v>
      </c>
      <c r="G17260" t="s">
        <v>89</v>
      </c>
      <c r="H17260" t="s">
        <v>93</v>
      </c>
    </row>
    <row r="17261" spans="1:8" x14ac:dyDescent="0.25">
      <c r="A17261" t="s">
        <v>504</v>
      </c>
      <c r="B17261" t="s">
        <v>12494</v>
      </c>
      <c r="C17261" t="s">
        <v>89</v>
      </c>
      <c r="D17261" t="s">
        <v>9362</v>
      </c>
      <c r="E17261" t="s">
        <v>1102</v>
      </c>
      <c r="F17261" t="s">
        <v>89</v>
      </c>
      <c r="G17261" t="s">
        <v>89</v>
      </c>
      <c r="H17261" t="s">
        <v>93</v>
      </c>
    </row>
    <row r="17262" spans="1:8" x14ac:dyDescent="0.25">
      <c r="A17262" t="s">
        <v>504</v>
      </c>
      <c r="B17262" t="s">
        <v>8519</v>
      </c>
      <c r="C17262" t="s">
        <v>89</v>
      </c>
      <c r="D17262" t="s">
        <v>12495</v>
      </c>
      <c r="E17262" t="s">
        <v>1231</v>
      </c>
      <c r="F17262" t="s">
        <v>89</v>
      </c>
      <c r="G17262" t="s">
        <v>89</v>
      </c>
      <c r="H17262" t="s">
        <v>93</v>
      </c>
    </row>
    <row r="17263" spans="1:8" x14ac:dyDescent="0.25">
      <c r="A17263" t="s">
        <v>504</v>
      </c>
      <c r="B17263" t="s">
        <v>12496</v>
      </c>
      <c r="C17263" t="s">
        <v>89</v>
      </c>
      <c r="D17263" t="s">
        <v>9362</v>
      </c>
      <c r="E17263" t="s">
        <v>1196</v>
      </c>
      <c r="F17263" t="s">
        <v>89</v>
      </c>
      <c r="G17263" t="s">
        <v>89</v>
      </c>
      <c r="H17263" t="s">
        <v>93</v>
      </c>
    </row>
    <row r="17264" spans="1:8" x14ac:dyDescent="0.25">
      <c r="A17264" t="s">
        <v>504</v>
      </c>
      <c r="B17264" t="s">
        <v>12497</v>
      </c>
      <c r="C17264" t="s">
        <v>89</v>
      </c>
      <c r="D17264" t="s">
        <v>12498</v>
      </c>
      <c r="E17264" t="s">
        <v>1909</v>
      </c>
      <c r="F17264" t="s">
        <v>89</v>
      </c>
      <c r="G17264" t="s">
        <v>89</v>
      </c>
      <c r="H17264" t="s">
        <v>93</v>
      </c>
    </row>
    <row r="17265" spans="1:8" x14ac:dyDescent="0.25">
      <c r="A17265" t="s">
        <v>504</v>
      </c>
      <c r="B17265" t="s">
        <v>1122</v>
      </c>
      <c r="C17265" t="s">
        <v>89</v>
      </c>
      <c r="D17265" t="s">
        <v>89</v>
      </c>
      <c r="E17265" t="s">
        <v>1218</v>
      </c>
      <c r="F17265" t="s">
        <v>89</v>
      </c>
      <c r="G17265" t="s">
        <v>89</v>
      </c>
      <c r="H17265" t="s">
        <v>93</v>
      </c>
    </row>
    <row r="17266" spans="1:8" x14ac:dyDescent="0.25">
      <c r="A17266" t="s">
        <v>504</v>
      </c>
      <c r="B17266" t="s">
        <v>1198</v>
      </c>
      <c r="C17266" t="s">
        <v>89</v>
      </c>
      <c r="D17266" t="s">
        <v>89</v>
      </c>
      <c r="E17266" t="s">
        <v>1218</v>
      </c>
      <c r="F17266" t="s">
        <v>89</v>
      </c>
      <c r="G17266" t="s">
        <v>89</v>
      </c>
      <c r="H17266" t="s">
        <v>93</v>
      </c>
    </row>
    <row r="17267" spans="1:8" x14ac:dyDescent="0.25">
      <c r="A17267" t="s">
        <v>504</v>
      </c>
      <c r="B17267" t="s">
        <v>1200</v>
      </c>
      <c r="C17267" t="s">
        <v>89</v>
      </c>
      <c r="D17267" t="s">
        <v>89</v>
      </c>
      <c r="E17267" t="s">
        <v>1129</v>
      </c>
      <c r="F17267" t="s">
        <v>89</v>
      </c>
      <c r="G17267" t="s">
        <v>89</v>
      </c>
      <c r="H17267" t="s">
        <v>93</v>
      </c>
    </row>
    <row r="17268" spans="1:8" x14ac:dyDescent="0.25">
      <c r="A17268" t="s">
        <v>504</v>
      </c>
      <c r="B17268" t="s">
        <v>1128</v>
      </c>
      <c r="C17268" t="s">
        <v>89</v>
      </c>
      <c r="D17268" t="s">
        <v>89</v>
      </c>
      <c r="E17268" t="s">
        <v>1129</v>
      </c>
      <c r="F17268" t="s">
        <v>89</v>
      </c>
      <c r="G17268" t="s">
        <v>89</v>
      </c>
      <c r="H17268" t="s">
        <v>93</v>
      </c>
    </row>
    <row r="17269" spans="1:8" x14ac:dyDescent="0.25">
      <c r="A17269" t="s">
        <v>504</v>
      </c>
      <c r="B17269" t="s">
        <v>1130</v>
      </c>
      <c r="C17269" t="s">
        <v>89</v>
      </c>
      <c r="D17269" t="s">
        <v>89</v>
      </c>
      <c r="E17269" t="s">
        <v>1231</v>
      </c>
      <c r="F17269" t="s">
        <v>89</v>
      </c>
      <c r="G17269" t="s">
        <v>89</v>
      </c>
      <c r="H17269" t="s">
        <v>93</v>
      </c>
    </row>
    <row r="17270" spans="1:8" x14ac:dyDescent="0.25">
      <c r="A17270" t="s">
        <v>504</v>
      </c>
      <c r="B17270" t="s">
        <v>1132</v>
      </c>
      <c r="C17270" t="s">
        <v>89</v>
      </c>
      <c r="D17270" t="s">
        <v>89</v>
      </c>
      <c r="E17270" t="s">
        <v>1133</v>
      </c>
      <c r="F17270" t="s">
        <v>89</v>
      </c>
      <c r="G17270" t="s">
        <v>89</v>
      </c>
      <c r="H17270" t="s">
        <v>93</v>
      </c>
    </row>
    <row r="17271" spans="1:8" x14ac:dyDescent="0.25">
      <c r="A17271" t="s">
        <v>504</v>
      </c>
      <c r="B17271" t="s">
        <v>12499</v>
      </c>
      <c r="C17271" t="s">
        <v>89</v>
      </c>
      <c r="D17271" t="s">
        <v>12500</v>
      </c>
      <c r="E17271" t="s">
        <v>1569</v>
      </c>
      <c r="F17271" t="s">
        <v>89</v>
      </c>
      <c r="G17271" t="s">
        <v>89</v>
      </c>
      <c r="H17271" t="s">
        <v>93</v>
      </c>
    </row>
    <row r="17272" spans="1:8" x14ac:dyDescent="0.25">
      <c r="A17272" t="s">
        <v>504</v>
      </c>
      <c r="B17272" t="s">
        <v>12501</v>
      </c>
      <c r="C17272" t="s">
        <v>89</v>
      </c>
      <c r="D17272" t="s">
        <v>12502</v>
      </c>
      <c r="E17272" t="s">
        <v>1873</v>
      </c>
      <c r="F17272" t="s">
        <v>89</v>
      </c>
      <c r="G17272" t="s">
        <v>89</v>
      </c>
      <c r="H17272" t="s">
        <v>93</v>
      </c>
    </row>
    <row r="17273" spans="1:8" x14ac:dyDescent="0.25">
      <c r="A17273" t="s">
        <v>504</v>
      </c>
      <c r="B17273" t="s">
        <v>12503</v>
      </c>
      <c r="C17273" t="s">
        <v>89</v>
      </c>
      <c r="D17273" t="s">
        <v>12504</v>
      </c>
      <c r="E17273" t="s">
        <v>1615</v>
      </c>
      <c r="F17273" t="s">
        <v>89</v>
      </c>
      <c r="G17273" t="s">
        <v>89</v>
      </c>
      <c r="H17273" t="s">
        <v>93</v>
      </c>
    </row>
    <row r="17274" spans="1:8" x14ac:dyDescent="0.25">
      <c r="A17274" t="s">
        <v>504</v>
      </c>
      <c r="B17274" t="s">
        <v>7655</v>
      </c>
      <c r="C17274" t="s">
        <v>89</v>
      </c>
      <c r="D17274" t="s">
        <v>12505</v>
      </c>
      <c r="E17274" t="s">
        <v>1907</v>
      </c>
      <c r="F17274" t="s">
        <v>89</v>
      </c>
      <c r="G17274" t="s">
        <v>89</v>
      </c>
      <c r="H17274" t="s">
        <v>93</v>
      </c>
    </row>
    <row r="17275" spans="1:8" x14ac:dyDescent="0.25">
      <c r="A17275" t="s">
        <v>504</v>
      </c>
      <c r="B17275" t="s">
        <v>8645</v>
      </c>
      <c r="C17275" t="s">
        <v>89</v>
      </c>
      <c r="D17275" t="s">
        <v>12506</v>
      </c>
      <c r="E17275" t="s">
        <v>1754</v>
      </c>
      <c r="F17275" t="s">
        <v>89</v>
      </c>
      <c r="G17275" t="s">
        <v>89</v>
      </c>
      <c r="H17275" t="s">
        <v>93</v>
      </c>
    </row>
    <row r="17276" spans="1:8" x14ac:dyDescent="0.25">
      <c r="A17276" t="s">
        <v>504</v>
      </c>
      <c r="B17276" t="s">
        <v>1138</v>
      </c>
      <c r="C17276" t="s">
        <v>89</v>
      </c>
      <c r="D17276" t="s">
        <v>89</v>
      </c>
      <c r="E17276" t="s">
        <v>1139</v>
      </c>
      <c r="F17276" t="s">
        <v>89</v>
      </c>
      <c r="G17276" t="s">
        <v>89</v>
      </c>
      <c r="H17276" t="s">
        <v>93</v>
      </c>
    </row>
    <row r="17277" spans="1:8" x14ac:dyDescent="0.25">
      <c r="A17277" t="s">
        <v>506</v>
      </c>
      <c r="B17277" t="s">
        <v>12507</v>
      </c>
      <c r="C17277" t="s">
        <v>89</v>
      </c>
      <c r="D17277" t="s">
        <v>12508</v>
      </c>
      <c r="E17277" t="s">
        <v>1258</v>
      </c>
      <c r="F17277" t="s">
        <v>89</v>
      </c>
      <c r="G17277" t="s">
        <v>89</v>
      </c>
      <c r="H17277" t="s">
        <v>93</v>
      </c>
    </row>
    <row r="17278" spans="1:8" x14ac:dyDescent="0.25">
      <c r="A17278" t="s">
        <v>506</v>
      </c>
      <c r="B17278" t="s">
        <v>12509</v>
      </c>
      <c r="C17278" t="s">
        <v>89</v>
      </c>
      <c r="D17278" t="s">
        <v>12510</v>
      </c>
      <c r="E17278" t="s">
        <v>1615</v>
      </c>
      <c r="F17278" t="s">
        <v>89</v>
      </c>
      <c r="G17278" t="s">
        <v>89</v>
      </c>
      <c r="H17278" t="s">
        <v>93</v>
      </c>
    </row>
    <row r="17279" spans="1:8" x14ac:dyDescent="0.25">
      <c r="A17279" t="s">
        <v>506</v>
      </c>
      <c r="B17279" t="s">
        <v>12511</v>
      </c>
      <c r="C17279" t="s">
        <v>89</v>
      </c>
      <c r="D17279" t="s">
        <v>12512</v>
      </c>
      <c r="E17279" t="s">
        <v>1094</v>
      </c>
      <c r="F17279" t="s">
        <v>89</v>
      </c>
      <c r="G17279" t="s">
        <v>89</v>
      </c>
      <c r="H17279" t="s">
        <v>93</v>
      </c>
    </row>
    <row r="17280" spans="1:8" x14ac:dyDescent="0.25">
      <c r="A17280" t="s">
        <v>506</v>
      </c>
      <c r="B17280" t="s">
        <v>2495</v>
      </c>
      <c r="C17280" t="s">
        <v>89</v>
      </c>
      <c r="D17280" t="s">
        <v>12513</v>
      </c>
      <c r="E17280" t="s">
        <v>1265</v>
      </c>
      <c r="F17280" t="s">
        <v>89</v>
      </c>
      <c r="G17280" t="s">
        <v>89</v>
      </c>
      <c r="H17280" t="s">
        <v>93</v>
      </c>
    </row>
    <row r="17281" spans="1:8" x14ac:dyDescent="0.25">
      <c r="A17281" t="s">
        <v>506</v>
      </c>
      <c r="B17281" t="s">
        <v>5428</v>
      </c>
      <c r="C17281" t="s">
        <v>89</v>
      </c>
      <c r="D17281" t="s">
        <v>12514</v>
      </c>
      <c r="E17281" t="s">
        <v>1094</v>
      </c>
      <c r="F17281" t="s">
        <v>89</v>
      </c>
      <c r="G17281" t="s">
        <v>89</v>
      </c>
      <c r="H17281" t="s">
        <v>93</v>
      </c>
    </row>
    <row r="17282" spans="1:8" x14ac:dyDescent="0.25">
      <c r="A17282" t="s">
        <v>506</v>
      </c>
      <c r="B17282" t="s">
        <v>12515</v>
      </c>
      <c r="C17282" t="s">
        <v>89</v>
      </c>
      <c r="D17282" t="s">
        <v>12516</v>
      </c>
      <c r="E17282" t="s">
        <v>2179</v>
      </c>
      <c r="F17282" t="s">
        <v>89</v>
      </c>
      <c r="G17282" t="s">
        <v>89</v>
      </c>
      <c r="H17282" t="s">
        <v>93</v>
      </c>
    </row>
    <row r="17283" spans="1:8" x14ac:dyDescent="0.25">
      <c r="A17283" t="s">
        <v>506</v>
      </c>
      <c r="B17283" t="s">
        <v>12517</v>
      </c>
      <c r="C17283" t="s">
        <v>89</v>
      </c>
      <c r="D17283" t="s">
        <v>12518</v>
      </c>
      <c r="E17283" t="s">
        <v>1094</v>
      </c>
      <c r="F17283" t="s">
        <v>89</v>
      </c>
      <c r="G17283" t="s">
        <v>89</v>
      </c>
      <c r="H17283" t="s">
        <v>93</v>
      </c>
    </row>
    <row r="17284" spans="1:8" x14ac:dyDescent="0.25">
      <c r="A17284" t="s">
        <v>506</v>
      </c>
      <c r="B17284" t="s">
        <v>12519</v>
      </c>
      <c r="C17284" t="s">
        <v>89</v>
      </c>
      <c r="D17284" t="s">
        <v>12520</v>
      </c>
      <c r="E17284" t="s">
        <v>1873</v>
      </c>
      <c r="F17284" t="s">
        <v>89</v>
      </c>
      <c r="G17284" t="s">
        <v>89</v>
      </c>
      <c r="H17284" t="s">
        <v>93</v>
      </c>
    </row>
    <row r="17285" spans="1:8" x14ac:dyDescent="0.25">
      <c r="A17285" t="s">
        <v>506</v>
      </c>
      <c r="B17285" t="s">
        <v>2189</v>
      </c>
      <c r="C17285" t="s">
        <v>89</v>
      </c>
      <c r="D17285" t="s">
        <v>12521</v>
      </c>
      <c r="E17285" t="s">
        <v>1355</v>
      </c>
      <c r="F17285" t="s">
        <v>89</v>
      </c>
      <c r="G17285" t="s">
        <v>89</v>
      </c>
      <c r="H17285" t="s">
        <v>93</v>
      </c>
    </row>
    <row r="17286" spans="1:8" x14ac:dyDescent="0.25">
      <c r="A17286" t="s">
        <v>506</v>
      </c>
      <c r="B17286" t="s">
        <v>12522</v>
      </c>
      <c r="C17286" t="s">
        <v>89</v>
      </c>
      <c r="D17286" t="s">
        <v>12523</v>
      </c>
      <c r="E17286" t="s">
        <v>2020</v>
      </c>
      <c r="F17286" t="s">
        <v>89</v>
      </c>
      <c r="G17286" t="s">
        <v>89</v>
      </c>
      <c r="H17286" t="s">
        <v>93</v>
      </c>
    </row>
    <row r="17287" spans="1:8" x14ac:dyDescent="0.25">
      <c r="A17287" t="s">
        <v>506</v>
      </c>
      <c r="B17287" t="s">
        <v>12507</v>
      </c>
      <c r="C17287" t="s">
        <v>89</v>
      </c>
      <c r="D17287" t="s">
        <v>12508</v>
      </c>
      <c r="E17287" t="s">
        <v>1258</v>
      </c>
      <c r="F17287" t="s">
        <v>89</v>
      </c>
      <c r="G17287" t="s">
        <v>89</v>
      </c>
      <c r="H17287" t="s">
        <v>93</v>
      </c>
    </row>
    <row r="17288" spans="1:8" x14ac:dyDescent="0.25">
      <c r="A17288" t="s">
        <v>506</v>
      </c>
      <c r="B17288" t="s">
        <v>12509</v>
      </c>
      <c r="C17288" t="s">
        <v>89</v>
      </c>
      <c r="D17288" t="s">
        <v>12510</v>
      </c>
      <c r="E17288" t="s">
        <v>1615</v>
      </c>
      <c r="F17288" t="s">
        <v>89</v>
      </c>
      <c r="G17288" t="s">
        <v>89</v>
      </c>
      <c r="H17288" t="s">
        <v>93</v>
      </c>
    </row>
    <row r="17289" spans="1:8" x14ac:dyDescent="0.25">
      <c r="A17289" t="s">
        <v>506</v>
      </c>
      <c r="B17289" t="s">
        <v>12524</v>
      </c>
      <c r="C17289" t="s">
        <v>89</v>
      </c>
      <c r="D17289" t="s">
        <v>12525</v>
      </c>
      <c r="E17289" t="s">
        <v>1543</v>
      </c>
      <c r="F17289" t="s">
        <v>89</v>
      </c>
      <c r="G17289" t="s">
        <v>89</v>
      </c>
      <c r="H17289" t="s">
        <v>93</v>
      </c>
    </row>
    <row r="17290" spans="1:8" x14ac:dyDescent="0.25">
      <c r="A17290" t="s">
        <v>506</v>
      </c>
      <c r="B17290" t="s">
        <v>12526</v>
      </c>
      <c r="C17290" t="s">
        <v>89</v>
      </c>
      <c r="D17290" t="s">
        <v>12527</v>
      </c>
      <c r="E17290" t="s">
        <v>6212</v>
      </c>
      <c r="F17290" t="s">
        <v>89</v>
      </c>
      <c r="G17290" t="s">
        <v>89</v>
      </c>
      <c r="H17290" t="s">
        <v>93</v>
      </c>
    </row>
    <row r="17291" spans="1:8" x14ac:dyDescent="0.25">
      <c r="A17291" t="s">
        <v>506</v>
      </c>
      <c r="B17291" t="s">
        <v>2195</v>
      </c>
      <c r="C17291" t="s">
        <v>89</v>
      </c>
      <c r="D17291" t="s">
        <v>12528</v>
      </c>
      <c r="E17291" t="s">
        <v>1093</v>
      </c>
      <c r="F17291" t="s">
        <v>89</v>
      </c>
      <c r="G17291" t="s">
        <v>89</v>
      </c>
      <c r="H17291" t="s">
        <v>93</v>
      </c>
    </row>
    <row r="17292" spans="1:8" x14ac:dyDescent="0.25">
      <c r="A17292" t="s">
        <v>506</v>
      </c>
      <c r="B17292" t="s">
        <v>11675</v>
      </c>
      <c r="C17292" t="s">
        <v>89</v>
      </c>
      <c r="D17292" t="s">
        <v>12529</v>
      </c>
      <c r="E17292" t="s">
        <v>1160</v>
      </c>
      <c r="F17292" t="s">
        <v>89</v>
      </c>
      <c r="G17292" t="s">
        <v>89</v>
      </c>
      <c r="H17292" t="s">
        <v>93</v>
      </c>
    </row>
    <row r="17293" spans="1:8" x14ac:dyDescent="0.25">
      <c r="A17293" t="s">
        <v>506</v>
      </c>
      <c r="B17293" t="s">
        <v>1325</v>
      </c>
      <c r="C17293" t="s">
        <v>89</v>
      </c>
      <c r="D17293" t="s">
        <v>12530</v>
      </c>
      <c r="E17293" t="s">
        <v>1205</v>
      </c>
      <c r="F17293" t="s">
        <v>89</v>
      </c>
      <c r="G17293" t="s">
        <v>89</v>
      </c>
      <c r="H17293" t="s">
        <v>93</v>
      </c>
    </row>
    <row r="17294" spans="1:8" x14ac:dyDescent="0.25">
      <c r="A17294" t="s">
        <v>506</v>
      </c>
      <c r="B17294" t="s">
        <v>2751</v>
      </c>
      <c r="C17294" t="s">
        <v>89</v>
      </c>
      <c r="D17294" t="s">
        <v>12531</v>
      </c>
      <c r="E17294" t="s">
        <v>1142</v>
      </c>
      <c r="F17294" t="s">
        <v>89</v>
      </c>
      <c r="G17294" t="s">
        <v>89</v>
      </c>
      <c r="H17294" t="s">
        <v>93</v>
      </c>
    </row>
    <row r="17295" spans="1:8" x14ac:dyDescent="0.25">
      <c r="A17295" t="s">
        <v>506</v>
      </c>
      <c r="B17295" t="s">
        <v>1714</v>
      </c>
      <c r="C17295" t="s">
        <v>89</v>
      </c>
      <c r="D17295" t="s">
        <v>12532</v>
      </c>
      <c r="E17295" t="s">
        <v>1153</v>
      </c>
      <c r="F17295" t="s">
        <v>89</v>
      </c>
      <c r="G17295" t="s">
        <v>89</v>
      </c>
      <c r="H17295" t="s">
        <v>93</v>
      </c>
    </row>
    <row r="17296" spans="1:8" x14ac:dyDescent="0.25">
      <c r="A17296" t="s">
        <v>506</v>
      </c>
      <c r="B17296" t="s">
        <v>2921</v>
      </c>
      <c r="C17296" t="s">
        <v>89</v>
      </c>
      <c r="D17296" t="s">
        <v>12533</v>
      </c>
      <c r="E17296" t="s">
        <v>1094</v>
      </c>
      <c r="F17296" t="s">
        <v>89</v>
      </c>
      <c r="G17296" t="s">
        <v>89</v>
      </c>
      <c r="H17296" t="s">
        <v>93</v>
      </c>
    </row>
    <row r="17297" spans="1:8" x14ac:dyDescent="0.25">
      <c r="A17297" t="s">
        <v>506</v>
      </c>
      <c r="B17297" t="s">
        <v>12511</v>
      </c>
      <c r="C17297" t="s">
        <v>89</v>
      </c>
      <c r="D17297" t="s">
        <v>12512</v>
      </c>
      <c r="E17297" t="s">
        <v>1094</v>
      </c>
      <c r="F17297" t="s">
        <v>89</v>
      </c>
      <c r="G17297" t="s">
        <v>89</v>
      </c>
      <c r="H17297" t="s">
        <v>93</v>
      </c>
    </row>
    <row r="17298" spans="1:8" x14ac:dyDescent="0.25">
      <c r="A17298" t="s">
        <v>506</v>
      </c>
      <c r="B17298" t="s">
        <v>12534</v>
      </c>
      <c r="C17298" t="s">
        <v>89</v>
      </c>
      <c r="D17298" t="s">
        <v>12535</v>
      </c>
      <c r="E17298" t="s">
        <v>1105</v>
      </c>
      <c r="F17298" t="s">
        <v>89</v>
      </c>
      <c r="G17298" t="s">
        <v>89</v>
      </c>
      <c r="H17298" t="s">
        <v>93</v>
      </c>
    </row>
    <row r="17299" spans="1:8" x14ac:dyDescent="0.25">
      <c r="A17299" t="s">
        <v>506</v>
      </c>
      <c r="B17299" t="s">
        <v>12536</v>
      </c>
      <c r="C17299" t="s">
        <v>89</v>
      </c>
      <c r="D17299" t="s">
        <v>12537</v>
      </c>
      <c r="E17299" t="s">
        <v>1093</v>
      </c>
      <c r="F17299" t="s">
        <v>89</v>
      </c>
      <c r="G17299" t="s">
        <v>89</v>
      </c>
      <c r="H17299" t="s">
        <v>93</v>
      </c>
    </row>
    <row r="17300" spans="1:8" x14ac:dyDescent="0.25">
      <c r="A17300" t="s">
        <v>506</v>
      </c>
      <c r="B17300" t="s">
        <v>12538</v>
      </c>
      <c r="C17300" t="s">
        <v>89</v>
      </c>
      <c r="D17300" t="s">
        <v>12539</v>
      </c>
      <c r="E17300" t="s">
        <v>1205</v>
      </c>
      <c r="F17300" t="s">
        <v>89</v>
      </c>
      <c r="G17300" t="s">
        <v>89</v>
      </c>
      <c r="H17300" t="s">
        <v>93</v>
      </c>
    </row>
    <row r="17301" spans="1:8" x14ac:dyDescent="0.25">
      <c r="A17301" t="s">
        <v>506</v>
      </c>
      <c r="B17301" t="s">
        <v>11406</v>
      </c>
      <c r="C17301" t="s">
        <v>89</v>
      </c>
      <c r="D17301" t="s">
        <v>12540</v>
      </c>
      <c r="E17301" t="s">
        <v>1153</v>
      </c>
      <c r="F17301" t="s">
        <v>89</v>
      </c>
      <c r="G17301" t="s">
        <v>89</v>
      </c>
      <c r="H17301" t="s">
        <v>93</v>
      </c>
    </row>
    <row r="17302" spans="1:8" x14ac:dyDescent="0.25">
      <c r="A17302" t="s">
        <v>506</v>
      </c>
      <c r="B17302" t="s">
        <v>12541</v>
      </c>
      <c r="C17302" t="s">
        <v>89</v>
      </c>
      <c r="D17302" t="s">
        <v>12542</v>
      </c>
      <c r="E17302" t="s">
        <v>1094</v>
      </c>
      <c r="F17302" t="s">
        <v>89</v>
      </c>
      <c r="G17302" t="s">
        <v>89</v>
      </c>
      <c r="H17302" t="s">
        <v>93</v>
      </c>
    </row>
    <row r="17303" spans="1:8" x14ac:dyDescent="0.25">
      <c r="A17303" t="s">
        <v>506</v>
      </c>
      <c r="B17303" t="s">
        <v>2940</v>
      </c>
      <c r="C17303" t="s">
        <v>89</v>
      </c>
      <c r="D17303" t="s">
        <v>12543</v>
      </c>
      <c r="E17303" t="s">
        <v>1265</v>
      </c>
      <c r="F17303" t="s">
        <v>89</v>
      </c>
      <c r="G17303" t="s">
        <v>89</v>
      </c>
      <c r="H17303" t="s">
        <v>93</v>
      </c>
    </row>
    <row r="17304" spans="1:8" x14ac:dyDescent="0.25">
      <c r="A17304" t="s">
        <v>506</v>
      </c>
      <c r="B17304" t="s">
        <v>2928</v>
      </c>
      <c r="C17304" t="s">
        <v>89</v>
      </c>
      <c r="D17304" t="s">
        <v>12544</v>
      </c>
      <c r="E17304" t="s">
        <v>1094</v>
      </c>
      <c r="F17304" t="s">
        <v>89</v>
      </c>
      <c r="G17304" t="s">
        <v>89</v>
      </c>
      <c r="H17304" t="s">
        <v>93</v>
      </c>
    </row>
    <row r="17305" spans="1:8" x14ac:dyDescent="0.25">
      <c r="A17305" t="s">
        <v>506</v>
      </c>
      <c r="B17305" t="s">
        <v>12545</v>
      </c>
      <c r="C17305" t="s">
        <v>89</v>
      </c>
      <c r="D17305" t="s">
        <v>12546</v>
      </c>
      <c r="E17305" t="s">
        <v>1164</v>
      </c>
      <c r="F17305" t="s">
        <v>89</v>
      </c>
      <c r="G17305" t="s">
        <v>89</v>
      </c>
      <c r="H17305" t="s">
        <v>93</v>
      </c>
    </row>
    <row r="17306" spans="1:8" x14ac:dyDescent="0.25">
      <c r="A17306" t="s">
        <v>506</v>
      </c>
      <c r="B17306" t="s">
        <v>2944</v>
      </c>
      <c r="C17306" t="s">
        <v>89</v>
      </c>
      <c r="D17306" t="s">
        <v>12547</v>
      </c>
      <c r="E17306" t="s">
        <v>1205</v>
      </c>
      <c r="F17306" t="s">
        <v>89</v>
      </c>
      <c r="G17306" t="s">
        <v>89</v>
      </c>
      <c r="H17306" t="s">
        <v>93</v>
      </c>
    </row>
    <row r="17307" spans="1:8" x14ac:dyDescent="0.25">
      <c r="A17307" t="s">
        <v>506</v>
      </c>
      <c r="B17307" t="s">
        <v>2923</v>
      </c>
      <c r="C17307" t="s">
        <v>89</v>
      </c>
      <c r="D17307" t="s">
        <v>12533</v>
      </c>
      <c r="E17307" t="s">
        <v>1121</v>
      </c>
      <c r="F17307" t="s">
        <v>89</v>
      </c>
      <c r="G17307" t="s">
        <v>89</v>
      </c>
      <c r="H17307" t="s">
        <v>93</v>
      </c>
    </row>
    <row r="17308" spans="1:8" x14ac:dyDescent="0.25">
      <c r="A17308" t="s">
        <v>506</v>
      </c>
      <c r="B17308" t="s">
        <v>11403</v>
      </c>
      <c r="C17308" t="s">
        <v>89</v>
      </c>
      <c r="D17308" t="s">
        <v>12540</v>
      </c>
      <c r="E17308" t="s">
        <v>1166</v>
      </c>
      <c r="F17308" t="s">
        <v>89</v>
      </c>
      <c r="G17308" t="s">
        <v>89</v>
      </c>
      <c r="H17308" t="s">
        <v>93</v>
      </c>
    </row>
    <row r="17309" spans="1:8" x14ac:dyDescent="0.25">
      <c r="A17309" t="s">
        <v>506</v>
      </c>
      <c r="B17309" t="s">
        <v>12548</v>
      </c>
      <c r="C17309" t="s">
        <v>89</v>
      </c>
      <c r="D17309" t="s">
        <v>12549</v>
      </c>
      <c r="E17309" t="s">
        <v>1121</v>
      </c>
      <c r="F17309" t="s">
        <v>89</v>
      </c>
      <c r="G17309" t="s">
        <v>89</v>
      </c>
      <c r="H17309" t="s">
        <v>93</v>
      </c>
    </row>
    <row r="17310" spans="1:8" x14ac:dyDescent="0.25">
      <c r="A17310" t="s">
        <v>506</v>
      </c>
      <c r="B17310" t="s">
        <v>12550</v>
      </c>
      <c r="C17310" t="s">
        <v>89</v>
      </c>
      <c r="D17310" t="s">
        <v>12512</v>
      </c>
      <c r="E17310" t="s">
        <v>1121</v>
      </c>
      <c r="F17310" t="s">
        <v>89</v>
      </c>
      <c r="G17310" t="s">
        <v>89</v>
      </c>
      <c r="H17310" t="s">
        <v>93</v>
      </c>
    </row>
    <row r="17311" spans="1:8" x14ac:dyDescent="0.25">
      <c r="A17311" t="s">
        <v>506</v>
      </c>
      <c r="B17311" t="s">
        <v>12551</v>
      </c>
      <c r="C17311" t="s">
        <v>89</v>
      </c>
      <c r="D17311" t="s">
        <v>12539</v>
      </c>
      <c r="E17311" t="s">
        <v>1166</v>
      </c>
      <c r="F17311" t="s">
        <v>89</v>
      </c>
      <c r="G17311" t="s">
        <v>89</v>
      </c>
      <c r="H17311" t="s">
        <v>93</v>
      </c>
    </row>
    <row r="17312" spans="1:8" x14ac:dyDescent="0.25">
      <c r="A17312" t="s">
        <v>506</v>
      </c>
      <c r="B17312" t="s">
        <v>2976</v>
      </c>
      <c r="C17312" t="s">
        <v>89</v>
      </c>
      <c r="D17312" t="s">
        <v>12547</v>
      </c>
      <c r="E17312" t="s">
        <v>1121</v>
      </c>
      <c r="F17312" t="s">
        <v>89</v>
      </c>
      <c r="G17312" t="s">
        <v>89</v>
      </c>
      <c r="H17312" t="s">
        <v>93</v>
      </c>
    </row>
    <row r="17313" spans="1:8" x14ac:dyDescent="0.25">
      <c r="A17313" t="s">
        <v>506</v>
      </c>
      <c r="B17313" t="s">
        <v>11877</v>
      </c>
      <c r="C17313" t="s">
        <v>89</v>
      </c>
      <c r="D17313" t="s">
        <v>12535</v>
      </c>
      <c r="E17313" t="s">
        <v>1166</v>
      </c>
      <c r="F17313" t="s">
        <v>89</v>
      </c>
      <c r="G17313" t="s">
        <v>89</v>
      </c>
      <c r="H17313" t="s">
        <v>93</v>
      </c>
    </row>
    <row r="17314" spans="1:8" x14ac:dyDescent="0.25">
      <c r="A17314" t="s">
        <v>506</v>
      </c>
      <c r="B17314" t="s">
        <v>12552</v>
      </c>
      <c r="C17314" t="s">
        <v>89</v>
      </c>
      <c r="D17314" t="s">
        <v>12537</v>
      </c>
      <c r="E17314" t="s">
        <v>1121</v>
      </c>
      <c r="F17314" t="s">
        <v>89</v>
      </c>
      <c r="G17314" t="s">
        <v>89</v>
      </c>
      <c r="H17314" t="s">
        <v>93</v>
      </c>
    </row>
    <row r="17315" spans="1:8" x14ac:dyDescent="0.25">
      <c r="A17315" t="s">
        <v>506</v>
      </c>
      <c r="B17315" t="s">
        <v>12553</v>
      </c>
      <c r="C17315" t="s">
        <v>89</v>
      </c>
      <c r="D17315" t="s">
        <v>12546</v>
      </c>
      <c r="E17315" t="s">
        <v>1121</v>
      </c>
      <c r="F17315" t="s">
        <v>89</v>
      </c>
      <c r="G17315" t="s">
        <v>89</v>
      </c>
      <c r="H17315" t="s">
        <v>93</v>
      </c>
    </row>
    <row r="17316" spans="1:8" x14ac:dyDescent="0.25">
      <c r="A17316" t="s">
        <v>506</v>
      </c>
      <c r="B17316" t="s">
        <v>2972</v>
      </c>
      <c r="C17316" t="s">
        <v>89</v>
      </c>
      <c r="D17316" t="s">
        <v>12543</v>
      </c>
      <c r="E17316" t="s">
        <v>1121</v>
      </c>
      <c r="F17316" t="s">
        <v>89</v>
      </c>
      <c r="G17316" t="s">
        <v>89</v>
      </c>
      <c r="H17316" t="s">
        <v>93</v>
      </c>
    </row>
    <row r="17317" spans="1:8" x14ac:dyDescent="0.25">
      <c r="A17317" t="s">
        <v>506</v>
      </c>
      <c r="B17317" t="s">
        <v>2965</v>
      </c>
      <c r="C17317" t="s">
        <v>89</v>
      </c>
      <c r="D17317" t="s">
        <v>12544</v>
      </c>
      <c r="E17317" t="s">
        <v>1121</v>
      </c>
      <c r="F17317" t="s">
        <v>89</v>
      </c>
      <c r="G17317" t="s">
        <v>89</v>
      </c>
      <c r="H17317" t="s">
        <v>93</v>
      </c>
    </row>
    <row r="17318" spans="1:8" x14ac:dyDescent="0.25">
      <c r="A17318" t="s">
        <v>506</v>
      </c>
      <c r="B17318" t="s">
        <v>12554</v>
      </c>
      <c r="C17318" t="s">
        <v>89</v>
      </c>
      <c r="D17318" t="s">
        <v>12513</v>
      </c>
      <c r="E17318" t="s">
        <v>1265</v>
      </c>
      <c r="F17318" t="s">
        <v>89</v>
      </c>
      <c r="G17318" t="s">
        <v>89</v>
      </c>
      <c r="H17318" t="s">
        <v>93</v>
      </c>
    </row>
    <row r="17319" spans="1:8" x14ac:dyDescent="0.25">
      <c r="A17319" t="s">
        <v>506</v>
      </c>
      <c r="B17319" t="s">
        <v>12555</v>
      </c>
      <c r="C17319" t="s">
        <v>89</v>
      </c>
      <c r="D17319" t="s">
        <v>12513</v>
      </c>
      <c r="E17319" t="s">
        <v>1265</v>
      </c>
      <c r="F17319" t="s">
        <v>89</v>
      </c>
      <c r="G17319" t="s">
        <v>89</v>
      </c>
      <c r="H17319" t="s">
        <v>93</v>
      </c>
    </row>
    <row r="17320" spans="1:8" x14ac:dyDescent="0.25">
      <c r="A17320" t="s">
        <v>506</v>
      </c>
      <c r="B17320" t="s">
        <v>2495</v>
      </c>
      <c r="C17320" t="s">
        <v>89</v>
      </c>
      <c r="D17320" t="s">
        <v>12513</v>
      </c>
      <c r="E17320" t="s">
        <v>1265</v>
      </c>
      <c r="F17320" t="s">
        <v>89</v>
      </c>
      <c r="G17320" t="s">
        <v>89</v>
      </c>
      <c r="H17320" t="s">
        <v>93</v>
      </c>
    </row>
    <row r="17321" spans="1:8" x14ac:dyDescent="0.25">
      <c r="A17321" t="s">
        <v>506</v>
      </c>
      <c r="B17321" t="s">
        <v>12556</v>
      </c>
      <c r="C17321" t="s">
        <v>89</v>
      </c>
      <c r="D17321" t="s">
        <v>12513</v>
      </c>
      <c r="E17321" t="s">
        <v>1265</v>
      </c>
      <c r="F17321" t="s">
        <v>89</v>
      </c>
      <c r="G17321" t="s">
        <v>89</v>
      </c>
      <c r="H17321" t="s">
        <v>93</v>
      </c>
    </row>
    <row r="17322" spans="1:8" x14ac:dyDescent="0.25">
      <c r="A17322" t="s">
        <v>506</v>
      </c>
      <c r="B17322" t="s">
        <v>2742</v>
      </c>
      <c r="C17322" t="s">
        <v>89</v>
      </c>
      <c r="D17322" t="s">
        <v>12513</v>
      </c>
      <c r="E17322" t="s">
        <v>1265</v>
      </c>
      <c r="F17322" t="s">
        <v>89</v>
      </c>
      <c r="G17322" t="s">
        <v>89</v>
      </c>
      <c r="H17322" t="s">
        <v>93</v>
      </c>
    </row>
    <row r="17323" spans="1:8" x14ac:dyDescent="0.25">
      <c r="A17323" t="s">
        <v>506</v>
      </c>
      <c r="B17323" t="s">
        <v>3402</v>
      </c>
      <c r="C17323" t="s">
        <v>89</v>
      </c>
      <c r="D17323" t="s">
        <v>12513</v>
      </c>
      <c r="E17323" t="s">
        <v>1265</v>
      </c>
      <c r="F17323" t="s">
        <v>89</v>
      </c>
      <c r="G17323" t="s">
        <v>89</v>
      </c>
      <c r="H17323" t="s">
        <v>93</v>
      </c>
    </row>
    <row r="17324" spans="1:8" x14ac:dyDescent="0.25">
      <c r="A17324" t="s">
        <v>506</v>
      </c>
      <c r="B17324" t="s">
        <v>1226</v>
      </c>
      <c r="C17324" t="s">
        <v>89</v>
      </c>
      <c r="D17324" t="s">
        <v>12513</v>
      </c>
      <c r="E17324" t="s">
        <v>1265</v>
      </c>
      <c r="F17324" t="s">
        <v>89</v>
      </c>
      <c r="G17324" t="s">
        <v>89</v>
      </c>
      <c r="H17324" t="s">
        <v>93</v>
      </c>
    </row>
    <row r="17325" spans="1:8" x14ac:dyDescent="0.25">
      <c r="A17325" t="s">
        <v>506</v>
      </c>
      <c r="B17325" t="s">
        <v>12557</v>
      </c>
      <c r="C17325" t="s">
        <v>89</v>
      </c>
      <c r="D17325" t="s">
        <v>12513</v>
      </c>
      <c r="E17325" t="s">
        <v>1265</v>
      </c>
      <c r="F17325" t="s">
        <v>89</v>
      </c>
      <c r="G17325" t="s">
        <v>89</v>
      </c>
      <c r="H17325" t="s">
        <v>93</v>
      </c>
    </row>
    <row r="17326" spans="1:8" x14ac:dyDescent="0.25">
      <c r="A17326" t="s">
        <v>506</v>
      </c>
      <c r="B17326" t="s">
        <v>11847</v>
      </c>
      <c r="C17326" t="s">
        <v>89</v>
      </c>
      <c r="D17326" t="s">
        <v>12513</v>
      </c>
      <c r="E17326" t="s">
        <v>1265</v>
      </c>
      <c r="F17326" t="s">
        <v>89</v>
      </c>
      <c r="G17326" t="s">
        <v>89</v>
      </c>
      <c r="H17326" t="s">
        <v>93</v>
      </c>
    </row>
    <row r="17327" spans="1:8" x14ac:dyDescent="0.25">
      <c r="A17327" t="s">
        <v>506</v>
      </c>
      <c r="B17327" t="s">
        <v>1314</v>
      </c>
      <c r="C17327" t="s">
        <v>89</v>
      </c>
      <c r="D17327" t="s">
        <v>12513</v>
      </c>
      <c r="E17327" t="s">
        <v>1265</v>
      </c>
      <c r="F17327" t="s">
        <v>89</v>
      </c>
      <c r="G17327" t="s">
        <v>89</v>
      </c>
      <c r="H17327" t="s">
        <v>93</v>
      </c>
    </row>
    <row r="17328" spans="1:8" x14ac:dyDescent="0.25">
      <c r="A17328" t="s">
        <v>506</v>
      </c>
      <c r="B17328" t="s">
        <v>11834</v>
      </c>
      <c r="C17328" t="s">
        <v>89</v>
      </c>
      <c r="D17328" t="s">
        <v>12513</v>
      </c>
      <c r="E17328" t="s">
        <v>1265</v>
      </c>
      <c r="F17328" t="s">
        <v>89</v>
      </c>
      <c r="G17328" t="s">
        <v>89</v>
      </c>
      <c r="H17328" t="s">
        <v>93</v>
      </c>
    </row>
    <row r="17329" spans="1:8" x14ac:dyDescent="0.25">
      <c r="A17329" t="s">
        <v>506</v>
      </c>
      <c r="B17329" t="s">
        <v>2489</v>
      </c>
      <c r="C17329" t="s">
        <v>89</v>
      </c>
      <c r="D17329" t="s">
        <v>12513</v>
      </c>
      <c r="E17329" t="s">
        <v>1265</v>
      </c>
      <c r="F17329" t="s">
        <v>89</v>
      </c>
      <c r="G17329" t="s">
        <v>89</v>
      </c>
      <c r="H17329" t="s">
        <v>93</v>
      </c>
    </row>
    <row r="17330" spans="1:8" x14ac:dyDescent="0.25">
      <c r="A17330" t="s">
        <v>506</v>
      </c>
      <c r="B17330" t="s">
        <v>11945</v>
      </c>
      <c r="C17330" t="s">
        <v>89</v>
      </c>
      <c r="D17330" t="s">
        <v>12558</v>
      </c>
      <c r="E17330" t="s">
        <v>1524</v>
      </c>
      <c r="F17330" t="s">
        <v>89</v>
      </c>
      <c r="G17330" t="s">
        <v>89</v>
      </c>
      <c r="H17330" t="s">
        <v>93</v>
      </c>
    </row>
    <row r="17331" spans="1:8" x14ac:dyDescent="0.25">
      <c r="A17331" t="s">
        <v>506</v>
      </c>
      <c r="B17331" t="s">
        <v>11901</v>
      </c>
      <c r="C17331" t="s">
        <v>89</v>
      </c>
      <c r="D17331" t="s">
        <v>12559</v>
      </c>
      <c r="E17331" t="s">
        <v>1164</v>
      </c>
      <c r="F17331" t="s">
        <v>89</v>
      </c>
      <c r="G17331" t="s">
        <v>89</v>
      </c>
      <c r="H17331" t="s">
        <v>93</v>
      </c>
    </row>
    <row r="17332" spans="1:8" x14ac:dyDescent="0.25">
      <c r="A17332" t="s">
        <v>506</v>
      </c>
      <c r="B17332" t="s">
        <v>5428</v>
      </c>
      <c r="C17332" t="s">
        <v>89</v>
      </c>
      <c r="D17332" t="s">
        <v>12514</v>
      </c>
      <c r="E17332" t="s">
        <v>1094</v>
      </c>
      <c r="F17332" t="s">
        <v>89</v>
      </c>
      <c r="G17332" t="s">
        <v>89</v>
      </c>
      <c r="H17332" t="s">
        <v>93</v>
      </c>
    </row>
    <row r="17333" spans="1:8" x14ac:dyDescent="0.25">
      <c r="A17333" t="s">
        <v>506</v>
      </c>
      <c r="B17333" t="s">
        <v>3488</v>
      </c>
      <c r="C17333" t="s">
        <v>89</v>
      </c>
      <c r="D17333" t="s">
        <v>12560</v>
      </c>
      <c r="E17333" t="s">
        <v>1205</v>
      </c>
      <c r="F17333" t="s">
        <v>89</v>
      </c>
      <c r="G17333" t="s">
        <v>89</v>
      </c>
      <c r="H17333" t="s">
        <v>93</v>
      </c>
    </row>
    <row r="17334" spans="1:8" x14ac:dyDescent="0.25">
      <c r="A17334" t="s">
        <v>506</v>
      </c>
      <c r="B17334" t="s">
        <v>12561</v>
      </c>
      <c r="C17334" t="s">
        <v>89</v>
      </c>
      <c r="D17334" t="s">
        <v>12562</v>
      </c>
      <c r="E17334" t="s">
        <v>1524</v>
      </c>
      <c r="F17334" t="s">
        <v>89</v>
      </c>
      <c r="G17334" t="s">
        <v>89</v>
      </c>
      <c r="H17334" t="s">
        <v>93</v>
      </c>
    </row>
    <row r="17335" spans="1:8" x14ac:dyDescent="0.25">
      <c r="A17335" t="s">
        <v>506</v>
      </c>
      <c r="B17335" t="s">
        <v>12563</v>
      </c>
      <c r="C17335" t="s">
        <v>89</v>
      </c>
      <c r="D17335" t="s">
        <v>5088</v>
      </c>
      <c r="E17335" t="s">
        <v>1164</v>
      </c>
      <c r="F17335" t="s">
        <v>89</v>
      </c>
      <c r="G17335" t="s">
        <v>89</v>
      </c>
      <c r="H17335" t="s">
        <v>93</v>
      </c>
    </row>
    <row r="17336" spans="1:8" x14ac:dyDescent="0.25">
      <c r="A17336" t="s">
        <v>506</v>
      </c>
      <c r="B17336" t="s">
        <v>12564</v>
      </c>
      <c r="C17336" t="s">
        <v>89</v>
      </c>
      <c r="D17336" t="s">
        <v>5088</v>
      </c>
      <c r="E17336" t="s">
        <v>1524</v>
      </c>
      <c r="F17336" t="s">
        <v>89</v>
      </c>
      <c r="G17336" t="s">
        <v>89</v>
      </c>
      <c r="H17336" t="s">
        <v>93</v>
      </c>
    </row>
    <row r="17337" spans="1:8" x14ac:dyDescent="0.25">
      <c r="A17337" t="s">
        <v>506</v>
      </c>
      <c r="B17337" t="s">
        <v>10577</v>
      </c>
      <c r="C17337" t="s">
        <v>89</v>
      </c>
      <c r="D17337" t="s">
        <v>89</v>
      </c>
      <c r="E17337" t="s">
        <v>1100</v>
      </c>
      <c r="F17337" t="s">
        <v>89</v>
      </c>
      <c r="G17337" t="s">
        <v>89</v>
      </c>
      <c r="H17337" t="s">
        <v>93</v>
      </c>
    </row>
    <row r="17338" spans="1:8" x14ac:dyDescent="0.25">
      <c r="A17338" t="s">
        <v>506</v>
      </c>
      <c r="B17338" t="s">
        <v>10576</v>
      </c>
      <c r="C17338" t="s">
        <v>89</v>
      </c>
      <c r="D17338" t="s">
        <v>89</v>
      </c>
      <c r="E17338" t="s">
        <v>1272</v>
      </c>
      <c r="F17338" t="s">
        <v>89</v>
      </c>
      <c r="G17338" t="s">
        <v>89</v>
      </c>
      <c r="H17338" t="s">
        <v>93</v>
      </c>
    </row>
    <row r="17339" spans="1:8" x14ac:dyDescent="0.25">
      <c r="A17339" t="s">
        <v>506</v>
      </c>
      <c r="B17339" t="s">
        <v>1118</v>
      </c>
      <c r="C17339" t="s">
        <v>89</v>
      </c>
      <c r="D17339" t="s">
        <v>89</v>
      </c>
      <c r="E17339" t="s">
        <v>1113</v>
      </c>
      <c r="F17339" t="s">
        <v>89</v>
      </c>
      <c r="G17339" t="s">
        <v>89</v>
      </c>
      <c r="H17339" t="s">
        <v>93</v>
      </c>
    </row>
    <row r="17340" spans="1:8" x14ac:dyDescent="0.25">
      <c r="A17340" t="s">
        <v>506</v>
      </c>
      <c r="B17340" t="s">
        <v>4666</v>
      </c>
      <c r="C17340" t="s">
        <v>89</v>
      </c>
      <c r="D17340" t="s">
        <v>89</v>
      </c>
      <c r="E17340" t="s">
        <v>1135</v>
      </c>
      <c r="F17340" t="s">
        <v>89</v>
      </c>
      <c r="G17340" t="s">
        <v>89</v>
      </c>
      <c r="H17340" t="s">
        <v>93</v>
      </c>
    </row>
    <row r="17341" spans="1:8" x14ac:dyDescent="0.25">
      <c r="A17341" t="s">
        <v>506</v>
      </c>
      <c r="B17341" t="s">
        <v>12565</v>
      </c>
      <c r="C17341" t="s">
        <v>89</v>
      </c>
      <c r="D17341" t="s">
        <v>89</v>
      </c>
      <c r="E17341" t="s">
        <v>1272</v>
      </c>
      <c r="F17341" t="s">
        <v>89</v>
      </c>
      <c r="G17341" t="s">
        <v>89</v>
      </c>
      <c r="H17341" t="s">
        <v>93</v>
      </c>
    </row>
    <row r="17342" spans="1:8" x14ac:dyDescent="0.25">
      <c r="A17342" t="s">
        <v>506</v>
      </c>
      <c r="B17342" t="s">
        <v>12566</v>
      </c>
      <c r="C17342" t="s">
        <v>89</v>
      </c>
      <c r="D17342" t="s">
        <v>89</v>
      </c>
      <c r="E17342" t="s">
        <v>1100</v>
      </c>
      <c r="F17342" t="s">
        <v>89</v>
      </c>
      <c r="G17342" t="s">
        <v>89</v>
      </c>
      <c r="H17342" t="s">
        <v>93</v>
      </c>
    </row>
    <row r="17343" spans="1:8" x14ac:dyDescent="0.25">
      <c r="A17343" t="s">
        <v>506</v>
      </c>
      <c r="B17343" t="s">
        <v>11927</v>
      </c>
      <c r="C17343" t="s">
        <v>89</v>
      </c>
      <c r="D17343" t="s">
        <v>12567</v>
      </c>
      <c r="E17343" t="s">
        <v>1194</v>
      </c>
      <c r="F17343" t="s">
        <v>89</v>
      </c>
      <c r="G17343" t="s">
        <v>89</v>
      </c>
      <c r="H17343" t="s">
        <v>93</v>
      </c>
    </row>
    <row r="17344" spans="1:8" x14ac:dyDescent="0.25">
      <c r="A17344" t="s">
        <v>506</v>
      </c>
      <c r="B17344" t="s">
        <v>5191</v>
      </c>
      <c r="C17344" t="s">
        <v>89</v>
      </c>
      <c r="D17344" t="s">
        <v>12568</v>
      </c>
      <c r="E17344" t="s">
        <v>1094</v>
      </c>
      <c r="F17344" t="s">
        <v>89</v>
      </c>
      <c r="G17344" t="s">
        <v>89</v>
      </c>
      <c r="H17344" t="s">
        <v>93</v>
      </c>
    </row>
    <row r="17345" spans="1:8" x14ac:dyDescent="0.25">
      <c r="A17345" t="s">
        <v>506</v>
      </c>
      <c r="B17345" t="s">
        <v>2258</v>
      </c>
      <c r="C17345" t="s">
        <v>89</v>
      </c>
      <c r="D17345" t="s">
        <v>12569</v>
      </c>
      <c r="E17345" t="s">
        <v>1093</v>
      </c>
      <c r="F17345" t="s">
        <v>89</v>
      </c>
      <c r="G17345" t="s">
        <v>89</v>
      </c>
      <c r="H17345" t="s">
        <v>93</v>
      </c>
    </row>
    <row r="17346" spans="1:8" x14ac:dyDescent="0.25">
      <c r="A17346" t="s">
        <v>506</v>
      </c>
      <c r="B17346" t="s">
        <v>1284</v>
      </c>
      <c r="C17346" t="s">
        <v>89</v>
      </c>
      <c r="D17346" t="s">
        <v>89</v>
      </c>
      <c r="E17346" t="s">
        <v>1196</v>
      </c>
      <c r="F17346" t="s">
        <v>89</v>
      </c>
      <c r="G17346" t="s">
        <v>89</v>
      </c>
      <c r="H17346" t="s">
        <v>93</v>
      </c>
    </row>
    <row r="17347" spans="1:8" x14ac:dyDescent="0.25">
      <c r="A17347" t="s">
        <v>506</v>
      </c>
      <c r="B17347" t="s">
        <v>1122</v>
      </c>
      <c r="C17347" t="s">
        <v>89</v>
      </c>
      <c r="D17347" t="s">
        <v>89</v>
      </c>
      <c r="E17347" t="s">
        <v>1196</v>
      </c>
      <c r="F17347" t="s">
        <v>89</v>
      </c>
      <c r="G17347" t="s">
        <v>89</v>
      </c>
      <c r="H17347" t="s">
        <v>93</v>
      </c>
    </row>
    <row r="17348" spans="1:8" x14ac:dyDescent="0.25">
      <c r="A17348" t="s">
        <v>506</v>
      </c>
      <c r="B17348" t="s">
        <v>1331</v>
      </c>
      <c r="C17348" t="s">
        <v>89</v>
      </c>
      <c r="D17348" t="s">
        <v>89</v>
      </c>
      <c r="E17348" t="s">
        <v>1196</v>
      </c>
      <c r="F17348" t="s">
        <v>89</v>
      </c>
      <c r="G17348" t="s">
        <v>89</v>
      </c>
      <c r="H17348" t="s">
        <v>93</v>
      </c>
    </row>
    <row r="17349" spans="1:8" x14ac:dyDescent="0.25">
      <c r="A17349" t="s">
        <v>506</v>
      </c>
      <c r="B17349" t="s">
        <v>1124</v>
      </c>
      <c r="C17349" t="s">
        <v>89</v>
      </c>
      <c r="D17349" t="s">
        <v>89</v>
      </c>
      <c r="E17349" t="s">
        <v>1196</v>
      </c>
      <c r="F17349" t="s">
        <v>89</v>
      </c>
      <c r="G17349" t="s">
        <v>89</v>
      </c>
      <c r="H17349" t="s">
        <v>93</v>
      </c>
    </row>
    <row r="17350" spans="1:8" x14ac:dyDescent="0.25">
      <c r="A17350" t="s">
        <v>506</v>
      </c>
      <c r="B17350" t="s">
        <v>1125</v>
      </c>
      <c r="C17350" t="s">
        <v>89</v>
      </c>
      <c r="D17350" t="s">
        <v>89</v>
      </c>
      <c r="E17350" t="s">
        <v>1196</v>
      </c>
      <c r="F17350" t="s">
        <v>89</v>
      </c>
      <c r="G17350" t="s">
        <v>89</v>
      </c>
      <c r="H17350" t="s">
        <v>93</v>
      </c>
    </row>
    <row r="17351" spans="1:8" x14ac:dyDescent="0.25">
      <c r="A17351" t="s">
        <v>506</v>
      </c>
      <c r="B17351" t="s">
        <v>1127</v>
      </c>
      <c r="C17351" t="s">
        <v>89</v>
      </c>
      <c r="D17351" t="s">
        <v>89</v>
      </c>
      <c r="E17351" t="s">
        <v>1196</v>
      </c>
      <c r="F17351" t="s">
        <v>89</v>
      </c>
      <c r="G17351" t="s">
        <v>89</v>
      </c>
      <c r="H17351" t="s">
        <v>93</v>
      </c>
    </row>
    <row r="17352" spans="1:8" x14ac:dyDescent="0.25">
      <c r="A17352" t="s">
        <v>506</v>
      </c>
      <c r="B17352" t="s">
        <v>1198</v>
      </c>
      <c r="C17352" t="s">
        <v>89</v>
      </c>
      <c r="D17352" t="s">
        <v>89</v>
      </c>
      <c r="E17352" t="s">
        <v>1196</v>
      </c>
      <c r="F17352" t="s">
        <v>89</v>
      </c>
      <c r="G17352" t="s">
        <v>89</v>
      </c>
      <c r="H17352" t="s">
        <v>93</v>
      </c>
    </row>
    <row r="17353" spans="1:8" x14ac:dyDescent="0.25">
      <c r="A17353" t="s">
        <v>506</v>
      </c>
      <c r="B17353" t="s">
        <v>1334</v>
      </c>
      <c r="C17353" t="s">
        <v>89</v>
      </c>
      <c r="D17353" t="s">
        <v>89</v>
      </c>
      <c r="E17353" t="s">
        <v>1196</v>
      </c>
      <c r="F17353" t="s">
        <v>89</v>
      </c>
      <c r="G17353" t="s">
        <v>89</v>
      </c>
      <c r="H17353" t="s">
        <v>93</v>
      </c>
    </row>
    <row r="17354" spans="1:8" x14ac:dyDescent="0.25">
      <c r="A17354" t="s">
        <v>506</v>
      </c>
      <c r="B17354" t="s">
        <v>12570</v>
      </c>
      <c r="C17354" t="s">
        <v>89</v>
      </c>
      <c r="D17354" t="s">
        <v>89</v>
      </c>
      <c r="E17354" t="s">
        <v>1129</v>
      </c>
      <c r="F17354" t="s">
        <v>89</v>
      </c>
      <c r="G17354" t="s">
        <v>89</v>
      </c>
      <c r="H17354" t="s">
        <v>93</v>
      </c>
    </row>
    <row r="17355" spans="1:8" x14ac:dyDescent="0.25">
      <c r="A17355" t="s">
        <v>506</v>
      </c>
      <c r="B17355" t="s">
        <v>1200</v>
      </c>
      <c r="C17355" t="s">
        <v>89</v>
      </c>
      <c r="D17355" t="s">
        <v>89</v>
      </c>
      <c r="E17355" t="s">
        <v>1129</v>
      </c>
      <c r="F17355" t="s">
        <v>89</v>
      </c>
      <c r="G17355" t="s">
        <v>89</v>
      </c>
      <c r="H17355" t="s">
        <v>93</v>
      </c>
    </row>
    <row r="17356" spans="1:8" x14ac:dyDescent="0.25">
      <c r="A17356" t="s">
        <v>506</v>
      </c>
      <c r="B17356" t="s">
        <v>1201</v>
      </c>
      <c r="C17356" t="s">
        <v>89</v>
      </c>
      <c r="D17356" t="s">
        <v>89</v>
      </c>
      <c r="E17356" t="s">
        <v>1202</v>
      </c>
      <c r="F17356" t="s">
        <v>89</v>
      </c>
      <c r="G17356" t="s">
        <v>89</v>
      </c>
      <c r="H17356" t="s">
        <v>93</v>
      </c>
    </row>
    <row r="17357" spans="1:8" x14ac:dyDescent="0.25">
      <c r="A17357" t="s">
        <v>506</v>
      </c>
      <c r="B17357" t="s">
        <v>1130</v>
      </c>
      <c r="C17357" t="s">
        <v>89</v>
      </c>
      <c r="D17357" t="s">
        <v>89</v>
      </c>
      <c r="E17357" t="s">
        <v>1202</v>
      </c>
      <c r="F17357" t="s">
        <v>89</v>
      </c>
      <c r="G17357" t="s">
        <v>89</v>
      </c>
      <c r="H17357" t="s">
        <v>93</v>
      </c>
    </row>
    <row r="17358" spans="1:8" x14ac:dyDescent="0.25">
      <c r="A17358" t="s">
        <v>506</v>
      </c>
      <c r="B17358" t="s">
        <v>1132</v>
      </c>
      <c r="C17358" t="s">
        <v>89</v>
      </c>
      <c r="D17358" t="s">
        <v>89</v>
      </c>
      <c r="E17358" t="s">
        <v>1286</v>
      </c>
      <c r="F17358" t="s">
        <v>89</v>
      </c>
      <c r="G17358" t="s">
        <v>89</v>
      </c>
      <c r="H17358" t="s">
        <v>93</v>
      </c>
    </row>
    <row r="17359" spans="1:8" x14ac:dyDescent="0.25">
      <c r="A17359" t="s">
        <v>506</v>
      </c>
      <c r="B17359" t="s">
        <v>1268</v>
      </c>
      <c r="C17359" t="s">
        <v>89</v>
      </c>
      <c r="D17359" t="s">
        <v>89</v>
      </c>
      <c r="E17359" t="s">
        <v>1233</v>
      </c>
      <c r="F17359" t="s">
        <v>89</v>
      </c>
      <c r="G17359" t="s">
        <v>89</v>
      </c>
      <c r="H17359" t="s">
        <v>93</v>
      </c>
    </row>
    <row r="17360" spans="1:8" x14ac:dyDescent="0.25">
      <c r="A17360" t="s">
        <v>506</v>
      </c>
      <c r="B17360" t="s">
        <v>1336</v>
      </c>
      <c r="C17360" t="s">
        <v>89</v>
      </c>
      <c r="D17360" t="s">
        <v>89</v>
      </c>
      <c r="E17360" t="s">
        <v>1233</v>
      </c>
      <c r="F17360" t="s">
        <v>89</v>
      </c>
      <c r="G17360" t="s">
        <v>89</v>
      </c>
      <c r="H17360" t="s">
        <v>93</v>
      </c>
    </row>
    <row r="17361" spans="1:8" x14ac:dyDescent="0.25">
      <c r="A17361" t="s">
        <v>506</v>
      </c>
      <c r="B17361" t="s">
        <v>3068</v>
      </c>
      <c r="C17361" t="s">
        <v>89</v>
      </c>
      <c r="D17361" t="s">
        <v>89</v>
      </c>
      <c r="E17361" t="s">
        <v>1233</v>
      </c>
      <c r="F17361" t="s">
        <v>89</v>
      </c>
      <c r="G17361" t="s">
        <v>89</v>
      </c>
      <c r="H17361" t="s">
        <v>93</v>
      </c>
    </row>
    <row r="17362" spans="1:8" x14ac:dyDescent="0.25">
      <c r="A17362" t="s">
        <v>506</v>
      </c>
      <c r="B17362" t="s">
        <v>1269</v>
      </c>
      <c r="C17362" t="s">
        <v>89</v>
      </c>
      <c r="D17362" t="s">
        <v>89</v>
      </c>
      <c r="E17362" t="s">
        <v>1233</v>
      </c>
      <c r="F17362" t="s">
        <v>89</v>
      </c>
      <c r="G17362" t="s">
        <v>89</v>
      </c>
      <c r="H17362" t="s">
        <v>93</v>
      </c>
    </row>
    <row r="17363" spans="1:8" x14ac:dyDescent="0.25">
      <c r="A17363" t="s">
        <v>506</v>
      </c>
      <c r="B17363" t="s">
        <v>1270</v>
      </c>
      <c r="C17363" t="s">
        <v>89</v>
      </c>
      <c r="D17363" t="s">
        <v>89</v>
      </c>
      <c r="E17363" t="s">
        <v>1233</v>
      </c>
      <c r="F17363" t="s">
        <v>89</v>
      </c>
      <c r="G17363" t="s">
        <v>89</v>
      </c>
      <c r="H17363" t="s">
        <v>93</v>
      </c>
    </row>
    <row r="17364" spans="1:8" x14ac:dyDescent="0.25">
      <c r="A17364" t="s">
        <v>506</v>
      </c>
      <c r="B17364" t="s">
        <v>1232</v>
      </c>
      <c r="C17364" t="s">
        <v>89</v>
      </c>
      <c r="D17364" t="s">
        <v>89</v>
      </c>
      <c r="E17364" t="s">
        <v>1233</v>
      </c>
      <c r="F17364" t="s">
        <v>89</v>
      </c>
      <c r="G17364" t="s">
        <v>89</v>
      </c>
      <c r="H17364" t="s">
        <v>93</v>
      </c>
    </row>
    <row r="17365" spans="1:8" x14ac:dyDescent="0.25">
      <c r="A17365" t="s">
        <v>506</v>
      </c>
      <c r="B17365" t="s">
        <v>1138</v>
      </c>
      <c r="C17365" t="s">
        <v>89</v>
      </c>
      <c r="D17365" t="s">
        <v>89</v>
      </c>
      <c r="E17365" t="s">
        <v>1139</v>
      </c>
      <c r="F17365" t="s">
        <v>89</v>
      </c>
      <c r="G17365" t="s">
        <v>89</v>
      </c>
      <c r="H17365" t="s">
        <v>93</v>
      </c>
    </row>
    <row r="17366" spans="1:8" x14ac:dyDescent="0.25">
      <c r="A17366" t="s">
        <v>507</v>
      </c>
      <c r="B17366" t="s">
        <v>2794</v>
      </c>
      <c r="C17366" t="s">
        <v>89</v>
      </c>
      <c r="D17366" t="s">
        <v>12571</v>
      </c>
      <c r="E17366" t="s">
        <v>1142</v>
      </c>
      <c r="F17366" t="s">
        <v>89</v>
      </c>
      <c r="G17366" t="s">
        <v>89</v>
      </c>
      <c r="H17366" t="s">
        <v>93</v>
      </c>
    </row>
    <row r="17367" spans="1:8" x14ac:dyDescent="0.25">
      <c r="A17367" t="s">
        <v>507</v>
      </c>
      <c r="B17367" t="s">
        <v>10712</v>
      </c>
      <c r="C17367" t="s">
        <v>89</v>
      </c>
      <c r="D17367" t="s">
        <v>12571</v>
      </c>
      <c r="E17367" t="s">
        <v>1097</v>
      </c>
      <c r="F17367" t="s">
        <v>89</v>
      </c>
      <c r="G17367" t="s">
        <v>89</v>
      </c>
      <c r="H17367" t="s">
        <v>93</v>
      </c>
    </row>
    <row r="17368" spans="1:8" x14ac:dyDescent="0.25">
      <c r="A17368" t="s">
        <v>507</v>
      </c>
      <c r="B17368" t="s">
        <v>12451</v>
      </c>
      <c r="C17368" t="s">
        <v>89</v>
      </c>
      <c r="D17368" t="s">
        <v>12452</v>
      </c>
      <c r="E17368" t="s">
        <v>1093</v>
      </c>
      <c r="F17368" t="s">
        <v>89</v>
      </c>
      <c r="G17368" t="s">
        <v>89</v>
      </c>
      <c r="H17368" t="s">
        <v>93</v>
      </c>
    </row>
    <row r="17369" spans="1:8" x14ac:dyDescent="0.25">
      <c r="A17369" t="s">
        <v>507</v>
      </c>
      <c r="B17369" t="s">
        <v>1318</v>
      </c>
      <c r="C17369" t="s">
        <v>89</v>
      </c>
      <c r="D17369" t="s">
        <v>12572</v>
      </c>
      <c r="E17369" t="s">
        <v>1093</v>
      </c>
      <c r="F17369" t="s">
        <v>89</v>
      </c>
      <c r="G17369" t="s">
        <v>89</v>
      </c>
      <c r="H17369" t="s">
        <v>93</v>
      </c>
    </row>
    <row r="17370" spans="1:8" x14ac:dyDescent="0.25">
      <c r="A17370" t="s">
        <v>507</v>
      </c>
      <c r="B17370" t="s">
        <v>12573</v>
      </c>
      <c r="C17370" t="s">
        <v>89</v>
      </c>
      <c r="D17370" t="s">
        <v>12574</v>
      </c>
      <c r="E17370" t="s">
        <v>1265</v>
      </c>
      <c r="F17370" t="s">
        <v>89</v>
      </c>
      <c r="G17370" t="s">
        <v>89</v>
      </c>
      <c r="H17370" t="s">
        <v>93</v>
      </c>
    </row>
    <row r="17371" spans="1:8" x14ac:dyDescent="0.25">
      <c r="A17371" t="s">
        <v>507</v>
      </c>
      <c r="B17371" t="s">
        <v>12451</v>
      </c>
      <c r="C17371" t="s">
        <v>89</v>
      </c>
      <c r="D17371" t="s">
        <v>12452</v>
      </c>
      <c r="E17371" t="s">
        <v>1093</v>
      </c>
      <c r="F17371" t="s">
        <v>89</v>
      </c>
      <c r="G17371" t="s">
        <v>89</v>
      </c>
      <c r="H17371" t="s">
        <v>93</v>
      </c>
    </row>
    <row r="17372" spans="1:8" x14ac:dyDescent="0.25">
      <c r="A17372" t="s">
        <v>507</v>
      </c>
      <c r="B17372" t="s">
        <v>12573</v>
      </c>
      <c r="C17372" t="s">
        <v>89</v>
      </c>
      <c r="D17372" t="s">
        <v>12574</v>
      </c>
      <c r="E17372" t="s">
        <v>1265</v>
      </c>
      <c r="F17372" t="s">
        <v>89</v>
      </c>
      <c r="G17372" t="s">
        <v>89</v>
      </c>
      <c r="H17372" t="s">
        <v>93</v>
      </c>
    </row>
    <row r="17373" spans="1:8" x14ac:dyDescent="0.25">
      <c r="A17373" t="s">
        <v>507</v>
      </c>
      <c r="B17373" t="s">
        <v>11189</v>
      </c>
      <c r="C17373" t="s">
        <v>89</v>
      </c>
      <c r="D17373" t="s">
        <v>12575</v>
      </c>
      <c r="E17373" t="s">
        <v>1135</v>
      </c>
      <c r="F17373" t="s">
        <v>89</v>
      </c>
      <c r="G17373" t="s">
        <v>89</v>
      </c>
      <c r="H17373" t="s">
        <v>93</v>
      </c>
    </row>
    <row r="17374" spans="1:8" x14ac:dyDescent="0.25">
      <c r="A17374" t="s">
        <v>507</v>
      </c>
      <c r="B17374" t="s">
        <v>7572</v>
      </c>
      <c r="C17374" t="s">
        <v>89</v>
      </c>
      <c r="D17374" t="s">
        <v>89</v>
      </c>
      <c r="E17374" t="s">
        <v>1153</v>
      </c>
      <c r="F17374" t="s">
        <v>89</v>
      </c>
      <c r="G17374" t="s">
        <v>89</v>
      </c>
      <c r="H17374" t="s">
        <v>93</v>
      </c>
    </row>
    <row r="17375" spans="1:8" x14ac:dyDescent="0.25">
      <c r="A17375" t="s">
        <v>507</v>
      </c>
      <c r="B17375" t="s">
        <v>1318</v>
      </c>
      <c r="C17375" t="s">
        <v>89</v>
      </c>
      <c r="D17375" t="s">
        <v>12572</v>
      </c>
      <c r="E17375" t="s">
        <v>1093</v>
      </c>
      <c r="F17375" t="s">
        <v>89</v>
      </c>
      <c r="G17375" t="s">
        <v>89</v>
      </c>
      <c r="H17375" t="s">
        <v>93</v>
      </c>
    </row>
    <row r="17376" spans="1:8" x14ac:dyDescent="0.25">
      <c r="A17376" t="s">
        <v>507</v>
      </c>
      <c r="B17376" t="s">
        <v>2794</v>
      </c>
      <c r="C17376" t="s">
        <v>89</v>
      </c>
      <c r="D17376" t="s">
        <v>12571</v>
      </c>
      <c r="E17376" t="s">
        <v>1142</v>
      </c>
      <c r="F17376" t="s">
        <v>89</v>
      </c>
      <c r="G17376" t="s">
        <v>89</v>
      </c>
      <c r="H17376" t="s">
        <v>93</v>
      </c>
    </row>
    <row r="17377" spans="1:8" x14ac:dyDescent="0.25">
      <c r="A17377" t="s">
        <v>507</v>
      </c>
      <c r="B17377" t="s">
        <v>10712</v>
      </c>
      <c r="C17377" t="s">
        <v>89</v>
      </c>
      <c r="D17377" t="s">
        <v>12571</v>
      </c>
      <c r="E17377" t="s">
        <v>1097</v>
      </c>
      <c r="F17377" t="s">
        <v>89</v>
      </c>
      <c r="G17377" t="s">
        <v>89</v>
      </c>
      <c r="H17377" t="s">
        <v>93</v>
      </c>
    </row>
    <row r="17378" spans="1:8" x14ac:dyDescent="0.25">
      <c r="A17378" t="s">
        <v>507</v>
      </c>
      <c r="B17378" t="s">
        <v>1197</v>
      </c>
      <c r="C17378" t="s">
        <v>89</v>
      </c>
      <c r="D17378" t="s">
        <v>89</v>
      </c>
      <c r="E17378" t="s">
        <v>1135</v>
      </c>
      <c r="F17378" t="s">
        <v>89</v>
      </c>
      <c r="G17378" t="s">
        <v>89</v>
      </c>
      <c r="H17378" t="s">
        <v>93</v>
      </c>
    </row>
    <row r="17379" spans="1:8" x14ac:dyDescent="0.25">
      <c r="A17379" t="s">
        <v>507</v>
      </c>
      <c r="B17379" t="s">
        <v>1122</v>
      </c>
      <c r="C17379" t="s">
        <v>89</v>
      </c>
      <c r="D17379" t="s">
        <v>89</v>
      </c>
      <c r="E17379" t="s">
        <v>1218</v>
      </c>
      <c r="F17379" t="s">
        <v>89</v>
      </c>
      <c r="G17379" t="s">
        <v>89</v>
      </c>
      <c r="H17379" t="s">
        <v>93</v>
      </c>
    </row>
    <row r="17380" spans="1:8" x14ac:dyDescent="0.25">
      <c r="A17380" t="s">
        <v>507</v>
      </c>
      <c r="B17380" t="s">
        <v>1331</v>
      </c>
      <c r="C17380" t="s">
        <v>89</v>
      </c>
      <c r="D17380" t="s">
        <v>89</v>
      </c>
      <c r="E17380" t="s">
        <v>1218</v>
      </c>
      <c r="F17380" t="s">
        <v>89</v>
      </c>
      <c r="G17380" t="s">
        <v>89</v>
      </c>
      <c r="H17380" t="s">
        <v>93</v>
      </c>
    </row>
    <row r="17381" spans="1:8" x14ac:dyDescent="0.25">
      <c r="A17381" t="s">
        <v>507</v>
      </c>
      <c r="B17381" t="s">
        <v>1124</v>
      </c>
      <c r="C17381" t="s">
        <v>89</v>
      </c>
      <c r="D17381" t="s">
        <v>89</v>
      </c>
      <c r="E17381" t="s">
        <v>1218</v>
      </c>
      <c r="F17381" t="s">
        <v>89</v>
      </c>
      <c r="G17381" t="s">
        <v>89</v>
      </c>
      <c r="H17381" t="s">
        <v>93</v>
      </c>
    </row>
    <row r="17382" spans="1:8" x14ac:dyDescent="0.25">
      <c r="A17382" t="s">
        <v>507</v>
      </c>
      <c r="B17382" t="s">
        <v>1125</v>
      </c>
      <c r="C17382" t="s">
        <v>89</v>
      </c>
      <c r="D17382" t="s">
        <v>89</v>
      </c>
      <c r="E17382" t="s">
        <v>1218</v>
      </c>
      <c r="F17382" t="s">
        <v>89</v>
      </c>
      <c r="G17382" t="s">
        <v>89</v>
      </c>
      <c r="H17382" t="s">
        <v>93</v>
      </c>
    </row>
    <row r="17383" spans="1:8" x14ac:dyDescent="0.25">
      <c r="A17383" t="s">
        <v>507</v>
      </c>
      <c r="B17383" t="s">
        <v>1266</v>
      </c>
      <c r="C17383" t="s">
        <v>89</v>
      </c>
      <c r="D17383" t="s">
        <v>89</v>
      </c>
      <c r="E17383" t="s">
        <v>1131</v>
      </c>
      <c r="F17383" t="s">
        <v>89</v>
      </c>
      <c r="G17383" t="s">
        <v>89</v>
      </c>
      <c r="H17383" t="s">
        <v>93</v>
      </c>
    </row>
    <row r="17384" spans="1:8" x14ac:dyDescent="0.25">
      <c r="A17384" t="s">
        <v>507</v>
      </c>
      <c r="B17384" t="s">
        <v>1200</v>
      </c>
      <c r="C17384" t="s">
        <v>89</v>
      </c>
      <c r="D17384" t="s">
        <v>89</v>
      </c>
      <c r="E17384" t="s">
        <v>1131</v>
      </c>
      <c r="F17384" t="s">
        <v>89</v>
      </c>
      <c r="G17384" t="s">
        <v>89</v>
      </c>
      <c r="H17384" t="s">
        <v>93</v>
      </c>
    </row>
    <row r="17385" spans="1:8" x14ac:dyDescent="0.25">
      <c r="A17385" t="s">
        <v>507</v>
      </c>
      <c r="B17385" t="s">
        <v>2705</v>
      </c>
      <c r="C17385" t="s">
        <v>89</v>
      </c>
      <c r="D17385" t="s">
        <v>89</v>
      </c>
      <c r="E17385" t="s">
        <v>1133</v>
      </c>
      <c r="F17385" t="s">
        <v>89</v>
      </c>
      <c r="G17385" t="s">
        <v>89</v>
      </c>
      <c r="H17385" t="s">
        <v>93</v>
      </c>
    </row>
    <row r="17386" spans="1:8" x14ac:dyDescent="0.25">
      <c r="A17386" t="s">
        <v>507</v>
      </c>
      <c r="B17386" t="s">
        <v>2138</v>
      </c>
      <c r="C17386" t="s">
        <v>89</v>
      </c>
      <c r="D17386" t="s">
        <v>89</v>
      </c>
      <c r="E17386" t="s">
        <v>1133</v>
      </c>
      <c r="F17386" t="s">
        <v>89</v>
      </c>
      <c r="G17386" t="s">
        <v>89</v>
      </c>
      <c r="H17386" t="s">
        <v>93</v>
      </c>
    </row>
    <row r="17387" spans="1:8" x14ac:dyDescent="0.25">
      <c r="A17387" t="s">
        <v>507</v>
      </c>
      <c r="B17387" t="s">
        <v>1138</v>
      </c>
      <c r="C17387" t="s">
        <v>89</v>
      </c>
      <c r="D17387" t="s">
        <v>89</v>
      </c>
      <c r="E17387" t="s">
        <v>1139</v>
      </c>
      <c r="F17387" t="s">
        <v>89</v>
      </c>
      <c r="G17387" t="s">
        <v>89</v>
      </c>
      <c r="H17387" t="s">
        <v>93</v>
      </c>
    </row>
    <row r="17388" spans="1:8" x14ac:dyDescent="0.25">
      <c r="A17388" t="s">
        <v>508</v>
      </c>
      <c r="B17388" t="s">
        <v>2189</v>
      </c>
      <c r="C17388" t="s">
        <v>89</v>
      </c>
      <c r="D17388" t="s">
        <v>2709</v>
      </c>
      <c r="E17388" t="s">
        <v>1093</v>
      </c>
      <c r="F17388" t="s">
        <v>89</v>
      </c>
      <c r="G17388" t="s">
        <v>89</v>
      </c>
      <c r="H17388" t="s">
        <v>93</v>
      </c>
    </row>
    <row r="17389" spans="1:8" x14ac:dyDescent="0.25">
      <c r="A17389" t="s">
        <v>508</v>
      </c>
      <c r="B17389" t="s">
        <v>11403</v>
      </c>
      <c r="C17389" t="s">
        <v>89</v>
      </c>
      <c r="D17389" t="s">
        <v>12576</v>
      </c>
      <c r="E17389" t="s">
        <v>1349</v>
      </c>
      <c r="F17389" t="s">
        <v>89</v>
      </c>
      <c r="G17389" t="s">
        <v>89</v>
      </c>
      <c r="H17389" t="s">
        <v>93</v>
      </c>
    </row>
    <row r="17390" spans="1:8" x14ac:dyDescent="0.25">
      <c r="A17390" t="s">
        <v>508</v>
      </c>
      <c r="B17390" t="s">
        <v>2965</v>
      </c>
      <c r="C17390" t="s">
        <v>89</v>
      </c>
      <c r="D17390" t="s">
        <v>12577</v>
      </c>
      <c r="E17390" t="s">
        <v>1349</v>
      </c>
      <c r="F17390" t="s">
        <v>89</v>
      </c>
      <c r="G17390" t="s">
        <v>89</v>
      </c>
      <c r="H17390" t="s">
        <v>93</v>
      </c>
    </row>
    <row r="17391" spans="1:8" x14ac:dyDescent="0.25">
      <c r="A17391" t="s">
        <v>508</v>
      </c>
      <c r="B17391" t="s">
        <v>11406</v>
      </c>
      <c r="C17391" t="s">
        <v>89</v>
      </c>
      <c r="D17391" t="s">
        <v>12576</v>
      </c>
      <c r="E17391" t="s">
        <v>1265</v>
      </c>
      <c r="F17391" t="s">
        <v>89</v>
      </c>
      <c r="G17391" t="s">
        <v>89</v>
      </c>
      <c r="H17391" t="s">
        <v>93</v>
      </c>
    </row>
    <row r="17392" spans="1:8" x14ac:dyDescent="0.25">
      <c r="A17392" t="s">
        <v>508</v>
      </c>
      <c r="B17392" t="s">
        <v>1660</v>
      </c>
      <c r="C17392" t="s">
        <v>89</v>
      </c>
      <c r="D17392" t="s">
        <v>8019</v>
      </c>
      <c r="E17392" t="s">
        <v>1105</v>
      </c>
      <c r="F17392" t="s">
        <v>89</v>
      </c>
      <c r="G17392" t="s">
        <v>89</v>
      </c>
      <c r="H17392" t="s">
        <v>93</v>
      </c>
    </row>
    <row r="17393" spans="1:8" x14ac:dyDescent="0.25">
      <c r="A17393" t="s">
        <v>508</v>
      </c>
      <c r="B17393" t="s">
        <v>1660</v>
      </c>
      <c r="C17393" t="s">
        <v>89</v>
      </c>
      <c r="D17393" t="s">
        <v>8019</v>
      </c>
      <c r="E17393" t="s">
        <v>1105</v>
      </c>
      <c r="F17393" t="s">
        <v>89</v>
      </c>
      <c r="G17393" t="s">
        <v>89</v>
      </c>
      <c r="H17393" t="s">
        <v>93</v>
      </c>
    </row>
    <row r="17394" spans="1:8" x14ac:dyDescent="0.25">
      <c r="A17394" t="s">
        <v>508</v>
      </c>
      <c r="B17394" t="s">
        <v>2189</v>
      </c>
      <c r="C17394" t="s">
        <v>89</v>
      </c>
      <c r="D17394" t="s">
        <v>2709</v>
      </c>
      <c r="E17394" t="s">
        <v>1093</v>
      </c>
      <c r="F17394" t="s">
        <v>89</v>
      </c>
      <c r="G17394" t="s">
        <v>89</v>
      </c>
      <c r="H17394" t="s">
        <v>93</v>
      </c>
    </row>
    <row r="17395" spans="1:8" x14ac:dyDescent="0.25">
      <c r="A17395" t="s">
        <v>508</v>
      </c>
      <c r="B17395" t="s">
        <v>12578</v>
      </c>
      <c r="C17395" t="s">
        <v>89</v>
      </c>
      <c r="D17395" t="s">
        <v>12579</v>
      </c>
      <c r="E17395" t="s">
        <v>1105</v>
      </c>
      <c r="F17395" t="s">
        <v>89</v>
      </c>
      <c r="G17395" t="s">
        <v>89</v>
      </c>
      <c r="H17395" t="s">
        <v>93</v>
      </c>
    </row>
    <row r="17396" spans="1:8" x14ac:dyDescent="0.25">
      <c r="A17396" t="s">
        <v>508</v>
      </c>
      <c r="B17396" t="s">
        <v>12580</v>
      </c>
      <c r="C17396" t="s">
        <v>89</v>
      </c>
      <c r="D17396" t="s">
        <v>12581</v>
      </c>
      <c r="E17396" t="s">
        <v>1105</v>
      </c>
      <c r="F17396" t="s">
        <v>89</v>
      </c>
      <c r="G17396" t="s">
        <v>89</v>
      </c>
      <c r="H17396" t="s">
        <v>93</v>
      </c>
    </row>
    <row r="17397" spans="1:8" x14ac:dyDescent="0.25">
      <c r="A17397" t="s">
        <v>508</v>
      </c>
      <c r="B17397" t="s">
        <v>11419</v>
      </c>
      <c r="C17397" t="s">
        <v>89</v>
      </c>
      <c r="D17397" t="s">
        <v>12582</v>
      </c>
      <c r="E17397" t="s">
        <v>1105</v>
      </c>
      <c r="F17397" t="s">
        <v>89</v>
      </c>
      <c r="G17397" t="s">
        <v>89</v>
      </c>
      <c r="H17397" t="s">
        <v>93</v>
      </c>
    </row>
    <row r="17398" spans="1:8" x14ac:dyDescent="0.25">
      <c r="A17398" t="s">
        <v>508</v>
      </c>
      <c r="B17398" t="s">
        <v>11449</v>
      </c>
      <c r="C17398" t="s">
        <v>89</v>
      </c>
      <c r="D17398" t="s">
        <v>12583</v>
      </c>
      <c r="E17398" t="s">
        <v>1097</v>
      </c>
      <c r="F17398" t="s">
        <v>89</v>
      </c>
      <c r="G17398" t="s">
        <v>89</v>
      </c>
      <c r="H17398" t="s">
        <v>93</v>
      </c>
    </row>
    <row r="17399" spans="1:8" x14ac:dyDescent="0.25">
      <c r="A17399" t="s">
        <v>508</v>
      </c>
      <c r="B17399" t="s">
        <v>12584</v>
      </c>
      <c r="C17399" t="s">
        <v>89</v>
      </c>
      <c r="D17399" t="s">
        <v>12585</v>
      </c>
      <c r="E17399" t="s">
        <v>1105</v>
      </c>
      <c r="F17399" t="s">
        <v>89</v>
      </c>
      <c r="G17399" t="s">
        <v>89</v>
      </c>
      <c r="H17399" t="s">
        <v>93</v>
      </c>
    </row>
    <row r="17400" spans="1:8" x14ac:dyDescent="0.25">
      <c r="A17400" t="s">
        <v>508</v>
      </c>
      <c r="B17400" t="s">
        <v>12586</v>
      </c>
      <c r="C17400" t="s">
        <v>89</v>
      </c>
      <c r="D17400" t="s">
        <v>12587</v>
      </c>
      <c r="E17400" t="s">
        <v>1097</v>
      </c>
      <c r="F17400" t="s">
        <v>89</v>
      </c>
      <c r="G17400" t="s">
        <v>89</v>
      </c>
      <c r="H17400" t="s">
        <v>93</v>
      </c>
    </row>
    <row r="17401" spans="1:8" x14ac:dyDescent="0.25">
      <c r="A17401" t="s">
        <v>508</v>
      </c>
      <c r="B17401" t="s">
        <v>11425</v>
      </c>
      <c r="C17401" t="s">
        <v>89</v>
      </c>
      <c r="D17401" t="s">
        <v>12577</v>
      </c>
      <c r="E17401" t="s">
        <v>1097</v>
      </c>
      <c r="F17401" t="s">
        <v>89</v>
      </c>
      <c r="G17401" t="s">
        <v>89</v>
      </c>
      <c r="H17401" t="s">
        <v>93</v>
      </c>
    </row>
    <row r="17402" spans="1:8" x14ac:dyDescent="0.25">
      <c r="A17402" t="s">
        <v>508</v>
      </c>
      <c r="B17402" t="s">
        <v>11413</v>
      </c>
      <c r="C17402" t="s">
        <v>89</v>
      </c>
      <c r="D17402" t="s">
        <v>12576</v>
      </c>
      <c r="E17402" t="s">
        <v>1097</v>
      </c>
      <c r="F17402" t="s">
        <v>89</v>
      </c>
      <c r="G17402" t="s">
        <v>89</v>
      </c>
      <c r="H17402" t="s">
        <v>93</v>
      </c>
    </row>
    <row r="17403" spans="1:8" x14ac:dyDescent="0.25">
      <c r="A17403" t="s">
        <v>508</v>
      </c>
      <c r="B17403" t="s">
        <v>11409</v>
      </c>
      <c r="C17403" t="s">
        <v>89</v>
      </c>
      <c r="D17403" t="s">
        <v>12582</v>
      </c>
      <c r="E17403" t="s">
        <v>1164</v>
      </c>
      <c r="F17403" t="s">
        <v>89</v>
      </c>
      <c r="G17403" t="s">
        <v>89</v>
      </c>
      <c r="H17403" t="s">
        <v>93</v>
      </c>
    </row>
    <row r="17404" spans="1:8" x14ac:dyDescent="0.25">
      <c r="A17404" t="s">
        <v>508</v>
      </c>
      <c r="B17404" t="s">
        <v>12588</v>
      </c>
      <c r="C17404" t="s">
        <v>89</v>
      </c>
      <c r="D17404" t="s">
        <v>12579</v>
      </c>
      <c r="E17404" t="s">
        <v>1164</v>
      </c>
      <c r="F17404" t="s">
        <v>89</v>
      </c>
      <c r="G17404" t="s">
        <v>89</v>
      </c>
      <c r="H17404" t="s">
        <v>93</v>
      </c>
    </row>
    <row r="17405" spans="1:8" x14ac:dyDescent="0.25">
      <c r="A17405" t="s">
        <v>508</v>
      </c>
      <c r="B17405" t="s">
        <v>2940</v>
      </c>
      <c r="C17405" t="s">
        <v>89</v>
      </c>
      <c r="D17405" t="s">
        <v>12583</v>
      </c>
      <c r="E17405" t="s">
        <v>1265</v>
      </c>
      <c r="F17405" t="s">
        <v>89</v>
      </c>
      <c r="G17405" t="s">
        <v>89</v>
      </c>
      <c r="H17405" t="s">
        <v>93</v>
      </c>
    </row>
    <row r="17406" spans="1:8" x14ac:dyDescent="0.25">
      <c r="A17406" t="s">
        <v>508</v>
      </c>
      <c r="B17406" t="s">
        <v>12534</v>
      </c>
      <c r="C17406" t="s">
        <v>89</v>
      </c>
      <c r="D17406" t="s">
        <v>12581</v>
      </c>
      <c r="E17406" t="s">
        <v>1164</v>
      </c>
      <c r="F17406" t="s">
        <v>89</v>
      </c>
      <c r="G17406" t="s">
        <v>89</v>
      </c>
      <c r="H17406" t="s">
        <v>93</v>
      </c>
    </row>
    <row r="17407" spans="1:8" x14ac:dyDescent="0.25">
      <c r="A17407" t="s">
        <v>508</v>
      </c>
      <c r="B17407" t="s">
        <v>11406</v>
      </c>
      <c r="C17407" t="s">
        <v>89</v>
      </c>
      <c r="D17407" t="s">
        <v>12576</v>
      </c>
      <c r="E17407" t="s">
        <v>1265</v>
      </c>
      <c r="F17407" t="s">
        <v>89</v>
      </c>
      <c r="G17407" t="s">
        <v>89</v>
      </c>
      <c r="H17407" t="s">
        <v>93</v>
      </c>
    </row>
    <row r="17408" spans="1:8" x14ac:dyDescent="0.25">
      <c r="A17408" t="s">
        <v>508</v>
      </c>
      <c r="B17408" t="s">
        <v>12589</v>
      </c>
      <c r="C17408" t="s">
        <v>89</v>
      </c>
      <c r="D17408" t="s">
        <v>12587</v>
      </c>
      <c r="E17408" t="s">
        <v>1265</v>
      </c>
      <c r="F17408" t="s">
        <v>89</v>
      </c>
      <c r="G17408" t="s">
        <v>89</v>
      </c>
      <c r="H17408" t="s">
        <v>93</v>
      </c>
    </row>
    <row r="17409" spans="1:8" x14ac:dyDescent="0.25">
      <c r="A17409" t="s">
        <v>508</v>
      </c>
      <c r="B17409" t="s">
        <v>2928</v>
      </c>
      <c r="C17409" t="s">
        <v>89</v>
      </c>
      <c r="D17409" t="s">
        <v>12577</v>
      </c>
      <c r="E17409" t="s">
        <v>1265</v>
      </c>
      <c r="F17409" t="s">
        <v>89</v>
      </c>
      <c r="G17409" t="s">
        <v>89</v>
      </c>
      <c r="H17409" t="s">
        <v>93</v>
      </c>
    </row>
    <row r="17410" spans="1:8" x14ac:dyDescent="0.25">
      <c r="A17410" t="s">
        <v>508</v>
      </c>
      <c r="B17410" t="s">
        <v>12590</v>
      </c>
      <c r="C17410" t="s">
        <v>89</v>
      </c>
      <c r="D17410" t="s">
        <v>12585</v>
      </c>
      <c r="E17410" t="s">
        <v>1164</v>
      </c>
      <c r="F17410" t="s">
        <v>89</v>
      </c>
      <c r="G17410" t="s">
        <v>89</v>
      </c>
      <c r="H17410" t="s">
        <v>93</v>
      </c>
    </row>
    <row r="17411" spans="1:8" x14ac:dyDescent="0.25">
      <c r="A17411" t="s">
        <v>508</v>
      </c>
      <c r="B17411" t="s">
        <v>2965</v>
      </c>
      <c r="C17411" t="s">
        <v>89</v>
      </c>
      <c r="D17411" t="s">
        <v>12577</v>
      </c>
      <c r="E17411" t="s">
        <v>1349</v>
      </c>
      <c r="F17411" t="s">
        <v>89</v>
      </c>
      <c r="G17411" t="s">
        <v>89</v>
      </c>
      <c r="H17411" t="s">
        <v>93</v>
      </c>
    </row>
    <row r="17412" spans="1:8" x14ac:dyDescent="0.25">
      <c r="A17412" t="s">
        <v>508</v>
      </c>
      <c r="B17412" t="s">
        <v>2972</v>
      </c>
      <c r="C17412" t="s">
        <v>89</v>
      </c>
      <c r="D17412" t="s">
        <v>12583</v>
      </c>
      <c r="E17412" t="s">
        <v>1349</v>
      </c>
      <c r="F17412" t="s">
        <v>89</v>
      </c>
      <c r="G17412" t="s">
        <v>89</v>
      </c>
      <c r="H17412" t="s">
        <v>93</v>
      </c>
    </row>
    <row r="17413" spans="1:8" x14ac:dyDescent="0.25">
      <c r="A17413" t="s">
        <v>508</v>
      </c>
      <c r="B17413" t="s">
        <v>12591</v>
      </c>
      <c r="C17413" t="s">
        <v>89</v>
      </c>
      <c r="D17413" t="s">
        <v>12585</v>
      </c>
      <c r="E17413" t="s">
        <v>1395</v>
      </c>
      <c r="F17413" t="s">
        <v>89</v>
      </c>
      <c r="G17413" t="s">
        <v>89</v>
      </c>
      <c r="H17413" t="s">
        <v>93</v>
      </c>
    </row>
    <row r="17414" spans="1:8" x14ac:dyDescent="0.25">
      <c r="A17414" t="s">
        <v>508</v>
      </c>
      <c r="B17414" t="s">
        <v>11396</v>
      </c>
      <c r="C17414" t="s">
        <v>89</v>
      </c>
      <c r="D17414" t="s">
        <v>12582</v>
      </c>
      <c r="E17414" t="s">
        <v>1395</v>
      </c>
      <c r="F17414" t="s">
        <v>89</v>
      </c>
      <c r="G17414" t="s">
        <v>89</v>
      </c>
      <c r="H17414" t="s">
        <v>93</v>
      </c>
    </row>
    <row r="17415" spans="1:8" x14ac:dyDescent="0.25">
      <c r="A17415" t="s">
        <v>508</v>
      </c>
      <c r="B17415" t="s">
        <v>12592</v>
      </c>
      <c r="C17415" t="s">
        <v>89</v>
      </c>
      <c r="D17415" t="s">
        <v>12587</v>
      </c>
      <c r="E17415" t="s">
        <v>1349</v>
      </c>
      <c r="F17415" t="s">
        <v>89</v>
      </c>
      <c r="G17415" t="s">
        <v>89</v>
      </c>
      <c r="H17415" t="s">
        <v>93</v>
      </c>
    </row>
    <row r="17416" spans="1:8" x14ac:dyDescent="0.25">
      <c r="A17416" t="s">
        <v>508</v>
      </c>
      <c r="B17416" t="s">
        <v>11877</v>
      </c>
      <c r="C17416" t="s">
        <v>89</v>
      </c>
      <c r="D17416" t="s">
        <v>12581</v>
      </c>
      <c r="E17416" t="s">
        <v>1395</v>
      </c>
      <c r="F17416" t="s">
        <v>89</v>
      </c>
      <c r="G17416" t="s">
        <v>89</v>
      </c>
      <c r="H17416" t="s">
        <v>93</v>
      </c>
    </row>
    <row r="17417" spans="1:8" x14ac:dyDescent="0.25">
      <c r="A17417" t="s">
        <v>508</v>
      </c>
      <c r="B17417" t="s">
        <v>11403</v>
      </c>
      <c r="C17417" t="s">
        <v>89</v>
      </c>
      <c r="D17417" t="s">
        <v>12576</v>
      </c>
      <c r="E17417" t="s">
        <v>1349</v>
      </c>
      <c r="F17417" t="s">
        <v>89</v>
      </c>
      <c r="G17417" t="s">
        <v>89</v>
      </c>
      <c r="H17417" t="s">
        <v>93</v>
      </c>
    </row>
    <row r="17418" spans="1:8" x14ac:dyDescent="0.25">
      <c r="A17418" t="s">
        <v>508</v>
      </c>
      <c r="B17418" t="s">
        <v>12593</v>
      </c>
      <c r="C17418" t="s">
        <v>89</v>
      </c>
      <c r="D17418" t="s">
        <v>12579</v>
      </c>
      <c r="E17418" t="s">
        <v>1395</v>
      </c>
      <c r="F17418" t="s">
        <v>89</v>
      </c>
      <c r="G17418" t="s">
        <v>89</v>
      </c>
      <c r="H17418" t="s">
        <v>93</v>
      </c>
    </row>
    <row r="17419" spans="1:8" x14ac:dyDescent="0.25">
      <c r="A17419" t="s">
        <v>508</v>
      </c>
      <c r="B17419" t="s">
        <v>535</v>
      </c>
      <c r="C17419" t="s">
        <v>89</v>
      </c>
      <c r="D17419" t="s">
        <v>12594</v>
      </c>
      <c r="E17419" t="s">
        <v>1093</v>
      </c>
      <c r="F17419" t="s">
        <v>89</v>
      </c>
      <c r="G17419" t="s">
        <v>89</v>
      </c>
      <c r="H17419" t="s">
        <v>93</v>
      </c>
    </row>
    <row r="17420" spans="1:8" x14ac:dyDescent="0.25">
      <c r="A17420" t="s">
        <v>508</v>
      </c>
      <c r="B17420" t="s">
        <v>12595</v>
      </c>
      <c r="C17420" t="s">
        <v>89</v>
      </c>
      <c r="D17420" t="s">
        <v>89</v>
      </c>
      <c r="E17420" t="s">
        <v>1115</v>
      </c>
      <c r="F17420" t="s">
        <v>89</v>
      </c>
      <c r="G17420" t="s">
        <v>89</v>
      </c>
      <c r="H17420" t="s">
        <v>93</v>
      </c>
    </row>
    <row r="17421" spans="1:8" x14ac:dyDescent="0.25">
      <c r="A17421" t="s">
        <v>508</v>
      </c>
      <c r="B17421" t="s">
        <v>12596</v>
      </c>
      <c r="C17421" t="s">
        <v>89</v>
      </c>
      <c r="D17421" t="s">
        <v>89</v>
      </c>
      <c r="E17421" t="s">
        <v>1115</v>
      </c>
      <c r="F17421" t="s">
        <v>89</v>
      </c>
      <c r="G17421" t="s">
        <v>89</v>
      </c>
      <c r="H17421" t="s">
        <v>93</v>
      </c>
    </row>
    <row r="17422" spans="1:8" x14ac:dyDescent="0.25">
      <c r="A17422" t="s">
        <v>508</v>
      </c>
      <c r="B17422" t="s">
        <v>12597</v>
      </c>
      <c r="C17422" t="s">
        <v>89</v>
      </c>
      <c r="D17422" t="s">
        <v>89</v>
      </c>
      <c r="E17422" t="s">
        <v>1115</v>
      </c>
      <c r="F17422" t="s">
        <v>89</v>
      </c>
      <c r="G17422" t="s">
        <v>89</v>
      </c>
      <c r="H17422" t="s">
        <v>93</v>
      </c>
    </row>
    <row r="17423" spans="1:8" x14ac:dyDescent="0.25">
      <c r="A17423" t="s">
        <v>508</v>
      </c>
      <c r="B17423" t="s">
        <v>12598</v>
      </c>
      <c r="C17423" t="s">
        <v>89</v>
      </c>
      <c r="D17423" t="s">
        <v>89</v>
      </c>
      <c r="E17423" t="s">
        <v>1115</v>
      </c>
      <c r="F17423" t="s">
        <v>89</v>
      </c>
      <c r="G17423" t="s">
        <v>89</v>
      </c>
      <c r="H17423" t="s">
        <v>93</v>
      </c>
    </row>
    <row r="17424" spans="1:8" x14ac:dyDescent="0.25">
      <c r="A17424" t="s">
        <v>508</v>
      </c>
      <c r="B17424" t="s">
        <v>1284</v>
      </c>
      <c r="C17424" t="s">
        <v>89</v>
      </c>
      <c r="D17424" t="s">
        <v>89</v>
      </c>
      <c r="E17424" t="s">
        <v>1196</v>
      </c>
      <c r="F17424" t="s">
        <v>89</v>
      </c>
      <c r="G17424" t="s">
        <v>89</v>
      </c>
      <c r="H17424" t="s">
        <v>93</v>
      </c>
    </row>
    <row r="17425" spans="1:8" x14ac:dyDescent="0.25">
      <c r="A17425" t="s">
        <v>508</v>
      </c>
      <c r="B17425" t="s">
        <v>1122</v>
      </c>
      <c r="C17425" t="s">
        <v>89</v>
      </c>
      <c r="D17425" t="s">
        <v>89</v>
      </c>
      <c r="E17425" t="s">
        <v>1335</v>
      </c>
      <c r="F17425" t="s">
        <v>89</v>
      </c>
      <c r="G17425" t="s">
        <v>89</v>
      </c>
      <c r="H17425" t="s">
        <v>93</v>
      </c>
    </row>
    <row r="17426" spans="1:8" x14ac:dyDescent="0.25">
      <c r="A17426" t="s">
        <v>508</v>
      </c>
      <c r="B17426" t="s">
        <v>1332</v>
      </c>
      <c r="C17426" t="s">
        <v>89</v>
      </c>
      <c r="D17426" t="s">
        <v>89</v>
      </c>
      <c r="E17426" t="s">
        <v>1196</v>
      </c>
      <c r="F17426" t="s">
        <v>89</v>
      </c>
      <c r="G17426" t="s">
        <v>89</v>
      </c>
      <c r="H17426" t="s">
        <v>93</v>
      </c>
    </row>
    <row r="17427" spans="1:8" x14ac:dyDescent="0.25">
      <c r="A17427" t="s">
        <v>508</v>
      </c>
      <c r="B17427" t="s">
        <v>1125</v>
      </c>
      <c r="C17427" t="s">
        <v>89</v>
      </c>
      <c r="D17427" t="s">
        <v>89</v>
      </c>
      <c r="E17427" t="s">
        <v>1335</v>
      </c>
      <c r="F17427" t="s">
        <v>89</v>
      </c>
      <c r="G17427" t="s">
        <v>89</v>
      </c>
      <c r="H17427" t="s">
        <v>93</v>
      </c>
    </row>
    <row r="17428" spans="1:8" x14ac:dyDescent="0.25">
      <c r="A17428" t="s">
        <v>508</v>
      </c>
      <c r="B17428" t="s">
        <v>1124</v>
      </c>
      <c r="C17428" t="s">
        <v>89</v>
      </c>
      <c r="D17428" t="s">
        <v>89</v>
      </c>
      <c r="E17428" t="s">
        <v>1335</v>
      </c>
      <c r="F17428" t="s">
        <v>89</v>
      </c>
      <c r="G17428" t="s">
        <v>89</v>
      </c>
      <c r="H17428" t="s">
        <v>93</v>
      </c>
    </row>
    <row r="17429" spans="1:8" x14ac:dyDescent="0.25">
      <c r="A17429" t="s">
        <v>508</v>
      </c>
      <c r="B17429" t="s">
        <v>1126</v>
      </c>
      <c r="C17429" t="s">
        <v>89</v>
      </c>
      <c r="D17429" t="s">
        <v>89</v>
      </c>
      <c r="E17429" t="s">
        <v>1218</v>
      </c>
      <c r="F17429" t="s">
        <v>89</v>
      </c>
      <c r="G17429" t="s">
        <v>89</v>
      </c>
      <c r="H17429" t="s">
        <v>93</v>
      </c>
    </row>
    <row r="17430" spans="1:8" x14ac:dyDescent="0.25">
      <c r="A17430" t="s">
        <v>508</v>
      </c>
      <c r="B17430" t="s">
        <v>1127</v>
      </c>
      <c r="C17430" t="s">
        <v>89</v>
      </c>
      <c r="D17430" t="s">
        <v>89</v>
      </c>
      <c r="E17430" t="s">
        <v>1218</v>
      </c>
      <c r="F17430" t="s">
        <v>89</v>
      </c>
      <c r="G17430" t="s">
        <v>89</v>
      </c>
      <c r="H17430" t="s">
        <v>93</v>
      </c>
    </row>
    <row r="17431" spans="1:8" x14ac:dyDescent="0.25">
      <c r="A17431" t="s">
        <v>508</v>
      </c>
      <c r="B17431" t="s">
        <v>1201</v>
      </c>
      <c r="C17431" t="s">
        <v>89</v>
      </c>
      <c r="D17431" t="s">
        <v>89</v>
      </c>
      <c r="E17431" t="s">
        <v>1129</v>
      </c>
      <c r="F17431" t="s">
        <v>89</v>
      </c>
      <c r="G17431" t="s">
        <v>89</v>
      </c>
      <c r="H17431" t="s">
        <v>93</v>
      </c>
    </row>
    <row r="17432" spans="1:8" x14ac:dyDescent="0.25">
      <c r="A17432" t="s">
        <v>508</v>
      </c>
      <c r="B17432" t="s">
        <v>1128</v>
      </c>
      <c r="C17432" t="s">
        <v>89</v>
      </c>
      <c r="D17432" t="s">
        <v>89</v>
      </c>
      <c r="E17432" t="s">
        <v>1129</v>
      </c>
      <c r="F17432" t="s">
        <v>89</v>
      </c>
      <c r="G17432" t="s">
        <v>89</v>
      </c>
      <c r="H17432" t="s">
        <v>93</v>
      </c>
    </row>
    <row r="17433" spans="1:8" x14ac:dyDescent="0.25">
      <c r="A17433" t="s">
        <v>508</v>
      </c>
      <c r="B17433" t="s">
        <v>1130</v>
      </c>
      <c r="C17433" t="s">
        <v>89</v>
      </c>
      <c r="D17433" t="s">
        <v>89</v>
      </c>
      <c r="E17433" t="s">
        <v>1129</v>
      </c>
      <c r="F17433" t="s">
        <v>89</v>
      </c>
      <c r="G17433" t="s">
        <v>89</v>
      </c>
      <c r="H17433" t="s">
        <v>93</v>
      </c>
    </row>
    <row r="17434" spans="1:8" x14ac:dyDescent="0.25">
      <c r="A17434" t="s">
        <v>508</v>
      </c>
      <c r="B17434" t="s">
        <v>1132</v>
      </c>
      <c r="C17434" t="s">
        <v>89</v>
      </c>
      <c r="D17434" t="s">
        <v>89</v>
      </c>
      <c r="E17434" t="s">
        <v>1286</v>
      </c>
      <c r="F17434" t="s">
        <v>89</v>
      </c>
      <c r="G17434" t="s">
        <v>89</v>
      </c>
      <c r="H17434" t="s">
        <v>93</v>
      </c>
    </row>
    <row r="17435" spans="1:8" x14ac:dyDescent="0.25">
      <c r="A17435" t="s">
        <v>509</v>
      </c>
      <c r="B17435" t="s">
        <v>5079</v>
      </c>
      <c r="C17435" t="s">
        <v>89</v>
      </c>
      <c r="D17435" t="s">
        <v>12599</v>
      </c>
      <c r="E17435" t="s">
        <v>1160</v>
      </c>
      <c r="F17435" t="s">
        <v>89</v>
      </c>
      <c r="G17435" t="s">
        <v>89</v>
      </c>
      <c r="H17435" t="s">
        <v>93</v>
      </c>
    </row>
    <row r="17436" spans="1:8" x14ac:dyDescent="0.25">
      <c r="A17436" t="s">
        <v>509</v>
      </c>
      <c r="B17436" t="s">
        <v>1294</v>
      </c>
      <c r="C17436" t="s">
        <v>89</v>
      </c>
      <c r="D17436" t="s">
        <v>8207</v>
      </c>
      <c r="E17436" t="s">
        <v>1105</v>
      </c>
      <c r="F17436" t="s">
        <v>89</v>
      </c>
      <c r="G17436" t="s">
        <v>89</v>
      </c>
      <c r="H17436" t="s">
        <v>93</v>
      </c>
    </row>
    <row r="17437" spans="1:8" x14ac:dyDescent="0.25">
      <c r="A17437" t="s">
        <v>509</v>
      </c>
      <c r="B17437" t="s">
        <v>1392</v>
      </c>
      <c r="C17437" t="s">
        <v>89</v>
      </c>
      <c r="D17437" t="s">
        <v>12600</v>
      </c>
      <c r="E17437" t="s">
        <v>1278</v>
      </c>
      <c r="F17437" t="s">
        <v>89</v>
      </c>
      <c r="G17437" t="s">
        <v>89</v>
      </c>
      <c r="H17437" t="s">
        <v>93</v>
      </c>
    </row>
    <row r="17438" spans="1:8" x14ac:dyDescent="0.25">
      <c r="A17438" t="s">
        <v>509</v>
      </c>
      <c r="B17438" t="s">
        <v>12601</v>
      </c>
      <c r="C17438" t="s">
        <v>89</v>
      </c>
      <c r="D17438" t="s">
        <v>8207</v>
      </c>
      <c r="E17438" t="s">
        <v>1093</v>
      </c>
      <c r="F17438" t="s">
        <v>89</v>
      </c>
      <c r="G17438" t="s">
        <v>89</v>
      </c>
      <c r="H17438" t="s">
        <v>93</v>
      </c>
    </row>
    <row r="17439" spans="1:8" x14ac:dyDescent="0.25">
      <c r="A17439" t="s">
        <v>509</v>
      </c>
      <c r="B17439" t="s">
        <v>12602</v>
      </c>
      <c r="C17439" t="s">
        <v>89</v>
      </c>
      <c r="D17439" t="s">
        <v>6123</v>
      </c>
      <c r="E17439" t="s">
        <v>1131</v>
      </c>
      <c r="F17439" t="s">
        <v>89</v>
      </c>
      <c r="G17439" t="s">
        <v>89</v>
      </c>
      <c r="H17439" t="s">
        <v>93</v>
      </c>
    </row>
    <row r="17440" spans="1:8" x14ac:dyDescent="0.25">
      <c r="A17440" t="s">
        <v>509</v>
      </c>
      <c r="B17440" t="s">
        <v>5079</v>
      </c>
      <c r="C17440" t="s">
        <v>89</v>
      </c>
      <c r="D17440" t="s">
        <v>12599</v>
      </c>
      <c r="E17440" t="s">
        <v>1160</v>
      </c>
      <c r="F17440" t="s">
        <v>89</v>
      </c>
      <c r="G17440" t="s">
        <v>89</v>
      </c>
      <c r="H17440" t="s">
        <v>93</v>
      </c>
    </row>
    <row r="17441" spans="1:8" x14ac:dyDescent="0.25">
      <c r="A17441" t="s">
        <v>509</v>
      </c>
      <c r="B17441" t="s">
        <v>1392</v>
      </c>
      <c r="C17441" t="s">
        <v>89</v>
      </c>
      <c r="D17441" t="s">
        <v>12600</v>
      </c>
      <c r="E17441" t="s">
        <v>1278</v>
      </c>
      <c r="F17441" t="s">
        <v>89</v>
      </c>
      <c r="G17441" t="s">
        <v>89</v>
      </c>
      <c r="H17441" t="s">
        <v>93</v>
      </c>
    </row>
    <row r="17442" spans="1:8" x14ac:dyDescent="0.25">
      <c r="A17442" t="s">
        <v>509</v>
      </c>
      <c r="B17442" t="s">
        <v>12603</v>
      </c>
      <c r="C17442" t="s">
        <v>89</v>
      </c>
      <c r="D17442" t="s">
        <v>12604</v>
      </c>
      <c r="E17442" t="s">
        <v>3585</v>
      </c>
      <c r="F17442" t="s">
        <v>89</v>
      </c>
      <c r="G17442" t="s">
        <v>89</v>
      </c>
      <c r="H17442" t="s">
        <v>93</v>
      </c>
    </row>
    <row r="17443" spans="1:8" x14ac:dyDescent="0.25">
      <c r="A17443" t="s">
        <v>509</v>
      </c>
      <c r="B17443" t="s">
        <v>12605</v>
      </c>
      <c r="C17443" t="s">
        <v>89</v>
      </c>
      <c r="D17443" t="s">
        <v>12606</v>
      </c>
      <c r="E17443" t="s">
        <v>12607</v>
      </c>
      <c r="F17443" t="s">
        <v>89</v>
      </c>
      <c r="G17443" t="s">
        <v>89</v>
      </c>
      <c r="H17443" t="s">
        <v>93</v>
      </c>
    </row>
    <row r="17444" spans="1:8" x14ac:dyDescent="0.25">
      <c r="A17444" t="s">
        <v>509</v>
      </c>
      <c r="B17444" t="s">
        <v>12608</v>
      </c>
      <c r="C17444" t="s">
        <v>89</v>
      </c>
      <c r="D17444" t="s">
        <v>12606</v>
      </c>
      <c r="E17444" t="s">
        <v>8318</v>
      </c>
      <c r="F17444" t="s">
        <v>89</v>
      </c>
      <c r="G17444" t="s">
        <v>89</v>
      </c>
      <c r="H17444" t="s">
        <v>93</v>
      </c>
    </row>
    <row r="17445" spans="1:8" x14ac:dyDescent="0.25">
      <c r="A17445" t="s">
        <v>509</v>
      </c>
      <c r="B17445" t="s">
        <v>12609</v>
      </c>
      <c r="C17445" t="s">
        <v>89</v>
      </c>
      <c r="D17445" t="s">
        <v>12606</v>
      </c>
      <c r="E17445" t="s">
        <v>1947</v>
      </c>
      <c r="F17445" t="s">
        <v>89</v>
      </c>
      <c r="G17445" t="s">
        <v>89</v>
      </c>
      <c r="H17445" t="s">
        <v>93</v>
      </c>
    </row>
    <row r="17446" spans="1:8" x14ac:dyDescent="0.25">
      <c r="A17446" t="s">
        <v>509</v>
      </c>
      <c r="B17446" t="s">
        <v>12610</v>
      </c>
      <c r="C17446" t="s">
        <v>89</v>
      </c>
      <c r="D17446" t="s">
        <v>12606</v>
      </c>
      <c r="E17446" t="s">
        <v>1582</v>
      </c>
      <c r="F17446" t="s">
        <v>89</v>
      </c>
      <c r="G17446" t="s">
        <v>89</v>
      </c>
      <c r="H17446" t="s">
        <v>93</v>
      </c>
    </row>
    <row r="17447" spans="1:8" x14ac:dyDescent="0.25">
      <c r="A17447" t="s">
        <v>509</v>
      </c>
      <c r="B17447" t="s">
        <v>12611</v>
      </c>
      <c r="C17447" t="s">
        <v>89</v>
      </c>
      <c r="D17447" t="s">
        <v>12612</v>
      </c>
      <c r="E17447" t="s">
        <v>12613</v>
      </c>
      <c r="F17447" t="s">
        <v>89</v>
      </c>
      <c r="G17447" t="s">
        <v>89</v>
      </c>
      <c r="H17447" t="s">
        <v>93</v>
      </c>
    </row>
    <row r="17448" spans="1:8" x14ac:dyDescent="0.25">
      <c r="A17448" t="s">
        <v>509</v>
      </c>
      <c r="B17448" t="s">
        <v>12614</v>
      </c>
      <c r="C17448" t="s">
        <v>89</v>
      </c>
      <c r="D17448" t="s">
        <v>12606</v>
      </c>
      <c r="E17448" t="s">
        <v>12615</v>
      </c>
      <c r="F17448" t="s">
        <v>89</v>
      </c>
      <c r="G17448" t="s">
        <v>89</v>
      </c>
      <c r="H17448" t="s">
        <v>93</v>
      </c>
    </row>
    <row r="17449" spans="1:8" x14ac:dyDescent="0.25">
      <c r="A17449" t="s">
        <v>509</v>
      </c>
      <c r="B17449" t="s">
        <v>12616</v>
      </c>
      <c r="C17449" t="s">
        <v>89</v>
      </c>
      <c r="D17449" t="s">
        <v>12617</v>
      </c>
      <c r="E17449" t="s">
        <v>1907</v>
      </c>
      <c r="F17449" t="s">
        <v>89</v>
      </c>
      <c r="G17449" t="s">
        <v>89</v>
      </c>
      <c r="H17449" t="s">
        <v>93</v>
      </c>
    </row>
    <row r="17450" spans="1:8" x14ac:dyDescent="0.25">
      <c r="A17450" t="s">
        <v>509</v>
      </c>
      <c r="B17450" t="s">
        <v>12618</v>
      </c>
      <c r="C17450" t="s">
        <v>89</v>
      </c>
      <c r="D17450" t="s">
        <v>12619</v>
      </c>
      <c r="E17450" t="s">
        <v>1873</v>
      </c>
      <c r="F17450" t="s">
        <v>89</v>
      </c>
      <c r="G17450" t="s">
        <v>89</v>
      </c>
      <c r="H17450" t="s">
        <v>93</v>
      </c>
    </row>
    <row r="17451" spans="1:8" x14ac:dyDescent="0.25">
      <c r="A17451" t="s">
        <v>509</v>
      </c>
      <c r="B17451" t="s">
        <v>12620</v>
      </c>
      <c r="C17451" t="s">
        <v>89</v>
      </c>
      <c r="D17451" t="s">
        <v>1330</v>
      </c>
      <c r="E17451" t="s">
        <v>2012</v>
      </c>
      <c r="F17451" t="s">
        <v>89</v>
      </c>
      <c r="G17451" t="s">
        <v>89</v>
      </c>
      <c r="H17451" t="s">
        <v>93</v>
      </c>
    </row>
    <row r="17452" spans="1:8" x14ac:dyDescent="0.25">
      <c r="A17452" t="s">
        <v>509</v>
      </c>
      <c r="B17452" t="s">
        <v>12621</v>
      </c>
      <c r="C17452" t="s">
        <v>89</v>
      </c>
      <c r="D17452" t="s">
        <v>12622</v>
      </c>
      <c r="E17452" t="s">
        <v>1496</v>
      </c>
      <c r="F17452" t="s">
        <v>89</v>
      </c>
      <c r="G17452" t="s">
        <v>89</v>
      </c>
      <c r="H17452" t="s">
        <v>93</v>
      </c>
    </row>
    <row r="17453" spans="1:8" x14ac:dyDescent="0.25">
      <c r="A17453" t="s">
        <v>509</v>
      </c>
      <c r="B17453" t="s">
        <v>1613</v>
      </c>
      <c r="C17453" t="s">
        <v>89</v>
      </c>
      <c r="D17453" t="s">
        <v>12623</v>
      </c>
      <c r="E17453" t="s">
        <v>1873</v>
      </c>
      <c r="F17453" t="s">
        <v>89</v>
      </c>
      <c r="G17453" t="s">
        <v>89</v>
      </c>
      <c r="H17453" t="s">
        <v>93</v>
      </c>
    </row>
    <row r="17454" spans="1:8" x14ac:dyDescent="0.25">
      <c r="A17454" t="s">
        <v>509</v>
      </c>
      <c r="B17454" t="s">
        <v>12624</v>
      </c>
      <c r="C17454" t="s">
        <v>89</v>
      </c>
      <c r="D17454" t="s">
        <v>12625</v>
      </c>
      <c r="E17454" t="s">
        <v>3011</v>
      </c>
      <c r="F17454" t="s">
        <v>89</v>
      </c>
      <c r="G17454" t="s">
        <v>89</v>
      </c>
      <c r="H17454" t="s">
        <v>93</v>
      </c>
    </row>
    <row r="17455" spans="1:8" x14ac:dyDescent="0.25">
      <c r="A17455" t="s">
        <v>509</v>
      </c>
      <c r="B17455" t="s">
        <v>12626</v>
      </c>
      <c r="C17455" t="s">
        <v>89</v>
      </c>
      <c r="D17455" t="s">
        <v>12627</v>
      </c>
      <c r="E17455" t="s">
        <v>1907</v>
      </c>
      <c r="F17455" t="s">
        <v>89</v>
      </c>
      <c r="G17455" t="s">
        <v>89</v>
      </c>
      <c r="H17455" t="s">
        <v>93</v>
      </c>
    </row>
    <row r="17456" spans="1:8" x14ac:dyDescent="0.25">
      <c r="A17456" t="s">
        <v>509</v>
      </c>
      <c r="B17456" t="s">
        <v>5443</v>
      </c>
      <c r="C17456" t="s">
        <v>89</v>
      </c>
      <c r="D17456" t="s">
        <v>8207</v>
      </c>
      <c r="E17456" t="s">
        <v>1164</v>
      </c>
      <c r="F17456" t="s">
        <v>89</v>
      </c>
      <c r="G17456" t="s">
        <v>89</v>
      </c>
      <c r="H17456" t="s">
        <v>93</v>
      </c>
    </row>
    <row r="17457" spans="1:8" x14ac:dyDescent="0.25">
      <c r="A17457" t="s">
        <v>509</v>
      </c>
      <c r="B17457" t="s">
        <v>12628</v>
      </c>
      <c r="C17457" t="s">
        <v>89</v>
      </c>
      <c r="D17457" t="s">
        <v>89</v>
      </c>
      <c r="E17457" t="s">
        <v>1615</v>
      </c>
      <c r="F17457" t="s">
        <v>89</v>
      </c>
      <c r="G17457" t="s">
        <v>89</v>
      </c>
      <c r="H17457" t="s">
        <v>93</v>
      </c>
    </row>
    <row r="17458" spans="1:8" x14ac:dyDescent="0.25">
      <c r="A17458" t="s">
        <v>509</v>
      </c>
      <c r="B17458" t="s">
        <v>12629</v>
      </c>
      <c r="C17458" t="s">
        <v>89</v>
      </c>
      <c r="D17458" t="s">
        <v>89</v>
      </c>
      <c r="E17458" t="s">
        <v>1298</v>
      </c>
      <c r="F17458" t="s">
        <v>89</v>
      </c>
      <c r="G17458" t="s">
        <v>89</v>
      </c>
      <c r="H17458" t="s">
        <v>93</v>
      </c>
    </row>
    <row r="17459" spans="1:8" x14ac:dyDescent="0.25">
      <c r="A17459" t="s">
        <v>509</v>
      </c>
      <c r="B17459" t="s">
        <v>12630</v>
      </c>
      <c r="C17459" t="s">
        <v>89</v>
      </c>
      <c r="D17459" t="s">
        <v>12631</v>
      </c>
      <c r="E17459" t="s">
        <v>1102</v>
      </c>
      <c r="F17459" t="s">
        <v>89</v>
      </c>
      <c r="G17459" t="s">
        <v>89</v>
      </c>
      <c r="H17459" t="s">
        <v>93</v>
      </c>
    </row>
    <row r="17460" spans="1:8" x14ac:dyDescent="0.25">
      <c r="A17460" t="s">
        <v>509</v>
      </c>
      <c r="B17460" t="s">
        <v>12632</v>
      </c>
      <c r="C17460" t="s">
        <v>89</v>
      </c>
      <c r="D17460" t="s">
        <v>8207</v>
      </c>
      <c r="E17460" t="s">
        <v>1121</v>
      </c>
      <c r="F17460" t="s">
        <v>89</v>
      </c>
      <c r="G17460" t="s">
        <v>89</v>
      </c>
      <c r="H17460" t="s">
        <v>93</v>
      </c>
    </row>
    <row r="17461" spans="1:8" x14ac:dyDescent="0.25">
      <c r="A17461" t="s">
        <v>509</v>
      </c>
      <c r="B17461" t="s">
        <v>12601</v>
      </c>
      <c r="C17461" t="s">
        <v>89</v>
      </c>
      <c r="D17461" t="s">
        <v>8207</v>
      </c>
      <c r="E17461" t="s">
        <v>1093</v>
      </c>
      <c r="F17461" t="s">
        <v>89</v>
      </c>
      <c r="G17461" t="s">
        <v>89</v>
      </c>
      <c r="H17461" t="s">
        <v>93</v>
      </c>
    </row>
    <row r="17462" spans="1:8" x14ac:dyDescent="0.25">
      <c r="A17462" t="s">
        <v>509</v>
      </c>
      <c r="B17462" t="s">
        <v>5130</v>
      </c>
      <c r="C17462" t="s">
        <v>89</v>
      </c>
      <c r="D17462" t="s">
        <v>8207</v>
      </c>
      <c r="E17462" t="s">
        <v>1298</v>
      </c>
      <c r="F17462" t="s">
        <v>89</v>
      </c>
      <c r="G17462" t="s">
        <v>89</v>
      </c>
      <c r="H17462" t="s">
        <v>93</v>
      </c>
    </row>
    <row r="17463" spans="1:8" x14ac:dyDescent="0.25">
      <c r="A17463" t="s">
        <v>509</v>
      </c>
      <c r="B17463" t="s">
        <v>1294</v>
      </c>
      <c r="C17463" t="s">
        <v>89</v>
      </c>
      <c r="D17463" t="s">
        <v>8207</v>
      </c>
      <c r="E17463" t="s">
        <v>1105</v>
      </c>
      <c r="F17463" t="s">
        <v>89</v>
      </c>
      <c r="G17463" t="s">
        <v>89</v>
      </c>
      <c r="H17463" t="s">
        <v>93</v>
      </c>
    </row>
    <row r="17464" spans="1:8" x14ac:dyDescent="0.25">
      <c r="A17464" t="s">
        <v>509</v>
      </c>
      <c r="B17464" t="s">
        <v>10219</v>
      </c>
      <c r="C17464" t="s">
        <v>89</v>
      </c>
      <c r="D17464" t="s">
        <v>8207</v>
      </c>
      <c r="E17464" t="s">
        <v>1105</v>
      </c>
      <c r="F17464" t="s">
        <v>89</v>
      </c>
      <c r="G17464" t="s">
        <v>89</v>
      </c>
      <c r="H17464" t="s">
        <v>93</v>
      </c>
    </row>
    <row r="17465" spans="1:8" x14ac:dyDescent="0.25">
      <c r="A17465" t="s">
        <v>509</v>
      </c>
      <c r="B17465" t="s">
        <v>11291</v>
      </c>
      <c r="C17465" t="s">
        <v>89</v>
      </c>
      <c r="D17465" t="s">
        <v>8207</v>
      </c>
      <c r="E17465" t="s">
        <v>1097</v>
      </c>
      <c r="F17465" t="s">
        <v>89</v>
      </c>
      <c r="G17465" t="s">
        <v>89</v>
      </c>
      <c r="H17465" t="s">
        <v>93</v>
      </c>
    </row>
    <row r="17466" spans="1:8" x14ac:dyDescent="0.25">
      <c r="A17466" t="s">
        <v>509</v>
      </c>
      <c r="B17466" t="s">
        <v>5237</v>
      </c>
      <c r="C17466" t="s">
        <v>89</v>
      </c>
      <c r="D17466" t="s">
        <v>8207</v>
      </c>
      <c r="E17466" t="s">
        <v>1105</v>
      </c>
      <c r="F17466" t="s">
        <v>89</v>
      </c>
      <c r="G17466" t="s">
        <v>89</v>
      </c>
      <c r="H17466" t="s">
        <v>93</v>
      </c>
    </row>
    <row r="17467" spans="1:8" x14ac:dyDescent="0.25">
      <c r="A17467" t="s">
        <v>509</v>
      </c>
      <c r="B17467" t="s">
        <v>12633</v>
      </c>
      <c r="C17467" t="s">
        <v>89</v>
      </c>
      <c r="D17467" t="s">
        <v>89</v>
      </c>
      <c r="E17467" t="s">
        <v>1160</v>
      </c>
      <c r="F17467" t="s">
        <v>89</v>
      </c>
      <c r="G17467" t="s">
        <v>89</v>
      </c>
      <c r="H17467" t="s">
        <v>93</v>
      </c>
    </row>
    <row r="17468" spans="1:8" x14ac:dyDescent="0.25">
      <c r="A17468" t="s">
        <v>509</v>
      </c>
      <c r="B17468" t="s">
        <v>12634</v>
      </c>
      <c r="C17468" t="s">
        <v>89</v>
      </c>
      <c r="D17468" t="s">
        <v>8207</v>
      </c>
      <c r="E17468" t="s">
        <v>1258</v>
      </c>
      <c r="F17468" t="s">
        <v>89</v>
      </c>
      <c r="G17468" t="s">
        <v>89</v>
      </c>
      <c r="H17468" t="s">
        <v>93</v>
      </c>
    </row>
    <row r="17469" spans="1:8" x14ac:dyDescent="0.25">
      <c r="A17469" t="s">
        <v>509</v>
      </c>
      <c r="B17469" t="s">
        <v>12635</v>
      </c>
      <c r="C17469" t="s">
        <v>89</v>
      </c>
      <c r="D17469" t="s">
        <v>8207</v>
      </c>
      <c r="E17469" t="s">
        <v>1258</v>
      </c>
      <c r="F17469" t="s">
        <v>89</v>
      </c>
      <c r="G17469" t="s">
        <v>89</v>
      </c>
      <c r="H17469" t="s">
        <v>93</v>
      </c>
    </row>
    <row r="17470" spans="1:8" x14ac:dyDescent="0.25">
      <c r="A17470" t="s">
        <v>509</v>
      </c>
      <c r="B17470" t="s">
        <v>12636</v>
      </c>
      <c r="C17470" t="s">
        <v>89</v>
      </c>
      <c r="D17470" t="s">
        <v>8207</v>
      </c>
      <c r="E17470" t="s">
        <v>1258</v>
      </c>
      <c r="F17470" t="s">
        <v>89</v>
      </c>
      <c r="G17470" t="s">
        <v>89</v>
      </c>
      <c r="H17470" t="s">
        <v>93</v>
      </c>
    </row>
    <row r="17471" spans="1:8" x14ac:dyDescent="0.25">
      <c r="A17471" t="s">
        <v>509</v>
      </c>
      <c r="B17471" t="s">
        <v>12637</v>
      </c>
      <c r="C17471" t="s">
        <v>89</v>
      </c>
      <c r="D17471" t="s">
        <v>8207</v>
      </c>
      <c r="E17471" t="s">
        <v>1160</v>
      </c>
      <c r="F17471" t="s">
        <v>89</v>
      </c>
      <c r="G17471" t="s">
        <v>89</v>
      </c>
      <c r="H17471" t="s">
        <v>93</v>
      </c>
    </row>
    <row r="17472" spans="1:8" x14ac:dyDescent="0.25">
      <c r="A17472" t="s">
        <v>509</v>
      </c>
      <c r="B17472" t="s">
        <v>3251</v>
      </c>
      <c r="C17472" t="s">
        <v>89</v>
      </c>
      <c r="D17472" t="s">
        <v>8207</v>
      </c>
      <c r="E17472" t="s">
        <v>1105</v>
      </c>
      <c r="F17472" t="s">
        <v>89</v>
      </c>
      <c r="G17472" t="s">
        <v>89</v>
      </c>
      <c r="H17472" t="s">
        <v>93</v>
      </c>
    </row>
    <row r="17473" spans="1:8" x14ac:dyDescent="0.25">
      <c r="A17473" t="s">
        <v>509</v>
      </c>
      <c r="B17473" t="s">
        <v>8588</v>
      </c>
      <c r="C17473" t="s">
        <v>89</v>
      </c>
      <c r="D17473" t="s">
        <v>1191</v>
      </c>
      <c r="E17473" t="s">
        <v>1166</v>
      </c>
      <c r="F17473" t="s">
        <v>89</v>
      </c>
      <c r="G17473" t="s">
        <v>89</v>
      </c>
      <c r="H17473" t="s">
        <v>93</v>
      </c>
    </row>
    <row r="17474" spans="1:8" x14ac:dyDescent="0.25">
      <c r="A17474" t="s">
        <v>509</v>
      </c>
      <c r="B17474" t="s">
        <v>12638</v>
      </c>
      <c r="C17474" t="s">
        <v>89</v>
      </c>
      <c r="D17474" t="s">
        <v>1191</v>
      </c>
      <c r="E17474" t="s">
        <v>1166</v>
      </c>
      <c r="F17474" t="s">
        <v>89</v>
      </c>
      <c r="G17474" t="s">
        <v>89</v>
      </c>
      <c r="H17474" t="s">
        <v>93</v>
      </c>
    </row>
    <row r="17475" spans="1:8" x14ac:dyDescent="0.25">
      <c r="A17475" t="s">
        <v>509</v>
      </c>
      <c r="B17475" t="s">
        <v>8589</v>
      </c>
      <c r="C17475" t="s">
        <v>89</v>
      </c>
      <c r="D17475" t="s">
        <v>1191</v>
      </c>
      <c r="E17475" t="s">
        <v>1166</v>
      </c>
      <c r="F17475" t="s">
        <v>89</v>
      </c>
      <c r="G17475" t="s">
        <v>89</v>
      </c>
      <c r="H17475" t="s">
        <v>93</v>
      </c>
    </row>
    <row r="17476" spans="1:8" x14ac:dyDescent="0.25">
      <c r="A17476" t="s">
        <v>509</v>
      </c>
      <c r="B17476" t="s">
        <v>8591</v>
      </c>
      <c r="C17476" t="s">
        <v>89</v>
      </c>
      <c r="D17476" t="s">
        <v>1191</v>
      </c>
      <c r="E17476" t="s">
        <v>1166</v>
      </c>
      <c r="F17476" t="s">
        <v>89</v>
      </c>
      <c r="G17476" t="s">
        <v>89</v>
      </c>
      <c r="H17476" t="s">
        <v>93</v>
      </c>
    </row>
    <row r="17477" spans="1:8" x14ac:dyDescent="0.25">
      <c r="A17477" t="s">
        <v>509</v>
      </c>
      <c r="B17477" t="s">
        <v>12639</v>
      </c>
      <c r="C17477" t="s">
        <v>89</v>
      </c>
      <c r="D17477" t="s">
        <v>12640</v>
      </c>
      <c r="E17477" t="s">
        <v>1121</v>
      </c>
      <c r="F17477" t="s">
        <v>89</v>
      </c>
      <c r="G17477" t="s">
        <v>89</v>
      </c>
      <c r="H17477" t="s">
        <v>93</v>
      </c>
    </row>
    <row r="17478" spans="1:8" x14ac:dyDescent="0.25">
      <c r="A17478" t="s">
        <v>509</v>
      </c>
      <c r="B17478" t="s">
        <v>1173</v>
      </c>
      <c r="C17478" t="s">
        <v>89</v>
      </c>
      <c r="D17478" t="s">
        <v>12641</v>
      </c>
      <c r="E17478" t="s">
        <v>2169</v>
      </c>
      <c r="F17478" t="s">
        <v>89</v>
      </c>
      <c r="G17478" t="s">
        <v>89</v>
      </c>
      <c r="H17478" t="s">
        <v>93</v>
      </c>
    </row>
    <row r="17479" spans="1:8" x14ac:dyDescent="0.25">
      <c r="A17479" t="s">
        <v>509</v>
      </c>
      <c r="B17479" t="s">
        <v>12642</v>
      </c>
      <c r="C17479" t="s">
        <v>89</v>
      </c>
      <c r="D17479" t="s">
        <v>12643</v>
      </c>
      <c r="E17479" t="s">
        <v>1395</v>
      </c>
      <c r="F17479" t="s">
        <v>89</v>
      </c>
      <c r="G17479" t="s">
        <v>89</v>
      </c>
      <c r="H17479" t="s">
        <v>93</v>
      </c>
    </row>
    <row r="17480" spans="1:8" x14ac:dyDescent="0.25">
      <c r="A17480" t="s">
        <v>509</v>
      </c>
      <c r="B17480" t="s">
        <v>10213</v>
      </c>
      <c r="C17480" t="s">
        <v>89</v>
      </c>
      <c r="D17480" t="s">
        <v>12644</v>
      </c>
      <c r="E17480" t="s">
        <v>1166</v>
      </c>
      <c r="F17480" t="s">
        <v>89</v>
      </c>
      <c r="G17480" t="s">
        <v>89</v>
      </c>
      <c r="H17480" t="s">
        <v>93</v>
      </c>
    </row>
    <row r="17481" spans="1:8" x14ac:dyDescent="0.25">
      <c r="A17481" t="s">
        <v>509</v>
      </c>
      <c r="B17481" t="s">
        <v>12645</v>
      </c>
      <c r="C17481" t="s">
        <v>89</v>
      </c>
      <c r="D17481" t="s">
        <v>1330</v>
      </c>
      <c r="E17481" t="s">
        <v>1569</v>
      </c>
      <c r="F17481" t="s">
        <v>89</v>
      </c>
      <c r="G17481" t="s">
        <v>89</v>
      </c>
      <c r="H17481" t="s">
        <v>93</v>
      </c>
    </row>
    <row r="17482" spans="1:8" x14ac:dyDescent="0.25">
      <c r="A17482" t="s">
        <v>509</v>
      </c>
      <c r="B17482" t="s">
        <v>3686</v>
      </c>
      <c r="C17482" t="s">
        <v>89</v>
      </c>
      <c r="D17482" t="s">
        <v>12646</v>
      </c>
      <c r="E17482" t="s">
        <v>1907</v>
      </c>
      <c r="F17482" t="s">
        <v>89</v>
      </c>
      <c r="G17482" t="s">
        <v>89</v>
      </c>
      <c r="H17482" t="s">
        <v>93</v>
      </c>
    </row>
    <row r="17483" spans="1:8" x14ac:dyDescent="0.25">
      <c r="A17483" t="s">
        <v>509</v>
      </c>
      <c r="B17483" t="s">
        <v>12647</v>
      </c>
      <c r="C17483" t="s">
        <v>89</v>
      </c>
      <c r="D17483" t="s">
        <v>12648</v>
      </c>
      <c r="E17483" t="s">
        <v>7979</v>
      </c>
      <c r="F17483" t="s">
        <v>89</v>
      </c>
      <c r="G17483" t="s">
        <v>89</v>
      </c>
      <c r="H17483" t="s">
        <v>93</v>
      </c>
    </row>
    <row r="17484" spans="1:8" x14ac:dyDescent="0.25">
      <c r="A17484" t="s">
        <v>509</v>
      </c>
      <c r="B17484" t="s">
        <v>12649</v>
      </c>
      <c r="C17484" t="s">
        <v>89</v>
      </c>
      <c r="D17484" t="s">
        <v>12650</v>
      </c>
      <c r="E17484" t="s">
        <v>1160</v>
      </c>
      <c r="F17484" t="s">
        <v>89</v>
      </c>
      <c r="G17484" t="s">
        <v>89</v>
      </c>
      <c r="H17484" t="s">
        <v>93</v>
      </c>
    </row>
    <row r="17485" spans="1:8" x14ac:dyDescent="0.25">
      <c r="A17485" t="s">
        <v>509</v>
      </c>
      <c r="B17485" t="s">
        <v>12651</v>
      </c>
      <c r="C17485" t="s">
        <v>89</v>
      </c>
      <c r="D17485" t="s">
        <v>12652</v>
      </c>
      <c r="E17485" t="s">
        <v>1102</v>
      </c>
      <c r="F17485" t="s">
        <v>89</v>
      </c>
      <c r="G17485" t="s">
        <v>89</v>
      </c>
      <c r="H17485" t="s">
        <v>93</v>
      </c>
    </row>
    <row r="17486" spans="1:8" x14ac:dyDescent="0.25">
      <c r="A17486" t="s">
        <v>509</v>
      </c>
      <c r="B17486" t="s">
        <v>12653</v>
      </c>
      <c r="C17486" t="s">
        <v>89</v>
      </c>
      <c r="D17486" t="s">
        <v>12654</v>
      </c>
      <c r="E17486" t="s">
        <v>1947</v>
      </c>
      <c r="F17486" t="s">
        <v>89</v>
      </c>
      <c r="G17486" t="s">
        <v>89</v>
      </c>
      <c r="H17486" t="s">
        <v>93</v>
      </c>
    </row>
    <row r="17487" spans="1:8" x14ac:dyDescent="0.25">
      <c r="A17487" t="s">
        <v>509</v>
      </c>
      <c r="B17487" t="s">
        <v>12655</v>
      </c>
      <c r="C17487" t="s">
        <v>89</v>
      </c>
      <c r="D17487" t="s">
        <v>12656</v>
      </c>
      <c r="E17487" t="s">
        <v>1166</v>
      </c>
      <c r="F17487" t="s">
        <v>89</v>
      </c>
      <c r="G17487" t="s">
        <v>89</v>
      </c>
      <c r="H17487" t="s">
        <v>93</v>
      </c>
    </row>
    <row r="17488" spans="1:8" x14ac:dyDescent="0.25">
      <c r="A17488" t="s">
        <v>509</v>
      </c>
      <c r="B17488" t="s">
        <v>5719</v>
      </c>
      <c r="C17488" t="s">
        <v>89</v>
      </c>
      <c r="D17488" t="s">
        <v>12657</v>
      </c>
      <c r="E17488" t="s">
        <v>1160</v>
      </c>
      <c r="F17488" t="s">
        <v>89</v>
      </c>
      <c r="G17488" t="s">
        <v>89</v>
      </c>
      <c r="H17488" t="s">
        <v>93</v>
      </c>
    </row>
    <row r="17489" spans="1:8" x14ac:dyDescent="0.25">
      <c r="A17489" t="s">
        <v>509</v>
      </c>
      <c r="B17489" t="s">
        <v>12658</v>
      </c>
      <c r="C17489" t="s">
        <v>89</v>
      </c>
      <c r="D17489" t="s">
        <v>12650</v>
      </c>
      <c r="E17489" t="s">
        <v>1102</v>
      </c>
      <c r="F17489" t="s">
        <v>89</v>
      </c>
      <c r="G17489" t="s">
        <v>89</v>
      </c>
      <c r="H17489" t="s">
        <v>93</v>
      </c>
    </row>
    <row r="17490" spans="1:8" x14ac:dyDescent="0.25">
      <c r="A17490" t="s">
        <v>509</v>
      </c>
      <c r="B17490" t="s">
        <v>12659</v>
      </c>
      <c r="C17490" t="s">
        <v>89</v>
      </c>
      <c r="D17490" t="s">
        <v>12656</v>
      </c>
      <c r="E17490" t="s">
        <v>1148</v>
      </c>
      <c r="F17490" t="s">
        <v>89</v>
      </c>
      <c r="G17490" t="s">
        <v>89</v>
      </c>
      <c r="H17490" t="s">
        <v>93</v>
      </c>
    </row>
    <row r="17491" spans="1:8" x14ac:dyDescent="0.25">
      <c r="A17491" t="s">
        <v>509</v>
      </c>
      <c r="B17491" t="s">
        <v>12660</v>
      </c>
      <c r="C17491" t="s">
        <v>89</v>
      </c>
      <c r="D17491" t="s">
        <v>12661</v>
      </c>
      <c r="E17491" t="s">
        <v>1102</v>
      </c>
      <c r="F17491" t="s">
        <v>89</v>
      </c>
      <c r="G17491" t="s">
        <v>89</v>
      </c>
      <c r="H17491" t="s">
        <v>93</v>
      </c>
    </row>
    <row r="17492" spans="1:8" x14ac:dyDescent="0.25">
      <c r="A17492" t="s">
        <v>509</v>
      </c>
      <c r="B17492" t="s">
        <v>12662</v>
      </c>
      <c r="C17492" t="s">
        <v>89</v>
      </c>
      <c r="D17492" t="s">
        <v>12663</v>
      </c>
      <c r="E17492" t="s">
        <v>4899</v>
      </c>
      <c r="F17492" t="s">
        <v>89</v>
      </c>
      <c r="G17492" t="s">
        <v>89</v>
      </c>
      <c r="H17492" t="s">
        <v>93</v>
      </c>
    </row>
    <row r="17493" spans="1:8" x14ac:dyDescent="0.25">
      <c r="A17493" t="s">
        <v>509</v>
      </c>
      <c r="B17493" t="s">
        <v>7950</v>
      </c>
      <c r="C17493" t="s">
        <v>89</v>
      </c>
      <c r="D17493" t="s">
        <v>89</v>
      </c>
      <c r="E17493" t="s">
        <v>1516</v>
      </c>
      <c r="F17493" t="s">
        <v>89</v>
      </c>
      <c r="G17493" t="s">
        <v>89</v>
      </c>
      <c r="H17493" t="s">
        <v>93</v>
      </c>
    </row>
    <row r="17494" spans="1:8" x14ac:dyDescent="0.25">
      <c r="A17494" t="s">
        <v>509</v>
      </c>
      <c r="B17494" t="s">
        <v>12664</v>
      </c>
      <c r="C17494" t="s">
        <v>89</v>
      </c>
      <c r="D17494" t="s">
        <v>12665</v>
      </c>
      <c r="E17494" t="s">
        <v>1148</v>
      </c>
      <c r="F17494" t="s">
        <v>89</v>
      </c>
      <c r="G17494" t="s">
        <v>89</v>
      </c>
      <c r="H17494" t="s">
        <v>93</v>
      </c>
    </row>
    <row r="17495" spans="1:8" x14ac:dyDescent="0.25">
      <c r="A17495" t="s">
        <v>509</v>
      </c>
      <c r="B17495" t="s">
        <v>12666</v>
      </c>
      <c r="C17495" t="s">
        <v>89</v>
      </c>
      <c r="D17495" t="s">
        <v>12667</v>
      </c>
      <c r="E17495" t="s">
        <v>2837</v>
      </c>
      <c r="F17495" t="s">
        <v>89</v>
      </c>
      <c r="G17495" t="s">
        <v>89</v>
      </c>
      <c r="H17495" t="s">
        <v>93</v>
      </c>
    </row>
    <row r="17496" spans="1:8" x14ac:dyDescent="0.25">
      <c r="A17496" t="s">
        <v>509</v>
      </c>
      <c r="B17496" t="s">
        <v>12668</v>
      </c>
      <c r="C17496" t="s">
        <v>89</v>
      </c>
      <c r="D17496" t="s">
        <v>12667</v>
      </c>
      <c r="E17496" t="s">
        <v>3243</v>
      </c>
      <c r="F17496" t="s">
        <v>89</v>
      </c>
      <c r="G17496" t="s">
        <v>89</v>
      </c>
      <c r="H17496" t="s">
        <v>93</v>
      </c>
    </row>
    <row r="17497" spans="1:8" x14ac:dyDescent="0.25">
      <c r="A17497" t="s">
        <v>509</v>
      </c>
      <c r="B17497" t="s">
        <v>12669</v>
      </c>
      <c r="C17497" t="s">
        <v>89</v>
      </c>
      <c r="D17497" t="s">
        <v>12670</v>
      </c>
      <c r="E17497" t="s">
        <v>1754</v>
      </c>
      <c r="F17497" t="s">
        <v>89</v>
      </c>
      <c r="G17497" t="s">
        <v>89</v>
      </c>
      <c r="H17497" t="s">
        <v>93</v>
      </c>
    </row>
    <row r="17498" spans="1:8" x14ac:dyDescent="0.25">
      <c r="A17498" t="s">
        <v>509</v>
      </c>
      <c r="B17498" t="s">
        <v>12671</v>
      </c>
      <c r="C17498" t="s">
        <v>89</v>
      </c>
      <c r="D17498" t="s">
        <v>12672</v>
      </c>
      <c r="E17498" t="s">
        <v>1115</v>
      </c>
      <c r="F17498" t="s">
        <v>89</v>
      </c>
      <c r="G17498" t="s">
        <v>89</v>
      </c>
      <c r="H17498" t="s">
        <v>93</v>
      </c>
    </row>
    <row r="17499" spans="1:8" x14ac:dyDescent="0.25">
      <c r="A17499" t="s">
        <v>509</v>
      </c>
      <c r="B17499" t="s">
        <v>12673</v>
      </c>
      <c r="C17499" t="s">
        <v>89</v>
      </c>
      <c r="D17499" t="s">
        <v>6123</v>
      </c>
      <c r="E17499" t="s">
        <v>12674</v>
      </c>
      <c r="F17499" t="s">
        <v>89</v>
      </c>
      <c r="G17499" t="s">
        <v>89</v>
      </c>
      <c r="H17499" t="s">
        <v>93</v>
      </c>
    </row>
    <row r="17500" spans="1:8" x14ac:dyDescent="0.25">
      <c r="A17500" t="s">
        <v>509</v>
      </c>
      <c r="B17500" t="s">
        <v>115</v>
      </c>
      <c r="C17500" t="s">
        <v>89</v>
      </c>
      <c r="D17500" t="s">
        <v>12675</v>
      </c>
      <c r="E17500" t="s">
        <v>1166</v>
      </c>
      <c r="F17500" t="s">
        <v>89</v>
      </c>
      <c r="G17500" t="s">
        <v>89</v>
      </c>
      <c r="H17500" t="s">
        <v>93</v>
      </c>
    </row>
    <row r="17501" spans="1:8" x14ac:dyDescent="0.25">
      <c r="A17501" t="s">
        <v>509</v>
      </c>
      <c r="B17501" t="s">
        <v>12676</v>
      </c>
      <c r="C17501" t="s">
        <v>89</v>
      </c>
      <c r="D17501" t="s">
        <v>12675</v>
      </c>
      <c r="E17501" t="s">
        <v>1582</v>
      </c>
      <c r="F17501" t="s">
        <v>89</v>
      </c>
      <c r="G17501" t="s">
        <v>89</v>
      </c>
      <c r="H17501" t="s">
        <v>93</v>
      </c>
    </row>
    <row r="17502" spans="1:8" x14ac:dyDescent="0.25">
      <c r="A17502" t="s">
        <v>509</v>
      </c>
      <c r="B17502" t="s">
        <v>12677</v>
      </c>
      <c r="C17502" t="s">
        <v>89</v>
      </c>
      <c r="D17502" t="s">
        <v>89</v>
      </c>
      <c r="E17502" t="s">
        <v>1278</v>
      </c>
      <c r="F17502" t="s">
        <v>89</v>
      </c>
      <c r="G17502" t="s">
        <v>89</v>
      </c>
      <c r="H17502" t="s">
        <v>93</v>
      </c>
    </row>
    <row r="17503" spans="1:8" x14ac:dyDescent="0.25">
      <c r="A17503" t="s">
        <v>509</v>
      </c>
      <c r="B17503" t="s">
        <v>12678</v>
      </c>
      <c r="C17503" t="s">
        <v>89</v>
      </c>
      <c r="D17503" t="s">
        <v>12679</v>
      </c>
      <c r="E17503" t="s">
        <v>1258</v>
      </c>
      <c r="F17503" t="s">
        <v>89</v>
      </c>
      <c r="G17503" t="s">
        <v>89</v>
      </c>
      <c r="H17503" t="s">
        <v>93</v>
      </c>
    </row>
    <row r="17504" spans="1:8" x14ac:dyDescent="0.25">
      <c r="A17504" t="s">
        <v>509</v>
      </c>
      <c r="B17504" t="s">
        <v>12680</v>
      </c>
      <c r="C17504" t="s">
        <v>89</v>
      </c>
      <c r="D17504" t="s">
        <v>12679</v>
      </c>
      <c r="E17504" t="s">
        <v>1160</v>
      </c>
      <c r="F17504" t="s">
        <v>89</v>
      </c>
      <c r="G17504" t="s">
        <v>89</v>
      </c>
      <c r="H17504" t="s">
        <v>93</v>
      </c>
    </row>
    <row r="17505" spans="1:8" x14ac:dyDescent="0.25">
      <c r="A17505" t="s">
        <v>509</v>
      </c>
      <c r="B17505" t="s">
        <v>12602</v>
      </c>
      <c r="C17505" t="s">
        <v>89</v>
      </c>
      <c r="D17505" t="s">
        <v>6123</v>
      </c>
      <c r="E17505" t="s">
        <v>1131</v>
      </c>
      <c r="F17505" t="s">
        <v>89</v>
      </c>
      <c r="G17505" t="s">
        <v>89</v>
      </c>
      <c r="H17505" t="s">
        <v>93</v>
      </c>
    </row>
    <row r="17506" spans="1:8" x14ac:dyDescent="0.25">
      <c r="A17506" t="s">
        <v>509</v>
      </c>
      <c r="B17506" t="s">
        <v>12681</v>
      </c>
      <c r="C17506" t="s">
        <v>89</v>
      </c>
      <c r="D17506" t="s">
        <v>6123</v>
      </c>
      <c r="E17506" t="s">
        <v>1569</v>
      </c>
      <c r="F17506" t="s">
        <v>89</v>
      </c>
      <c r="G17506" t="s">
        <v>89</v>
      </c>
      <c r="H17506" t="s">
        <v>93</v>
      </c>
    </row>
    <row r="17507" spans="1:8" x14ac:dyDescent="0.25">
      <c r="A17507" t="s">
        <v>509</v>
      </c>
      <c r="B17507" t="s">
        <v>12682</v>
      </c>
      <c r="C17507" t="s">
        <v>89</v>
      </c>
      <c r="D17507" t="s">
        <v>89</v>
      </c>
      <c r="E17507" t="s">
        <v>2012</v>
      </c>
      <c r="F17507" t="s">
        <v>89</v>
      </c>
      <c r="G17507" t="s">
        <v>89</v>
      </c>
      <c r="H17507" t="s">
        <v>93</v>
      </c>
    </row>
    <row r="17508" spans="1:8" x14ac:dyDescent="0.25">
      <c r="A17508" t="s">
        <v>509</v>
      </c>
      <c r="B17508" t="s">
        <v>3172</v>
      </c>
      <c r="C17508" t="s">
        <v>89</v>
      </c>
      <c r="D17508" t="s">
        <v>89</v>
      </c>
      <c r="E17508" t="s">
        <v>1258</v>
      </c>
      <c r="F17508" t="s">
        <v>89</v>
      </c>
      <c r="G17508" t="s">
        <v>89</v>
      </c>
      <c r="H17508" t="s">
        <v>93</v>
      </c>
    </row>
    <row r="17509" spans="1:8" x14ac:dyDescent="0.25">
      <c r="A17509" t="s">
        <v>509</v>
      </c>
      <c r="B17509" t="s">
        <v>12683</v>
      </c>
      <c r="C17509" t="s">
        <v>89</v>
      </c>
      <c r="D17509" t="s">
        <v>12684</v>
      </c>
      <c r="E17509" t="s">
        <v>2012</v>
      </c>
      <c r="F17509" t="s">
        <v>89</v>
      </c>
      <c r="G17509" t="s">
        <v>89</v>
      </c>
      <c r="H17509" t="s">
        <v>93</v>
      </c>
    </row>
    <row r="17510" spans="1:8" x14ac:dyDescent="0.25">
      <c r="A17510" t="s">
        <v>509</v>
      </c>
      <c r="B17510" t="s">
        <v>4126</v>
      </c>
      <c r="C17510" t="s">
        <v>89</v>
      </c>
      <c r="D17510" t="s">
        <v>89</v>
      </c>
      <c r="E17510" t="s">
        <v>1205</v>
      </c>
      <c r="F17510" t="s">
        <v>89</v>
      </c>
      <c r="G17510" t="s">
        <v>89</v>
      </c>
      <c r="H17510" t="s">
        <v>93</v>
      </c>
    </row>
    <row r="17511" spans="1:8" x14ac:dyDescent="0.25">
      <c r="A17511" t="s">
        <v>509</v>
      </c>
      <c r="B17511" t="s">
        <v>12685</v>
      </c>
      <c r="C17511" t="s">
        <v>89</v>
      </c>
      <c r="D17511" t="s">
        <v>89</v>
      </c>
      <c r="E17511" t="s">
        <v>1205</v>
      </c>
      <c r="F17511" t="s">
        <v>89</v>
      </c>
      <c r="G17511" t="s">
        <v>89</v>
      </c>
      <c r="H17511" t="s">
        <v>93</v>
      </c>
    </row>
    <row r="17512" spans="1:8" x14ac:dyDescent="0.25">
      <c r="A17512" t="s">
        <v>509</v>
      </c>
      <c r="B17512" t="s">
        <v>3186</v>
      </c>
      <c r="C17512" t="s">
        <v>89</v>
      </c>
      <c r="D17512" t="s">
        <v>1330</v>
      </c>
      <c r="E17512" t="s">
        <v>1205</v>
      </c>
      <c r="F17512" t="s">
        <v>89</v>
      </c>
      <c r="G17512" t="s">
        <v>89</v>
      </c>
      <c r="H17512" t="s">
        <v>93</v>
      </c>
    </row>
    <row r="17513" spans="1:8" x14ac:dyDescent="0.25">
      <c r="A17513" t="s">
        <v>509</v>
      </c>
      <c r="B17513" t="s">
        <v>4797</v>
      </c>
      <c r="C17513" t="s">
        <v>89</v>
      </c>
      <c r="D17513" t="s">
        <v>89</v>
      </c>
      <c r="E17513" t="s">
        <v>1205</v>
      </c>
      <c r="F17513" t="s">
        <v>89</v>
      </c>
      <c r="G17513" t="s">
        <v>89</v>
      </c>
      <c r="H17513" t="s">
        <v>93</v>
      </c>
    </row>
    <row r="17514" spans="1:8" x14ac:dyDescent="0.25">
      <c r="A17514" t="s">
        <v>509</v>
      </c>
      <c r="B17514" t="s">
        <v>3746</v>
      </c>
      <c r="C17514" t="s">
        <v>89</v>
      </c>
      <c r="D17514" t="s">
        <v>89</v>
      </c>
      <c r="E17514" t="s">
        <v>1097</v>
      </c>
      <c r="F17514" t="s">
        <v>89</v>
      </c>
      <c r="G17514" t="s">
        <v>89</v>
      </c>
      <c r="H17514" t="s">
        <v>93</v>
      </c>
    </row>
    <row r="17515" spans="1:8" x14ac:dyDescent="0.25">
      <c r="A17515" t="s">
        <v>509</v>
      </c>
      <c r="B17515" t="s">
        <v>3184</v>
      </c>
      <c r="C17515" t="s">
        <v>89</v>
      </c>
      <c r="D17515" t="s">
        <v>89</v>
      </c>
      <c r="E17515" t="s">
        <v>1258</v>
      </c>
      <c r="F17515" t="s">
        <v>89</v>
      </c>
      <c r="G17515" t="s">
        <v>89</v>
      </c>
      <c r="H17515" t="s">
        <v>93</v>
      </c>
    </row>
    <row r="17516" spans="1:8" x14ac:dyDescent="0.25">
      <c r="A17516" t="s">
        <v>509</v>
      </c>
      <c r="B17516" t="s">
        <v>12686</v>
      </c>
      <c r="C17516" t="s">
        <v>89</v>
      </c>
      <c r="D17516" t="s">
        <v>89</v>
      </c>
      <c r="E17516" t="s">
        <v>1093</v>
      </c>
      <c r="F17516" t="s">
        <v>89</v>
      </c>
      <c r="G17516" t="s">
        <v>89</v>
      </c>
      <c r="H17516" t="s">
        <v>93</v>
      </c>
    </row>
    <row r="17517" spans="1:8" x14ac:dyDescent="0.25">
      <c r="A17517" t="s">
        <v>509</v>
      </c>
      <c r="B17517" t="s">
        <v>2253</v>
      </c>
      <c r="C17517" t="s">
        <v>89</v>
      </c>
      <c r="D17517" t="s">
        <v>89</v>
      </c>
      <c r="E17517" t="s">
        <v>1205</v>
      </c>
      <c r="F17517" t="s">
        <v>89</v>
      </c>
      <c r="G17517" t="s">
        <v>89</v>
      </c>
      <c r="H17517" t="s">
        <v>93</v>
      </c>
    </row>
    <row r="17518" spans="1:8" x14ac:dyDescent="0.25">
      <c r="A17518" t="s">
        <v>509</v>
      </c>
      <c r="B17518" t="s">
        <v>12687</v>
      </c>
      <c r="C17518" t="s">
        <v>89</v>
      </c>
      <c r="D17518" t="s">
        <v>89</v>
      </c>
      <c r="E17518" t="s">
        <v>1093</v>
      </c>
      <c r="F17518" t="s">
        <v>89</v>
      </c>
      <c r="G17518" t="s">
        <v>89</v>
      </c>
      <c r="H17518" t="s">
        <v>93</v>
      </c>
    </row>
    <row r="17519" spans="1:8" x14ac:dyDescent="0.25">
      <c r="A17519" t="s">
        <v>509</v>
      </c>
      <c r="B17519" t="s">
        <v>12688</v>
      </c>
      <c r="C17519" t="s">
        <v>89</v>
      </c>
      <c r="D17519" t="s">
        <v>89</v>
      </c>
      <c r="E17519" t="s">
        <v>1258</v>
      </c>
      <c r="F17519" t="s">
        <v>89</v>
      </c>
      <c r="G17519" t="s">
        <v>89</v>
      </c>
      <c r="H17519" t="s">
        <v>93</v>
      </c>
    </row>
    <row r="17520" spans="1:8" x14ac:dyDescent="0.25">
      <c r="A17520" t="s">
        <v>509</v>
      </c>
      <c r="B17520" t="s">
        <v>12689</v>
      </c>
      <c r="C17520" t="s">
        <v>89</v>
      </c>
      <c r="D17520" t="s">
        <v>12684</v>
      </c>
      <c r="E17520" t="s">
        <v>1543</v>
      </c>
      <c r="F17520" t="s">
        <v>89</v>
      </c>
      <c r="G17520" t="s">
        <v>89</v>
      </c>
      <c r="H17520" t="s">
        <v>93</v>
      </c>
    </row>
    <row r="17521" spans="1:8" x14ac:dyDescent="0.25">
      <c r="A17521" t="s">
        <v>509</v>
      </c>
      <c r="B17521" t="s">
        <v>12690</v>
      </c>
      <c r="C17521" t="s">
        <v>89</v>
      </c>
      <c r="D17521" t="s">
        <v>12691</v>
      </c>
      <c r="E17521" t="s">
        <v>1258</v>
      </c>
      <c r="F17521" t="s">
        <v>89</v>
      </c>
      <c r="G17521" t="s">
        <v>89</v>
      </c>
      <c r="H17521" t="s">
        <v>93</v>
      </c>
    </row>
    <row r="17522" spans="1:8" x14ac:dyDescent="0.25">
      <c r="A17522" t="s">
        <v>509</v>
      </c>
      <c r="B17522" t="s">
        <v>12692</v>
      </c>
      <c r="C17522" t="s">
        <v>89</v>
      </c>
      <c r="D17522" t="s">
        <v>1330</v>
      </c>
      <c r="E17522" t="s">
        <v>1160</v>
      </c>
      <c r="F17522" t="s">
        <v>89</v>
      </c>
      <c r="G17522" t="s">
        <v>89</v>
      </c>
      <c r="H17522" t="s">
        <v>93</v>
      </c>
    </row>
    <row r="17523" spans="1:8" x14ac:dyDescent="0.25">
      <c r="A17523" t="s">
        <v>509</v>
      </c>
      <c r="B17523" t="s">
        <v>12693</v>
      </c>
      <c r="C17523" t="s">
        <v>89</v>
      </c>
      <c r="D17523" t="s">
        <v>12694</v>
      </c>
      <c r="E17523" t="s">
        <v>1298</v>
      </c>
      <c r="F17523" t="s">
        <v>89</v>
      </c>
      <c r="G17523" t="s">
        <v>89</v>
      </c>
      <c r="H17523" t="s">
        <v>93</v>
      </c>
    </row>
    <row r="17524" spans="1:8" x14ac:dyDescent="0.25">
      <c r="A17524" t="s">
        <v>509</v>
      </c>
      <c r="B17524" t="s">
        <v>12695</v>
      </c>
      <c r="C17524" t="s">
        <v>89</v>
      </c>
      <c r="D17524" t="s">
        <v>89</v>
      </c>
      <c r="E17524" t="s">
        <v>1131</v>
      </c>
      <c r="F17524" t="s">
        <v>89</v>
      </c>
      <c r="G17524" t="s">
        <v>89</v>
      </c>
      <c r="H17524" t="s">
        <v>93</v>
      </c>
    </row>
    <row r="17525" spans="1:8" x14ac:dyDescent="0.25">
      <c r="A17525" t="s">
        <v>509</v>
      </c>
      <c r="B17525" t="s">
        <v>12696</v>
      </c>
      <c r="C17525" t="s">
        <v>89</v>
      </c>
      <c r="D17525" t="s">
        <v>89</v>
      </c>
      <c r="E17525" t="s">
        <v>1131</v>
      </c>
      <c r="F17525" t="s">
        <v>89</v>
      </c>
      <c r="G17525" t="s">
        <v>89</v>
      </c>
      <c r="H17525" t="s">
        <v>93</v>
      </c>
    </row>
    <row r="17526" spans="1:8" x14ac:dyDescent="0.25">
      <c r="A17526" t="s">
        <v>509</v>
      </c>
      <c r="B17526" t="s">
        <v>8965</v>
      </c>
      <c r="C17526" t="s">
        <v>89</v>
      </c>
      <c r="D17526" t="s">
        <v>1330</v>
      </c>
      <c r="E17526" t="s">
        <v>1115</v>
      </c>
      <c r="F17526" t="s">
        <v>89</v>
      </c>
      <c r="G17526" t="s">
        <v>89</v>
      </c>
      <c r="H17526" t="s">
        <v>93</v>
      </c>
    </row>
    <row r="17527" spans="1:8" x14ac:dyDescent="0.25">
      <c r="A17527" t="s">
        <v>509</v>
      </c>
      <c r="B17527" t="s">
        <v>12697</v>
      </c>
      <c r="C17527" t="s">
        <v>89</v>
      </c>
      <c r="D17527" t="s">
        <v>89</v>
      </c>
      <c r="E17527" t="s">
        <v>1115</v>
      </c>
      <c r="F17527" t="s">
        <v>89</v>
      </c>
      <c r="G17527" t="s">
        <v>89</v>
      </c>
      <c r="H17527" t="s">
        <v>93</v>
      </c>
    </row>
    <row r="17528" spans="1:8" x14ac:dyDescent="0.25">
      <c r="A17528" t="s">
        <v>509</v>
      </c>
      <c r="B17528" t="s">
        <v>12698</v>
      </c>
      <c r="C17528" t="s">
        <v>89</v>
      </c>
      <c r="D17528" t="s">
        <v>89</v>
      </c>
      <c r="E17528" t="s">
        <v>1115</v>
      </c>
      <c r="F17528" t="s">
        <v>89</v>
      </c>
      <c r="G17528" t="s">
        <v>89</v>
      </c>
      <c r="H17528" t="s">
        <v>93</v>
      </c>
    </row>
    <row r="17529" spans="1:8" x14ac:dyDescent="0.25">
      <c r="A17529" t="s">
        <v>509</v>
      </c>
      <c r="B17529" t="s">
        <v>12699</v>
      </c>
      <c r="C17529" t="s">
        <v>89</v>
      </c>
      <c r="D17529" t="s">
        <v>89</v>
      </c>
      <c r="E17529" t="s">
        <v>1115</v>
      </c>
      <c r="F17529" t="s">
        <v>89</v>
      </c>
      <c r="G17529" t="s">
        <v>89</v>
      </c>
      <c r="H17529" t="s">
        <v>93</v>
      </c>
    </row>
    <row r="17530" spans="1:8" x14ac:dyDescent="0.25">
      <c r="A17530" t="s">
        <v>509</v>
      </c>
      <c r="B17530" t="s">
        <v>12700</v>
      </c>
      <c r="C17530" t="s">
        <v>89</v>
      </c>
      <c r="D17530" t="s">
        <v>89</v>
      </c>
      <c r="E17530" t="s">
        <v>1115</v>
      </c>
      <c r="F17530" t="s">
        <v>89</v>
      </c>
      <c r="G17530" t="s">
        <v>89</v>
      </c>
      <c r="H17530" t="s">
        <v>93</v>
      </c>
    </row>
    <row r="17531" spans="1:8" x14ac:dyDescent="0.25">
      <c r="A17531" t="s">
        <v>509</v>
      </c>
      <c r="B17531" t="s">
        <v>12701</v>
      </c>
      <c r="C17531" t="s">
        <v>89</v>
      </c>
      <c r="D17531" t="s">
        <v>89</v>
      </c>
      <c r="E17531" t="s">
        <v>1115</v>
      </c>
      <c r="F17531" t="s">
        <v>89</v>
      </c>
      <c r="G17531" t="s">
        <v>89</v>
      </c>
      <c r="H17531" t="s">
        <v>93</v>
      </c>
    </row>
    <row r="17532" spans="1:8" x14ac:dyDescent="0.25">
      <c r="A17532" t="s">
        <v>509</v>
      </c>
      <c r="B17532" t="s">
        <v>12702</v>
      </c>
      <c r="C17532" t="s">
        <v>89</v>
      </c>
      <c r="D17532" t="s">
        <v>89</v>
      </c>
      <c r="E17532" t="s">
        <v>1100</v>
      </c>
      <c r="F17532" t="s">
        <v>89</v>
      </c>
      <c r="G17532" t="s">
        <v>89</v>
      </c>
      <c r="H17532" t="s">
        <v>93</v>
      </c>
    </row>
    <row r="17533" spans="1:8" x14ac:dyDescent="0.25">
      <c r="A17533" t="s">
        <v>509</v>
      </c>
      <c r="B17533" t="s">
        <v>12703</v>
      </c>
      <c r="C17533" t="s">
        <v>89</v>
      </c>
      <c r="D17533" t="s">
        <v>89</v>
      </c>
      <c r="E17533" t="s">
        <v>1272</v>
      </c>
      <c r="F17533" t="s">
        <v>89</v>
      </c>
      <c r="G17533" t="s">
        <v>89</v>
      </c>
      <c r="H17533" t="s">
        <v>93</v>
      </c>
    </row>
    <row r="17534" spans="1:8" x14ac:dyDescent="0.25">
      <c r="A17534" t="s">
        <v>509</v>
      </c>
      <c r="B17534" t="s">
        <v>12704</v>
      </c>
      <c r="C17534" t="s">
        <v>89</v>
      </c>
      <c r="D17534" t="s">
        <v>89</v>
      </c>
      <c r="E17534" t="s">
        <v>1205</v>
      </c>
      <c r="F17534" t="s">
        <v>89</v>
      </c>
      <c r="G17534" t="s">
        <v>89</v>
      </c>
      <c r="H17534" t="s">
        <v>93</v>
      </c>
    </row>
    <row r="17535" spans="1:8" x14ac:dyDescent="0.25">
      <c r="A17535" t="s">
        <v>509</v>
      </c>
      <c r="B17535" t="s">
        <v>8167</v>
      </c>
      <c r="C17535" t="s">
        <v>89</v>
      </c>
      <c r="D17535" t="s">
        <v>89</v>
      </c>
      <c r="E17535" t="s">
        <v>1205</v>
      </c>
      <c r="F17535" t="s">
        <v>89</v>
      </c>
      <c r="G17535" t="s">
        <v>89</v>
      </c>
      <c r="H17535" t="s">
        <v>93</v>
      </c>
    </row>
    <row r="17536" spans="1:8" x14ac:dyDescent="0.25">
      <c r="A17536" t="s">
        <v>509</v>
      </c>
      <c r="B17536" t="s">
        <v>3177</v>
      </c>
      <c r="C17536" t="s">
        <v>89</v>
      </c>
      <c r="D17536" t="s">
        <v>12705</v>
      </c>
      <c r="E17536" t="s">
        <v>1205</v>
      </c>
      <c r="F17536" t="s">
        <v>89</v>
      </c>
      <c r="G17536" t="s">
        <v>89</v>
      </c>
      <c r="H17536" t="s">
        <v>93</v>
      </c>
    </row>
    <row r="17537" spans="1:8" x14ac:dyDescent="0.25">
      <c r="A17537" t="s">
        <v>509</v>
      </c>
      <c r="B17537" t="s">
        <v>12706</v>
      </c>
      <c r="C17537" t="s">
        <v>89</v>
      </c>
      <c r="D17537" t="s">
        <v>89</v>
      </c>
      <c r="E17537" t="s">
        <v>1166</v>
      </c>
      <c r="F17537" t="s">
        <v>89</v>
      </c>
      <c r="G17537" t="s">
        <v>89</v>
      </c>
      <c r="H17537" t="s">
        <v>93</v>
      </c>
    </row>
    <row r="17538" spans="1:8" x14ac:dyDescent="0.25">
      <c r="A17538" t="s">
        <v>509</v>
      </c>
      <c r="B17538" t="s">
        <v>3195</v>
      </c>
      <c r="C17538" t="s">
        <v>89</v>
      </c>
      <c r="D17538" t="s">
        <v>89</v>
      </c>
      <c r="E17538" t="s">
        <v>1093</v>
      </c>
      <c r="F17538" t="s">
        <v>89</v>
      </c>
      <c r="G17538" t="s">
        <v>89</v>
      </c>
      <c r="H17538" t="s">
        <v>93</v>
      </c>
    </row>
    <row r="17539" spans="1:8" x14ac:dyDescent="0.25">
      <c r="A17539" t="s">
        <v>509</v>
      </c>
      <c r="B17539" t="s">
        <v>8181</v>
      </c>
      <c r="C17539" t="s">
        <v>89</v>
      </c>
      <c r="D17539" t="s">
        <v>89</v>
      </c>
      <c r="E17539" t="s">
        <v>1102</v>
      </c>
      <c r="F17539" t="s">
        <v>89</v>
      </c>
      <c r="G17539" t="s">
        <v>89</v>
      </c>
      <c r="H17539" t="s">
        <v>93</v>
      </c>
    </row>
    <row r="17540" spans="1:8" x14ac:dyDescent="0.25">
      <c r="A17540" t="s">
        <v>509</v>
      </c>
      <c r="B17540" t="s">
        <v>1647</v>
      </c>
      <c r="C17540" t="s">
        <v>89</v>
      </c>
      <c r="D17540" t="s">
        <v>12707</v>
      </c>
      <c r="E17540" t="s">
        <v>1097</v>
      </c>
      <c r="F17540" t="s">
        <v>89</v>
      </c>
      <c r="G17540" t="s">
        <v>89</v>
      </c>
      <c r="H17540" t="s">
        <v>93</v>
      </c>
    </row>
    <row r="17541" spans="1:8" x14ac:dyDescent="0.25">
      <c r="A17541" t="s">
        <v>509</v>
      </c>
      <c r="B17541" t="s">
        <v>1645</v>
      </c>
      <c r="C17541" t="s">
        <v>89</v>
      </c>
      <c r="D17541" t="s">
        <v>89</v>
      </c>
      <c r="E17541" t="s">
        <v>1093</v>
      </c>
      <c r="F17541" t="s">
        <v>89</v>
      </c>
      <c r="G17541" t="s">
        <v>89</v>
      </c>
      <c r="H17541" t="s">
        <v>93</v>
      </c>
    </row>
    <row r="17542" spans="1:8" x14ac:dyDescent="0.25">
      <c r="A17542" t="s">
        <v>509</v>
      </c>
      <c r="B17542" t="s">
        <v>1649</v>
      </c>
      <c r="C17542" t="s">
        <v>89</v>
      </c>
      <c r="D17542" t="s">
        <v>89</v>
      </c>
      <c r="E17542" t="s">
        <v>1097</v>
      </c>
      <c r="F17542" t="s">
        <v>89</v>
      </c>
      <c r="G17542" t="s">
        <v>89</v>
      </c>
      <c r="H17542" t="s">
        <v>93</v>
      </c>
    </row>
    <row r="17543" spans="1:8" x14ac:dyDescent="0.25">
      <c r="A17543" t="s">
        <v>509</v>
      </c>
      <c r="B17543" t="s">
        <v>12708</v>
      </c>
      <c r="C17543" t="s">
        <v>89</v>
      </c>
      <c r="D17543" t="s">
        <v>89</v>
      </c>
      <c r="E17543" t="s">
        <v>1102</v>
      </c>
      <c r="F17543" t="s">
        <v>89</v>
      </c>
      <c r="G17543" t="s">
        <v>89</v>
      </c>
      <c r="H17543" t="s">
        <v>93</v>
      </c>
    </row>
    <row r="17544" spans="1:8" x14ac:dyDescent="0.25">
      <c r="A17544" t="s">
        <v>509</v>
      </c>
      <c r="B17544" t="s">
        <v>12709</v>
      </c>
      <c r="C17544" t="s">
        <v>89</v>
      </c>
      <c r="D17544" t="s">
        <v>89</v>
      </c>
      <c r="E17544" t="s">
        <v>1102</v>
      </c>
      <c r="F17544" t="s">
        <v>89</v>
      </c>
      <c r="G17544" t="s">
        <v>89</v>
      </c>
      <c r="H17544" t="s">
        <v>93</v>
      </c>
    </row>
    <row r="17545" spans="1:8" x14ac:dyDescent="0.25">
      <c r="A17545" t="s">
        <v>509</v>
      </c>
      <c r="B17545" t="s">
        <v>12710</v>
      </c>
      <c r="C17545" t="s">
        <v>89</v>
      </c>
      <c r="D17545" t="s">
        <v>89</v>
      </c>
      <c r="E17545" t="s">
        <v>1298</v>
      </c>
      <c r="F17545" t="s">
        <v>89</v>
      </c>
      <c r="G17545" t="s">
        <v>89</v>
      </c>
      <c r="H17545" t="s">
        <v>93</v>
      </c>
    </row>
    <row r="17546" spans="1:8" x14ac:dyDescent="0.25">
      <c r="A17546" t="s">
        <v>509</v>
      </c>
      <c r="B17546" t="s">
        <v>12711</v>
      </c>
      <c r="C17546" t="s">
        <v>89</v>
      </c>
      <c r="D17546" t="s">
        <v>89</v>
      </c>
      <c r="E17546" t="s">
        <v>1102</v>
      </c>
      <c r="F17546" t="s">
        <v>89</v>
      </c>
      <c r="G17546" t="s">
        <v>89</v>
      </c>
      <c r="H17546" t="s">
        <v>93</v>
      </c>
    </row>
    <row r="17547" spans="1:8" x14ac:dyDescent="0.25">
      <c r="A17547" t="s">
        <v>509</v>
      </c>
      <c r="B17547" t="s">
        <v>12712</v>
      </c>
      <c r="C17547" t="s">
        <v>89</v>
      </c>
      <c r="D17547" t="s">
        <v>89</v>
      </c>
      <c r="E17547" t="s">
        <v>1166</v>
      </c>
      <c r="F17547" t="s">
        <v>89</v>
      </c>
      <c r="G17547" t="s">
        <v>89</v>
      </c>
      <c r="H17547" t="s">
        <v>93</v>
      </c>
    </row>
    <row r="17548" spans="1:8" x14ac:dyDescent="0.25">
      <c r="A17548" t="s">
        <v>509</v>
      </c>
      <c r="B17548" t="s">
        <v>12713</v>
      </c>
      <c r="C17548" t="s">
        <v>89</v>
      </c>
      <c r="D17548" t="s">
        <v>12714</v>
      </c>
      <c r="E17548" t="s">
        <v>1166</v>
      </c>
      <c r="F17548" t="s">
        <v>89</v>
      </c>
      <c r="G17548" t="s">
        <v>89</v>
      </c>
      <c r="H17548" t="s">
        <v>93</v>
      </c>
    </row>
    <row r="17549" spans="1:8" x14ac:dyDescent="0.25">
      <c r="A17549" t="s">
        <v>509</v>
      </c>
      <c r="B17549" t="s">
        <v>1284</v>
      </c>
      <c r="C17549" t="s">
        <v>89</v>
      </c>
      <c r="D17549" t="s">
        <v>89</v>
      </c>
      <c r="E17549" t="s">
        <v>1335</v>
      </c>
      <c r="F17549" t="s">
        <v>89</v>
      </c>
      <c r="G17549" t="s">
        <v>89</v>
      </c>
      <c r="H17549" t="s">
        <v>93</v>
      </c>
    </row>
    <row r="17550" spans="1:8" x14ac:dyDescent="0.25">
      <c r="A17550" t="s">
        <v>509</v>
      </c>
      <c r="B17550" t="s">
        <v>12715</v>
      </c>
      <c r="C17550" t="s">
        <v>89</v>
      </c>
      <c r="D17550" t="s">
        <v>89</v>
      </c>
      <c r="E17550" t="s">
        <v>1218</v>
      </c>
      <c r="F17550" t="s">
        <v>89</v>
      </c>
      <c r="G17550" t="s">
        <v>89</v>
      </c>
      <c r="H17550" t="s">
        <v>93</v>
      </c>
    </row>
    <row r="17551" spans="1:8" x14ac:dyDescent="0.25">
      <c r="A17551" t="s">
        <v>509</v>
      </c>
      <c r="B17551" t="s">
        <v>1122</v>
      </c>
      <c r="C17551" t="s">
        <v>89</v>
      </c>
      <c r="D17551" t="s">
        <v>89</v>
      </c>
      <c r="E17551" t="s">
        <v>1335</v>
      </c>
      <c r="F17551" t="s">
        <v>89</v>
      </c>
      <c r="G17551" t="s">
        <v>89</v>
      </c>
      <c r="H17551" t="s">
        <v>93</v>
      </c>
    </row>
    <row r="17552" spans="1:8" x14ac:dyDescent="0.25">
      <c r="A17552" t="s">
        <v>509</v>
      </c>
      <c r="B17552" t="s">
        <v>1198</v>
      </c>
      <c r="C17552" t="s">
        <v>89</v>
      </c>
      <c r="D17552" t="s">
        <v>89</v>
      </c>
      <c r="E17552" t="s">
        <v>1335</v>
      </c>
      <c r="F17552" t="s">
        <v>89</v>
      </c>
      <c r="G17552" t="s">
        <v>89</v>
      </c>
      <c r="H17552" t="s">
        <v>93</v>
      </c>
    </row>
    <row r="17553" spans="1:8" x14ac:dyDescent="0.25">
      <c r="A17553" t="s">
        <v>509</v>
      </c>
      <c r="B17553" t="s">
        <v>1333</v>
      </c>
      <c r="C17553" t="s">
        <v>89</v>
      </c>
      <c r="D17553" t="s">
        <v>89</v>
      </c>
      <c r="E17553" t="s">
        <v>1335</v>
      </c>
      <c r="F17553" t="s">
        <v>89</v>
      </c>
      <c r="G17553" t="s">
        <v>89</v>
      </c>
      <c r="H17553" t="s">
        <v>93</v>
      </c>
    </row>
    <row r="17554" spans="1:8" x14ac:dyDescent="0.25">
      <c r="A17554" t="s">
        <v>509</v>
      </c>
      <c r="B17554" t="s">
        <v>1334</v>
      </c>
      <c r="C17554" t="s">
        <v>89</v>
      </c>
      <c r="D17554" t="s">
        <v>89</v>
      </c>
      <c r="E17554" t="s">
        <v>1335</v>
      </c>
      <c r="F17554" t="s">
        <v>89</v>
      </c>
      <c r="G17554" t="s">
        <v>89</v>
      </c>
      <c r="H17554" t="s">
        <v>93</v>
      </c>
    </row>
    <row r="17555" spans="1:8" x14ac:dyDescent="0.25">
      <c r="A17555" t="s">
        <v>509</v>
      </c>
      <c r="B17555" t="s">
        <v>1726</v>
      </c>
      <c r="C17555" t="s">
        <v>89</v>
      </c>
      <c r="D17555" t="s">
        <v>89</v>
      </c>
      <c r="E17555" t="s">
        <v>1335</v>
      </c>
      <c r="F17555" t="s">
        <v>89</v>
      </c>
      <c r="G17555" t="s">
        <v>89</v>
      </c>
      <c r="H17555" t="s">
        <v>93</v>
      </c>
    </row>
    <row r="17556" spans="1:8" x14ac:dyDescent="0.25">
      <c r="A17556" t="s">
        <v>509</v>
      </c>
      <c r="B17556" t="s">
        <v>1266</v>
      </c>
      <c r="C17556" t="s">
        <v>89</v>
      </c>
      <c r="D17556" t="s">
        <v>89</v>
      </c>
      <c r="E17556" t="s">
        <v>4753</v>
      </c>
      <c r="F17556" t="s">
        <v>89</v>
      </c>
      <c r="G17556" t="s">
        <v>89</v>
      </c>
      <c r="H17556" t="s">
        <v>93</v>
      </c>
    </row>
    <row r="17557" spans="1:8" x14ac:dyDescent="0.25">
      <c r="A17557" t="s">
        <v>509</v>
      </c>
      <c r="B17557" t="s">
        <v>1413</v>
      </c>
      <c r="C17557" t="s">
        <v>89</v>
      </c>
      <c r="D17557" t="s">
        <v>89</v>
      </c>
      <c r="E17557" t="s">
        <v>1131</v>
      </c>
      <c r="F17557" t="s">
        <v>89</v>
      </c>
      <c r="G17557" t="s">
        <v>89</v>
      </c>
      <c r="H17557" t="s">
        <v>93</v>
      </c>
    </row>
    <row r="17558" spans="1:8" x14ac:dyDescent="0.25">
      <c r="A17558" t="s">
        <v>509</v>
      </c>
      <c r="B17558" t="s">
        <v>1128</v>
      </c>
      <c r="C17558" t="s">
        <v>89</v>
      </c>
      <c r="D17558" t="s">
        <v>89</v>
      </c>
      <c r="E17558" t="s">
        <v>1129</v>
      </c>
      <c r="F17558" t="s">
        <v>89</v>
      </c>
      <c r="G17558" t="s">
        <v>89</v>
      </c>
      <c r="H17558" t="s">
        <v>93</v>
      </c>
    </row>
    <row r="17559" spans="1:8" x14ac:dyDescent="0.25">
      <c r="A17559" t="s">
        <v>509</v>
      </c>
      <c r="B17559" t="s">
        <v>1130</v>
      </c>
      <c r="C17559" t="s">
        <v>89</v>
      </c>
      <c r="D17559" t="s">
        <v>89</v>
      </c>
      <c r="E17559" t="s">
        <v>1231</v>
      </c>
      <c r="F17559" t="s">
        <v>89</v>
      </c>
      <c r="G17559" t="s">
        <v>89</v>
      </c>
      <c r="H17559" t="s">
        <v>93</v>
      </c>
    </row>
    <row r="17560" spans="1:8" x14ac:dyDescent="0.25">
      <c r="A17560" t="s">
        <v>509</v>
      </c>
      <c r="B17560" t="s">
        <v>1132</v>
      </c>
      <c r="C17560" t="s">
        <v>89</v>
      </c>
      <c r="D17560" t="s">
        <v>89</v>
      </c>
      <c r="E17560" t="s">
        <v>1286</v>
      </c>
      <c r="F17560" t="s">
        <v>89</v>
      </c>
      <c r="G17560" t="s">
        <v>89</v>
      </c>
      <c r="H17560" t="s">
        <v>93</v>
      </c>
    </row>
    <row r="17561" spans="1:8" x14ac:dyDescent="0.25">
      <c r="A17561" t="s">
        <v>509</v>
      </c>
      <c r="B17561" t="s">
        <v>1268</v>
      </c>
      <c r="C17561" t="s">
        <v>89</v>
      </c>
      <c r="D17561" t="s">
        <v>89</v>
      </c>
      <c r="E17561" t="s">
        <v>1100</v>
      </c>
      <c r="F17561" t="s">
        <v>89</v>
      </c>
      <c r="G17561" t="s">
        <v>89</v>
      </c>
      <c r="H17561" t="s">
        <v>93</v>
      </c>
    </row>
    <row r="17562" spans="1:8" x14ac:dyDescent="0.25">
      <c r="A17562" t="s">
        <v>509</v>
      </c>
      <c r="B17562" t="s">
        <v>1336</v>
      </c>
      <c r="C17562" t="s">
        <v>89</v>
      </c>
      <c r="D17562" t="s">
        <v>89</v>
      </c>
      <c r="E17562" t="s">
        <v>1100</v>
      </c>
      <c r="F17562" t="s">
        <v>89</v>
      </c>
      <c r="G17562" t="s">
        <v>89</v>
      </c>
      <c r="H17562" t="s">
        <v>93</v>
      </c>
    </row>
    <row r="17563" spans="1:8" x14ac:dyDescent="0.25">
      <c r="A17563" t="s">
        <v>509</v>
      </c>
      <c r="B17563" t="s">
        <v>3068</v>
      </c>
      <c r="C17563" t="s">
        <v>89</v>
      </c>
      <c r="D17563" t="s">
        <v>89</v>
      </c>
      <c r="E17563" t="s">
        <v>1100</v>
      </c>
      <c r="F17563" t="s">
        <v>89</v>
      </c>
      <c r="G17563" t="s">
        <v>89</v>
      </c>
      <c r="H17563" t="s">
        <v>93</v>
      </c>
    </row>
    <row r="17564" spans="1:8" x14ac:dyDescent="0.25">
      <c r="A17564" t="s">
        <v>509</v>
      </c>
      <c r="B17564" t="s">
        <v>1270</v>
      </c>
      <c r="C17564" t="s">
        <v>89</v>
      </c>
      <c r="D17564" t="s">
        <v>89</v>
      </c>
      <c r="E17564" t="s">
        <v>1100</v>
      </c>
      <c r="F17564" t="s">
        <v>89</v>
      </c>
      <c r="G17564" t="s">
        <v>89</v>
      </c>
      <c r="H17564" t="s">
        <v>93</v>
      </c>
    </row>
    <row r="17565" spans="1:8" x14ac:dyDescent="0.25">
      <c r="A17565" t="s">
        <v>509</v>
      </c>
      <c r="B17565" t="s">
        <v>1232</v>
      </c>
      <c r="C17565" t="s">
        <v>89</v>
      </c>
      <c r="D17565" t="s">
        <v>89</v>
      </c>
      <c r="E17565" t="s">
        <v>1115</v>
      </c>
      <c r="F17565" t="s">
        <v>89</v>
      </c>
      <c r="G17565" t="s">
        <v>89</v>
      </c>
      <c r="H17565" t="s">
        <v>93</v>
      </c>
    </row>
    <row r="17566" spans="1:8" x14ac:dyDescent="0.25">
      <c r="A17566" t="s">
        <v>509</v>
      </c>
      <c r="B17566" t="s">
        <v>1730</v>
      </c>
      <c r="C17566" t="s">
        <v>89</v>
      </c>
      <c r="D17566" t="s">
        <v>89</v>
      </c>
      <c r="E17566" t="s">
        <v>1115</v>
      </c>
      <c r="F17566" t="s">
        <v>89</v>
      </c>
      <c r="G17566" t="s">
        <v>89</v>
      </c>
      <c r="H17566" t="s">
        <v>93</v>
      </c>
    </row>
    <row r="17567" spans="1:8" x14ac:dyDescent="0.25">
      <c r="A17567" t="s">
        <v>509</v>
      </c>
      <c r="B17567" t="s">
        <v>1530</v>
      </c>
      <c r="C17567" t="s">
        <v>89</v>
      </c>
      <c r="D17567" t="s">
        <v>89</v>
      </c>
      <c r="E17567" t="s">
        <v>1097</v>
      </c>
      <c r="F17567" t="s">
        <v>89</v>
      </c>
      <c r="G17567" t="s">
        <v>89</v>
      </c>
      <c r="H17567" t="s">
        <v>93</v>
      </c>
    </row>
    <row r="17568" spans="1:8" x14ac:dyDescent="0.25">
      <c r="A17568" t="s">
        <v>509</v>
      </c>
      <c r="B17568" t="s">
        <v>12716</v>
      </c>
      <c r="C17568" t="s">
        <v>89</v>
      </c>
      <c r="D17568" t="s">
        <v>89</v>
      </c>
      <c r="E17568" t="s">
        <v>1115</v>
      </c>
      <c r="F17568" t="s">
        <v>89</v>
      </c>
      <c r="G17568" t="s">
        <v>89</v>
      </c>
      <c r="H17568" t="s">
        <v>93</v>
      </c>
    </row>
    <row r="17569" spans="1:8" x14ac:dyDescent="0.25">
      <c r="A17569" t="s">
        <v>509</v>
      </c>
      <c r="B17569" t="s">
        <v>1234</v>
      </c>
      <c r="C17569" t="s">
        <v>89</v>
      </c>
      <c r="D17569" t="s">
        <v>89</v>
      </c>
      <c r="E17569" t="s">
        <v>1162</v>
      </c>
      <c r="F17569" t="s">
        <v>89</v>
      </c>
      <c r="G17569" t="s">
        <v>89</v>
      </c>
      <c r="H17569" t="s">
        <v>93</v>
      </c>
    </row>
    <row r="17570" spans="1:8" x14ac:dyDescent="0.25">
      <c r="A17570" t="s">
        <v>509</v>
      </c>
      <c r="B17570" t="s">
        <v>4817</v>
      </c>
      <c r="C17570" t="s">
        <v>89</v>
      </c>
      <c r="D17570" t="s">
        <v>89</v>
      </c>
      <c r="E17570" t="s">
        <v>1278</v>
      </c>
      <c r="F17570" t="s">
        <v>89</v>
      </c>
      <c r="G17570" t="s">
        <v>89</v>
      </c>
      <c r="H17570" t="s">
        <v>93</v>
      </c>
    </row>
    <row r="17571" spans="1:8" x14ac:dyDescent="0.25">
      <c r="A17571" t="s">
        <v>509</v>
      </c>
      <c r="B17571" t="s">
        <v>1236</v>
      </c>
      <c r="C17571" t="s">
        <v>89</v>
      </c>
      <c r="D17571" t="s">
        <v>89</v>
      </c>
      <c r="E17571" t="s">
        <v>1105</v>
      </c>
      <c r="F17571" t="s">
        <v>89</v>
      </c>
      <c r="G17571" t="s">
        <v>89</v>
      </c>
      <c r="H17571" t="s">
        <v>93</v>
      </c>
    </row>
    <row r="17572" spans="1:8" x14ac:dyDescent="0.25">
      <c r="A17572" t="s">
        <v>509</v>
      </c>
      <c r="B17572" t="s">
        <v>2771</v>
      </c>
      <c r="C17572" t="s">
        <v>89</v>
      </c>
      <c r="D17572" t="s">
        <v>89</v>
      </c>
      <c r="E17572" t="s">
        <v>1105</v>
      </c>
      <c r="F17572" t="s">
        <v>89</v>
      </c>
      <c r="G17572" t="s">
        <v>89</v>
      </c>
      <c r="H17572" t="s">
        <v>93</v>
      </c>
    </row>
    <row r="17573" spans="1:8" x14ac:dyDescent="0.25">
      <c r="A17573" t="s">
        <v>509</v>
      </c>
      <c r="B17573" t="s">
        <v>12717</v>
      </c>
      <c r="C17573" t="s">
        <v>89</v>
      </c>
      <c r="D17573" t="s">
        <v>12718</v>
      </c>
      <c r="E17573" t="s">
        <v>1923</v>
      </c>
      <c r="F17573" t="s">
        <v>89</v>
      </c>
      <c r="G17573" t="s">
        <v>89</v>
      </c>
      <c r="H17573" t="s">
        <v>93</v>
      </c>
    </row>
    <row r="17574" spans="1:8" x14ac:dyDescent="0.25">
      <c r="A17574" t="s">
        <v>509</v>
      </c>
      <c r="B17574" t="s">
        <v>11304</v>
      </c>
      <c r="C17574" t="s">
        <v>89</v>
      </c>
      <c r="D17574" t="s">
        <v>12719</v>
      </c>
      <c r="E17574" t="s">
        <v>1873</v>
      </c>
      <c r="F17574" t="s">
        <v>89</v>
      </c>
      <c r="G17574" t="s">
        <v>89</v>
      </c>
      <c r="H17574" t="s">
        <v>93</v>
      </c>
    </row>
    <row r="17575" spans="1:8" x14ac:dyDescent="0.25">
      <c r="A17575" t="s">
        <v>509</v>
      </c>
      <c r="B17575" t="s">
        <v>12720</v>
      </c>
      <c r="C17575" t="s">
        <v>89</v>
      </c>
      <c r="D17575" t="s">
        <v>12721</v>
      </c>
      <c r="E17575" t="s">
        <v>1873</v>
      </c>
      <c r="F17575" t="s">
        <v>89</v>
      </c>
      <c r="G17575" t="s">
        <v>89</v>
      </c>
      <c r="H17575" t="s">
        <v>93</v>
      </c>
    </row>
    <row r="17576" spans="1:8" x14ac:dyDescent="0.25">
      <c r="A17576" t="s">
        <v>509</v>
      </c>
      <c r="B17576" t="s">
        <v>12722</v>
      </c>
      <c r="C17576" t="s">
        <v>89</v>
      </c>
      <c r="D17576" t="s">
        <v>12723</v>
      </c>
      <c r="E17576" t="s">
        <v>1543</v>
      </c>
      <c r="F17576" t="s">
        <v>89</v>
      </c>
      <c r="G17576" t="s">
        <v>89</v>
      </c>
      <c r="H17576" t="s">
        <v>93</v>
      </c>
    </row>
    <row r="17577" spans="1:8" x14ac:dyDescent="0.25">
      <c r="A17577" t="s">
        <v>509</v>
      </c>
      <c r="B17577" t="s">
        <v>12724</v>
      </c>
      <c r="C17577" t="s">
        <v>89</v>
      </c>
      <c r="D17577" t="s">
        <v>12725</v>
      </c>
      <c r="E17577" t="s">
        <v>6381</v>
      </c>
      <c r="F17577" t="s">
        <v>89</v>
      </c>
      <c r="G17577" t="s">
        <v>89</v>
      </c>
      <c r="H17577" t="s">
        <v>93</v>
      </c>
    </row>
    <row r="17578" spans="1:8" x14ac:dyDescent="0.25">
      <c r="A17578" t="s">
        <v>509</v>
      </c>
      <c r="B17578" t="s">
        <v>12726</v>
      </c>
      <c r="C17578" t="s">
        <v>89</v>
      </c>
      <c r="D17578" t="s">
        <v>12727</v>
      </c>
      <c r="E17578" t="s">
        <v>1939</v>
      </c>
      <c r="F17578" t="s">
        <v>89</v>
      </c>
      <c r="G17578" t="s">
        <v>89</v>
      </c>
      <c r="H17578" t="s">
        <v>93</v>
      </c>
    </row>
    <row r="17579" spans="1:8" x14ac:dyDescent="0.25">
      <c r="A17579" t="s">
        <v>509</v>
      </c>
      <c r="B17579" t="s">
        <v>12728</v>
      </c>
      <c r="C17579" t="s">
        <v>89</v>
      </c>
      <c r="D17579" t="s">
        <v>12729</v>
      </c>
      <c r="E17579" t="s">
        <v>1934</v>
      </c>
      <c r="F17579" t="s">
        <v>89</v>
      </c>
      <c r="G17579" t="s">
        <v>89</v>
      </c>
      <c r="H17579" t="s">
        <v>93</v>
      </c>
    </row>
    <row r="17580" spans="1:8" x14ac:dyDescent="0.25">
      <c r="A17580" t="s">
        <v>509</v>
      </c>
      <c r="B17580" t="s">
        <v>12730</v>
      </c>
      <c r="C17580" t="s">
        <v>89</v>
      </c>
      <c r="D17580" t="s">
        <v>1901</v>
      </c>
      <c r="E17580" t="s">
        <v>1947</v>
      </c>
      <c r="F17580" t="s">
        <v>89</v>
      </c>
      <c r="G17580" t="s">
        <v>89</v>
      </c>
      <c r="H17580" t="s">
        <v>93</v>
      </c>
    </row>
    <row r="17581" spans="1:8" x14ac:dyDescent="0.25">
      <c r="A17581" t="s">
        <v>509</v>
      </c>
      <c r="B17581" t="s">
        <v>1138</v>
      </c>
      <c r="C17581" t="s">
        <v>89</v>
      </c>
      <c r="D17581" t="s">
        <v>89</v>
      </c>
      <c r="E17581" t="s">
        <v>1139</v>
      </c>
      <c r="F17581" t="s">
        <v>89</v>
      </c>
      <c r="G17581" t="s">
        <v>89</v>
      </c>
      <c r="H17581" t="s">
        <v>93</v>
      </c>
    </row>
    <row r="17582" spans="1:8" x14ac:dyDescent="0.25">
      <c r="A17582" t="s">
        <v>510</v>
      </c>
      <c r="B17582" t="s">
        <v>12731</v>
      </c>
      <c r="C17582" t="s">
        <v>89</v>
      </c>
      <c r="D17582" t="s">
        <v>12732</v>
      </c>
      <c r="E17582" t="s">
        <v>1097</v>
      </c>
      <c r="F17582" t="s">
        <v>89</v>
      </c>
      <c r="G17582" t="s">
        <v>89</v>
      </c>
      <c r="H17582" t="s">
        <v>93</v>
      </c>
    </row>
    <row r="17583" spans="1:8" x14ac:dyDescent="0.25">
      <c r="A17583" t="s">
        <v>510</v>
      </c>
      <c r="B17583" t="s">
        <v>12733</v>
      </c>
      <c r="C17583" t="s">
        <v>89</v>
      </c>
      <c r="D17583" t="s">
        <v>12734</v>
      </c>
      <c r="E17583" t="s">
        <v>1097</v>
      </c>
      <c r="F17583" t="s">
        <v>89</v>
      </c>
      <c r="G17583" t="s">
        <v>89</v>
      </c>
      <c r="H17583" t="s">
        <v>93</v>
      </c>
    </row>
    <row r="17584" spans="1:8" x14ac:dyDescent="0.25">
      <c r="A17584" t="s">
        <v>510</v>
      </c>
      <c r="B17584" t="s">
        <v>12735</v>
      </c>
      <c r="C17584" t="s">
        <v>89</v>
      </c>
      <c r="D17584" t="s">
        <v>12736</v>
      </c>
      <c r="E17584" t="s">
        <v>1097</v>
      </c>
      <c r="F17584" t="s">
        <v>89</v>
      </c>
      <c r="G17584" t="s">
        <v>89</v>
      </c>
      <c r="H17584" t="s">
        <v>93</v>
      </c>
    </row>
    <row r="17585" spans="1:8" x14ac:dyDescent="0.25">
      <c r="A17585" t="s">
        <v>510</v>
      </c>
      <c r="B17585" t="s">
        <v>12737</v>
      </c>
      <c r="C17585" t="s">
        <v>89</v>
      </c>
      <c r="D17585" t="s">
        <v>12738</v>
      </c>
      <c r="E17585" t="s">
        <v>1097</v>
      </c>
      <c r="F17585" t="s">
        <v>89</v>
      </c>
      <c r="G17585" t="s">
        <v>89</v>
      </c>
      <c r="H17585" t="s">
        <v>93</v>
      </c>
    </row>
    <row r="17586" spans="1:8" x14ac:dyDescent="0.25">
      <c r="A17586" t="s">
        <v>510</v>
      </c>
      <c r="B17586" t="s">
        <v>12739</v>
      </c>
      <c r="C17586" t="s">
        <v>89</v>
      </c>
      <c r="D17586" t="s">
        <v>12740</v>
      </c>
      <c r="E17586" t="s">
        <v>1097</v>
      </c>
      <c r="F17586" t="s">
        <v>89</v>
      </c>
      <c r="G17586" t="s">
        <v>89</v>
      </c>
      <c r="H17586" t="s">
        <v>93</v>
      </c>
    </row>
    <row r="17587" spans="1:8" x14ac:dyDescent="0.25">
      <c r="A17587" t="s">
        <v>510</v>
      </c>
      <c r="B17587" t="s">
        <v>12741</v>
      </c>
      <c r="C17587" t="s">
        <v>89</v>
      </c>
      <c r="D17587" t="s">
        <v>12742</v>
      </c>
      <c r="E17587" t="s">
        <v>1205</v>
      </c>
      <c r="F17587" t="s">
        <v>89</v>
      </c>
      <c r="G17587" t="s">
        <v>89</v>
      </c>
      <c r="H17587" t="s">
        <v>93</v>
      </c>
    </row>
    <row r="17588" spans="1:8" x14ac:dyDescent="0.25">
      <c r="A17588" t="s">
        <v>510</v>
      </c>
      <c r="B17588" t="s">
        <v>12743</v>
      </c>
      <c r="C17588" t="s">
        <v>89</v>
      </c>
      <c r="D17588" t="s">
        <v>12744</v>
      </c>
      <c r="E17588" t="s">
        <v>1093</v>
      </c>
      <c r="F17588" t="s">
        <v>89</v>
      </c>
      <c r="G17588" t="s">
        <v>89</v>
      </c>
      <c r="H17588" t="s">
        <v>93</v>
      </c>
    </row>
    <row r="17589" spans="1:8" x14ac:dyDescent="0.25">
      <c r="A17589" t="s">
        <v>510</v>
      </c>
      <c r="B17589" t="s">
        <v>2673</v>
      </c>
      <c r="C17589" t="s">
        <v>89</v>
      </c>
      <c r="D17589" t="s">
        <v>12745</v>
      </c>
      <c r="E17589" t="s">
        <v>1093</v>
      </c>
      <c r="F17589" t="s">
        <v>89</v>
      </c>
      <c r="G17589" t="s">
        <v>89</v>
      </c>
      <c r="H17589" t="s">
        <v>93</v>
      </c>
    </row>
    <row r="17590" spans="1:8" x14ac:dyDescent="0.25">
      <c r="A17590" t="s">
        <v>510</v>
      </c>
      <c r="B17590" t="s">
        <v>6298</v>
      </c>
      <c r="C17590" t="s">
        <v>89</v>
      </c>
      <c r="D17590" t="s">
        <v>12746</v>
      </c>
      <c r="E17590" t="s">
        <v>1205</v>
      </c>
      <c r="F17590" t="s">
        <v>89</v>
      </c>
      <c r="G17590" t="s">
        <v>89</v>
      </c>
      <c r="H17590" t="s">
        <v>93</v>
      </c>
    </row>
    <row r="17591" spans="1:8" x14ac:dyDescent="0.25">
      <c r="A17591" t="s">
        <v>510</v>
      </c>
      <c r="B17591" t="s">
        <v>2504</v>
      </c>
      <c r="C17591" t="s">
        <v>89</v>
      </c>
      <c r="D17591" t="s">
        <v>12747</v>
      </c>
      <c r="E17591" t="s">
        <v>1105</v>
      </c>
      <c r="F17591" t="s">
        <v>89</v>
      </c>
      <c r="G17591" t="s">
        <v>89</v>
      </c>
      <c r="H17591" t="s">
        <v>93</v>
      </c>
    </row>
    <row r="17592" spans="1:8" x14ac:dyDescent="0.25">
      <c r="A17592" t="s">
        <v>510</v>
      </c>
      <c r="B17592" t="s">
        <v>12748</v>
      </c>
      <c r="C17592" t="s">
        <v>89</v>
      </c>
      <c r="D17592" t="s">
        <v>12749</v>
      </c>
      <c r="E17592" t="s">
        <v>1162</v>
      </c>
      <c r="F17592" t="s">
        <v>89</v>
      </c>
      <c r="G17592" t="s">
        <v>89</v>
      </c>
      <c r="H17592" t="s">
        <v>93</v>
      </c>
    </row>
    <row r="17593" spans="1:8" x14ac:dyDescent="0.25">
      <c r="A17593" t="s">
        <v>510</v>
      </c>
      <c r="B17593" t="s">
        <v>3455</v>
      </c>
      <c r="C17593" t="s">
        <v>89</v>
      </c>
      <c r="D17593" t="s">
        <v>12750</v>
      </c>
      <c r="E17593" t="s">
        <v>1135</v>
      </c>
      <c r="F17593" t="s">
        <v>89</v>
      </c>
      <c r="G17593" t="s">
        <v>89</v>
      </c>
      <c r="H17593" t="s">
        <v>93</v>
      </c>
    </row>
    <row r="17594" spans="1:8" x14ac:dyDescent="0.25">
      <c r="A17594" t="s">
        <v>510</v>
      </c>
      <c r="B17594" t="s">
        <v>1301</v>
      </c>
      <c r="C17594" t="s">
        <v>89</v>
      </c>
      <c r="D17594" t="s">
        <v>12751</v>
      </c>
      <c r="E17594" t="s">
        <v>1272</v>
      </c>
      <c r="F17594" t="s">
        <v>89</v>
      </c>
      <c r="G17594" t="s">
        <v>89</v>
      </c>
      <c r="H17594" t="s">
        <v>93</v>
      </c>
    </row>
    <row r="17595" spans="1:8" x14ac:dyDescent="0.25">
      <c r="A17595" t="s">
        <v>510</v>
      </c>
      <c r="B17595" t="s">
        <v>2583</v>
      </c>
      <c r="C17595" t="s">
        <v>89</v>
      </c>
      <c r="D17595" t="s">
        <v>12752</v>
      </c>
      <c r="E17595" t="s">
        <v>1113</v>
      </c>
      <c r="F17595" t="s">
        <v>89</v>
      </c>
      <c r="G17595" t="s">
        <v>89</v>
      </c>
      <c r="H17595" t="s">
        <v>93</v>
      </c>
    </row>
    <row r="17596" spans="1:8" x14ac:dyDescent="0.25">
      <c r="A17596" t="s">
        <v>510</v>
      </c>
      <c r="B17596" t="s">
        <v>2417</v>
      </c>
      <c r="C17596" t="s">
        <v>89</v>
      </c>
      <c r="D17596" t="s">
        <v>1330</v>
      </c>
      <c r="E17596" t="s">
        <v>1272</v>
      </c>
      <c r="F17596" t="s">
        <v>89</v>
      </c>
      <c r="G17596" t="s">
        <v>89</v>
      </c>
      <c r="H17596" t="s">
        <v>93</v>
      </c>
    </row>
    <row r="17597" spans="1:8" x14ac:dyDescent="0.25">
      <c r="A17597" t="s">
        <v>510</v>
      </c>
      <c r="B17597" t="s">
        <v>12753</v>
      </c>
      <c r="C17597" t="s">
        <v>89</v>
      </c>
      <c r="D17597" t="s">
        <v>1330</v>
      </c>
      <c r="E17597" t="s">
        <v>1272</v>
      </c>
      <c r="F17597" t="s">
        <v>89</v>
      </c>
      <c r="G17597" t="s">
        <v>89</v>
      </c>
      <c r="H17597" t="s">
        <v>93</v>
      </c>
    </row>
    <row r="17598" spans="1:8" x14ac:dyDescent="0.25">
      <c r="A17598" t="s">
        <v>510</v>
      </c>
      <c r="B17598" t="s">
        <v>12754</v>
      </c>
      <c r="C17598" t="s">
        <v>89</v>
      </c>
      <c r="D17598" t="s">
        <v>1330</v>
      </c>
      <c r="E17598" t="s">
        <v>1272</v>
      </c>
      <c r="F17598" t="s">
        <v>89</v>
      </c>
      <c r="G17598" t="s">
        <v>89</v>
      </c>
      <c r="H17598" t="s">
        <v>93</v>
      </c>
    </row>
    <row r="17599" spans="1:8" x14ac:dyDescent="0.25">
      <c r="A17599" t="s">
        <v>510</v>
      </c>
      <c r="B17599" t="s">
        <v>2682</v>
      </c>
      <c r="C17599" t="s">
        <v>89</v>
      </c>
      <c r="D17599" t="s">
        <v>89</v>
      </c>
      <c r="E17599" t="s">
        <v>1218</v>
      </c>
      <c r="F17599" t="s">
        <v>89</v>
      </c>
      <c r="G17599" t="s">
        <v>89</v>
      </c>
      <c r="H17599" t="s">
        <v>93</v>
      </c>
    </row>
    <row r="17600" spans="1:8" x14ac:dyDescent="0.25">
      <c r="A17600" t="s">
        <v>510</v>
      </c>
      <c r="B17600" t="s">
        <v>12755</v>
      </c>
      <c r="C17600" t="s">
        <v>89</v>
      </c>
      <c r="D17600" t="s">
        <v>12756</v>
      </c>
      <c r="E17600" t="s">
        <v>1335</v>
      </c>
      <c r="F17600" t="s">
        <v>89</v>
      </c>
      <c r="G17600" t="s">
        <v>89</v>
      </c>
      <c r="H17600" t="s">
        <v>93</v>
      </c>
    </row>
    <row r="17601" spans="1:8" x14ac:dyDescent="0.25">
      <c r="A17601" t="s">
        <v>510</v>
      </c>
      <c r="B17601" t="s">
        <v>2661</v>
      </c>
      <c r="C17601" t="s">
        <v>89</v>
      </c>
      <c r="D17601" t="s">
        <v>12757</v>
      </c>
      <c r="E17601" t="s">
        <v>1388</v>
      </c>
      <c r="F17601" t="s">
        <v>89</v>
      </c>
      <c r="G17601" t="s">
        <v>89</v>
      </c>
      <c r="H17601" t="s">
        <v>93</v>
      </c>
    </row>
    <row r="17602" spans="1:8" x14ac:dyDescent="0.25">
      <c r="A17602" t="s">
        <v>510</v>
      </c>
      <c r="B17602" t="s">
        <v>12758</v>
      </c>
      <c r="C17602" t="s">
        <v>89</v>
      </c>
      <c r="D17602" t="s">
        <v>89</v>
      </c>
      <c r="E17602" t="s">
        <v>1388</v>
      </c>
      <c r="F17602" t="s">
        <v>89</v>
      </c>
      <c r="G17602" t="s">
        <v>89</v>
      </c>
      <c r="H17602" t="s">
        <v>93</v>
      </c>
    </row>
    <row r="17603" spans="1:8" x14ac:dyDescent="0.25">
      <c r="A17603" t="s">
        <v>510</v>
      </c>
      <c r="B17603" t="s">
        <v>12759</v>
      </c>
      <c r="C17603" t="s">
        <v>89</v>
      </c>
      <c r="D17603" t="s">
        <v>89</v>
      </c>
      <c r="E17603" t="s">
        <v>1335</v>
      </c>
      <c r="F17603" t="s">
        <v>89</v>
      </c>
      <c r="G17603" t="s">
        <v>89</v>
      </c>
      <c r="H17603" t="s">
        <v>93</v>
      </c>
    </row>
    <row r="17604" spans="1:8" x14ac:dyDescent="0.25">
      <c r="A17604" t="s">
        <v>510</v>
      </c>
      <c r="B17604" t="s">
        <v>12760</v>
      </c>
      <c r="C17604" t="s">
        <v>89</v>
      </c>
      <c r="D17604" t="s">
        <v>89</v>
      </c>
      <c r="E17604" t="s">
        <v>1218</v>
      </c>
      <c r="F17604" t="s">
        <v>89</v>
      </c>
      <c r="G17604" t="s">
        <v>89</v>
      </c>
      <c r="H17604" t="s">
        <v>93</v>
      </c>
    </row>
    <row r="17605" spans="1:8" x14ac:dyDescent="0.25">
      <c r="A17605" t="s">
        <v>510</v>
      </c>
      <c r="B17605" t="s">
        <v>2657</v>
      </c>
      <c r="C17605" t="s">
        <v>89</v>
      </c>
      <c r="D17605" t="s">
        <v>89</v>
      </c>
      <c r="E17605" t="s">
        <v>1218</v>
      </c>
      <c r="F17605" t="s">
        <v>89</v>
      </c>
      <c r="G17605" t="s">
        <v>89</v>
      </c>
      <c r="H17605" t="s">
        <v>93</v>
      </c>
    </row>
    <row r="17606" spans="1:8" x14ac:dyDescent="0.25">
      <c r="A17606" t="s">
        <v>510</v>
      </c>
      <c r="B17606" t="s">
        <v>2660</v>
      </c>
      <c r="C17606" t="s">
        <v>89</v>
      </c>
      <c r="D17606" t="s">
        <v>89</v>
      </c>
      <c r="E17606" t="s">
        <v>1218</v>
      </c>
      <c r="F17606" t="s">
        <v>89</v>
      </c>
      <c r="G17606" t="s">
        <v>89</v>
      </c>
      <c r="H17606" t="s">
        <v>93</v>
      </c>
    </row>
    <row r="17607" spans="1:8" x14ac:dyDescent="0.25">
      <c r="A17607" t="s">
        <v>510</v>
      </c>
      <c r="B17607" t="s">
        <v>2678</v>
      </c>
      <c r="C17607" t="s">
        <v>89</v>
      </c>
      <c r="D17607" t="s">
        <v>89</v>
      </c>
      <c r="E17607" t="s">
        <v>1218</v>
      </c>
      <c r="F17607" t="s">
        <v>89</v>
      </c>
      <c r="G17607" t="s">
        <v>89</v>
      </c>
      <c r="H17607" t="s">
        <v>93</v>
      </c>
    </row>
    <row r="17608" spans="1:8" x14ac:dyDescent="0.25">
      <c r="A17608" t="s">
        <v>510</v>
      </c>
      <c r="B17608" t="s">
        <v>2683</v>
      </c>
      <c r="C17608" t="s">
        <v>89</v>
      </c>
      <c r="D17608" t="s">
        <v>89</v>
      </c>
      <c r="E17608" t="s">
        <v>1196</v>
      </c>
      <c r="F17608" t="s">
        <v>89</v>
      </c>
      <c r="G17608" t="s">
        <v>89</v>
      </c>
      <c r="H17608" t="s">
        <v>93</v>
      </c>
    </row>
    <row r="17609" spans="1:8" x14ac:dyDescent="0.25">
      <c r="A17609" t="s">
        <v>510</v>
      </c>
      <c r="B17609" t="s">
        <v>12761</v>
      </c>
      <c r="C17609" t="s">
        <v>89</v>
      </c>
      <c r="D17609" t="s">
        <v>89</v>
      </c>
      <c r="E17609" t="s">
        <v>1218</v>
      </c>
      <c r="F17609" t="s">
        <v>89</v>
      </c>
      <c r="G17609" t="s">
        <v>89</v>
      </c>
      <c r="H17609" t="s">
        <v>93</v>
      </c>
    </row>
    <row r="17610" spans="1:8" x14ac:dyDescent="0.25">
      <c r="A17610" t="s">
        <v>510</v>
      </c>
      <c r="B17610" t="s">
        <v>12762</v>
      </c>
      <c r="C17610" t="s">
        <v>89</v>
      </c>
      <c r="D17610" t="s">
        <v>89</v>
      </c>
      <c r="E17610" t="s">
        <v>1218</v>
      </c>
      <c r="F17610" t="s">
        <v>89</v>
      </c>
      <c r="G17610" t="s">
        <v>89</v>
      </c>
      <c r="H17610" t="s">
        <v>93</v>
      </c>
    </row>
    <row r="17611" spans="1:8" x14ac:dyDescent="0.25">
      <c r="A17611" t="s">
        <v>510</v>
      </c>
      <c r="B17611" t="s">
        <v>12763</v>
      </c>
      <c r="C17611" t="s">
        <v>89</v>
      </c>
      <c r="D17611" t="s">
        <v>89</v>
      </c>
      <c r="E17611" t="s">
        <v>1218</v>
      </c>
      <c r="F17611" t="s">
        <v>89</v>
      </c>
      <c r="G17611" t="s">
        <v>89</v>
      </c>
      <c r="H17611" t="s">
        <v>93</v>
      </c>
    </row>
    <row r="17612" spans="1:8" x14ac:dyDescent="0.25">
      <c r="A17612" t="s">
        <v>510</v>
      </c>
      <c r="B17612" t="s">
        <v>2659</v>
      </c>
      <c r="C17612" t="s">
        <v>89</v>
      </c>
      <c r="D17612" t="s">
        <v>89</v>
      </c>
      <c r="E17612" t="s">
        <v>1196</v>
      </c>
      <c r="F17612" t="s">
        <v>89</v>
      </c>
      <c r="G17612" t="s">
        <v>89</v>
      </c>
      <c r="H17612" t="s">
        <v>93</v>
      </c>
    </row>
    <row r="17613" spans="1:8" x14ac:dyDescent="0.25">
      <c r="A17613" t="s">
        <v>510</v>
      </c>
      <c r="B17613" t="s">
        <v>12764</v>
      </c>
      <c r="C17613" t="s">
        <v>89</v>
      </c>
      <c r="D17613" t="s">
        <v>89</v>
      </c>
      <c r="E17613" t="s">
        <v>1123</v>
      </c>
      <c r="F17613" t="s">
        <v>89</v>
      </c>
      <c r="G17613" t="s">
        <v>89</v>
      </c>
      <c r="H17613" t="s">
        <v>93</v>
      </c>
    </row>
    <row r="17614" spans="1:8" x14ac:dyDescent="0.25">
      <c r="A17614" t="s">
        <v>510</v>
      </c>
      <c r="B17614" t="s">
        <v>12765</v>
      </c>
      <c r="C17614" t="s">
        <v>89</v>
      </c>
      <c r="D17614" t="s">
        <v>89</v>
      </c>
      <c r="E17614" t="s">
        <v>1123</v>
      </c>
      <c r="F17614" t="s">
        <v>89</v>
      </c>
      <c r="G17614" t="s">
        <v>89</v>
      </c>
      <c r="H17614" t="s">
        <v>93</v>
      </c>
    </row>
    <row r="17615" spans="1:8" x14ac:dyDescent="0.25">
      <c r="A17615" t="s">
        <v>510</v>
      </c>
      <c r="B17615" t="s">
        <v>2681</v>
      </c>
      <c r="C17615" t="s">
        <v>89</v>
      </c>
      <c r="D17615" t="s">
        <v>89</v>
      </c>
      <c r="E17615" t="s">
        <v>1388</v>
      </c>
      <c r="F17615" t="s">
        <v>89</v>
      </c>
      <c r="G17615" t="s">
        <v>89</v>
      </c>
      <c r="H17615" t="s">
        <v>93</v>
      </c>
    </row>
    <row r="17616" spans="1:8" x14ac:dyDescent="0.25">
      <c r="A17616" t="s">
        <v>510</v>
      </c>
      <c r="B17616" t="s">
        <v>12766</v>
      </c>
      <c r="C17616" t="s">
        <v>89</v>
      </c>
      <c r="D17616" t="s">
        <v>89</v>
      </c>
      <c r="E17616" t="s">
        <v>1196</v>
      </c>
      <c r="F17616" t="s">
        <v>89</v>
      </c>
      <c r="G17616" t="s">
        <v>89</v>
      </c>
      <c r="H17616" t="s">
        <v>93</v>
      </c>
    </row>
    <row r="17617" spans="1:8" x14ac:dyDescent="0.25">
      <c r="A17617" t="s">
        <v>510</v>
      </c>
      <c r="B17617" t="s">
        <v>2684</v>
      </c>
      <c r="C17617" t="s">
        <v>89</v>
      </c>
      <c r="D17617" t="s">
        <v>89</v>
      </c>
      <c r="E17617" t="s">
        <v>1388</v>
      </c>
      <c r="F17617" t="s">
        <v>89</v>
      </c>
      <c r="G17617" t="s">
        <v>89</v>
      </c>
      <c r="H17617" t="s">
        <v>93</v>
      </c>
    </row>
    <row r="17618" spans="1:8" x14ac:dyDescent="0.25">
      <c r="A17618" t="s">
        <v>510</v>
      </c>
      <c r="B17618" t="s">
        <v>2675</v>
      </c>
      <c r="C17618" t="s">
        <v>89</v>
      </c>
      <c r="D17618" t="s">
        <v>89</v>
      </c>
      <c r="E17618" t="s">
        <v>1388</v>
      </c>
      <c r="F17618" t="s">
        <v>89</v>
      </c>
      <c r="G17618" t="s">
        <v>89</v>
      </c>
      <c r="H17618" t="s">
        <v>93</v>
      </c>
    </row>
    <row r="17619" spans="1:8" x14ac:dyDescent="0.25">
      <c r="A17619" t="s">
        <v>510</v>
      </c>
      <c r="B17619" t="s">
        <v>2679</v>
      </c>
      <c r="C17619" t="s">
        <v>89</v>
      </c>
      <c r="D17619" t="s">
        <v>89</v>
      </c>
      <c r="E17619" t="s">
        <v>1335</v>
      </c>
      <c r="F17619" t="s">
        <v>89</v>
      </c>
      <c r="G17619" t="s">
        <v>89</v>
      </c>
      <c r="H17619" t="s">
        <v>93</v>
      </c>
    </row>
    <row r="17620" spans="1:8" x14ac:dyDescent="0.25">
      <c r="A17620" t="s">
        <v>510</v>
      </c>
      <c r="B17620" t="s">
        <v>12767</v>
      </c>
      <c r="C17620" t="s">
        <v>89</v>
      </c>
      <c r="D17620" t="s">
        <v>89</v>
      </c>
      <c r="E17620" t="s">
        <v>1388</v>
      </c>
      <c r="F17620" t="s">
        <v>89</v>
      </c>
      <c r="G17620" t="s">
        <v>89</v>
      </c>
      <c r="H17620" t="s">
        <v>93</v>
      </c>
    </row>
    <row r="17621" spans="1:8" x14ac:dyDescent="0.25">
      <c r="A17621" t="s">
        <v>510</v>
      </c>
      <c r="B17621" t="s">
        <v>12768</v>
      </c>
      <c r="C17621" t="s">
        <v>89</v>
      </c>
      <c r="D17621" t="s">
        <v>89</v>
      </c>
      <c r="E17621" t="s">
        <v>1388</v>
      </c>
      <c r="F17621" t="s">
        <v>89</v>
      </c>
      <c r="G17621" t="s">
        <v>89</v>
      </c>
      <c r="H17621" t="s">
        <v>93</v>
      </c>
    </row>
    <row r="17622" spans="1:8" x14ac:dyDescent="0.25">
      <c r="A17622" t="s">
        <v>510</v>
      </c>
      <c r="B17622" t="s">
        <v>12769</v>
      </c>
      <c r="C17622" t="s">
        <v>89</v>
      </c>
      <c r="D17622" t="s">
        <v>89</v>
      </c>
      <c r="E17622" t="s">
        <v>1123</v>
      </c>
      <c r="F17622" t="s">
        <v>89</v>
      </c>
      <c r="G17622" t="s">
        <v>89</v>
      </c>
      <c r="H17622" t="s">
        <v>93</v>
      </c>
    </row>
    <row r="17623" spans="1:8" x14ac:dyDescent="0.25">
      <c r="A17623" t="s">
        <v>510</v>
      </c>
      <c r="B17623" t="s">
        <v>2398</v>
      </c>
      <c r="C17623" t="s">
        <v>89</v>
      </c>
      <c r="D17623" t="s">
        <v>12770</v>
      </c>
      <c r="E17623" t="s">
        <v>1272</v>
      </c>
      <c r="F17623" t="s">
        <v>89</v>
      </c>
      <c r="G17623" t="s">
        <v>89</v>
      </c>
      <c r="H17623" t="s">
        <v>93</v>
      </c>
    </row>
    <row r="17624" spans="1:8" x14ac:dyDescent="0.25">
      <c r="A17624" t="s">
        <v>510</v>
      </c>
      <c r="B17624" t="s">
        <v>1112</v>
      </c>
      <c r="C17624" t="s">
        <v>89</v>
      </c>
      <c r="D17624" t="s">
        <v>2658</v>
      </c>
      <c r="E17624" t="s">
        <v>1235</v>
      </c>
      <c r="F17624" t="s">
        <v>89</v>
      </c>
      <c r="G17624" t="s">
        <v>89</v>
      </c>
      <c r="H17624" t="s">
        <v>93</v>
      </c>
    </row>
    <row r="17625" spans="1:8" x14ac:dyDescent="0.25">
      <c r="A17625" t="s">
        <v>510</v>
      </c>
      <c r="B17625" t="s">
        <v>1098</v>
      </c>
      <c r="C17625" t="s">
        <v>89</v>
      </c>
      <c r="D17625" t="s">
        <v>12771</v>
      </c>
      <c r="E17625" t="s">
        <v>1272</v>
      </c>
      <c r="F17625" t="s">
        <v>89</v>
      </c>
      <c r="G17625" t="s">
        <v>89</v>
      </c>
      <c r="H17625" t="s">
        <v>93</v>
      </c>
    </row>
    <row r="17626" spans="1:8" x14ac:dyDescent="0.25">
      <c r="A17626" t="s">
        <v>510</v>
      </c>
      <c r="B17626" t="s">
        <v>1780</v>
      </c>
      <c r="C17626" t="s">
        <v>89</v>
      </c>
      <c r="D17626" t="s">
        <v>12772</v>
      </c>
      <c r="E17626" t="s">
        <v>1113</v>
      </c>
      <c r="F17626" t="s">
        <v>89</v>
      </c>
      <c r="G17626" t="s">
        <v>89</v>
      </c>
      <c r="H17626" t="s">
        <v>93</v>
      </c>
    </row>
    <row r="17627" spans="1:8" x14ac:dyDescent="0.25">
      <c r="A17627" t="s">
        <v>510</v>
      </c>
      <c r="B17627" t="s">
        <v>9260</v>
      </c>
      <c r="C17627" t="s">
        <v>89</v>
      </c>
      <c r="D17627" t="s">
        <v>12773</v>
      </c>
      <c r="E17627" t="s">
        <v>1113</v>
      </c>
      <c r="F17627" t="s">
        <v>89</v>
      </c>
      <c r="G17627" t="s">
        <v>89</v>
      </c>
      <c r="H17627" t="s">
        <v>93</v>
      </c>
    </row>
    <row r="17628" spans="1:8" x14ac:dyDescent="0.25">
      <c r="A17628" t="s">
        <v>510</v>
      </c>
      <c r="B17628" t="s">
        <v>1290</v>
      </c>
      <c r="C17628" t="s">
        <v>89</v>
      </c>
      <c r="D17628" t="s">
        <v>12774</v>
      </c>
      <c r="E17628" t="s">
        <v>1115</v>
      </c>
      <c r="F17628" t="s">
        <v>89</v>
      </c>
      <c r="G17628" t="s">
        <v>89</v>
      </c>
      <c r="H17628" t="s">
        <v>93</v>
      </c>
    </row>
    <row r="17629" spans="1:8" x14ac:dyDescent="0.25">
      <c r="A17629" t="s">
        <v>510</v>
      </c>
      <c r="B17629" t="s">
        <v>12775</v>
      </c>
      <c r="C17629" t="s">
        <v>89</v>
      </c>
      <c r="D17629" t="s">
        <v>12776</v>
      </c>
      <c r="E17629" t="s">
        <v>1115</v>
      </c>
      <c r="F17629" t="s">
        <v>89</v>
      </c>
      <c r="G17629" t="s">
        <v>89</v>
      </c>
      <c r="H17629" t="s">
        <v>93</v>
      </c>
    </row>
    <row r="17630" spans="1:8" x14ac:dyDescent="0.25">
      <c r="A17630" t="s">
        <v>510</v>
      </c>
      <c r="B17630" t="s">
        <v>12777</v>
      </c>
      <c r="C17630" t="s">
        <v>89</v>
      </c>
      <c r="D17630" t="s">
        <v>12778</v>
      </c>
      <c r="E17630" t="s">
        <v>1105</v>
      </c>
      <c r="F17630" t="s">
        <v>89</v>
      </c>
      <c r="G17630" t="s">
        <v>89</v>
      </c>
      <c r="H17630" t="s">
        <v>93</v>
      </c>
    </row>
    <row r="17631" spans="1:8" x14ac:dyDescent="0.25">
      <c r="A17631" t="s">
        <v>510</v>
      </c>
      <c r="B17631" t="s">
        <v>1809</v>
      </c>
      <c r="C17631" t="s">
        <v>89</v>
      </c>
      <c r="D17631" t="s">
        <v>12779</v>
      </c>
      <c r="E17631" t="s">
        <v>1100</v>
      </c>
      <c r="F17631" t="s">
        <v>89</v>
      </c>
      <c r="G17631" t="s">
        <v>89</v>
      </c>
      <c r="H17631" t="s">
        <v>93</v>
      </c>
    </row>
    <row r="17632" spans="1:8" x14ac:dyDescent="0.25">
      <c r="A17632" t="s">
        <v>510</v>
      </c>
      <c r="B17632" t="s">
        <v>12780</v>
      </c>
      <c r="C17632" t="s">
        <v>89</v>
      </c>
      <c r="D17632" t="s">
        <v>12779</v>
      </c>
      <c r="E17632" t="s">
        <v>1115</v>
      </c>
      <c r="F17632" t="s">
        <v>89</v>
      </c>
      <c r="G17632" t="s">
        <v>89</v>
      </c>
      <c r="H17632" t="s">
        <v>93</v>
      </c>
    </row>
    <row r="17633" spans="1:8" x14ac:dyDescent="0.25">
      <c r="A17633" t="s">
        <v>510</v>
      </c>
      <c r="B17633" t="s">
        <v>5443</v>
      </c>
      <c r="C17633" t="s">
        <v>89</v>
      </c>
      <c r="D17633" t="s">
        <v>12779</v>
      </c>
      <c r="E17633" t="s">
        <v>1115</v>
      </c>
      <c r="F17633" t="s">
        <v>89</v>
      </c>
      <c r="G17633" t="s">
        <v>89</v>
      </c>
      <c r="H17633" t="s">
        <v>93</v>
      </c>
    </row>
    <row r="17634" spans="1:8" x14ac:dyDescent="0.25">
      <c r="A17634" t="s">
        <v>510</v>
      </c>
      <c r="B17634" t="s">
        <v>12781</v>
      </c>
      <c r="C17634" t="s">
        <v>89</v>
      </c>
      <c r="D17634" t="s">
        <v>12782</v>
      </c>
      <c r="E17634" t="s">
        <v>1100</v>
      </c>
      <c r="F17634" t="s">
        <v>89</v>
      </c>
      <c r="G17634" t="s">
        <v>89</v>
      </c>
      <c r="H17634" t="s">
        <v>93</v>
      </c>
    </row>
    <row r="17635" spans="1:8" x14ac:dyDescent="0.25">
      <c r="A17635" t="s">
        <v>510</v>
      </c>
      <c r="B17635" t="s">
        <v>5077</v>
      </c>
      <c r="C17635" t="s">
        <v>89</v>
      </c>
      <c r="D17635" t="s">
        <v>89</v>
      </c>
      <c r="E17635" t="s">
        <v>1335</v>
      </c>
      <c r="F17635" t="s">
        <v>89</v>
      </c>
      <c r="G17635" t="s">
        <v>89</v>
      </c>
      <c r="H17635" t="s">
        <v>93</v>
      </c>
    </row>
    <row r="17636" spans="1:8" x14ac:dyDescent="0.25">
      <c r="A17636" t="s">
        <v>510</v>
      </c>
      <c r="B17636" t="s">
        <v>2534</v>
      </c>
      <c r="C17636" t="s">
        <v>89</v>
      </c>
      <c r="D17636" t="s">
        <v>89</v>
      </c>
      <c r="E17636" t="s">
        <v>1335</v>
      </c>
      <c r="F17636" t="s">
        <v>89</v>
      </c>
      <c r="G17636" t="s">
        <v>89</v>
      </c>
      <c r="H17636" t="s">
        <v>93</v>
      </c>
    </row>
    <row r="17637" spans="1:8" x14ac:dyDescent="0.25">
      <c r="A17637" t="s">
        <v>510</v>
      </c>
      <c r="B17637" t="s">
        <v>1197</v>
      </c>
      <c r="C17637" t="s">
        <v>89</v>
      </c>
      <c r="D17637" t="s">
        <v>89</v>
      </c>
      <c r="E17637" t="s">
        <v>1335</v>
      </c>
      <c r="F17637" t="s">
        <v>89</v>
      </c>
      <c r="G17637" t="s">
        <v>89</v>
      </c>
      <c r="H17637" t="s">
        <v>93</v>
      </c>
    </row>
    <row r="17638" spans="1:8" x14ac:dyDescent="0.25">
      <c r="A17638" t="s">
        <v>510</v>
      </c>
      <c r="B17638" t="s">
        <v>12783</v>
      </c>
      <c r="C17638" t="s">
        <v>89</v>
      </c>
      <c r="D17638" t="s">
        <v>89</v>
      </c>
      <c r="E17638" t="s">
        <v>1221</v>
      </c>
      <c r="F17638" t="s">
        <v>89</v>
      </c>
      <c r="G17638" t="s">
        <v>89</v>
      </c>
      <c r="H17638" t="s">
        <v>93</v>
      </c>
    </row>
    <row r="17639" spans="1:8" x14ac:dyDescent="0.25">
      <c r="A17639" t="s">
        <v>510</v>
      </c>
      <c r="B17639" t="s">
        <v>3167</v>
      </c>
      <c r="C17639" t="s">
        <v>89</v>
      </c>
      <c r="D17639" t="s">
        <v>12784</v>
      </c>
      <c r="E17639" t="s">
        <v>1135</v>
      </c>
      <c r="F17639" t="s">
        <v>89</v>
      </c>
      <c r="G17639" t="s">
        <v>89</v>
      </c>
      <c r="H17639" t="s">
        <v>93</v>
      </c>
    </row>
    <row r="17640" spans="1:8" x14ac:dyDescent="0.25">
      <c r="A17640" t="s">
        <v>510</v>
      </c>
      <c r="B17640" t="s">
        <v>12785</v>
      </c>
      <c r="C17640" t="s">
        <v>89</v>
      </c>
      <c r="D17640" t="s">
        <v>12786</v>
      </c>
      <c r="E17640" t="s">
        <v>1135</v>
      </c>
      <c r="F17640" t="s">
        <v>89</v>
      </c>
      <c r="G17640" t="s">
        <v>89</v>
      </c>
      <c r="H17640" t="s">
        <v>93</v>
      </c>
    </row>
    <row r="17641" spans="1:8" x14ac:dyDescent="0.25">
      <c r="A17641" t="s">
        <v>510</v>
      </c>
      <c r="B17641" t="s">
        <v>3184</v>
      </c>
      <c r="C17641" t="s">
        <v>89</v>
      </c>
      <c r="D17641" t="s">
        <v>12787</v>
      </c>
      <c r="E17641" t="s">
        <v>1135</v>
      </c>
      <c r="F17641" t="s">
        <v>89</v>
      </c>
      <c r="G17641" t="s">
        <v>89</v>
      </c>
      <c r="H17641" t="s">
        <v>93</v>
      </c>
    </row>
    <row r="17642" spans="1:8" x14ac:dyDescent="0.25">
      <c r="A17642" t="s">
        <v>510</v>
      </c>
      <c r="B17642" t="s">
        <v>1649</v>
      </c>
      <c r="C17642" t="s">
        <v>89</v>
      </c>
      <c r="D17642" t="s">
        <v>5121</v>
      </c>
      <c r="E17642" t="s">
        <v>1135</v>
      </c>
      <c r="F17642" t="s">
        <v>89</v>
      </c>
      <c r="G17642" t="s">
        <v>89</v>
      </c>
      <c r="H17642" t="s">
        <v>93</v>
      </c>
    </row>
    <row r="17643" spans="1:8" x14ac:dyDescent="0.25">
      <c r="A17643" t="s">
        <v>510</v>
      </c>
      <c r="B17643" t="s">
        <v>12788</v>
      </c>
      <c r="C17643" t="s">
        <v>89</v>
      </c>
      <c r="D17643" t="s">
        <v>12789</v>
      </c>
      <c r="E17643" t="s">
        <v>1115</v>
      </c>
      <c r="F17643" t="s">
        <v>89</v>
      </c>
      <c r="G17643" t="s">
        <v>89</v>
      </c>
      <c r="H17643" t="s">
        <v>93</v>
      </c>
    </row>
    <row r="17644" spans="1:8" x14ac:dyDescent="0.25">
      <c r="A17644" t="s">
        <v>510</v>
      </c>
      <c r="B17644" t="s">
        <v>1284</v>
      </c>
      <c r="C17644" t="s">
        <v>89</v>
      </c>
      <c r="D17644" t="s">
        <v>89</v>
      </c>
      <c r="E17644" t="s">
        <v>1129</v>
      </c>
      <c r="F17644" t="s">
        <v>89</v>
      </c>
      <c r="G17644" t="s">
        <v>89</v>
      </c>
      <c r="H17644" t="s">
        <v>93</v>
      </c>
    </row>
    <row r="17645" spans="1:8" x14ac:dyDescent="0.25">
      <c r="A17645" t="s">
        <v>510</v>
      </c>
      <c r="B17645" t="s">
        <v>1122</v>
      </c>
      <c r="C17645" t="s">
        <v>89</v>
      </c>
      <c r="D17645" t="s">
        <v>89</v>
      </c>
      <c r="E17645" t="s">
        <v>1129</v>
      </c>
      <c r="F17645" t="s">
        <v>89</v>
      </c>
      <c r="G17645" t="s">
        <v>89</v>
      </c>
      <c r="H17645" t="s">
        <v>93</v>
      </c>
    </row>
    <row r="17646" spans="1:8" x14ac:dyDescent="0.25">
      <c r="A17646" t="s">
        <v>510</v>
      </c>
      <c r="B17646" t="s">
        <v>1331</v>
      </c>
      <c r="C17646" t="s">
        <v>89</v>
      </c>
      <c r="D17646" t="s">
        <v>89</v>
      </c>
      <c r="E17646" t="s">
        <v>1129</v>
      </c>
      <c r="F17646" t="s">
        <v>89</v>
      </c>
      <c r="G17646" t="s">
        <v>89</v>
      </c>
      <c r="H17646" t="s">
        <v>93</v>
      </c>
    </row>
    <row r="17647" spans="1:8" x14ac:dyDescent="0.25">
      <c r="A17647" t="s">
        <v>510</v>
      </c>
      <c r="B17647" t="s">
        <v>1332</v>
      </c>
      <c r="C17647" t="s">
        <v>89</v>
      </c>
      <c r="D17647" t="s">
        <v>89</v>
      </c>
      <c r="E17647" t="s">
        <v>1129</v>
      </c>
      <c r="F17647" t="s">
        <v>89</v>
      </c>
      <c r="G17647" t="s">
        <v>89</v>
      </c>
      <c r="H17647" t="s">
        <v>93</v>
      </c>
    </row>
    <row r="17648" spans="1:8" x14ac:dyDescent="0.25">
      <c r="A17648" t="s">
        <v>510</v>
      </c>
      <c r="B17648" t="s">
        <v>1124</v>
      </c>
      <c r="C17648" t="s">
        <v>89</v>
      </c>
      <c r="D17648" t="s">
        <v>89</v>
      </c>
      <c r="E17648" t="s">
        <v>1129</v>
      </c>
      <c r="F17648" t="s">
        <v>89</v>
      </c>
      <c r="G17648" t="s">
        <v>89</v>
      </c>
      <c r="H17648" t="s">
        <v>93</v>
      </c>
    </row>
    <row r="17649" spans="1:8" x14ac:dyDescent="0.25">
      <c r="A17649" t="s">
        <v>510</v>
      </c>
      <c r="B17649" t="s">
        <v>1125</v>
      </c>
      <c r="C17649" t="s">
        <v>89</v>
      </c>
      <c r="D17649" t="s">
        <v>89</v>
      </c>
      <c r="E17649" t="s">
        <v>1129</v>
      </c>
      <c r="F17649" t="s">
        <v>89</v>
      </c>
      <c r="G17649" t="s">
        <v>89</v>
      </c>
      <c r="H17649" t="s">
        <v>93</v>
      </c>
    </row>
    <row r="17650" spans="1:8" x14ac:dyDescent="0.25">
      <c r="A17650" t="s">
        <v>510</v>
      </c>
      <c r="B17650" t="s">
        <v>1126</v>
      </c>
      <c r="C17650" t="s">
        <v>89</v>
      </c>
      <c r="D17650" t="s">
        <v>89</v>
      </c>
      <c r="E17650" t="s">
        <v>1129</v>
      </c>
      <c r="F17650" t="s">
        <v>89</v>
      </c>
      <c r="G17650" t="s">
        <v>89</v>
      </c>
      <c r="H17650" t="s">
        <v>93</v>
      </c>
    </row>
    <row r="17651" spans="1:8" x14ac:dyDescent="0.25">
      <c r="A17651" t="s">
        <v>510</v>
      </c>
      <c r="B17651" t="s">
        <v>1127</v>
      </c>
      <c r="C17651" t="s">
        <v>89</v>
      </c>
      <c r="D17651" t="s">
        <v>89</v>
      </c>
      <c r="E17651" t="s">
        <v>1129</v>
      </c>
      <c r="F17651" t="s">
        <v>89</v>
      </c>
      <c r="G17651" t="s">
        <v>89</v>
      </c>
      <c r="H17651" t="s">
        <v>93</v>
      </c>
    </row>
    <row r="17652" spans="1:8" x14ac:dyDescent="0.25">
      <c r="A17652" t="s">
        <v>510</v>
      </c>
      <c r="B17652" t="s">
        <v>1198</v>
      </c>
      <c r="C17652" t="s">
        <v>89</v>
      </c>
      <c r="D17652" t="s">
        <v>89</v>
      </c>
      <c r="E17652" t="s">
        <v>1129</v>
      </c>
      <c r="F17652" t="s">
        <v>89</v>
      </c>
      <c r="G17652" t="s">
        <v>89</v>
      </c>
      <c r="H17652" t="s">
        <v>93</v>
      </c>
    </row>
    <row r="17653" spans="1:8" x14ac:dyDescent="0.25">
      <c r="A17653" t="s">
        <v>510</v>
      </c>
      <c r="B17653" t="s">
        <v>1333</v>
      </c>
      <c r="C17653" t="s">
        <v>89</v>
      </c>
      <c r="D17653" t="s">
        <v>89</v>
      </c>
      <c r="E17653" t="s">
        <v>1129</v>
      </c>
      <c r="F17653" t="s">
        <v>89</v>
      </c>
      <c r="G17653" t="s">
        <v>89</v>
      </c>
      <c r="H17653" t="s">
        <v>93</v>
      </c>
    </row>
    <row r="17654" spans="1:8" x14ac:dyDescent="0.25">
      <c r="A17654" t="s">
        <v>510</v>
      </c>
      <c r="B17654" t="s">
        <v>1334</v>
      </c>
      <c r="C17654" t="s">
        <v>89</v>
      </c>
      <c r="D17654" t="s">
        <v>89</v>
      </c>
      <c r="E17654" t="s">
        <v>1129</v>
      </c>
      <c r="F17654" t="s">
        <v>89</v>
      </c>
      <c r="G17654" t="s">
        <v>89</v>
      </c>
      <c r="H17654" t="s">
        <v>93</v>
      </c>
    </row>
    <row r="17655" spans="1:8" x14ac:dyDescent="0.25">
      <c r="A17655" t="s">
        <v>510</v>
      </c>
      <c r="B17655" t="s">
        <v>1726</v>
      </c>
      <c r="C17655" t="s">
        <v>89</v>
      </c>
      <c r="D17655" t="s">
        <v>89</v>
      </c>
      <c r="E17655" t="s">
        <v>1129</v>
      </c>
      <c r="F17655" t="s">
        <v>89</v>
      </c>
      <c r="G17655" t="s">
        <v>89</v>
      </c>
      <c r="H17655" t="s">
        <v>93</v>
      </c>
    </row>
    <row r="17656" spans="1:8" x14ac:dyDescent="0.25">
      <c r="A17656" t="s">
        <v>510</v>
      </c>
      <c r="B17656" t="s">
        <v>1473</v>
      </c>
      <c r="C17656" t="s">
        <v>89</v>
      </c>
      <c r="D17656" t="s">
        <v>89</v>
      </c>
      <c r="E17656" t="s">
        <v>1129</v>
      </c>
      <c r="F17656" t="s">
        <v>89</v>
      </c>
      <c r="G17656" t="s">
        <v>89</v>
      </c>
      <c r="H17656" t="s">
        <v>93</v>
      </c>
    </row>
    <row r="17657" spans="1:8" x14ac:dyDescent="0.25">
      <c r="A17657" t="s">
        <v>510</v>
      </c>
      <c r="B17657" t="s">
        <v>1727</v>
      </c>
      <c r="C17657" t="s">
        <v>89</v>
      </c>
      <c r="D17657" t="s">
        <v>89</v>
      </c>
      <c r="E17657" t="s">
        <v>1129</v>
      </c>
      <c r="F17657" t="s">
        <v>89</v>
      </c>
      <c r="G17657" t="s">
        <v>89</v>
      </c>
      <c r="H17657" t="s">
        <v>93</v>
      </c>
    </row>
    <row r="17658" spans="1:8" x14ac:dyDescent="0.25">
      <c r="A17658" t="s">
        <v>510</v>
      </c>
      <c r="B17658" t="s">
        <v>1728</v>
      </c>
      <c r="C17658" t="s">
        <v>89</v>
      </c>
      <c r="D17658" t="s">
        <v>89</v>
      </c>
      <c r="E17658" t="s">
        <v>1129</v>
      </c>
      <c r="F17658" t="s">
        <v>89</v>
      </c>
      <c r="G17658" t="s">
        <v>89</v>
      </c>
      <c r="H17658" t="s">
        <v>93</v>
      </c>
    </row>
    <row r="17659" spans="1:8" x14ac:dyDescent="0.25">
      <c r="A17659" t="s">
        <v>510</v>
      </c>
      <c r="B17659" t="s">
        <v>2702</v>
      </c>
      <c r="C17659" t="s">
        <v>89</v>
      </c>
      <c r="D17659" t="s">
        <v>89</v>
      </c>
      <c r="E17659" t="s">
        <v>1129</v>
      </c>
      <c r="F17659" t="s">
        <v>89</v>
      </c>
      <c r="G17659" t="s">
        <v>89</v>
      </c>
      <c r="H17659" t="s">
        <v>93</v>
      </c>
    </row>
    <row r="17660" spans="1:8" x14ac:dyDescent="0.25">
      <c r="A17660" t="s">
        <v>510</v>
      </c>
      <c r="B17660" t="s">
        <v>1729</v>
      </c>
      <c r="C17660" t="s">
        <v>89</v>
      </c>
      <c r="D17660" t="s">
        <v>89</v>
      </c>
      <c r="E17660" t="s">
        <v>1129</v>
      </c>
      <c r="F17660" t="s">
        <v>89</v>
      </c>
      <c r="G17660" t="s">
        <v>89</v>
      </c>
      <c r="H17660" t="s">
        <v>93</v>
      </c>
    </row>
    <row r="17661" spans="1:8" x14ac:dyDescent="0.25">
      <c r="A17661" t="s">
        <v>510</v>
      </c>
      <c r="B17661" t="s">
        <v>1266</v>
      </c>
      <c r="C17661" t="s">
        <v>89</v>
      </c>
      <c r="D17661" t="s">
        <v>89</v>
      </c>
      <c r="E17661" t="s">
        <v>1202</v>
      </c>
      <c r="F17661" t="s">
        <v>89</v>
      </c>
      <c r="G17661" t="s">
        <v>89</v>
      </c>
      <c r="H17661" t="s">
        <v>93</v>
      </c>
    </row>
    <row r="17662" spans="1:8" x14ac:dyDescent="0.25">
      <c r="A17662" t="s">
        <v>510</v>
      </c>
      <c r="B17662" t="s">
        <v>1200</v>
      </c>
      <c r="C17662" t="s">
        <v>89</v>
      </c>
      <c r="D17662" t="s">
        <v>89</v>
      </c>
      <c r="E17662" t="s">
        <v>1202</v>
      </c>
      <c r="F17662" t="s">
        <v>89</v>
      </c>
      <c r="G17662" t="s">
        <v>89</v>
      </c>
      <c r="H17662" t="s">
        <v>93</v>
      </c>
    </row>
    <row r="17663" spans="1:8" x14ac:dyDescent="0.25">
      <c r="A17663" t="s">
        <v>510</v>
      </c>
      <c r="B17663" t="s">
        <v>1201</v>
      </c>
      <c r="C17663" t="s">
        <v>89</v>
      </c>
      <c r="D17663" t="s">
        <v>89</v>
      </c>
      <c r="E17663" t="s">
        <v>1133</v>
      </c>
      <c r="F17663" t="s">
        <v>89</v>
      </c>
      <c r="G17663" t="s">
        <v>89</v>
      </c>
      <c r="H17663" t="s">
        <v>93</v>
      </c>
    </row>
    <row r="17664" spans="1:8" x14ac:dyDescent="0.25">
      <c r="A17664" t="s">
        <v>510</v>
      </c>
      <c r="B17664" t="s">
        <v>1128</v>
      </c>
      <c r="C17664" t="s">
        <v>89</v>
      </c>
      <c r="D17664" t="s">
        <v>89</v>
      </c>
      <c r="E17664" t="s">
        <v>1202</v>
      </c>
      <c r="F17664" t="s">
        <v>89</v>
      </c>
      <c r="G17664" t="s">
        <v>89</v>
      </c>
      <c r="H17664" t="s">
        <v>93</v>
      </c>
    </row>
    <row r="17665" spans="1:8" x14ac:dyDescent="0.25">
      <c r="A17665" t="s">
        <v>510</v>
      </c>
      <c r="B17665" t="s">
        <v>1130</v>
      </c>
      <c r="C17665" t="s">
        <v>89</v>
      </c>
      <c r="D17665" t="s">
        <v>89</v>
      </c>
      <c r="E17665" t="s">
        <v>1133</v>
      </c>
      <c r="F17665" t="s">
        <v>89</v>
      </c>
      <c r="G17665" t="s">
        <v>89</v>
      </c>
      <c r="H17665" t="s">
        <v>93</v>
      </c>
    </row>
    <row r="17666" spans="1:8" x14ac:dyDescent="0.25">
      <c r="A17666" t="s">
        <v>510</v>
      </c>
      <c r="B17666" t="s">
        <v>1132</v>
      </c>
      <c r="C17666" t="s">
        <v>89</v>
      </c>
      <c r="D17666" t="s">
        <v>89</v>
      </c>
      <c r="E17666" t="s">
        <v>1133</v>
      </c>
      <c r="F17666" t="s">
        <v>89</v>
      </c>
      <c r="G17666" t="s">
        <v>89</v>
      </c>
      <c r="H17666" t="s">
        <v>93</v>
      </c>
    </row>
    <row r="17667" spans="1:8" x14ac:dyDescent="0.25">
      <c r="A17667" t="s">
        <v>510</v>
      </c>
      <c r="B17667" t="s">
        <v>1268</v>
      </c>
      <c r="C17667" t="s">
        <v>89</v>
      </c>
      <c r="D17667" t="s">
        <v>89</v>
      </c>
      <c r="E17667" t="s">
        <v>1335</v>
      </c>
      <c r="F17667" t="s">
        <v>89</v>
      </c>
      <c r="G17667" t="s">
        <v>89</v>
      </c>
      <c r="H17667" t="s">
        <v>93</v>
      </c>
    </row>
    <row r="17668" spans="1:8" x14ac:dyDescent="0.25">
      <c r="A17668" t="s">
        <v>510</v>
      </c>
      <c r="B17668" t="s">
        <v>1336</v>
      </c>
      <c r="C17668" t="s">
        <v>89</v>
      </c>
      <c r="D17668" t="s">
        <v>89</v>
      </c>
      <c r="E17668" t="s">
        <v>1335</v>
      </c>
      <c r="F17668" t="s">
        <v>89</v>
      </c>
      <c r="G17668" t="s">
        <v>89</v>
      </c>
      <c r="H17668" t="s">
        <v>93</v>
      </c>
    </row>
    <row r="17669" spans="1:8" x14ac:dyDescent="0.25">
      <c r="A17669" t="s">
        <v>510</v>
      </c>
      <c r="B17669" t="s">
        <v>1337</v>
      </c>
      <c r="C17669" t="s">
        <v>89</v>
      </c>
      <c r="D17669" t="s">
        <v>89</v>
      </c>
      <c r="E17669" t="s">
        <v>1196</v>
      </c>
      <c r="F17669" t="s">
        <v>89</v>
      </c>
      <c r="G17669" t="s">
        <v>89</v>
      </c>
      <c r="H17669" t="s">
        <v>93</v>
      </c>
    </row>
    <row r="17670" spans="1:8" x14ac:dyDescent="0.25">
      <c r="A17670" t="s">
        <v>510</v>
      </c>
      <c r="B17670" t="s">
        <v>3068</v>
      </c>
      <c r="C17670" t="s">
        <v>89</v>
      </c>
      <c r="D17670" t="s">
        <v>89</v>
      </c>
      <c r="E17670" t="s">
        <v>1196</v>
      </c>
      <c r="F17670" t="s">
        <v>89</v>
      </c>
      <c r="G17670" t="s">
        <v>89</v>
      </c>
      <c r="H17670" t="s">
        <v>93</v>
      </c>
    </row>
    <row r="17671" spans="1:8" x14ac:dyDescent="0.25">
      <c r="A17671" t="s">
        <v>510</v>
      </c>
      <c r="B17671" t="s">
        <v>1269</v>
      </c>
      <c r="C17671" t="s">
        <v>89</v>
      </c>
      <c r="D17671" t="s">
        <v>89</v>
      </c>
      <c r="E17671" t="s">
        <v>1335</v>
      </c>
      <c r="F17671" t="s">
        <v>89</v>
      </c>
      <c r="G17671" t="s">
        <v>89</v>
      </c>
      <c r="H17671" t="s">
        <v>93</v>
      </c>
    </row>
    <row r="17672" spans="1:8" x14ac:dyDescent="0.25">
      <c r="A17672" t="s">
        <v>510</v>
      </c>
      <c r="B17672" t="s">
        <v>1270</v>
      </c>
      <c r="C17672" t="s">
        <v>89</v>
      </c>
      <c r="D17672" t="s">
        <v>89</v>
      </c>
      <c r="E17672" t="s">
        <v>1335</v>
      </c>
      <c r="F17672" t="s">
        <v>89</v>
      </c>
      <c r="G17672" t="s">
        <v>89</v>
      </c>
      <c r="H17672" t="s">
        <v>93</v>
      </c>
    </row>
    <row r="17673" spans="1:8" x14ac:dyDescent="0.25">
      <c r="A17673" t="s">
        <v>510</v>
      </c>
      <c r="B17673" t="s">
        <v>1232</v>
      </c>
      <c r="C17673" t="s">
        <v>89</v>
      </c>
      <c r="D17673" t="s">
        <v>89</v>
      </c>
      <c r="E17673" t="s">
        <v>1335</v>
      </c>
      <c r="F17673" t="s">
        <v>89</v>
      </c>
      <c r="G17673" t="s">
        <v>89</v>
      </c>
      <c r="H17673" t="s">
        <v>93</v>
      </c>
    </row>
    <row r="17674" spans="1:8" x14ac:dyDescent="0.25">
      <c r="A17674" t="s">
        <v>510</v>
      </c>
      <c r="B17674" t="s">
        <v>1338</v>
      </c>
      <c r="C17674" t="s">
        <v>89</v>
      </c>
      <c r="D17674" t="s">
        <v>89</v>
      </c>
      <c r="E17674" t="s">
        <v>1335</v>
      </c>
      <c r="F17674" t="s">
        <v>89</v>
      </c>
      <c r="G17674" t="s">
        <v>89</v>
      </c>
      <c r="H17674" t="s">
        <v>93</v>
      </c>
    </row>
    <row r="17675" spans="1:8" x14ac:dyDescent="0.25">
      <c r="A17675" t="s">
        <v>510</v>
      </c>
      <c r="B17675" t="s">
        <v>1339</v>
      </c>
      <c r="C17675" t="s">
        <v>89</v>
      </c>
      <c r="D17675" t="s">
        <v>89</v>
      </c>
      <c r="E17675" t="s">
        <v>1335</v>
      </c>
      <c r="F17675" t="s">
        <v>89</v>
      </c>
      <c r="G17675" t="s">
        <v>89</v>
      </c>
      <c r="H17675" t="s">
        <v>93</v>
      </c>
    </row>
    <row r="17676" spans="1:8" x14ac:dyDescent="0.25">
      <c r="A17676" t="s">
        <v>510</v>
      </c>
      <c r="B17676" t="s">
        <v>1730</v>
      </c>
      <c r="C17676" t="s">
        <v>89</v>
      </c>
      <c r="D17676" t="s">
        <v>89</v>
      </c>
      <c r="E17676" t="s">
        <v>1335</v>
      </c>
      <c r="F17676" t="s">
        <v>89</v>
      </c>
      <c r="G17676" t="s">
        <v>89</v>
      </c>
      <c r="H17676" t="s">
        <v>93</v>
      </c>
    </row>
    <row r="17677" spans="1:8" x14ac:dyDescent="0.25">
      <c r="A17677" t="s">
        <v>510</v>
      </c>
      <c r="B17677" t="s">
        <v>2706</v>
      </c>
      <c r="C17677" t="s">
        <v>89</v>
      </c>
      <c r="D17677" t="s">
        <v>89</v>
      </c>
      <c r="E17677" t="s">
        <v>1335</v>
      </c>
      <c r="F17677" t="s">
        <v>89</v>
      </c>
      <c r="G17677" t="s">
        <v>89</v>
      </c>
      <c r="H17677" t="s">
        <v>93</v>
      </c>
    </row>
    <row r="17678" spans="1:8" x14ac:dyDescent="0.25">
      <c r="A17678" t="s">
        <v>510</v>
      </c>
      <c r="B17678" t="s">
        <v>3712</v>
      </c>
      <c r="C17678" t="s">
        <v>89</v>
      </c>
      <c r="D17678" t="s">
        <v>89</v>
      </c>
      <c r="E17678" t="s">
        <v>1196</v>
      </c>
      <c r="F17678" t="s">
        <v>89</v>
      </c>
      <c r="G17678" t="s">
        <v>89</v>
      </c>
      <c r="H17678" t="s">
        <v>93</v>
      </c>
    </row>
    <row r="17679" spans="1:8" x14ac:dyDescent="0.25">
      <c r="A17679" t="s">
        <v>510</v>
      </c>
      <c r="B17679" t="s">
        <v>1138</v>
      </c>
      <c r="C17679" t="s">
        <v>89</v>
      </c>
      <c r="D17679" t="s">
        <v>89</v>
      </c>
      <c r="E17679" t="s">
        <v>1139</v>
      </c>
      <c r="F17679" t="s">
        <v>89</v>
      </c>
      <c r="G17679" t="s">
        <v>89</v>
      </c>
      <c r="H17679" t="s">
        <v>93</v>
      </c>
    </row>
    <row r="17680" spans="1:8" x14ac:dyDescent="0.25">
      <c r="A17680" t="s">
        <v>511</v>
      </c>
      <c r="B17680" t="s">
        <v>1140</v>
      </c>
      <c r="C17680" t="s">
        <v>89</v>
      </c>
      <c r="D17680" t="s">
        <v>11757</v>
      </c>
      <c r="E17680" t="s">
        <v>1162</v>
      </c>
      <c r="F17680" t="s">
        <v>89</v>
      </c>
      <c r="G17680" t="s">
        <v>89</v>
      </c>
      <c r="H17680" t="s">
        <v>93</v>
      </c>
    </row>
    <row r="17681" spans="1:8" x14ac:dyDescent="0.25">
      <c r="A17681" t="s">
        <v>511</v>
      </c>
      <c r="B17681" t="s">
        <v>7238</v>
      </c>
      <c r="C17681" t="s">
        <v>89</v>
      </c>
      <c r="D17681" t="s">
        <v>12790</v>
      </c>
      <c r="E17681" t="s">
        <v>1238</v>
      </c>
      <c r="F17681" t="s">
        <v>89</v>
      </c>
      <c r="G17681" t="s">
        <v>89</v>
      </c>
      <c r="H17681" t="s">
        <v>93</v>
      </c>
    </row>
    <row r="17682" spans="1:8" x14ac:dyDescent="0.25">
      <c r="A17682" t="s">
        <v>511</v>
      </c>
      <c r="B17682" t="s">
        <v>7583</v>
      </c>
      <c r="C17682" t="s">
        <v>89</v>
      </c>
      <c r="D17682" t="s">
        <v>12790</v>
      </c>
      <c r="E17682" t="s">
        <v>1162</v>
      </c>
      <c r="F17682" t="s">
        <v>89</v>
      </c>
      <c r="G17682" t="s">
        <v>89</v>
      </c>
      <c r="H17682" t="s">
        <v>93</v>
      </c>
    </row>
    <row r="17683" spans="1:8" x14ac:dyDescent="0.25">
      <c r="A17683" t="s">
        <v>511</v>
      </c>
      <c r="B17683" t="s">
        <v>1143</v>
      </c>
      <c r="C17683" t="s">
        <v>89</v>
      </c>
      <c r="D17683" t="s">
        <v>11757</v>
      </c>
      <c r="E17683" t="s">
        <v>1238</v>
      </c>
      <c r="F17683" t="s">
        <v>89</v>
      </c>
      <c r="G17683" t="s">
        <v>89</v>
      </c>
      <c r="H17683" t="s">
        <v>93</v>
      </c>
    </row>
    <row r="17684" spans="1:8" x14ac:dyDescent="0.25">
      <c r="A17684" t="s">
        <v>511</v>
      </c>
      <c r="B17684" t="s">
        <v>1144</v>
      </c>
      <c r="C17684" t="s">
        <v>89</v>
      </c>
      <c r="D17684" t="s">
        <v>11757</v>
      </c>
      <c r="E17684" t="s">
        <v>1142</v>
      </c>
      <c r="F17684" t="s">
        <v>89</v>
      </c>
      <c r="G17684" t="s">
        <v>89</v>
      </c>
      <c r="H17684" t="s">
        <v>93</v>
      </c>
    </row>
    <row r="17685" spans="1:8" x14ac:dyDescent="0.25">
      <c r="A17685" t="s">
        <v>511</v>
      </c>
      <c r="B17685" t="s">
        <v>12791</v>
      </c>
      <c r="C17685" t="s">
        <v>89</v>
      </c>
      <c r="D17685" t="s">
        <v>12792</v>
      </c>
      <c r="E17685" t="s">
        <v>4068</v>
      </c>
      <c r="F17685" t="s">
        <v>89</v>
      </c>
      <c r="G17685" t="s">
        <v>89</v>
      </c>
      <c r="H17685" t="s">
        <v>93</v>
      </c>
    </row>
    <row r="17686" spans="1:8" x14ac:dyDescent="0.25">
      <c r="A17686" t="s">
        <v>511</v>
      </c>
      <c r="B17686" t="s">
        <v>1151</v>
      </c>
      <c r="C17686" t="s">
        <v>89</v>
      </c>
      <c r="D17686" t="s">
        <v>5134</v>
      </c>
      <c r="E17686" t="s">
        <v>1094</v>
      </c>
      <c r="F17686" t="s">
        <v>89</v>
      </c>
      <c r="G17686" t="s">
        <v>89</v>
      </c>
      <c r="H17686" t="s">
        <v>93</v>
      </c>
    </row>
    <row r="17687" spans="1:8" x14ac:dyDescent="0.25">
      <c r="A17687" t="s">
        <v>511</v>
      </c>
      <c r="B17687" t="s">
        <v>1239</v>
      </c>
      <c r="C17687" t="s">
        <v>89</v>
      </c>
      <c r="D17687" t="s">
        <v>12793</v>
      </c>
      <c r="E17687" t="s">
        <v>1524</v>
      </c>
      <c r="F17687" t="s">
        <v>89</v>
      </c>
      <c r="G17687" t="s">
        <v>89</v>
      </c>
      <c r="H17687" t="s">
        <v>93</v>
      </c>
    </row>
    <row r="17688" spans="1:8" x14ac:dyDescent="0.25">
      <c r="A17688" t="s">
        <v>511</v>
      </c>
      <c r="B17688" t="s">
        <v>1140</v>
      </c>
      <c r="C17688" t="s">
        <v>89</v>
      </c>
      <c r="D17688" t="s">
        <v>11757</v>
      </c>
      <c r="E17688" t="s">
        <v>1162</v>
      </c>
      <c r="F17688" t="s">
        <v>89</v>
      </c>
      <c r="G17688" t="s">
        <v>89</v>
      </c>
      <c r="H17688" t="s">
        <v>93</v>
      </c>
    </row>
    <row r="17689" spans="1:8" x14ac:dyDescent="0.25">
      <c r="A17689" t="s">
        <v>511</v>
      </c>
      <c r="B17689" t="s">
        <v>7583</v>
      </c>
      <c r="C17689" t="s">
        <v>89</v>
      </c>
      <c r="D17689" t="s">
        <v>12790</v>
      </c>
      <c r="E17689" t="s">
        <v>1162</v>
      </c>
      <c r="F17689" t="s">
        <v>89</v>
      </c>
      <c r="G17689" t="s">
        <v>89</v>
      </c>
      <c r="H17689" t="s">
        <v>93</v>
      </c>
    </row>
    <row r="17690" spans="1:8" x14ac:dyDescent="0.25">
      <c r="A17690" t="s">
        <v>511</v>
      </c>
      <c r="B17690" t="s">
        <v>1143</v>
      </c>
      <c r="C17690" t="s">
        <v>89</v>
      </c>
      <c r="D17690" t="s">
        <v>11757</v>
      </c>
      <c r="E17690" t="s">
        <v>1238</v>
      </c>
      <c r="F17690" t="s">
        <v>89</v>
      </c>
      <c r="G17690" t="s">
        <v>89</v>
      </c>
      <c r="H17690" t="s">
        <v>93</v>
      </c>
    </row>
    <row r="17691" spans="1:8" x14ac:dyDescent="0.25">
      <c r="A17691" t="s">
        <v>511</v>
      </c>
      <c r="B17691" t="s">
        <v>7238</v>
      </c>
      <c r="C17691" t="s">
        <v>89</v>
      </c>
      <c r="D17691" t="s">
        <v>12790</v>
      </c>
      <c r="E17691" t="s">
        <v>1238</v>
      </c>
      <c r="F17691" t="s">
        <v>89</v>
      </c>
      <c r="G17691" t="s">
        <v>89</v>
      </c>
      <c r="H17691" t="s">
        <v>93</v>
      </c>
    </row>
    <row r="17692" spans="1:8" x14ac:dyDescent="0.25">
      <c r="A17692" t="s">
        <v>511</v>
      </c>
      <c r="B17692" t="s">
        <v>1156</v>
      </c>
      <c r="C17692" t="s">
        <v>89</v>
      </c>
      <c r="D17692" t="s">
        <v>11757</v>
      </c>
      <c r="E17692" t="s">
        <v>1142</v>
      </c>
      <c r="F17692" t="s">
        <v>89</v>
      </c>
      <c r="G17692" t="s">
        <v>89</v>
      </c>
      <c r="H17692" t="s">
        <v>93</v>
      </c>
    </row>
    <row r="17693" spans="1:8" x14ac:dyDescent="0.25">
      <c r="A17693" t="s">
        <v>511</v>
      </c>
      <c r="B17693" t="s">
        <v>7586</v>
      </c>
      <c r="C17693" t="s">
        <v>89</v>
      </c>
      <c r="D17693" t="s">
        <v>12794</v>
      </c>
      <c r="E17693" t="s">
        <v>1142</v>
      </c>
      <c r="F17693" t="s">
        <v>89</v>
      </c>
      <c r="G17693" t="s">
        <v>89</v>
      </c>
      <c r="H17693" t="s">
        <v>93</v>
      </c>
    </row>
    <row r="17694" spans="1:8" x14ac:dyDescent="0.25">
      <c r="A17694" t="s">
        <v>511</v>
      </c>
      <c r="B17694" t="s">
        <v>1158</v>
      </c>
      <c r="C17694" t="s">
        <v>89</v>
      </c>
      <c r="D17694" t="s">
        <v>12793</v>
      </c>
      <c r="E17694" t="s">
        <v>1485</v>
      </c>
      <c r="F17694" t="s">
        <v>89</v>
      </c>
      <c r="G17694" t="s">
        <v>89</v>
      </c>
      <c r="H17694" t="s">
        <v>93</v>
      </c>
    </row>
    <row r="17695" spans="1:8" x14ac:dyDescent="0.25">
      <c r="A17695" t="s">
        <v>511</v>
      </c>
      <c r="B17695" t="s">
        <v>1144</v>
      </c>
      <c r="C17695" t="s">
        <v>89</v>
      </c>
      <c r="D17695" t="s">
        <v>11757</v>
      </c>
      <c r="E17695" t="s">
        <v>1142</v>
      </c>
      <c r="F17695" t="s">
        <v>89</v>
      </c>
      <c r="G17695" t="s">
        <v>89</v>
      </c>
      <c r="H17695" t="s">
        <v>93</v>
      </c>
    </row>
    <row r="17696" spans="1:8" x14ac:dyDescent="0.25">
      <c r="A17696" t="s">
        <v>511</v>
      </c>
      <c r="B17696" t="s">
        <v>1163</v>
      </c>
      <c r="C17696" t="s">
        <v>89</v>
      </c>
      <c r="D17696" t="s">
        <v>11757</v>
      </c>
      <c r="E17696" t="s">
        <v>1105</v>
      </c>
      <c r="F17696" t="s">
        <v>89</v>
      </c>
      <c r="G17696" t="s">
        <v>89</v>
      </c>
      <c r="H17696" t="s">
        <v>93</v>
      </c>
    </row>
    <row r="17697" spans="1:8" x14ac:dyDescent="0.25">
      <c r="A17697" t="s">
        <v>511</v>
      </c>
      <c r="B17697" t="s">
        <v>4666</v>
      </c>
      <c r="C17697" t="s">
        <v>89</v>
      </c>
      <c r="D17697" t="s">
        <v>12795</v>
      </c>
      <c r="E17697" t="s">
        <v>1272</v>
      </c>
      <c r="F17697" t="s">
        <v>89</v>
      </c>
      <c r="G17697" t="s">
        <v>89</v>
      </c>
      <c r="H17697" t="s">
        <v>93</v>
      </c>
    </row>
    <row r="17698" spans="1:8" x14ac:dyDescent="0.25">
      <c r="A17698" t="s">
        <v>511</v>
      </c>
      <c r="B17698" t="s">
        <v>1118</v>
      </c>
      <c r="C17698" t="s">
        <v>89</v>
      </c>
      <c r="D17698" t="s">
        <v>12795</v>
      </c>
      <c r="E17698" t="s">
        <v>1115</v>
      </c>
      <c r="F17698" t="s">
        <v>89</v>
      </c>
      <c r="G17698" t="s">
        <v>89</v>
      </c>
      <c r="H17698" t="s">
        <v>93</v>
      </c>
    </row>
    <row r="17699" spans="1:8" x14ac:dyDescent="0.25">
      <c r="A17699" t="s">
        <v>511</v>
      </c>
      <c r="B17699" t="s">
        <v>1840</v>
      </c>
      <c r="C17699" t="s">
        <v>89</v>
      </c>
      <c r="D17699" t="s">
        <v>12796</v>
      </c>
      <c r="E17699" t="s">
        <v>1272</v>
      </c>
      <c r="F17699" t="s">
        <v>89</v>
      </c>
      <c r="G17699" t="s">
        <v>89</v>
      </c>
      <c r="H17699" t="s">
        <v>93</v>
      </c>
    </row>
    <row r="17700" spans="1:8" x14ac:dyDescent="0.25">
      <c r="A17700" t="s">
        <v>511</v>
      </c>
      <c r="B17700" t="s">
        <v>1382</v>
      </c>
      <c r="C17700" t="s">
        <v>89</v>
      </c>
      <c r="D17700" t="s">
        <v>12796</v>
      </c>
      <c r="E17700" t="s">
        <v>1115</v>
      </c>
      <c r="F17700" t="s">
        <v>89</v>
      </c>
      <c r="G17700" t="s">
        <v>89</v>
      </c>
      <c r="H17700" t="s">
        <v>93</v>
      </c>
    </row>
    <row r="17701" spans="1:8" x14ac:dyDescent="0.25">
      <c r="A17701" t="s">
        <v>511</v>
      </c>
      <c r="B17701" t="s">
        <v>1122</v>
      </c>
      <c r="C17701" t="s">
        <v>89</v>
      </c>
      <c r="D17701" t="s">
        <v>89</v>
      </c>
      <c r="E17701" t="s">
        <v>1196</v>
      </c>
      <c r="F17701" t="s">
        <v>89</v>
      </c>
      <c r="G17701" t="s">
        <v>89</v>
      </c>
      <c r="H17701" t="s">
        <v>93</v>
      </c>
    </row>
    <row r="17702" spans="1:8" x14ac:dyDescent="0.25">
      <c r="A17702" t="s">
        <v>511</v>
      </c>
      <c r="B17702" t="s">
        <v>1124</v>
      </c>
      <c r="C17702" t="s">
        <v>89</v>
      </c>
      <c r="D17702" t="s">
        <v>89</v>
      </c>
      <c r="E17702" t="s">
        <v>1196</v>
      </c>
      <c r="F17702" t="s">
        <v>89</v>
      </c>
      <c r="G17702" t="s">
        <v>89</v>
      </c>
      <c r="H17702" t="s">
        <v>93</v>
      </c>
    </row>
    <row r="17703" spans="1:8" x14ac:dyDescent="0.25">
      <c r="A17703" t="s">
        <v>511</v>
      </c>
      <c r="B17703" t="s">
        <v>12797</v>
      </c>
      <c r="C17703" t="s">
        <v>89</v>
      </c>
      <c r="D17703" t="s">
        <v>89</v>
      </c>
      <c r="E17703" t="s">
        <v>1129</v>
      </c>
      <c r="F17703" t="s">
        <v>89</v>
      </c>
      <c r="G17703" t="s">
        <v>89</v>
      </c>
      <c r="H17703" t="s">
        <v>93</v>
      </c>
    </row>
    <row r="17704" spans="1:8" x14ac:dyDescent="0.25">
      <c r="A17704" t="s">
        <v>511</v>
      </c>
      <c r="B17704" t="s">
        <v>1198</v>
      </c>
      <c r="C17704" t="s">
        <v>89</v>
      </c>
      <c r="D17704" t="s">
        <v>89</v>
      </c>
      <c r="E17704" t="s">
        <v>1196</v>
      </c>
      <c r="F17704" t="s">
        <v>89</v>
      </c>
      <c r="G17704" t="s">
        <v>89</v>
      </c>
      <c r="H17704" t="s">
        <v>93</v>
      </c>
    </row>
    <row r="17705" spans="1:8" x14ac:dyDescent="0.25">
      <c r="A17705" t="s">
        <v>511</v>
      </c>
      <c r="B17705" t="s">
        <v>1726</v>
      </c>
      <c r="C17705" t="s">
        <v>89</v>
      </c>
      <c r="D17705" t="s">
        <v>89</v>
      </c>
      <c r="E17705" t="s">
        <v>1196</v>
      </c>
      <c r="F17705" t="s">
        <v>89</v>
      </c>
      <c r="G17705" t="s">
        <v>89</v>
      </c>
      <c r="H17705" t="s">
        <v>93</v>
      </c>
    </row>
    <row r="17706" spans="1:8" x14ac:dyDescent="0.25">
      <c r="A17706" t="s">
        <v>511</v>
      </c>
      <c r="B17706" t="s">
        <v>12798</v>
      </c>
      <c r="C17706" t="s">
        <v>89</v>
      </c>
      <c r="D17706" t="s">
        <v>89</v>
      </c>
      <c r="E17706" t="s">
        <v>1129</v>
      </c>
      <c r="F17706" t="s">
        <v>89</v>
      </c>
      <c r="G17706" t="s">
        <v>89</v>
      </c>
      <c r="H17706" t="s">
        <v>93</v>
      </c>
    </row>
    <row r="17707" spans="1:8" x14ac:dyDescent="0.25">
      <c r="A17707" t="s">
        <v>511</v>
      </c>
      <c r="B17707" t="s">
        <v>12799</v>
      </c>
      <c r="C17707" t="s">
        <v>89</v>
      </c>
      <c r="D17707" t="s">
        <v>89</v>
      </c>
      <c r="E17707" t="s">
        <v>1131</v>
      </c>
      <c r="F17707" t="s">
        <v>89</v>
      </c>
      <c r="G17707" t="s">
        <v>89</v>
      </c>
      <c r="H17707" t="s">
        <v>93</v>
      </c>
    </row>
    <row r="17708" spans="1:8" x14ac:dyDescent="0.25">
      <c r="A17708" t="s">
        <v>511</v>
      </c>
      <c r="B17708" t="s">
        <v>1200</v>
      </c>
      <c r="C17708" t="s">
        <v>89</v>
      </c>
      <c r="D17708" t="s">
        <v>89</v>
      </c>
      <c r="E17708" t="s">
        <v>1129</v>
      </c>
      <c r="F17708" t="s">
        <v>89</v>
      </c>
      <c r="G17708" t="s">
        <v>89</v>
      </c>
      <c r="H17708" t="s">
        <v>93</v>
      </c>
    </row>
    <row r="17709" spans="1:8" x14ac:dyDescent="0.25">
      <c r="A17709" t="s">
        <v>511</v>
      </c>
      <c r="B17709" t="s">
        <v>1201</v>
      </c>
      <c r="C17709" t="s">
        <v>89</v>
      </c>
      <c r="D17709" t="s">
        <v>89</v>
      </c>
      <c r="E17709" t="s">
        <v>1131</v>
      </c>
      <c r="F17709" t="s">
        <v>89</v>
      </c>
      <c r="G17709" t="s">
        <v>89</v>
      </c>
      <c r="H17709" t="s">
        <v>93</v>
      </c>
    </row>
    <row r="17710" spans="1:8" x14ac:dyDescent="0.25">
      <c r="A17710" t="s">
        <v>511</v>
      </c>
      <c r="B17710" t="s">
        <v>12800</v>
      </c>
      <c r="C17710" t="s">
        <v>89</v>
      </c>
      <c r="D17710" t="s">
        <v>89</v>
      </c>
      <c r="E17710" t="s">
        <v>1129</v>
      </c>
      <c r="F17710" t="s">
        <v>89</v>
      </c>
      <c r="G17710" t="s">
        <v>89</v>
      </c>
      <c r="H17710" t="s">
        <v>93</v>
      </c>
    </row>
    <row r="17711" spans="1:8" x14ac:dyDescent="0.25">
      <c r="A17711" t="s">
        <v>511</v>
      </c>
      <c r="B17711" t="s">
        <v>1132</v>
      </c>
      <c r="C17711" t="s">
        <v>89</v>
      </c>
      <c r="D17711" t="s">
        <v>89</v>
      </c>
      <c r="E17711" t="s">
        <v>1286</v>
      </c>
      <c r="F17711" t="s">
        <v>89</v>
      </c>
      <c r="G17711" t="s">
        <v>89</v>
      </c>
      <c r="H17711" t="s">
        <v>93</v>
      </c>
    </row>
    <row r="17712" spans="1:8" x14ac:dyDescent="0.25">
      <c r="A17712" t="s">
        <v>511</v>
      </c>
      <c r="B17712" t="s">
        <v>1232</v>
      </c>
      <c r="C17712" t="s">
        <v>89</v>
      </c>
      <c r="D17712" t="s">
        <v>89</v>
      </c>
      <c r="E17712" t="s">
        <v>1135</v>
      </c>
      <c r="F17712" t="s">
        <v>89</v>
      </c>
      <c r="G17712" t="s">
        <v>89</v>
      </c>
      <c r="H17712" t="s">
        <v>93</v>
      </c>
    </row>
    <row r="17713" spans="1:8" x14ac:dyDescent="0.25">
      <c r="A17713" t="s">
        <v>511</v>
      </c>
      <c r="B17713" t="s">
        <v>1730</v>
      </c>
      <c r="C17713" t="s">
        <v>89</v>
      </c>
      <c r="D17713" t="s">
        <v>89</v>
      </c>
      <c r="E17713" t="s">
        <v>1135</v>
      </c>
      <c r="F17713" t="s">
        <v>89</v>
      </c>
      <c r="G17713" t="s">
        <v>89</v>
      </c>
      <c r="H17713" t="s">
        <v>93</v>
      </c>
    </row>
    <row r="17714" spans="1:8" x14ac:dyDescent="0.25">
      <c r="A17714" t="s">
        <v>511</v>
      </c>
      <c r="B17714" t="s">
        <v>1236</v>
      </c>
      <c r="C17714" t="s">
        <v>89</v>
      </c>
      <c r="D17714" t="s">
        <v>89</v>
      </c>
      <c r="E17714" t="s">
        <v>1113</v>
      </c>
      <c r="F17714" t="s">
        <v>89</v>
      </c>
      <c r="G17714" t="s">
        <v>89</v>
      </c>
      <c r="H17714" t="s">
        <v>93</v>
      </c>
    </row>
    <row r="17715" spans="1:8" x14ac:dyDescent="0.25">
      <c r="A17715" t="s">
        <v>511</v>
      </c>
      <c r="B17715" t="s">
        <v>2771</v>
      </c>
      <c r="C17715" t="s">
        <v>89</v>
      </c>
      <c r="D17715" t="s">
        <v>89</v>
      </c>
      <c r="E17715" t="s">
        <v>1113</v>
      </c>
      <c r="F17715" t="s">
        <v>89</v>
      </c>
      <c r="G17715" t="s">
        <v>89</v>
      </c>
      <c r="H17715" t="s">
        <v>93</v>
      </c>
    </row>
    <row r="17716" spans="1:8" x14ac:dyDescent="0.25">
      <c r="A17716" t="s">
        <v>511</v>
      </c>
      <c r="B17716" t="s">
        <v>1138</v>
      </c>
      <c r="C17716" t="s">
        <v>89</v>
      </c>
      <c r="D17716" t="s">
        <v>89</v>
      </c>
      <c r="E17716" t="s">
        <v>1139</v>
      </c>
      <c r="F17716" t="s">
        <v>89</v>
      </c>
      <c r="G17716" t="s">
        <v>89</v>
      </c>
      <c r="H17716" t="s">
        <v>93</v>
      </c>
    </row>
    <row r="17717" spans="1:8" x14ac:dyDescent="0.25">
      <c r="A17717" t="s">
        <v>512</v>
      </c>
      <c r="B17717" t="s">
        <v>12801</v>
      </c>
      <c r="C17717" t="s">
        <v>89</v>
      </c>
      <c r="D17717" t="s">
        <v>12802</v>
      </c>
      <c r="E17717" t="s">
        <v>1097</v>
      </c>
      <c r="F17717" t="s">
        <v>89</v>
      </c>
      <c r="G17717" t="s">
        <v>89</v>
      </c>
      <c r="H17717" t="s">
        <v>93</v>
      </c>
    </row>
    <row r="17718" spans="1:8" x14ac:dyDescent="0.25">
      <c r="A17718" t="s">
        <v>512</v>
      </c>
      <c r="B17718" t="s">
        <v>1674</v>
      </c>
      <c r="C17718" t="s">
        <v>89</v>
      </c>
      <c r="D17718" t="s">
        <v>12803</v>
      </c>
      <c r="E17718" t="s">
        <v>1205</v>
      </c>
      <c r="F17718" t="s">
        <v>89</v>
      </c>
      <c r="G17718" t="s">
        <v>89</v>
      </c>
      <c r="H17718" t="s">
        <v>93</v>
      </c>
    </row>
    <row r="17719" spans="1:8" x14ac:dyDescent="0.25">
      <c r="A17719" t="s">
        <v>512</v>
      </c>
      <c r="B17719" t="s">
        <v>12804</v>
      </c>
      <c r="C17719" t="s">
        <v>89</v>
      </c>
      <c r="D17719" t="s">
        <v>12805</v>
      </c>
      <c r="E17719" t="s">
        <v>1105</v>
      </c>
      <c r="F17719" t="s">
        <v>89</v>
      </c>
      <c r="G17719" t="s">
        <v>89</v>
      </c>
      <c r="H17719" t="s">
        <v>93</v>
      </c>
    </row>
    <row r="17720" spans="1:8" x14ac:dyDescent="0.25">
      <c r="A17720" t="s">
        <v>512</v>
      </c>
      <c r="B17720" t="s">
        <v>2797</v>
      </c>
      <c r="C17720" t="s">
        <v>89</v>
      </c>
      <c r="D17720" t="s">
        <v>12806</v>
      </c>
      <c r="E17720" t="s">
        <v>1093</v>
      </c>
      <c r="F17720" t="s">
        <v>89</v>
      </c>
      <c r="G17720" t="s">
        <v>89</v>
      </c>
      <c r="H17720" t="s">
        <v>93</v>
      </c>
    </row>
    <row r="17721" spans="1:8" x14ac:dyDescent="0.25">
      <c r="A17721" t="s">
        <v>512</v>
      </c>
      <c r="B17721" t="s">
        <v>12807</v>
      </c>
      <c r="C17721" t="s">
        <v>89</v>
      </c>
      <c r="D17721" t="s">
        <v>12808</v>
      </c>
      <c r="E17721" t="s">
        <v>1097</v>
      </c>
      <c r="F17721" t="s">
        <v>89</v>
      </c>
      <c r="G17721" t="s">
        <v>89</v>
      </c>
      <c r="H17721" t="s">
        <v>93</v>
      </c>
    </row>
    <row r="17722" spans="1:8" x14ac:dyDescent="0.25">
      <c r="A17722" t="s">
        <v>512</v>
      </c>
      <c r="B17722" t="s">
        <v>5077</v>
      </c>
      <c r="C17722" t="s">
        <v>89</v>
      </c>
      <c r="D17722" t="s">
        <v>12809</v>
      </c>
      <c r="E17722" t="s">
        <v>1196</v>
      </c>
      <c r="F17722" t="s">
        <v>89</v>
      </c>
      <c r="G17722" t="s">
        <v>89</v>
      </c>
      <c r="H17722" t="s">
        <v>93</v>
      </c>
    </row>
    <row r="17723" spans="1:8" x14ac:dyDescent="0.25">
      <c r="A17723" t="s">
        <v>512</v>
      </c>
      <c r="B17723" t="s">
        <v>1112</v>
      </c>
      <c r="C17723" t="s">
        <v>89</v>
      </c>
      <c r="D17723" t="s">
        <v>89</v>
      </c>
      <c r="E17723" t="s">
        <v>1135</v>
      </c>
      <c r="F17723" t="s">
        <v>89</v>
      </c>
      <c r="G17723" t="s">
        <v>89</v>
      </c>
      <c r="H17723" t="s">
        <v>93</v>
      </c>
    </row>
    <row r="17724" spans="1:8" x14ac:dyDescent="0.25">
      <c r="A17724" t="s">
        <v>512</v>
      </c>
      <c r="B17724" t="s">
        <v>2896</v>
      </c>
      <c r="C17724" t="s">
        <v>89</v>
      </c>
      <c r="D17724" t="s">
        <v>12810</v>
      </c>
      <c r="E17724" t="s">
        <v>1113</v>
      </c>
      <c r="F17724" t="s">
        <v>89</v>
      </c>
      <c r="G17724" t="s">
        <v>89</v>
      </c>
      <c r="H17724" t="s">
        <v>93</v>
      </c>
    </row>
    <row r="17725" spans="1:8" x14ac:dyDescent="0.25">
      <c r="A17725" t="s">
        <v>512</v>
      </c>
      <c r="B17725" t="s">
        <v>1098</v>
      </c>
      <c r="C17725" t="s">
        <v>89</v>
      </c>
      <c r="D17725" t="s">
        <v>1099</v>
      </c>
      <c r="E17725" t="s">
        <v>1272</v>
      </c>
      <c r="F17725" t="s">
        <v>89</v>
      </c>
      <c r="G17725" t="s">
        <v>89</v>
      </c>
      <c r="H17725" t="s">
        <v>93</v>
      </c>
    </row>
    <row r="17726" spans="1:8" x14ac:dyDescent="0.25">
      <c r="A17726" t="s">
        <v>512</v>
      </c>
      <c r="B17726" t="s">
        <v>1114</v>
      </c>
      <c r="C17726" t="s">
        <v>89</v>
      </c>
      <c r="D17726" t="s">
        <v>89</v>
      </c>
      <c r="E17726" t="s">
        <v>1233</v>
      </c>
      <c r="F17726" t="s">
        <v>89</v>
      </c>
      <c r="G17726" t="s">
        <v>89</v>
      </c>
      <c r="H17726" t="s">
        <v>93</v>
      </c>
    </row>
    <row r="17727" spans="1:8" x14ac:dyDescent="0.25">
      <c r="A17727" t="s">
        <v>512</v>
      </c>
      <c r="B17727" t="s">
        <v>1308</v>
      </c>
      <c r="C17727" t="s">
        <v>89</v>
      </c>
      <c r="D17727" t="s">
        <v>12811</v>
      </c>
      <c r="E17727" t="s">
        <v>1272</v>
      </c>
      <c r="F17727" t="s">
        <v>89</v>
      </c>
      <c r="G17727" t="s">
        <v>89</v>
      </c>
      <c r="H17727" t="s">
        <v>93</v>
      </c>
    </row>
    <row r="17728" spans="1:8" x14ac:dyDescent="0.25">
      <c r="A17728" t="s">
        <v>512</v>
      </c>
      <c r="B17728" t="s">
        <v>1318</v>
      </c>
      <c r="C17728" t="s">
        <v>89</v>
      </c>
      <c r="D17728" t="s">
        <v>12812</v>
      </c>
      <c r="E17728" t="s">
        <v>1093</v>
      </c>
      <c r="F17728" t="s">
        <v>89</v>
      </c>
      <c r="G17728" t="s">
        <v>89</v>
      </c>
      <c r="H17728" t="s">
        <v>93</v>
      </c>
    </row>
    <row r="17729" spans="1:8" x14ac:dyDescent="0.25">
      <c r="A17729" t="s">
        <v>512</v>
      </c>
      <c r="B17729" t="s">
        <v>12813</v>
      </c>
      <c r="C17729" t="s">
        <v>89</v>
      </c>
      <c r="D17729" t="s">
        <v>12814</v>
      </c>
      <c r="E17729" t="s">
        <v>1105</v>
      </c>
      <c r="F17729" t="s">
        <v>89</v>
      </c>
      <c r="G17729" t="s">
        <v>89</v>
      </c>
      <c r="H17729" t="s">
        <v>93</v>
      </c>
    </row>
    <row r="17730" spans="1:8" x14ac:dyDescent="0.25">
      <c r="A17730" t="s">
        <v>512</v>
      </c>
      <c r="B17730" t="s">
        <v>1140</v>
      </c>
      <c r="C17730" t="s">
        <v>89</v>
      </c>
      <c r="D17730" t="s">
        <v>5438</v>
      </c>
      <c r="E17730" t="s">
        <v>1115</v>
      </c>
      <c r="F17730" t="s">
        <v>89</v>
      </c>
      <c r="G17730" t="s">
        <v>89</v>
      </c>
      <c r="H17730" t="s">
        <v>93</v>
      </c>
    </row>
    <row r="17731" spans="1:8" x14ac:dyDescent="0.25">
      <c r="A17731" t="s">
        <v>512</v>
      </c>
      <c r="B17731" t="s">
        <v>2794</v>
      </c>
      <c r="C17731" t="s">
        <v>89</v>
      </c>
      <c r="D17731" t="s">
        <v>12815</v>
      </c>
      <c r="E17731" t="s">
        <v>1115</v>
      </c>
      <c r="F17731" t="s">
        <v>89</v>
      </c>
      <c r="G17731" t="s">
        <v>89</v>
      </c>
      <c r="H17731" t="s">
        <v>93</v>
      </c>
    </row>
    <row r="17732" spans="1:8" x14ac:dyDescent="0.25">
      <c r="A17732" t="s">
        <v>512</v>
      </c>
      <c r="B17732" t="s">
        <v>1192</v>
      </c>
      <c r="C17732" t="s">
        <v>89</v>
      </c>
      <c r="D17732" t="s">
        <v>12816</v>
      </c>
      <c r="E17732" t="s">
        <v>1100</v>
      </c>
      <c r="F17732" t="s">
        <v>89</v>
      </c>
      <c r="G17732" t="s">
        <v>89</v>
      </c>
      <c r="H17732" t="s">
        <v>93</v>
      </c>
    </row>
    <row r="17733" spans="1:8" x14ac:dyDescent="0.25">
      <c r="A17733" t="s">
        <v>512</v>
      </c>
      <c r="B17733" t="s">
        <v>8215</v>
      </c>
      <c r="C17733" t="s">
        <v>89</v>
      </c>
      <c r="D17733" t="s">
        <v>12816</v>
      </c>
      <c r="E17733" t="s">
        <v>1113</v>
      </c>
      <c r="F17733" t="s">
        <v>89</v>
      </c>
      <c r="G17733" t="s">
        <v>89</v>
      </c>
      <c r="H17733" t="s">
        <v>93</v>
      </c>
    </row>
    <row r="17734" spans="1:8" x14ac:dyDescent="0.25">
      <c r="A17734" t="s">
        <v>512</v>
      </c>
      <c r="B17734" t="s">
        <v>5909</v>
      </c>
      <c r="C17734" t="s">
        <v>89</v>
      </c>
      <c r="D17734" t="s">
        <v>3458</v>
      </c>
      <c r="E17734" t="s">
        <v>1100</v>
      </c>
      <c r="F17734" t="s">
        <v>89</v>
      </c>
      <c r="G17734" t="s">
        <v>89</v>
      </c>
      <c r="H17734" t="s">
        <v>93</v>
      </c>
    </row>
    <row r="17735" spans="1:8" x14ac:dyDescent="0.25">
      <c r="A17735" t="s">
        <v>512</v>
      </c>
      <c r="B17735" t="s">
        <v>1527</v>
      </c>
      <c r="C17735" t="s">
        <v>89</v>
      </c>
      <c r="D17735" t="s">
        <v>1229</v>
      </c>
      <c r="E17735" t="s">
        <v>1131</v>
      </c>
      <c r="F17735" t="s">
        <v>89</v>
      </c>
      <c r="G17735" t="s">
        <v>89</v>
      </c>
      <c r="H17735" t="s">
        <v>93</v>
      </c>
    </row>
    <row r="17736" spans="1:8" x14ac:dyDescent="0.25">
      <c r="A17736" t="s">
        <v>512</v>
      </c>
      <c r="B17736" t="s">
        <v>1528</v>
      </c>
      <c r="C17736" t="s">
        <v>89</v>
      </c>
      <c r="D17736" t="s">
        <v>1229</v>
      </c>
      <c r="E17736" t="s">
        <v>1131</v>
      </c>
      <c r="F17736" t="s">
        <v>89</v>
      </c>
      <c r="G17736" t="s">
        <v>89</v>
      </c>
      <c r="H17736" t="s">
        <v>93</v>
      </c>
    </row>
    <row r="17737" spans="1:8" x14ac:dyDescent="0.25">
      <c r="A17737" t="s">
        <v>512</v>
      </c>
      <c r="B17737" t="s">
        <v>1529</v>
      </c>
      <c r="C17737" t="s">
        <v>89</v>
      </c>
      <c r="D17737" t="s">
        <v>89</v>
      </c>
      <c r="E17737" t="s">
        <v>1131</v>
      </c>
      <c r="F17737" t="s">
        <v>89</v>
      </c>
      <c r="G17737" t="s">
        <v>89</v>
      </c>
      <c r="H17737" t="s">
        <v>93</v>
      </c>
    </row>
    <row r="17738" spans="1:8" x14ac:dyDescent="0.25">
      <c r="A17738" t="s">
        <v>512</v>
      </c>
      <c r="B17738" t="s">
        <v>1437</v>
      </c>
      <c r="C17738" t="s">
        <v>89</v>
      </c>
      <c r="D17738" t="s">
        <v>89</v>
      </c>
      <c r="E17738" t="s">
        <v>1231</v>
      </c>
      <c r="F17738" t="s">
        <v>89</v>
      </c>
      <c r="G17738" t="s">
        <v>89</v>
      </c>
      <c r="H17738" t="s">
        <v>93</v>
      </c>
    </row>
    <row r="17739" spans="1:8" x14ac:dyDescent="0.25">
      <c r="A17739" t="s">
        <v>512</v>
      </c>
      <c r="B17739" t="s">
        <v>1200</v>
      </c>
      <c r="C17739" t="s">
        <v>89</v>
      </c>
      <c r="D17739" t="s">
        <v>89</v>
      </c>
      <c r="E17739" t="s">
        <v>1131</v>
      </c>
      <c r="F17739" t="s">
        <v>89</v>
      </c>
      <c r="G17739" t="s">
        <v>89</v>
      </c>
      <c r="H17739" t="s">
        <v>93</v>
      </c>
    </row>
    <row r="17740" spans="1:8" x14ac:dyDescent="0.25">
      <c r="A17740" t="s">
        <v>512</v>
      </c>
      <c r="B17740" t="s">
        <v>1201</v>
      </c>
      <c r="C17740" t="s">
        <v>89</v>
      </c>
      <c r="D17740" t="s">
        <v>89</v>
      </c>
      <c r="E17740" t="s">
        <v>1202</v>
      </c>
      <c r="F17740" t="s">
        <v>89</v>
      </c>
      <c r="G17740" t="s">
        <v>89</v>
      </c>
      <c r="H17740" t="s">
        <v>93</v>
      </c>
    </row>
    <row r="17741" spans="1:8" x14ac:dyDescent="0.25">
      <c r="A17741" t="s">
        <v>512</v>
      </c>
      <c r="B17741" t="s">
        <v>1130</v>
      </c>
      <c r="C17741" t="s">
        <v>89</v>
      </c>
      <c r="D17741" t="s">
        <v>89</v>
      </c>
      <c r="E17741" t="s">
        <v>1133</v>
      </c>
      <c r="F17741" t="s">
        <v>89</v>
      </c>
      <c r="G17741" t="s">
        <v>89</v>
      </c>
      <c r="H17741" t="s">
        <v>93</v>
      </c>
    </row>
    <row r="17742" spans="1:8" x14ac:dyDescent="0.25">
      <c r="A17742" t="s">
        <v>512</v>
      </c>
      <c r="B17742" t="s">
        <v>1132</v>
      </c>
      <c r="C17742" t="s">
        <v>89</v>
      </c>
      <c r="D17742" t="s">
        <v>89</v>
      </c>
      <c r="E17742" t="s">
        <v>1133</v>
      </c>
      <c r="F17742" t="s">
        <v>89</v>
      </c>
      <c r="G17742" t="s">
        <v>89</v>
      </c>
      <c r="H17742" t="s">
        <v>93</v>
      </c>
    </row>
    <row r="17743" spans="1:8" x14ac:dyDescent="0.25">
      <c r="A17743" t="s">
        <v>512</v>
      </c>
      <c r="B17743" t="s">
        <v>1232</v>
      </c>
      <c r="C17743" t="s">
        <v>89</v>
      </c>
      <c r="D17743" t="s">
        <v>89</v>
      </c>
      <c r="E17743" t="s">
        <v>1335</v>
      </c>
      <c r="F17743" t="s">
        <v>89</v>
      </c>
      <c r="G17743" t="s">
        <v>89</v>
      </c>
      <c r="H17743" t="s">
        <v>93</v>
      </c>
    </row>
    <row r="17744" spans="1:8" x14ac:dyDescent="0.25">
      <c r="A17744" t="s">
        <v>512</v>
      </c>
      <c r="B17744" t="s">
        <v>1138</v>
      </c>
      <c r="C17744" t="s">
        <v>89</v>
      </c>
      <c r="D17744" t="s">
        <v>89</v>
      </c>
      <c r="E17744" t="s">
        <v>1139</v>
      </c>
      <c r="F17744" t="s">
        <v>89</v>
      </c>
      <c r="G17744" t="s">
        <v>89</v>
      </c>
      <c r="H17744" t="s">
        <v>93</v>
      </c>
    </row>
    <row r="17745" spans="1:8" x14ac:dyDescent="0.25">
      <c r="A17745" t="s">
        <v>514</v>
      </c>
      <c r="B17745" t="s">
        <v>12817</v>
      </c>
      <c r="C17745" t="s">
        <v>89</v>
      </c>
      <c r="D17745" t="s">
        <v>12818</v>
      </c>
      <c r="E17745" t="s">
        <v>10619</v>
      </c>
      <c r="F17745" t="s">
        <v>89</v>
      </c>
      <c r="G17745" t="s">
        <v>89</v>
      </c>
      <c r="H17745" t="s">
        <v>93</v>
      </c>
    </row>
    <row r="17746" spans="1:8" x14ac:dyDescent="0.25">
      <c r="A17746" t="s">
        <v>514</v>
      </c>
      <c r="B17746" t="s">
        <v>12819</v>
      </c>
      <c r="C17746" t="s">
        <v>89</v>
      </c>
      <c r="D17746" t="s">
        <v>12820</v>
      </c>
      <c r="E17746" t="s">
        <v>1569</v>
      </c>
      <c r="F17746" t="s">
        <v>89</v>
      </c>
      <c r="G17746" t="s">
        <v>89</v>
      </c>
      <c r="H17746" t="s">
        <v>93</v>
      </c>
    </row>
    <row r="17747" spans="1:8" x14ac:dyDescent="0.25">
      <c r="A17747" t="s">
        <v>514</v>
      </c>
      <c r="B17747" t="s">
        <v>12821</v>
      </c>
      <c r="C17747" t="s">
        <v>89</v>
      </c>
      <c r="D17747" t="s">
        <v>12822</v>
      </c>
      <c r="E17747" t="s">
        <v>2960</v>
      </c>
      <c r="F17747" t="s">
        <v>89</v>
      </c>
      <c r="G17747" t="s">
        <v>89</v>
      </c>
      <c r="H17747" t="s">
        <v>93</v>
      </c>
    </row>
    <row r="17748" spans="1:8" x14ac:dyDescent="0.25">
      <c r="A17748" t="s">
        <v>514</v>
      </c>
      <c r="B17748" t="s">
        <v>12823</v>
      </c>
      <c r="C17748" t="s">
        <v>89</v>
      </c>
      <c r="D17748" t="s">
        <v>12824</v>
      </c>
      <c r="E17748" t="s">
        <v>12825</v>
      </c>
      <c r="F17748" t="s">
        <v>89</v>
      </c>
      <c r="G17748" t="s">
        <v>89</v>
      </c>
      <c r="H17748" t="s">
        <v>93</v>
      </c>
    </row>
    <row r="17749" spans="1:8" x14ac:dyDescent="0.25">
      <c r="A17749" t="s">
        <v>514</v>
      </c>
      <c r="B17749" t="s">
        <v>12826</v>
      </c>
      <c r="C17749" t="s">
        <v>89</v>
      </c>
      <c r="D17749" t="s">
        <v>12827</v>
      </c>
      <c r="E17749" t="s">
        <v>12828</v>
      </c>
      <c r="F17749" t="s">
        <v>89</v>
      </c>
      <c r="G17749" t="s">
        <v>89</v>
      </c>
      <c r="H17749" t="s">
        <v>93</v>
      </c>
    </row>
    <row r="17750" spans="1:8" x14ac:dyDescent="0.25">
      <c r="A17750" t="s">
        <v>514</v>
      </c>
      <c r="B17750" t="s">
        <v>12829</v>
      </c>
      <c r="C17750" t="s">
        <v>89</v>
      </c>
      <c r="D17750" t="s">
        <v>12830</v>
      </c>
      <c r="E17750" t="s">
        <v>12831</v>
      </c>
      <c r="F17750" t="s">
        <v>89</v>
      </c>
      <c r="G17750" t="s">
        <v>89</v>
      </c>
      <c r="H17750" t="s">
        <v>93</v>
      </c>
    </row>
    <row r="17751" spans="1:8" x14ac:dyDescent="0.25">
      <c r="A17751" t="s">
        <v>514</v>
      </c>
      <c r="B17751" t="s">
        <v>12832</v>
      </c>
      <c r="C17751" t="s">
        <v>89</v>
      </c>
      <c r="D17751" t="s">
        <v>12833</v>
      </c>
      <c r="E17751" t="s">
        <v>12834</v>
      </c>
      <c r="F17751" t="s">
        <v>89</v>
      </c>
      <c r="G17751" t="s">
        <v>89</v>
      </c>
      <c r="H17751" t="s">
        <v>93</v>
      </c>
    </row>
    <row r="17752" spans="1:8" x14ac:dyDescent="0.25">
      <c r="A17752" t="s">
        <v>514</v>
      </c>
      <c r="B17752" t="s">
        <v>12835</v>
      </c>
      <c r="C17752" t="s">
        <v>89</v>
      </c>
      <c r="D17752" t="s">
        <v>12836</v>
      </c>
      <c r="E17752" t="s">
        <v>12837</v>
      </c>
      <c r="F17752" t="s">
        <v>89</v>
      </c>
      <c r="G17752" t="s">
        <v>89</v>
      </c>
      <c r="H17752" t="s">
        <v>93</v>
      </c>
    </row>
    <row r="17753" spans="1:8" x14ac:dyDescent="0.25">
      <c r="A17753" t="s">
        <v>514</v>
      </c>
      <c r="B17753" t="s">
        <v>12838</v>
      </c>
      <c r="C17753" t="s">
        <v>89</v>
      </c>
      <c r="D17753" t="s">
        <v>12839</v>
      </c>
      <c r="E17753" t="s">
        <v>12840</v>
      </c>
      <c r="F17753" t="s">
        <v>89</v>
      </c>
      <c r="G17753" t="s">
        <v>89</v>
      </c>
      <c r="H17753" t="s">
        <v>93</v>
      </c>
    </row>
    <row r="17754" spans="1:8" x14ac:dyDescent="0.25">
      <c r="A17754" t="s">
        <v>514</v>
      </c>
      <c r="B17754" t="s">
        <v>12841</v>
      </c>
      <c r="C17754" t="s">
        <v>89</v>
      </c>
      <c r="D17754" t="s">
        <v>12842</v>
      </c>
      <c r="E17754" t="s">
        <v>12843</v>
      </c>
      <c r="F17754" t="s">
        <v>89</v>
      </c>
      <c r="G17754" t="s">
        <v>89</v>
      </c>
      <c r="H17754" t="s">
        <v>93</v>
      </c>
    </row>
    <row r="17755" spans="1:8" x14ac:dyDescent="0.25">
      <c r="A17755" t="s">
        <v>514</v>
      </c>
      <c r="B17755" t="s">
        <v>12844</v>
      </c>
      <c r="C17755" t="s">
        <v>89</v>
      </c>
      <c r="D17755" t="s">
        <v>12845</v>
      </c>
      <c r="E17755" t="s">
        <v>1907</v>
      </c>
      <c r="F17755" t="s">
        <v>89</v>
      </c>
      <c r="G17755" t="s">
        <v>89</v>
      </c>
      <c r="H17755" t="s">
        <v>93</v>
      </c>
    </row>
    <row r="17756" spans="1:8" x14ac:dyDescent="0.25">
      <c r="A17756" t="s">
        <v>514</v>
      </c>
      <c r="B17756" t="s">
        <v>12846</v>
      </c>
      <c r="C17756" t="s">
        <v>89</v>
      </c>
      <c r="D17756" t="s">
        <v>12847</v>
      </c>
      <c r="E17756" t="s">
        <v>1582</v>
      </c>
      <c r="F17756" t="s">
        <v>89</v>
      </c>
      <c r="G17756" t="s">
        <v>89</v>
      </c>
      <c r="H17756" t="s">
        <v>93</v>
      </c>
    </row>
    <row r="17757" spans="1:8" x14ac:dyDescent="0.25">
      <c r="A17757" t="s">
        <v>514</v>
      </c>
      <c r="B17757" t="s">
        <v>12848</v>
      </c>
      <c r="C17757" t="s">
        <v>89</v>
      </c>
      <c r="D17757" t="s">
        <v>12849</v>
      </c>
      <c r="E17757" t="s">
        <v>4376</v>
      </c>
      <c r="F17757" t="s">
        <v>89</v>
      </c>
      <c r="G17757" t="s">
        <v>89</v>
      </c>
      <c r="H17757" t="s">
        <v>93</v>
      </c>
    </row>
    <row r="17758" spans="1:8" x14ac:dyDescent="0.25">
      <c r="A17758" t="s">
        <v>514</v>
      </c>
      <c r="B17758" t="s">
        <v>12850</v>
      </c>
      <c r="C17758" t="s">
        <v>89</v>
      </c>
      <c r="D17758" t="s">
        <v>12851</v>
      </c>
      <c r="E17758" t="s">
        <v>4589</v>
      </c>
      <c r="F17758" t="s">
        <v>89</v>
      </c>
      <c r="G17758" t="s">
        <v>89</v>
      </c>
      <c r="H17758" t="s">
        <v>93</v>
      </c>
    </row>
    <row r="17759" spans="1:8" x14ac:dyDescent="0.25">
      <c r="A17759" t="s">
        <v>514</v>
      </c>
      <c r="B17759" t="s">
        <v>12852</v>
      </c>
      <c r="C17759" t="s">
        <v>89</v>
      </c>
      <c r="D17759" t="s">
        <v>12853</v>
      </c>
      <c r="E17759" t="s">
        <v>4438</v>
      </c>
      <c r="F17759" t="s">
        <v>89</v>
      </c>
      <c r="G17759" t="s">
        <v>89</v>
      </c>
      <c r="H17759" t="s">
        <v>93</v>
      </c>
    </row>
    <row r="17760" spans="1:8" x14ac:dyDescent="0.25">
      <c r="A17760" t="s">
        <v>514</v>
      </c>
      <c r="B17760" t="s">
        <v>12854</v>
      </c>
      <c r="C17760" t="s">
        <v>89</v>
      </c>
      <c r="D17760" t="s">
        <v>12855</v>
      </c>
      <c r="E17760" t="s">
        <v>4438</v>
      </c>
      <c r="F17760" t="s">
        <v>89</v>
      </c>
      <c r="G17760" t="s">
        <v>89</v>
      </c>
      <c r="H17760" t="s">
        <v>93</v>
      </c>
    </row>
    <row r="17761" spans="1:8" x14ac:dyDescent="0.25">
      <c r="A17761" t="s">
        <v>514</v>
      </c>
      <c r="B17761" t="s">
        <v>12856</v>
      </c>
      <c r="C17761" t="s">
        <v>89</v>
      </c>
      <c r="D17761" t="s">
        <v>12857</v>
      </c>
      <c r="E17761" t="s">
        <v>4428</v>
      </c>
      <c r="F17761" t="s">
        <v>89</v>
      </c>
      <c r="G17761" t="s">
        <v>89</v>
      </c>
      <c r="H17761" t="s">
        <v>93</v>
      </c>
    </row>
    <row r="17762" spans="1:8" x14ac:dyDescent="0.25">
      <c r="A17762" t="s">
        <v>514</v>
      </c>
      <c r="B17762" t="s">
        <v>12858</v>
      </c>
      <c r="C17762" t="s">
        <v>89</v>
      </c>
      <c r="D17762" t="s">
        <v>12859</v>
      </c>
      <c r="E17762" t="s">
        <v>4428</v>
      </c>
      <c r="F17762" t="s">
        <v>89</v>
      </c>
      <c r="G17762" t="s">
        <v>89</v>
      </c>
      <c r="H17762" t="s">
        <v>93</v>
      </c>
    </row>
    <row r="17763" spans="1:8" x14ac:dyDescent="0.25">
      <c r="A17763" t="s">
        <v>514</v>
      </c>
      <c r="B17763" t="s">
        <v>12860</v>
      </c>
      <c r="C17763" t="s">
        <v>89</v>
      </c>
      <c r="D17763" t="s">
        <v>12861</v>
      </c>
      <c r="E17763" t="s">
        <v>4438</v>
      </c>
      <c r="F17763" t="s">
        <v>89</v>
      </c>
      <c r="G17763" t="s">
        <v>89</v>
      </c>
      <c r="H17763" t="s">
        <v>93</v>
      </c>
    </row>
    <row r="17764" spans="1:8" x14ac:dyDescent="0.25">
      <c r="A17764" t="s">
        <v>514</v>
      </c>
      <c r="B17764" t="s">
        <v>12862</v>
      </c>
      <c r="C17764" t="s">
        <v>89</v>
      </c>
      <c r="D17764" t="s">
        <v>12863</v>
      </c>
      <c r="E17764" t="s">
        <v>6870</v>
      </c>
      <c r="F17764" t="s">
        <v>89</v>
      </c>
      <c r="G17764" t="s">
        <v>89</v>
      </c>
      <c r="H17764" t="s">
        <v>93</v>
      </c>
    </row>
    <row r="17765" spans="1:8" x14ac:dyDescent="0.25">
      <c r="A17765" t="s">
        <v>514</v>
      </c>
      <c r="B17765" t="s">
        <v>12864</v>
      </c>
      <c r="C17765" t="s">
        <v>89</v>
      </c>
      <c r="D17765" t="s">
        <v>12865</v>
      </c>
      <c r="E17765" t="s">
        <v>12866</v>
      </c>
      <c r="F17765" t="s">
        <v>89</v>
      </c>
      <c r="G17765" t="s">
        <v>89</v>
      </c>
      <c r="H17765" t="s">
        <v>93</v>
      </c>
    </row>
    <row r="17766" spans="1:8" x14ac:dyDescent="0.25">
      <c r="A17766" t="s">
        <v>514</v>
      </c>
      <c r="B17766" t="s">
        <v>12867</v>
      </c>
      <c r="C17766" t="s">
        <v>89</v>
      </c>
      <c r="D17766" t="s">
        <v>12868</v>
      </c>
      <c r="E17766" t="s">
        <v>4854</v>
      </c>
      <c r="F17766" t="s">
        <v>89</v>
      </c>
      <c r="G17766" t="s">
        <v>89</v>
      </c>
      <c r="H17766" t="s">
        <v>93</v>
      </c>
    </row>
    <row r="17767" spans="1:8" x14ac:dyDescent="0.25">
      <c r="A17767" t="s">
        <v>514</v>
      </c>
      <c r="B17767" t="s">
        <v>12100</v>
      </c>
      <c r="C17767" t="s">
        <v>89</v>
      </c>
      <c r="D17767" t="s">
        <v>12869</v>
      </c>
      <c r="E17767" t="s">
        <v>6932</v>
      </c>
      <c r="F17767" t="s">
        <v>89</v>
      </c>
      <c r="G17767" t="s">
        <v>89</v>
      </c>
      <c r="H17767" t="s">
        <v>93</v>
      </c>
    </row>
    <row r="17768" spans="1:8" x14ac:dyDescent="0.25">
      <c r="A17768" t="s">
        <v>514</v>
      </c>
      <c r="B17768" t="s">
        <v>12870</v>
      </c>
      <c r="C17768" t="s">
        <v>89</v>
      </c>
      <c r="D17768" t="s">
        <v>12871</v>
      </c>
      <c r="E17768" t="s">
        <v>6617</v>
      </c>
      <c r="F17768" t="s">
        <v>89</v>
      </c>
      <c r="G17768" t="s">
        <v>89</v>
      </c>
      <c r="H17768" t="s">
        <v>93</v>
      </c>
    </row>
    <row r="17769" spans="1:8" x14ac:dyDescent="0.25">
      <c r="A17769" t="s">
        <v>514</v>
      </c>
      <c r="B17769" t="s">
        <v>12872</v>
      </c>
      <c r="C17769" t="s">
        <v>89</v>
      </c>
      <c r="D17769" t="s">
        <v>12873</v>
      </c>
      <c r="E17769" t="s">
        <v>4373</v>
      </c>
      <c r="F17769" t="s">
        <v>89</v>
      </c>
      <c r="G17769" t="s">
        <v>89</v>
      </c>
      <c r="H17769" t="s">
        <v>93</v>
      </c>
    </row>
    <row r="17770" spans="1:8" x14ac:dyDescent="0.25">
      <c r="A17770" t="s">
        <v>514</v>
      </c>
      <c r="B17770" t="s">
        <v>12874</v>
      </c>
      <c r="C17770" t="s">
        <v>89</v>
      </c>
      <c r="D17770" t="s">
        <v>12875</v>
      </c>
      <c r="E17770" t="s">
        <v>4479</v>
      </c>
      <c r="F17770" t="s">
        <v>89</v>
      </c>
      <c r="G17770" t="s">
        <v>89</v>
      </c>
      <c r="H17770" t="s">
        <v>93</v>
      </c>
    </row>
    <row r="17771" spans="1:8" x14ac:dyDescent="0.25">
      <c r="A17771" t="s">
        <v>514</v>
      </c>
      <c r="B17771" t="s">
        <v>12876</v>
      </c>
      <c r="C17771" t="s">
        <v>89</v>
      </c>
      <c r="D17771" t="s">
        <v>12877</v>
      </c>
      <c r="E17771" t="s">
        <v>2179</v>
      </c>
      <c r="F17771" t="s">
        <v>89</v>
      </c>
      <c r="G17771" t="s">
        <v>89</v>
      </c>
      <c r="H17771" t="s">
        <v>93</v>
      </c>
    </row>
    <row r="17772" spans="1:8" x14ac:dyDescent="0.25">
      <c r="A17772" t="s">
        <v>514</v>
      </c>
      <c r="B17772" t="s">
        <v>4484</v>
      </c>
      <c r="C17772" t="s">
        <v>89</v>
      </c>
      <c r="D17772" t="s">
        <v>12878</v>
      </c>
      <c r="E17772" t="s">
        <v>4479</v>
      </c>
      <c r="F17772" t="s">
        <v>89</v>
      </c>
      <c r="G17772" t="s">
        <v>89</v>
      </c>
      <c r="H17772" t="s">
        <v>93</v>
      </c>
    </row>
    <row r="17773" spans="1:8" x14ac:dyDescent="0.25">
      <c r="A17773" t="s">
        <v>514</v>
      </c>
      <c r="B17773" t="s">
        <v>12879</v>
      </c>
      <c r="C17773" t="s">
        <v>89</v>
      </c>
      <c r="D17773" t="s">
        <v>12880</v>
      </c>
      <c r="E17773" t="s">
        <v>10861</v>
      </c>
      <c r="F17773" t="s">
        <v>89</v>
      </c>
      <c r="G17773" t="s">
        <v>89</v>
      </c>
      <c r="H17773" t="s">
        <v>93</v>
      </c>
    </row>
    <row r="17774" spans="1:8" x14ac:dyDescent="0.25">
      <c r="A17774" t="s">
        <v>514</v>
      </c>
      <c r="B17774" t="s">
        <v>12881</v>
      </c>
      <c r="C17774" t="s">
        <v>89</v>
      </c>
      <c r="D17774" t="s">
        <v>12882</v>
      </c>
      <c r="E17774" t="s">
        <v>4491</v>
      </c>
      <c r="F17774" t="s">
        <v>89</v>
      </c>
      <c r="G17774" t="s">
        <v>89</v>
      </c>
      <c r="H17774" t="s">
        <v>93</v>
      </c>
    </row>
    <row r="17775" spans="1:8" x14ac:dyDescent="0.25">
      <c r="A17775" t="s">
        <v>514</v>
      </c>
      <c r="B17775" t="s">
        <v>12883</v>
      </c>
      <c r="C17775" t="s">
        <v>89</v>
      </c>
      <c r="D17775" t="s">
        <v>12884</v>
      </c>
      <c r="E17775" t="s">
        <v>4428</v>
      </c>
      <c r="F17775" t="s">
        <v>89</v>
      </c>
      <c r="G17775" t="s">
        <v>89</v>
      </c>
      <c r="H17775" t="s">
        <v>93</v>
      </c>
    </row>
    <row r="17776" spans="1:8" x14ac:dyDescent="0.25">
      <c r="A17776" t="s">
        <v>514</v>
      </c>
      <c r="B17776" t="s">
        <v>12885</v>
      </c>
      <c r="C17776" t="s">
        <v>89</v>
      </c>
      <c r="D17776" t="s">
        <v>12886</v>
      </c>
      <c r="E17776" t="s">
        <v>4479</v>
      </c>
      <c r="F17776" t="s">
        <v>89</v>
      </c>
      <c r="G17776" t="s">
        <v>89</v>
      </c>
      <c r="H17776" t="s">
        <v>93</v>
      </c>
    </row>
    <row r="17777" spans="1:8" x14ac:dyDescent="0.25">
      <c r="A17777" t="s">
        <v>514</v>
      </c>
      <c r="B17777" t="s">
        <v>12887</v>
      </c>
      <c r="C17777" t="s">
        <v>89</v>
      </c>
      <c r="D17777" t="s">
        <v>12888</v>
      </c>
      <c r="E17777" t="s">
        <v>4448</v>
      </c>
      <c r="F17777" t="s">
        <v>89</v>
      </c>
      <c r="G17777" t="s">
        <v>89</v>
      </c>
      <c r="H17777" t="s">
        <v>93</v>
      </c>
    </row>
    <row r="17778" spans="1:8" x14ac:dyDescent="0.25">
      <c r="A17778" t="s">
        <v>514</v>
      </c>
      <c r="B17778" t="s">
        <v>12889</v>
      </c>
      <c r="C17778" t="s">
        <v>89</v>
      </c>
      <c r="D17778" t="s">
        <v>12890</v>
      </c>
      <c r="E17778" t="s">
        <v>4518</v>
      </c>
      <c r="F17778" t="s">
        <v>89</v>
      </c>
      <c r="G17778" t="s">
        <v>89</v>
      </c>
      <c r="H17778" t="s">
        <v>93</v>
      </c>
    </row>
    <row r="17779" spans="1:8" x14ac:dyDescent="0.25">
      <c r="A17779" t="s">
        <v>514</v>
      </c>
      <c r="B17779" t="s">
        <v>12891</v>
      </c>
      <c r="C17779" t="s">
        <v>89</v>
      </c>
      <c r="D17779" t="s">
        <v>12892</v>
      </c>
      <c r="E17779" t="s">
        <v>4428</v>
      </c>
      <c r="F17779" t="s">
        <v>89</v>
      </c>
      <c r="G17779" t="s">
        <v>89</v>
      </c>
      <c r="H17779" t="s">
        <v>93</v>
      </c>
    </row>
    <row r="17780" spans="1:8" x14ac:dyDescent="0.25">
      <c r="A17780" t="s">
        <v>514</v>
      </c>
      <c r="B17780" t="s">
        <v>12893</v>
      </c>
      <c r="C17780" t="s">
        <v>89</v>
      </c>
      <c r="D17780" t="s">
        <v>12894</v>
      </c>
      <c r="E17780" t="s">
        <v>7159</v>
      </c>
      <c r="F17780" t="s">
        <v>89</v>
      </c>
      <c r="G17780" t="s">
        <v>89</v>
      </c>
      <c r="H17780" t="s">
        <v>93</v>
      </c>
    </row>
    <row r="17781" spans="1:8" x14ac:dyDescent="0.25">
      <c r="A17781" t="s">
        <v>514</v>
      </c>
      <c r="B17781" t="s">
        <v>12895</v>
      </c>
      <c r="C17781" t="s">
        <v>89</v>
      </c>
      <c r="D17781" t="s">
        <v>12896</v>
      </c>
      <c r="E17781" t="s">
        <v>4448</v>
      </c>
      <c r="F17781" t="s">
        <v>89</v>
      </c>
      <c r="G17781" t="s">
        <v>89</v>
      </c>
      <c r="H17781" t="s">
        <v>93</v>
      </c>
    </row>
    <row r="17782" spans="1:8" x14ac:dyDescent="0.25">
      <c r="A17782" t="s">
        <v>514</v>
      </c>
      <c r="B17782" t="s">
        <v>12897</v>
      </c>
      <c r="C17782" t="s">
        <v>89</v>
      </c>
      <c r="D17782" t="s">
        <v>12898</v>
      </c>
      <c r="E17782" t="s">
        <v>4448</v>
      </c>
      <c r="F17782" t="s">
        <v>89</v>
      </c>
      <c r="G17782" t="s">
        <v>89</v>
      </c>
      <c r="H17782" t="s">
        <v>93</v>
      </c>
    </row>
    <row r="17783" spans="1:8" x14ac:dyDescent="0.25">
      <c r="A17783" t="s">
        <v>514</v>
      </c>
      <c r="B17783" t="s">
        <v>12899</v>
      </c>
      <c r="C17783" t="s">
        <v>89</v>
      </c>
      <c r="D17783" t="s">
        <v>12900</v>
      </c>
      <c r="E17783" t="s">
        <v>4518</v>
      </c>
      <c r="F17783" t="s">
        <v>89</v>
      </c>
      <c r="G17783" t="s">
        <v>89</v>
      </c>
      <c r="H17783" t="s">
        <v>93</v>
      </c>
    </row>
    <row r="17784" spans="1:8" x14ac:dyDescent="0.25">
      <c r="A17784" t="s">
        <v>514</v>
      </c>
      <c r="B17784" t="s">
        <v>12901</v>
      </c>
      <c r="C17784" t="s">
        <v>89</v>
      </c>
      <c r="D17784" t="s">
        <v>12902</v>
      </c>
      <c r="E17784" t="s">
        <v>4539</v>
      </c>
      <c r="F17784" t="s">
        <v>89</v>
      </c>
      <c r="G17784" t="s">
        <v>89</v>
      </c>
      <c r="H17784" t="s">
        <v>93</v>
      </c>
    </row>
    <row r="17785" spans="1:8" x14ac:dyDescent="0.25">
      <c r="A17785" t="s">
        <v>514</v>
      </c>
      <c r="B17785" t="s">
        <v>2189</v>
      </c>
      <c r="C17785" t="s">
        <v>89</v>
      </c>
      <c r="D17785" t="s">
        <v>12903</v>
      </c>
      <c r="E17785" t="s">
        <v>1760</v>
      </c>
      <c r="F17785" t="s">
        <v>89</v>
      </c>
      <c r="G17785" t="s">
        <v>89</v>
      </c>
      <c r="H17785" t="s">
        <v>93</v>
      </c>
    </row>
    <row r="17786" spans="1:8" x14ac:dyDescent="0.25">
      <c r="A17786" t="s">
        <v>514</v>
      </c>
      <c r="B17786" t="s">
        <v>12904</v>
      </c>
      <c r="C17786" t="s">
        <v>89</v>
      </c>
      <c r="D17786" t="s">
        <v>12905</v>
      </c>
      <c r="E17786" t="s">
        <v>4399</v>
      </c>
      <c r="F17786" t="s">
        <v>89</v>
      </c>
      <c r="G17786" t="s">
        <v>89</v>
      </c>
      <c r="H17786" t="s">
        <v>93</v>
      </c>
    </row>
    <row r="17787" spans="1:8" x14ac:dyDescent="0.25">
      <c r="A17787" t="s">
        <v>514</v>
      </c>
      <c r="B17787" t="s">
        <v>12906</v>
      </c>
      <c r="C17787" t="s">
        <v>89</v>
      </c>
      <c r="D17787" t="s">
        <v>12907</v>
      </c>
      <c r="E17787" t="s">
        <v>4557</v>
      </c>
      <c r="F17787" t="s">
        <v>89</v>
      </c>
      <c r="G17787" t="s">
        <v>89</v>
      </c>
      <c r="H17787" t="s">
        <v>93</v>
      </c>
    </row>
    <row r="17788" spans="1:8" x14ac:dyDescent="0.25">
      <c r="A17788" t="s">
        <v>514</v>
      </c>
      <c r="B17788" t="s">
        <v>12908</v>
      </c>
      <c r="C17788" t="s">
        <v>89</v>
      </c>
      <c r="D17788" t="s">
        <v>12909</v>
      </c>
      <c r="E17788" t="s">
        <v>4468</v>
      </c>
      <c r="F17788" t="s">
        <v>89</v>
      </c>
      <c r="G17788" t="s">
        <v>89</v>
      </c>
      <c r="H17788" t="s">
        <v>93</v>
      </c>
    </row>
    <row r="17789" spans="1:8" x14ac:dyDescent="0.25">
      <c r="A17789" t="s">
        <v>514</v>
      </c>
      <c r="B17789" t="s">
        <v>12910</v>
      </c>
      <c r="C17789" t="s">
        <v>89</v>
      </c>
      <c r="D17789" t="s">
        <v>12911</v>
      </c>
      <c r="E17789" t="s">
        <v>4530</v>
      </c>
      <c r="F17789" t="s">
        <v>89</v>
      </c>
      <c r="G17789" t="s">
        <v>89</v>
      </c>
      <c r="H17789" t="s">
        <v>93</v>
      </c>
    </row>
    <row r="17790" spans="1:8" x14ac:dyDescent="0.25">
      <c r="A17790" t="s">
        <v>514</v>
      </c>
      <c r="B17790" t="s">
        <v>12912</v>
      </c>
      <c r="C17790" t="s">
        <v>89</v>
      </c>
      <c r="D17790" t="s">
        <v>12913</v>
      </c>
      <c r="E17790" t="s">
        <v>4548</v>
      </c>
      <c r="F17790" t="s">
        <v>89</v>
      </c>
      <c r="G17790" t="s">
        <v>89</v>
      </c>
      <c r="H17790" t="s">
        <v>93</v>
      </c>
    </row>
    <row r="17791" spans="1:8" x14ac:dyDescent="0.25">
      <c r="A17791" t="s">
        <v>514</v>
      </c>
      <c r="B17791" t="s">
        <v>12914</v>
      </c>
      <c r="C17791" t="s">
        <v>89</v>
      </c>
      <c r="D17791" t="s">
        <v>12915</v>
      </c>
      <c r="E17791" t="s">
        <v>4548</v>
      </c>
      <c r="F17791" t="s">
        <v>89</v>
      </c>
      <c r="G17791" t="s">
        <v>89</v>
      </c>
      <c r="H17791" t="s">
        <v>93</v>
      </c>
    </row>
    <row r="17792" spans="1:8" x14ac:dyDescent="0.25">
      <c r="A17792" t="s">
        <v>514</v>
      </c>
      <c r="B17792" t="s">
        <v>12916</v>
      </c>
      <c r="C17792" t="s">
        <v>89</v>
      </c>
      <c r="D17792" t="s">
        <v>12917</v>
      </c>
      <c r="E17792" t="s">
        <v>4539</v>
      </c>
      <c r="F17792" t="s">
        <v>89</v>
      </c>
      <c r="G17792" t="s">
        <v>89</v>
      </c>
      <c r="H17792" t="s">
        <v>93</v>
      </c>
    </row>
    <row r="17793" spans="1:8" x14ac:dyDescent="0.25">
      <c r="A17793" t="s">
        <v>514</v>
      </c>
      <c r="B17793" t="s">
        <v>12918</v>
      </c>
      <c r="C17793" t="s">
        <v>89</v>
      </c>
      <c r="D17793" t="s">
        <v>12919</v>
      </c>
      <c r="E17793" t="s">
        <v>4539</v>
      </c>
      <c r="F17793" t="s">
        <v>89</v>
      </c>
      <c r="G17793" t="s">
        <v>89</v>
      </c>
      <c r="H17793" t="s">
        <v>93</v>
      </c>
    </row>
    <row r="17794" spans="1:8" x14ac:dyDescent="0.25">
      <c r="A17794" t="s">
        <v>514</v>
      </c>
      <c r="B17794" t="s">
        <v>12920</v>
      </c>
      <c r="C17794" t="s">
        <v>89</v>
      </c>
      <c r="D17794" t="s">
        <v>89</v>
      </c>
      <c r="E17794" t="s">
        <v>4539</v>
      </c>
      <c r="F17794" t="s">
        <v>89</v>
      </c>
      <c r="G17794" t="s">
        <v>89</v>
      </c>
      <c r="H17794" t="s">
        <v>93</v>
      </c>
    </row>
    <row r="17795" spans="1:8" x14ac:dyDescent="0.25">
      <c r="A17795" t="s">
        <v>514</v>
      </c>
      <c r="B17795" t="s">
        <v>12921</v>
      </c>
      <c r="C17795" t="s">
        <v>89</v>
      </c>
      <c r="D17795" t="s">
        <v>89</v>
      </c>
      <c r="E17795" t="s">
        <v>4548</v>
      </c>
      <c r="F17795" t="s">
        <v>89</v>
      </c>
      <c r="G17795" t="s">
        <v>89</v>
      </c>
      <c r="H17795" t="s">
        <v>93</v>
      </c>
    </row>
    <row r="17796" spans="1:8" x14ac:dyDescent="0.25">
      <c r="A17796" t="s">
        <v>514</v>
      </c>
      <c r="B17796" t="s">
        <v>12922</v>
      </c>
      <c r="C17796" t="s">
        <v>89</v>
      </c>
      <c r="D17796" t="s">
        <v>12923</v>
      </c>
      <c r="E17796" t="s">
        <v>4548</v>
      </c>
      <c r="F17796" t="s">
        <v>89</v>
      </c>
      <c r="G17796" t="s">
        <v>89</v>
      </c>
      <c r="H17796" t="s">
        <v>93</v>
      </c>
    </row>
    <row r="17797" spans="1:8" x14ac:dyDescent="0.25">
      <c r="A17797" t="s">
        <v>514</v>
      </c>
      <c r="B17797" t="s">
        <v>12924</v>
      </c>
      <c r="C17797" t="s">
        <v>89</v>
      </c>
      <c r="D17797" t="s">
        <v>89</v>
      </c>
      <c r="E17797" t="s">
        <v>4557</v>
      </c>
      <c r="F17797" t="s">
        <v>89</v>
      </c>
      <c r="G17797" t="s">
        <v>89</v>
      </c>
      <c r="H17797" t="s">
        <v>93</v>
      </c>
    </row>
    <row r="17798" spans="1:8" x14ac:dyDescent="0.25">
      <c r="A17798" t="s">
        <v>514</v>
      </c>
      <c r="B17798" t="s">
        <v>12925</v>
      </c>
      <c r="C17798" t="s">
        <v>89</v>
      </c>
      <c r="D17798" t="s">
        <v>89</v>
      </c>
      <c r="E17798" t="s">
        <v>7272</v>
      </c>
      <c r="F17798" t="s">
        <v>89</v>
      </c>
      <c r="G17798" t="s">
        <v>89</v>
      </c>
      <c r="H17798" t="s">
        <v>93</v>
      </c>
    </row>
    <row r="17799" spans="1:8" x14ac:dyDescent="0.25">
      <c r="A17799" t="s">
        <v>514</v>
      </c>
      <c r="B17799" t="s">
        <v>12926</v>
      </c>
      <c r="C17799" t="s">
        <v>89</v>
      </c>
      <c r="D17799" t="s">
        <v>89</v>
      </c>
      <c r="E17799" t="s">
        <v>4548</v>
      </c>
      <c r="F17799" t="s">
        <v>89</v>
      </c>
      <c r="G17799" t="s">
        <v>89</v>
      </c>
      <c r="H17799" t="s">
        <v>93</v>
      </c>
    </row>
    <row r="17800" spans="1:8" x14ac:dyDescent="0.25">
      <c r="A17800" t="s">
        <v>514</v>
      </c>
      <c r="B17800" t="s">
        <v>12927</v>
      </c>
      <c r="C17800" t="s">
        <v>89</v>
      </c>
      <c r="D17800" t="s">
        <v>89</v>
      </c>
      <c r="E17800" t="s">
        <v>4448</v>
      </c>
      <c r="F17800" t="s">
        <v>89</v>
      </c>
      <c r="G17800" t="s">
        <v>89</v>
      </c>
      <c r="H17800" t="s">
        <v>93</v>
      </c>
    </row>
    <row r="17801" spans="1:8" x14ac:dyDescent="0.25">
      <c r="A17801" t="s">
        <v>514</v>
      </c>
      <c r="B17801" t="s">
        <v>12928</v>
      </c>
      <c r="C17801" t="s">
        <v>89</v>
      </c>
      <c r="D17801" t="s">
        <v>89</v>
      </c>
      <c r="E17801" t="s">
        <v>4539</v>
      </c>
      <c r="F17801" t="s">
        <v>89</v>
      </c>
      <c r="G17801" t="s">
        <v>89</v>
      </c>
      <c r="H17801" t="s">
        <v>93</v>
      </c>
    </row>
    <row r="17802" spans="1:8" x14ac:dyDescent="0.25">
      <c r="A17802" t="s">
        <v>514</v>
      </c>
      <c r="B17802" t="s">
        <v>12929</v>
      </c>
      <c r="C17802" t="s">
        <v>89</v>
      </c>
      <c r="D17802" t="s">
        <v>89</v>
      </c>
      <c r="E17802" t="s">
        <v>4620</v>
      </c>
      <c r="F17802" t="s">
        <v>89</v>
      </c>
      <c r="G17802" t="s">
        <v>89</v>
      </c>
      <c r="H17802" t="s">
        <v>93</v>
      </c>
    </row>
    <row r="17803" spans="1:8" x14ac:dyDescent="0.25">
      <c r="A17803" t="s">
        <v>514</v>
      </c>
      <c r="B17803" t="s">
        <v>12930</v>
      </c>
      <c r="C17803" t="s">
        <v>89</v>
      </c>
      <c r="D17803" t="s">
        <v>89</v>
      </c>
      <c r="E17803" t="s">
        <v>4539</v>
      </c>
      <c r="F17803" t="s">
        <v>89</v>
      </c>
      <c r="G17803" t="s">
        <v>89</v>
      </c>
      <c r="H17803" t="s">
        <v>93</v>
      </c>
    </row>
    <row r="17804" spans="1:8" x14ac:dyDescent="0.25">
      <c r="A17804" t="s">
        <v>514</v>
      </c>
      <c r="B17804" t="s">
        <v>12931</v>
      </c>
      <c r="C17804" t="s">
        <v>89</v>
      </c>
      <c r="D17804" t="s">
        <v>89</v>
      </c>
      <c r="E17804" t="s">
        <v>4428</v>
      </c>
      <c r="F17804" t="s">
        <v>89</v>
      </c>
      <c r="G17804" t="s">
        <v>89</v>
      </c>
      <c r="H17804" t="s">
        <v>93</v>
      </c>
    </row>
    <row r="17805" spans="1:8" x14ac:dyDescent="0.25">
      <c r="A17805" t="s">
        <v>514</v>
      </c>
      <c r="B17805" t="s">
        <v>4585</v>
      </c>
      <c r="C17805" t="s">
        <v>89</v>
      </c>
      <c r="D17805" t="s">
        <v>89</v>
      </c>
      <c r="E17805" t="s">
        <v>4539</v>
      </c>
      <c r="F17805" t="s">
        <v>89</v>
      </c>
      <c r="G17805" t="s">
        <v>89</v>
      </c>
      <c r="H17805" t="s">
        <v>93</v>
      </c>
    </row>
    <row r="17806" spans="1:8" x14ac:dyDescent="0.25">
      <c r="A17806" t="s">
        <v>514</v>
      </c>
      <c r="B17806" t="s">
        <v>12932</v>
      </c>
      <c r="C17806" t="s">
        <v>89</v>
      </c>
      <c r="D17806" t="s">
        <v>89</v>
      </c>
      <c r="E17806" t="s">
        <v>4527</v>
      </c>
      <c r="F17806" t="s">
        <v>89</v>
      </c>
      <c r="G17806" t="s">
        <v>89</v>
      </c>
      <c r="H17806" t="s">
        <v>93</v>
      </c>
    </row>
    <row r="17807" spans="1:8" x14ac:dyDescent="0.25">
      <c r="A17807" t="s">
        <v>514</v>
      </c>
      <c r="B17807" t="s">
        <v>12933</v>
      </c>
      <c r="C17807" t="s">
        <v>89</v>
      </c>
      <c r="D17807" t="s">
        <v>89</v>
      </c>
      <c r="E17807" t="s">
        <v>4491</v>
      </c>
      <c r="F17807" t="s">
        <v>89</v>
      </c>
      <c r="G17807" t="s">
        <v>89</v>
      </c>
      <c r="H17807" t="s">
        <v>93</v>
      </c>
    </row>
    <row r="17808" spans="1:8" x14ac:dyDescent="0.25">
      <c r="A17808" t="s">
        <v>514</v>
      </c>
      <c r="B17808" t="s">
        <v>12934</v>
      </c>
      <c r="C17808" t="s">
        <v>89</v>
      </c>
      <c r="D17808" t="s">
        <v>89</v>
      </c>
      <c r="E17808" t="s">
        <v>4473</v>
      </c>
      <c r="F17808" t="s">
        <v>89</v>
      </c>
      <c r="G17808" t="s">
        <v>89</v>
      </c>
      <c r="H17808" t="s">
        <v>93</v>
      </c>
    </row>
    <row r="17809" spans="1:8" x14ac:dyDescent="0.25">
      <c r="A17809" t="s">
        <v>514</v>
      </c>
      <c r="B17809" t="s">
        <v>1714</v>
      </c>
      <c r="C17809" t="s">
        <v>89</v>
      </c>
      <c r="D17809" t="s">
        <v>89</v>
      </c>
      <c r="E17809" t="s">
        <v>4612</v>
      </c>
      <c r="F17809" t="s">
        <v>89</v>
      </c>
      <c r="G17809" t="s">
        <v>89</v>
      </c>
      <c r="H17809" t="s">
        <v>93</v>
      </c>
    </row>
    <row r="17810" spans="1:8" x14ac:dyDescent="0.25">
      <c r="A17810" t="s">
        <v>514</v>
      </c>
      <c r="B17810" t="s">
        <v>1325</v>
      </c>
      <c r="C17810" t="s">
        <v>89</v>
      </c>
      <c r="D17810" t="s">
        <v>89</v>
      </c>
      <c r="E17810" t="s">
        <v>4617</v>
      </c>
      <c r="F17810" t="s">
        <v>89</v>
      </c>
      <c r="G17810" t="s">
        <v>89</v>
      </c>
      <c r="H17810" t="s">
        <v>93</v>
      </c>
    </row>
    <row r="17811" spans="1:8" x14ac:dyDescent="0.25">
      <c r="A17811" t="s">
        <v>514</v>
      </c>
      <c r="B17811" t="s">
        <v>12935</v>
      </c>
      <c r="C17811" t="s">
        <v>89</v>
      </c>
      <c r="D17811" t="s">
        <v>12936</v>
      </c>
      <c r="E17811" t="s">
        <v>4617</v>
      </c>
      <c r="F17811" t="s">
        <v>89</v>
      </c>
      <c r="G17811" t="s">
        <v>89</v>
      </c>
      <c r="H17811" t="s">
        <v>93</v>
      </c>
    </row>
    <row r="17812" spans="1:8" x14ac:dyDescent="0.25">
      <c r="A17812" t="s">
        <v>514</v>
      </c>
      <c r="B17812" t="s">
        <v>12937</v>
      </c>
      <c r="C17812" t="s">
        <v>89</v>
      </c>
      <c r="D17812" t="s">
        <v>89</v>
      </c>
      <c r="E17812" t="s">
        <v>4650</v>
      </c>
      <c r="F17812" t="s">
        <v>89</v>
      </c>
      <c r="G17812" t="s">
        <v>89</v>
      </c>
      <c r="H17812" t="s">
        <v>93</v>
      </c>
    </row>
    <row r="17813" spans="1:8" x14ac:dyDescent="0.25">
      <c r="A17813" t="s">
        <v>514</v>
      </c>
      <c r="B17813" t="s">
        <v>12938</v>
      </c>
      <c r="C17813" t="s">
        <v>89</v>
      </c>
      <c r="D17813" t="s">
        <v>89</v>
      </c>
      <c r="E17813" t="s">
        <v>4615</v>
      </c>
      <c r="F17813" t="s">
        <v>89</v>
      </c>
      <c r="G17813" t="s">
        <v>89</v>
      </c>
      <c r="H17813" t="s">
        <v>93</v>
      </c>
    </row>
    <row r="17814" spans="1:8" x14ac:dyDescent="0.25">
      <c r="A17814" t="s">
        <v>514</v>
      </c>
      <c r="B17814" t="s">
        <v>12939</v>
      </c>
      <c r="C17814" t="s">
        <v>89</v>
      </c>
      <c r="D17814" t="s">
        <v>89</v>
      </c>
      <c r="E17814" t="s">
        <v>12940</v>
      </c>
      <c r="F17814" t="s">
        <v>89</v>
      </c>
      <c r="G17814" t="s">
        <v>89</v>
      </c>
      <c r="H17814" t="s">
        <v>93</v>
      </c>
    </row>
    <row r="17815" spans="1:8" x14ac:dyDescent="0.25">
      <c r="A17815" t="s">
        <v>514</v>
      </c>
      <c r="B17815" t="s">
        <v>12941</v>
      </c>
      <c r="C17815" t="s">
        <v>89</v>
      </c>
      <c r="D17815" t="s">
        <v>89</v>
      </c>
      <c r="E17815" t="s">
        <v>12942</v>
      </c>
      <c r="F17815" t="s">
        <v>89</v>
      </c>
      <c r="G17815" t="s">
        <v>89</v>
      </c>
      <c r="H17815" t="s">
        <v>93</v>
      </c>
    </row>
    <row r="17816" spans="1:8" x14ac:dyDescent="0.25">
      <c r="A17816" t="s">
        <v>514</v>
      </c>
      <c r="B17816" t="s">
        <v>1118</v>
      </c>
      <c r="C17816" t="s">
        <v>89</v>
      </c>
      <c r="D17816" t="s">
        <v>89</v>
      </c>
      <c r="E17816" t="s">
        <v>4670</v>
      </c>
      <c r="F17816" t="s">
        <v>89</v>
      </c>
      <c r="G17816" t="s">
        <v>89</v>
      </c>
      <c r="H17816" t="s">
        <v>93</v>
      </c>
    </row>
    <row r="17817" spans="1:8" x14ac:dyDescent="0.25">
      <c r="A17817" t="s">
        <v>514</v>
      </c>
      <c r="B17817" t="s">
        <v>4666</v>
      </c>
      <c r="C17817" t="s">
        <v>89</v>
      </c>
      <c r="D17817" t="s">
        <v>89</v>
      </c>
      <c r="E17817" t="s">
        <v>4668</v>
      </c>
      <c r="F17817" t="s">
        <v>89</v>
      </c>
      <c r="G17817" t="s">
        <v>89</v>
      </c>
      <c r="H17817" t="s">
        <v>93</v>
      </c>
    </row>
    <row r="17818" spans="1:8" x14ac:dyDescent="0.25">
      <c r="A17818" t="s">
        <v>514</v>
      </c>
      <c r="B17818" t="s">
        <v>1116</v>
      </c>
      <c r="C17818" t="s">
        <v>89</v>
      </c>
      <c r="D17818" t="s">
        <v>89</v>
      </c>
      <c r="E17818" t="s">
        <v>4667</v>
      </c>
      <c r="F17818" t="s">
        <v>89</v>
      </c>
      <c r="G17818" t="s">
        <v>89</v>
      </c>
      <c r="H17818" t="s">
        <v>93</v>
      </c>
    </row>
    <row r="17819" spans="1:8" x14ac:dyDescent="0.25">
      <c r="A17819" t="s">
        <v>514</v>
      </c>
      <c r="B17819" t="s">
        <v>12943</v>
      </c>
      <c r="C17819" t="s">
        <v>89</v>
      </c>
      <c r="D17819" t="s">
        <v>89</v>
      </c>
      <c r="E17819" t="s">
        <v>4661</v>
      </c>
      <c r="F17819" t="s">
        <v>89</v>
      </c>
      <c r="G17819" t="s">
        <v>89</v>
      </c>
      <c r="H17819" t="s">
        <v>93</v>
      </c>
    </row>
    <row r="17820" spans="1:8" x14ac:dyDescent="0.25">
      <c r="A17820" t="s">
        <v>514</v>
      </c>
      <c r="B17820" t="s">
        <v>12944</v>
      </c>
      <c r="C17820" t="s">
        <v>89</v>
      </c>
      <c r="D17820" t="s">
        <v>89</v>
      </c>
      <c r="E17820" t="s">
        <v>8808</v>
      </c>
      <c r="F17820" t="s">
        <v>89</v>
      </c>
      <c r="G17820" t="s">
        <v>89</v>
      </c>
      <c r="H17820" t="s">
        <v>93</v>
      </c>
    </row>
    <row r="17821" spans="1:8" x14ac:dyDescent="0.25">
      <c r="A17821" t="s">
        <v>514</v>
      </c>
      <c r="B17821" t="s">
        <v>12945</v>
      </c>
      <c r="C17821" t="s">
        <v>89</v>
      </c>
      <c r="D17821" t="s">
        <v>89</v>
      </c>
      <c r="E17821" t="s">
        <v>4652</v>
      </c>
      <c r="F17821" t="s">
        <v>89</v>
      </c>
      <c r="G17821" t="s">
        <v>89</v>
      </c>
      <c r="H17821" t="s">
        <v>93</v>
      </c>
    </row>
    <row r="17822" spans="1:8" x14ac:dyDescent="0.25">
      <c r="A17822" t="s">
        <v>514</v>
      </c>
      <c r="B17822" t="s">
        <v>12946</v>
      </c>
      <c r="C17822" t="s">
        <v>89</v>
      </c>
      <c r="D17822" t="s">
        <v>89</v>
      </c>
      <c r="E17822" t="s">
        <v>4650</v>
      </c>
      <c r="F17822" t="s">
        <v>89</v>
      </c>
      <c r="G17822" t="s">
        <v>89</v>
      </c>
      <c r="H17822" t="s">
        <v>93</v>
      </c>
    </row>
    <row r="17823" spans="1:8" x14ac:dyDescent="0.25">
      <c r="A17823" t="s">
        <v>514</v>
      </c>
      <c r="B17823" t="s">
        <v>12947</v>
      </c>
      <c r="C17823" t="s">
        <v>89</v>
      </c>
      <c r="D17823" t="s">
        <v>12948</v>
      </c>
      <c r="E17823" t="s">
        <v>1506</v>
      </c>
      <c r="F17823" t="s">
        <v>89</v>
      </c>
      <c r="G17823" t="s">
        <v>89</v>
      </c>
      <c r="H17823" t="s">
        <v>93</v>
      </c>
    </row>
    <row r="17824" spans="1:8" x14ac:dyDescent="0.25">
      <c r="A17824" t="s">
        <v>514</v>
      </c>
      <c r="B17824" t="s">
        <v>12949</v>
      </c>
      <c r="C17824" t="s">
        <v>89</v>
      </c>
      <c r="D17824" t="s">
        <v>89</v>
      </c>
      <c r="E17824" t="s">
        <v>1272</v>
      </c>
      <c r="F17824" t="s">
        <v>89</v>
      </c>
      <c r="G17824" t="s">
        <v>89</v>
      </c>
      <c r="H17824" t="s">
        <v>93</v>
      </c>
    </row>
    <row r="17825" spans="1:8" x14ac:dyDescent="0.25">
      <c r="A17825" t="s">
        <v>514</v>
      </c>
      <c r="B17825" t="s">
        <v>2629</v>
      </c>
      <c r="C17825" t="s">
        <v>89</v>
      </c>
      <c r="D17825" t="s">
        <v>89</v>
      </c>
      <c r="E17825" t="s">
        <v>1506</v>
      </c>
      <c r="F17825" t="s">
        <v>89</v>
      </c>
      <c r="G17825" t="s">
        <v>89</v>
      </c>
      <c r="H17825" t="s">
        <v>93</v>
      </c>
    </row>
    <row r="17826" spans="1:8" x14ac:dyDescent="0.25">
      <c r="A17826" t="s">
        <v>514</v>
      </c>
      <c r="B17826" t="s">
        <v>12950</v>
      </c>
      <c r="C17826" t="s">
        <v>89</v>
      </c>
      <c r="D17826" t="s">
        <v>89</v>
      </c>
      <c r="E17826" t="s">
        <v>1218</v>
      </c>
      <c r="F17826" t="s">
        <v>89</v>
      </c>
      <c r="G17826" t="s">
        <v>89</v>
      </c>
      <c r="H17826" t="s">
        <v>93</v>
      </c>
    </row>
    <row r="17827" spans="1:8" x14ac:dyDescent="0.25">
      <c r="A17827" t="s">
        <v>514</v>
      </c>
      <c r="B17827" t="s">
        <v>1124</v>
      </c>
      <c r="C17827" t="s">
        <v>89</v>
      </c>
      <c r="D17827" t="s">
        <v>89</v>
      </c>
      <c r="E17827" t="s">
        <v>4667</v>
      </c>
      <c r="F17827" t="s">
        <v>89</v>
      </c>
      <c r="G17827" t="s">
        <v>89</v>
      </c>
      <c r="H17827" t="s">
        <v>93</v>
      </c>
    </row>
    <row r="17828" spans="1:8" x14ac:dyDescent="0.25">
      <c r="A17828" t="s">
        <v>514</v>
      </c>
      <c r="B17828" t="s">
        <v>1125</v>
      </c>
      <c r="C17828" t="s">
        <v>89</v>
      </c>
      <c r="D17828" t="s">
        <v>89</v>
      </c>
      <c r="E17828" t="s">
        <v>4667</v>
      </c>
      <c r="F17828" t="s">
        <v>89</v>
      </c>
      <c r="G17828" t="s">
        <v>89</v>
      </c>
      <c r="H17828" t="s">
        <v>93</v>
      </c>
    </row>
    <row r="17829" spans="1:8" x14ac:dyDescent="0.25">
      <c r="A17829" t="s">
        <v>514</v>
      </c>
      <c r="B17829" t="s">
        <v>4708</v>
      </c>
      <c r="C17829" t="s">
        <v>89</v>
      </c>
      <c r="D17829" t="s">
        <v>12951</v>
      </c>
      <c r="E17829" t="s">
        <v>1267</v>
      </c>
      <c r="F17829" t="s">
        <v>89</v>
      </c>
      <c r="G17829" t="s">
        <v>89</v>
      </c>
      <c r="H17829" t="s">
        <v>93</v>
      </c>
    </row>
    <row r="17830" spans="1:8" x14ac:dyDescent="0.25">
      <c r="A17830" t="s">
        <v>514</v>
      </c>
      <c r="B17830" t="s">
        <v>7371</v>
      </c>
      <c r="C17830" t="s">
        <v>89</v>
      </c>
      <c r="D17830" t="s">
        <v>12952</v>
      </c>
      <c r="E17830" t="s">
        <v>12953</v>
      </c>
      <c r="F17830" t="s">
        <v>89</v>
      </c>
      <c r="G17830" t="s">
        <v>89</v>
      </c>
      <c r="H17830" t="s">
        <v>93</v>
      </c>
    </row>
    <row r="17831" spans="1:8" x14ac:dyDescent="0.25">
      <c r="A17831" t="s">
        <v>514</v>
      </c>
      <c r="B17831" t="s">
        <v>2138</v>
      </c>
      <c r="C17831" t="s">
        <v>89</v>
      </c>
      <c r="D17831" t="s">
        <v>12954</v>
      </c>
      <c r="E17831" t="s">
        <v>12955</v>
      </c>
      <c r="F17831" t="s">
        <v>89</v>
      </c>
      <c r="G17831" t="s">
        <v>89</v>
      </c>
      <c r="H17831" t="s">
        <v>93</v>
      </c>
    </row>
    <row r="17832" spans="1:8" x14ac:dyDescent="0.25">
      <c r="A17832" t="s">
        <v>514</v>
      </c>
      <c r="B17832" t="s">
        <v>12956</v>
      </c>
      <c r="C17832" t="s">
        <v>89</v>
      </c>
      <c r="D17832" t="s">
        <v>89</v>
      </c>
      <c r="E17832" t="s">
        <v>1267</v>
      </c>
      <c r="F17832" t="s">
        <v>89</v>
      </c>
      <c r="G17832" t="s">
        <v>89</v>
      </c>
      <c r="H17832" t="s">
        <v>93</v>
      </c>
    </row>
    <row r="17833" spans="1:8" x14ac:dyDescent="0.25">
      <c r="A17833" t="s">
        <v>514</v>
      </c>
      <c r="B17833" t="s">
        <v>1269</v>
      </c>
      <c r="C17833" t="s">
        <v>89</v>
      </c>
      <c r="D17833" t="s">
        <v>89</v>
      </c>
      <c r="E17833" t="s">
        <v>4668</v>
      </c>
      <c r="F17833" t="s">
        <v>89</v>
      </c>
      <c r="G17833" t="s">
        <v>89</v>
      </c>
      <c r="H17833" t="s">
        <v>93</v>
      </c>
    </row>
    <row r="17834" spans="1:8" x14ac:dyDescent="0.25">
      <c r="A17834" t="s">
        <v>514</v>
      </c>
      <c r="B17834" t="s">
        <v>1270</v>
      </c>
      <c r="C17834" t="s">
        <v>89</v>
      </c>
      <c r="D17834" t="s">
        <v>89</v>
      </c>
      <c r="E17834" t="s">
        <v>4668</v>
      </c>
      <c r="F17834" t="s">
        <v>89</v>
      </c>
      <c r="G17834" t="s">
        <v>89</v>
      </c>
      <c r="H17834" t="s">
        <v>93</v>
      </c>
    </row>
    <row r="17835" spans="1:8" x14ac:dyDescent="0.25">
      <c r="A17835" t="s">
        <v>514</v>
      </c>
      <c r="B17835" t="s">
        <v>3725</v>
      </c>
      <c r="C17835" t="s">
        <v>89</v>
      </c>
      <c r="D17835" t="s">
        <v>89</v>
      </c>
      <c r="E17835" t="s">
        <v>1221</v>
      </c>
      <c r="F17835" t="s">
        <v>89</v>
      </c>
      <c r="G17835" t="s">
        <v>89</v>
      </c>
      <c r="H17835" t="s">
        <v>93</v>
      </c>
    </row>
    <row r="17836" spans="1:8" x14ac:dyDescent="0.25">
      <c r="A17836" t="s">
        <v>514</v>
      </c>
      <c r="B17836" t="s">
        <v>3724</v>
      </c>
      <c r="C17836" t="s">
        <v>89</v>
      </c>
      <c r="D17836" t="s">
        <v>89</v>
      </c>
      <c r="E17836" t="s">
        <v>1221</v>
      </c>
      <c r="F17836" t="s">
        <v>89</v>
      </c>
      <c r="G17836" t="s">
        <v>89</v>
      </c>
      <c r="H17836" t="s">
        <v>93</v>
      </c>
    </row>
    <row r="17837" spans="1:8" x14ac:dyDescent="0.25">
      <c r="A17837" t="s">
        <v>514</v>
      </c>
      <c r="B17837" t="s">
        <v>2541</v>
      </c>
      <c r="C17837" t="s">
        <v>89</v>
      </c>
      <c r="D17837" t="s">
        <v>89</v>
      </c>
      <c r="E17837" t="s">
        <v>1221</v>
      </c>
      <c r="F17837" t="s">
        <v>89</v>
      </c>
      <c r="G17837" t="s">
        <v>89</v>
      </c>
      <c r="H17837" t="s">
        <v>93</v>
      </c>
    </row>
    <row r="17838" spans="1:8" x14ac:dyDescent="0.25">
      <c r="A17838" t="s">
        <v>514</v>
      </c>
      <c r="B17838" t="s">
        <v>1439</v>
      </c>
      <c r="C17838" t="s">
        <v>89</v>
      </c>
      <c r="D17838" t="s">
        <v>89</v>
      </c>
      <c r="E17838" t="s">
        <v>1221</v>
      </c>
      <c r="F17838" t="s">
        <v>89</v>
      </c>
      <c r="G17838" t="s">
        <v>89</v>
      </c>
      <c r="H17838" t="s">
        <v>93</v>
      </c>
    </row>
    <row r="17839" spans="1:8" x14ac:dyDescent="0.25">
      <c r="A17839" t="s">
        <v>514</v>
      </c>
      <c r="B17839" t="s">
        <v>4265</v>
      </c>
      <c r="C17839" t="s">
        <v>89</v>
      </c>
      <c r="D17839" t="s">
        <v>89</v>
      </c>
      <c r="E17839" t="s">
        <v>1221</v>
      </c>
      <c r="F17839" t="s">
        <v>89</v>
      </c>
      <c r="G17839" t="s">
        <v>89</v>
      </c>
      <c r="H17839" t="s">
        <v>93</v>
      </c>
    </row>
    <row r="17840" spans="1:8" x14ac:dyDescent="0.25">
      <c r="A17840" t="s">
        <v>514</v>
      </c>
      <c r="B17840" t="s">
        <v>4031</v>
      </c>
      <c r="C17840" t="s">
        <v>89</v>
      </c>
      <c r="D17840" t="s">
        <v>89</v>
      </c>
      <c r="E17840" t="s">
        <v>1221</v>
      </c>
      <c r="F17840" t="s">
        <v>89</v>
      </c>
      <c r="G17840" t="s">
        <v>89</v>
      </c>
      <c r="H17840" t="s">
        <v>93</v>
      </c>
    </row>
    <row r="17841" spans="1:8" x14ac:dyDescent="0.25">
      <c r="A17841" t="s">
        <v>514</v>
      </c>
      <c r="B17841" t="s">
        <v>2543</v>
      </c>
      <c r="C17841" t="s">
        <v>89</v>
      </c>
      <c r="D17841" t="s">
        <v>89</v>
      </c>
      <c r="E17841" t="s">
        <v>1221</v>
      </c>
      <c r="F17841" t="s">
        <v>89</v>
      </c>
      <c r="G17841" t="s">
        <v>89</v>
      </c>
      <c r="H17841" t="s">
        <v>93</v>
      </c>
    </row>
    <row r="17842" spans="1:8" x14ac:dyDescent="0.25">
      <c r="A17842" t="s">
        <v>514</v>
      </c>
      <c r="B17842" t="s">
        <v>2542</v>
      </c>
      <c r="C17842" t="s">
        <v>89</v>
      </c>
      <c r="D17842" t="s">
        <v>89</v>
      </c>
      <c r="E17842" t="s">
        <v>1221</v>
      </c>
      <c r="F17842" t="s">
        <v>89</v>
      </c>
      <c r="G17842" t="s">
        <v>89</v>
      </c>
      <c r="H17842" t="s">
        <v>93</v>
      </c>
    </row>
    <row r="17843" spans="1:8" x14ac:dyDescent="0.25">
      <c r="A17843" t="s">
        <v>516</v>
      </c>
      <c r="B17843" t="s">
        <v>12817</v>
      </c>
      <c r="C17843" t="s">
        <v>89</v>
      </c>
      <c r="D17843" t="s">
        <v>12818</v>
      </c>
      <c r="E17843" t="s">
        <v>10619</v>
      </c>
      <c r="F17843" t="s">
        <v>89</v>
      </c>
      <c r="G17843" t="s">
        <v>89</v>
      </c>
      <c r="H17843" t="s">
        <v>93</v>
      </c>
    </row>
    <row r="17844" spans="1:8" x14ac:dyDescent="0.25">
      <c r="A17844" t="s">
        <v>516</v>
      </c>
      <c r="B17844" t="s">
        <v>12819</v>
      </c>
      <c r="C17844" t="s">
        <v>89</v>
      </c>
      <c r="D17844" t="s">
        <v>12820</v>
      </c>
      <c r="E17844" t="s">
        <v>1569</v>
      </c>
      <c r="F17844" t="s">
        <v>89</v>
      </c>
      <c r="G17844" t="s">
        <v>89</v>
      </c>
      <c r="H17844" t="s">
        <v>93</v>
      </c>
    </row>
    <row r="17845" spans="1:8" x14ac:dyDescent="0.25">
      <c r="A17845" t="s">
        <v>516</v>
      </c>
      <c r="B17845" t="s">
        <v>12821</v>
      </c>
      <c r="C17845" t="s">
        <v>89</v>
      </c>
      <c r="D17845" t="s">
        <v>12822</v>
      </c>
      <c r="E17845" t="s">
        <v>2960</v>
      </c>
      <c r="F17845" t="s">
        <v>89</v>
      </c>
      <c r="G17845" t="s">
        <v>89</v>
      </c>
      <c r="H17845" t="s">
        <v>93</v>
      </c>
    </row>
    <row r="17846" spans="1:8" x14ac:dyDescent="0.25">
      <c r="A17846" t="s">
        <v>516</v>
      </c>
      <c r="B17846" t="s">
        <v>12823</v>
      </c>
      <c r="C17846" t="s">
        <v>89</v>
      </c>
      <c r="D17846" t="s">
        <v>12824</v>
      </c>
      <c r="E17846" t="s">
        <v>12825</v>
      </c>
      <c r="F17846" t="s">
        <v>89</v>
      </c>
      <c r="G17846" t="s">
        <v>89</v>
      </c>
      <c r="H17846" t="s">
        <v>93</v>
      </c>
    </row>
    <row r="17847" spans="1:8" x14ac:dyDescent="0.25">
      <c r="A17847" t="s">
        <v>516</v>
      </c>
      <c r="B17847" t="s">
        <v>12826</v>
      </c>
      <c r="C17847" t="s">
        <v>89</v>
      </c>
      <c r="D17847" t="s">
        <v>12827</v>
      </c>
      <c r="E17847" t="s">
        <v>12828</v>
      </c>
      <c r="F17847" t="s">
        <v>89</v>
      </c>
      <c r="G17847" t="s">
        <v>89</v>
      </c>
      <c r="H17847" t="s">
        <v>93</v>
      </c>
    </row>
    <row r="17848" spans="1:8" x14ac:dyDescent="0.25">
      <c r="A17848" t="s">
        <v>516</v>
      </c>
      <c r="B17848" t="s">
        <v>12829</v>
      </c>
      <c r="C17848" t="s">
        <v>89</v>
      </c>
      <c r="D17848" t="s">
        <v>12830</v>
      </c>
      <c r="E17848" t="s">
        <v>12831</v>
      </c>
      <c r="F17848" t="s">
        <v>89</v>
      </c>
      <c r="G17848" t="s">
        <v>89</v>
      </c>
      <c r="H17848" t="s">
        <v>93</v>
      </c>
    </row>
    <row r="17849" spans="1:8" x14ac:dyDescent="0.25">
      <c r="A17849" t="s">
        <v>516</v>
      </c>
      <c r="B17849" t="s">
        <v>12832</v>
      </c>
      <c r="C17849" t="s">
        <v>89</v>
      </c>
      <c r="D17849" t="s">
        <v>12833</v>
      </c>
      <c r="E17849" t="s">
        <v>12834</v>
      </c>
      <c r="F17849" t="s">
        <v>89</v>
      </c>
      <c r="G17849" t="s">
        <v>89</v>
      </c>
      <c r="H17849" t="s">
        <v>93</v>
      </c>
    </row>
    <row r="17850" spans="1:8" x14ac:dyDescent="0.25">
      <c r="A17850" t="s">
        <v>516</v>
      </c>
      <c r="B17850" t="s">
        <v>12835</v>
      </c>
      <c r="C17850" t="s">
        <v>89</v>
      </c>
      <c r="D17850" t="s">
        <v>12836</v>
      </c>
      <c r="E17850" t="s">
        <v>12837</v>
      </c>
      <c r="F17850" t="s">
        <v>89</v>
      </c>
      <c r="G17850" t="s">
        <v>89</v>
      </c>
      <c r="H17850" t="s">
        <v>93</v>
      </c>
    </row>
    <row r="17851" spans="1:8" x14ac:dyDescent="0.25">
      <c r="A17851" t="s">
        <v>516</v>
      </c>
      <c r="B17851" t="s">
        <v>12838</v>
      </c>
      <c r="C17851" t="s">
        <v>89</v>
      </c>
      <c r="D17851" t="s">
        <v>12839</v>
      </c>
      <c r="E17851" t="s">
        <v>12840</v>
      </c>
      <c r="F17851" t="s">
        <v>89</v>
      </c>
      <c r="G17851" t="s">
        <v>89</v>
      </c>
      <c r="H17851" t="s">
        <v>93</v>
      </c>
    </row>
    <row r="17852" spans="1:8" x14ac:dyDescent="0.25">
      <c r="A17852" t="s">
        <v>516</v>
      </c>
      <c r="B17852" t="s">
        <v>12841</v>
      </c>
      <c r="C17852" t="s">
        <v>89</v>
      </c>
      <c r="D17852" t="s">
        <v>12842</v>
      </c>
      <c r="E17852" t="s">
        <v>12843</v>
      </c>
      <c r="F17852" t="s">
        <v>89</v>
      </c>
      <c r="G17852" t="s">
        <v>89</v>
      </c>
      <c r="H17852" t="s">
        <v>93</v>
      </c>
    </row>
    <row r="17853" spans="1:8" x14ac:dyDescent="0.25">
      <c r="A17853" t="s">
        <v>516</v>
      </c>
      <c r="B17853" t="s">
        <v>12844</v>
      </c>
      <c r="C17853" t="s">
        <v>89</v>
      </c>
      <c r="D17853" t="s">
        <v>12845</v>
      </c>
      <c r="E17853" t="s">
        <v>1907</v>
      </c>
      <c r="F17853" t="s">
        <v>89</v>
      </c>
      <c r="G17853" t="s">
        <v>89</v>
      </c>
      <c r="H17853" t="s">
        <v>93</v>
      </c>
    </row>
    <row r="17854" spans="1:8" x14ac:dyDescent="0.25">
      <c r="A17854" t="s">
        <v>516</v>
      </c>
      <c r="B17854" t="s">
        <v>12846</v>
      </c>
      <c r="C17854" t="s">
        <v>89</v>
      </c>
      <c r="D17854" t="s">
        <v>12847</v>
      </c>
      <c r="E17854" t="s">
        <v>1582</v>
      </c>
      <c r="F17854" t="s">
        <v>89</v>
      </c>
      <c r="G17854" t="s">
        <v>89</v>
      </c>
      <c r="H17854" t="s">
        <v>93</v>
      </c>
    </row>
    <row r="17855" spans="1:8" x14ac:dyDescent="0.25">
      <c r="A17855" t="s">
        <v>516</v>
      </c>
      <c r="B17855" t="s">
        <v>12848</v>
      </c>
      <c r="C17855" t="s">
        <v>89</v>
      </c>
      <c r="D17855" t="s">
        <v>12849</v>
      </c>
      <c r="E17855" t="s">
        <v>4376</v>
      </c>
      <c r="F17855" t="s">
        <v>89</v>
      </c>
      <c r="G17855" t="s">
        <v>89</v>
      </c>
      <c r="H17855" t="s">
        <v>93</v>
      </c>
    </row>
    <row r="17856" spans="1:8" x14ac:dyDescent="0.25">
      <c r="A17856" t="s">
        <v>516</v>
      </c>
      <c r="B17856" t="s">
        <v>12850</v>
      </c>
      <c r="C17856" t="s">
        <v>89</v>
      </c>
      <c r="D17856" t="s">
        <v>12851</v>
      </c>
      <c r="E17856" t="s">
        <v>4589</v>
      </c>
      <c r="F17856" t="s">
        <v>89</v>
      </c>
      <c r="G17856" t="s">
        <v>89</v>
      </c>
      <c r="H17856" t="s">
        <v>93</v>
      </c>
    </row>
    <row r="17857" spans="1:8" x14ac:dyDescent="0.25">
      <c r="A17857" t="s">
        <v>516</v>
      </c>
      <c r="B17857" t="s">
        <v>12852</v>
      </c>
      <c r="C17857" t="s">
        <v>89</v>
      </c>
      <c r="D17857" t="s">
        <v>12853</v>
      </c>
      <c r="E17857" t="s">
        <v>4438</v>
      </c>
      <c r="F17857" t="s">
        <v>89</v>
      </c>
      <c r="G17857" t="s">
        <v>89</v>
      </c>
      <c r="H17857" t="s">
        <v>93</v>
      </c>
    </row>
    <row r="17858" spans="1:8" x14ac:dyDescent="0.25">
      <c r="A17858" t="s">
        <v>516</v>
      </c>
      <c r="B17858" t="s">
        <v>12854</v>
      </c>
      <c r="C17858" t="s">
        <v>89</v>
      </c>
      <c r="D17858" t="s">
        <v>12855</v>
      </c>
      <c r="E17858" t="s">
        <v>4438</v>
      </c>
      <c r="F17858" t="s">
        <v>89</v>
      </c>
      <c r="G17858" t="s">
        <v>89</v>
      </c>
      <c r="H17858" t="s">
        <v>93</v>
      </c>
    </row>
    <row r="17859" spans="1:8" x14ac:dyDescent="0.25">
      <c r="A17859" t="s">
        <v>516</v>
      </c>
      <c r="B17859" t="s">
        <v>12856</v>
      </c>
      <c r="C17859" t="s">
        <v>89</v>
      </c>
      <c r="D17859" t="s">
        <v>12857</v>
      </c>
      <c r="E17859" t="s">
        <v>4428</v>
      </c>
      <c r="F17859" t="s">
        <v>89</v>
      </c>
      <c r="G17859" t="s">
        <v>89</v>
      </c>
      <c r="H17859" t="s">
        <v>93</v>
      </c>
    </row>
    <row r="17860" spans="1:8" x14ac:dyDescent="0.25">
      <c r="A17860" t="s">
        <v>516</v>
      </c>
      <c r="B17860" t="s">
        <v>12858</v>
      </c>
      <c r="C17860" t="s">
        <v>89</v>
      </c>
      <c r="D17860" t="s">
        <v>12859</v>
      </c>
      <c r="E17860" t="s">
        <v>4428</v>
      </c>
      <c r="F17860" t="s">
        <v>89</v>
      </c>
      <c r="G17860" t="s">
        <v>89</v>
      </c>
      <c r="H17860" t="s">
        <v>93</v>
      </c>
    </row>
    <row r="17861" spans="1:8" x14ac:dyDescent="0.25">
      <c r="A17861" t="s">
        <v>516</v>
      </c>
      <c r="B17861" t="s">
        <v>12860</v>
      </c>
      <c r="C17861" t="s">
        <v>89</v>
      </c>
      <c r="D17861" t="s">
        <v>12861</v>
      </c>
      <c r="E17861" t="s">
        <v>4438</v>
      </c>
      <c r="F17861" t="s">
        <v>89</v>
      </c>
      <c r="G17861" t="s">
        <v>89</v>
      </c>
      <c r="H17861" t="s">
        <v>93</v>
      </c>
    </row>
    <row r="17862" spans="1:8" x14ac:dyDescent="0.25">
      <c r="A17862" t="s">
        <v>516</v>
      </c>
      <c r="B17862" t="s">
        <v>12862</v>
      </c>
      <c r="C17862" t="s">
        <v>89</v>
      </c>
      <c r="D17862" t="s">
        <v>12863</v>
      </c>
      <c r="E17862" t="s">
        <v>6870</v>
      </c>
      <c r="F17862" t="s">
        <v>89</v>
      </c>
      <c r="G17862" t="s">
        <v>89</v>
      </c>
      <c r="H17862" t="s">
        <v>93</v>
      </c>
    </row>
    <row r="17863" spans="1:8" x14ac:dyDescent="0.25">
      <c r="A17863" t="s">
        <v>516</v>
      </c>
      <c r="B17863" t="s">
        <v>12864</v>
      </c>
      <c r="C17863" t="s">
        <v>89</v>
      </c>
      <c r="D17863" t="s">
        <v>12865</v>
      </c>
      <c r="E17863" t="s">
        <v>12866</v>
      </c>
      <c r="F17863" t="s">
        <v>89</v>
      </c>
      <c r="G17863" t="s">
        <v>89</v>
      </c>
      <c r="H17863" t="s">
        <v>93</v>
      </c>
    </row>
    <row r="17864" spans="1:8" x14ac:dyDescent="0.25">
      <c r="A17864" t="s">
        <v>516</v>
      </c>
      <c r="B17864" t="s">
        <v>12867</v>
      </c>
      <c r="C17864" t="s">
        <v>89</v>
      </c>
      <c r="D17864" t="s">
        <v>12868</v>
      </c>
      <c r="E17864" t="s">
        <v>4854</v>
      </c>
      <c r="F17864" t="s">
        <v>89</v>
      </c>
      <c r="G17864" t="s">
        <v>89</v>
      </c>
      <c r="H17864" t="s">
        <v>93</v>
      </c>
    </row>
    <row r="17865" spans="1:8" x14ac:dyDescent="0.25">
      <c r="A17865" t="s">
        <v>516</v>
      </c>
      <c r="B17865" t="s">
        <v>12100</v>
      </c>
      <c r="C17865" t="s">
        <v>89</v>
      </c>
      <c r="D17865" t="s">
        <v>12869</v>
      </c>
      <c r="E17865" t="s">
        <v>6932</v>
      </c>
      <c r="F17865" t="s">
        <v>89</v>
      </c>
      <c r="G17865" t="s">
        <v>89</v>
      </c>
      <c r="H17865" t="s">
        <v>93</v>
      </c>
    </row>
    <row r="17866" spans="1:8" x14ac:dyDescent="0.25">
      <c r="A17866" t="s">
        <v>516</v>
      </c>
      <c r="B17866" t="s">
        <v>12870</v>
      </c>
      <c r="C17866" t="s">
        <v>89</v>
      </c>
      <c r="D17866" t="s">
        <v>12871</v>
      </c>
      <c r="E17866" t="s">
        <v>6617</v>
      </c>
      <c r="F17866" t="s">
        <v>89</v>
      </c>
      <c r="G17866" t="s">
        <v>89</v>
      </c>
      <c r="H17866" t="s">
        <v>93</v>
      </c>
    </row>
    <row r="17867" spans="1:8" x14ac:dyDescent="0.25">
      <c r="A17867" t="s">
        <v>516</v>
      </c>
      <c r="B17867" t="s">
        <v>12872</v>
      </c>
      <c r="C17867" t="s">
        <v>89</v>
      </c>
      <c r="D17867" t="s">
        <v>12873</v>
      </c>
      <c r="E17867" t="s">
        <v>4373</v>
      </c>
      <c r="F17867" t="s">
        <v>89</v>
      </c>
      <c r="G17867" t="s">
        <v>89</v>
      </c>
      <c r="H17867" t="s">
        <v>93</v>
      </c>
    </row>
    <row r="17868" spans="1:8" x14ac:dyDescent="0.25">
      <c r="A17868" t="s">
        <v>516</v>
      </c>
      <c r="B17868" t="s">
        <v>12874</v>
      </c>
      <c r="C17868" t="s">
        <v>89</v>
      </c>
      <c r="D17868" t="s">
        <v>12875</v>
      </c>
      <c r="E17868" t="s">
        <v>4479</v>
      </c>
      <c r="F17868" t="s">
        <v>89</v>
      </c>
      <c r="G17868" t="s">
        <v>89</v>
      </c>
      <c r="H17868" t="s">
        <v>93</v>
      </c>
    </row>
    <row r="17869" spans="1:8" x14ac:dyDescent="0.25">
      <c r="A17869" t="s">
        <v>516</v>
      </c>
      <c r="B17869" t="s">
        <v>12876</v>
      </c>
      <c r="C17869" t="s">
        <v>89</v>
      </c>
      <c r="D17869" t="s">
        <v>12877</v>
      </c>
      <c r="E17869" t="s">
        <v>2179</v>
      </c>
      <c r="F17869" t="s">
        <v>89</v>
      </c>
      <c r="G17869" t="s">
        <v>89</v>
      </c>
      <c r="H17869" t="s">
        <v>93</v>
      </c>
    </row>
    <row r="17870" spans="1:8" x14ac:dyDescent="0.25">
      <c r="A17870" t="s">
        <v>516</v>
      </c>
      <c r="B17870" t="s">
        <v>4484</v>
      </c>
      <c r="C17870" t="s">
        <v>89</v>
      </c>
      <c r="D17870" t="s">
        <v>12878</v>
      </c>
      <c r="E17870" t="s">
        <v>4479</v>
      </c>
      <c r="F17870" t="s">
        <v>89</v>
      </c>
      <c r="G17870" t="s">
        <v>89</v>
      </c>
      <c r="H17870" t="s">
        <v>93</v>
      </c>
    </row>
    <row r="17871" spans="1:8" x14ac:dyDescent="0.25">
      <c r="A17871" t="s">
        <v>516</v>
      </c>
      <c r="B17871" t="s">
        <v>12879</v>
      </c>
      <c r="C17871" t="s">
        <v>89</v>
      </c>
      <c r="D17871" t="s">
        <v>12880</v>
      </c>
      <c r="E17871" t="s">
        <v>10861</v>
      </c>
      <c r="F17871" t="s">
        <v>89</v>
      </c>
      <c r="G17871" t="s">
        <v>89</v>
      </c>
      <c r="H17871" t="s">
        <v>93</v>
      </c>
    </row>
    <row r="17872" spans="1:8" x14ac:dyDescent="0.25">
      <c r="A17872" t="s">
        <v>516</v>
      </c>
      <c r="B17872" t="s">
        <v>12881</v>
      </c>
      <c r="C17872" t="s">
        <v>89</v>
      </c>
      <c r="D17872" t="s">
        <v>12882</v>
      </c>
      <c r="E17872" t="s">
        <v>4491</v>
      </c>
      <c r="F17872" t="s">
        <v>89</v>
      </c>
      <c r="G17872" t="s">
        <v>89</v>
      </c>
      <c r="H17872" t="s">
        <v>93</v>
      </c>
    </row>
    <row r="17873" spans="1:8" x14ac:dyDescent="0.25">
      <c r="A17873" t="s">
        <v>516</v>
      </c>
      <c r="B17873" t="s">
        <v>12883</v>
      </c>
      <c r="C17873" t="s">
        <v>89</v>
      </c>
      <c r="D17873" t="s">
        <v>12884</v>
      </c>
      <c r="E17873" t="s">
        <v>4428</v>
      </c>
      <c r="F17873" t="s">
        <v>89</v>
      </c>
      <c r="G17873" t="s">
        <v>89</v>
      </c>
      <c r="H17873" t="s">
        <v>93</v>
      </c>
    </row>
    <row r="17874" spans="1:8" x14ac:dyDescent="0.25">
      <c r="A17874" t="s">
        <v>516</v>
      </c>
      <c r="B17874" t="s">
        <v>12885</v>
      </c>
      <c r="C17874" t="s">
        <v>89</v>
      </c>
      <c r="D17874" t="s">
        <v>12886</v>
      </c>
      <c r="E17874" t="s">
        <v>4479</v>
      </c>
      <c r="F17874" t="s">
        <v>89</v>
      </c>
      <c r="G17874" t="s">
        <v>89</v>
      </c>
      <c r="H17874" t="s">
        <v>93</v>
      </c>
    </row>
    <row r="17875" spans="1:8" x14ac:dyDescent="0.25">
      <c r="A17875" t="s">
        <v>516</v>
      </c>
      <c r="B17875" t="s">
        <v>12887</v>
      </c>
      <c r="C17875" t="s">
        <v>89</v>
      </c>
      <c r="D17875" t="s">
        <v>12888</v>
      </c>
      <c r="E17875" t="s">
        <v>4448</v>
      </c>
      <c r="F17875" t="s">
        <v>89</v>
      </c>
      <c r="G17875" t="s">
        <v>89</v>
      </c>
      <c r="H17875" t="s">
        <v>93</v>
      </c>
    </row>
    <row r="17876" spans="1:8" x14ac:dyDescent="0.25">
      <c r="A17876" t="s">
        <v>516</v>
      </c>
      <c r="B17876" t="s">
        <v>12889</v>
      </c>
      <c r="C17876" t="s">
        <v>89</v>
      </c>
      <c r="D17876" t="s">
        <v>12890</v>
      </c>
      <c r="E17876" t="s">
        <v>4518</v>
      </c>
      <c r="F17876" t="s">
        <v>89</v>
      </c>
      <c r="G17876" t="s">
        <v>89</v>
      </c>
      <c r="H17876" t="s">
        <v>93</v>
      </c>
    </row>
    <row r="17877" spans="1:8" x14ac:dyDescent="0.25">
      <c r="A17877" t="s">
        <v>516</v>
      </c>
      <c r="B17877" t="s">
        <v>12891</v>
      </c>
      <c r="C17877" t="s">
        <v>89</v>
      </c>
      <c r="D17877" t="s">
        <v>12892</v>
      </c>
      <c r="E17877" t="s">
        <v>4428</v>
      </c>
      <c r="F17877" t="s">
        <v>89</v>
      </c>
      <c r="G17877" t="s">
        <v>89</v>
      </c>
      <c r="H17877" t="s">
        <v>93</v>
      </c>
    </row>
    <row r="17878" spans="1:8" x14ac:dyDescent="0.25">
      <c r="A17878" t="s">
        <v>516</v>
      </c>
      <c r="B17878" t="s">
        <v>12893</v>
      </c>
      <c r="C17878" t="s">
        <v>89</v>
      </c>
      <c r="D17878" t="s">
        <v>12894</v>
      </c>
      <c r="E17878" t="s">
        <v>7159</v>
      </c>
      <c r="F17878" t="s">
        <v>89</v>
      </c>
      <c r="G17878" t="s">
        <v>89</v>
      </c>
      <c r="H17878" t="s">
        <v>93</v>
      </c>
    </row>
    <row r="17879" spans="1:8" x14ac:dyDescent="0.25">
      <c r="A17879" t="s">
        <v>516</v>
      </c>
      <c r="B17879" t="s">
        <v>12895</v>
      </c>
      <c r="C17879" t="s">
        <v>89</v>
      </c>
      <c r="D17879" t="s">
        <v>12896</v>
      </c>
      <c r="E17879" t="s">
        <v>4448</v>
      </c>
      <c r="F17879" t="s">
        <v>89</v>
      </c>
      <c r="G17879" t="s">
        <v>89</v>
      </c>
      <c r="H17879" t="s">
        <v>93</v>
      </c>
    </row>
    <row r="17880" spans="1:8" x14ac:dyDescent="0.25">
      <c r="A17880" t="s">
        <v>516</v>
      </c>
      <c r="B17880" t="s">
        <v>12897</v>
      </c>
      <c r="C17880" t="s">
        <v>89</v>
      </c>
      <c r="D17880" t="s">
        <v>12898</v>
      </c>
      <c r="E17880" t="s">
        <v>4448</v>
      </c>
      <c r="F17880" t="s">
        <v>89</v>
      </c>
      <c r="G17880" t="s">
        <v>89</v>
      </c>
      <c r="H17880" t="s">
        <v>93</v>
      </c>
    </row>
    <row r="17881" spans="1:8" x14ac:dyDescent="0.25">
      <c r="A17881" t="s">
        <v>516</v>
      </c>
      <c r="B17881" t="s">
        <v>12899</v>
      </c>
      <c r="C17881" t="s">
        <v>89</v>
      </c>
      <c r="D17881" t="s">
        <v>12900</v>
      </c>
      <c r="E17881" t="s">
        <v>4518</v>
      </c>
      <c r="F17881" t="s">
        <v>89</v>
      </c>
      <c r="G17881" t="s">
        <v>89</v>
      </c>
      <c r="H17881" t="s">
        <v>93</v>
      </c>
    </row>
    <row r="17882" spans="1:8" x14ac:dyDescent="0.25">
      <c r="A17882" t="s">
        <v>516</v>
      </c>
      <c r="B17882" t="s">
        <v>12901</v>
      </c>
      <c r="C17882" t="s">
        <v>89</v>
      </c>
      <c r="D17882" t="s">
        <v>12902</v>
      </c>
      <c r="E17882" t="s">
        <v>4539</v>
      </c>
      <c r="F17882" t="s">
        <v>89</v>
      </c>
      <c r="G17882" t="s">
        <v>89</v>
      </c>
      <c r="H17882" t="s">
        <v>93</v>
      </c>
    </row>
    <row r="17883" spans="1:8" x14ac:dyDescent="0.25">
      <c r="A17883" t="s">
        <v>516</v>
      </c>
      <c r="B17883" t="s">
        <v>2189</v>
      </c>
      <c r="C17883" t="s">
        <v>89</v>
      </c>
      <c r="D17883" t="s">
        <v>12903</v>
      </c>
      <c r="E17883" t="s">
        <v>1760</v>
      </c>
      <c r="F17883" t="s">
        <v>89</v>
      </c>
      <c r="G17883" t="s">
        <v>89</v>
      </c>
      <c r="H17883" t="s">
        <v>93</v>
      </c>
    </row>
    <row r="17884" spans="1:8" x14ac:dyDescent="0.25">
      <c r="A17884" t="s">
        <v>516</v>
      </c>
      <c r="B17884" t="s">
        <v>12904</v>
      </c>
      <c r="C17884" t="s">
        <v>89</v>
      </c>
      <c r="D17884" t="s">
        <v>12905</v>
      </c>
      <c r="E17884" t="s">
        <v>4399</v>
      </c>
      <c r="F17884" t="s">
        <v>89</v>
      </c>
      <c r="G17884" t="s">
        <v>89</v>
      </c>
      <c r="H17884" t="s">
        <v>93</v>
      </c>
    </row>
    <row r="17885" spans="1:8" x14ac:dyDescent="0.25">
      <c r="A17885" t="s">
        <v>516</v>
      </c>
      <c r="B17885" t="s">
        <v>12906</v>
      </c>
      <c r="C17885" t="s">
        <v>89</v>
      </c>
      <c r="D17885" t="s">
        <v>12907</v>
      </c>
      <c r="E17885" t="s">
        <v>4557</v>
      </c>
      <c r="F17885" t="s">
        <v>89</v>
      </c>
      <c r="G17885" t="s">
        <v>89</v>
      </c>
      <c r="H17885" t="s">
        <v>93</v>
      </c>
    </row>
    <row r="17886" spans="1:8" x14ac:dyDescent="0.25">
      <c r="A17886" t="s">
        <v>516</v>
      </c>
      <c r="B17886" t="s">
        <v>12908</v>
      </c>
      <c r="C17886" t="s">
        <v>89</v>
      </c>
      <c r="D17886" t="s">
        <v>12909</v>
      </c>
      <c r="E17886" t="s">
        <v>4468</v>
      </c>
      <c r="F17886" t="s">
        <v>89</v>
      </c>
      <c r="G17886" t="s">
        <v>89</v>
      </c>
      <c r="H17886" t="s">
        <v>93</v>
      </c>
    </row>
    <row r="17887" spans="1:8" x14ac:dyDescent="0.25">
      <c r="A17887" t="s">
        <v>516</v>
      </c>
      <c r="B17887" t="s">
        <v>12910</v>
      </c>
      <c r="C17887" t="s">
        <v>89</v>
      </c>
      <c r="D17887" t="s">
        <v>12911</v>
      </c>
      <c r="E17887" t="s">
        <v>4530</v>
      </c>
      <c r="F17887" t="s">
        <v>89</v>
      </c>
      <c r="G17887" t="s">
        <v>89</v>
      </c>
      <c r="H17887" t="s">
        <v>93</v>
      </c>
    </row>
    <row r="17888" spans="1:8" x14ac:dyDescent="0.25">
      <c r="A17888" t="s">
        <v>516</v>
      </c>
      <c r="B17888" t="s">
        <v>12912</v>
      </c>
      <c r="C17888" t="s">
        <v>89</v>
      </c>
      <c r="D17888" t="s">
        <v>12913</v>
      </c>
      <c r="E17888" t="s">
        <v>4548</v>
      </c>
      <c r="F17888" t="s">
        <v>89</v>
      </c>
      <c r="G17888" t="s">
        <v>89</v>
      </c>
      <c r="H17888" t="s">
        <v>93</v>
      </c>
    </row>
    <row r="17889" spans="1:8" x14ac:dyDescent="0.25">
      <c r="A17889" t="s">
        <v>516</v>
      </c>
      <c r="B17889" t="s">
        <v>12914</v>
      </c>
      <c r="C17889" t="s">
        <v>89</v>
      </c>
      <c r="D17889" t="s">
        <v>12915</v>
      </c>
      <c r="E17889" t="s">
        <v>4548</v>
      </c>
      <c r="F17889" t="s">
        <v>89</v>
      </c>
      <c r="G17889" t="s">
        <v>89</v>
      </c>
      <c r="H17889" t="s">
        <v>93</v>
      </c>
    </row>
    <row r="17890" spans="1:8" x14ac:dyDescent="0.25">
      <c r="A17890" t="s">
        <v>516</v>
      </c>
      <c r="B17890" t="s">
        <v>12916</v>
      </c>
      <c r="C17890" t="s">
        <v>89</v>
      </c>
      <c r="D17890" t="s">
        <v>12917</v>
      </c>
      <c r="E17890" t="s">
        <v>4539</v>
      </c>
      <c r="F17890" t="s">
        <v>89</v>
      </c>
      <c r="G17890" t="s">
        <v>89</v>
      </c>
      <c r="H17890" t="s">
        <v>93</v>
      </c>
    </row>
    <row r="17891" spans="1:8" x14ac:dyDescent="0.25">
      <c r="A17891" t="s">
        <v>516</v>
      </c>
      <c r="B17891" t="s">
        <v>12918</v>
      </c>
      <c r="C17891" t="s">
        <v>89</v>
      </c>
      <c r="D17891" t="s">
        <v>12919</v>
      </c>
      <c r="E17891" t="s">
        <v>4539</v>
      </c>
      <c r="F17891" t="s">
        <v>89</v>
      </c>
      <c r="G17891" t="s">
        <v>89</v>
      </c>
      <c r="H17891" t="s">
        <v>93</v>
      </c>
    </row>
    <row r="17892" spans="1:8" x14ac:dyDescent="0.25">
      <c r="A17892" t="s">
        <v>516</v>
      </c>
      <c r="B17892" t="s">
        <v>12920</v>
      </c>
      <c r="C17892" t="s">
        <v>89</v>
      </c>
      <c r="D17892" t="s">
        <v>89</v>
      </c>
      <c r="E17892" t="s">
        <v>4539</v>
      </c>
      <c r="F17892" t="s">
        <v>89</v>
      </c>
      <c r="G17892" t="s">
        <v>89</v>
      </c>
      <c r="H17892" t="s">
        <v>93</v>
      </c>
    </row>
    <row r="17893" spans="1:8" x14ac:dyDescent="0.25">
      <c r="A17893" t="s">
        <v>516</v>
      </c>
      <c r="B17893" t="s">
        <v>12921</v>
      </c>
      <c r="C17893" t="s">
        <v>89</v>
      </c>
      <c r="D17893" t="s">
        <v>89</v>
      </c>
      <c r="E17893" t="s">
        <v>4548</v>
      </c>
      <c r="F17893" t="s">
        <v>89</v>
      </c>
      <c r="G17893" t="s">
        <v>89</v>
      </c>
      <c r="H17893" t="s">
        <v>93</v>
      </c>
    </row>
    <row r="17894" spans="1:8" x14ac:dyDescent="0.25">
      <c r="A17894" t="s">
        <v>516</v>
      </c>
      <c r="B17894" t="s">
        <v>12922</v>
      </c>
      <c r="C17894" t="s">
        <v>89</v>
      </c>
      <c r="D17894" t="s">
        <v>12923</v>
      </c>
      <c r="E17894" t="s">
        <v>4548</v>
      </c>
      <c r="F17894" t="s">
        <v>89</v>
      </c>
      <c r="G17894" t="s">
        <v>89</v>
      </c>
      <c r="H17894" t="s">
        <v>93</v>
      </c>
    </row>
    <row r="17895" spans="1:8" x14ac:dyDescent="0.25">
      <c r="A17895" t="s">
        <v>516</v>
      </c>
      <c r="B17895" t="s">
        <v>12925</v>
      </c>
      <c r="C17895" t="s">
        <v>89</v>
      </c>
      <c r="D17895" t="s">
        <v>89</v>
      </c>
      <c r="E17895" t="s">
        <v>7272</v>
      </c>
      <c r="F17895" t="s">
        <v>89</v>
      </c>
      <c r="G17895" t="s">
        <v>89</v>
      </c>
      <c r="H17895" t="s">
        <v>93</v>
      </c>
    </row>
    <row r="17896" spans="1:8" x14ac:dyDescent="0.25">
      <c r="A17896" t="s">
        <v>516</v>
      </c>
      <c r="B17896" t="s">
        <v>12926</v>
      </c>
      <c r="C17896" t="s">
        <v>89</v>
      </c>
      <c r="D17896" t="s">
        <v>89</v>
      </c>
      <c r="E17896" t="s">
        <v>4548</v>
      </c>
      <c r="F17896" t="s">
        <v>89</v>
      </c>
      <c r="G17896" t="s">
        <v>89</v>
      </c>
      <c r="H17896" t="s">
        <v>93</v>
      </c>
    </row>
    <row r="17897" spans="1:8" x14ac:dyDescent="0.25">
      <c r="A17897" t="s">
        <v>516</v>
      </c>
      <c r="B17897" t="s">
        <v>12927</v>
      </c>
      <c r="C17897" t="s">
        <v>89</v>
      </c>
      <c r="D17897" t="s">
        <v>89</v>
      </c>
      <c r="E17897" t="s">
        <v>4448</v>
      </c>
      <c r="F17897" t="s">
        <v>89</v>
      </c>
      <c r="G17897" t="s">
        <v>89</v>
      </c>
      <c r="H17897" t="s">
        <v>93</v>
      </c>
    </row>
    <row r="17898" spans="1:8" x14ac:dyDescent="0.25">
      <c r="A17898" t="s">
        <v>516</v>
      </c>
      <c r="B17898" t="s">
        <v>12928</v>
      </c>
      <c r="C17898" t="s">
        <v>89</v>
      </c>
      <c r="D17898" t="s">
        <v>89</v>
      </c>
      <c r="E17898" t="s">
        <v>4539</v>
      </c>
      <c r="F17898" t="s">
        <v>89</v>
      </c>
      <c r="G17898" t="s">
        <v>89</v>
      </c>
      <c r="H17898" t="s">
        <v>93</v>
      </c>
    </row>
    <row r="17899" spans="1:8" x14ac:dyDescent="0.25">
      <c r="A17899" t="s">
        <v>516</v>
      </c>
      <c r="B17899" t="s">
        <v>12929</v>
      </c>
      <c r="C17899" t="s">
        <v>89</v>
      </c>
      <c r="D17899" t="s">
        <v>89</v>
      </c>
      <c r="E17899" t="s">
        <v>4620</v>
      </c>
      <c r="F17899" t="s">
        <v>89</v>
      </c>
      <c r="G17899" t="s">
        <v>89</v>
      </c>
      <c r="H17899" t="s">
        <v>93</v>
      </c>
    </row>
    <row r="17900" spans="1:8" x14ac:dyDescent="0.25">
      <c r="A17900" t="s">
        <v>516</v>
      </c>
      <c r="B17900" t="s">
        <v>12930</v>
      </c>
      <c r="C17900" t="s">
        <v>89</v>
      </c>
      <c r="D17900" t="s">
        <v>89</v>
      </c>
      <c r="E17900" t="s">
        <v>4539</v>
      </c>
      <c r="F17900" t="s">
        <v>89</v>
      </c>
      <c r="G17900" t="s">
        <v>89</v>
      </c>
      <c r="H17900" t="s">
        <v>93</v>
      </c>
    </row>
    <row r="17901" spans="1:8" x14ac:dyDescent="0.25">
      <c r="A17901" t="s">
        <v>516</v>
      </c>
      <c r="B17901" t="s">
        <v>12931</v>
      </c>
      <c r="C17901" t="s">
        <v>89</v>
      </c>
      <c r="D17901" t="s">
        <v>89</v>
      </c>
      <c r="E17901" t="s">
        <v>4428</v>
      </c>
      <c r="F17901" t="s">
        <v>89</v>
      </c>
      <c r="G17901" t="s">
        <v>89</v>
      </c>
      <c r="H17901" t="s">
        <v>93</v>
      </c>
    </row>
    <row r="17902" spans="1:8" x14ac:dyDescent="0.25">
      <c r="A17902" t="s">
        <v>516</v>
      </c>
      <c r="B17902" t="s">
        <v>4585</v>
      </c>
      <c r="C17902" t="s">
        <v>89</v>
      </c>
      <c r="D17902" t="s">
        <v>89</v>
      </c>
      <c r="E17902" t="s">
        <v>4539</v>
      </c>
      <c r="F17902" t="s">
        <v>89</v>
      </c>
      <c r="G17902" t="s">
        <v>89</v>
      </c>
      <c r="H17902" t="s">
        <v>93</v>
      </c>
    </row>
    <row r="17903" spans="1:8" x14ac:dyDescent="0.25">
      <c r="A17903" t="s">
        <v>516</v>
      </c>
      <c r="B17903" t="s">
        <v>12933</v>
      </c>
      <c r="C17903" t="s">
        <v>89</v>
      </c>
      <c r="D17903" t="s">
        <v>89</v>
      </c>
      <c r="E17903" t="s">
        <v>4491</v>
      </c>
      <c r="F17903" t="s">
        <v>89</v>
      </c>
      <c r="G17903" t="s">
        <v>89</v>
      </c>
      <c r="H17903" t="s">
        <v>93</v>
      </c>
    </row>
    <row r="17904" spans="1:8" x14ac:dyDescent="0.25">
      <c r="A17904" t="s">
        <v>516</v>
      </c>
      <c r="B17904" t="s">
        <v>12934</v>
      </c>
      <c r="C17904" t="s">
        <v>89</v>
      </c>
      <c r="D17904" t="s">
        <v>89</v>
      </c>
      <c r="E17904" t="s">
        <v>4473</v>
      </c>
      <c r="F17904" t="s">
        <v>89</v>
      </c>
      <c r="G17904" t="s">
        <v>89</v>
      </c>
      <c r="H17904" t="s">
        <v>93</v>
      </c>
    </row>
    <row r="17905" spans="1:8" x14ac:dyDescent="0.25">
      <c r="A17905" t="s">
        <v>516</v>
      </c>
      <c r="B17905" t="s">
        <v>1714</v>
      </c>
      <c r="C17905" t="s">
        <v>89</v>
      </c>
      <c r="D17905" t="s">
        <v>89</v>
      </c>
      <c r="E17905" t="s">
        <v>4612</v>
      </c>
      <c r="F17905" t="s">
        <v>89</v>
      </c>
      <c r="G17905" t="s">
        <v>89</v>
      </c>
      <c r="H17905" t="s">
        <v>93</v>
      </c>
    </row>
    <row r="17906" spans="1:8" x14ac:dyDescent="0.25">
      <c r="A17906" t="s">
        <v>516</v>
      </c>
      <c r="B17906" t="s">
        <v>1325</v>
      </c>
      <c r="C17906" t="s">
        <v>89</v>
      </c>
      <c r="D17906" t="s">
        <v>89</v>
      </c>
      <c r="E17906" t="s">
        <v>4617</v>
      </c>
      <c r="F17906" t="s">
        <v>89</v>
      </c>
      <c r="G17906" t="s">
        <v>89</v>
      </c>
      <c r="H17906" t="s">
        <v>93</v>
      </c>
    </row>
    <row r="17907" spans="1:8" x14ac:dyDescent="0.25">
      <c r="A17907" t="s">
        <v>516</v>
      </c>
      <c r="B17907" t="s">
        <v>12935</v>
      </c>
      <c r="C17907" t="s">
        <v>89</v>
      </c>
      <c r="D17907" t="s">
        <v>12936</v>
      </c>
      <c r="E17907" t="s">
        <v>4617</v>
      </c>
      <c r="F17907" t="s">
        <v>89</v>
      </c>
      <c r="G17907" t="s">
        <v>89</v>
      </c>
      <c r="H17907" t="s">
        <v>93</v>
      </c>
    </row>
    <row r="17908" spans="1:8" x14ac:dyDescent="0.25">
      <c r="A17908" t="s">
        <v>516</v>
      </c>
      <c r="B17908" t="s">
        <v>12937</v>
      </c>
      <c r="C17908" t="s">
        <v>89</v>
      </c>
      <c r="D17908" t="s">
        <v>89</v>
      </c>
      <c r="E17908" t="s">
        <v>4650</v>
      </c>
      <c r="F17908" t="s">
        <v>89</v>
      </c>
      <c r="G17908" t="s">
        <v>89</v>
      </c>
      <c r="H17908" t="s">
        <v>93</v>
      </c>
    </row>
    <row r="17909" spans="1:8" x14ac:dyDescent="0.25">
      <c r="A17909" t="s">
        <v>516</v>
      </c>
      <c r="B17909" t="s">
        <v>12938</v>
      </c>
      <c r="C17909" t="s">
        <v>89</v>
      </c>
      <c r="D17909" t="s">
        <v>89</v>
      </c>
      <c r="E17909" t="s">
        <v>4615</v>
      </c>
      <c r="F17909" t="s">
        <v>89</v>
      </c>
      <c r="G17909" t="s">
        <v>89</v>
      </c>
      <c r="H17909" t="s">
        <v>93</v>
      </c>
    </row>
    <row r="17910" spans="1:8" x14ac:dyDescent="0.25">
      <c r="A17910" t="s">
        <v>516</v>
      </c>
      <c r="B17910" t="s">
        <v>12939</v>
      </c>
      <c r="C17910" t="s">
        <v>89</v>
      </c>
      <c r="D17910" t="s">
        <v>89</v>
      </c>
      <c r="E17910" t="s">
        <v>12940</v>
      </c>
      <c r="F17910" t="s">
        <v>89</v>
      </c>
      <c r="G17910" t="s">
        <v>89</v>
      </c>
      <c r="H17910" t="s">
        <v>93</v>
      </c>
    </row>
    <row r="17911" spans="1:8" x14ac:dyDescent="0.25">
      <c r="A17911" t="s">
        <v>516</v>
      </c>
      <c r="B17911" t="s">
        <v>12941</v>
      </c>
      <c r="C17911" t="s">
        <v>89</v>
      </c>
      <c r="D17911" t="s">
        <v>89</v>
      </c>
      <c r="E17911" t="s">
        <v>12942</v>
      </c>
      <c r="F17911" t="s">
        <v>89</v>
      </c>
      <c r="G17911" t="s">
        <v>89</v>
      </c>
      <c r="H17911" t="s">
        <v>93</v>
      </c>
    </row>
    <row r="17912" spans="1:8" x14ac:dyDescent="0.25">
      <c r="A17912" t="s">
        <v>516</v>
      </c>
      <c r="B17912" t="s">
        <v>1118</v>
      </c>
      <c r="C17912" t="s">
        <v>89</v>
      </c>
      <c r="D17912" t="s">
        <v>89</v>
      </c>
      <c r="E17912" t="s">
        <v>4670</v>
      </c>
      <c r="F17912" t="s">
        <v>89</v>
      </c>
      <c r="G17912" t="s">
        <v>89</v>
      </c>
      <c r="H17912" t="s">
        <v>93</v>
      </c>
    </row>
    <row r="17913" spans="1:8" x14ac:dyDescent="0.25">
      <c r="A17913" t="s">
        <v>516</v>
      </c>
      <c r="B17913" t="s">
        <v>4666</v>
      </c>
      <c r="C17913" t="s">
        <v>89</v>
      </c>
      <c r="D17913" t="s">
        <v>89</v>
      </c>
      <c r="E17913" t="s">
        <v>4668</v>
      </c>
      <c r="F17913" t="s">
        <v>89</v>
      </c>
      <c r="G17913" t="s">
        <v>89</v>
      </c>
      <c r="H17913" t="s">
        <v>93</v>
      </c>
    </row>
    <row r="17914" spans="1:8" x14ac:dyDescent="0.25">
      <c r="A17914" t="s">
        <v>516</v>
      </c>
      <c r="B17914" t="s">
        <v>1116</v>
      </c>
      <c r="C17914" t="s">
        <v>89</v>
      </c>
      <c r="D17914" t="s">
        <v>89</v>
      </c>
      <c r="E17914" t="s">
        <v>4667</v>
      </c>
      <c r="F17914" t="s">
        <v>89</v>
      </c>
      <c r="G17914" t="s">
        <v>89</v>
      </c>
      <c r="H17914" t="s">
        <v>93</v>
      </c>
    </row>
    <row r="17915" spans="1:8" x14ac:dyDescent="0.25">
      <c r="A17915" t="s">
        <v>516</v>
      </c>
      <c r="B17915" t="s">
        <v>12943</v>
      </c>
      <c r="C17915" t="s">
        <v>89</v>
      </c>
      <c r="D17915" t="s">
        <v>89</v>
      </c>
      <c r="E17915" t="s">
        <v>4661</v>
      </c>
      <c r="F17915" t="s">
        <v>89</v>
      </c>
      <c r="G17915" t="s">
        <v>89</v>
      </c>
      <c r="H17915" t="s">
        <v>93</v>
      </c>
    </row>
    <row r="17916" spans="1:8" x14ac:dyDescent="0.25">
      <c r="A17916" t="s">
        <v>516</v>
      </c>
      <c r="B17916" t="s">
        <v>12944</v>
      </c>
      <c r="C17916" t="s">
        <v>89</v>
      </c>
      <c r="D17916" t="s">
        <v>89</v>
      </c>
      <c r="E17916" t="s">
        <v>8808</v>
      </c>
      <c r="F17916" t="s">
        <v>89</v>
      </c>
      <c r="G17916" t="s">
        <v>89</v>
      </c>
      <c r="H17916" t="s">
        <v>93</v>
      </c>
    </row>
    <row r="17917" spans="1:8" x14ac:dyDescent="0.25">
      <c r="A17917" t="s">
        <v>516</v>
      </c>
      <c r="B17917" t="s">
        <v>12945</v>
      </c>
      <c r="C17917" t="s">
        <v>89</v>
      </c>
      <c r="D17917" t="s">
        <v>89</v>
      </c>
      <c r="E17917" t="s">
        <v>4652</v>
      </c>
      <c r="F17917" t="s">
        <v>89</v>
      </c>
      <c r="G17917" t="s">
        <v>89</v>
      </c>
      <c r="H17917" t="s">
        <v>93</v>
      </c>
    </row>
    <row r="17918" spans="1:8" x14ac:dyDescent="0.25">
      <c r="A17918" t="s">
        <v>516</v>
      </c>
      <c r="B17918" t="s">
        <v>12946</v>
      </c>
      <c r="C17918" t="s">
        <v>89</v>
      </c>
      <c r="D17918" t="s">
        <v>89</v>
      </c>
      <c r="E17918" t="s">
        <v>4650</v>
      </c>
      <c r="F17918" t="s">
        <v>89</v>
      </c>
      <c r="G17918" t="s">
        <v>89</v>
      </c>
      <c r="H17918" t="s">
        <v>93</v>
      </c>
    </row>
    <row r="17919" spans="1:8" x14ac:dyDescent="0.25">
      <c r="A17919" t="s">
        <v>516</v>
      </c>
      <c r="B17919" t="s">
        <v>12947</v>
      </c>
      <c r="C17919" t="s">
        <v>89</v>
      </c>
      <c r="D17919" t="s">
        <v>12948</v>
      </c>
      <c r="E17919" t="s">
        <v>1506</v>
      </c>
      <c r="F17919" t="s">
        <v>89</v>
      </c>
      <c r="G17919" t="s">
        <v>89</v>
      </c>
      <c r="H17919" t="s">
        <v>93</v>
      </c>
    </row>
    <row r="17920" spans="1:8" x14ac:dyDescent="0.25">
      <c r="A17920" t="s">
        <v>516</v>
      </c>
      <c r="B17920" t="s">
        <v>12949</v>
      </c>
      <c r="C17920" t="s">
        <v>89</v>
      </c>
      <c r="D17920" t="s">
        <v>89</v>
      </c>
      <c r="E17920" t="s">
        <v>1272</v>
      </c>
      <c r="F17920" t="s">
        <v>89</v>
      </c>
      <c r="G17920" t="s">
        <v>89</v>
      </c>
      <c r="H17920" t="s">
        <v>93</v>
      </c>
    </row>
    <row r="17921" spans="1:8" x14ac:dyDescent="0.25">
      <c r="A17921" t="s">
        <v>516</v>
      </c>
      <c r="B17921" t="s">
        <v>2629</v>
      </c>
      <c r="C17921" t="s">
        <v>89</v>
      </c>
      <c r="D17921" t="s">
        <v>89</v>
      </c>
      <c r="E17921" t="s">
        <v>1506</v>
      </c>
      <c r="F17921" t="s">
        <v>89</v>
      </c>
      <c r="G17921" t="s">
        <v>89</v>
      </c>
      <c r="H17921" t="s">
        <v>93</v>
      </c>
    </row>
    <row r="17922" spans="1:8" x14ac:dyDescent="0.25">
      <c r="A17922" t="s">
        <v>516</v>
      </c>
      <c r="B17922" t="s">
        <v>12957</v>
      </c>
      <c r="C17922" t="s">
        <v>89</v>
      </c>
      <c r="D17922" t="s">
        <v>89</v>
      </c>
      <c r="E17922" t="s">
        <v>1506</v>
      </c>
      <c r="F17922" t="s">
        <v>89</v>
      </c>
      <c r="G17922" t="s">
        <v>89</v>
      </c>
      <c r="H17922" t="s">
        <v>93</v>
      </c>
    </row>
    <row r="17923" spans="1:8" x14ac:dyDescent="0.25">
      <c r="A17923" t="s">
        <v>516</v>
      </c>
      <c r="B17923" t="s">
        <v>12958</v>
      </c>
      <c r="C17923" t="s">
        <v>89</v>
      </c>
      <c r="D17923" t="s">
        <v>89</v>
      </c>
      <c r="E17923" t="s">
        <v>1516</v>
      </c>
      <c r="F17923" t="s">
        <v>89</v>
      </c>
      <c r="G17923" t="s">
        <v>89</v>
      </c>
      <c r="H17923" t="s">
        <v>93</v>
      </c>
    </row>
    <row r="17924" spans="1:8" x14ac:dyDescent="0.25">
      <c r="A17924" t="s">
        <v>516</v>
      </c>
      <c r="B17924" t="s">
        <v>10542</v>
      </c>
      <c r="C17924" t="s">
        <v>89</v>
      </c>
      <c r="D17924" t="s">
        <v>89</v>
      </c>
      <c r="E17924" t="s">
        <v>1516</v>
      </c>
      <c r="F17924" t="s">
        <v>89</v>
      </c>
      <c r="G17924" t="s">
        <v>89</v>
      </c>
      <c r="H17924" t="s">
        <v>93</v>
      </c>
    </row>
    <row r="17925" spans="1:8" x14ac:dyDescent="0.25">
      <c r="A17925" t="s">
        <v>516</v>
      </c>
      <c r="B17925" t="s">
        <v>1124</v>
      </c>
      <c r="C17925" t="s">
        <v>89</v>
      </c>
      <c r="D17925" t="s">
        <v>89</v>
      </c>
      <c r="E17925" t="s">
        <v>4667</v>
      </c>
      <c r="F17925" t="s">
        <v>89</v>
      </c>
      <c r="G17925" t="s">
        <v>89</v>
      </c>
      <c r="H17925" t="s">
        <v>93</v>
      </c>
    </row>
    <row r="17926" spans="1:8" x14ac:dyDescent="0.25">
      <c r="A17926" t="s">
        <v>516</v>
      </c>
      <c r="B17926" t="s">
        <v>1125</v>
      </c>
      <c r="C17926" t="s">
        <v>89</v>
      </c>
      <c r="D17926" t="s">
        <v>89</v>
      </c>
      <c r="E17926" t="s">
        <v>4667</v>
      </c>
      <c r="F17926" t="s">
        <v>89</v>
      </c>
      <c r="G17926" t="s">
        <v>89</v>
      </c>
      <c r="H17926" t="s">
        <v>93</v>
      </c>
    </row>
    <row r="17927" spans="1:8" x14ac:dyDescent="0.25">
      <c r="A17927" t="s">
        <v>516</v>
      </c>
      <c r="B17927" t="s">
        <v>12959</v>
      </c>
      <c r="C17927" t="s">
        <v>89</v>
      </c>
      <c r="D17927" t="s">
        <v>12960</v>
      </c>
      <c r="E17927" t="s">
        <v>12961</v>
      </c>
      <c r="F17927" t="s">
        <v>89</v>
      </c>
      <c r="G17927" t="s">
        <v>89</v>
      </c>
      <c r="H17927" t="s">
        <v>93</v>
      </c>
    </row>
    <row r="17928" spans="1:8" x14ac:dyDescent="0.25">
      <c r="A17928" t="s">
        <v>516</v>
      </c>
      <c r="B17928" t="s">
        <v>4708</v>
      </c>
      <c r="C17928" t="s">
        <v>89</v>
      </c>
      <c r="D17928" t="s">
        <v>12951</v>
      </c>
      <c r="E17928" t="s">
        <v>1267</v>
      </c>
      <c r="F17928" t="s">
        <v>89</v>
      </c>
      <c r="G17928" t="s">
        <v>89</v>
      </c>
      <c r="H17928" t="s">
        <v>93</v>
      </c>
    </row>
    <row r="17929" spans="1:8" x14ac:dyDescent="0.25">
      <c r="A17929" t="s">
        <v>516</v>
      </c>
      <c r="B17929" t="s">
        <v>7371</v>
      </c>
      <c r="C17929" t="s">
        <v>89</v>
      </c>
      <c r="D17929" t="s">
        <v>12952</v>
      </c>
      <c r="E17929" t="s">
        <v>12953</v>
      </c>
      <c r="F17929" t="s">
        <v>89</v>
      </c>
      <c r="G17929" t="s">
        <v>89</v>
      </c>
      <c r="H17929" t="s">
        <v>93</v>
      </c>
    </row>
    <row r="17930" spans="1:8" x14ac:dyDescent="0.25">
      <c r="A17930" t="s">
        <v>516</v>
      </c>
      <c r="B17930" t="s">
        <v>2138</v>
      </c>
      <c r="C17930" t="s">
        <v>89</v>
      </c>
      <c r="D17930" t="s">
        <v>12954</v>
      </c>
      <c r="E17930" t="s">
        <v>12955</v>
      </c>
      <c r="F17930" t="s">
        <v>89</v>
      </c>
      <c r="G17930" t="s">
        <v>89</v>
      </c>
      <c r="H17930" t="s">
        <v>93</v>
      </c>
    </row>
    <row r="17931" spans="1:8" x14ac:dyDescent="0.25">
      <c r="A17931" t="s">
        <v>516</v>
      </c>
      <c r="B17931" t="s">
        <v>12956</v>
      </c>
      <c r="C17931" t="s">
        <v>89</v>
      </c>
      <c r="D17931" t="s">
        <v>89</v>
      </c>
      <c r="E17931" t="s">
        <v>1267</v>
      </c>
      <c r="F17931" t="s">
        <v>89</v>
      </c>
      <c r="G17931" t="s">
        <v>89</v>
      </c>
      <c r="H17931" t="s">
        <v>93</v>
      </c>
    </row>
    <row r="17932" spans="1:8" x14ac:dyDescent="0.25">
      <c r="A17932" t="s">
        <v>516</v>
      </c>
      <c r="B17932" t="s">
        <v>1269</v>
      </c>
      <c r="C17932" t="s">
        <v>89</v>
      </c>
      <c r="D17932" t="s">
        <v>89</v>
      </c>
      <c r="E17932" t="s">
        <v>4668</v>
      </c>
      <c r="F17932" t="s">
        <v>89</v>
      </c>
      <c r="G17932" t="s">
        <v>89</v>
      </c>
      <c r="H17932" t="s">
        <v>93</v>
      </c>
    </row>
    <row r="17933" spans="1:8" x14ac:dyDescent="0.25">
      <c r="A17933" t="s">
        <v>516</v>
      </c>
      <c r="B17933" t="s">
        <v>1270</v>
      </c>
      <c r="C17933" t="s">
        <v>89</v>
      </c>
      <c r="D17933" t="s">
        <v>89</v>
      </c>
      <c r="E17933" t="s">
        <v>4668</v>
      </c>
      <c r="F17933" t="s">
        <v>89</v>
      </c>
      <c r="G17933" t="s">
        <v>89</v>
      </c>
      <c r="H17933" t="s">
        <v>93</v>
      </c>
    </row>
    <row r="17934" spans="1:8" x14ac:dyDescent="0.25">
      <c r="A17934" t="s">
        <v>516</v>
      </c>
      <c r="B17934" t="s">
        <v>3725</v>
      </c>
      <c r="C17934" t="s">
        <v>89</v>
      </c>
      <c r="D17934" t="s">
        <v>89</v>
      </c>
      <c r="E17934" t="s">
        <v>1221</v>
      </c>
      <c r="F17934" t="s">
        <v>89</v>
      </c>
      <c r="G17934" t="s">
        <v>89</v>
      </c>
      <c r="H17934" t="s">
        <v>93</v>
      </c>
    </row>
    <row r="17935" spans="1:8" x14ac:dyDescent="0.25">
      <c r="A17935" t="s">
        <v>516</v>
      </c>
      <c r="B17935" t="s">
        <v>3724</v>
      </c>
      <c r="C17935" t="s">
        <v>89</v>
      </c>
      <c r="D17935" t="s">
        <v>89</v>
      </c>
      <c r="E17935" t="s">
        <v>1221</v>
      </c>
      <c r="F17935" t="s">
        <v>89</v>
      </c>
      <c r="G17935" t="s">
        <v>89</v>
      </c>
      <c r="H17935" t="s">
        <v>93</v>
      </c>
    </row>
    <row r="17936" spans="1:8" x14ac:dyDescent="0.25">
      <c r="A17936" t="s">
        <v>516</v>
      </c>
      <c r="B17936" t="s">
        <v>2541</v>
      </c>
      <c r="C17936" t="s">
        <v>89</v>
      </c>
      <c r="D17936" t="s">
        <v>89</v>
      </c>
      <c r="E17936" t="s">
        <v>1221</v>
      </c>
      <c r="F17936" t="s">
        <v>89</v>
      </c>
      <c r="G17936" t="s">
        <v>89</v>
      </c>
      <c r="H17936" t="s">
        <v>93</v>
      </c>
    </row>
    <row r="17937" spans="1:8" x14ac:dyDescent="0.25">
      <c r="A17937" t="s">
        <v>516</v>
      </c>
      <c r="B17937" t="s">
        <v>1439</v>
      </c>
      <c r="C17937" t="s">
        <v>89</v>
      </c>
      <c r="D17937" t="s">
        <v>89</v>
      </c>
      <c r="E17937" t="s">
        <v>1221</v>
      </c>
      <c r="F17937" t="s">
        <v>89</v>
      </c>
      <c r="G17937" t="s">
        <v>89</v>
      </c>
      <c r="H17937" t="s">
        <v>93</v>
      </c>
    </row>
    <row r="17938" spans="1:8" x14ac:dyDescent="0.25">
      <c r="A17938" t="s">
        <v>516</v>
      </c>
      <c r="B17938" t="s">
        <v>4265</v>
      </c>
      <c r="C17938" t="s">
        <v>89</v>
      </c>
      <c r="D17938" t="s">
        <v>89</v>
      </c>
      <c r="E17938" t="s">
        <v>1221</v>
      </c>
      <c r="F17938" t="s">
        <v>89</v>
      </c>
      <c r="G17938" t="s">
        <v>89</v>
      </c>
      <c r="H17938" t="s">
        <v>93</v>
      </c>
    </row>
    <row r="17939" spans="1:8" x14ac:dyDescent="0.25">
      <c r="A17939" t="s">
        <v>516</v>
      </c>
      <c r="B17939" t="s">
        <v>4031</v>
      </c>
      <c r="C17939" t="s">
        <v>89</v>
      </c>
      <c r="D17939" t="s">
        <v>89</v>
      </c>
      <c r="E17939" t="s">
        <v>1221</v>
      </c>
      <c r="F17939" t="s">
        <v>89</v>
      </c>
      <c r="G17939" t="s">
        <v>89</v>
      </c>
      <c r="H17939" t="s">
        <v>93</v>
      </c>
    </row>
    <row r="17940" spans="1:8" x14ac:dyDescent="0.25">
      <c r="A17940" t="s">
        <v>516</v>
      </c>
      <c r="B17940" t="s">
        <v>2543</v>
      </c>
      <c r="C17940" t="s">
        <v>89</v>
      </c>
      <c r="D17940" t="s">
        <v>89</v>
      </c>
      <c r="E17940" t="s">
        <v>1221</v>
      </c>
      <c r="F17940" t="s">
        <v>89</v>
      </c>
      <c r="G17940" t="s">
        <v>89</v>
      </c>
      <c r="H17940" t="s">
        <v>93</v>
      </c>
    </row>
    <row r="17941" spans="1:8" x14ac:dyDescent="0.25">
      <c r="A17941" t="s">
        <v>516</v>
      </c>
      <c r="B17941" t="s">
        <v>2542</v>
      </c>
      <c r="C17941" t="s">
        <v>89</v>
      </c>
      <c r="D17941" t="s">
        <v>89</v>
      </c>
      <c r="E17941" t="s">
        <v>1221</v>
      </c>
      <c r="F17941" t="s">
        <v>89</v>
      </c>
      <c r="G17941" t="s">
        <v>89</v>
      </c>
      <c r="H17941" t="s">
        <v>93</v>
      </c>
    </row>
    <row r="17942" spans="1:8" x14ac:dyDescent="0.25">
      <c r="A17942" t="s">
        <v>517</v>
      </c>
      <c r="B17942" t="s">
        <v>8554</v>
      </c>
      <c r="C17942" t="s">
        <v>89</v>
      </c>
      <c r="D17942" t="s">
        <v>89</v>
      </c>
      <c r="E17942" t="s">
        <v>2960</v>
      </c>
      <c r="F17942" t="s">
        <v>89</v>
      </c>
      <c r="G17942" t="s">
        <v>89</v>
      </c>
      <c r="H17942" t="s">
        <v>93</v>
      </c>
    </row>
    <row r="17943" spans="1:8" x14ac:dyDescent="0.25">
      <c r="A17943" t="s">
        <v>517</v>
      </c>
      <c r="B17943" t="s">
        <v>8556</v>
      </c>
      <c r="C17943" t="s">
        <v>89</v>
      </c>
      <c r="D17943" t="s">
        <v>89</v>
      </c>
      <c r="E17943" t="s">
        <v>1569</v>
      </c>
      <c r="F17943" t="s">
        <v>89</v>
      </c>
      <c r="G17943" t="s">
        <v>89</v>
      </c>
      <c r="H17943" t="s">
        <v>93</v>
      </c>
    </row>
    <row r="17944" spans="1:8" x14ac:dyDescent="0.25">
      <c r="A17944" t="s">
        <v>517</v>
      </c>
      <c r="B17944" t="s">
        <v>8558</v>
      </c>
      <c r="C17944" t="s">
        <v>89</v>
      </c>
      <c r="D17944" t="s">
        <v>89</v>
      </c>
      <c r="E17944" t="s">
        <v>2992</v>
      </c>
      <c r="F17944" t="s">
        <v>89</v>
      </c>
      <c r="G17944" t="s">
        <v>89</v>
      </c>
      <c r="H17944" t="s">
        <v>93</v>
      </c>
    </row>
    <row r="17945" spans="1:8" x14ac:dyDescent="0.25">
      <c r="A17945" t="s">
        <v>517</v>
      </c>
      <c r="B17945" t="s">
        <v>12962</v>
      </c>
      <c r="C17945" t="s">
        <v>89</v>
      </c>
      <c r="D17945" t="s">
        <v>89</v>
      </c>
      <c r="E17945" t="s">
        <v>2997</v>
      </c>
      <c r="F17945" t="s">
        <v>89</v>
      </c>
      <c r="G17945" t="s">
        <v>89</v>
      </c>
      <c r="H17945" t="s">
        <v>93</v>
      </c>
    </row>
    <row r="17946" spans="1:8" x14ac:dyDescent="0.25">
      <c r="A17946" t="s">
        <v>517</v>
      </c>
      <c r="B17946" t="s">
        <v>2627</v>
      </c>
      <c r="C17946" t="s">
        <v>89</v>
      </c>
      <c r="D17946" t="s">
        <v>89</v>
      </c>
      <c r="E17946" t="s">
        <v>1119</v>
      </c>
      <c r="F17946" t="s">
        <v>89</v>
      </c>
      <c r="G17946" t="s">
        <v>89</v>
      </c>
      <c r="H17946" t="s">
        <v>93</v>
      </c>
    </row>
    <row r="17947" spans="1:8" x14ac:dyDescent="0.25">
      <c r="A17947" t="s">
        <v>517</v>
      </c>
      <c r="B17947" t="s">
        <v>12963</v>
      </c>
      <c r="C17947" t="s">
        <v>89</v>
      </c>
      <c r="D17947" t="s">
        <v>12964</v>
      </c>
      <c r="E17947" t="s">
        <v>12965</v>
      </c>
      <c r="F17947" t="s">
        <v>89</v>
      </c>
      <c r="G17947" t="s">
        <v>89</v>
      </c>
      <c r="H17947" t="s">
        <v>93</v>
      </c>
    </row>
    <row r="17948" spans="1:8" x14ac:dyDescent="0.25">
      <c r="A17948" t="s">
        <v>517</v>
      </c>
      <c r="B17948" t="s">
        <v>12966</v>
      </c>
      <c r="C17948" t="s">
        <v>89</v>
      </c>
      <c r="D17948" t="s">
        <v>12967</v>
      </c>
      <c r="E17948" t="s">
        <v>4854</v>
      </c>
      <c r="F17948" t="s">
        <v>89</v>
      </c>
      <c r="G17948" t="s">
        <v>89</v>
      </c>
      <c r="H17948" t="s">
        <v>93</v>
      </c>
    </row>
    <row r="17949" spans="1:8" x14ac:dyDescent="0.25">
      <c r="A17949" t="s">
        <v>517</v>
      </c>
      <c r="B17949" t="s">
        <v>8554</v>
      </c>
      <c r="C17949" t="s">
        <v>89</v>
      </c>
      <c r="D17949" t="s">
        <v>89</v>
      </c>
      <c r="E17949" t="s">
        <v>2960</v>
      </c>
      <c r="F17949" t="s">
        <v>89</v>
      </c>
      <c r="G17949" t="s">
        <v>89</v>
      </c>
      <c r="H17949" t="s">
        <v>93</v>
      </c>
    </row>
    <row r="17950" spans="1:8" x14ac:dyDescent="0.25">
      <c r="A17950" t="s">
        <v>517</v>
      </c>
      <c r="B17950" t="s">
        <v>12962</v>
      </c>
      <c r="C17950" t="s">
        <v>89</v>
      </c>
      <c r="D17950" t="s">
        <v>89</v>
      </c>
      <c r="E17950" t="s">
        <v>2997</v>
      </c>
      <c r="F17950" t="s">
        <v>89</v>
      </c>
      <c r="G17950" t="s">
        <v>89</v>
      </c>
      <c r="H17950" t="s">
        <v>93</v>
      </c>
    </row>
    <row r="17951" spans="1:8" x14ac:dyDescent="0.25">
      <c r="A17951" t="s">
        <v>517</v>
      </c>
      <c r="B17951" t="s">
        <v>8556</v>
      </c>
      <c r="C17951" t="s">
        <v>89</v>
      </c>
      <c r="D17951" t="s">
        <v>89</v>
      </c>
      <c r="E17951" t="s">
        <v>1569</v>
      </c>
      <c r="F17951" t="s">
        <v>89</v>
      </c>
      <c r="G17951" t="s">
        <v>89</v>
      </c>
      <c r="H17951" t="s">
        <v>93</v>
      </c>
    </row>
    <row r="17952" spans="1:8" x14ac:dyDescent="0.25">
      <c r="A17952" t="s">
        <v>517</v>
      </c>
      <c r="B17952" t="s">
        <v>12968</v>
      </c>
      <c r="C17952" t="s">
        <v>89</v>
      </c>
      <c r="D17952" t="s">
        <v>89</v>
      </c>
      <c r="E17952" t="s">
        <v>1569</v>
      </c>
      <c r="F17952" t="s">
        <v>89</v>
      </c>
      <c r="G17952" t="s">
        <v>89</v>
      </c>
      <c r="H17952" t="s">
        <v>93</v>
      </c>
    </row>
    <row r="17953" spans="1:8" x14ac:dyDescent="0.25">
      <c r="A17953" t="s">
        <v>517</v>
      </c>
      <c r="B17953" t="s">
        <v>12969</v>
      </c>
      <c r="C17953" t="s">
        <v>89</v>
      </c>
      <c r="D17953" t="s">
        <v>89</v>
      </c>
      <c r="E17953" t="s">
        <v>4854</v>
      </c>
      <c r="F17953" t="s">
        <v>89</v>
      </c>
      <c r="G17953" t="s">
        <v>89</v>
      </c>
      <c r="H17953" t="s">
        <v>93</v>
      </c>
    </row>
    <row r="17954" spans="1:8" x14ac:dyDescent="0.25">
      <c r="A17954" t="s">
        <v>517</v>
      </c>
      <c r="B17954" t="s">
        <v>12970</v>
      </c>
      <c r="C17954" t="s">
        <v>89</v>
      </c>
      <c r="D17954" t="s">
        <v>89</v>
      </c>
      <c r="E17954" t="s">
        <v>2960</v>
      </c>
      <c r="F17954" t="s">
        <v>89</v>
      </c>
      <c r="G17954" t="s">
        <v>89</v>
      </c>
      <c r="H17954" t="s">
        <v>93</v>
      </c>
    </row>
    <row r="17955" spans="1:8" x14ac:dyDescent="0.25">
      <c r="A17955" t="s">
        <v>517</v>
      </c>
      <c r="B17955" t="s">
        <v>12971</v>
      </c>
      <c r="C17955" t="s">
        <v>89</v>
      </c>
      <c r="D17955" t="s">
        <v>89</v>
      </c>
      <c r="E17955" t="s">
        <v>2997</v>
      </c>
      <c r="F17955" t="s">
        <v>89</v>
      </c>
      <c r="G17955" t="s">
        <v>89</v>
      </c>
      <c r="H17955" t="s">
        <v>93</v>
      </c>
    </row>
    <row r="17956" spans="1:8" x14ac:dyDescent="0.25">
      <c r="A17956" t="s">
        <v>517</v>
      </c>
      <c r="B17956" t="s">
        <v>8558</v>
      </c>
      <c r="C17956" t="s">
        <v>89</v>
      </c>
      <c r="D17956" t="s">
        <v>89</v>
      </c>
      <c r="E17956" t="s">
        <v>2992</v>
      </c>
      <c r="F17956" t="s">
        <v>89</v>
      </c>
      <c r="G17956" t="s">
        <v>89</v>
      </c>
      <c r="H17956" t="s">
        <v>93</v>
      </c>
    </row>
    <row r="17957" spans="1:8" x14ac:dyDescent="0.25">
      <c r="A17957" t="s">
        <v>517</v>
      </c>
      <c r="B17957" t="s">
        <v>8557</v>
      </c>
      <c r="C17957" t="s">
        <v>89</v>
      </c>
      <c r="D17957" t="s">
        <v>89</v>
      </c>
      <c r="E17957" t="s">
        <v>4854</v>
      </c>
      <c r="F17957" t="s">
        <v>89</v>
      </c>
      <c r="G17957" t="s">
        <v>89</v>
      </c>
      <c r="H17957" t="s">
        <v>93</v>
      </c>
    </row>
    <row r="17958" spans="1:8" x14ac:dyDescent="0.25">
      <c r="A17958" t="s">
        <v>517</v>
      </c>
      <c r="B17958" t="s">
        <v>12972</v>
      </c>
      <c r="C17958" t="s">
        <v>89</v>
      </c>
      <c r="D17958" t="s">
        <v>89</v>
      </c>
      <c r="E17958" t="s">
        <v>2992</v>
      </c>
      <c r="F17958" t="s">
        <v>89</v>
      </c>
      <c r="G17958" t="s">
        <v>89</v>
      </c>
      <c r="H17958" t="s">
        <v>93</v>
      </c>
    </row>
    <row r="17959" spans="1:8" x14ac:dyDescent="0.25">
      <c r="A17959" t="s">
        <v>517</v>
      </c>
      <c r="B17959" t="s">
        <v>12973</v>
      </c>
      <c r="C17959" t="s">
        <v>89</v>
      </c>
      <c r="D17959" t="s">
        <v>89</v>
      </c>
      <c r="E17959" t="s">
        <v>2012</v>
      </c>
      <c r="F17959" t="s">
        <v>89</v>
      </c>
      <c r="G17959" t="s">
        <v>89</v>
      </c>
      <c r="H17959" t="s">
        <v>93</v>
      </c>
    </row>
    <row r="17960" spans="1:8" x14ac:dyDescent="0.25">
      <c r="A17960" t="s">
        <v>517</v>
      </c>
      <c r="B17960" t="s">
        <v>2627</v>
      </c>
      <c r="C17960" t="s">
        <v>89</v>
      </c>
      <c r="D17960" t="s">
        <v>89</v>
      </c>
      <c r="E17960" t="s">
        <v>1119</v>
      </c>
      <c r="F17960" t="s">
        <v>89</v>
      </c>
      <c r="G17960" t="s">
        <v>89</v>
      </c>
      <c r="H17960" t="s">
        <v>93</v>
      </c>
    </row>
    <row r="17961" spans="1:8" x14ac:dyDescent="0.25">
      <c r="A17961" t="s">
        <v>517</v>
      </c>
      <c r="B17961" t="s">
        <v>1192</v>
      </c>
      <c r="C17961" t="s">
        <v>89</v>
      </c>
      <c r="D17961" t="s">
        <v>12974</v>
      </c>
      <c r="E17961" t="s">
        <v>1100</v>
      </c>
      <c r="F17961" t="s">
        <v>89</v>
      </c>
      <c r="G17961" t="s">
        <v>89</v>
      </c>
      <c r="H17961" t="s">
        <v>93</v>
      </c>
    </row>
    <row r="17962" spans="1:8" x14ac:dyDescent="0.25">
      <c r="A17962" t="s">
        <v>517</v>
      </c>
      <c r="B17962" t="s">
        <v>1122</v>
      </c>
      <c r="C17962" t="s">
        <v>89</v>
      </c>
      <c r="D17962" t="s">
        <v>89</v>
      </c>
      <c r="E17962" t="s">
        <v>1218</v>
      </c>
      <c r="F17962" t="s">
        <v>89</v>
      </c>
      <c r="G17962" t="s">
        <v>89</v>
      </c>
      <c r="H17962" t="s">
        <v>93</v>
      </c>
    </row>
    <row r="17963" spans="1:8" x14ac:dyDescent="0.25">
      <c r="A17963" t="s">
        <v>517</v>
      </c>
      <c r="B17963" t="s">
        <v>1124</v>
      </c>
      <c r="C17963" t="s">
        <v>89</v>
      </c>
      <c r="D17963" t="s">
        <v>89</v>
      </c>
      <c r="E17963" t="s">
        <v>1218</v>
      </c>
      <c r="F17963" t="s">
        <v>89</v>
      </c>
      <c r="G17963" t="s">
        <v>89</v>
      </c>
      <c r="H17963" t="s">
        <v>93</v>
      </c>
    </row>
    <row r="17964" spans="1:8" x14ac:dyDescent="0.25">
      <c r="A17964" t="s">
        <v>517</v>
      </c>
      <c r="B17964" t="s">
        <v>1125</v>
      </c>
      <c r="C17964" t="s">
        <v>89</v>
      </c>
      <c r="D17964" t="s">
        <v>89</v>
      </c>
      <c r="E17964" t="s">
        <v>1218</v>
      </c>
      <c r="F17964" t="s">
        <v>89</v>
      </c>
      <c r="G17964" t="s">
        <v>89</v>
      </c>
      <c r="H17964" t="s">
        <v>93</v>
      </c>
    </row>
    <row r="17965" spans="1:8" x14ac:dyDescent="0.25">
      <c r="A17965" t="s">
        <v>517</v>
      </c>
      <c r="B17965" t="s">
        <v>1126</v>
      </c>
      <c r="C17965" t="s">
        <v>89</v>
      </c>
      <c r="D17965" t="s">
        <v>89</v>
      </c>
      <c r="E17965" t="s">
        <v>1218</v>
      </c>
      <c r="F17965" t="s">
        <v>89</v>
      </c>
      <c r="G17965" t="s">
        <v>89</v>
      </c>
      <c r="H17965" t="s">
        <v>93</v>
      </c>
    </row>
    <row r="17966" spans="1:8" x14ac:dyDescent="0.25">
      <c r="A17966" t="s">
        <v>517</v>
      </c>
      <c r="B17966" t="s">
        <v>1127</v>
      </c>
      <c r="C17966" t="s">
        <v>89</v>
      </c>
      <c r="D17966" t="s">
        <v>89</v>
      </c>
      <c r="E17966" t="s">
        <v>1218</v>
      </c>
      <c r="F17966" t="s">
        <v>89</v>
      </c>
      <c r="G17966" t="s">
        <v>89</v>
      </c>
      <c r="H17966" t="s">
        <v>93</v>
      </c>
    </row>
    <row r="17967" spans="1:8" x14ac:dyDescent="0.25">
      <c r="A17967" t="s">
        <v>517</v>
      </c>
      <c r="B17967" t="s">
        <v>12975</v>
      </c>
      <c r="C17967" t="s">
        <v>89</v>
      </c>
      <c r="D17967" t="s">
        <v>89</v>
      </c>
      <c r="E17967" t="s">
        <v>1202</v>
      </c>
      <c r="F17967" t="s">
        <v>89</v>
      </c>
      <c r="G17967" t="s">
        <v>89</v>
      </c>
      <c r="H17967" t="s">
        <v>93</v>
      </c>
    </row>
    <row r="17968" spans="1:8" x14ac:dyDescent="0.25">
      <c r="A17968" t="s">
        <v>517</v>
      </c>
      <c r="B17968" t="s">
        <v>2705</v>
      </c>
      <c r="C17968" t="s">
        <v>89</v>
      </c>
      <c r="D17968" t="s">
        <v>89</v>
      </c>
      <c r="E17968" t="s">
        <v>1202</v>
      </c>
      <c r="F17968" t="s">
        <v>89</v>
      </c>
      <c r="G17968" t="s">
        <v>89</v>
      </c>
      <c r="H17968" t="s">
        <v>93</v>
      </c>
    </row>
    <row r="17969" spans="1:8" x14ac:dyDescent="0.25">
      <c r="A17969" t="s">
        <v>517</v>
      </c>
      <c r="B17969" t="s">
        <v>2138</v>
      </c>
      <c r="C17969" t="s">
        <v>89</v>
      </c>
      <c r="D17969" t="s">
        <v>89</v>
      </c>
      <c r="E17969" t="s">
        <v>1133</v>
      </c>
      <c r="F17969" t="s">
        <v>89</v>
      </c>
      <c r="G17969" t="s">
        <v>89</v>
      </c>
      <c r="H17969" t="s">
        <v>93</v>
      </c>
    </row>
    <row r="17970" spans="1:8" x14ac:dyDescent="0.25">
      <c r="A17970" t="s">
        <v>517</v>
      </c>
      <c r="B17970" t="s">
        <v>1138</v>
      </c>
      <c r="C17970" t="s">
        <v>89</v>
      </c>
      <c r="D17970" t="s">
        <v>89</v>
      </c>
      <c r="E17970" t="s">
        <v>1139</v>
      </c>
      <c r="F17970" t="s">
        <v>89</v>
      </c>
      <c r="G17970" t="s">
        <v>89</v>
      </c>
      <c r="H17970" t="s">
        <v>93</v>
      </c>
    </row>
    <row r="17971" spans="1:8" x14ac:dyDescent="0.25">
      <c r="A17971" t="s">
        <v>518</v>
      </c>
      <c r="B17971" t="s">
        <v>12976</v>
      </c>
      <c r="C17971" t="s">
        <v>89</v>
      </c>
      <c r="D17971" t="s">
        <v>89</v>
      </c>
      <c r="E17971" t="s">
        <v>5917</v>
      </c>
      <c r="F17971" t="s">
        <v>89</v>
      </c>
      <c r="G17971" t="s">
        <v>89</v>
      </c>
      <c r="H17971" t="s">
        <v>93</v>
      </c>
    </row>
    <row r="17972" spans="1:8" x14ac:dyDescent="0.25">
      <c r="A17972" t="s">
        <v>518</v>
      </c>
      <c r="B17972" t="s">
        <v>12977</v>
      </c>
      <c r="C17972" t="s">
        <v>89</v>
      </c>
      <c r="D17972" t="s">
        <v>89</v>
      </c>
      <c r="E17972" t="s">
        <v>1427</v>
      </c>
      <c r="F17972" t="s">
        <v>89</v>
      </c>
      <c r="G17972" t="s">
        <v>89</v>
      </c>
      <c r="H17972" t="s">
        <v>93</v>
      </c>
    </row>
    <row r="17973" spans="1:8" x14ac:dyDescent="0.25">
      <c r="A17973" t="s">
        <v>518</v>
      </c>
      <c r="B17973" t="s">
        <v>8539</v>
      </c>
      <c r="C17973" t="s">
        <v>89</v>
      </c>
      <c r="D17973" t="s">
        <v>89</v>
      </c>
      <c r="E17973" t="s">
        <v>1258</v>
      </c>
      <c r="F17973" t="s">
        <v>89</v>
      </c>
      <c r="G17973" t="s">
        <v>89</v>
      </c>
      <c r="H17973" t="s">
        <v>93</v>
      </c>
    </row>
    <row r="17974" spans="1:8" x14ac:dyDescent="0.25">
      <c r="A17974" t="s">
        <v>518</v>
      </c>
      <c r="B17974" t="s">
        <v>1472</v>
      </c>
      <c r="C17974" t="s">
        <v>89</v>
      </c>
      <c r="D17974" t="s">
        <v>89</v>
      </c>
      <c r="E17974" t="s">
        <v>1238</v>
      </c>
      <c r="F17974" t="s">
        <v>89</v>
      </c>
      <c r="G17974" t="s">
        <v>89</v>
      </c>
      <c r="H17974" t="s">
        <v>93</v>
      </c>
    </row>
    <row r="17975" spans="1:8" x14ac:dyDescent="0.25">
      <c r="A17975" t="s">
        <v>518</v>
      </c>
      <c r="B17975" t="s">
        <v>12978</v>
      </c>
      <c r="C17975" t="s">
        <v>89</v>
      </c>
      <c r="D17975" t="s">
        <v>89</v>
      </c>
      <c r="E17975" t="s">
        <v>1298</v>
      </c>
      <c r="F17975" t="s">
        <v>89</v>
      </c>
      <c r="G17975" t="s">
        <v>89</v>
      </c>
      <c r="H17975" t="s">
        <v>93</v>
      </c>
    </row>
    <row r="17976" spans="1:8" x14ac:dyDescent="0.25">
      <c r="A17976" t="s">
        <v>518</v>
      </c>
      <c r="B17976" t="s">
        <v>12979</v>
      </c>
      <c r="C17976" t="s">
        <v>89</v>
      </c>
      <c r="D17976" t="s">
        <v>12980</v>
      </c>
      <c r="E17976" t="s">
        <v>1258</v>
      </c>
      <c r="F17976" t="s">
        <v>89</v>
      </c>
      <c r="G17976" t="s">
        <v>89</v>
      </c>
      <c r="H17976" t="s">
        <v>93</v>
      </c>
    </row>
    <row r="17977" spans="1:8" x14ac:dyDescent="0.25">
      <c r="A17977" t="s">
        <v>518</v>
      </c>
      <c r="B17977" t="s">
        <v>12981</v>
      </c>
      <c r="C17977" t="s">
        <v>89</v>
      </c>
      <c r="D17977" t="s">
        <v>12982</v>
      </c>
      <c r="E17977" t="s">
        <v>1093</v>
      </c>
      <c r="F17977" t="s">
        <v>89</v>
      </c>
      <c r="G17977" t="s">
        <v>89</v>
      </c>
      <c r="H17977" t="s">
        <v>93</v>
      </c>
    </row>
    <row r="17978" spans="1:8" x14ac:dyDescent="0.25">
      <c r="A17978" t="s">
        <v>518</v>
      </c>
      <c r="B17978" t="s">
        <v>12983</v>
      </c>
      <c r="C17978" t="s">
        <v>89</v>
      </c>
      <c r="D17978" t="s">
        <v>12984</v>
      </c>
      <c r="E17978" t="s">
        <v>1278</v>
      </c>
      <c r="F17978" t="s">
        <v>89</v>
      </c>
      <c r="G17978" t="s">
        <v>89</v>
      </c>
      <c r="H17978" t="s">
        <v>93</v>
      </c>
    </row>
    <row r="17979" spans="1:8" x14ac:dyDescent="0.25">
      <c r="A17979" t="s">
        <v>518</v>
      </c>
      <c r="B17979" t="s">
        <v>12985</v>
      </c>
      <c r="C17979" t="s">
        <v>89</v>
      </c>
      <c r="D17979" t="s">
        <v>12986</v>
      </c>
      <c r="E17979" t="s">
        <v>1102</v>
      </c>
      <c r="F17979" t="s">
        <v>89</v>
      </c>
      <c r="G17979" t="s">
        <v>89</v>
      </c>
      <c r="H17979" t="s">
        <v>93</v>
      </c>
    </row>
    <row r="17980" spans="1:8" x14ac:dyDescent="0.25">
      <c r="A17980" t="s">
        <v>518</v>
      </c>
      <c r="B17980" t="s">
        <v>12987</v>
      </c>
      <c r="C17980" t="s">
        <v>89</v>
      </c>
      <c r="D17980" t="s">
        <v>12988</v>
      </c>
      <c r="E17980" t="s">
        <v>1102</v>
      </c>
      <c r="F17980" t="s">
        <v>89</v>
      </c>
      <c r="G17980" t="s">
        <v>89</v>
      </c>
      <c r="H17980" t="s">
        <v>93</v>
      </c>
    </row>
    <row r="17981" spans="1:8" x14ac:dyDescent="0.25">
      <c r="A17981" t="s">
        <v>518</v>
      </c>
      <c r="B17981" t="s">
        <v>12989</v>
      </c>
      <c r="C17981" t="s">
        <v>89</v>
      </c>
      <c r="D17981" t="s">
        <v>12990</v>
      </c>
      <c r="E17981" t="s">
        <v>1121</v>
      </c>
      <c r="F17981" t="s">
        <v>89</v>
      </c>
      <c r="G17981" t="s">
        <v>89</v>
      </c>
      <c r="H17981" t="s">
        <v>93</v>
      </c>
    </row>
    <row r="17982" spans="1:8" x14ac:dyDescent="0.25">
      <c r="A17982" t="s">
        <v>518</v>
      </c>
      <c r="B17982" t="s">
        <v>12991</v>
      </c>
      <c r="C17982" t="s">
        <v>89</v>
      </c>
      <c r="D17982" t="s">
        <v>12992</v>
      </c>
      <c r="E17982" t="s">
        <v>3024</v>
      </c>
      <c r="F17982" t="s">
        <v>89</v>
      </c>
      <c r="G17982" t="s">
        <v>89</v>
      </c>
      <c r="H17982" t="s">
        <v>93</v>
      </c>
    </row>
    <row r="17983" spans="1:8" x14ac:dyDescent="0.25">
      <c r="A17983" t="s">
        <v>518</v>
      </c>
      <c r="B17983" t="s">
        <v>12993</v>
      </c>
      <c r="C17983" t="s">
        <v>89</v>
      </c>
      <c r="D17983" t="s">
        <v>12994</v>
      </c>
      <c r="E17983" t="s">
        <v>2020</v>
      </c>
      <c r="F17983" t="s">
        <v>89</v>
      </c>
      <c r="G17983" t="s">
        <v>89</v>
      </c>
      <c r="H17983" t="s">
        <v>93</v>
      </c>
    </row>
    <row r="17984" spans="1:8" x14ac:dyDescent="0.25">
      <c r="A17984" t="s">
        <v>518</v>
      </c>
      <c r="B17984" t="s">
        <v>12995</v>
      </c>
      <c r="C17984" t="s">
        <v>89</v>
      </c>
      <c r="D17984" t="s">
        <v>12996</v>
      </c>
      <c r="E17984" t="s">
        <v>1543</v>
      </c>
      <c r="F17984" t="s">
        <v>89</v>
      </c>
      <c r="G17984" t="s">
        <v>89</v>
      </c>
      <c r="H17984" t="s">
        <v>93</v>
      </c>
    </row>
    <row r="17985" spans="1:8" x14ac:dyDescent="0.25">
      <c r="A17985" t="s">
        <v>518</v>
      </c>
      <c r="B17985" t="s">
        <v>12977</v>
      </c>
      <c r="C17985" t="s">
        <v>89</v>
      </c>
      <c r="D17985" t="s">
        <v>89</v>
      </c>
      <c r="E17985" t="s">
        <v>1427</v>
      </c>
      <c r="F17985" t="s">
        <v>89</v>
      </c>
      <c r="G17985" t="s">
        <v>89</v>
      </c>
      <c r="H17985" t="s">
        <v>93</v>
      </c>
    </row>
    <row r="17986" spans="1:8" x14ac:dyDescent="0.25">
      <c r="A17986" t="s">
        <v>518</v>
      </c>
      <c r="B17986" t="s">
        <v>8250</v>
      </c>
      <c r="C17986" t="s">
        <v>89</v>
      </c>
      <c r="D17986" t="s">
        <v>89</v>
      </c>
      <c r="E17986" t="s">
        <v>1427</v>
      </c>
      <c r="F17986" t="s">
        <v>89</v>
      </c>
      <c r="G17986" t="s">
        <v>89</v>
      </c>
      <c r="H17986" t="s">
        <v>93</v>
      </c>
    </row>
    <row r="17987" spans="1:8" x14ac:dyDescent="0.25">
      <c r="A17987" t="s">
        <v>518</v>
      </c>
      <c r="B17987" t="s">
        <v>8251</v>
      </c>
      <c r="C17987" t="s">
        <v>89</v>
      </c>
      <c r="D17987" t="s">
        <v>89</v>
      </c>
      <c r="E17987" t="s">
        <v>1427</v>
      </c>
      <c r="F17987" t="s">
        <v>89</v>
      </c>
      <c r="G17987" t="s">
        <v>89</v>
      </c>
      <c r="H17987" t="s">
        <v>93</v>
      </c>
    </row>
    <row r="17988" spans="1:8" x14ac:dyDescent="0.25">
      <c r="A17988" t="s">
        <v>518</v>
      </c>
      <c r="B17988" t="s">
        <v>8252</v>
      </c>
      <c r="C17988" t="s">
        <v>89</v>
      </c>
      <c r="D17988" t="s">
        <v>89</v>
      </c>
      <c r="E17988" t="s">
        <v>1427</v>
      </c>
      <c r="F17988" t="s">
        <v>89</v>
      </c>
      <c r="G17988" t="s">
        <v>89</v>
      </c>
      <c r="H17988" t="s">
        <v>93</v>
      </c>
    </row>
    <row r="17989" spans="1:8" x14ac:dyDescent="0.25">
      <c r="A17989" t="s">
        <v>518</v>
      </c>
      <c r="B17989" t="s">
        <v>12997</v>
      </c>
      <c r="C17989" t="s">
        <v>89</v>
      </c>
      <c r="D17989" t="s">
        <v>89</v>
      </c>
      <c r="E17989" t="s">
        <v>1427</v>
      </c>
      <c r="F17989" t="s">
        <v>89</v>
      </c>
      <c r="G17989" t="s">
        <v>89</v>
      </c>
      <c r="H17989" t="s">
        <v>93</v>
      </c>
    </row>
    <row r="17990" spans="1:8" x14ac:dyDescent="0.25">
      <c r="A17990" t="s">
        <v>518</v>
      </c>
      <c r="B17990" t="s">
        <v>12998</v>
      </c>
      <c r="C17990" t="s">
        <v>89</v>
      </c>
      <c r="D17990" t="s">
        <v>89</v>
      </c>
      <c r="E17990" t="s">
        <v>1427</v>
      </c>
      <c r="F17990" t="s">
        <v>89</v>
      </c>
      <c r="G17990" t="s">
        <v>89</v>
      </c>
      <c r="H17990" t="s">
        <v>93</v>
      </c>
    </row>
    <row r="17991" spans="1:8" x14ac:dyDescent="0.25">
      <c r="A17991" t="s">
        <v>518</v>
      </c>
      <c r="B17991" t="s">
        <v>12999</v>
      </c>
      <c r="C17991" t="s">
        <v>89</v>
      </c>
      <c r="D17991" t="s">
        <v>89</v>
      </c>
      <c r="E17991" t="s">
        <v>1427</v>
      </c>
      <c r="F17991" t="s">
        <v>89</v>
      </c>
      <c r="G17991" t="s">
        <v>89</v>
      </c>
      <c r="H17991" t="s">
        <v>93</v>
      </c>
    </row>
    <row r="17992" spans="1:8" x14ac:dyDescent="0.25">
      <c r="A17992" t="s">
        <v>518</v>
      </c>
      <c r="B17992" t="s">
        <v>13000</v>
      </c>
      <c r="C17992" t="s">
        <v>89</v>
      </c>
      <c r="D17992" t="s">
        <v>89</v>
      </c>
      <c r="E17992" t="s">
        <v>1427</v>
      </c>
      <c r="F17992" t="s">
        <v>89</v>
      </c>
      <c r="G17992" t="s">
        <v>89</v>
      </c>
      <c r="H17992" t="s">
        <v>93</v>
      </c>
    </row>
    <row r="17993" spans="1:8" x14ac:dyDescent="0.25">
      <c r="A17993" t="s">
        <v>518</v>
      </c>
      <c r="B17993" t="s">
        <v>13001</v>
      </c>
      <c r="C17993" t="s">
        <v>89</v>
      </c>
      <c r="D17993" t="s">
        <v>89</v>
      </c>
      <c r="E17993" t="s">
        <v>1427</v>
      </c>
      <c r="F17993" t="s">
        <v>89</v>
      </c>
      <c r="G17993" t="s">
        <v>89</v>
      </c>
      <c r="H17993" t="s">
        <v>93</v>
      </c>
    </row>
    <row r="17994" spans="1:8" x14ac:dyDescent="0.25">
      <c r="A17994" t="s">
        <v>518</v>
      </c>
      <c r="B17994" t="s">
        <v>13002</v>
      </c>
      <c r="C17994" t="s">
        <v>89</v>
      </c>
      <c r="D17994" t="s">
        <v>89</v>
      </c>
      <c r="E17994" t="s">
        <v>2020</v>
      </c>
      <c r="F17994" t="s">
        <v>89</v>
      </c>
      <c r="G17994" t="s">
        <v>89</v>
      </c>
      <c r="H17994" t="s">
        <v>93</v>
      </c>
    </row>
    <row r="17995" spans="1:8" x14ac:dyDescent="0.25">
      <c r="A17995" t="s">
        <v>518</v>
      </c>
      <c r="B17995" t="s">
        <v>1472</v>
      </c>
      <c r="C17995" t="s">
        <v>89</v>
      </c>
      <c r="D17995" t="s">
        <v>89</v>
      </c>
      <c r="E17995" t="s">
        <v>1238</v>
      </c>
      <c r="F17995" t="s">
        <v>89</v>
      </c>
      <c r="G17995" t="s">
        <v>89</v>
      </c>
      <c r="H17995" t="s">
        <v>93</v>
      </c>
    </row>
    <row r="17996" spans="1:8" x14ac:dyDescent="0.25">
      <c r="A17996" t="s">
        <v>518</v>
      </c>
      <c r="B17996" t="s">
        <v>6449</v>
      </c>
      <c r="C17996" t="s">
        <v>89</v>
      </c>
      <c r="D17996" t="s">
        <v>89</v>
      </c>
      <c r="E17996" t="s">
        <v>1102</v>
      </c>
      <c r="F17996" t="s">
        <v>89</v>
      </c>
      <c r="G17996" t="s">
        <v>89</v>
      </c>
      <c r="H17996" t="s">
        <v>93</v>
      </c>
    </row>
    <row r="17997" spans="1:8" x14ac:dyDescent="0.25">
      <c r="A17997" t="s">
        <v>518</v>
      </c>
      <c r="B17997" t="s">
        <v>13003</v>
      </c>
      <c r="C17997" t="s">
        <v>89</v>
      </c>
      <c r="D17997" t="s">
        <v>89</v>
      </c>
      <c r="E17997" t="s">
        <v>1102</v>
      </c>
      <c r="F17997" t="s">
        <v>89</v>
      </c>
      <c r="G17997" t="s">
        <v>89</v>
      </c>
      <c r="H17997" t="s">
        <v>93</v>
      </c>
    </row>
    <row r="17998" spans="1:8" x14ac:dyDescent="0.25">
      <c r="A17998" t="s">
        <v>518</v>
      </c>
      <c r="B17998" t="s">
        <v>13004</v>
      </c>
      <c r="C17998" t="s">
        <v>89</v>
      </c>
      <c r="D17998" t="s">
        <v>89</v>
      </c>
      <c r="E17998" t="s">
        <v>1859</v>
      </c>
      <c r="F17998" t="s">
        <v>89</v>
      </c>
      <c r="G17998" t="s">
        <v>89</v>
      </c>
      <c r="H17998" t="s">
        <v>93</v>
      </c>
    </row>
    <row r="17999" spans="1:8" x14ac:dyDescent="0.25">
      <c r="A17999" t="s">
        <v>518</v>
      </c>
      <c r="B17999" t="s">
        <v>13005</v>
      </c>
      <c r="C17999" t="s">
        <v>89</v>
      </c>
      <c r="D17999" t="s">
        <v>89</v>
      </c>
      <c r="E17999" t="s">
        <v>1845</v>
      </c>
      <c r="F17999" t="s">
        <v>89</v>
      </c>
      <c r="G17999" t="s">
        <v>89</v>
      </c>
      <c r="H17999" t="s">
        <v>93</v>
      </c>
    </row>
    <row r="18000" spans="1:8" x14ac:dyDescent="0.25">
      <c r="A18000" t="s">
        <v>518</v>
      </c>
      <c r="B18000" t="s">
        <v>13006</v>
      </c>
      <c r="C18000" t="s">
        <v>89</v>
      </c>
      <c r="D18000" t="s">
        <v>89</v>
      </c>
      <c r="E18000" t="s">
        <v>1258</v>
      </c>
      <c r="F18000" t="s">
        <v>89</v>
      </c>
      <c r="G18000" t="s">
        <v>89</v>
      </c>
      <c r="H18000" t="s">
        <v>93</v>
      </c>
    </row>
    <row r="18001" spans="1:8" x14ac:dyDescent="0.25">
      <c r="A18001" t="s">
        <v>518</v>
      </c>
      <c r="B18001" t="s">
        <v>12978</v>
      </c>
      <c r="C18001" t="s">
        <v>89</v>
      </c>
      <c r="D18001" t="s">
        <v>89</v>
      </c>
      <c r="E18001" t="s">
        <v>1298</v>
      </c>
      <c r="F18001" t="s">
        <v>89</v>
      </c>
      <c r="G18001" t="s">
        <v>89</v>
      </c>
      <c r="H18001" t="s">
        <v>93</v>
      </c>
    </row>
    <row r="18002" spans="1:8" x14ac:dyDescent="0.25">
      <c r="A18002" t="s">
        <v>518</v>
      </c>
      <c r="B18002" t="s">
        <v>12976</v>
      </c>
      <c r="C18002" t="s">
        <v>89</v>
      </c>
      <c r="D18002" t="s">
        <v>89</v>
      </c>
      <c r="E18002" t="s">
        <v>5917</v>
      </c>
      <c r="F18002" t="s">
        <v>89</v>
      </c>
      <c r="G18002" t="s">
        <v>89</v>
      </c>
      <c r="H18002" t="s">
        <v>93</v>
      </c>
    </row>
    <row r="18003" spans="1:8" x14ac:dyDescent="0.25">
      <c r="A18003" t="s">
        <v>518</v>
      </c>
      <c r="B18003" t="s">
        <v>13007</v>
      </c>
      <c r="C18003" t="s">
        <v>89</v>
      </c>
      <c r="D18003" t="s">
        <v>89</v>
      </c>
      <c r="E18003" t="s">
        <v>1543</v>
      </c>
      <c r="F18003" t="s">
        <v>89</v>
      </c>
      <c r="G18003" t="s">
        <v>89</v>
      </c>
      <c r="H18003" t="s">
        <v>93</v>
      </c>
    </row>
    <row r="18004" spans="1:8" x14ac:dyDescent="0.25">
      <c r="A18004" t="s">
        <v>518</v>
      </c>
      <c r="B18004" t="s">
        <v>13008</v>
      </c>
      <c r="C18004" t="s">
        <v>89</v>
      </c>
      <c r="D18004" t="s">
        <v>89</v>
      </c>
      <c r="E18004" t="s">
        <v>2012</v>
      </c>
      <c r="F18004" t="s">
        <v>89</v>
      </c>
      <c r="G18004" t="s">
        <v>89</v>
      </c>
      <c r="H18004" t="s">
        <v>93</v>
      </c>
    </row>
    <row r="18005" spans="1:8" x14ac:dyDescent="0.25">
      <c r="A18005" t="s">
        <v>518</v>
      </c>
      <c r="B18005" t="s">
        <v>8539</v>
      </c>
      <c r="C18005" t="s">
        <v>89</v>
      </c>
      <c r="D18005" t="s">
        <v>89</v>
      </c>
      <c r="E18005" t="s">
        <v>1258</v>
      </c>
      <c r="F18005" t="s">
        <v>89</v>
      </c>
      <c r="G18005" t="s">
        <v>89</v>
      </c>
      <c r="H18005" t="s">
        <v>93</v>
      </c>
    </row>
    <row r="18006" spans="1:8" x14ac:dyDescent="0.25">
      <c r="A18006" t="s">
        <v>518</v>
      </c>
      <c r="B18006" t="s">
        <v>13009</v>
      </c>
      <c r="C18006" t="s">
        <v>89</v>
      </c>
      <c r="D18006" t="s">
        <v>89</v>
      </c>
      <c r="E18006" t="s">
        <v>1298</v>
      </c>
      <c r="F18006" t="s">
        <v>89</v>
      </c>
      <c r="G18006" t="s">
        <v>89</v>
      </c>
      <c r="H18006" t="s">
        <v>93</v>
      </c>
    </row>
    <row r="18007" spans="1:8" x14ac:dyDescent="0.25">
      <c r="A18007" t="s">
        <v>518</v>
      </c>
      <c r="B18007" t="s">
        <v>13010</v>
      </c>
      <c r="C18007" t="s">
        <v>89</v>
      </c>
      <c r="D18007" t="s">
        <v>89</v>
      </c>
      <c r="E18007" t="s">
        <v>3019</v>
      </c>
      <c r="F18007" t="s">
        <v>89</v>
      </c>
      <c r="G18007" t="s">
        <v>89</v>
      </c>
      <c r="H18007" t="s">
        <v>93</v>
      </c>
    </row>
    <row r="18008" spans="1:8" x14ac:dyDescent="0.25">
      <c r="A18008" t="s">
        <v>518</v>
      </c>
      <c r="B18008" t="s">
        <v>13011</v>
      </c>
      <c r="C18008" t="s">
        <v>89</v>
      </c>
      <c r="D18008" t="s">
        <v>89</v>
      </c>
      <c r="E18008" t="s">
        <v>12674</v>
      </c>
      <c r="F18008" t="s">
        <v>89</v>
      </c>
      <c r="G18008" t="s">
        <v>89</v>
      </c>
      <c r="H18008" t="s">
        <v>93</v>
      </c>
    </row>
    <row r="18009" spans="1:8" x14ac:dyDescent="0.25">
      <c r="A18009" t="s">
        <v>518</v>
      </c>
      <c r="B18009" t="s">
        <v>13012</v>
      </c>
      <c r="C18009" t="s">
        <v>89</v>
      </c>
      <c r="D18009" t="s">
        <v>89</v>
      </c>
      <c r="E18009" t="s">
        <v>1907</v>
      </c>
      <c r="F18009" t="s">
        <v>89</v>
      </c>
      <c r="G18009" t="s">
        <v>89</v>
      </c>
      <c r="H18009" t="s">
        <v>93</v>
      </c>
    </row>
    <row r="18010" spans="1:8" x14ac:dyDescent="0.25">
      <c r="A18010" t="s">
        <v>518</v>
      </c>
      <c r="B18010" t="s">
        <v>13013</v>
      </c>
      <c r="C18010" t="s">
        <v>89</v>
      </c>
      <c r="D18010" t="s">
        <v>89</v>
      </c>
      <c r="E18010" t="s">
        <v>6462</v>
      </c>
      <c r="F18010" t="s">
        <v>89</v>
      </c>
      <c r="G18010" t="s">
        <v>89</v>
      </c>
      <c r="H18010" t="s">
        <v>93</v>
      </c>
    </row>
    <row r="18011" spans="1:8" x14ac:dyDescent="0.25">
      <c r="A18011" t="s">
        <v>518</v>
      </c>
      <c r="B18011" t="s">
        <v>6470</v>
      </c>
      <c r="C18011" t="s">
        <v>89</v>
      </c>
      <c r="D18011" t="s">
        <v>89</v>
      </c>
      <c r="E18011" t="s">
        <v>1105</v>
      </c>
      <c r="F18011" t="s">
        <v>89</v>
      </c>
      <c r="G18011" t="s">
        <v>89</v>
      </c>
      <c r="H18011" t="s">
        <v>93</v>
      </c>
    </row>
    <row r="18012" spans="1:8" x14ac:dyDescent="0.25">
      <c r="A18012" t="s">
        <v>518</v>
      </c>
      <c r="B18012" t="s">
        <v>13014</v>
      </c>
      <c r="C18012" t="s">
        <v>89</v>
      </c>
      <c r="D18012" t="s">
        <v>89</v>
      </c>
      <c r="E18012" t="s">
        <v>1278</v>
      </c>
      <c r="F18012" t="s">
        <v>89</v>
      </c>
      <c r="G18012" t="s">
        <v>89</v>
      </c>
      <c r="H18012" t="s">
        <v>93</v>
      </c>
    </row>
    <row r="18013" spans="1:8" x14ac:dyDescent="0.25">
      <c r="A18013" t="s">
        <v>518</v>
      </c>
      <c r="B18013" t="s">
        <v>13015</v>
      </c>
      <c r="C18013" t="s">
        <v>89</v>
      </c>
      <c r="D18013" t="s">
        <v>13016</v>
      </c>
      <c r="E18013" t="s">
        <v>1265</v>
      </c>
      <c r="F18013" t="s">
        <v>89</v>
      </c>
      <c r="G18013" t="s">
        <v>89</v>
      </c>
      <c r="H18013" t="s">
        <v>93</v>
      </c>
    </row>
    <row r="18014" spans="1:8" x14ac:dyDescent="0.25">
      <c r="A18014" t="s">
        <v>518</v>
      </c>
      <c r="B18014" t="s">
        <v>13017</v>
      </c>
      <c r="C18014" t="s">
        <v>89</v>
      </c>
      <c r="D18014" t="s">
        <v>89</v>
      </c>
      <c r="E18014" t="s">
        <v>1265</v>
      </c>
      <c r="F18014" t="s">
        <v>89</v>
      </c>
      <c r="G18014" t="s">
        <v>89</v>
      </c>
      <c r="H18014" t="s">
        <v>93</v>
      </c>
    </row>
    <row r="18015" spans="1:8" x14ac:dyDescent="0.25">
      <c r="A18015" t="s">
        <v>518</v>
      </c>
      <c r="B18015" t="s">
        <v>13018</v>
      </c>
      <c r="C18015" t="s">
        <v>89</v>
      </c>
      <c r="D18015" t="s">
        <v>89</v>
      </c>
      <c r="E18015" t="s">
        <v>1265</v>
      </c>
      <c r="F18015" t="s">
        <v>89</v>
      </c>
      <c r="G18015" t="s">
        <v>89</v>
      </c>
      <c r="H18015" t="s">
        <v>93</v>
      </c>
    </row>
    <row r="18016" spans="1:8" x14ac:dyDescent="0.25">
      <c r="A18016" t="s">
        <v>518</v>
      </c>
      <c r="B18016" t="s">
        <v>6663</v>
      </c>
      <c r="C18016" t="s">
        <v>89</v>
      </c>
      <c r="D18016" t="s">
        <v>89</v>
      </c>
      <c r="E18016" t="s">
        <v>1148</v>
      </c>
      <c r="F18016" t="s">
        <v>89</v>
      </c>
      <c r="G18016" t="s">
        <v>89</v>
      </c>
      <c r="H18016" t="s">
        <v>93</v>
      </c>
    </row>
    <row r="18017" spans="1:8" x14ac:dyDescent="0.25">
      <c r="A18017" t="s">
        <v>518</v>
      </c>
      <c r="B18017" t="s">
        <v>13019</v>
      </c>
      <c r="C18017" t="s">
        <v>89</v>
      </c>
      <c r="D18017" t="s">
        <v>89</v>
      </c>
      <c r="E18017" t="s">
        <v>1148</v>
      </c>
      <c r="F18017" t="s">
        <v>89</v>
      </c>
      <c r="G18017" t="s">
        <v>89</v>
      </c>
      <c r="H18017" t="s">
        <v>93</v>
      </c>
    </row>
    <row r="18018" spans="1:8" x14ac:dyDescent="0.25">
      <c r="A18018" t="s">
        <v>518</v>
      </c>
      <c r="B18018" t="s">
        <v>13020</v>
      </c>
      <c r="C18018" t="s">
        <v>89</v>
      </c>
      <c r="D18018" t="s">
        <v>89</v>
      </c>
      <c r="E18018" t="s">
        <v>1148</v>
      </c>
      <c r="F18018" t="s">
        <v>89</v>
      </c>
      <c r="G18018" t="s">
        <v>89</v>
      </c>
      <c r="H18018" t="s">
        <v>93</v>
      </c>
    </row>
    <row r="18019" spans="1:8" x14ac:dyDescent="0.25">
      <c r="A18019" t="s">
        <v>518</v>
      </c>
      <c r="B18019" t="s">
        <v>13021</v>
      </c>
      <c r="C18019" t="s">
        <v>89</v>
      </c>
      <c r="D18019" t="s">
        <v>89</v>
      </c>
      <c r="E18019" t="s">
        <v>1148</v>
      </c>
      <c r="F18019" t="s">
        <v>89</v>
      </c>
      <c r="G18019" t="s">
        <v>89</v>
      </c>
      <c r="H18019" t="s">
        <v>93</v>
      </c>
    </row>
    <row r="18020" spans="1:8" x14ac:dyDescent="0.25">
      <c r="A18020" t="s">
        <v>518</v>
      </c>
      <c r="B18020" t="s">
        <v>13022</v>
      </c>
      <c r="C18020" t="s">
        <v>89</v>
      </c>
      <c r="D18020" t="s">
        <v>89</v>
      </c>
      <c r="E18020" t="s">
        <v>1105</v>
      </c>
      <c r="F18020" t="s">
        <v>89</v>
      </c>
      <c r="G18020" t="s">
        <v>89</v>
      </c>
      <c r="H18020" t="s">
        <v>93</v>
      </c>
    </row>
    <row r="18021" spans="1:8" x14ac:dyDescent="0.25">
      <c r="A18021" t="s">
        <v>518</v>
      </c>
      <c r="B18021" t="s">
        <v>13023</v>
      </c>
      <c r="C18021" t="s">
        <v>89</v>
      </c>
      <c r="D18021" t="s">
        <v>13024</v>
      </c>
      <c r="E18021" t="s">
        <v>1904</v>
      </c>
      <c r="F18021" t="s">
        <v>89</v>
      </c>
      <c r="G18021" t="s">
        <v>89</v>
      </c>
      <c r="H18021" t="s">
        <v>93</v>
      </c>
    </row>
    <row r="18022" spans="1:8" x14ac:dyDescent="0.25">
      <c r="A18022" t="s">
        <v>518</v>
      </c>
      <c r="B18022" t="s">
        <v>13025</v>
      </c>
      <c r="C18022" t="s">
        <v>89</v>
      </c>
      <c r="D18022" t="s">
        <v>13026</v>
      </c>
      <c r="E18022" t="s">
        <v>2012</v>
      </c>
      <c r="F18022" t="s">
        <v>89</v>
      </c>
      <c r="G18022" t="s">
        <v>89</v>
      </c>
      <c r="H18022" t="s">
        <v>93</v>
      </c>
    </row>
    <row r="18023" spans="1:8" x14ac:dyDescent="0.25">
      <c r="A18023" t="s">
        <v>518</v>
      </c>
      <c r="B18023" t="s">
        <v>13027</v>
      </c>
      <c r="C18023" t="s">
        <v>89</v>
      </c>
      <c r="D18023" t="s">
        <v>13028</v>
      </c>
      <c r="E18023" t="s">
        <v>1873</v>
      </c>
      <c r="F18023" t="s">
        <v>89</v>
      </c>
      <c r="G18023" t="s">
        <v>89</v>
      </c>
      <c r="H18023" t="s">
        <v>93</v>
      </c>
    </row>
    <row r="18024" spans="1:8" x14ac:dyDescent="0.25">
      <c r="A18024" t="s">
        <v>518</v>
      </c>
      <c r="B18024" t="s">
        <v>2043</v>
      </c>
      <c r="C18024" t="s">
        <v>89</v>
      </c>
      <c r="D18024" t="s">
        <v>89</v>
      </c>
      <c r="E18024" t="s">
        <v>1904</v>
      </c>
      <c r="F18024" t="s">
        <v>89</v>
      </c>
      <c r="G18024" t="s">
        <v>89</v>
      </c>
      <c r="H18024" t="s">
        <v>93</v>
      </c>
    </row>
    <row r="18025" spans="1:8" x14ac:dyDescent="0.25">
      <c r="A18025" t="s">
        <v>518</v>
      </c>
      <c r="B18025" t="s">
        <v>2044</v>
      </c>
      <c r="C18025" t="s">
        <v>89</v>
      </c>
      <c r="D18025" t="s">
        <v>89</v>
      </c>
      <c r="E18025" t="s">
        <v>1754</v>
      </c>
      <c r="F18025" t="s">
        <v>89</v>
      </c>
      <c r="G18025" t="s">
        <v>89</v>
      </c>
      <c r="H18025" t="s">
        <v>93</v>
      </c>
    </row>
    <row r="18026" spans="1:8" x14ac:dyDescent="0.25">
      <c r="A18026" t="s">
        <v>518</v>
      </c>
      <c r="B18026" t="s">
        <v>1846</v>
      </c>
      <c r="C18026" t="s">
        <v>89</v>
      </c>
      <c r="D18026" t="s">
        <v>89</v>
      </c>
      <c r="E18026" t="s">
        <v>1904</v>
      </c>
      <c r="F18026" t="s">
        <v>89</v>
      </c>
      <c r="G18026" t="s">
        <v>89</v>
      </c>
      <c r="H18026" t="s">
        <v>93</v>
      </c>
    </row>
    <row r="18027" spans="1:8" x14ac:dyDescent="0.25">
      <c r="A18027" t="s">
        <v>518</v>
      </c>
      <c r="B18027" t="s">
        <v>1848</v>
      </c>
      <c r="C18027" t="s">
        <v>89</v>
      </c>
      <c r="D18027" t="s">
        <v>89</v>
      </c>
      <c r="E18027" t="s">
        <v>1754</v>
      </c>
      <c r="F18027" t="s">
        <v>89</v>
      </c>
      <c r="G18027" t="s">
        <v>89</v>
      </c>
      <c r="H18027" t="s">
        <v>93</v>
      </c>
    </row>
    <row r="18028" spans="1:8" x14ac:dyDescent="0.25">
      <c r="A18028" t="s">
        <v>518</v>
      </c>
      <c r="B18028" t="s">
        <v>13029</v>
      </c>
      <c r="C18028" t="s">
        <v>89</v>
      </c>
      <c r="D18028" t="s">
        <v>89</v>
      </c>
      <c r="E18028" t="s">
        <v>1904</v>
      </c>
      <c r="F18028" t="s">
        <v>89</v>
      </c>
      <c r="G18028" t="s">
        <v>89</v>
      </c>
      <c r="H18028" t="s">
        <v>93</v>
      </c>
    </row>
    <row r="18029" spans="1:8" x14ac:dyDescent="0.25">
      <c r="A18029" t="s">
        <v>518</v>
      </c>
      <c r="B18029" t="s">
        <v>13030</v>
      </c>
      <c r="C18029" t="s">
        <v>89</v>
      </c>
      <c r="D18029" t="s">
        <v>89</v>
      </c>
      <c r="E18029" t="s">
        <v>1754</v>
      </c>
      <c r="F18029" t="s">
        <v>89</v>
      </c>
      <c r="G18029" t="s">
        <v>89</v>
      </c>
      <c r="H18029" t="s">
        <v>93</v>
      </c>
    </row>
    <row r="18030" spans="1:8" x14ac:dyDescent="0.25">
      <c r="A18030" t="s">
        <v>518</v>
      </c>
      <c r="B18030" t="s">
        <v>13031</v>
      </c>
      <c r="C18030" t="s">
        <v>89</v>
      </c>
      <c r="D18030" t="s">
        <v>89</v>
      </c>
      <c r="E18030" t="s">
        <v>1093</v>
      </c>
      <c r="F18030" t="s">
        <v>89</v>
      </c>
      <c r="G18030" t="s">
        <v>89</v>
      </c>
      <c r="H18030" t="s">
        <v>93</v>
      </c>
    </row>
    <row r="18031" spans="1:8" x14ac:dyDescent="0.25">
      <c r="A18031" t="s">
        <v>518</v>
      </c>
      <c r="B18031" t="s">
        <v>8292</v>
      </c>
      <c r="C18031" t="s">
        <v>89</v>
      </c>
      <c r="D18031" t="s">
        <v>89</v>
      </c>
      <c r="E18031" t="s">
        <v>1093</v>
      </c>
      <c r="F18031" t="s">
        <v>89</v>
      </c>
      <c r="G18031" t="s">
        <v>89</v>
      </c>
      <c r="H18031" t="s">
        <v>93</v>
      </c>
    </row>
    <row r="18032" spans="1:8" x14ac:dyDescent="0.25">
      <c r="A18032" t="s">
        <v>518</v>
      </c>
      <c r="B18032" t="s">
        <v>3679</v>
      </c>
      <c r="C18032" t="s">
        <v>89</v>
      </c>
      <c r="D18032" t="s">
        <v>89</v>
      </c>
      <c r="E18032" t="s">
        <v>1093</v>
      </c>
      <c r="F18032" t="s">
        <v>89</v>
      </c>
      <c r="G18032" t="s">
        <v>89</v>
      </c>
      <c r="H18032" t="s">
        <v>93</v>
      </c>
    </row>
    <row r="18033" spans="1:8" x14ac:dyDescent="0.25">
      <c r="A18033" t="s">
        <v>518</v>
      </c>
      <c r="B18033" t="s">
        <v>3677</v>
      </c>
      <c r="C18033" t="s">
        <v>89</v>
      </c>
      <c r="D18033" t="s">
        <v>89</v>
      </c>
      <c r="E18033" t="s">
        <v>1093</v>
      </c>
      <c r="F18033" t="s">
        <v>89</v>
      </c>
      <c r="G18033" t="s">
        <v>89</v>
      </c>
      <c r="H18033" t="s">
        <v>93</v>
      </c>
    </row>
    <row r="18034" spans="1:8" x14ac:dyDescent="0.25">
      <c r="A18034" t="s">
        <v>518</v>
      </c>
      <c r="B18034" t="s">
        <v>13032</v>
      </c>
      <c r="C18034" t="s">
        <v>89</v>
      </c>
      <c r="D18034" t="s">
        <v>89</v>
      </c>
      <c r="E18034" t="s">
        <v>1093</v>
      </c>
      <c r="F18034" t="s">
        <v>89</v>
      </c>
      <c r="G18034" t="s">
        <v>89</v>
      </c>
      <c r="H18034" t="s">
        <v>93</v>
      </c>
    </row>
    <row r="18035" spans="1:8" x14ac:dyDescent="0.25">
      <c r="A18035" t="s">
        <v>518</v>
      </c>
      <c r="B18035" t="s">
        <v>3678</v>
      </c>
      <c r="C18035" t="s">
        <v>89</v>
      </c>
      <c r="D18035" t="s">
        <v>89</v>
      </c>
      <c r="E18035" t="s">
        <v>1093</v>
      </c>
      <c r="F18035" t="s">
        <v>89</v>
      </c>
      <c r="G18035" t="s">
        <v>89</v>
      </c>
      <c r="H18035" t="s">
        <v>93</v>
      </c>
    </row>
    <row r="18036" spans="1:8" x14ac:dyDescent="0.25">
      <c r="A18036" t="s">
        <v>518</v>
      </c>
      <c r="B18036" t="s">
        <v>13033</v>
      </c>
      <c r="C18036" t="s">
        <v>89</v>
      </c>
      <c r="D18036" t="s">
        <v>89</v>
      </c>
      <c r="E18036" t="s">
        <v>1105</v>
      </c>
      <c r="F18036" t="s">
        <v>89</v>
      </c>
      <c r="G18036" t="s">
        <v>89</v>
      </c>
      <c r="H18036" t="s">
        <v>93</v>
      </c>
    </row>
    <row r="18037" spans="1:8" x14ac:dyDescent="0.25">
      <c r="A18037" t="s">
        <v>518</v>
      </c>
      <c r="B18037" t="s">
        <v>13034</v>
      </c>
      <c r="C18037" t="s">
        <v>89</v>
      </c>
      <c r="D18037" t="s">
        <v>89</v>
      </c>
      <c r="E18037" t="s">
        <v>1093</v>
      </c>
      <c r="F18037" t="s">
        <v>89</v>
      </c>
      <c r="G18037" t="s">
        <v>89</v>
      </c>
      <c r="H18037" t="s">
        <v>93</v>
      </c>
    </row>
    <row r="18038" spans="1:8" x14ac:dyDescent="0.25">
      <c r="A18038" t="s">
        <v>518</v>
      </c>
      <c r="B18038" t="s">
        <v>9645</v>
      </c>
      <c r="C18038" t="s">
        <v>89</v>
      </c>
      <c r="D18038" t="s">
        <v>89</v>
      </c>
      <c r="E18038" t="s">
        <v>1093</v>
      </c>
      <c r="F18038" t="s">
        <v>89</v>
      </c>
      <c r="G18038" t="s">
        <v>89</v>
      </c>
      <c r="H18038" t="s">
        <v>93</v>
      </c>
    </row>
    <row r="18039" spans="1:8" x14ac:dyDescent="0.25">
      <c r="A18039" t="s">
        <v>518</v>
      </c>
      <c r="B18039" t="s">
        <v>13035</v>
      </c>
      <c r="C18039" t="s">
        <v>89</v>
      </c>
      <c r="D18039" t="s">
        <v>89</v>
      </c>
      <c r="E18039" t="s">
        <v>1298</v>
      </c>
      <c r="F18039" t="s">
        <v>89</v>
      </c>
      <c r="G18039" t="s">
        <v>89</v>
      </c>
      <c r="H18039" t="s">
        <v>93</v>
      </c>
    </row>
    <row r="18040" spans="1:8" x14ac:dyDescent="0.25">
      <c r="A18040" t="s">
        <v>518</v>
      </c>
      <c r="B18040" t="s">
        <v>8300</v>
      </c>
      <c r="C18040" t="s">
        <v>89</v>
      </c>
      <c r="D18040" t="s">
        <v>89</v>
      </c>
      <c r="E18040" t="s">
        <v>1298</v>
      </c>
      <c r="F18040" t="s">
        <v>89</v>
      </c>
      <c r="G18040" t="s">
        <v>89</v>
      </c>
      <c r="H18040" t="s">
        <v>93</v>
      </c>
    </row>
    <row r="18041" spans="1:8" x14ac:dyDescent="0.25">
      <c r="A18041" t="s">
        <v>518</v>
      </c>
      <c r="B18041" t="s">
        <v>8301</v>
      </c>
      <c r="C18041" t="s">
        <v>89</v>
      </c>
      <c r="D18041" t="s">
        <v>89</v>
      </c>
      <c r="E18041" t="s">
        <v>1298</v>
      </c>
      <c r="F18041" t="s">
        <v>89</v>
      </c>
      <c r="G18041" t="s">
        <v>89</v>
      </c>
      <c r="H18041" t="s">
        <v>93</v>
      </c>
    </row>
    <row r="18042" spans="1:8" x14ac:dyDescent="0.25">
      <c r="A18042" t="s">
        <v>518</v>
      </c>
      <c r="B18042" t="s">
        <v>8298</v>
      </c>
      <c r="C18042" t="s">
        <v>89</v>
      </c>
      <c r="D18042" t="s">
        <v>89</v>
      </c>
      <c r="E18042" t="s">
        <v>1298</v>
      </c>
      <c r="F18042" t="s">
        <v>89</v>
      </c>
      <c r="G18042" t="s">
        <v>89</v>
      </c>
      <c r="H18042" t="s">
        <v>93</v>
      </c>
    </row>
    <row r="18043" spans="1:8" x14ac:dyDescent="0.25">
      <c r="A18043" t="s">
        <v>518</v>
      </c>
      <c r="B18043" t="s">
        <v>13036</v>
      </c>
      <c r="C18043" t="s">
        <v>89</v>
      </c>
      <c r="D18043" t="s">
        <v>89</v>
      </c>
      <c r="E18043" t="s">
        <v>1298</v>
      </c>
      <c r="F18043" t="s">
        <v>89</v>
      </c>
      <c r="G18043" t="s">
        <v>89</v>
      </c>
      <c r="H18043" t="s">
        <v>93</v>
      </c>
    </row>
    <row r="18044" spans="1:8" x14ac:dyDescent="0.25">
      <c r="A18044" t="s">
        <v>518</v>
      </c>
      <c r="B18044" t="s">
        <v>13037</v>
      </c>
      <c r="C18044" t="s">
        <v>89</v>
      </c>
      <c r="D18044" t="s">
        <v>89</v>
      </c>
      <c r="E18044" t="s">
        <v>1298</v>
      </c>
      <c r="F18044" t="s">
        <v>89</v>
      </c>
      <c r="G18044" t="s">
        <v>89</v>
      </c>
      <c r="H18044" t="s">
        <v>93</v>
      </c>
    </row>
    <row r="18045" spans="1:8" x14ac:dyDescent="0.25">
      <c r="A18045" t="s">
        <v>518</v>
      </c>
      <c r="B18045" t="s">
        <v>13038</v>
      </c>
      <c r="C18045" t="s">
        <v>89</v>
      </c>
      <c r="D18045" t="s">
        <v>89</v>
      </c>
      <c r="E18045" t="s">
        <v>1166</v>
      </c>
      <c r="F18045" t="s">
        <v>89</v>
      </c>
      <c r="G18045" t="s">
        <v>89</v>
      </c>
      <c r="H18045" t="s">
        <v>93</v>
      </c>
    </row>
    <row r="18046" spans="1:8" x14ac:dyDescent="0.25">
      <c r="A18046" t="s">
        <v>518</v>
      </c>
      <c r="B18046" t="s">
        <v>13039</v>
      </c>
      <c r="C18046" t="s">
        <v>89</v>
      </c>
      <c r="D18046" t="s">
        <v>89</v>
      </c>
      <c r="E18046" t="s">
        <v>1298</v>
      </c>
      <c r="F18046" t="s">
        <v>89</v>
      </c>
      <c r="G18046" t="s">
        <v>89</v>
      </c>
      <c r="H18046" t="s">
        <v>93</v>
      </c>
    </row>
    <row r="18047" spans="1:8" x14ac:dyDescent="0.25">
      <c r="A18047" t="s">
        <v>518</v>
      </c>
      <c r="B18047" t="s">
        <v>13040</v>
      </c>
      <c r="C18047" t="s">
        <v>89</v>
      </c>
      <c r="D18047" t="s">
        <v>89</v>
      </c>
      <c r="E18047" t="s">
        <v>1298</v>
      </c>
      <c r="F18047" t="s">
        <v>89</v>
      </c>
      <c r="G18047" t="s">
        <v>89</v>
      </c>
      <c r="H18047" t="s">
        <v>93</v>
      </c>
    </row>
    <row r="18048" spans="1:8" x14ac:dyDescent="0.25">
      <c r="A18048" t="s">
        <v>518</v>
      </c>
      <c r="B18048" t="s">
        <v>13041</v>
      </c>
      <c r="C18048" t="s">
        <v>89</v>
      </c>
      <c r="D18048" t="s">
        <v>89</v>
      </c>
      <c r="E18048" t="s">
        <v>1202</v>
      </c>
      <c r="F18048" t="s">
        <v>89</v>
      </c>
      <c r="G18048" t="s">
        <v>89</v>
      </c>
      <c r="H18048" t="s">
        <v>93</v>
      </c>
    </row>
    <row r="18049" spans="1:8" x14ac:dyDescent="0.25">
      <c r="A18049" t="s">
        <v>518</v>
      </c>
      <c r="B18049" t="s">
        <v>13042</v>
      </c>
      <c r="C18049" t="s">
        <v>89</v>
      </c>
      <c r="D18049" t="s">
        <v>89</v>
      </c>
      <c r="E18049" t="s">
        <v>1129</v>
      </c>
      <c r="F18049" t="s">
        <v>89</v>
      </c>
      <c r="G18049" t="s">
        <v>89</v>
      </c>
      <c r="H18049" t="s">
        <v>93</v>
      </c>
    </row>
    <row r="18050" spans="1:8" x14ac:dyDescent="0.25">
      <c r="A18050" t="s">
        <v>518</v>
      </c>
      <c r="B18050" t="s">
        <v>13043</v>
      </c>
      <c r="C18050" t="s">
        <v>89</v>
      </c>
      <c r="D18050" t="s">
        <v>13044</v>
      </c>
      <c r="E18050" t="s">
        <v>1770</v>
      </c>
      <c r="F18050" t="s">
        <v>89</v>
      </c>
      <c r="G18050" t="s">
        <v>89</v>
      </c>
      <c r="H18050" t="s">
        <v>93</v>
      </c>
    </row>
    <row r="18051" spans="1:8" x14ac:dyDescent="0.25">
      <c r="A18051" t="s">
        <v>518</v>
      </c>
      <c r="B18051" t="s">
        <v>1284</v>
      </c>
      <c r="C18051" t="s">
        <v>89</v>
      </c>
      <c r="D18051" t="s">
        <v>89</v>
      </c>
      <c r="E18051" t="s">
        <v>1218</v>
      </c>
      <c r="F18051" t="s">
        <v>89</v>
      </c>
      <c r="G18051" t="s">
        <v>89</v>
      </c>
      <c r="H18051" t="s">
        <v>93</v>
      </c>
    </row>
    <row r="18052" spans="1:8" x14ac:dyDescent="0.25">
      <c r="A18052" t="s">
        <v>518</v>
      </c>
      <c r="B18052" t="s">
        <v>1122</v>
      </c>
      <c r="C18052" t="s">
        <v>89</v>
      </c>
      <c r="D18052" t="s">
        <v>89</v>
      </c>
      <c r="E18052" t="s">
        <v>1218</v>
      </c>
      <c r="F18052" t="s">
        <v>89</v>
      </c>
      <c r="G18052" t="s">
        <v>89</v>
      </c>
      <c r="H18052" t="s">
        <v>93</v>
      </c>
    </row>
    <row r="18053" spans="1:8" x14ac:dyDescent="0.25">
      <c r="A18053" t="s">
        <v>518</v>
      </c>
      <c r="B18053" t="s">
        <v>1331</v>
      </c>
      <c r="C18053" t="s">
        <v>89</v>
      </c>
      <c r="D18053" t="s">
        <v>89</v>
      </c>
      <c r="E18053" t="s">
        <v>1218</v>
      </c>
      <c r="F18053" t="s">
        <v>89</v>
      </c>
      <c r="G18053" t="s">
        <v>89</v>
      </c>
      <c r="H18053" t="s">
        <v>93</v>
      </c>
    </row>
    <row r="18054" spans="1:8" x14ac:dyDescent="0.25">
      <c r="A18054" t="s">
        <v>518</v>
      </c>
      <c r="B18054" t="s">
        <v>1124</v>
      </c>
      <c r="C18054" t="s">
        <v>89</v>
      </c>
      <c r="D18054" t="s">
        <v>89</v>
      </c>
      <c r="E18054" t="s">
        <v>1218</v>
      </c>
      <c r="F18054" t="s">
        <v>89</v>
      </c>
      <c r="G18054" t="s">
        <v>89</v>
      </c>
      <c r="H18054" t="s">
        <v>93</v>
      </c>
    </row>
    <row r="18055" spans="1:8" x14ac:dyDescent="0.25">
      <c r="A18055" t="s">
        <v>518</v>
      </c>
      <c r="B18055" t="s">
        <v>1128</v>
      </c>
      <c r="C18055" t="s">
        <v>89</v>
      </c>
      <c r="D18055" t="s">
        <v>89</v>
      </c>
      <c r="E18055" t="s">
        <v>1129</v>
      </c>
      <c r="F18055" t="s">
        <v>89</v>
      </c>
      <c r="G18055" t="s">
        <v>89</v>
      </c>
      <c r="H18055" t="s">
        <v>93</v>
      </c>
    </row>
    <row r="18056" spans="1:8" x14ac:dyDescent="0.25">
      <c r="A18056" t="s">
        <v>518</v>
      </c>
      <c r="B18056" t="s">
        <v>1130</v>
      </c>
      <c r="C18056" t="s">
        <v>89</v>
      </c>
      <c r="D18056" t="s">
        <v>89</v>
      </c>
      <c r="E18056" t="s">
        <v>1131</v>
      </c>
      <c r="F18056" t="s">
        <v>89</v>
      </c>
      <c r="G18056" t="s">
        <v>89</v>
      </c>
      <c r="H18056" t="s">
        <v>93</v>
      </c>
    </row>
    <row r="18057" spans="1:8" x14ac:dyDescent="0.25">
      <c r="A18057" t="s">
        <v>518</v>
      </c>
      <c r="B18057" t="s">
        <v>1132</v>
      </c>
      <c r="C18057" t="s">
        <v>89</v>
      </c>
      <c r="D18057" t="s">
        <v>89</v>
      </c>
      <c r="E18057" t="s">
        <v>1133</v>
      </c>
      <c r="F18057" t="s">
        <v>89</v>
      </c>
      <c r="G18057" t="s">
        <v>89</v>
      </c>
      <c r="H18057" t="s">
        <v>93</v>
      </c>
    </row>
    <row r="18058" spans="1:8" x14ac:dyDescent="0.25">
      <c r="A18058" t="s">
        <v>518</v>
      </c>
      <c r="B18058" t="s">
        <v>1138</v>
      </c>
      <c r="C18058" t="s">
        <v>89</v>
      </c>
      <c r="D18058" t="s">
        <v>89</v>
      </c>
      <c r="E18058" t="s">
        <v>1139</v>
      </c>
      <c r="F18058" t="s">
        <v>89</v>
      </c>
      <c r="G18058" t="s">
        <v>89</v>
      </c>
      <c r="H18058" t="s">
        <v>93</v>
      </c>
    </row>
    <row r="18059" spans="1:8" x14ac:dyDescent="0.25">
      <c r="A18059" t="s">
        <v>519</v>
      </c>
      <c r="B18059" t="s">
        <v>2128</v>
      </c>
      <c r="C18059" t="s">
        <v>89</v>
      </c>
      <c r="D18059" t="s">
        <v>13045</v>
      </c>
      <c r="E18059" t="s">
        <v>1238</v>
      </c>
      <c r="F18059" t="s">
        <v>89</v>
      </c>
      <c r="G18059" t="s">
        <v>89</v>
      </c>
      <c r="H18059" t="s">
        <v>93</v>
      </c>
    </row>
    <row r="18060" spans="1:8" x14ac:dyDescent="0.25">
      <c r="A18060" t="s">
        <v>519</v>
      </c>
      <c r="B18060" t="s">
        <v>1140</v>
      </c>
      <c r="C18060" t="s">
        <v>89</v>
      </c>
      <c r="D18060" t="s">
        <v>12816</v>
      </c>
      <c r="E18060" t="s">
        <v>1115</v>
      </c>
      <c r="F18060" t="s">
        <v>89</v>
      </c>
      <c r="G18060" t="s">
        <v>89</v>
      </c>
      <c r="H18060" t="s">
        <v>93</v>
      </c>
    </row>
    <row r="18061" spans="1:8" x14ac:dyDescent="0.25">
      <c r="A18061" t="s">
        <v>519</v>
      </c>
      <c r="B18061" t="s">
        <v>13046</v>
      </c>
      <c r="C18061" t="s">
        <v>89</v>
      </c>
      <c r="D18061" t="s">
        <v>13047</v>
      </c>
      <c r="E18061" t="s">
        <v>1238</v>
      </c>
      <c r="F18061" t="s">
        <v>89</v>
      </c>
      <c r="G18061" t="s">
        <v>89</v>
      </c>
      <c r="H18061" t="s">
        <v>93</v>
      </c>
    </row>
    <row r="18062" spans="1:8" x14ac:dyDescent="0.25">
      <c r="A18062" t="s">
        <v>519</v>
      </c>
      <c r="B18062" t="s">
        <v>1360</v>
      </c>
      <c r="C18062" t="s">
        <v>89</v>
      </c>
      <c r="D18062" t="s">
        <v>13048</v>
      </c>
      <c r="E18062" t="s">
        <v>1162</v>
      </c>
      <c r="F18062" t="s">
        <v>89</v>
      </c>
      <c r="G18062" t="s">
        <v>89</v>
      </c>
      <c r="H18062" t="s">
        <v>93</v>
      </c>
    </row>
    <row r="18063" spans="1:8" x14ac:dyDescent="0.25">
      <c r="A18063" t="s">
        <v>519</v>
      </c>
      <c r="B18063" t="s">
        <v>3083</v>
      </c>
      <c r="C18063" t="s">
        <v>89</v>
      </c>
      <c r="D18063" t="s">
        <v>3084</v>
      </c>
      <c r="E18063" t="s">
        <v>1094</v>
      </c>
      <c r="F18063" t="s">
        <v>89</v>
      </c>
      <c r="G18063" t="s">
        <v>89</v>
      </c>
      <c r="H18063" t="s">
        <v>93</v>
      </c>
    </row>
    <row r="18064" spans="1:8" x14ac:dyDescent="0.25">
      <c r="A18064" t="s">
        <v>519</v>
      </c>
      <c r="B18064" t="s">
        <v>2177</v>
      </c>
      <c r="C18064" t="s">
        <v>89</v>
      </c>
      <c r="D18064" t="s">
        <v>2178</v>
      </c>
      <c r="E18064" t="s">
        <v>1770</v>
      </c>
      <c r="F18064" t="s">
        <v>89</v>
      </c>
      <c r="G18064" t="s">
        <v>89</v>
      </c>
      <c r="H18064" t="s">
        <v>93</v>
      </c>
    </row>
    <row r="18065" spans="1:8" x14ac:dyDescent="0.25">
      <c r="A18065" t="s">
        <v>519</v>
      </c>
      <c r="B18065" t="s">
        <v>13049</v>
      </c>
      <c r="C18065" t="s">
        <v>89</v>
      </c>
      <c r="D18065" t="s">
        <v>13050</v>
      </c>
      <c r="E18065" t="s">
        <v>1524</v>
      </c>
      <c r="F18065" t="s">
        <v>89</v>
      </c>
      <c r="G18065" t="s">
        <v>89</v>
      </c>
      <c r="H18065" t="s">
        <v>93</v>
      </c>
    </row>
    <row r="18066" spans="1:8" x14ac:dyDescent="0.25">
      <c r="A18066" t="s">
        <v>519</v>
      </c>
      <c r="B18066" t="s">
        <v>13051</v>
      </c>
      <c r="C18066" t="s">
        <v>89</v>
      </c>
      <c r="D18066" t="s">
        <v>13052</v>
      </c>
      <c r="E18066" t="s">
        <v>1094</v>
      </c>
      <c r="F18066" t="s">
        <v>89</v>
      </c>
      <c r="G18066" t="s">
        <v>89</v>
      </c>
      <c r="H18066" t="s">
        <v>93</v>
      </c>
    </row>
    <row r="18067" spans="1:8" x14ac:dyDescent="0.25">
      <c r="A18067" t="s">
        <v>519</v>
      </c>
      <c r="B18067" t="s">
        <v>1360</v>
      </c>
      <c r="C18067" t="s">
        <v>89</v>
      </c>
      <c r="D18067" t="s">
        <v>13048</v>
      </c>
      <c r="E18067" t="s">
        <v>1162</v>
      </c>
      <c r="F18067" t="s">
        <v>89</v>
      </c>
      <c r="G18067" t="s">
        <v>89</v>
      </c>
      <c r="H18067" t="s">
        <v>93</v>
      </c>
    </row>
    <row r="18068" spans="1:8" x14ac:dyDescent="0.25">
      <c r="A18068" t="s">
        <v>519</v>
      </c>
      <c r="B18068" t="s">
        <v>13046</v>
      </c>
      <c r="C18068" t="s">
        <v>89</v>
      </c>
      <c r="D18068" t="s">
        <v>13047</v>
      </c>
      <c r="E18068" t="s">
        <v>1238</v>
      </c>
      <c r="F18068" t="s">
        <v>89</v>
      </c>
      <c r="G18068" t="s">
        <v>89</v>
      </c>
      <c r="H18068" t="s">
        <v>93</v>
      </c>
    </row>
    <row r="18069" spans="1:8" x14ac:dyDescent="0.25">
      <c r="A18069" t="s">
        <v>519</v>
      </c>
      <c r="B18069" t="s">
        <v>2128</v>
      </c>
      <c r="C18069" t="s">
        <v>89</v>
      </c>
      <c r="D18069" t="s">
        <v>13045</v>
      </c>
      <c r="E18069" t="s">
        <v>1238</v>
      </c>
      <c r="F18069" t="s">
        <v>89</v>
      </c>
      <c r="G18069" t="s">
        <v>89</v>
      </c>
      <c r="H18069" t="s">
        <v>93</v>
      </c>
    </row>
    <row r="18070" spans="1:8" x14ac:dyDescent="0.25">
      <c r="A18070" t="s">
        <v>519</v>
      </c>
      <c r="B18070" t="s">
        <v>12234</v>
      </c>
      <c r="C18070" t="s">
        <v>89</v>
      </c>
      <c r="D18070" t="s">
        <v>13053</v>
      </c>
      <c r="E18070" t="s">
        <v>1105</v>
      </c>
      <c r="F18070" t="s">
        <v>89</v>
      </c>
      <c r="G18070" t="s">
        <v>89</v>
      </c>
      <c r="H18070" t="s">
        <v>93</v>
      </c>
    </row>
    <row r="18071" spans="1:8" x14ac:dyDescent="0.25">
      <c r="A18071" t="s">
        <v>519</v>
      </c>
      <c r="B18071" t="s">
        <v>2189</v>
      </c>
      <c r="C18071" t="s">
        <v>89</v>
      </c>
      <c r="D18071" t="s">
        <v>13054</v>
      </c>
      <c r="E18071" t="s">
        <v>1105</v>
      </c>
      <c r="F18071" t="s">
        <v>89</v>
      </c>
      <c r="G18071" t="s">
        <v>89</v>
      </c>
      <c r="H18071" t="s">
        <v>93</v>
      </c>
    </row>
    <row r="18072" spans="1:8" x14ac:dyDescent="0.25">
      <c r="A18072" t="s">
        <v>519</v>
      </c>
      <c r="B18072" t="s">
        <v>10594</v>
      </c>
      <c r="C18072" t="s">
        <v>89</v>
      </c>
      <c r="D18072" t="s">
        <v>13055</v>
      </c>
      <c r="E18072" t="s">
        <v>1238</v>
      </c>
      <c r="F18072" t="s">
        <v>89</v>
      </c>
      <c r="G18072" t="s">
        <v>89</v>
      </c>
      <c r="H18072" t="s">
        <v>93</v>
      </c>
    </row>
    <row r="18073" spans="1:8" x14ac:dyDescent="0.25">
      <c r="A18073" t="s">
        <v>519</v>
      </c>
      <c r="B18073" t="s">
        <v>1312</v>
      </c>
      <c r="C18073" t="s">
        <v>89</v>
      </c>
      <c r="D18073" t="s">
        <v>13056</v>
      </c>
      <c r="E18073" t="s">
        <v>1205</v>
      </c>
      <c r="F18073" t="s">
        <v>89</v>
      </c>
      <c r="G18073" t="s">
        <v>89</v>
      </c>
      <c r="H18073" t="s">
        <v>93</v>
      </c>
    </row>
    <row r="18074" spans="1:8" x14ac:dyDescent="0.25">
      <c r="A18074" t="s">
        <v>519</v>
      </c>
      <c r="B18074" t="s">
        <v>1403</v>
      </c>
      <c r="C18074" t="s">
        <v>89</v>
      </c>
      <c r="D18074" t="s">
        <v>13056</v>
      </c>
      <c r="E18074" t="s">
        <v>1093</v>
      </c>
      <c r="F18074" t="s">
        <v>89</v>
      </c>
      <c r="G18074" t="s">
        <v>89</v>
      </c>
      <c r="H18074" t="s">
        <v>93</v>
      </c>
    </row>
    <row r="18075" spans="1:8" x14ac:dyDescent="0.25">
      <c r="A18075" t="s">
        <v>519</v>
      </c>
      <c r="B18075" t="s">
        <v>1314</v>
      </c>
      <c r="C18075" t="s">
        <v>89</v>
      </c>
      <c r="D18075" t="s">
        <v>13056</v>
      </c>
      <c r="E18075" t="s">
        <v>1097</v>
      </c>
      <c r="F18075" t="s">
        <v>89</v>
      </c>
      <c r="G18075" t="s">
        <v>89</v>
      </c>
      <c r="H18075" t="s">
        <v>93</v>
      </c>
    </row>
    <row r="18076" spans="1:8" x14ac:dyDescent="0.25">
      <c r="A18076" t="s">
        <v>519</v>
      </c>
      <c r="B18076" t="s">
        <v>1256</v>
      </c>
      <c r="C18076" t="s">
        <v>89</v>
      </c>
      <c r="D18076" t="s">
        <v>13056</v>
      </c>
      <c r="E18076" t="s">
        <v>1093</v>
      </c>
      <c r="F18076" t="s">
        <v>89</v>
      </c>
      <c r="G18076" t="s">
        <v>89</v>
      </c>
      <c r="H18076" t="s">
        <v>93</v>
      </c>
    </row>
    <row r="18077" spans="1:8" x14ac:dyDescent="0.25">
      <c r="A18077" t="s">
        <v>519</v>
      </c>
      <c r="B18077" t="s">
        <v>1404</v>
      </c>
      <c r="C18077" t="s">
        <v>89</v>
      </c>
      <c r="D18077" t="s">
        <v>13056</v>
      </c>
      <c r="E18077" t="s">
        <v>1097</v>
      </c>
      <c r="F18077" t="s">
        <v>89</v>
      </c>
      <c r="G18077" t="s">
        <v>89</v>
      </c>
      <c r="H18077" t="s">
        <v>93</v>
      </c>
    </row>
    <row r="18078" spans="1:8" x14ac:dyDescent="0.25">
      <c r="A18078" t="s">
        <v>519</v>
      </c>
      <c r="B18078" t="s">
        <v>1294</v>
      </c>
      <c r="C18078" t="s">
        <v>89</v>
      </c>
      <c r="D18078" t="s">
        <v>12816</v>
      </c>
      <c r="E18078" t="s">
        <v>1162</v>
      </c>
      <c r="F18078" t="s">
        <v>89</v>
      </c>
      <c r="G18078" t="s">
        <v>89</v>
      </c>
      <c r="H18078" t="s">
        <v>93</v>
      </c>
    </row>
    <row r="18079" spans="1:8" x14ac:dyDescent="0.25">
      <c r="A18079" t="s">
        <v>519</v>
      </c>
      <c r="B18079" t="s">
        <v>1181</v>
      </c>
      <c r="C18079" t="s">
        <v>89</v>
      </c>
      <c r="D18079" t="s">
        <v>12816</v>
      </c>
      <c r="E18079" t="s">
        <v>1162</v>
      </c>
      <c r="F18079" t="s">
        <v>89</v>
      </c>
      <c r="G18079" t="s">
        <v>89</v>
      </c>
      <c r="H18079" t="s">
        <v>93</v>
      </c>
    </row>
    <row r="18080" spans="1:8" x14ac:dyDescent="0.25">
      <c r="A18080" t="s">
        <v>519</v>
      </c>
      <c r="B18080" t="s">
        <v>1149</v>
      </c>
      <c r="C18080" t="s">
        <v>89</v>
      </c>
      <c r="D18080" t="s">
        <v>12816</v>
      </c>
      <c r="E18080" t="s">
        <v>1162</v>
      </c>
      <c r="F18080" t="s">
        <v>89</v>
      </c>
      <c r="G18080" t="s">
        <v>89</v>
      </c>
      <c r="H18080" t="s">
        <v>93</v>
      </c>
    </row>
    <row r="18081" spans="1:8" x14ac:dyDescent="0.25">
      <c r="A18081" t="s">
        <v>519</v>
      </c>
      <c r="B18081" t="s">
        <v>1184</v>
      </c>
      <c r="C18081" t="s">
        <v>89</v>
      </c>
      <c r="D18081" t="s">
        <v>12816</v>
      </c>
      <c r="E18081" t="s">
        <v>1162</v>
      </c>
      <c r="F18081" t="s">
        <v>89</v>
      </c>
      <c r="G18081" t="s">
        <v>89</v>
      </c>
      <c r="H18081" t="s">
        <v>93</v>
      </c>
    </row>
    <row r="18082" spans="1:8" x14ac:dyDescent="0.25">
      <c r="A18082" t="s">
        <v>519</v>
      </c>
      <c r="B18082" t="s">
        <v>1140</v>
      </c>
      <c r="C18082" t="s">
        <v>89</v>
      </c>
      <c r="D18082" t="s">
        <v>12816</v>
      </c>
      <c r="E18082" t="s">
        <v>1115</v>
      </c>
      <c r="F18082" t="s">
        <v>89</v>
      </c>
      <c r="G18082" t="s">
        <v>89</v>
      </c>
      <c r="H18082" t="s">
        <v>93</v>
      </c>
    </row>
    <row r="18083" spans="1:8" x14ac:dyDescent="0.25">
      <c r="A18083" t="s">
        <v>519</v>
      </c>
      <c r="B18083" t="s">
        <v>1197</v>
      </c>
      <c r="C18083" t="s">
        <v>89</v>
      </c>
      <c r="D18083" t="s">
        <v>89</v>
      </c>
      <c r="E18083" t="s">
        <v>1233</v>
      </c>
      <c r="F18083" t="s">
        <v>89</v>
      </c>
      <c r="G18083" t="s">
        <v>89</v>
      </c>
      <c r="H18083" t="s">
        <v>93</v>
      </c>
    </row>
    <row r="18084" spans="1:8" x14ac:dyDescent="0.25">
      <c r="A18084" t="s">
        <v>519</v>
      </c>
      <c r="B18084" t="s">
        <v>1122</v>
      </c>
      <c r="C18084" t="s">
        <v>89</v>
      </c>
      <c r="D18084" t="s">
        <v>89</v>
      </c>
      <c r="E18084" t="s">
        <v>1218</v>
      </c>
      <c r="F18084" t="s">
        <v>89</v>
      </c>
      <c r="G18084" t="s">
        <v>89</v>
      </c>
      <c r="H18084" t="s">
        <v>93</v>
      </c>
    </row>
    <row r="18085" spans="1:8" x14ac:dyDescent="0.25">
      <c r="A18085" t="s">
        <v>519</v>
      </c>
      <c r="B18085" t="s">
        <v>1437</v>
      </c>
      <c r="C18085" t="s">
        <v>89</v>
      </c>
      <c r="D18085" t="s">
        <v>89</v>
      </c>
      <c r="E18085" t="s">
        <v>1131</v>
      </c>
      <c r="F18085" t="s">
        <v>89</v>
      </c>
      <c r="G18085" t="s">
        <v>89</v>
      </c>
      <c r="H18085" t="s">
        <v>93</v>
      </c>
    </row>
    <row r="18086" spans="1:8" x14ac:dyDescent="0.25">
      <c r="A18086" t="s">
        <v>519</v>
      </c>
      <c r="B18086" t="s">
        <v>13057</v>
      </c>
      <c r="C18086" t="s">
        <v>89</v>
      </c>
      <c r="D18086" t="s">
        <v>89</v>
      </c>
      <c r="E18086" t="s">
        <v>1131</v>
      </c>
      <c r="F18086" t="s">
        <v>89</v>
      </c>
      <c r="G18086" t="s">
        <v>89</v>
      </c>
      <c r="H18086" t="s">
        <v>93</v>
      </c>
    </row>
    <row r="18087" spans="1:8" x14ac:dyDescent="0.25">
      <c r="A18087" t="s">
        <v>519</v>
      </c>
      <c r="B18087" t="s">
        <v>1132</v>
      </c>
      <c r="C18087" t="s">
        <v>89</v>
      </c>
      <c r="D18087" t="s">
        <v>89</v>
      </c>
      <c r="E18087" t="s">
        <v>1286</v>
      </c>
      <c r="F18087" t="s">
        <v>89</v>
      </c>
      <c r="G18087" t="s">
        <v>89</v>
      </c>
      <c r="H18087" t="s">
        <v>93</v>
      </c>
    </row>
    <row r="18088" spans="1:8" x14ac:dyDescent="0.25">
      <c r="A18088" t="s">
        <v>519</v>
      </c>
      <c r="B18088" t="s">
        <v>1268</v>
      </c>
      <c r="C18088" t="s">
        <v>89</v>
      </c>
      <c r="D18088" t="s">
        <v>89</v>
      </c>
      <c r="E18088" t="s">
        <v>1135</v>
      </c>
      <c r="F18088" t="s">
        <v>89</v>
      </c>
      <c r="G18088" t="s">
        <v>89</v>
      </c>
      <c r="H18088" t="s">
        <v>93</v>
      </c>
    </row>
    <row r="18089" spans="1:8" x14ac:dyDescent="0.25">
      <c r="A18089" t="s">
        <v>519</v>
      </c>
      <c r="B18089" t="s">
        <v>1138</v>
      </c>
      <c r="C18089" t="s">
        <v>89</v>
      </c>
      <c r="D18089" t="s">
        <v>89</v>
      </c>
      <c r="E18089" t="s">
        <v>1139</v>
      </c>
      <c r="F18089" t="s">
        <v>89</v>
      </c>
      <c r="G18089" t="s">
        <v>89</v>
      </c>
      <c r="H18089" t="s">
        <v>93</v>
      </c>
    </row>
    <row r="18090" spans="1:8" x14ac:dyDescent="0.25">
      <c r="A18090" t="s">
        <v>520</v>
      </c>
      <c r="B18090" t="s">
        <v>13058</v>
      </c>
      <c r="C18090" t="s">
        <v>89</v>
      </c>
      <c r="D18090" t="s">
        <v>13059</v>
      </c>
      <c r="E18090" t="s">
        <v>1100</v>
      </c>
      <c r="F18090" t="s">
        <v>89</v>
      </c>
      <c r="G18090" t="s">
        <v>89</v>
      </c>
      <c r="H18090" t="s">
        <v>93</v>
      </c>
    </row>
    <row r="18091" spans="1:8" x14ac:dyDescent="0.25">
      <c r="A18091" t="s">
        <v>520</v>
      </c>
      <c r="B18091" t="s">
        <v>13060</v>
      </c>
      <c r="C18091" t="s">
        <v>89</v>
      </c>
      <c r="D18091" t="s">
        <v>13061</v>
      </c>
      <c r="E18091" t="s">
        <v>2303</v>
      </c>
      <c r="F18091" t="s">
        <v>89</v>
      </c>
      <c r="G18091" t="s">
        <v>89</v>
      </c>
      <c r="H18091" t="s">
        <v>93</v>
      </c>
    </row>
    <row r="18092" spans="1:8" x14ac:dyDescent="0.25">
      <c r="A18092" t="s">
        <v>520</v>
      </c>
      <c r="B18092" t="s">
        <v>2418</v>
      </c>
      <c r="C18092" t="s">
        <v>89</v>
      </c>
      <c r="D18092" t="s">
        <v>13062</v>
      </c>
      <c r="E18092" t="s">
        <v>1272</v>
      </c>
      <c r="F18092" t="s">
        <v>89</v>
      </c>
      <c r="G18092" t="s">
        <v>89</v>
      </c>
      <c r="H18092" t="s">
        <v>93</v>
      </c>
    </row>
    <row r="18093" spans="1:8" x14ac:dyDescent="0.25">
      <c r="A18093" t="s">
        <v>520</v>
      </c>
      <c r="B18093" t="s">
        <v>13063</v>
      </c>
      <c r="C18093" t="s">
        <v>89</v>
      </c>
      <c r="D18093" t="s">
        <v>13059</v>
      </c>
      <c r="E18093" t="s">
        <v>2404</v>
      </c>
      <c r="F18093" t="s">
        <v>89</v>
      </c>
      <c r="G18093" t="s">
        <v>89</v>
      </c>
      <c r="H18093" t="s">
        <v>93</v>
      </c>
    </row>
    <row r="18094" spans="1:8" x14ac:dyDescent="0.25">
      <c r="A18094" t="s">
        <v>520</v>
      </c>
      <c r="B18094" t="s">
        <v>13064</v>
      </c>
      <c r="C18094" t="s">
        <v>89</v>
      </c>
      <c r="D18094" t="s">
        <v>13065</v>
      </c>
      <c r="E18094" t="s">
        <v>1364</v>
      </c>
      <c r="F18094" t="s">
        <v>89</v>
      </c>
      <c r="G18094" t="s">
        <v>89</v>
      </c>
      <c r="H18094" t="s">
        <v>93</v>
      </c>
    </row>
    <row r="18095" spans="1:8" x14ac:dyDescent="0.25">
      <c r="A18095" t="s">
        <v>520</v>
      </c>
      <c r="B18095" t="s">
        <v>13066</v>
      </c>
      <c r="C18095" t="s">
        <v>89</v>
      </c>
      <c r="D18095" t="s">
        <v>13067</v>
      </c>
      <c r="E18095" t="s">
        <v>1364</v>
      </c>
      <c r="F18095" t="s">
        <v>89</v>
      </c>
      <c r="G18095" t="s">
        <v>89</v>
      </c>
      <c r="H18095" t="s">
        <v>93</v>
      </c>
    </row>
    <row r="18096" spans="1:8" x14ac:dyDescent="0.25">
      <c r="A18096" t="s">
        <v>520</v>
      </c>
      <c r="B18096" t="s">
        <v>13068</v>
      </c>
      <c r="C18096" t="s">
        <v>89</v>
      </c>
      <c r="D18096" t="s">
        <v>13069</v>
      </c>
      <c r="E18096" t="s">
        <v>6836</v>
      </c>
      <c r="F18096" t="s">
        <v>89</v>
      </c>
      <c r="G18096" t="s">
        <v>89</v>
      </c>
      <c r="H18096" t="s">
        <v>93</v>
      </c>
    </row>
    <row r="18097" spans="1:8" x14ac:dyDescent="0.25">
      <c r="A18097" t="s">
        <v>520</v>
      </c>
      <c r="B18097" t="s">
        <v>13060</v>
      </c>
      <c r="C18097" t="s">
        <v>89</v>
      </c>
      <c r="D18097" t="s">
        <v>13061</v>
      </c>
      <c r="E18097" t="s">
        <v>2303</v>
      </c>
      <c r="F18097" t="s">
        <v>89</v>
      </c>
      <c r="G18097" t="s">
        <v>89</v>
      </c>
      <c r="H18097" t="s">
        <v>93</v>
      </c>
    </row>
    <row r="18098" spans="1:8" x14ac:dyDescent="0.25">
      <c r="A18098" t="s">
        <v>520</v>
      </c>
      <c r="B18098" t="s">
        <v>13070</v>
      </c>
      <c r="C18098" t="s">
        <v>89</v>
      </c>
      <c r="D18098" t="s">
        <v>13071</v>
      </c>
      <c r="E18098" t="s">
        <v>1377</v>
      </c>
      <c r="F18098" t="s">
        <v>89</v>
      </c>
      <c r="G18098" t="s">
        <v>89</v>
      </c>
      <c r="H18098" t="s">
        <v>93</v>
      </c>
    </row>
    <row r="18099" spans="1:8" x14ac:dyDescent="0.25">
      <c r="A18099" t="s">
        <v>520</v>
      </c>
      <c r="B18099" t="s">
        <v>13072</v>
      </c>
      <c r="C18099" t="s">
        <v>89</v>
      </c>
      <c r="D18099" t="s">
        <v>13073</v>
      </c>
      <c r="E18099" t="s">
        <v>1097</v>
      </c>
      <c r="F18099" t="s">
        <v>89</v>
      </c>
      <c r="G18099" t="s">
        <v>89</v>
      </c>
      <c r="H18099" t="s">
        <v>93</v>
      </c>
    </row>
    <row r="18100" spans="1:8" x14ac:dyDescent="0.25">
      <c r="A18100" t="s">
        <v>520</v>
      </c>
      <c r="B18100" t="s">
        <v>2189</v>
      </c>
      <c r="C18100" t="s">
        <v>89</v>
      </c>
      <c r="D18100" t="s">
        <v>11383</v>
      </c>
      <c r="E18100" t="s">
        <v>13074</v>
      </c>
      <c r="F18100" t="s">
        <v>89</v>
      </c>
      <c r="G18100" t="s">
        <v>89</v>
      </c>
      <c r="H18100" t="s">
        <v>93</v>
      </c>
    </row>
    <row r="18101" spans="1:8" x14ac:dyDescent="0.25">
      <c r="A18101" t="s">
        <v>520</v>
      </c>
      <c r="B18101" t="s">
        <v>1660</v>
      </c>
      <c r="C18101" t="s">
        <v>89</v>
      </c>
      <c r="D18101" t="s">
        <v>8019</v>
      </c>
      <c r="E18101" t="s">
        <v>6836</v>
      </c>
      <c r="F18101" t="s">
        <v>89</v>
      </c>
      <c r="G18101" t="s">
        <v>89</v>
      </c>
      <c r="H18101" t="s">
        <v>93</v>
      </c>
    </row>
    <row r="18102" spans="1:8" x14ac:dyDescent="0.25">
      <c r="A18102" t="s">
        <v>520</v>
      </c>
      <c r="B18102" t="s">
        <v>13075</v>
      </c>
      <c r="C18102" t="s">
        <v>89</v>
      </c>
      <c r="D18102" t="s">
        <v>13059</v>
      </c>
      <c r="E18102" t="s">
        <v>1272</v>
      </c>
      <c r="F18102" t="s">
        <v>89</v>
      </c>
      <c r="G18102" t="s">
        <v>89</v>
      </c>
      <c r="H18102" t="s">
        <v>93</v>
      </c>
    </row>
    <row r="18103" spans="1:8" x14ac:dyDescent="0.25">
      <c r="A18103" t="s">
        <v>520</v>
      </c>
      <c r="B18103" t="s">
        <v>13058</v>
      </c>
      <c r="C18103" t="s">
        <v>89</v>
      </c>
      <c r="D18103" t="s">
        <v>13059</v>
      </c>
      <c r="E18103" t="s">
        <v>1100</v>
      </c>
      <c r="F18103" t="s">
        <v>89</v>
      </c>
      <c r="G18103" t="s">
        <v>89</v>
      </c>
      <c r="H18103" t="s">
        <v>93</v>
      </c>
    </row>
    <row r="18104" spans="1:8" x14ac:dyDescent="0.25">
      <c r="A18104" t="s">
        <v>520</v>
      </c>
      <c r="B18104" t="s">
        <v>13063</v>
      </c>
      <c r="C18104" t="s">
        <v>89</v>
      </c>
      <c r="D18104" t="s">
        <v>13059</v>
      </c>
      <c r="E18104" t="s">
        <v>2404</v>
      </c>
      <c r="F18104" t="s">
        <v>89</v>
      </c>
      <c r="G18104" t="s">
        <v>89</v>
      </c>
      <c r="H18104" t="s">
        <v>93</v>
      </c>
    </row>
    <row r="18105" spans="1:8" x14ac:dyDescent="0.25">
      <c r="A18105" t="s">
        <v>520</v>
      </c>
      <c r="B18105" t="s">
        <v>13076</v>
      </c>
      <c r="C18105" t="s">
        <v>89</v>
      </c>
      <c r="D18105" t="s">
        <v>13059</v>
      </c>
      <c r="E18105" t="s">
        <v>1346</v>
      </c>
      <c r="F18105" t="s">
        <v>89</v>
      </c>
      <c r="G18105" t="s">
        <v>89</v>
      </c>
      <c r="H18105" t="s">
        <v>93</v>
      </c>
    </row>
    <row r="18106" spans="1:8" x14ac:dyDescent="0.25">
      <c r="A18106" t="s">
        <v>520</v>
      </c>
      <c r="B18106" t="s">
        <v>13077</v>
      </c>
      <c r="C18106" t="s">
        <v>89</v>
      </c>
      <c r="D18106" t="s">
        <v>13059</v>
      </c>
      <c r="E18106" t="s">
        <v>1342</v>
      </c>
      <c r="F18106" t="s">
        <v>89</v>
      </c>
      <c r="G18106" t="s">
        <v>89</v>
      </c>
      <c r="H18106" t="s">
        <v>93</v>
      </c>
    </row>
    <row r="18107" spans="1:8" x14ac:dyDescent="0.25">
      <c r="A18107" t="s">
        <v>520</v>
      </c>
      <c r="B18107" t="s">
        <v>13078</v>
      </c>
      <c r="C18107" t="s">
        <v>89</v>
      </c>
      <c r="D18107" t="s">
        <v>13059</v>
      </c>
      <c r="E18107" t="s">
        <v>2404</v>
      </c>
      <c r="F18107" t="s">
        <v>89</v>
      </c>
      <c r="G18107" t="s">
        <v>89</v>
      </c>
      <c r="H18107" t="s">
        <v>93</v>
      </c>
    </row>
    <row r="18108" spans="1:8" x14ac:dyDescent="0.25">
      <c r="A18108" t="s">
        <v>520</v>
      </c>
      <c r="B18108" t="s">
        <v>13079</v>
      </c>
      <c r="C18108" t="s">
        <v>89</v>
      </c>
      <c r="D18108" t="s">
        <v>13059</v>
      </c>
      <c r="E18108" t="s">
        <v>1377</v>
      </c>
      <c r="F18108" t="s">
        <v>89</v>
      </c>
      <c r="G18108" t="s">
        <v>89</v>
      </c>
      <c r="H18108" t="s">
        <v>93</v>
      </c>
    </row>
    <row r="18109" spans="1:8" x14ac:dyDescent="0.25">
      <c r="A18109" t="s">
        <v>520</v>
      </c>
      <c r="B18109" t="s">
        <v>13080</v>
      </c>
      <c r="C18109" t="s">
        <v>89</v>
      </c>
      <c r="D18109" t="s">
        <v>13059</v>
      </c>
      <c r="E18109" t="s">
        <v>1346</v>
      </c>
      <c r="F18109" t="s">
        <v>89</v>
      </c>
      <c r="G18109" t="s">
        <v>89</v>
      </c>
      <c r="H18109" t="s">
        <v>93</v>
      </c>
    </row>
    <row r="18110" spans="1:8" x14ac:dyDescent="0.25">
      <c r="A18110" t="s">
        <v>520</v>
      </c>
      <c r="B18110" t="s">
        <v>13081</v>
      </c>
      <c r="C18110" t="s">
        <v>89</v>
      </c>
      <c r="D18110" t="s">
        <v>13059</v>
      </c>
      <c r="E18110" t="s">
        <v>1342</v>
      </c>
      <c r="F18110" t="s">
        <v>89</v>
      </c>
      <c r="G18110" t="s">
        <v>89</v>
      </c>
      <c r="H18110" t="s">
        <v>93</v>
      </c>
    </row>
    <row r="18111" spans="1:8" x14ac:dyDescent="0.25">
      <c r="A18111" t="s">
        <v>520</v>
      </c>
      <c r="B18111" t="s">
        <v>13064</v>
      </c>
      <c r="C18111" t="s">
        <v>89</v>
      </c>
      <c r="D18111" t="s">
        <v>13065</v>
      </c>
      <c r="E18111" t="s">
        <v>1364</v>
      </c>
      <c r="F18111" t="s">
        <v>89</v>
      </c>
      <c r="G18111" t="s">
        <v>89</v>
      </c>
      <c r="H18111" t="s">
        <v>93</v>
      </c>
    </row>
    <row r="18112" spans="1:8" x14ac:dyDescent="0.25">
      <c r="A18112" t="s">
        <v>520</v>
      </c>
      <c r="B18112" t="s">
        <v>13082</v>
      </c>
      <c r="C18112" t="s">
        <v>89</v>
      </c>
      <c r="D18112" t="s">
        <v>13059</v>
      </c>
      <c r="E18112" t="s">
        <v>1371</v>
      </c>
      <c r="F18112" t="s">
        <v>89</v>
      </c>
      <c r="G18112" t="s">
        <v>89</v>
      </c>
      <c r="H18112" t="s">
        <v>93</v>
      </c>
    </row>
    <row r="18113" spans="1:8" x14ac:dyDescent="0.25">
      <c r="A18113" t="s">
        <v>520</v>
      </c>
      <c r="B18113" t="s">
        <v>13083</v>
      </c>
      <c r="C18113" t="s">
        <v>89</v>
      </c>
      <c r="D18113" t="s">
        <v>89</v>
      </c>
      <c r="E18113" t="s">
        <v>1278</v>
      </c>
      <c r="F18113" t="s">
        <v>89</v>
      </c>
      <c r="G18113" t="s">
        <v>89</v>
      </c>
      <c r="H18113" t="s">
        <v>93</v>
      </c>
    </row>
    <row r="18114" spans="1:8" x14ac:dyDescent="0.25">
      <c r="A18114" t="s">
        <v>520</v>
      </c>
      <c r="B18114" t="s">
        <v>13084</v>
      </c>
      <c r="C18114" t="s">
        <v>89</v>
      </c>
      <c r="D18114" t="s">
        <v>13085</v>
      </c>
      <c r="E18114" t="s">
        <v>1377</v>
      </c>
      <c r="F18114" t="s">
        <v>89</v>
      </c>
      <c r="G18114" t="s">
        <v>89</v>
      </c>
      <c r="H18114" t="s">
        <v>93</v>
      </c>
    </row>
    <row r="18115" spans="1:8" x14ac:dyDescent="0.25">
      <c r="A18115" t="s">
        <v>520</v>
      </c>
      <c r="B18115" t="s">
        <v>13086</v>
      </c>
      <c r="C18115" t="s">
        <v>89</v>
      </c>
      <c r="D18115" t="s">
        <v>13087</v>
      </c>
      <c r="E18115" t="s">
        <v>1367</v>
      </c>
      <c r="F18115" t="s">
        <v>89</v>
      </c>
      <c r="G18115" t="s">
        <v>89</v>
      </c>
      <c r="H18115" t="s">
        <v>93</v>
      </c>
    </row>
    <row r="18116" spans="1:8" x14ac:dyDescent="0.25">
      <c r="A18116" t="s">
        <v>520</v>
      </c>
      <c r="B18116" t="s">
        <v>13088</v>
      </c>
      <c r="C18116" t="s">
        <v>89</v>
      </c>
      <c r="D18116" t="s">
        <v>13089</v>
      </c>
      <c r="E18116" t="s">
        <v>1272</v>
      </c>
      <c r="F18116" t="s">
        <v>89</v>
      </c>
      <c r="G18116" t="s">
        <v>89</v>
      </c>
      <c r="H18116" t="s">
        <v>93</v>
      </c>
    </row>
    <row r="18117" spans="1:8" x14ac:dyDescent="0.25">
      <c r="A18117" t="s">
        <v>520</v>
      </c>
      <c r="B18117" t="s">
        <v>13090</v>
      </c>
      <c r="C18117" t="s">
        <v>89</v>
      </c>
      <c r="D18117" t="s">
        <v>13089</v>
      </c>
      <c r="E18117" t="s">
        <v>1272</v>
      </c>
      <c r="F18117" t="s">
        <v>89</v>
      </c>
      <c r="G18117" t="s">
        <v>89</v>
      </c>
      <c r="H18117" t="s">
        <v>93</v>
      </c>
    </row>
    <row r="18118" spans="1:8" x14ac:dyDescent="0.25">
      <c r="A18118" t="s">
        <v>520</v>
      </c>
      <c r="B18118" t="s">
        <v>13091</v>
      </c>
      <c r="C18118" t="s">
        <v>89</v>
      </c>
      <c r="D18118" t="s">
        <v>13089</v>
      </c>
      <c r="E18118" t="s">
        <v>1346</v>
      </c>
      <c r="F18118" t="s">
        <v>89</v>
      </c>
      <c r="G18118" t="s">
        <v>89</v>
      </c>
      <c r="H18118" t="s">
        <v>93</v>
      </c>
    </row>
    <row r="18119" spans="1:8" x14ac:dyDescent="0.25">
      <c r="A18119" t="s">
        <v>520</v>
      </c>
      <c r="B18119" t="s">
        <v>13092</v>
      </c>
      <c r="C18119" t="s">
        <v>89</v>
      </c>
      <c r="D18119" t="s">
        <v>13089</v>
      </c>
      <c r="E18119" t="s">
        <v>1346</v>
      </c>
      <c r="F18119" t="s">
        <v>89</v>
      </c>
      <c r="G18119" t="s">
        <v>89</v>
      </c>
      <c r="H18119" t="s">
        <v>93</v>
      </c>
    </row>
    <row r="18120" spans="1:8" x14ac:dyDescent="0.25">
      <c r="A18120" t="s">
        <v>520</v>
      </c>
      <c r="B18120" t="s">
        <v>13093</v>
      </c>
      <c r="C18120" t="s">
        <v>89</v>
      </c>
      <c r="D18120" t="s">
        <v>13089</v>
      </c>
      <c r="E18120" t="s">
        <v>1272</v>
      </c>
      <c r="F18120" t="s">
        <v>89</v>
      </c>
      <c r="G18120" t="s">
        <v>89</v>
      </c>
      <c r="H18120" t="s">
        <v>93</v>
      </c>
    </row>
    <row r="18121" spans="1:8" x14ac:dyDescent="0.25">
      <c r="A18121" t="s">
        <v>520</v>
      </c>
      <c r="B18121" t="s">
        <v>2418</v>
      </c>
      <c r="C18121" t="s">
        <v>89</v>
      </c>
      <c r="D18121" t="s">
        <v>13062</v>
      </c>
      <c r="E18121" t="s">
        <v>1272</v>
      </c>
      <c r="F18121" t="s">
        <v>89</v>
      </c>
      <c r="G18121" t="s">
        <v>89</v>
      </c>
      <c r="H18121" t="s">
        <v>93</v>
      </c>
    </row>
    <row r="18122" spans="1:8" x14ac:dyDescent="0.25">
      <c r="A18122" t="s">
        <v>520</v>
      </c>
      <c r="B18122" t="s">
        <v>13094</v>
      </c>
      <c r="C18122" t="s">
        <v>89</v>
      </c>
      <c r="D18122" t="s">
        <v>13089</v>
      </c>
      <c r="E18122" t="s">
        <v>1272</v>
      </c>
      <c r="F18122" t="s">
        <v>89</v>
      </c>
      <c r="G18122" t="s">
        <v>89</v>
      </c>
      <c r="H18122" t="s">
        <v>93</v>
      </c>
    </row>
    <row r="18123" spans="1:8" x14ac:dyDescent="0.25">
      <c r="A18123" t="s">
        <v>520</v>
      </c>
      <c r="B18123" t="s">
        <v>13095</v>
      </c>
      <c r="C18123" t="s">
        <v>89</v>
      </c>
      <c r="D18123" t="s">
        <v>13089</v>
      </c>
      <c r="E18123" t="s">
        <v>1346</v>
      </c>
      <c r="F18123" t="s">
        <v>89</v>
      </c>
      <c r="G18123" t="s">
        <v>89</v>
      </c>
      <c r="H18123" t="s">
        <v>93</v>
      </c>
    </row>
    <row r="18124" spans="1:8" x14ac:dyDescent="0.25">
      <c r="A18124" t="s">
        <v>520</v>
      </c>
      <c r="B18124" t="s">
        <v>13096</v>
      </c>
      <c r="C18124" t="s">
        <v>89</v>
      </c>
      <c r="D18124" t="s">
        <v>13089</v>
      </c>
      <c r="E18124" t="s">
        <v>1272</v>
      </c>
      <c r="F18124" t="s">
        <v>89</v>
      </c>
      <c r="G18124" t="s">
        <v>89</v>
      </c>
      <c r="H18124" t="s">
        <v>93</v>
      </c>
    </row>
    <row r="18125" spans="1:8" x14ac:dyDescent="0.25">
      <c r="A18125" t="s">
        <v>520</v>
      </c>
      <c r="B18125" t="s">
        <v>13097</v>
      </c>
      <c r="C18125" t="s">
        <v>89</v>
      </c>
      <c r="D18125" t="s">
        <v>13098</v>
      </c>
      <c r="E18125" t="s">
        <v>1367</v>
      </c>
      <c r="F18125" t="s">
        <v>89</v>
      </c>
      <c r="G18125" t="s">
        <v>89</v>
      </c>
      <c r="H18125" t="s">
        <v>93</v>
      </c>
    </row>
    <row r="18126" spans="1:8" x14ac:dyDescent="0.25">
      <c r="A18126" t="s">
        <v>520</v>
      </c>
      <c r="B18126" t="s">
        <v>13099</v>
      </c>
      <c r="C18126" t="s">
        <v>89</v>
      </c>
      <c r="D18126" t="s">
        <v>89</v>
      </c>
      <c r="E18126" t="s">
        <v>1342</v>
      </c>
      <c r="F18126" t="s">
        <v>89</v>
      </c>
      <c r="G18126" t="s">
        <v>89</v>
      </c>
      <c r="H18126" t="s">
        <v>93</v>
      </c>
    </row>
    <row r="18127" spans="1:8" x14ac:dyDescent="0.25">
      <c r="A18127" t="s">
        <v>520</v>
      </c>
      <c r="B18127" t="s">
        <v>13100</v>
      </c>
      <c r="C18127" t="s">
        <v>89</v>
      </c>
      <c r="D18127" t="s">
        <v>89</v>
      </c>
      <c r="E18127" t="s">
        <v>2665</v>
      </c>
      <c r="F18127" t="s">
        <v>89</v>
      </c>
      <c r="G18127" t="s">
        <v>89</v>
      </c>
      <c r="H18127" t="s">
        <v>93</v>
      </c>
    </row>
    <row r="18128" spans="1:8" x14ac:dyDescent="0.25">
      <c r="A18128" t="s">
        <v>520</v>
      </c>
      <c r="B18128" t="s">
        <v>13101</v>
      </c>
      <c r="C18128" t="s">
        <v>89</v>
      </c>
      <c r="D18128" t="s">
        <v>13089</v>
      </c>
      <c r="E18128" t="s">
        <v>1371</v>
      </c>
      <c r="F18128" t="s">
        <v>89</v>
      </c>
      <c r="G18128" t="s">
        <v>89</v>
      </c>
      <c r="H18128" t="s">
        <v>93</v>
      </c>
    </row>
    <row r="18129" spans="1:8" x14ac:dyDescent="0.25">
      <c r="A18129" t="s">
        <v>520</v>
      </c>
      <c r="B18129" t="s">
        <v>13102</v>
      </c>
      <c r="C18129" t="s">
        <v>89</v>
      </c>
      <c r="D18129" t="s">
        <v>89</v>
      </c>
      <c r="E18129" t="s">
        <v>2404</v>
      </c>
      <c r="F18129" t="s">
        <v>89</v>
      </c>
      <c r="G18129" t="s">
        <v>89</v>
      </c>
      <c r="H18129" t="s">
        <v>93</v>
      </c>
    </row>
    <row r="18130" spans="1:8" x14ac:dyDescent="0.25">
      <c r="A18130" t="s">
        <v>520</v>
      </c>
      <c r="B18130" t="s">
        <v>13103</v>
      </c>
      <c r="C18130" t="s">
        <v>89</v>
      </c>
      <c r="D18130" t="s">
        <v>89</v>
      </c>
      <c r="E18130" t="s">
        <v>1100</v>
      </c>
      <c r="F18130" t="s">
        <v>89</v>
      </c>
      <c r="G18130" t="s">
        <v>89</v>
      </c>
      <c r="H18130" t="s">
        <v>93</v>
      </c>
    </row>
    <row r="18131" spans="1:8" x14ac:dyDescent="0.25">
      <c r="A18131" t="s">
        <v>520</v>
      </c>
      <c r="B18131" t="s">
        <v>13104</v>
      </c>
      <c r="C18131" t="s">
        <v>89</v>
      </c>
      <c r="D18131" t="s">
        <v>89</v>
      </c>
      <c r="E18131" t="s">
        <v>1346</v>
      </c>
      <c r="F18131" t="s">
        <v>89</v>
      </c>
      <c r="G18131" t="s">
        <v>89</v>
      </c>
      <c r="H18131" t="s">
        <v>93</v>
      </c>
    </row>
    <row r="18132" spans="1:8" x14ac:dyDescent="0.25">
      <c r="A18132" t="s">
        <v>520</v>
      </c>
      <c r="B18132" t="s">
        <v>13105</v>
      </c>
      <c r="C18132" t="s">
        <v>89</v>
      </c>
      <c r="D18132" t="s">
        <v>89</v>
      </c>
      <c r="E18132" t="s">
        <v>1371</v>
      </c>
      <c r="F18132" t="s">
        <v>89</v>
      </c>
      <c r="G18132" t="s">
        <v>89</v>
      </c>
      <c r="H18132" t="s">
        <v>93</v>
      </c>
    </row>
    <row r="18133" spans="1:8" x14ac:dyDescent="0.25">
      <c r="A18133" t="s">
        <v>520</v>
      </c>
      <c r="B18133" t="s">
        <v>13106</v>
      </c>
      <c r="C18133" t="s">
        <v>89</v>
      </c>
      <c r="D18133" t="s">
        <v>89</v>
      </c>
      <c r="E18133" t="s">
        <v>2665</v>
      </c>
      <c r="F18133" t="s">
        <v>89</v>
      </c>
      <c r="G18133" t="s">
        <v>89</v>
      </c>
      <c r="H18133" t="s">
        <v>93</v>
      </c>
    </row>
    <row r="18134" spans="1:8" x14ac:dyDescent="0.25">
      <c r="A18134" t="s">
        <v>520</v>
      </c>
      <c r="B18134" t="s">
        <v>13107</v>
      </c>
      <c r="C18134" t="s">
        <v>89</v>
      </c>
      <c r="D18134" t="s">
        <v>89</v>
      </c>
      <c r="E18134" t="s">
        <v>2404</v>
      </c>
      <c r="F18134" t="s">
        <v>89</v>
      </c>
      <c r="G18134" t="s">
        <v>89</v>
      </c>
      <c r="H18134" t="s">
        <v>93</v>
      </c>
    </row>
    <row r="18135" spans="1:8" x14ac:dyDescent="0.25">
      <c r="A18135" t="s">
        <v>520</v>
      </c>
      <c r="B18135" t="s">
        <v>13108</v>
      </c>
      <c r="C18135" t="s">
        <v>89</v>
      </c>
      <c r="D18135" t="s">
        <v>89</v>
      </c>
      <c r="E18135" t="s">
        <v>2404</v>
      </c>
      <c r="F18135" t="s">
        <v>89</v>
      </c>
      <c r="G18135" t="s">
        <v>89</v>
      </c>
      <c r="H18135" t="s">
        <v>93</v>
      </c>
    </row>
    <row r="18136" spans="1:8" x14ac:dyDescent="0.25">
      <c r="A18136" t="s">
        <v>520</v>
      </c>
      <c r="B18136" t="s">
        <v>13109</v>
      </c>
      <c r="C18136" t="s">
        <v>89</v>
      </c>
      <c r="D18136" t="s">
        <v>89</v>
      </c>
      <c r="E18136" t="s">
        <v>2404</v>
      </c>
      <c r="F18136" t="s">
        <v>89</v>
      </c>
      <c r="G18136" t="s">
        <v>89</v>
      </c>
      <c r="H18136" t="s">
        <v>93</v>
      </c>
    </row>
    <row r="18137" spans="1:8" x14ac:dyDescent="0.25">
      <c r="A18137" t="s">
        <v>520</v>
      </c>
      <c r="B18137" t="s">
        <v>13110</v>
      </c>
      <c r="C18137" t="s">
        <v>89</v>
      </c>
      <c r="D18137" t="s">
        <v>89</v>
      </c>
      <c r="E18137" t="s">
        <v>1342</v>
      </c>
      <c r="F18137" t="s">
        <v>89</v>
      </c>
      <c r="G18137" t="s">
        <v>89</v>
      </c>
      <c r="H18137" t="s">
        <v>93</v>
      </c>
    </row>
    <row r="18138" spans="1:8" x14ac:dyDescent="0.25">
      <c r="A18138" t="s">
        <v>520</v>
      </c>
      <c r="B18138" t="s">
        <v>13111</v>
      </c>
      <c r="C18138" t="s">
        <v>89</v>
      </c>
      <c r="D18138" t="s">
        <v>13089</v>
      </c>
      <c r="E18138" t="s">
        <v>1371</v>
      </c>
      <c r="F18138" t="s">
        <v>89</v>
      </c>
      <c r="G18138" t="s">
        <v>89</v>
      </c>
      <c r="H18138" t="s">
        <v>93</v>
      </c>
    </row>
    <row r="18139" spans="1:8" x14ac:dyDescent="0.25">
      <c r="A18139" t="s">
        <v>520</v>
      </c>
      <c r="B18139" t="s">
        <v>13112</v>
      </c>
      <c r="C18139" t="s">
        <v>89</v>
      </c>
      <c r="D18139" t="s">
        <v>13098</v>
      </c>
      <c r="E18139" t="s">
        <v>2884</v>
      </c>
      <c r="F18139" t="s">
        <v>89</v>
      </c>
      <c r="G18139" t="s">
        <v>89</v>
      </c>
      <c r="H18139" t="s">
        <v>93</v>
      </c>
    </row>
    <row r="18140" spans="1:8" x14ac:dyDescent="0.25">
      <c r="A18140" t="s">
        <v>520</v>
      </c>
      <c r="B18140" t="s">
        <v>13113</v>
      </c>
      <c r="C18140" t="s">
        <v>89</v>
      </c>
      <c r="D18140" t="s">
        <v>89</v>
      </c>
      <c r="E18140" t="s">
        <v>1100</v>
      </c>
      <c r="F18140" t="s">
        <v>89</v>
      </c>
      <c r="G18140" t="s">
        <v>89</v>
      </c>
      <c r="H18140" t="s">
        <v>93</v>
      </c>
    </row>
    <row r="18141" spans="1:8" x14ac:dyDescent="0.25">
      <c r="A18141" t="s">
        <v>520</v>
      </c>
      <c r="B18141" t="s">
        <v>13114</v>
      </c>
      <c r="C18141" t="s">
        <v>89</v>
      </c>
      <c r="D18141" t="s">
        <v>13089</v>
      </c>
      <c r="E18141" t="s">
        <v>1342</v>
      </c>
      <c r="F18141" t="s">
        <v>89</v>
      </c>
      <c r="G18141" t="s">
        <v>89</v>
      </c>
      <c r="H18141" t="s">
        <v>93</v>
      </c>
    </row>
    <row r="18142" spans="1:8" x14ac:dyDescent="0.25">
      <c r="A18142" t="s">
        <v>520</v>
      </c>
      <c r="B18142" t="s">
        <v>13115</v>
      </c>
      <c r="C18142" t="s">
        <v>89</v>
      </c>
      <c r="D18142" t="s">
        <v>89</v>
      </c>
      <c r="E18142" t="s">
        <v>2665</v>
      </c>
      <c r="F18142" t="s">
        <v>89</v>
      </c>
      <c r="G18142" t="s">
        <v>89</v>
      </c>
      <c r="H18142" t="s">
        <v>93</v>
      </c>
    </row>
    <row r="18143" spans="1:8" x14ac:dyDescent="0.25">
      <c r="A18143" t="s">
        <v>520</v>
      </c>
      <c r="B18143" t="s">
        <v>13116</v>
      </c>
      <c r="C18143" t="s">
        <v>89</v>
      </c>
      <c r="D18143" t="s">
        <v>13089</v>
      </c>
      <c r="E18143" t="s">
        <v>1233</v>
      </c>
      <c r="F18143" t="s">
        <v>89</v>
      </c>
      <c r="G18143" t="s">
        <v>89</v>
      </c>
      <c r="H18143" t="s">
        <v>93</v>
      </c>
    </row>
    <row r="18144" spans="1:8" x14ac:dyDescent="0.25">
      <c r="A18144" t="s">
        <v>520</v>
      </c>
      <c r="B18144" t="s">
        <v>13117</v>
      </c>
      <c r="C18144" t="s">
        <v>89</v>
      </c>
      <c r="D18144" t="s">
        <v>13089</v>
      </c>
      <c r="E18144" t="s">
        <v>1367</v>
      </c>
      <c r="F18144" t="s">
        <v>89</v>
      </c>
      <c r="G18144" t="s">
        <v>89</v>
      </c>
      <c r="H18144" t="s">
        <v>93</v>
      </c>
    </row>
    <row r="18145" spans="1:8" x14ac:dyDescent="0.25">
      <c r="A18145" t="s">
        <v>520</v>
      </c>
      <c r="B18145" t="s">
        <v>13118</v>
      </c>
      <c r="C18145" t="s">
        <v>89</v>
      </c>
      <c r="D18145" t="s">
        <v>13098</v>
      </c>
      <c r="E18145" t="s">
        <v>1233</v>
      </c>
      <c r="F18145" t="s">
        <v>89</v>
      </c>
      <c r="G18145" t="s">
        <v>89</v>
      </c>
      <c r="H18145" t="s">
        <v>93</v>
      </c>
    </row>
    <row r="18146" spans="1:8" x14ac:dyDescent="0.25">
      <c r="A18146" t="s">
        <v>520</v>
      </c>
      <c r="B18146" t="s">
        <v>13119</v>
      </c>
      <c r="C18146" t="s">
        <v>89</v>
      </c>
      <c r="D18146" t="s">
        <v>13089</v>
      </c>
      <c r="E18146" t="s">
        <v>2884</v>
      </c>
      <c r="F18146" t="s">
        <v>89</v>
      </c>
      <c r="G18146" t="s">
        <v>89</v>
      </c>
      <c r="H18146" t="s">
        <v>93</v>
      </c>
    </row>
    <row r="18147" spans="1:8" x14ac:dyDescent="0.25">
      <c r="A18147" t="s">
        <v>520</v>
      </c>
      <c r="B18147" t="s">
        <v>13120</v>
      </c>
      <c r="C18147" t="s">
        <v>89</v>
      </c>
      <c r="D18147" t="s">
        <v>13098</v>
      </c>
      <c r="E18147" t="s">
        <v>1371</v>
      </c>
      <c r="F18147" t="s">
        <v>89</v>
      </c>
      <c r="G18147" t="s">
        <v>89</v>
      </c>
      <c r="H18147" t="s">
        <v>93</v>
      </c>
    </row>
    <row r="18148" spans="1:8" x14ac:dyDescent="0.25">
      <c r="A18148" t="s">
        <v>520</v>
      </c>
      <c r="B18148" t="s">
        <v>13121</v>
      </c>
      <c r="C18148" t="s">
        <v>89</v>
      </c>
      <c r="D18148" t="s">
        <v>13089</v>
      </c>
      <c r="E18148" t="s">
        <v>1342</v>
      </c>
      <c r="F18148" t="s">
        <v>89</v>
      </c>
      <c r="G18148" t="s">
        <v>89</v>
      </c>
      <c r="H18148" t="s">
        <v>93</v>
      </c>
    </row>
    <row r="18149" spans="1:8" x14ac:dyDescent="0.25">
      <c r="A18149" t="s">
        <v>520</v>
      </c>
      <c r="B18149" t="s">
        <v>13122</v>
      </c>
      <c r="C18149" t="s">
        <v>89</v>
      </c>
      <c r="D18149" t="s">
        <v>13089</v>
      </c>
      <c r="E18149" t="s">
        <v>6364</v>
      </c>
      <c r="F18149" t="s">
        <v>89</v>
      </c>
      <c r="G18149" t="s">
        <v>89</v>
      </c>
      <c r="H18149" t="s">
        <v>93</v>
      </c>
    </row>
    <row r="18150" spans="1:8" x14ac:dyDescent="0.25">
      <c r="A18150" t="s">
        <v>520</v>
      </c>
      <c r="B18150" t="s">
        <v>13123</v>
      </c>
      <c r="C18150" t="s">
        <v>89</v>
      </c>
      <c r="D18150" t="s">
        <v>13124</v>
      </c>
      <c r="E18150" t="s">
        <v>2404</v>
      </c>
      <c r="F18150" t="s">
        <v>89</v>
      </c>
      <c r="G18150" t="s">
        <v>89</v>
      </c>
      <c r="H18150" t="s">
        <v>93</v>
      </c>
    </row>
    <row r="18151" spans="1:8" x14ac:dyDescent="0.25">
      <c r="A18151" t="s">
        <v>520</v>
      </c>
      <c r="B18151" t="s">
        <v>13125</v>
      </c>
      <c r="C18151" t="s">
        <v>89</v>
      </c>
      <c r="D18151" t="s">
        <v>13126</v>
      </c>
      <c r="E18151" t="s">
        <v>6364</v>
      </c>
      <c r="F18151" t="s">
        <v>89</v>
      </c>
      <c r="G18151" t="s">
        <v>89</v>
      </c>
      <c r="H18151" t="s">
        <v>93</v>
      </c>
    </row>
    <row r="18152" spans="1:8" x14ac:dyDescent="0.25">
      <c r="A18152" t="s">
        <v>520</v>
      </c>
      <c r="B18152" t="s">
        <v>13127</v>
      </c>
      <c r="C18152" t="s">
        <v>89</v>
      </c>
      <c r="D18152" t="s">
        <v>13128</v>
      </c>
      <c r="E18152" t="s">
        <v>1278</v>
      </c>
      <c r="F18152" t="s">
        <v>89</v>
      </c>
      <c r="G18152" t="s">
        <v>89</v>
      </c>
      <c r="H18152" t="s">
        <v>93</v>
      </c>
    </row>
    <row r="18153" spans="1:8" x14ac:dyDescent="0.25">
      <c r="A18153" t="s">
        <v>520</v>
      </c>
      <c r="B18153" t="s">
        <v>13129</v>
      </c>
      <c r="C18153" t="s">
        <v>89</v>
      </c>
      <c r="D18153" t="s">
        <v>13089</v>
      </c>
      <c r="E18153" t="s">
        <v>1346</v>
      </c>
      <c r="F18153" t="s">
        <v>89</v>
      </c>
      <c r="G18153" t="s">
        <v>89</v>
      </c>
      <c r="H18153" t="s">
        <v>93</v>
      </c>
    </row>
    <row r="18154" spans="1:8" x14ac:dyDescent="0.25">
      <c r="A18154" t="s">
        <v>520</v>
      </c>
      <c r="B18154" t="s">
        <v>13130</v>
      </c>
      <c r="C18154" t="s">
        <v>89</v>
      </c>
      <c r="D18154" t="s">
        <v>13098</v>
      </c>
      <c r="E18154" t="s">
        <v>1371</v>
      </c>
      <c r="F18154" t="s">
        <v>89</v>
      </c>
      <c r="G18154" t="s">
        <v>89</v>
      </c>
      <c r="H18154" t="s">
        <v>93</v>
      </c>
    </row>
    <row r="18155" spans="1:8" x14ac:dyDescent="0.25">
      <c r="A18155" t="s">
        <v>520</v>
      </c>
      <c r="B18155" t="s">
        <v>13131</v>
      </c>
      <c r="C18155" t="s">
        <v>89</v>
      </c>
      <c r="D18155" t="s">
        <v>13098</v>
      </c>
      <c r="E18155" t="s">
        <v>1272</v>
      </c>
      <c r="F18155" t="s">
        <v>89</v>
      </c>
      <c r="G18155" t="s">
        <v>89</v>
      </c>
      <c r="H18155" t="s">
        <v>93</v>
      </c>
    </row>
    <row r="18156" spans="1:8" x14ac:dyDescent="0.25">
      <c r="A18156" t="s">
        <v>520</v>
      </c>
      <c r="B18156" t="s">
        <v>13132</v>
      </c>
      <c r="C18156" t="s">
        <v>89</v>
      </c>
      <c r="D18156" t="s">
        <v>13089</v>
      </c>
      <c r="E18156" t="s">
        <v>1371</v>
      </c>
      <c r="F18156" t="s">
        <v>89</v>
      </c>
      <c r="G18156" t="s">
        <v>89</v>
      </c>
      <c r="H18156" t="s">
        <v>93</v>
      </c>
    </row>
    <row r="18157" spans="1:8" x14ac:dyDescent="0.25">
      <c r="A18157" t="s">
        <v>520</v>
      </c>
      <c r="B18157" t="s">
        <v>13133</v>
      </c>
      <c r="C18157" t="s">
        <v>89</v>
      </c>
      <c r="D18157" t="s">
        <v>13089</v>
      </c>
      <c r="E18157" t="s">
        <v>6364</v>
      </c>
      <c r="F18157" t="s">
        <v>89</v>
      </c>
      <c r="G18157" t="s">
        <v>89</v>
      </c>
      <c r="H18157" t="s">
        <v>93</v>
      </c>
    </row>
    <row r="18158" spans="1:8" x14ac:dyDescent="0.25">
      <c r="A18158" t="s">
        <v>520</v>
      </c>
      <c r="B18158" t="s">
        <v>13134</v>
      </c>
      <c r="C18158" t="s">
        <v>89</v>
      </c>
      <c r="D18158" t="s">
        <v>13089</v>
      </c>
      <c r="E18158" t="s">
        <v>1100</v>
      </c>
      <c r="F18158" t="s">
        <v>89</v>
      </c>
      <c r="G18158" t="s">
        <v>89</v>
      </c>
      <c r="H18158" t="s">
        <v>93</v>
      </c>
    </row>
    <row r="18159" spans="1:8" x14ac:dyDescent="0.25">
      <c r="A18159" t="s">
        <v>520</v>
      </c>
      <c r="B18159" t="s">
        <v>13135</v>
      </c>
      <c r="C18159" t="s">
        <v>89</v>
      </c>
      <c r="D18159" t="s">
        <v>13089</v>
      </c>
      <c r="E18159" t="s">
        <v>2665</v>
      </c>
      <c r="F18159" t="s">
        <v>89</v>
      </c>
      <c r="G18159" t="s">
        <v>89</v>
      </c>
      <c r="H18159" t="s">
        <v>93</v>
      </c>
    </row>
    <row r="18160" spans="1:8" x14ac:dyDescent="0.25">
      <c r="A18160" t="s">
        <v>520</v>
      </c>
      <c r="B18160" t="s">
        <v>13136</v>
      </c>
      <c r="C18160" t="s">
        <v>89</v>
      </c>
      <c r="D18160" t="s">
        <v>13089</v>
      </c>
      <c r="E18160" t="s">
        <v>1371</v>
      </c>
      <c r="F18160" t="s">
        <v>89</v>
      </c>
      <c r="G18160" t="s">
        <v>89</v>
      </c>
      <c r="H18160" t="s">
        <v>93</v>
      </c>
    </row>
    <row r="18161" spans="1:8" x14ac:dyDescent="0.25">
      <c r="A18161" t="s">
        <v>520</v>
      </c>
      <c r="B18161" t="s">
        <v>13137</v>
      </c>
      <c r="C18161" t="s">
        <v>89</v>
      </c>
      <c r="D18161" t="s">
        <v>13089</v>
      </c>
      <c r="E18161" t="s">
        <v>2665</v>
      </c>
      <c r="F18161" t="s">
        <v>89</v>
      </c>
      <c r="G18161" t="s">
        <v>89</v>
      </c>
      <c r="H18161" t="s">
        <v>93</v>
      </c>
    </row>
    <row r="18162" spans="1:8" x14ac:dyDescent="0.25">
      <c r="A18162" t="s">
        <v>520</v>
      </c>
      <c r="B18162" t="s">
        <v>13138</v>
      </c>
      <c r="C18162" t="s">
        <v>89</v>
      </c>
      <c r="D18162" t="s">
        <v>89</v>
      </c>
      <c r="E18162" t="s">
        <v>1376</v>
      </c>
      <c r="F18162" t="s">
        <v>89</v>
      </c>
      <c r="G18162" t="s">
        <v>89</v>
      </c>
      <c r="H18162" t="s">
        <v>93</v>
      </c>
    </row>
    <row r="18163" spans="1:8" x14ac:dyDescent="0.25">
      <c r="A18163" t="s">
        <v>520</v>
      </c>
      <c r="B18163" t="s">
        <v>13139</v>
      </c>
      <c r="C18163" t="s">
        <v>89</v>
      </c>
      <c r="D18163" t="s">
        <v>89</v>
      </c>
      <c r="E18163" t="s">
        <v>1376</v>
      </c>
      <c r="F18163" t="s">
        <v>89</v>
      </c>
      <c r="G18163" t="s">
        <v>89</v>
      </c>
      <c r="H18163" t="s">
        <v>93</v>
      </c>
    </row>
    <row r="18164" spans="1:8" x14ac:dyDescent="0.25">
      <c r="A18164" t="s">
        <v>520</v>
      </c>
      <c r="B18164" t="s">
        <v>13140</v>
      </c>
      <c r="C18164" t="s">
        <v>89</v>
      </c>
      <c r="D18164" t="s">
        <v>89</v>
      </c>
      <c r="E18164" t="s">
        <v>1100</v>
      </c>
      <c r="F18164" t="s">
        <v>89</v>
      </c>
      <c r="G18164" t="s">
        <v>89</v>
      </c>
      <c r="H18164" t="s">
        <v>93</v>
      </c>
    </row>
    <row r="18165" spans="1:8" x14ac:dyDescent="0.25">
      <c r="A18165" t="s">
        <v>520</v>
      </c>
      <c r="B18165" t="s">
        <v>13141</v>
      </c>
      <c r="C18165" t="s">
        <v>89</v>
      </c>
      <c r="D18165" t="s">
        <v>89</v>
      </c>
      <c r="E18165" t="s">
        <v>2665</v>
      </c>
      <c r="F18165" t="s">
        <v>89</v>
      </c>
      <c r="G18165" t="s">
        <v>89</v>
      </c>
      <c r="H18165" t="s">
        <v>93</v>
      </c>
    </row>
    <row r="18166" spans="1:8" x14ac:dyDescent="0.25">
      <c r="A18166" t="s">
        <v>520</v>
      </c>
      <c r="B18166" t="s">
        <v>13142</v>
      </c>
      <c r="C18166" t="s">
        <v>89</v>
      </c>
      <c r="D18166" t="s">
        <v>13089</v>
      </c>
      <c r="E18166" t="s">
        <v>1346</v>
      </c>
      <c r="F18166" t="s">
        <v>89</v>
      </c>
      <c r="G18166" t="s">
        <v>89</v>
      </c>
      <c r="H18166" t="s">
        <v>93</v>
      </c>
    </row>
    <row r="18167" spans="1:8" x14ac:dyDescent="0.25">
      <c r="A18167" t="s">
        <v>520</v>
      </c>
      <c r="B18167" t="s">
        <v>13143</v>
      </c>
      <c r="C18167" t="s">
        <v>89</v>
      </c>
      <c r="D18167" t="s">
        <v>89</v>
      </c>
      <c r="E18167" t="s">
        <v>2404</v>
      </c>
      <c r="F18167" t="s">
        <v>89</v>
      </c>
      <c r="G18167" t="s">
        <v>89</v>
      </c>
      <c r="H18167" t="s">
        <v>93</v>
      </c>
    </row>
    <row r="18168" spans="1:8" x14ac:dyDescent="0.25">
      <c r="A18168" t="s">
        <v>520</v>
      </c>
      <c r="B18168" t="s">
        <v>13144</v>
      </c>
      <c r="C18168" t="s">
        <v>89</v>
      </c>
      <c r="D18168" t="s">
        <v>89</v>
      </c>
      <c r="E18168" t="s">
        <v>1278</v>
      </c>
      <c r="F18168" t="s">
        <v>89</v>
      </c>
      <c r="G18168" t="s">
        <v>89</v>
      </c>
      <c r="H18168" t="s">
        <v>93</v>
      </c>
    </row>
    <row r="18169" spans="1:8" x14ac:dyDescent="0.25">
      <c r="A18169" t="s">
        <v>520</v>
      </c>
      <c r="B18169" t="s">
        <v>13145</v>
      </c>
      <c r="C18169" t="s">
        <v>89</v>
      </c>
      <c r="D18169" t="s">
        <v>89</v>
      </c>
      <c r="E18169" t="s">
        <v>2303</v>
      </c>
      <c r="F18169" t="s">
        <v>89</v>
      </c>
      <c r="G18169" t="s">
        <v>89</v>
      </c>
      <c r="H18169" t="s">
        <v>93</v>
      </c>
    </row>
    <row r="18170" spans="1:8" x14ac:dyDescent="0.25">
      <c r="A18170" t="s">
        <v>520</v>
      </c>
      <c r="B18170" t="s">
        <v>13146</v>
      </c>
      <c r="C18170" t="s">
        <v>89</v>
      </c>
      <c r="D18170" t="s">
        <v>89</v>
      </c>
      <c r="E18170" t="s">
        <v>1376</v>
      </c>
      <c r="F18170" t="s">
        <v>89</v>
      </c>
      <c r="G18170" t="s">
        <v>89</v>
      </c>
      <c r="H18170" t="s">
        <v>93</v>
      </c>
    </row>
    <row r="18171" spans="1:8" x14ac:dyDescent="0.25">
      <c r="A18171" t="s">
        <v>520</v>
      </c>
      <c r="B18171" t="s">
        <v>13147</v>
      </c>
      <c r="C18171" t="s">
        <v>89</v>
      </c>
      <c r="D18171" t="s">
        <v>89</v>
      </c>
      <c r="E18171" t="s">
        <v>6364</v>
      </c>
      <c r="F18171" t="s">
        <v>89</v>
      </c>
      <c r="G18171" t="s">
        <v>89</v>
      </c>
      <c r="H18171" t="s">
        <v>93</v>
      </c>
    </row>
    <row r="18172" spans="1:8" x14ac:dyDescent="0.25">
      <c r="A18172" t="s">
        <v>520</v>
      </c>
      <c r="B18172" t="s">
        <v>13148</v>
      </c>
      <c r="C18172" t="s">
        <v>89</v>
      </c>
      <c r="D18172" t="s">
        <v>89</v>
      </c>
      <c r="E18172" t="s">
        <v>2303</v>
      </c>
      <c r="F18172" t="s">
        <v>89</v>
      </c>
      <c r="G18172" t="s">
        <v>89</v>
      </c>
      <c r="H18172" t="s">
        <v>93</v>
      </c>
    </row>
    <row r="18173" spans="1:8" x14ac:dyDescent="0.25">
      <c r="A18173" t="s">
        <v>520</v>
      </c>
      <c r="B18173" t="s">
        <v>13149</v>
      </c>
      <c r="C18173" t="s">
        <v>89</v>
      </c>
      <c r="D18173" t="s">
        <v>89</v>
      </c>
      <c r="E18173" t="s">
        <v>2404</v>
      </c>
      <c r="F18173" t="s">
        <v>89</v>
      </c>
      <c r="G18173" t="s">
        <v>89</v>
      </c>
      <c r="H18173" t="s">
        <v>93</v>
      </c>
    </row>
    <row r="18174" spans="1:8" x14ac:dyDescent="0.25">
      <c r="A18174" t="s">
        <v>520</v>
      </c>
      <c r="B18174" t="s">
        <v>13150</v>
      </c>
      <c r="C18174" t="s">
        <v>89</v>
      </c>
      <c r="D18174" t="s">
        <v>89</v>
      </c>
      <c r="E18174" t="s">
        <v>2303</v>
      </c>
      <c r="F18174" t="s">
        <v>89</v>
      </c>
      <c r="G18174" t="s">
        <v>89</v>
      </c>
      <c r="H18174" t="s">
        <v>93</v>
      </c>
    </row>
    <row r="18175" spans="1:8" x14ac:dyDescent="0.25">
      <c r="A18175" t="s">
        <v>520</v>
      </c>
      <c r="B18175" t="s">
        <v>13151</v>
      </c>
      <c r="C18175" t="s">
        <v>89</v>
      </c>
      <c r="D18175" t="s">
        <v>89</v>
      </c>
      <c r="E18175" t="s">
        <v>1278</v>
      </c>
      <c r="F18175" t="s">
        <v>89</v>
      </c>
      <c r="G18175" t="s">
        <v>89</v>
      </c>
      <c r="H18175" t="s">
        <v>93</v>
      </c>
    </row>
    <row r="18176" spans="1:8" x14ac:dyDescent="0.25">
      <c r="A18176" t="s">
        <v>520</v>
      </c>
      <c r="B18176" t="s">
        <v>13152</v>
      </c>
      <c r="C18176" t="s">
        <v>89</v>
      </c>
      <c r="D18176" t="s">
        <v>13089</v>
      </c>
      <c r="E18176" t="s">
        <v>6364</v>
      </c>
      <c r="F18176" t="s">
        <v>89</v>
      </c>
      <c r="G18176" t="s">
        <v>89</v>
      </c>
      <c r="H18176" t="s">
        <v>93</v>
      </c>
    </row>
    <row r="18177" spans="1:8" x14ac:dyDescent="0.25">
      <c r="A18177" t="s">
        <v>520</v>
      </c>
      <c r="B18177" t="s">
        <v>13153</v>
      </c>
      <c r="C18177" t="s">
        <v>89</v>
      </c>
      <c r="D18177" t="s">
        <v>13089</v>
      </c>
      <c r="E18177" t="s">
        <v>1342</v>
      </c>
      <c r="F18177" t="s">
        <v>89</v>
      </c>
      <c r="G18177" t="s">
        <v>89</v>
      </c>
      <c r="H18177" t="s">
        <v>93</v>
      </c>
    </row>
    <row r="18178" spans="1:8" x14ac:dyDescent="0.25">
      <c r="A18178" t="s">
        <v>520</v>
      </c>
      <c r="B18178" t="s">
        <v>13154</v>
      </c>
      <c r="C18178" t="s">
        <v>89</v>
      </c>
      <c r="D18178" t="s">
        <v>13089</v>
      </c>
      <c r="E18178" t="s">
        <v>2665</v>
      </c>
      <c r="F18178" t="s">
        <v>89</v>
      </c>
      <c r="G18178" t="s">
        <v>89</v>
      </c>
      <c r="H18178" t="s">
        <v>93</v>
      </c>
    </row>
    <row r="18179" spans="1:8" x14ac:dyDescent="0.25">
      <c r="A18179" t="s">
        <v>520</v>
      </c>
      <c r="B18179" t="s">
        <v>13155</v>
      </c>
      <c r="C18179" t="s">
        <v>89</v>
      </c>
      <c r="D18179" t="s">
        <v>13089</v>
      </c>
      <c r="E18179" t="s">
        <v>1342</v>
      </c>
      <c r="F18179" t="s">
        <v>89</v>
      </c>
      <c r="G18179" t="s">
        <v>89</v>
      </c>
      <c r="H18179" t="s">
        <v>93</v>
      </c>
    </row>
    <row r="18180" spans="1:8" x14ac:dyDescent="0.25">
      <c r="A18180" t="s">
        <v>520</v>
      </c>
      <c r="B18180" t="s">
        <v>13156</v>
      </c>
      <c r="C18180" t="s">
        <v>89</v>
      </c>
      <c r="D18180" t="s">
        <v>13089</v>
      </c>
      <c r="E18180" t="s">
        <v>2665</v>
      </c>
      <c r="F18180" t="s">
        <v>89</v>
      </c>
      <c r="G18180" t="s">
        <v>89</v>
      </c>
      <c r="H18180" t="s">
        <v>93</v>
      </c>
    </row>
    <row r="18181" spans="1:8" x14ac:dyDescent="0.25">
      <c r="A18181" t="s">
        <v>520</v>
      </c>
      <c r="B18181" t="s">
        <v>13157</v>
      </c>
      <c r="C18181" t="s">
        <v>89</v>
      </c>
      <c r="D18181" t="s">
        <v>13089</v>
      </c>
      <c r="E18181" t="s">
        <v>2665</v>
      </c>
      <c r="F18181" t="s">
        <v>89</v>
      </c>
      <c r="G18181" t="s">
        <v>89</v>
      </c>
      <c r="H18181" t="s">
        <v>93</v>
      </c>
    </row>
    <row r="18182" spans="1:8" x14ac:dyDescent="0.25">
      <c r="A18182" t="s">
        <v>520</v>
      </c>
      <c r="B18182" t="s">
        <v>1321</v>
      </c>
      <c r="C18182" t="s">
        <v>89</v>
      </c>
      <c r="D18182" t="s">
        <v>13158</v>
      </c>
      <c r="E18182" t="s">
        <v>2665</v>
      </c>
      <c r="F18182" t="s">
        <v>89</v>
      </c>
      <c r="G18182" t="s">
        <v>89</v>
      </c>
      <c r="H18182" t="s">
        <v>93</v>
      </c>
    </row>
    <row r="18183" spans="1:8" x14ac:dyDescent="0.25">
      <c r="A18183" t="s">
        <v>520</v>
      </c>
      <c r="B18183" t="s">
        <v>8067</v>
      </c>
      <c r="C18183" t="s">
        <v>89</v>
      </c>
      <c r="D18183" t="s">
        <v>89</v>
      </c>
      <c r="E18183" t="s">
        <v>1342</v>
      </c>
      <c r="F18183" t="s">
        <v>89</v>
      </c>
      <c r="G18183" t="s">
        <v>89</v>
      </c>
      <c r="H18183" t="s">
        <v>93</v>
      </c>
    </row>
    <row r="18184" spans="1:8" x14ac:dyDescent="0.25">
      <c r="A18184" t="s">
        <v>520</v>
      </c>
      <c r="B18184" t="s">
        <v>1118</v>
      </c>
      <c r="C18184" t="s">
        <v>89</v>
      </c>
      <c r="D18184" t="s">
        <v>89</v>
      </c>
      <c r="E18184" t="s">
        <v>8777</v>
      </c>
      <c r="F18184" t="s">
        <v>89</v>
      </c>
      <c r="G18184" t="s">
        <v>89</v>
      </c>
      <c r="H18184" t="s">
        <v>93</v>
      </c>
    </row>
    <row r="18185" spans="1:8" x14ac:dyDescent="0.25">
      <c r="A18185" t="s">
        <v>520</v>
      </c>
      <c r="B18185" t="s">
        <v>4666</v>
      </c>
      <c r="C18185" t="s">
        <v>89</v>
      </c>
      <c r="D18185" t="s">
        <v>89</v>
      </c>
      <c r="E18185" t="s">
        <v>1386</v>
      </c>
      <c r="F18185" t="s">
        <v>89</v>
      </c>
      <c r="G18185" t="s">
        <v>89</v>
      </c>
      <c r="H18185" t="s">
        <v>93</v>
      </c>
    </row>
    <row r="18186" spans="1:8" x14ac:dyDescent="0.25">
      <c r="A18186" t="s">
        <v>520</v>
      </c>
      <c r="B18186" t="s">
        <v>1122</v>
      </c>
      <c r="C18186" t="s">
        <v>89</v>
      </c>
      <c r="D18186" t="s">
        <v>89</v>
      </c>
      <c r="E18186" t="s">
        <v>1386</v>
      </c>
      <c r="F18186" t="s">
        <v>89</v>
      </c>
      <c r="G18186" t="s">
        <v>89</v>
      </c>
      <c r="H18186" t="s">
        <v>93</v>
      </c>
    </row>
    <row r="18187" spans="1:8" x14ac:dyDescent="0.25">
      <c r="A18187" t="s">
        <v>520</v>
      </c>
      <c r="B18187" t="s">
        <v>1331</v>
      </c>
      <c r="C18187" t="s">
        <v>89</v>
      </c>
      <c r="D18187" t="s">
        <v>89</v>
      </c>
      <c r="E18187" t="s">
        <v>1386</v>
      </c>
      <c r="F18187" t="s">
        <v>89</v>
      </c>
      <c r="G18187" t="s">
        <v>89</v>
      </c>
      <c r="H18187" t="s">
        <v>93</v>
      </c>
    </row>
    <row r="18188" spans="1:8" x14ac:dyDescent="0.25">
      <c r="A18188" t="s">
        <v>520</v>
      </c>
      <c r="B18188" t="s">
        <v>1332</v>
      </c>
      <c r="C18188" t="s">
        <v>89</v>
      </c>
      <c r="D18188" t="s">
        <v>89</v>
      </c>
      <c r="E18188" t="s">
        <v>1386</v>
      </c>
      <c r="F18188" t="s">
        <v>89</v>
      </c>
      <c r="G18188" t="s">
        <v>89</v>
      </c>
      <c r="H18188" t="s">
        <v>93</v>
      </c>
    </row>
    <row r="18189" spans="1:8" x14ac:dyDescent="0.25">
      <c r="A18189" t="s">
        <v>520</v>
      </c>
      <c r="B18189" t="s">
        <v>1124</v>
      </c>
      <c r="C18189" t="s">
        <v>89</v>
      </c>
      <c r="D18189" t="s">
        <v>89</v>
      </c>
      <c r="E18189" t="s">
        <v>1386</v>
      </c>
      <c r="F18189" t="s">
        <v>89</v>
      </c>
      <c r="G18189" t="s">
        <v>89</v>
      </c>
      <c r="H18189" t="s">
        <v>93</v>
      </c>
    </row>
    <row r="18190" spans="1:8" x14ac:dyDescent="0.25">
      <c r="A18190" t="s">
        <v>520</v>
      </c>
      <c r="B18190" t="s">
        <v>1125</v>
      </c>
      <c r="C18190" t="s">
        <v>89</v>
      </c>
      <c r="D18190" t="s">
        <v>89</v>
      </c>
      <c r="E18190" t="s">
        <v>1386</v>
      </c>
      <c r="F18190" t="s">
        <v>89</v>
      </c>
      <c r="G18190" t="s">
        <v>89</v>
      </c>
      <c r="H18190" t="s">
        <v>93</v>
      </c>
    </row>
    <row r="18191" spans="1:8" x14ac:dyDescent="0.25">
      <c r="A18191" t="s">
        <v>520</v>
      </c>
      <c r="B18191" t="s">
        <v>1126</v>
      </c>
      <c r="C18191" t="s">
        <v>89</v>
      </c>
      <c r="D18191" t="s">
        <v>89</v>
      </c>
      <c r="E18191" t="s">
        <v>1386</v>
      </c>
      <c r="F18191" t="s">
        <v>89</v>
      </c>
      <c r="G18191" t="s">
        <v>89</v>
      </c>
      <c r="H18191" t="s">
        <v>93</v>
      </c>
    </row>
    <row r="18192" spans="1:8" x14ac:dyDescent="0.25">
      <c r="A18192" t="s">
        <v>520</v>
      </c>
      <c r="B18192" t="s">
        <v>1127</v>
      </c>
      <c r="C18192" t="s">
        <v>89</v>
      </c>
      <c r="D18192" t="s">
        <v>89</v>
      </c>
      <c r="E18192" t="s">
        <v>1386</v>
      </c>
      <c r="F18192" t="s">
        <v>89</v>
      </c>
      <c r="G18192" t="s">
        <v>89</v>
      </c>
      <c r="H18192" t="s">
        <v>93</v>
      </c>
    </row>
    <row r="18193" spans="1:8" x14ac:dyDescent="0.25">
      <c r="A18193" t="s">
        <v>520</v>
      </c>
      <c r="B18193" t="s">
        <v>1198</v>
      </c>
      <c r="C18193" t="s">
        <v>89</v>
      </c>
      <c r="D18193" t="s">
        <v>89</v>
      </c>
      <c r="E18193" t="s">
        <v>1386</v>
      </c>
      <c r="F18193" t="s">
        <v>89</v>
      </c>
      <c r="G18193" t="s">
        <v>89</v>
      </c>
      <c r="H18193" t="s">
        <v>93</v>
      </c>
    </row>
    <row r="18194" spans="1:8" x14ac:dyDescent="0.25">
      <c r="A18194" t="s">
        <v>520</v>
      </c>
      <c r="B18194" t="s">
        <v>1729</v>
      </c>
      <c r="C18194" t="s">
        <v>89</v>
      </c>
      <c r="D18194" t="s">
        <v>89</v>
      </c>
      <c r="E18194" t="s">
        <v>1386</v>
      </c>
      <c r="F18194" t="s">
        <v>89</v>
      </c>
      <c r="G18194" t="s">
        <v>89</v>
      </c>
      <c r="H18194" t="s">
        <v>93</v>
      </c>
    </row>
    <row r="18195" spans="1:8" x14ac:dyDescent="0.25">
      <c r="A18195" t="s">
        <v>520</v>
      </c>
      <c r="B18195" t="s">
        <v>1200</v>
      </c>
      <c r="C18195" t="s">
        <v>89</v>
      </c>
      <c r="D18195" t="s">
        <v>89</v>
      </c>
      <c r="E18195" t="s">
        <v>1387</v>
      </c>
      <c r="F18195" t="s">
        <v>89</v>
      </c>
      <c r="G18195" t="s">
        <v>89</v>
      </c>
      <c r="H18195" t="s">
        <v>93</v>
      </c>
    </row>
    <row r="18196" spans="1:8" x14ac:dyDescent="0.25">
      <c r="A18196" t="s">
        <v>520</v>
      </c>
      <c r="B18196" t="s">
        <v>1413</v>
      </c>
      <c r="C18196" t="s">
        <v>89</v>
      </c>
      <c r="D18196" t="s">
        <v>89</v>
      </c>
      <c r="E18196" t="s">
        <v>1387</v>
      </c>
      <c r="F18196" t="s">
        <v>89</v>
      </c>
      <c r="G18196" t="s">
        <v>89</v>
      </c>
      <c r="H18196" t="s">
        <v>93</v>
      </c>
    </row>
    <row r="18197" spans="1:8" x14ac:dyDescent="0.25">
      <c r="A18197" t="s">
        <v>520</v>
      </c>
      <c r="B18197" t="s">
        <v>1438</v>
      </c>
      <c r="C18197" t="s">
        <v>89</v>
      </c>
      <c r="D18197" t="s">
        <v>89</v>
      </c>
      <c r="E18197" t="s">
        <v>1202</v>
      </c>
      <c r="F18197" t="s">
        <v>89</v>
      </c>
      <c r="G18197" t="s">
        <v>89</v>
      </c>
      <c r="H18197" t="s">
        <v>93</v>
      </c>
    </row>
    <row r="18198" spans="1:8" x14ac:dyDescent="0.25">
      <c r="A18198" t="s">
        <v>520</v>
      </c>
      <c r="B18198" t="s">
        <v>1130</v>
      </c>
      <c r="C18198" t="s">
        <v>89</v>
      </c>
      <c r="D18198" t="s">
        <v>89</v>
      </c>
      <c r="E18198" t="s">
        <v>1202</v>
      </c>
      <c r="F18198" t="s">
        <v>89</v>
      </c>
      <c r="G18198" t="s">
        <v>89</v>
      </c>
      <c r="H18198" t="s">
        <v>93</v>
      </c>
    </row>
    <row r="18199" spans="1:8" x14ac:dyDescent="0.25">
      <c r="A18199" t="s">
        <v>520</v>
      </c>
      <c r="B18199" t="s">
        <v>2427</v>
      </c>
      <c r="C18199" t="s">
        <v>89</v>
      </c>
      <c r="D18199" t="s">
        <v>89</v>
      </c>
      <c r="E18199" t="s">
        <v>2428</v>
      </c>
      <c r="F18199" t="s">
        <v>89</v>
      </c>
      <c r="G18199" t="s">
        <v>89</v>
      </c>
      <c r="H18199" t="s">
        <v>93</v>
      </c>
    </row>
    <row r="18200" spans="1:8" x14ac:dyDescent="0.25">
      <c r="A18200" t="s">
        <v>520</v>
      </c>
      <c r="B18200" t="s">
        <v>1134</v>
      </c>
      <c r="C18200" t="s">
        <v>89</v>
      </c>
      <c r="D18200" t="s">
        <v>89</v>
      </c>
      <c r="E18200" t="s">
        <v>1233</v>
      </c>
      <c r="F18200" t="s">
        <v>89</v>
      </c>
      <c r="G18200" t="s">
        <v>89</v>
      </c>
      <c r="H18200" t="s">
        <v>93</v>
      </c>
    </row>
    <row r="18201" spans="1:8" x14ac:dyDescent="0.25">
      <c r="A18201" t="s">
        <v>520</v>
      </c>
      <c r="B18201" t="s">
        <v>1703</v>
      </c>
      <c r="C18201" t="s">
        <v>89</v>
      </c>
      <c r="D18201" t="s">
        <v>89</v>
      </c>
      <c r="E18201" t="s">
        <v>1233</v>
      </c>
      <c r="F18201" t="s">
        <v>89</v>
      </c>
      <c r="G18201" t="s">
        <v>89</v>
      </c>
      <c r="H18201" t="s">
        <v>93</v>
      </c>
    </row>
    <row r="18202" spans="1:8" x14ac:dyDescent="0.25">
      <c r="A18202" t="s">
        <v>520</v>
      </c>
      <c r="B18202" t="s">
        <v>13159</v>
      </c>
      <c r="C18202" t="s">
        <v>89</v>
      </c>
      <c r="D18202" t="s">
        <v>89</v>
      </c>
      <c r="E18202" t="s">
        <v>1233</v>
      </c>
      <c r="F18202" t="s">
        <v>89</v>
      </c>
      <c r="G18202" t="s">
        <v>89</v>
      </c>
      <c r="H18202" t="s">
        <v>93</v>
      </c>
    </row>
    <row r="18203" spans="1:8" x14ac:dyDescent="0.25">
      <c r="A18203" t="s">
        <v>520</v>
      </c>
      <c r="B18203" t="s">
        <v>1268</v>
      </c>
      <c r="C18203" t="s">
        <v>89</v>
      </c>
      <c r="D18203" t="s">
        <v>89</v>
      </c>
      <c r="E18203" t="s">
        <v>7309</v>
      </c>
      <c r="F18203" t="s">
        <v>89</v>
      </c>
      <c r="G18203" t="s">
        <v>89</v>
      </c>
      <c r="H18203" t="s">
        <v>93</v>
      </c>
    </row>
    <row r="18204" spans="1:8" x14ac:dyDescent="0.25">
      <c r="A18204" t="s">
        <v>520</v>
      </c>
      <c r="B18204" t="s">
        <v>13160</v>
      </c>
      <c r="C18204" t="s">
        <v>89</v>
      </c>
      <c r="D18204" t="s">
        <v>89</v>
      </c>
      <c r="E18204" t="s">
        <v>1388</v>
      </c>
      <c r="F18204" t="s">
        <v>89</v>
      </c>
      <c r="G18204" t="s">
        <v>89</v>
      </c>
      <c r="H18204" t="s">
        <v>93</v>
      </c>
    </row>
    <row r="18205" spans="1:8" x14ac:dyDescent="0.25">
      <c r="A18205" t="s">
        <v>520</v>
      </c>
      <c r="B18205" t="s">
        <v>2706</v>
      </c>
      <c r="C18205" t="s">
        <v>89</v>
      </c>
      <c r="D18205" t="s">
        <v>89</v>
      </c>
      <c r="E18205" t="s">
        <v>1388</v>
      </c>
      <c r="F18205" t="s">
        <v>89</v>
      </c>
      <c r="G18205" t="s">
        <v>89</v>
      </c>
      <c r="H18205" t="s">
        <v>93</v>
      </c>
    </row>
    <row r="18206" spans="1:8" x14ac:dyDescent="0.25">
      <c r="A18206" t="s">
        <v>520</v>
      </c>
      <c r="B18206" t="s">
        <v>3262</v>
      </c>
      <c r="C18206" t="s">
        <v>89</v>
      </c>
      <c r="D18206" t="s">
        <v>89</v>
      </c>
      <c r="E18206" t="s">
        <v>1387</v>
      </c>
      <c r="F18206" t="s">
        <v>89</v>
      </c>
      <c r="G18206" t="s">
        <v>89</v>
      </c>
      <c r="H18206" t="s">
        <v>93</v>
      </c>
    </row>
    <row r="18207" spans="1:8" x14ac:dyDescent="0.25">
      <c r="A18207" t="s">
        <v>520</v>
      </c>
      <c r="B18207" t="s">
        <v>1138</v>
      </c>
      <c r="C18207" t="s">
        <v>89</v>
      </c>
      <c r="D18207" t="s">
        <v>89</v>
      </c>
      <c r="E18207" t="s">
        <v>1139</v>
      </c>
      <c r="F18207" t="s">
        <v>89</v>
      </c>
      <c r="G18207" t="s">
        <v>89</v>
      </c>
      <c r="H18207" t="s">
        <v>93</v>
      </c>
    </row>
    <row r="18208" spans="1:8" x14ac:dyDescent="0.25">
      <c r="A18208" t="s">
        <v>521</v>
      </c>
      <c r="B18208" t="s">
        <v>11056</v>
      </c>
      <c r="C18208" t="s">
        <v>89</v>
      </c>
      <c r="D18208" t="s">
        <v>13161</v>
      </c>
      <c r="E18208" t="s">
        <v>1115</v>
      </c>
      <c r="F18208" t="s">
        <v>89</v>
      </c>
      <c r="G18208" t="s">
        <v>89</v>
      </c>
      <c r="H18208" t="s">
        <v>93</v>
      </c>
    </row>
    <row r="18209" spans="1:8" x14ac:dyDescent="0.25">
      <c r="A18209" t="s">
        <v>521</v>
      </c>
      <c r="B18209" t="s">
        <v>1098</v>
      </c>
      <c r="C18209" t="s">
        <v>89</v>
      </c>
      <c r="D18209" t="s">
        <v>13162</v>
      </c>
      <c r="E18209" t="s">
        <v>1235</v>
      </c>
      <c r="F18209" t="s">
        <v>89</v>
      </c>
      <c r="G18209" t="s">
        <v>89</v>
      </c>
      <c r="H18209" t="s">
        <v>93</v>
      </c>
    </row>
    <row r="18210" spans="1:8" x14ac:dyDescent="0.25">
      <c r="A18210" t="s">
        <v>521</v>
      </c>
      <c r="B18210" t="s">
        <v>1112</v>
      </c>
      <c r="C18210" t="s">
        <v>89</v>
      </c>
      <c r="D18210" t="s">
        <v>89</v>
      </c>
      <c r="E18210" t="s">
        <v>1233</v>
      </c>
      <c r="F18210" t="s">
        <v>89</v>
      </c>
      <c r="G18210" t="s">
        <v>89</v>
      </c>
      <c r="H18210" t="s">
        <v>93</v>
      </c>
    </row>
    <row r="18211" spans="1:8" x14ac:dyDescent="0.25">
      <c r="A18211" t="s">
        <v>521</v>
      </c>
      <c r="B18211" t="s">
        <v>13163</v>
      </c>
      <c r="C18211" t="s">
        <v>89</v>
      </c>
      <c r="D18211" t="s">
        <v>89</v>
      </c>
      <c r="E18211" t="s">
        <v>1100</v>
      </c>
      <c r="F18211" t="s">
        <v>89</v>
      </c>
      <c r="G18211" t="s">
        <v>89</v>
      </c>
      <c r="H18211" t="s">
        <v>93</v>
      </c>
    </row>
    <row r="18212" spans="1:8" x14ac:dyDescent="0.25">
      <c r="A18212" t="s">
        <v>521</v>
      </c>
      <c r="B18212" t="s">
        <v>1098</v>
      </c>
      <c r="C18212" t="s">
        <v>89</v>
      </c>
      <c r="D18212" t="s">
        <v>13162</v>
      </c>
      <c r="E18212" t="s">
        <v>1235</v>
      </c>
      <c r="F18212" t="s">
        <v>89</v>
      </c>
      <c r="G18212" t="s">
        <v>89</v>
      </c>
      <c r="H18212" t="s">
        <v>93</v>
      </c>
    </row>
    <row r="18213" spans="1:8" x14ac:dyDescent="0.25">
      <c r="A18213" t="s">
        <v>521</v>
      </c>
      <c r="B18213" t="s">
        <v>5540</v>
      </c>
      <c r="C18213" t="s">
        <v>89</v>
      </c>
      <c r="D18213" t="s">
        <v>13164</v>
      </c>
      <c r="E18213" t="s">
        <v>1235</v>
      </c>
      <c r="F18213" t="s">
        <v>89</v>
      </c>
      <c r="G18213" t="s">
        <v>89</v>
      </c>
      <c r="H18213" t="s">
        <v>93</v>
      </c>
    </row>
    <row r="18214" spans="1:8" x14ac:dyDescent="0.25">
      <c r="A18214" t="s">
        <v>521</v>
      </c>
      <c r="B18214" t="s">
        <v>1114</v>
      </c>
      <c r="C18214" t="s">
        <v>89</v>
      </c>
      <c r="D18214" t="s">
        <v>13165</v>
      </c>
      <c r="E18214" t="s">
        <v>1233</v>
      </c>
      <c r="F18214" t="s">
        <v>89</v>
      </c>
      <c r="G18214" t="s">
        <v>89</v>
      </c>
      <c r="H18214" t="s">
        <v>93</v>
      </c>
    </row>
    <row r="18215" spans="1:8" x14ac:dyDescent="0.25">
      <c r="A18215" t="s">
        <v>521</v>
      </c>
      <c r="B18215" t="s">
        <v>13166</v>
      </c>
      <c r="C18215" t="s">
        <v>89</v>
      </c>
      <c r="D18215" t="s">
        <v>13167</v>
      </c>
      <c r="E18215" t="s">
        <v>1100</v>
      </c>
      <c r="F18215" t="s">
        <v>89</v>
      </c>
      <c r="G18215" t="s">
        <v>89</v>
      </c>
      <c r="H18215" t="s">
        <v>93</v>
      </c>
    </row>
    <row r="18216" spans="1:8" x14ac:dyDescent="0.25">
      <c r="A18216" t="s">
        <v>521</v>
      </c>
      <c r="B18216" t="s">
        <v>13168</v>
      </c>
      <c r="C18216" t="s">
        <v>89</v>
      </c>
      <c r="D18216" t="s">
        <v>13169</v>
      </c>
      <c r="E18216" t="s">
        <v>1162</v>
      </c>
      <c r="F18216" t="s">
        <v>89</v>
      </c>
      <c r="G18216" t="s">
        <v>89</v>
      </c>
      <c r="H18216" t="s">
        <v>93</v>
      </c>
    </row>
    <row r="18217" spans="1:8" x14ac:dyDescent="0.25">
      <c r="A18217" t="s">
        <v>521</v>
      </c>
      <c r="B18217" t="s">
        <v>11056</v>
      </c>
      <c r="C18217" t="s">
        <v>89</v>
      </c>
      <c r="D18217" t="s">
        <v>13161</v>
      </c>
      <c r="E18217" t="s">
        <v>1115</v>
      </c>
      <c r="F18217" t="s">
        <v>89</v>
      </c>
      <c r="G18217" t="s">
        <v>89</v>
      </c>
      <c r="H18217" t="s">
        <v>93</v>
      </c>
    </row>
    <row r="18218" spans="1:8" x14ac:dyDescent="0.25">
      <c r="A18218" t="s">
        <v>521</v>
      </c>
      <c r="B18218" t="s">
        <v>3766</v>
      </c>
      <c r="C18218" t="s">
        <v>89</v>
      </c>
      <c r="D18218" t="s">
        <v>13170</v>
      </c>
      <c r="E18218" t="s">
        <v>1278</v>
      </c>
      <c r="F18218" t="s">
        <v>89</v>
      </c>
      <c r="G18218" t="s">
        <v>89</v>
      </c>
      <c r="H18218" t="s">
        <v>93</v>
      </c>
    </row>
    <row r="18219" spans="1:8" x14ac:dyDescent="0.25">
      <c r="A18219" t="s">
        <v>521</v>
      </c>
      <c r="B18219" t="s">
        <v>3737</v>
      </c>
      <c r="C18219" t="s">
        <v>89</v>
      </c>
      <c r="D18219" t="s">
        <v>13171</v>
      </c>
      <c r="E18219" t="s">
        <v>1093</v>
      </c>
      <c r="F18219" t="s">
        <v>89</v>
      </c>
      <c r="G18219" t="s">
        <v>89</v>
      </c>
      <c r="H18219" t="s">
        <v>93</v>
      </c>
    </row>
    <row r="18220" spans="1:8" x14ac:dyDescent="0.25">
      <c r="A18220" t="s">
        <v>521</v>
      </c>
      <c r="B18220" t="s">
        <v>1122</v>
      </c>
      <c r="C18220" t="s">
        <v>89</v>
      </c>
      <c r="D18220" t="s">
        <v>89</v>
      </c>
      <c r="E18220" t="s">
        <v>1129</v>
      </c>
      <c r="F18220" t="s">
        <v>89</v>
      </c>
      <c r="G18220" t="s">
        <v>89</v>
      </c>
      <c r="H18220" t="s">
        <v>93</v>
      </c>
    </row>
    <row r="18221" spans="1:8" x14ac:dyDescent="0.25">
      <c r="A18221" t="s">
        <v>521</v>
      </c>
      <c r="B18221" t="s">
        <v>1198</v>
      </c>
      <c r="C18221" t="s">
        <v>89</v>
      </c>
      <c r="D18221" t="s">
        <v>89</v>
      </c>
      <c r="E18221" t="s">
        <v>1129</v>
      </c>
      <c r="F18221" t="s">
        <v>89</v>
      </c>
      <c r="G18221" t="s">
        <v>89</v>
      </c>
      <c r="H18221" t="s">
        <v>93</v>
      </c>
    </row>
    <row r="18222" spans="1:8" x14ac:dyDescent="0.25">
      <c r="A18222" t="s">
        <v>521</v>
      </c>
      <c r="B18222" t="s">
        <v>1266</v>
      </c>
      <c r="C18222" t="s">
        <v>89</v>
      </c>
      <c r="D18222" t="s">
        <v>89</v>
      </c>
      <c r="E18222" t="s">
        <v>1131</v>
      </c>
      <c r="F18222" t="s">
        <v>89</v>
      </c>
      <c r="G18222" t="s">
        <v>89</v>
      </c>
      <c r="H18222" t="s">
        <v>93</v>
      </c>
    </row>
    <row r="18223" spans="1:8" x14ac:dyDescent="0.25">
      <c r="A18223" t="s">
        <v>521</v>
      </c>
      <c r="B18223" t="s">
        <v>1200</v>
      </c>
      <c r="C18223" t="s">
        <v>89</v>
      </c>
      <c r="D18223" t="s">
        <v>89</v>
      </c>
      <c r="E18223" t="s">
        <v>1131</v>
      </c>
      <c r="F18223" t="s">
        <v>89</v>
      </c>
      <c r="G18223" t="s">
        <v>89</v>
      </c>
      <c r="H18223" t="s">
        <v>93</v>
      </c>
    </row>
    <row r="18224" spans="1:8" x14ac:dyDescent="0.25">
      <c r="A18224" t="s">
        <v>521</v>
      </c>
      <c r="B18224" t="s">
        <v>1201</v>
      </c>
      <c r="C18224" t="s">
        <v>89</v>
      </c>
      <c r="D18224" t="s">
        <v>89</v>
      </c>
      <c r="E18224" t="s">
        <v>1202</v>
      </c>
      <c r="F18224" t="s">
        <v>89</v>
      </c>
      <c r="G18224" t="s">
        <v>89</v>
      </c>
      <c r="H18224" t="s">
        <v>93</v>
      </c>
    </row>
    <row r="18225" spans="1:8" x14ac:dyDescent="0.25">
      <c r="A18225" t="s">
        <v>521</v>
      </c>
      <c r="B18225" t="s">
        <v>1130</v>
      </c>
      <c r="C18225" t="s">
        <v>89</v>
      </c>
      <c r="D18225" t="s">
        <v>89</v>
      </c>
      <c r="E18225" t="s">
        <v>1202</v>
      </c>
      <c r="F18225" t="s">
        <v>89</v>
      </c>
      <c r="G18225" t="s">
        <v>89</v>
      </c>
      <c r="H18225" t="s">
        <v>93</v>
      </c>
    </row>
    <row r="18226" spans="1:8" x14ac:dyDescent="0.25">
      <c r="A18226" t="s">
        <v>521</v>
      </c>
      <c r="B18226" t="s">
        <v>1132</v>
      </c>
      <c r="C18226" t="s">
        <v>89</v>
      </c>
      <c r="D18226" t="s">
        <v>89</v>
      </c>
      <c r="E18226" t="s">
        <v>1133</v>
      </c>
      <c r="F18226" t="s">
        <v>89</v>
      </c>
      <c r="G18226" t="s">
        <v>89</v>
      </c>
      <c r="H18226" t="s">
        <v>93</v>
      </c>
    </row>
    <row r="18227" spans="1:8" x14ac:dyDescent="0.25">
      <c r="A18227" t="s">
        <v>521</v>
      </c>
      <c r="B18227" t="s">
        <v>1232</v>
      </c>
      <c r="C18227" t="s">
        <v>89</v>
      </c>
      <c r="D18227" t="s">
        <v>89</v>
      </c>
      <c r="E18227" t="s">
        <v>1135</v>
      </c>
      <c r="F18227" t="s">
        <v>89</v>
      </c>
      <c r="G18227" t="s">
        <v>89</v>
      </c>
      <c r="H18227" t="s">
        <v>93</v>
      </c>
    </row>
    <row r="18228" spans="1:8" x14ac:dyDescent="0.25">
      <c r="A18228" t="s">
        <v>521</v>
      </c>
      <c r="B18228" t="s">
        <v>2853</v>
      </c>
      <c r="C18228" t="s">
        <v>89</v>
      </c>
      <c r="D18228" t="s">
        <v>89</v>
      </c>
      <c r="E18228" t="s">
        <v>1100</v>
      </c>
      <c r="F18228" t="s">
        <v>89</v>
      </c>
      <c r="G18228" t="s">
        <v>89</v>
      </c>
      <c r="H18228" t="s">
        <v>93</v>
      </c>
    </row>
    <row r="18229" spans="1:8" x14ac:dyDescent="0.25">
      <c r="A18229" t="s">
        <v>521</v>
      </c>
      <c r="B18229" t="s">
        <v>1138</v>
      </c>
      <c r="C18229" t="s">
        <v>89</v>
      </c>
      <c r="D18229" t="s">
        <v>89</v>
      </c>
      <c r="E18229" t="s">
        <v>1139</v>
      </c>
      <c r="F18229" t="s">
        <v>89</v>
      </c>
      <c r="G18229" t="s">
        <v>89</v>
      </c>
      <c r="H18229" t="s">
        <v>93</v>
      </c>
    </row>
    <row r="18230" spans="1:8" x14ac:dyDescent="0.25">
      <c r="A18230" t="s">
        <v>523</v>
      </c>
      <c r="B18230" t="s">
        <v>1417</v>
      </c>
      <c r="C18230" t="s">
        <v>89</v>
      </c>
      <c r="D18230" t="s">
        <v>13172</v>
      </c>
      <c r="E18230" t="s">
        <v>1516</v>
      </c>
      <c r="F18230" t="s">
        <v>89</v>
      </c>
      <c r="G18230" t="s">
        <v>89</v>
      </c>
      <c r="H18230" t="s">
        <v>93</v>
      </c>
    </row>
    <row r="18231" spans="1:8" x14ac:dyDescent="0.25">
      <c r="A18231" t="s">
        <v>523</v>
      </c>
      <c r="B18231" t="s">
        <v>1428</v>
      </c>
      <c r="C18231" t="s">
        <v>89</v>
      </c>
      <c r="D18231" t="s">
        <v>13173</v>
      </c>
      <c r="E18231" t="s">
        <v>1367</v>
      </c>
      <c r="F18231" t="s">
        <v>89</v>
      </c>
      <c r="G18231" t="s">
        <v>89</v>
      </c>
      <c r="H18231" t="s">
        <v>93</v>
      </c>
    </row>
    <row r="18232" spans="1:8" x14ac:dyDescent="0.25">
      <c r="A18232" t="s">
        <v>523</v>
      </c>
      <c r="B18232" t="s">
        <v>2896</v>
      </c>
      <c r="C18232" t="s">
        <v>89</v>
      </c>
      <c r="D18232" t="s">
        <v>13174</v>
      </c>
      <c r="E18232" t="s">
        <v>1115</v>
      </c>
      <c r="F18232" t="s">
        <v>89</v>
      </c>
      <c r="G18232" t="s">
        <v>89</v>
      </c>
      <c r="H18232" t="s">
        <v>93</v>
      </c>
    </row>
    <row r="18233" spans="1:8" x14ac:dyDescent="0.25">
      <c r="A18233" t="s">
        <v>523</v>
      </c>
      <c r="B18233" t="s">
        <v>10104</v>
      </c>
      <c r="C18233" t="s">
        <v>89</v>
      </c>
      <c r="D18233" t="s">
        <v>13175</v>
      </c>
      <c r="E18233" t="s">
        <v>1516</v>
      </c>
      <c r="F18233" t="s">
        <v>89</v>
      </c>
      <c r="G18233" t="s">
        <v>89</v>
      </c>
      <c r="H18233" t="s">
        <v>93</v>
      </c>
    </row>
    <row r="18234" spans="1:8" x14ac:dyDescent="0.25">
      <c r="A18234" t="s">
        <v>523</v>
      </c>
      <c r="B18234" t="s">
        <v>1430</v>
      </c>
      <c r="C18234" t="s">
        <v>89</v>
      </c>
      <c r="D18234" t="s">
        <v>13176</v>
      </c>
      <c r="E18234" t="s">
        <v>1094</v>
      </c>
      <c r="F18234" t="s">
        <v>89</v>
      </c>
      <c r="G18234" t="s">
        <v>89</v>
      </c>
      <c r="H18234" t="s">
        <v>93</v>
      </c>
    </row>
    <row r="18235" spans="1:8" x14ac:dyDescent="0.25">
      <c r="A18235" t="s">
        <v>523</v>
      </c>
      <c r="B18235" t="s">
        <v>2418</v>
      </c>
      <c r="C18235" t="s">
        <v>89</v>
      </c>
      <c r="D18235" t="s">
        <v>89</v>
      </c>
      <c r="E18235" t="s">
        <v>1272</v>
      </c>
      <c r="F18235" t="s">
        <v>89</v>
      </c>
      <c r="G18235" t="s">
        <v>89</v>
      </c>
      <c r="H18235" t="s">
        <v>93</v>
      </c>
    </row>
    <row r="18236" spans="1:8" x14ac:dyDescent="0.25">
      <c r="A18236" t="s">
        <v>523</v>
      </c>
      <c r="B18236" t="s">
        <v>1112</v>
      </c>
      <c r="C18236" t="s">
        <v>89</v>
      </c>
      <c r="D18236" t="s">
        <v>89</v>
      </c>
      <c r="E18236" t="s">
        <v>1272</v>
      </c>
      <c r="F18236" t="s">
        <v>89</v>
      </c>
      <c r="G18236" t="s">
        <v>89</v>
      </c>
      <c r="H18236" t="s">
        <v>93</v>
      </c>
    </row>
    <row r="18237" spans="1:8" x14ac:dyDescent="0.25">
      <c r="A18237" t="s">
        <v>523</v>
      </c>
      <c r="B18237" t="s">
        <v>2896</v>
      </c>
      <c r="C18237" t="s">
        <v>89</v>
      </c>
      <c r="D18237" t="s">
        <v>13174</v>
      </c>
      <c r="E18237" t="s">
        <v>1115</v>
      </c>
      <c r="F18237" t="s">
        <v>89</v>
      </c>
      <c r="G18237" t="s">
        <v>89</v>
      </c>
      <c r="H18237" t="s">
        <v>93</v>
      </c>
    </row>
    <row r="18238" spans="1:8" x14ac:dyDescent="0.25">
      <c r="A18238" t="s">
        <v>523</v>
      </c>
      <c r="B18238" t="s">
        <v>10104</v>
      </c>
      <c r="C18238" t="s">
        <v>89</v>
      </c>
      <c r="D18238" t="s">
        <v>13175</v>
      </c>
      <c r="E18238" t="s">
        <v>1516</v>
      </c>
      <c r="F18238" t="s">
        <v>89</v>
      </c>
      <c r="G18238" t="s">
        <v>89</v>
      </c>
      <c r="H18238" t="s">
        <v>93</v>
      </c>
    </row>
    <row r="18239" spans="1:8" x14ac:dyDescent="0.25">
      <c r="A18239" t="s">
        <v>523</v>
      </c>
      <c r="B18239" t="s">
        <v>1417</v>
      </c>
      <c r="C18239" t="s">
        <v>89</v>
      </c>
      <c r="D18239" t="s">
        <v>13172</v>
      </c>
      <c r="E18239" t="s">
        <v>1516</v>
      </c>
      <c r="F18239" t="s">
        <v>89</v>
      </c>
      <c r="G18239" t="s">
        <v>89</v>
      </c>
      <c r="H18239" t="s">
        <v>93</v>
      </c>
    </row>
    <row r="18240" spans="1:8" x14ac:dyDescent="0.25">
      <c r="A18240" t="s">
        <v>523</v>
      </c>
      <c r="B18240" t="s">
        <v>1428</v>
      </c>
      <c r="C18240" t="s">
        <v>89</v>
      </c>
      <c r="D18240" t="s">
        <v>13173</v>
      </c>
      <c r="E18240" t="s">
        <v>1367</v>
      </c>
      <c r="F18240" t="s">
        <v>89</v>
      </c>
      <c r="G18240" t="s">
        <v>89</v>
      </c>
      <c r="H18240" t="s">
        <v>93</v>
      </c>
    </row>
    <row r="18241" spans="1:8" x14ac:dyDescent="0.25">
      <c r="A18241" t="s">
        <v>523</v>
      </c>
      <c r="B18241" t="s">
        <v>1555</v>
      </c>
      <c r="C18241" t="s">
        <v>89</v>
      </c>
      <c r="D18241" t="s">
        <v>13176</v>
      </c>
      <c r="E18241" t="s">
        <v>1115</v>
      </c>
      <c r="F18241" t="s">
        <v>89</v>
      </c>
      <c r="G18241" t="s">
        <v>89</v>
      </c>
      <c r="H18241" t="s">
        <v>93</v>
      </c>
    </row>
    <row r="18242" spans="1:8" x14ac:dyDescent="0.25">
      <c r="A18242" t="s">
        <v>523</v>
      </c>
      <c r="B18242" t="s">
        <v>1430</v>
      </c>
      <c r="C18242" t="s">
        <v>89</v>
      </c>
      <c r="D18242" t="s">
        <v>13176</v>
      </c>
      <c r="E18242" t="s">
        <v>1094</v>
      </c>
      <c r="F18242" t="s">
        <v>89</v>
      </c>
      <c r="G18242" t="s">
        <v>89</v>
      </c>
      <c r="H18242" t="s">
        <v>93</v>
      </c>
    </row>
    <row r="18243" spans="1:8" x14ac:dyDescent="0.25">
      <c r="A18243" t="s">
        <v>523</v>
      </c>
      <c r="B18243" t="s">
        <v>1458</v>
      </c>
      <c r="C18243" t="s">
        <v>89</v>
      </c>
      <c r="D18243" t="s">
        <v>13176</v>
      </c>
      <c r="E18243" t="s">
        <v>1102</v>
      </c>
      <c r="F18243" t="s">
        <v>89</v>
      </c>
      <c r="G18243" t="s">
        <v>89</v>
      </c>
      <c r="H18243" t="s">
        <v>93</v>
      </c>
    </row>
    <row r="18244" spans="1:8" x14ac:dyDescent="0.25">
      <c r="A18244" t="s">
        <v>523</v>
      </c>
      <c r="B18244" t="s">
        <v>1434</v>
      </c>
      <c r="C18244" t="s">
        <v>89</v>
      </c>
      <c r="D18244" t="s">
        <v>13176</v>
      </c>
      <c r="E18244" t="s">
        <v>1615</v>
      </c>
      <c r="F18244" t="s">
        <v>89</v>
      </c>
      <c r="G18244" t="s">
        <v>89</v>
      </c>
      <c r="H18244" t="s">
        <v>93</v>
      </c>
    </row>
    <row r="18245" spans="1:8" x14ac:dyDescent="0.25">
      <c r="A18245" t="s">
        <v>523</v>
      </c>
      <c r="B18245" t="s">
        <v>1198</v>
      </c>
      <c r="C18245" t="s">
        <v>89</v>
      </c>
      <c r="D18245" t="s">
        <v>89</v>
      </c>
      <c r="E18245" t="s">
        <v>1129</v>
      </c>
      <c r="F18245" t="s">
        <v>89</v>
      </c>
      <c r="G18245" t="s">
        <v>89</v>
      </c>
      <c r="H18245" t="s">
        <v>93</v>
      </c>
    </row>
    <row r="18246" spans="1:8" x14ac:dyDescent="0.25">
      <c r="A18246" t="s">
        <v>523</v>
      </c>
      <c r="B18246" t="s">
        <v>1726</v>
      </c>
      <c r="C18246" t="s">
        <v>89</v>
      </c>
      <c r="D18246" t="s">
        <v>89</v>
      </c>
      <c r="E18246" t="s">
        <v>1131</v>
      </c>
      <c r="F18246" t="s">
        <v>89</v>
      </c>
      <c r="G18246" t="s">
        <v>89</v>
      </c>
      <c r="H18246" t="s">
        <v>93</v>
      </c>
    </row>
    <row r="18247" spans="1:8" x14ac:dyDescent="0.25">
      <c r="A18247" t="s">
        <v>523</v>
      </c>
      <c r="B18247" t="s">
        <v>1527</v>
      </c>
      <c r="C18247" t="s">
        <v>89</v>
      </c>
      <c r="D18247" t="s">
        <v>1229</v>
      </c>
      <c r="E18247" t="s">
        <v>1131</v>
      </c>
      <c r="F18247" t="s">
        <v>89</v>
      </c>
      <c r="G18247" t="s">
        <v>89</v>
      </c>
      <c r="H18247" t="s">
        <v>93</v>
      </c>
    </row>
    <row r="18248" spans="1:8" x14ac:dyDescent="0.25">
      <c r="A18248" t="s">
        <v>523</v>
      </c>
      <c r="B18248" t="s">
        <v>1266</v>
      </c>
      <c r="C18248" t="s">
        <v>89</v>
      </c>
      <c r="D18248" t="s">
        <v>89</v>
      </c>
      <c r="E18248" t="s">
        <v>1131</v>
      </c>
      <c r="F18248" t="s">
        <v>89</v>
      </c>
      <c r="G18248" t="s">
        <v>89</v>
      </c>
      <c r="H18248" t="s">
        <v>93</v>
      </c>
    </row>
    <row r="18249" spans="1:8" x14ac:dyDescent="0.25">
      <c r="A18249" t="s">
        <v>523</v>
      </c>
      <c r="B18249" t="s">
        <v>1200</v>
      </c>
      <c r="C18249" t="s">
        <v>89</v>
      </c>
      <c r="D18249" t="s">
        <v>89</v>
      </c>
      <c r="E18249" t="s">
        <v>1131</v>
      </c>
      <c r="F18249" t="s">
        <v>89</v>
      </c>
      <c r="G18249" t="s">
        <v>89</v>
      </c>
      <c r="H18249" t="s">
        <v>93</v>
      </c>
    </row>
    <row r="18250" spans="1:8" x14ac:dyDescent="0.25">
      <c r="A18250" t="s">
        <v>523</v>
      </c>
      <c r="B18250" t="s">
        <v>1132</v>
      </c>
      <c r="C18250" t="s">
        <v>89</v>
      </c>
      <c r="D18250" t="s">
        <v>89</v>
      </c>
      <c r="E18250" t="s">
        <v>1133</v>
      </c>
      <c r="F18250" t="s">
        <v>89</v>
      </c>
      <c r="G18250" t="s">
        <v>89</v>
      </c>
      <c r="H18250" t="s">
        <v>93</v>
      </c>
    </row>
    <row r="18251" spans="1:8" x14ac:dyDescent="0.25">
      <c r="A18251" t="s">
        <v>523</v>
      </c>
      <c r="B18251" t="s">
        <v>1232</v>
      </c>
      <c r="C18251" t="s">
        <v>89</v>
      </c>
      <c r="D18251" t="s">
        <v>89</v>
      </c>
      <c r="E18251" t="s">
        <v>1196</v>
      </c>
      <c r="F18251" t="s">
        <v>89</v>
      </c>
      <c r="G18251" t="s">
        <v>89</v>
      </c>
      <c r="H18251" t="s">
        <v>93</v>
      </c>
    </row>
    <row r="18252" spans="1:8" x14ac:dyDescent="0.25">
      <c r="A18252" t="s">
        <v>523</v>
      </c>
      <c r="B18252" t="s">
        <v>1530</v>
      </c>
      <c r="C18252" t="s">
        <v>89</v>
      </c>
      <c r="D18252" t="s">
        <v>89</v>
      </c>
      <c r="E18252" t="s">
        <v>1196</v>
      </c>
      <c r="F18252" t="s">
        <v>89</v>
      </c>
      <c r="G18252" t="s">
        <v>89</v>
      </c>
      <c r="H18252" t="s">
        <v>93</v>
      </c>
    </row>
    <row r="18253" spans="1:8" x14ac:dyDescent="0.25">
      <c r="A18253" t="s">
        <v>523</v>
      </c>
      <c r="B18253" t="s">
        <v>1138</v>
      </c>
      <c r="C18253" t="s">
        <v>89</v>
      </c>
      <c r="D18253" t="s">
        <v>89</v>
      </c>
      <c r="E18253" t="s">
        <v>1139</v>
      </c>
      <c r="F18253" t="s">
        <v>89</v>
      </c>
      <c r="G18253" t="s">
        <v>89</v>
      </c>
      <c r="H18253" t="s">
        <v>93</v>
      </c>
    </row>
    <row r="18254" spans="1:8" x14ac:dyDescent="0.25">
      <c r="A18254" t="s">
        <v>524</v>
      </c>
      <c r="B18254" t="s">
        <v>13177</v>
      </c>
      <c r="C18254" t="s">
        <v>89</v>
      </c>
      <c r="D18254" t="s">
        <v>89</v>
      </c>
      <c r="E18254" t="s">
        <v>1131</v>
      </c>
      <c r="F18254" t="s">
        <v>89</v>
      </c>
      <c r="G18254" t="s">
        <v>89</v>
      </c>
      <c r="H18254" t="s">
        <v>93</v>
      </c>
    </row>
    <row r="18255" spans="1:8" x14ac:dyDescent="0.25">
      <c r="A18255" t="s">
        <v>524</v>
      </c>
      <c r="B18255" t="s">
        <v>11488</v>
      </c>
      <c r="C18255" t="s">
        <v>89</v>
      </c>
      <c r="D18255" t="s">
        <v>89</v>
      </c>
      <c r="E18255" t="s">
        <v>1335</v>
      </c>
      <c r="F18255" t="s">
        <v>89</v>
      </c>
      <c r="G18255" t="s">
        <v>89</v>
      </c>
      <c r="H18255" t="s">
        <v>93</v>
      </c>
    </row>
    <row r="18256" spans="1:8" x14ac:dyDescent="0.25">
      <c r="A18256" t="s">
        <v>524</v>
      </c>
      <c r="B18256" t="s">
        <v>13178</v>
      </c>
      <c r="C18256" t="s">
        <v>89</v>
      </c>
      <c r="D18256" t="s">
        <v>13179</v>
      </c>
      <c r="E18256" t="s">
        <v>1335</v>
      </c>
      <c r="F18256" t="s">
        <v>89</v>
      </c>
      <c r="G18256" t="s">
        <v>89</v>
      </c>
      <c r="H18256" t="s">
        <v>93</v>
      </c>
    </row>
    <row r="18257" spans="1:8" x14ac:dyDescent="0.25">
      <c r="A18257" t="s">
        <v>524</v>
      </c>
      <c r="B18257" t="s">
        <v>13180</v>
      </c>
      <c r="C18257" t="s">
        <v>89</v>
      </c>
      <c r="D18257" t="s">
        <v>89</v>
      </c>
      <c r="E18257" t="s">
        <v>1427</v>
      </c>
      <c r="F18257" t="s">
        <v>89</v>
      </c>
      <c r="G18257" t="s">
        <v>89</v>
      </c>
      <c r="H18257" t="s">
        <v>93</v>
      </c>
    </row>
    <row r="18258" spans="1:8" x14ac:dyDescent="0.25">
      <c r="A18258" t="s">
        <v>524</v>
      </c>
      <c r="B18258" t="s">
        <v>13181</v>
      </c>
      <c r="C18258" t="s">
        <v>89</v>
      </c>
      <c r="D18258" t="s">
        <v>89</v>
      </c>
      <c r="E18258" t="s">
        <v>1093</v>
      </c>
      <c r="F18258" t="s">
        <v>89</v>
      </c>
      <c r="G18258" t="s">
        <v>89</v>
      </c>
      <c r="H18258" t="s">
        <v>93</v>
      </c>
    </row>
    <row r="18259" spans="1:8" x14ac:dyDescent="0.25">
      <c r="A18259" t="s">
        <v>524</v>
      </c>
      <c r="B18259" t="s">
        <v>13182</v>
      </c>
      <c r="C18259" t="s">
        <v>89</v>
      </c>
      <c r="D18259" t="s">
        <v>89</v>
      </c>
      <c r="E18259" t="s">
        <v>1235</v>
      </c>
      <c r="F18259" t="s">
        <v>89</v>
      </c>
      <c r="G18259" t="s">
        <v>89</v>
      </c>
      <c r="H18259" t="s">
        <v>93</v>
      </c>
    </row>
    <row r="18260" spans="1:8" x14ac:dyDescent="0.25">
      <c r="A18260" t="s">
        <v>524</v>
      </c>
      <c r="B18260" t="s">
        <v>7499</v>
      </c>
      <c r="C18260" t="s">
        <v>89</v>
      </c>
      <c r="D18260" t="s">
        <v>89</v>
      </c>
      <c r="E18260" t="s">
        <v>1235</v>
      </c>
      <c r="F18260" t="s">
        <v>89</v>
      </c>
      <c r="G18260" t="s">
        <v>89</v>
      </c>
      <c r="H18260" t="s">
        <v>93</v>
      </c>
    </row>
    <row r="18261" spans="1:8" x14ac:dyDescent="0.25">
      <c r="A18261" t="s">
        <v>524</v>
      </c>
      <c r="B18261" t="s">
        <v>13183</v>
      </c>
      <c r="C18261" t="s">
        <v>89</v>
      </c>
      <c r="D18261" t="s">
        <v>89</v>
      </c>
      <c r="E18261" t="s">
        <v>1235</v>
      </c>
      <c r="F18261" t="s">
        <v>89</v>
      </c>
      <c r="G18261" t="s">
        <v>89</v>
      </c>
      <c r="H18261" t="s">
        <v>93</v>
      </c>
    </row>
    <row r="18262" spans="1:8" x14ac:dyDescent="0.25">
      <c r="A18262" t="s">
        <v>524</v>
      </c>
      <c r="B18262" t="s">
        <v>13180</v>
      </c>
      <c r="C18262" t="s">
        <v>89</v>
      </c>
      <c r="D18262" t="s">
        <v>89</v>
      </c>
      <c r="E18262" t="s">
        <v>1427</v>
      </c>
      <c r="F18262" t="s">
        <v>89</v>
      </c>
      <c r="G18262" t="s">
        <v>89</v>
      </c>
      <c r="H18262" t="s">
        <v>93</v>
      </c>
    </row>
    <row r="18263" spans="1:8" x14ac:dyDescent="0.25">
      <c r="A18263" t="s">
        <v>524</v>
      </c>
      <c r="B18263" t="s">
        <v>13184</v>
      </c>
      <c r="C18263" t="s">
        <v>89</v>
      </c>
      <c r="D18263" t="s">
        <v>89</v>
      </c>
      <c r="E18263" t="s">
        <v>1235</v>
      </c>
      <c r="F18263" t="s">
        <v>89</v>
      </c>
      <c r="G18263" t="s">
        <v>89</v>
      </c>
      <c r="H18263" t="s">
        <v>93</v>
      </c>
    </row>
    <row r="18264" spans="1:8" x14ac:dyDescent="0.25">
      <c r="A18264" t="s">
        <v>524</v>
      </c>
      <c r="B18264" t="s">
        <v>13181</v>
      </c>
      <c r="C18264" t="s">
        <v>89</v>
      </c>
      <c r="D18264" t="s">
        <v>89</v>
      </c>
      <c r="E18264" t="s">
        <v>1093</v>
      </c>
      <c r="F18264" t="s">
        <v>89</v>
      </c>
      <c r="G18264" t="s">
        <v>89</v>
      </c>
      <c r="H18264" t="s">
        <v>93</v>
      </c>
    </row>
    <row r="18265" spans="1:8" x14ac:dyDescent="0.25">
      <c r="A18265" t="s">
        <v>524</v>
      </c>
      <c r="B18265" t="s">
        <v>2098</v>
      </c>
      <c r="C18265" t="s">
        <v>89</v>
      </c>
      <c r="D18265" t="s">
        <v>89</v>
      </c>
      <c r="E18265" t="s">
        <v>1298</v>
      </c>
      <c r="F18265" t="s">
        <v>89</v>
      </c>
      <c r="G18265" t="s">
        <v>89</v>
      </c>
      <c r="H18265" t="s">
        <v>93</v>
      </c>
    </row>
    <row r="18266" spans="1:8" x14ac:dyDescent="0.25">
      <c r="A18266" t="s">
        <v>524</v>
      </c>
      <c r="B18266" t="s">
        <v>13185</v>
      </c>
      <c r="C18266" t="s">
        <v>89</v>
      </c>
      <c r="D18266" t="s">
        <v>89</v>
      </c>
      <c r="E18266" t="s">
        <v>1093</v>
      </c>
      <c r="F18266" t="s">
        <v>89</v>
      </c>
      <c r="G18266" t="s">
        <v>89</v>
      </c>
      <c r="H18266" t="s">
        <v>93</v>
      </c>
    </row>
    <row r="18267" spans="1:8" x14ac:dyDescent="0.25">
      <c r="A18267" t="s">
        <v>524</v>
      </c>
      <c r="B18267" t="s">
        <v>13186</v>
      </c>
      <c r="C18267" t="s">
        <v>89</v>
      </c>
      <c r="D18267" t="s">
        <v>89</v>
      </c>
      <c r="E18267" t="s">
        <v>1093</v>
      </c>
      <c r="F18267" t="s">
        <v>89</v>
      </c>
      <c r="G18267" t="s">
        <v>89</v>
      </c>
      <c r="H18267" t="s">
        <v>93</v>
      </c>
    </row>
    <row r="18268" spans="1:8" x14ac:dyDescent="0.25">
      <c r="A18268" t="s">
        <v>524</v>
      </c>
      <c r="B18268" t="s">
        <v>13187</v>
      </c>
      <c r="C18268" t="s">
        <v>89</v>
      </c>
      <c r="D18268" t="s">
        <v>89</v>
      </c>
      <c r="E18268" t="s">
        <v>1093</v>
      </c>
      <c r="F18268" t="s">
        <v>89</v>
      </c>
      <c r="G18268" t="s">
        <v>89</v>
      </c>
      <c r="H18268" t="s">
        <v>93</v>
      </c>
    </row>
    <row r="18269" spans="1:8" x14ac:dyDescent="0.25">
      <c r="A18269" t="s">
        <v>524</v>
      </c>
      <c r="B18269" t="s">
        <v>13188</v>
      </c>
      <c r="C18269" t="s">
        <v>89</v>
      </c>
      <c r="D18269" t="s">
        <v>89</v>
      </c>
      <c r="E18269" t="s">
        <v>1121</v>
      </c>
      <c r="F18269" t="s">
        <v>89</v>
      </c>
      <c r="G18269" t="s">
        <v>89</v>
      </c>
      <c r="H18269" t="s">
        <v>93</v>
      </c>
    </row>
    <row r="18270" spans="1:8" x14ac:dyDescent="0.25">
      <c r="A18270" t="s">
        <v>524</v>
      </c>
      <c r="B18270" t="s">
        <v>13189</v>
      </c>
      <c r="C18270" t="s">
        <v>89</v>
      </c>
      <c r="D18270" t="s">
        <v>89</v>
      </c>
      <c r="E18270" t="s">
        <v>1121</v>
      </c>
      <c r="F18270" t="s">
        <v>89</v>
      </c>
      <c r="G18270" t="s">
        <v>89</v>
      </c>
      <c r="H18270" t="s">
        <v>93</v>
      </c>
    </row>
    <row r="18271" spans="1:8" x14ac:dyDescent="0.25">
      <c r="A18271" t="s">
        <v>524</v>
      </c>
      <c r="B18271" t="s">
        <v>13190</v>
      </c>
      <c r="C18271" t="s">
        <v>89</v>
      </c>
      <c r="D18271" t="s">
        <v>89</v>
      </c>
      <c r="E18271" t="s">
        <v>1121</v>
      </c>
      <c r="F18271" t="s">
        <v>89</v>
      </c>
      <c r="G18271" t="s">
        <v>89</v>
      </c>
      <c r="H18271" t="s">
        <v>93</v>
      </c>
    </row>
    <row r="18272" spans="1:8" x14ac:dyDescent="0.25">
      <c r="A18272" t="s">
        <v>524</v>
      </c>
      <c r="B18272" t="s">
        <v>1769</v>
      </c>
      <c r="C18272" t="s">
        <v>89</v>
      </c>
      <c r="D18272" t="s">
        <v>89</v>
      </c>
      <c r="E18272" t="s">
        <v>1135</v>
      </c>
      <c r="F18272" t="s">
        <v>89</v>
      </c>
      <c r="G18272" t="s">
        <v>89</v>
      </c>
      <c r="H18272" t="s">
        <v>93</v>
      </c>
    </row>
    <row r="18273" spans="1:8" x14ac:dyDescent="0.25">
      <c r="A18273" t="s">
        <v>524</v>
      </c>
      <c r="B18273" t="s">
        <v>13191</v>
      </c>
      <c r="C18273" t="s">
        <v>89</v>
      </c>
      <c r="D18273" t="s">
        <v>89</v>
      </c>
      <c r="E18273" t="s">
        <v>1335</v>
      </c>
      <c r="F18273" t="s">
        <v>89</v>
      </c>
      <c r="G18273" t="s">
        <v>89</v>
      </c>
      <c r="H18273" t="s">
        <v>93</v>
      </c>
    </row>
    <row r="18274" spans="1:8" x14ac:dyDescent="0.25">
      <c r="A18274" t="s">
        <v>524</v>
      </c>
      <c r="B18274" t="s">
        <v>11488</v>
      </c>
      <c r="C18274" t="s">
        <v>89</v>
      </c>
      <c r="D18274" t="s">
        <v>89</v>
      </c>
      <c r="E18274" t="s">
        <v>1335</v>
      </c>
      <c r="F18274" t="s">
        <v>89</v>
      </c>
      <c r="G18274" t="s">
        <v>89</v>
      </c>
      <c r="H18274" t="s">
        <v>93</v>
      </c>
    </row>
    <row r="18275" spans="1:8" x14ac:dyDescent="0.25">
      <c r="A18275" t="s">
        <v>524</v>
      </c>
      <c r="B18275" t="s">
        <v>13192</v>
      </c>
      <c r="C18275" t="s">
        <v>89</v>
      </c>
      <c r="D18275" t="s">
        <v>89</v>
      </c>
      <c r="E18275" t="s">
        <v>1335</v>
      </c>
      <c r="F18275" t="s">
        <v>89</v>
      </c>
      <c r="G18275" t="s">
        <v>89</v>
      </c>
      <c r="H18275" t="s">
        <v>93</v>
      </c>
    </row>
    <row r="18276" spans="1:8" x14ac:dyDescent="0.25">
      <c r="A18276" t="s">
        <v>524</v>
      </c>
      <c r="B18276" t="s">
        <v>13193</v>
      </c>
      <c r="C18276" t="s">
        <v>89</v>
      </c>
      <c r="D18276" t="s">
        <v>89</v>
      </c>
      <c r="E18276" t="s">
        <v>1131</v>
      </c>
      <c r="F18276" t="s">
        <v>89</v>
      </c>
      <c r="G18276" t="s">
        <v>89</v>
      </c>
      <c r="H18276" t="s">
        <v>93</v>
      </c>
    </row>
    <row r="18277" spans="1:8" x14ac:dyDescent="0.25">
      <c r="A18277" t="s">
        <v>524</v>
      </c>
      <c r="B18277" t="s">
        <v>13177</v>
      </c>
      <c r="C18277" t="s">
        <v>89</v>
      </c>
      <c r="D18277" t="s">
        <v>89</v>
      </c>
      <c r="E18277" t="s">
        <v>1131</v>
      </c>
      <c r="F18277" t="s">
        <v>89</v>
      </c>
      <c r="G18277" t="s">
        <v>89</v>
      </c>
      <c r="H18277" t="s">
        <v>93</v>
      </c>
    </row>
    <row r="18278" spans="1:8" x14ac:dyDescent="0.25">
      <c r="A18278" t="s">
        <v>524</v>
      </c>
      <c r="B18278" t="s">
        <v>1767</v>
      </c>
      <c r="C18278" t="s">
        <v>89</v>
      </c>
      <c r="D18278" t="s">
        <v>89</v>
      </c>
      <c r="E18278" t="s">
        <v>1131</v>
      </c>
      <c r="F18278" t="s">
        <v>89</v>
      </c>
      <c r="G18278" t="s">
        <v>89</v>
      </c>
      <c r="H18278" t="s">
        <v>93</v>
      </c>
    </row>
    <row r="18279" spans="1:8" x14ac:dyDescent="0.25">
      <c r="A18279" t="s">
        <v>524</v>
      </c>
      <c r="B18279" t="s">
        <v>13194</v>
      </c>
      <c r="C18279" t="s">
        <v>89</v>
      </c>
      <c r="D18279" t="s">
        <v>89</v>
      </c>
      <c r="E18279" t="s">
        <v>1335</v>
      </c>
      <c r="F18279" t="s">
        <v>89</v>
      </c>
      <c r="G18279" t="s">
        <v>89</v>
      </c>
      <c r="H18279" t="s">
        <v>93</v>
      </c>
    </row>
    <row r="18280" spans="1:8" x14ac:dyDescent="0.25">
      <c r="A18280" t="s">
        <v>524</v>
      </c>
      <c r="B18280" t="s">
        <v>13195</v>
      </c>
      <c r="C18280" t="s">
        <v>89</v>
      </c>
      <c r="D18280" t="s">
        <v>89</v>
      </c>
      <c r="E18280" t="s">
        <v>1335</v>
      </c>
      <c r="F18280" t="s">
        <v>89</v>
      </c>
      <c r="G18280" t="s">
        <v>89</v>
      </c>
      <c r="H18280" t="s">
        <v>93</v>
      </c>
    </row>
    <row r="18281" spans="1:8" x14ac:dyDescent="0.25">
      <c r="A18281" t="s">
        <v>524</v>
      </c>
      <c r="B18281" t="s">
        <v>13196</v>
      </c>
      <c r="C18281" t="s">
        <v>89</v>
      </c>
      <c r="D18281" t="s">
        <v>89</v>
      </c>
      <c r="E18281" t="s">
        <v>1233</v>
      </c>
      <c r="F18281" t="s">
        <v>89</v>
      </c>
      <c r="G18281" t="s">
        <v>89</v>
      </c>
      <c r="H18281" t="s">
        <v>93</v>
      </c>
    </row>
    <row r="18282" spans="1:8" x14ac:dyDescent="0.25">
      <c r="A18282" t="s">
        <v>524</v>
      </c>
      <c r="B18282" t="s">
        <v>13197</v>
      </c>
      <c r="C18282" t="s">
        <v>89</v>
      </c>
      <c r="D18282" t="s">
        <v>89</v>
      </c>
      <c r="E18282" t="s">
        <v>1335</v>
      </c>
      <c r="F18282" t="s">
        <v>89</v>
      </c>
      <c r="G18282" t="s">
        <v>89</v>
      </c>
      <c r="H18282" t="s">
        <v>93</v>
      </c>
    </row>
    <row r="18283" spans="1:8" x14ac:dyDescent="0.25">
      <c r="A18283" t="s">
        <v>524</v>
      </c>
      <c r="B18283" t="s">
        <v>13198</v>
      </c>
      <c r="C18283" t="s">
        <v>89</v>
      </c>
      <c r="D18283" t="s">
        <v>13199</v>
      </c>
      <c r="E18283" t="s">
        <v>1105</v>
      </c>
      <c r="F18283" t="s">
        <v>89</v>
      </c>
      <c r="G18283" t="s">
        <v>89</v>
      </c>
      <c r="H18283" t="s">
        <v>93</v>
      </c>
    </row>
    <row r="18284" spans="1:8" x14ac:dyDescent="0.25">
      <c r="A18284" t="s">
        <v>524</v>
      </c>
      <c r="B18284" t="s">
        <v>13178</v>
      </c>
      <c r="C18284" t="s">
        <v>89</v>
      </c>
      <c r="D18284" t="s">
        <v>13179</v>
      </c>
      <c r="E18284" t="s">
        <v>1335</v>
      </c>
      <c r="F18284" t="s">
        <v>89</v>
      </c>
      <c r="G18284" t="s">
        <v>89</v>
      </c>
      <c r="H18284" t="s">
        <v>93</v>
      </c>
    </row>
    <row r="18285" spans="1:8" x14ac:dyDescent="0.25">
      <c r="A18285" t="s">
        <v>524</v>
      </c>
      <c r="B18285" t="s">
        <v>8119</v>
      </c>
      <c r="C18285" t="s">
        <v>89</v>
      </c>
      <c r="D18285" t="s">
        <v>13200</v>
      </c>
      <c r="E18285" t="s">
        <v>1231</v>
      </c>
      <c r="F18285" t="s">
        <v>89</v>
      </c>
      <c r="G18285" t="s">
        <v>89</v>
      </c>
      <c r="H18285" t="s">
        <v>93</v>
      </c>
    </row>
    <row r="18286" spans="1:8" x14ac:dyDescent="0.25">
      <c r="A18286" t="s">
        <v>524</v>
      </c>
      <c r="B18286" t="s">
        <v>1284</v>
      </c>
      <c r="C18286" t="s">
        <v>89</v>
      </c>
      <c r="D18286" t="s">
        <v>89</v>
      </c>
      <c r="E18286" t="s">
        <v>1218</v>
      </c>
      <c r="F18286" t="s">
        <v>89</v>
      </c>
      <c r="G18286" t="s">
        <v>89</v>
      </c>
      <c r="H18286" t="s">
        <v>93</v>
      </c>
    </row>
    <row r="18287" spans="1:8" x14ac:dyDescent="0.25">
      <c r="A18287" t="s">
        <v>524</v>
      </c>
      <c r="B18287" t="s">
        <v>1122</v>
      </c>
      <c r="C18287" t="s">
        <v>89</v>
      </c>
      <c r="D18287" t="s">
        <v>89</v>
      </c>
      <c r="E18287" t="s">
        <v>1218</v>
      </c>
      <c r="F18287" t="s">
        <v>89</v>
      </c>
      <c r="G18287" t="s">
        <v>89</v>
      </c>
      <c r="H18287" t="s">
        <v>93</v>
      </c>
    </row>
    <row r="18288" spans="1:8" x14ac:dyDescent="0.25">
      <c r="A18288" t="s">
        <v>524</v>
      </c>
      <c r="B18288" t="s">
        <v>1331</v>
      </c>
      <c r="C18288" t="s">
        <v>89</v>
      </c>
      <c r="D18288" t="s">
        <v>89</v>
      </c>
      <c r="E18288" t="s">
        <v>1218</v>
      </c>
      <c r="F18288" t="s">
        <v>89</v>
      </c>
      <c r="G18288" t="s">
        <v>89</v>
      </c>
      <c r="H18288" t="s">
        <v>93</v>
      </c>
    </row>
    <row r="18289" spans="1:8" x14ac:dyDescent="0.25">
      <c r="A18289" t="s">
        <v>524</v>
      </c>
      <c r="B18289" t="s">
        <v>1124</v>
      </c>
      <c r="C18289" t="s">
        <v>89</v>
      </c>
      <c r="D18289" t="s">
        <v>89</v>
      </c>
      <c r="E18289" t="s">
        <v>1218</v>
      </c>
      <c r="F18289" t="s">
        <v>89</v>
      </c>
      <c r="G18289" t="s">
        <v>89</v>
      </c>
      <c r="H18289" t="s">
        <v>93</v>
      </c>
    </row>
    <row r="18290" spans="1:8" x14ac:dyDescent="0.25">
      <c r="A18290" t="s">
        <v>524</v>
      </c>
      <c r="B18290" t="s">
        <v>13201</v>
      </c>
      <c r="C18290" t="s">
        <v>89</v>
      </c>
      <c r="D18290" t="s">
        <v>89</v>
      </c>
      <c r="E18290" t="s">
        <v>1218</v>
      </c>
      <c r="F18290" t="s">
        <v>89</v>
      </c>
      <c r="G18290" t="s">
        <v>89</v>
      </c>
      <c r="H18290" t="s">
        <v>93</v>
      </c>
    </row>
    <row r="18291" spans="1:8" x14ac:dyDescent="0.25">
      <c r="A18291" t="s">
        <v>524</v>
      </c>
      <c r="B18291" t="s">
        <v>1126</v>
      </c>
      <c r="C18291" t="s">
        <v>89</v>
      </c>
      <c r="D18291" t="s">
        <v>89</v>
      </c>
      <c r="E18291" t="s">
        <v>1218</v>
      </c>
      <c r="F18291" t="s">
        <v>89</v>
      </c>
      <c r="G18291" t="s">
        <v>89</v>
      </c>
      <c r="H18291" t="s">
        <v>93</v>
      </c>
    </row>
    <row r="18292" spans="1:8" x14ac:dyDescent="0.25">
      <c r="A18292" t="s">
        <v>524</v>
      </c>
      <c r="B18292" t="s">
        <v>1127</v>
      </c>
      <c r="C18292" t="s">
        <v>89</v>
      </c>
      <c r="D18292" t="s">
        <v>89</v>
      </c>
      <c r="E18292" t="s">
        <v>1218</v>
      </c>
      <c r="F18292" t="s">
        <v>89</v>
      </c>
      <c r="G18292" t="s">
        <v>89</v>
      </c>
      <c r="H18292" t="s">
        <v>93</v>
      </c>
    </row>
    <row r="18293" spans="1:8" x14ac:dyDescent="0.25">
      <c r="A18293" t="s">
        <v>524</v>
      </c>
      <c r="B18293" t="s">
        <v>1200</v>
      </c>
      <c r="C18293" t="s">
        <v>89</v>
      </c>
      <c r="D18293" t="s">
        <v>89</v>
      </c>
      <c r="E18293" t="s">
        <v>1131</v>
      </c>
      <c r="F18293" t="s">
        <v>89</v>
      </c>
      <c r="G18293" t="s">
        <v>89</v>
      </c>
      <c r="H18293" t="s">
        <v>93</v>
      </c>
    </row>
    <row r="18294" spans="1:8" x14ac:dyDescent="0.25">
      <c r="A18294" t="s">
        <v>524</v>
      </c>
      <c r="B18294" t="s">
        <v>1201</v>
      </c>
      <c r="C18294" t="s">
        <v>89</v>
      </c>
      <c r="D18294" t="s">
        <v>89</v>
      </c>
      <c r="E18294" t="s">
        <v>1202</v>
      </c>
      <c r="F18294" t="s">
        <v>89</v>
      </c>
      <c r="G18294" t="s">
        <v>89</v>
      </c>
      <c r="H18294" t="s">
        <v>93</v>
      </c>
    </row>
    <row r="18295" spans="1:8" x14ac:dyDescent="0.25">
      <c r="A18295" t="s">
        <v>524</v>
      </c>
      <c r="B18295" t="s">
        <v>1128</v>
      </c>
      <c r="C18295" t="s">
        <v>89</v>
      </c>
      <c r="D18295" t="s">
        <v>89</v>
      </c>
      <c r="E18295" t="s">
        <v>1202</v>
      </c>
      <c r="F18295" t="s">
        <v>89</v>
      </c>
      <c r="G18295" t="s">
        <v>89</v>
      </c>
      <c r="H18295" t="s">
        <v>93</v>
      </c>
    </row>
    <row r="18296" spans="1:8" x14ac:dyDescent="0.25">
      <c r="A18296" t="s">
        <v>524</v>
      </c>
      <c r="B18296" t="s">
        <v>1130</v>
      </c>
      <c r="C18296" t="s">
        <v>89</v>
      </c>
      <c r="D18296" t="s">
        <v>89</v>
      </c>
      <c r="E18296" t="s">
        <v>1202</v>
      </c>
      <c r="F18296" t="s">
        <v>89</v>
      </c>
      <c r="G18296" t="s">
        <v>89</v>
      </c>
      <c r="H18296" t="s">
        <v>93</v>
      </c>
    </row>
    <row r="18297" spans="1:8" x14ac:dyDescent="0.25">
      <c r="A18297" t="s">
        <v>524</v>
      </c>
      <c r="B18297" t="s">
        <v>1132</v>
      </c>
      <c r="C18297" t="s">
        <v>89</v>
      </c>
      <c r="D18297" t="s">
        <v>89</v>
      </c>
      <c r="E18297" t="s">
        <v>1221</v>
      </c>
      <c r="F18297" t="s">
        <v>89</v>
      </c>
      <c r="G18297" t="s">
        <v>89</v>
      </c>
      <c r="H18297" t="s">
        <v>93</v>
      </c>
    </row>
    <row r="18298" spans="1:8" x14ac:dyDescent="0.25">
      <c r="A18298" t="s">
        <v>524</v>
      </c>
      <c r="B18298" t="s">
        <v>1138</v>
      </c>
      <c r="C18298" t="s">
        <v>89</v>
      </c>
      <c r="D18298" t="s">
        <v>89</v>
      </c>
      <c r="E18298" t="s">
        <v>1139</v>
      </c>
      <c r="F18298" t="s">
        <v>89</v>
      </c>
      <c r="G18298" t="s">
        <v>89</v>
      </c>
      <c r="H18298" t="s">
        <v>93</v>
      </c>
    </row>
    <row r="18299" spans="1:8" x14ac:dyDescent="0.25">
      <c r="A18299" t="s">
        <v>525</v>
      </c>
      <c r="B18299" t="s">
        <v>6019</v>
      </c>
      <c r="C18299" t="s">
        <v>89</v>
      </c>
      <c r="D18299" t="s">
        <v>13202</v>
      </c>
      <c r="E18299" t="s">
        <v>1105</v>
      </c>
      <c r="F18299" t="s">
        <v>89</v>
      </c>
      <c r="G18299" t="s">
        <v>89</v>
      </c>
      <c r="H18299" t="s">
        <v>93</v>
      </c>
    </row>
    <row r="18300" spans="1:8" x14ac:dyDescent="0.25">
      <c r="A18300" t="s">
        <v>525</v>
      </c>
      <c r="B18300" t="s">
        <v>8687</v>
      </c>
      <c r="C18300" t="s">
        <v>89</v>
      </c>
      <c r="D18300" t="s">
        <v>13203</v>
      </c>
      <c r="E18300" t="s">
        <v>1097</v>
      </c>
      <c r="F18300" t="s">
        <v>89</v>
      </c>
      <c r="G18300" t="s">
        <v>89</v>
      </c>
      <c r="H18300" t="s">
        <v>93</v>
      </c>
    </row>
    <row r="18301" spans="1:8" x14ac:dyDescent="0.25">
      <c r="A18301" t="s">
        <v>525</v>
      </c>
      <c r="B18301" t="s">
        <v>3230</v>
      </c>
      <c r="C18301" t="s">
        <v>89</v>
      </c>
      <c r="D18301" t="s">
        <v>13204</v>
      </c>
      <c r="E18301" t="s">
        <v>1278</v>
      </c>
      <c r="F18301" t="s">
        <v>89</v>
      </c>
      <c r="G18301" t="s">
        <v>89</v>
      </c>
      <c r="H18301" t="s">
        <v>93</v>
      </c>
    </row>
    <row r="18302" spans="1:8" x14ac:dyDescent="0.25">
      <c r="A18302" t="s">
        <v>525</v>
      </c>
      <c r="B18302" t="s">
        <v>13205</v>
      </c>
      <c r="C18302" t="s">
        <v>89</v>
      </c>
      <c r="D18302" t="s">
        <v>13206</v>
      </c>
      <c r="E18302" t="s">
        <v>1105</v>
      </c>
      <c r="F18302" t="s">
        <v>89</v>
      </c>
      <c r="G18302" t="s">
        <v>89</v>
      </c>
      <c r="H18302" t="s">
        <v>93</v>
      </c>
    </row>
    <row r="18303" spans="1:8" x14ac:dyDescent="0.25">
      <c r="A18303" t="s">
        <v>525</v>
      </c>
      <c r="B18303" t="s">
        <v>8685</v>
      </c>
      <c r="C18303" t="s">
        <v>89</v>
      </c>
      <c r="D18303" t="s">
        <v>13207</v>
      </c>
      <c r="E18303" t="s">
        <v>1097</v>
      </c>
      <c r="F18303" t="s">
        <v>89</v>
      </c>
      <c r="G18303" t="s">
        <v>89</v>
      </c>
      <c r="H18303" t="s">
        <v>93</v>
      </c>
    </row>
    <row r="18304" spans="1:8" x14ac:dyDescent="0.25">
      <c r="A18304" t="s">
        <v>525</v>
      </c>
      <c r="B18304" t="s">
        <v>13208</v>
      </c>
      <c r="C18304" t="s">
        <v>89</v>
      </c>
      <c r="D18304" t="s">
        <v>13209</v>
      </c>
      <c r="E18304" t="s">
        <v>1093</v>
      </c>
      <c r="F18304" t="s">
        <v>89</v>
      </c>
      <c r="G18304" t="s">
        <v>89</v>
      </c>
      <c r="H18304" t="s">
        <v>93</v>
      </c>
    </row>
    <row r="18305" spans="1:8" x14ac:dyDescent="0.25">
      <c r="A18305" t="s">
        <v>525</v>
      </c>
      <c r="B18305" t="s">
        <v>13210</v>
      </c>
      <c r="C18305" t="s">
        <v>89</v>
      </c>
      <c r="D18305" t="s">
        <v>13211</v>
      </c>
      <c r="E18305" t="s">
        <v>1093</v>
      </c>
      <c r="F18305" t="s">
        <v>89</v>
      </c>
      <c r="G18305" t="s">
        <v>89</v>
      </c>
      <c r="H18305" t="s">
        <v>93</v>
      </c>
    </row>
    <row r="18306" spans="1:8" x14ac:dyDescent="0.25">
      <c r="A18306" t="s">
        <v>525</v>
      </c>
      <c r="B18306" t="s">
        <v>13212</v>
      </c>
      <c r="C18306" t="s">
        <v>89</v>
      </c>
      <c r="D18306" t="s">
        <v>13213</v>
      </c>
      <c r="E18306" t="s">
        <v>1097</v>
      </c>
      <c r="F18306" t="s">
        <v>89</v>
      </c>
      <c r="G18306" t="s">
        <v>89</v>
      </c>
      <c r="H18306" t="s">
        <v>93</v>
      </c>
    </row>
    <row r="18307" spans="1:8" x14ac:dyDescent="0.25">
      <c r="A18307" t="s">
        <v>525</v>
      </c>
      <c r="B18307" t="s">
        <v>8685</v>
      </c>
      <c r="C18307" t="s">
        <v>89</v>
      </c>
      <c r="D18307" t="s">
        <v>13207</v>
      </c>
      <c r="E18307" t="s">
        <v>1097</v>
      </c>
      <c r="F18307" t="s">
        <v>89</v>
      </c>
      <c r="G18307" t="s">
        <v>89</v>
      </c>
      <c r="H18307" t="s">
        <v>93</v>
      </c>
    </row>
    <row r="18308" spans="1:8" x14ac:dyDescent="0.25">
      <c r="A18308" t="s">
        <v>525</v>
      </c>
      <c r="B18308" t="s">
        <v>13214</v>
      </c>
      <c r="C18308" t="s">
        <v>89</v>
      </c>
      <c r="D18308" t="s">
        <v>13215</v>
      </c>
      <c r="E18308" t="s">
        <v>1093</v>
      </c>
      <c r="F18308" t="s">
        <v>89</v>
      </c>
      <c r="G18308" t="s">
        <v>89</v>
      </c>
      <c r="H18308" t="s">
        <v>93</v>
      </c>
    </row>
    <row r="18309" spans="1:8" x14ac:dyDescent="0.25">
      <c r="A18309" t="s">
        <v>525</v>
      </c>
      <c r="B18309" t="s">
        <v>8687</v>
      </c>
      <c r="C18309" t="s">
        <v>89</v>
      </c>
      <c r="D18309" t="s">
        <v>13203</v>
      </c>
      <c r="E18309" t="s">
        <v>1097</v>
      </c>
      <c r="F18309" t="s">
        <v>89</v>
      </c>
      <c r="G18309" t="s">
        <v>89</v>
      </c>
      <c r="H18309" t="s">
        <v>93</v>
      </c>
    </row>
    <row r="18310" spans="1:8" x14ac:dyDescent="0.25">
      <c r="A18310" t="s">
        <v>525</v>
      </c>
      <c r="B18310" t="s">
        <v>13205</v>
      </c>
      <c r="C18310" t="s">
        <v>89</v>
      </c>
      <c r="D18310" t="s">
        <v>13206</v>
      </c>
      <c r="E18310" t="s">
        <v>1105</v>
      </c>
      <c r="F18310" t="s">
        <v>89</v>
      </c>
      <c r="G18310" t="s">
        <v>89</v>
      </c>
      <c r="H18310" t="s">
        <v>93</v>
      </c>
    </row>
    <row r="18311" spans="1:8" x14ac:dyDescent="0.25">
      <c r="A18311" t="s">
        <v>525</v>
      </c>
      <c r="B18311" t="s">
        <v>13216</v>
      </c>
      <c r="C18311" t="s">
        <v>89</v>
      </c>
      <c r="D18311" t="s">
        <v>13217</v>
      </c>
      <c r="E18311" t="s">
        <v>1102</v>
      </c>
      <c r="F18311" t="s">
        <v>89</v>
      </c>
      <c r="G18311" t="s">
        <v>89</v>
      </c>
      <c r="H18311" t="s">
        <v>93</v>
      </c>
    </row>
    <row r="18312" spans="1:8" x14ac:dyDescent="0.25">
      <c r="A18312" t="s">
        <v>525</v>
      </c>
      <c r="B18312" t="s">
        <v>13218</v>
      </c>
      <c r="C18312" t="s">
        <v>89</v>
      </c>
      <c r="D18312" t="s">
        <v>13219</v>
      </c>
      <c r="E18312" t="s">
        <v>1102</v>
      </c>
      <c r="F18312" t="s">
        <v>89</v>
      </c>
      <c r="G18312" t="s">
        <v>89</v>
      </c>
      <c r="H18312" t="s">
        <v>93</v>
      </c>
    </row>
    <row r="18313" spans="1:8" x14ac:dyDescent="0.25">
      <c r="A18313" t="s">
        <v>525</v>
      </c>
      <c r="B18313" t="s">
        <v>6019</v>
      </c>
      <c r="C18313" t="s">
        <v>89</v>
      </c>
      <c r="D18313" t="s">
        <v>13202</v>
      </c>
      <c r="E18313" t="s">
        <v>1105</v>
      </c>
      <c r="F18313" t="s">
        <v>89</v>
      </c>
      <c r="G18313" t="s">
        <v>89</v>
      </c>
      <c r="H18313" t="s">
        <v>93</v>
      </c>
    </row>
    <row r="18314" spans="1:8" x14ac:dyDescent="0.25">
      <c r="A18314" t="s">
        <v>525</v>
      </c>
      <c r="B18314" t="s">
        <v>1181</v>
      </c>
      <c r="C18314" t="s">
        <v>89</v>
      </c>
      <c r="D18314" t="s">
        <v>13220</v>
      </c>
      <c r="E18314" t="s">
        <v>1105</v>
      </c>
      <c r="F18314" t="s">
        <v>89</v>
      </c>
      <c r="G18314" t="s">
        <v>89</v>
      </c>
      <c r="H18314" t="s">
        <v>93</v>
      </c>
    </row>
    <row r="18315" spans="1:8" x14ac:dyDescent="0.25">
      <c r="A18315" t="s">
        <v>525</v>
      </c>
      <c r="B18315" t="s">
        <v>3230</v>
      </c>
      <c r="C18315" t="s">
        <v>89</v>
      </c>
      <c r="D18315" t="s">
        <v>13204</v>
      </c>
      <c r="E18315" t="s">
        <v>1278</v>
      </c>
      <c r="F18315" t="s">
        <v>89</v>
      </c>
      <c r="G18315" t="s">
        <v>89</v>
      </c>
      <c r="H18315" t="s">
        <v>93</v>
      </c>
    </row>
    <row r="18316" spans="1:8" x14ac:dyDescent="0.25">
      <c r="A18316" t="s">
        <v>525</v>
      </c>
      <c r="B18316" t="s">
        <v>13221</v>
      </c>
      <c r="C18316" t="s">
        <v>89</v>
      </c>
      <c r="D18316" t="s">
        <v>13222</v>
      </c>
      <c r="E18316" t="s">
        <v>1105</v>
      </c>
      <c r="F18316" t="s">
        <v>89</v>
      </c>
      <c r="G18316" t="s">
        <v>89</v>
      </c>
      <c r="H18316" t="s">
        <v>93</v>
      </c>
    </row>
    <row r="18317" spans="1:8" x14ac:dyDescent="0.25">
      <c r="A18317" t="s">
        <v>525</v>
      </c>
      <c r="B18317" t="s">
        <v>1329</v>
      </c>
      <c r="C18317" t="s">
        <v>89</v>
      </c>
      <c r="D18317" t="s">
        <v>89</v>
      </c>
      <c r="E18317" t="s">
        <v>1162</v>
      </c>
      <c r="F18317" t="s">
        <v>89</v>
      </c>
      <c r="G18317" t="s">
        <v>89</v>
      </c>
      <c r="H18317" t="s">
        <v>93</v>
      </c>
    </row>
    <row r="18318" spans="1:8" x14ac:dyDescent="0.25">
      <c r="A18318" t="s">
        <v>525</v>
      </c>
      <c r="B18318" t="s">
        <v>2253</v>
      </c>
      <c r="C18318" t="s">
        <v>89</v>
      </c>
      <c r="D18318" t="s">
        <v>89</v>
      </c>
      <c r="E18318" t="s">
        <v>1162</v>
      </c>
      <c r="F18318" t="s">
        <v>89</v>
      </c>
      <c r="G18318" t="s">
        <v>89</v>
      </c>
      <c r="H18318" t="s">
        <v>93</v>
      </c>
    </row>
    <row r="18319" spans="1:8" x14ac:dyDescent="0.25">
      <c r="A18319" t="s">
        <v>525</v>
      </c>
      <c r="B18319" t="s">
        <v>1409</v>
      </c>
      <c r="C18319" t="s">
        <v>89</v>
      </c>
      <c r="D18319" t="s">
        <v>89</v>
      </c>
      <c r="E18319" t="s">
        <v>1162</v>
      </c>
      <c r="F18319" t="s">
        <v>89</v>
      </c>
      <c r="G18319" t="s">
        <v>89</v>
      </c>
      <c r="H18319" t="s">
        <v>93</v>
      </c>
    </row>
    <row r="18320" spans="1:8" x14ac:dyDescent="0.25">
      <c r="A18320" t="s">
        <v>525</v>
      </c>
      <c r="B18320" t="s">
        <v>1412</v>
      </c>
      <c r="C18320" t="s">
        <v>89</v>
      </c>
      <c r="D18320" t="s">
        <v>89</v>
      </c>
      <c r="E18320" t="s">
        <v>1162</v>
      </c>
      <c r="F18320" t="s">
        <v>89</v>
      </c>
      <c r="G18320" t="s">
        <v>89</v>
      </c>
      <c r="H18320" t="s">
        <v>93</v>
      </c>
    </row>
    <row r="18321" spans="1:8" x14ac:dyDescent="0.25">
      <c r="A18321" t="s">
        <v>525</v>
      </c>
      <c r="B18321" t="s">
        <v>1410</v>
      </c>
      <c r="C18321" t="s">
        <v>89</v>
      </c>
      <c r="D18321" t="s">
        <v>89</v>
      </c>
      <c r="E18321" t="s">
        <v>1105</v>
      </c>
      <c r="F18321" t="s">
        <v>89</v>
      </c>
      <c r="G18321" t="s">
        <v>89</v>
      </c>
      <c r="H18321" t="s">
        <v>93</v>
      </c>
    </row>
    <row r="18322" spans="1:8" x14ac:dyDescent="0.25">
      <c r="A18322" t="s">
        <v>525</v>
      </c>
      <c r="B18322" t="s">
        <v>11622</v>
      </c>
      <c r="C18322" t="s">
        <v>89</v>
      </c>
      <c r="D18322" t="s">
        <v>13223</v>
      </c>
      <c r="E18322" t="s">
        <v>1162</v>
      </c>
      <c r="F18322" t="s">
        <v>89</v>
      </c>
      <c r="G18322" t="s">
        <v>89</v>
      </c>
      <c r="H18322" t="s">
        <v>93</v>
      </c>
    </row>
    <row r="18323" spans="1:8" x14ac:dyDescent="0.25">
      <c r="A18323" t="s">
        <v>525</v>
      </c>
      <c r="B18323" t="s">
        <v>3184</v>
      </c>
      <c r="C18323" t="s">
        <v>89</v>
      </c>
      <c r="D18323" t="s">
        <v>89</v>
      </c>
      <c r="E18323" t="s">
        <v>1162</v>
      </c>
      <c r="F18323" t="s">
        <v>89</v>
      </c>
      <c r="G18323" t="s">
        <v>89</v>
      </c>
      <c r="H18323" t="s">
        <v>93</v>
      </c>
    </row>
    <row r="18324" spans="1:8" x14ac:dyDescent="0.25">
      <c r="A18324" t="s">
        <v>525</v>
      </c>
      <c r="B18324" t="s">
        <v>13224</v>
      </c>
      <c r="C18324" t="s">
        <v>89</v>
      </c>
      <c r="D18324" t="s">
        <v>89</v>
      </c>
      <c r="E18324" t="s">
        <v>1162</v>
      </c>
      <c r="F18324" t="s">
        <v>89</v>
      </c>
      <c r="G18324" t="s">
        <v>89</v>
      </c>
      <c r="H18324" t="s">
        <v>93</v>
      </c>
    </row>
    <row r="18325" spans="1:8" x14ac:dyDescent="0.25">
      <c r="A18325" t="s">
        <v>525</v>
      </c>
      <c r="B18325" t="s">
        <v>3172</v>
      </c>
      <c r="C18325" t="s">
        <v>89</v>
      </c>
      <c r="D18325" t="s">
        <v>89</v>
      </c>
      <c r="E18325" t="s">
        <v>1162</v>
      </c>
      <c r="F18325" t="s">
        <v>89</v>
      </c>
      <c r="G18325" t="s">
        <v>89</v>
      </c>
      <c r="H18325" t="s">
        <v>93</v>
      </c>
    </row>
    <row r="18326" spans="1:8" x14ac:dyDescent="0.25">
      <c r="A18326" t="s">
        <v>525</v>
      </c>
      <c r="B18326" t="s">
        <v>8156</v>
      </c>
      <c r="C18326" t="s">
        <v>89</v>
      </c>
      <c r="D18326" t="s">
        <v>89</v>
      </c>
      <c r="E18326" t="s">
        <v>1162</v>
      </c>
      <c r="F18326" t="s">
        <v>89</v>
      </c>
      <c r="G18326" t="s">
        <v>89</v>
      </c>
      <c r="H18326" t="s">
        <v>93</v>
      </c>
    </row>
    <row r="18327" spans="1:8" x14ac:dyDescent="0.25">
      <c r="A18327" t="s">
        <v>525</v>
      </c>
      <c r="B18327" t="s">
        <v>6822</v>
      </c>
      <c r="C18327" t="s">
        <v>89</v>
      </c>
      <c r="D18327" t="s">
        <v>89</v>
      </c>
      <c r="E18327" t="s">
        <v>1102</v>
      </c>
      <c r="F18327" t="s">
        <v>89</v>
      </c>
      <c r="G18327" t="s">
        <v>89</v>
      </c>
      <c r="H18327" t="s">
        <v>93</v>
      </c>
    </row>
    <row r="18328" spans="1:8" x14ac:dyDescent="0.25">
      <c r="A18328" t="s">
        <v>525</v>
      </c>
      <c r="B18328" t="s">
        <v>13225</v>
      </c>
      <c r="C18328" t="s">
        <v>89</v>
      </c>
      <c r="D18328" t="s">
        <v>5121</v>
      </c>
      <c r="E18328" t="s">
        <v>1135</v>
      </c>
      <c r="F18328" t="s">
        <v>89</v>
      </c>
      <c r="G18328" t="s">
        <v>89</v>
      </c>
      <c r="H18328" t="s">
        <v>93</v>
      </c>
    </row>
    <row r="18329" spans="1:8" x14ac:dyDescent="0.25">
      <c r="A18329" t="s">
        <v>525</v>
      </c>
      <c r="B18329" t="s">
        <v>13226</v>
      </c>
      <c r="C18329" t="s">
        <v>89</v>
      </c>
      <c r="D18329" t="s">
        <v>5121</v>
      </c>
      <c r="E18329" t="s">
        <v>1100</v>
      </c>
      <c r="F18329" t="s">
        <v>89</v>
      </c>
      <c r="G18329" t="s">
        <v>89</v>
      </c>
      <c r="H18329" t="s">
        <v>93</v>
      </c>
    </row>
    <row r="18330" spans="1:8" x14ac:dyDescent="0.25">
      <c r="A18330" t="s">
        <v>525</v>
      </c>
      <c r="B18330" t="s">
        <v>13227</v>
      </c>
      <c r="C18330" t="s">
        <v>89</v>
      </c>
      <c r="D18330" t="s">
        <v>89</v>
      </c>
      <c r="E18330" t="s">
        <v>1218</v>
      </c>
      <c r="F18330" t="s">
        <v>89</v>
      </c>
      <c r="G18330" t="s">
        <v>89</v>
      </c>
      <c r="H18330" t="s">
        <v>93</v>
      </c>
    </row>
    <row r="18331" spans="1:8" x14ac:dyDescent="0.25">
      <c r="A18331" t="s">
        <v>525</v>
      </c>
      <c r="B18331" t="s">
        <v>13228</v>
      </c>
      <c r="C18331" t="s">
        <v>89</v>
      </c>
      <c r="D18331" t="s">
        <v>89</v>
      </c>
      <c r="E18331" t="s">
        <v>1272</v>
      </c>
      <c r="F18331" t="s">
        <v>89</v>
      </c>
      <c r="G18331" t="s">
        <v>89</v>
      </c>
      <c r="H18331" t="s">
        <v>93</v>
      </c>
    </row>
    <row r="18332" spans="1:8" x14ac:dyDescent="0.25">
      <c r="A18332" t="s">
        <v>525</v>
      </c>
      <c r="B18332" t="s">
        <v>1197</v>
      </c>
      <c r="C18332" t="s">
        <v>89</v>
      </c>
      <c r="D18332" t="s">
        <v>89</v>
      </c>
      <c r="E18332" t="s">
        <v>1272</v>
      </c>
      <c r="F18332" t="s">
        <v>89</v>
      </c>
      <c r="G18332" t="s">
        <v>89</v>
      </c>
      <c r="H18332" t="s">
        <v>93</v>
      </c>
    </row>
    <row r="18333" spans="1:8" x14ac:dyDescent="0.25">
      <c r="A18333" t="s">
        <v>525</v>
      </c>
      <c r="B18333" t="s">
        <v>4946</v>
      </c>
      <c r="C18333" t="s">
        <v>89</v>
      </c>
      <c r="D18333" t="s">
        <v>89</v>
      </c>
      <c r="E18333" t="s">
        <v>1162</v>
      </c>
      <c r="F18333" t="s">
        <v>89</v>
      </c>
      <c r="G18333" t="s">
        <v>89</v>
      </c>
      <c r="H18333" t="s">
        <v>93</v>
      </c>
    </row>
    <row r="18334" spans="1:8" x14ac:dyDescent="0.25">
      <c r="A18334" t="s">
        <v>525</v>
      </c>
      <c r="B18334" t="s">
        <v>1284</v>
      </c>
      <c r="C18334" t="s">
        <v>89</v>
      </c>
      <c r="D18334" t="s">
        <v>89</v>
      </c>
      <c r="E18334" t="s">
        <v>1218</v>
      </c>
      <c r="F18334" t="s">
        <v>89</v>
      </c>
      <c r="G18334" t="s">
        <v>89</v>
      </c>
      <c r="H18334" t="s">
        <v>93</v>
      </c>
    </row>
    <row r="18335" spans="1:8" x14ac:dyDescent="0.25">
      <c r="A18335" t="s">
        <v>525</v>
      </c>
      <c r="B18335" t="s">
        <v>1122</v>
      </c>
      <c r="C18335" t="s">
        <v>89</v>
      </c>
      <c r="D18335" t="s">
        <v>89</v>
      </c>
      <c r="E18335" t="s">
        <v>1218</v>
      </c>
      <c r="F18335" t="s">
        <v>89</v>
      </c>
      <c r="G18335" t="s">
        <v>89</v>
      </c>
      <c r="H18335" t="s">
        <v>93</v>
      </c>
    </row>
    <row r="18336" spans="1:8" x14ac:dyDescent="0.25">
      <c r="A18336" t="s">
        <v>525</v>
      </c>
      <c r="B18336" t="s">
        <v>1124</v>
      </c>
      <c r="C18336" t="s">
        <v>89</v>
      </c>
      <c r="D18336" t="s">
        <v>89</v>
      </c>
      <c r="E18336" t="s">
        <v>1218</v>
      </c>
      <c r="F18336" t="s">
        <v>89</v>
      </c>
      <c r="G18336" t="s">
        <v>89</v>
      </c>
      <c r="H18336" t="s">
        <v>93</v>
      </c>
    </row>
    <row r="18337" spans="1:8" x14ac:dyDescent="0.25">
      <c r="A18337" t="s">
        <v>525</v>
      </c>
      <c r="B18337" t="s">
        <v>1125</v>
      </c>
      <c r="C18337" t="s">
        <v>89</v>
      </c>
      <c r="D18337" t="s">
        <v>89</v>
      </c>
      <c r="E18337" t="s">
        <v>1218</v>
      </c>
      <c r="F18337" t="s">
        <v>89</v>
      </c>
      <c r="G18337" t="s">
        <v>89</v>
      </c>
      <c r="H18337" t="s">
        <v>93</v>
      </c>
    </row>
    <row r="18338" spans="1:8" x14ac:dyDescent="0.25">
      <c r="A18338" t="s">
        <v>525</v>
      </c>
      <c r="B18338" t="s">
        <v>1126</v>
      </c>
      <c r="C18338" t="s">
        <v>89</v>
      </c>
      <c r="D18338" t="s">
        <v>89</v>
      </c>
      <c r="E18338" t="s">
        <v>1218</v>
      </c>
      <c r="F18338" t="s">
        <v>89</v>
      </c>
      <c r="G18338" t="s">
        <v>89</v>
      </c>
      <c r="H18338" t="s">
        <v>93</v>
      </c>
    </row>
    <row r="18339" spans="1:8" x14ac:dyDescent="0.25">
      <c r="A18339" t="s">
        <v>525</v>
      </c>
      <c r="B18339" t="s">
        <v>1127</v>
      </c>
      <c r="C18339" t="s">
        <v>89</v>
      </c>
      <c r="D18339" t="s">
        <v>89</v>
      </c>
      <c r="E18339" t="s">
        <v>1218</v>
      </c>
      <c r="F18339" t="s">
        <v>89</v>
      </c>
      <c r="G18339" t="s">
        <v>89</v>
      </c>
      <c r="H18339" t="s">
        <v>93</v>
      </c>
    </row>
    <row r="18340" spans="1:8" x14ac:dyDescent="0.25">
      <c r="A18340" t="s">
        <v>525</v>
      </c>
      <c r="B18340" t="s">
        <v>1549</v>
      </c>
      <c r="C18340" t="s">
        <v>89</v>
      </c>
      <c r="D18340" t="s">
        <v>89</v>
      </c>
      <c r="E18340" t="s">
        <v>1129</v>
      </c>
      <c r="F18340" t="s">
        <v>89</v>
      </c>
      <c r="G18340" t="s">
        <v>89</v>
      </c>
      <c r="H18340" t="s">
        <v>93</v>
      </c>
    </row>
    <row r="18341" spans="1:8" x14ac:dyDescent="0.25">
      <c r="A18341" t="s">
        <v>525</v>
      </c>
      <c r="B18341" t="s">
        <v>4049</v>
      </c>
      <c r="C18341" t="s">
        <v>89</v>
      </c>
      <c r="D18341" t="s">
        <v>89</v>
      </c>
      <c r="E18341" t="s">
        <v>1129</v>
      </c>
      <c r="F18341" t="s">
        <v>89</v>
      </c>
      <c r="G18341" t="s">
        <v>89</v>
      </c>
      <c r="H18341" t="s">
        <v>93</v>
      </c>
    </row>
    <row r="18342" spans="1:8" x14ac:dyDescent="0.25">
      <c r="A18342" t="s">
        <v>525</v>
      </c>
      <c r="B18342" t="s">
        <v>1128</v>
      </c>
      <c r="C18342" t="s">
        <v>89</v>
      </c>
      <c r="D18342" t="s">
        <v>89</v>
      </c>
      <c r="E18342" t="s">
        <v>1129</v>
      </c>
      <c r="F18342" t="s">
        <v>89</v>
      </c>
      <c r="G18342" t="s">
        <v>89</v>
      </c>
      <c r="H18342" t="s">
        <v>93</v>
      </c>
    </row>
    <row r="18343" spans="1:8" x14ac:dyDescent="0.25">
      <c r="A18343" t="s">
        <v>525</v>
      </c>
      <c r="B18343" t="s">
        <v>1130</v>
      </c>
      <c r="C18343" t="s">
        <v>89</v>
      </c>
      <c r="D18343" t="s">
        <v>89</v>
      </c>
      <c r="E18343" t="s">
        <v>1202</v>
      </c>
      <c r="F18343" t="s">
        <v>89</v>
      </c>
      <c r="G18343" t="s">
        <v>89</v>
      </c>
      <c r="H18343" t="s">
        <v>93</v>
      </c>
    </row>
    <row r="18344" spans="1:8" x14ac:dyDescent="0.25">
      <c r="A18344" t="s">
        <v>525</v>
      </c>
      <c r="B18344" t="s">
        <v>1132</v>
      </c>
      <c r="C18344" t="s">
        <v>89</v>
      </c>
      <c r="D18344" t="s">
        <v>89</v>
      </c>
      <c r="E18344" t="s">
        <v>1133</v>
      </c>
      <c r="F18344" t="s">
        <v>89</v>
      </c>
      <c r="G18344" t="s">
        <v>89</v>
      </c>
      <c r="H18344" t="s">
        <v>93</v>
      </c>
    </row>
    <row r="18345" spans="1:8" x14ac:dyDescent="0.25">
      <c r="A18345" t="s">
        <v>525</v>
      </c>
      <c r="B18345" t="s">
        <v>1268</v>
      </c>
      <c r="C18345" t="s">
        <v>89</v>
      </c>
      <c r="D18345" t="s">
        <v>89</v>
      </c>
      <c r="E18345" t="s">
        <v>1135</v>
      </c>
      <c r="F18345" t="s">
        <v>89</v>
      </c>
      <c r="G18345" t="s">
        <v>89</v>
      </c>
      <c r="H18345" t="s">
        <v>93</v>
      </c>
    </row>
    <row r="18346" spans="1:8" x14ac:dyDescent="0.25">
      <c r="A18346" t="s">
        <v>525</v>
      </c>
      <c r="B18346" t="s">
        <v>13229</v>
      </c>
      <c r="C18346" t="s">
        <v>89</v>
      </c>
      <c r="D18346" t="s">
        <v>89</v>
      </c>
      <c r="E18346" t="s">
        <v>1100</v>
      </c>
      <c r="F18346" t="s">
        <v>89</v>
      </c>
      <c r="G18346" t="s">
        <v>89</v>
      </c>
      <c r="H18346" t="s">
        <v>93</v>
      </c>
    </row>
    <row r="18347" spans="1:8" x14ac:dyDescent="0.25">
      <c r="A18347" t="s">
        <v>525</v>
      </c>
      <c r="B18347" t="s">
        <v>12716</v>
      </c>
      <c r="C18347" t="s">
        <v>89</v>
      </c>
      <c r="D18347" t="s">
        <v>89</v>
      </c>
      <c r="E18347" t="s">
        <v>1100</v>
      </c>
      <c r="F18347" t="s">
        <v>89</v>
      </c>
      <c r="G18347" t="s">
        <v>89</v>
      </c>
      <c r="H18347" t="s">
        <v>93</v>
      </c>
    </row>
    <row r="18348" spans="1:8" x14ac:dyDescent="0.25">
      <c r="A18348" t="s">
        <v>525</v>
      </c>
      <c r="B18348" t="s">
        <v>2788</v>
      </c>
      <c r="C18348" t="s">
        <v>89</v>
      </c>
      <c r="D18348" t="s">
        <v>89</v>
      </c>
      <c r="E18348" t="s">
        <v>1129</v>
      </c>
      <c r="F18348" t="s">
        <v>89</v>
      </c>
      <c r="G18348" t="s">
        <v>89</v>
      </c>
      <c r="H18348" t="s">
        <v>93</v>
      </c>
    </row>
    <row r="18349" spans="1:8" x14ac:dyDescent="0.25">
      <c r="A18349" t="s">
        <v>525</v>
      </c>
      <c r="B18349" t="s">
        <v>13230</v>
      </c>
      <c r="C18349" t="s">
        <v>89</v>
      </c>
      <c r="D18349" t="s">
        <v>13231</v>
      </c>
      <c r="E18349" t="s">
        <v>1947</v>
      </c>
      <c r="F18349" t="s">
        <v>89</v>
      </c>
      <c r="G18349" t="s">
        <v>89</v>
      </c>
      <c r="H18349" t="s">
        <v>93</v>
      </c>
    </row>
    <row r="18350" spans="1:8" x14ac:dyDescent="0.25">
      <c r="A18350" t="s">
        <v>525</v>
      </c>
      <c r="B18350" t="s">
        <v>13232</v>
      </c>
      <c r="C18350" t="s">
        <v>89</v>
      </c>
      <c r="D18350" t="s">
        <v>13231</v>
      </c>
      <c r="E18350" t="s">
        <v>1847</v>
      </c>
      <c r="F18350" t="s">
        <v>89</v>
      </c>
      <c r="G18350" t="s">
        <v>89</v>
      </c>
      <c r="H18350" t="s">
        <v>93</v>
      </c>
    </row>
    <row r="18351" spans="1:8" x14ac:dyDescent="0.25">
      <c r="A18351" t="s">
        <v>525</v>
      </c>
      <c r="B18351" t="s">
        <v>10283</v>
      </c>
      <c r="C18351" t="s">
        <v>89</v>
      </c>
      <c r="D18351" t="s">
        <v>13231</v>
      </c>
      <c r="E18351" t="s">
        <v>1988</v>
      </c>
      <c r="F18351" t="s">
        <v>89</v>
      </c>
      <c r="G18351" t="s">
        <v>89</v>
      </c>
      <c r="H18351" t="s">
        <v>93</v>
      </c>
    </row>
    <row r="18352" spans="1:8" x14ac:dyDescent="0.25">
      <c r="A18352" t="s">
        <v>525</v>
      </c>
      <c r="B18352" t="s">
        <v>2564</v>
      </c>
      <c r="C18352" t="s">
        <v>89</v>
      </c>
      <c r="D18352" t="s">
        <v>13231</v>
      </c>
      <c r="E18352" t="s">
        <v>1947</v>
      </c>
      <c r="F18352" t="s">
        <v>89</v>
      </c>
      <c r="G18352" t="s">
        <v>89</v>
      </c>
      <c r="H18352" t="s">
        <v>93</v>
      </c>
    </row>
    <row r="18353" spans="1:8" x14ac:dyDescent="0.25">
      <c r="A18353" t="s">
        <v>525</v>
      </c>
      <c r="B18353" t="s">
        <v>13233</v>
      </c>
      <c r="C18353" t="s">
        <v>89</v>
      </c>
      <c r="D18353" t="s">
        <v>13231</v>
      </c>
      <c r="E18353" t="s">
        <v>1859</v>
      </c>
      <c r="F18353" t="s">
        <v>89</v>
      </c>
      <c r="G18353" t="s">
        <v>89</v>
      </c>
      <c r="H18353" t="s">
        <v>93</v>
      </c>
    </row>
    <row r="18354" spans="1:8" x14ac:dyDescent="0.25">
      <c r="A18354" t="s">
        <v>525</v>
      </c>
      <c r="B18354" t="s">
        <v>7383</v>
      </c>
      <c r="C18354" t="s">
        <v>89</v>
      </c>
      <c r="D18354" t="s">
        <v>13231</v>
      </c>
      <c r="E18354" t="s">
        <v>1917</v>
      </c>
      <c r="F18354" t="s">
        <v>89</v>
      </c>
      <c r="G18354" t="s">
        <v>89</v>
      </c>
      <c r="H18354" t="s">
        <v>93</v>
      </c>
    </row>
    <row r="18355" spans="1:8" x14ac:dyDescent="0.25">
      <c r="A18355" t="s">
        <v>525</v>
      </c>
      <c r="B18355" t="s">
        <v>13234</v>
      </c>
      <c r="C18355" t="s">
        <v>89</v>
      </c>
      <c r="D18355" t="s">
        <v>13231</v>
      </c>
      <c r="E18355" t="s">
        <v>1999</v>
      </c>
      <c r="F18355" t="s">
        <v>89</v>
      </c>
      <c r="G18355" t="s">
        <v>89</v>
      </c>
      <c r="H18355" t="s">
        <v>93</v>
      </c>
    </row>
    <row r="18356" spans="1:8" x14ac:dyDescent="0.25">
      <c r="A18356" t="s">
        <v>525</v>
      </c>
      <c r="B18356" t="s">
        <v>1138</v>
      </c>
      <c r="C18356" t="s">
        <v>89</v>
      </c>
      <c r="D18356" t="s">
        <v>89</v>
      </c>
      <c r="E18356" t="s">
        <v>1139</v>
      </c>
      <c r="F18356" t="s">
        <v>89</v>
      </c>
      <c r="G18356" t="s">
        <v>89</v>
      </c>
      <c r="H18356" t="s">
        <v>93</v>
      </c>
    </row>
    <row r="18357" spans="1:8" x14ac:dyDescent="0.25">
      <c r="A18357" t="s">
        <v>526</v>
      </c>
      <c r="B18357" t="s">
        <v>3110</v>
      </c>
      <c r="C18357" t="s">
        <v>89</v>
      </c>
      <c r="D18357" t="s">
        <v>89</v>
      </c>
      <c r="E18357" t="s">
        <v>13235</v>
      </c>
      <c r="F18357" t="s">
        <v>89</v>
      </c>
      <c r="G18357" t="s">
        <v>89</v>
      </c>
      <c r="H18357" t="s">
        <v>93</v>
      </c>
    </row>
    <row r="18358" spans="1:8" x14ac:dyDescent="0.25">
      <c r="A18358" t="s">
        <v>526</v>
      </c>
      <c r="B18358" t="s">
        <v>13236</v>
      </c>
      <c r="C18358" t="s">
        <v>89</v>
      </c>
      <c r="D18358" t="s">
        <v>13237</v>
      </c>
      <c r="E18358" t="s">
        <v>4059</v>
      </c>
      <c r="F18358" t="s">
        <v>89</v>
      </c>
      <c r="G18358" t="s">
        <v>89</v>
      </c>
      <c r="H18358" t="s">
        <v>93</v>
      </c>
    </row>
    <row r="18359" spans="1:8" x14ac:dyDescent="0.25">
      <c r="A18359" t="s">
        <v>526</v>
      </c>
      <c r="B18359" t="s">
        <v>13238</v>
      </c>
      <c r="C18359" t="s">
        <v>89</v>
      </c>
      <c r="D18359" t="s">
        <v>13239</v>
      </c>
      <c r="E18359" t="s">
        <v>4081</v>
      </c>
      <c r="F18359" t="s">
        <v>89</v>
      </c>
      <c r="G18359" t="s">
        <v>89</v>
      </c>
      <c r="H18359" t="s">
        <v>93</v>
      </c>
    </row>
    <row r="18360" spans="1:8" x14ac:dyDescent="0.25">
      <c r="A18360" t="s">
        <v>526</v>
      </c>
      <c r="B18360" t="s">
        <v>13240</v>
      </c>
      <c r="C18360" t="s">
        <v>89</v>
      </c>
      <c r="D18360" t="s">
        <v>89</v>
      </c>
      <c r="E18360" t="s">
        <v>4081</v>
      </c>
      <c r="F18360" t="s">
        <v>89</v>
      </c>
      <c r="G18360" t="s">
        <v>89</v>
      </c>
      <c r="H18360" t="s">
        <v>93</v>
      </c>
    </row>
    <row r="18361" spans="1:8" x14ac:dyDescent="0.25">
      <c r="A18361" t="s">
        <v>526</v>
      </c>
      <c r="B18361" t="s">
        <v>3184</v>
      </c>
      <c r="C18361" t="s">
        <v>89</v>
      </c>
      <c r="D18361" t="s">
        <v>89</v>
      </c>
      <c r="E18361" t="s">
        <v>4076</v>
      </c>
      <c r="F18361" t="s">
        <v>89</v>
      </c>
      <c r="G18361" t="s">
        <v>89</v>
      </c>
      <c r="H18361" t="s">
        <v>93</v>
      </c>
    </row>
    <row r="18362" spans="1:8" x14ac:dyDescent="0.25">
      <c r="A18362" t="s">
        <v>526</v>
      </c>
      <c r="B18362" t="s">
        <v>13241</v>
      </c>
      <c r="C18362" t="s">
        <v>89</v>
      </c>
      <c r="D18362" t="s">
        <v>13242</v>
      </c>
      <c r="E18362" t="s">
        <v>1100</v>
      </c>
      <c r="F18362" t="s">
        <v>89</v>
      </c>
      <c r="G18362" t="s">
        <v>89</v>
      </c>
      <c r="H18362" t="s">
        <v>93</v>
      </c>
    </row>
    <row r="18363" spans="1:8" x14ac:dyDescent="0.25">
      <c r="A18363" t="s">
        <v>526</v>
      </c>
      <c r="B18363" t="s">
        <v>1409</v>
      </c>
      <c r="C18363" t="s">
        <v>89</v>
      </c>
      <c r="D18363" t="s">
        <v>89</v>
      </c>
      <c r="E18363" t="s">
        <v>4076</v>
      </c>
      <c r="F18363" t="s">
        <v>89</v>
      </c>
      <c r="G18363" t="s">
        <v>89</v>
      </c>
      <c r="H18363" t="s">
        <v>93</v>
      </c>
    </row>
    <row r="18364" spans="1:8" x14ac:dyDescent="0.25">
      <c r="A18364" t="s">
        <v>526</v>
      </c>
      <c r="B18364" t="s">
        <v>1412</v>
      </c>
      <c r="C18364" t="s">
        <v>89</v>
      </c>
      <c r="D18364" t="s">
        <v>89</v>
      </c>
      <c r="E18364" t="s">
        <v>4076</v>
      </c>
      <c r="F18364" t="s">
        <v>89</v>
      </c>
      <c r="G18364" t="s">
        <v>89</v>
      </c>
      <c r="H18364" t="s">
        <v>93</v>
      </c>
    </row>
    <row r="18365" spans="1:8" x14ac:dyDescent="0.25">
      <c r="A18365" t="s">
        <v>526</v>
      </c>
      <c r="B18365" t="s">
        <v>13236</v>
      </c>
      <c r="C18365" t="s">
        <v>89</v>
      </c>
      <c r="D18365" t="s">
        <v>13237</v>
      </c>
      <c r="E18365" t="s">
        <v>4059</v>
      </c>
      <c r="F18365" t="s">
        <v>89</v>
      </c>
      <c r="G18365" t="s">
        <v>89</v>
      </c>
      <c r="H18365" t="s">
        <v>93</v>
      </c>
    </row>
    <row r="18366" spans="1:8" x14ac:dyDescent="0.25">
      <c r="A18366" t="s">
        <v>526</v>
      </c>
      <c r="B18366" t="s">
        <v>13243</v>
      </c>
      <c r="C18366" t="s">
        <v>89</v>
      </c>
      <c r="D18366" t="s">
        <v>89</v>
      </c>
      <c r="E18366" t="s">
        <v>4131</v>
      </c>
      <c r="F18366" t="s">
        <v>89</v>
      </c>
      <c r="G18366" t="s">
        <v>89</v>
      </c>
      <c r="H18366" t="s">
        <v>93</v>
      </c>
    </row>
    <row r="18367" spans="1:8" x14ac:dyDescent="0.25">
      <c r="A18367" t="s">
        <v>526</v>
      </c>
      <c r="B18367" t="s">
        <v>13244</v>
      </c>
      <c r="C18367" t="s">
        <v>89</v>
      </c>
      <c r="D18367" t="s">
        <v>13245</v>
      </c>
      <c r="E18367" t="s">
        <v>4084</v>
      </c>
      <c r="F18367" t="s">
        <v>89</v>
      </c>
      <c r="G18367" t="s">
        <v>89</v>
      </c>
      <c r="H18367" t="s">
        <v>93</v>
      </c>
    </row>
    <row r="18368" spans="1:8" x14ac:dyDescent="0.25">
      <c r="A18368" t="s">
        <v>526</v>
      </c>
      <c r="B18368" t="s">
        <v>13246</v>
      </c>
      <c r="C18368" t="s">
        <v>89</v>
      </c>
      <c r="D18368" t="s">
        <v>89</v>
      </c>
      <c r="E18368" t="s">
        <v>4074</v>
      </c>
      <c r="F18368" t="s">
        <v>89</v>
      </c>
      <c r="G18368" t="s">
        <v>89</v>
      </c>
      <c r="H18368" t="s">
        <v>93</v>
      </c>
    </row>
    <row r="18369" spans="1:8" x14ac:dyDescent="0.25">
      <c r="A18369" t="s">
        <v>526</v>
      </c>
      <c r="B18369" t="s">
        <v>1411</v>
      </c>
      <c r="C18369" t="s">
        <v>89</v>
      </c>
      <c r="D18369" t="s">
        <v>89</v>
      </c>
      <c r="E18369" t="s">
        <v>10343</v>
      </c>
      <c r="F18369" t="s">
        <v>89</v>
      </c>
      <c r="G18369" t="s">
        <v>89</v>
      </c>
      <c r="H18369" t="s">
        <v>93</v>
      </c>
    </row>
    <row r="18370" spans="1:8" x14ac:dyDescent="0.25">
      <c r="A18370" t="s">
        <v>526</v>
      </c>
      <c r="B18370" t="s">
        <v>4801</v>
      </c>
      <c r="C18370" t="s">
        <v>89</v>
      </c>
      <c r="D18370" t="s">
        <v>89</v>
      </c>
      <c r="E18370" t="s">
        <v>4131</v>
      </c>
      <c r="F18370" t="s">
        <v>89</v>
      </c>
      <c r="G18370" t="s">
        <v>89</v>
      </c>
      <c r="H18370" t="s">
        <v>93</v>
      </c>
    </row>
    <row r="18371" spans="1:8" x14ac:dyDescent="0.25">
      <c r="A18371" t="s">
        <v>526</v>
      </c>
      <c r="B18371" t="s">
        <v>1410</v>
      </c>
      <c r="C18371" t="s">
        <v>89</v>
      </c>
      <c r="D18371" t="s">
        <v>89</v>
      </c>
      <c r="E18371" t="s">
        <v>4059</v>
      </c>
      <c r="F18371" t="s">
        <v>89</v>
      </c>
      <c r="G18371" t="s">
        <v>89</v>
      </c>
      <c r="H18371" t="s">
        <v>93</v>
      </c>
    </row>
    <row r="18372" spans="1:8" x14ac:dyDescent="0.25">
      <c r="A18372" t="s">
        <v>526</v>
      </c>
      <c r="B18372" t="s">
        <v>4799</v>
      </c>
      <c r="C18372" t="s">
        <v>89</v>
      </c>
      <c r="D18372" t="s">
        <v>89</v>
      </c>
      <c r="E18372" t="s">
        <v>4056</v>
      </c>
      <c r="F18372" t="s">
        <v>89</v>
      </c>
      <c r="G18372" t="s">
        <v>89</v>
      </c>
      <c r="H18372" t="s">
        <v>93</v>
      </c>
    </row>
    <row r="18373" spans="1:8" x14ac:dyDescent="0.25">
      <c r="A18373" t="s">
        <v>526</v>
      </c>
      <c r="B18373" t="s">
        <v>1555</v>
      </c>
      <c r="C18373" t="s">
        <v>89</v>
      </c>
      <c r="D18373" t="s">
        <v>6123</v>
      </c>
      <c r="E18373" t="s">
        <v>4056</v>
      </c>
      <c r="F18373" t="s">
        <v>89</v>
      </c>
      <c r="G18373" t="s">
        <v>89</v>
      </c>
      <c r="H18373" t="s">
        <v>93</v>
      </c>
    </row>
    <row r="18374" spans="1:8" x14ac:dyDescent="0.25">
      <c r="A18374" t="s">
        <v>526</v>
      </c>
      <c r="B18374" t="s">
        <v>8218</v>
      </c>
      <c r="C18374" t="s">
        <v>89</v>
      </c>
      <c r="D18374" t="s">
        <v>89</v>
      </c>
      <c r="E18374" t="s">
        <v>4056</v>
      </c>
      <c r="F18374" t="s">
        <v>89</v>
      </c>
      <c r="G18374" t="s">
        <v>89</v>
      </c>
      <c r="H18374" t="s">
        <v>93</v>
      </c>
    </row>
    <row r="18375" spans="1:8" x14ac:dyDescent="0.25">
      <c r="A18375" t="s">
        <v>526</v>
      </c>
      <c r="B18375" t="s">
        <v>13247</v>
      </c>
      <c r="C18375" t="s">
        <v>89</v>
      </c>
      <c r="D18375" t="s">
        <v>89</v>
      </c>
      <c r="E18375" t="s">
        <v>10343</v>
      </c>
      <c r="F18375" t="s">
        <v>89</v>
      </c>
      <c r="G18375" t="s">
        <v>89</v>
      </c>
      <c r="H18375" t="s">
        <v>93</v>
      </c>
    </row>
    <row r="18376" spans="1:8" x14ac:dyDescent="0.25">
      <c r="A18376" t="s">
        <v>526</v>
      </c>
      <c r="B18376" t="s">
        <v>3177</v>
      </c>
      <c r="C18376" t="s">
        <v>89</v>
      </c>
      <c r="D18376" t="s">
        <v>89</v>
      </c>
      <c r="E18376" t="s">
        <v>10343</v>
      </c>
      <c r="F18376" t="s">
        <v>89</v>
      </c>
      <c r="G18376" t="s">
        <v>89</v>
      </c>
      <c r="H18376" t="s">
        <v>93</v>
      </c>
    </row>
    <row r="18377" spans="1:8" x14ac:dyDescent="0.25">
      <c r="A18377" t="s">
        <v>526</v>
      </c>
      <c r="B18377" t="s">
        <v>13248</v>
      </c>
      <c r="C18377" t="s">
        <v>89</v>
      </c>
      <c r="D18377" t="s">
        <v>89</v>
      </c>
      <c r="E18377" t="s">
        <v>4129</v>
      </c>
      <c r="F18377" t="s">
        <v>89</v>
      </c>
      <c r="G18377" t="s">
        <v>89</v>
      </c>
      <c r="H18377" t="s">
        <v>93</v>
      </c>
    </row>
    <row r="18378" spans="1:8" x14ac:dyDescent="0.25">
      <c r="A18378" t="s">
        <v>526</v>
      </c>
      <c r="B18378" t="s">
        <v>4039</v>
      </c>
      <c r="C18378" t="s">
        <v>89</v>
      </c>
      <c r="D18378" t="s">
        <v>13249</v>
      </c>
      <c r="E18378" t="s">
        <v>8644</v>
      </c>
      <c r="F18378" t="s">
        <v>89</v>
      </c>
      <c r="G18378" t="s">
        <v>89</v>
      </c>
      <c r="H18378" t="s">
        <v>93</v>
      </c>
    </row>
    <row r="18379" spans="1:8" x14ac:dyDescent="0.25">
      <c r="A18379" t="s">
        <v>526</v>
      </c>
      <c r="B18379" t="s">
        <v>13250</v>
      </c>
      <c r="C18379" t="s">
        <v>89</v>
      </c>
      <c r="D18379" t="s">
        <v>13251</v>
      </c>
      <c r="E18379" t="s">
        <v>4923</v>
      </c>
      <c r="F18379" t="s">
        <v>89</v>
      </c>
      <c r="G18379" t="s">
        <v>89</v>
      </c>
      <c r="H18379" t="s">
        <v>93</v>
      </c>
    </row>
    <row r="18380" spans="1:8" x14ac:dyDescent="0.25">
      <c r="A18380" t="s">
        <v>526</v>
      </c>
      <c r="B18380" t="s">
        <v>13238</v>
      </c>
      <c r="C18380" t="s">
        <v>89</v>
      </c>
      <c r="D18380" t="s">
        <v>13239</v>
      </c>
      <c r="E18380" t="s">
        <v>4081</v>
      </c>
      <c r="F18380" t="s">
        <v>89</v>
      </c>
      <c r="G18380" t="s">
        <v>89</v>
      </c>
      <c r="H18380" t="s">
        <v>93</v>
      </c>
    </row>
    <row r="18381" spans="1:8" x14ac:dyDescent="0.25">
      <c r="A18381" t="s">
        <v>526</v>
      </c>
      <c r="B18381" t="s">
        <v>13252</v>
      </c>
      <c r="C18381" t="s">
        <v>89</v>
      </c>
      <c r="D18381" t="s">
        <v>13239</v>
      </c>
      <c r="E18381" t="s">
        <v>13253</v>
      </c>
      <c r="F18381" t="s">
        <v>89</v>
      </c>
      <c r="G18381" t="s">
        <v>89</v>
      </c>
      <c r="H18381" t="s">
        <v>93</v>
      </c>
    </row>
    <row r="18382" spans="1:8" x14ac:dyDescent="0.25">
      <c r="A18382" t="s">
        <v>526</v>
      </c>
      <c r="B18382" t="s">
        <v>4797</v>
      </c>
      <c r="C18382" t="s">
        <v>89</v>
      </c>
      <c r="D18382" t="s">
        <v>89</v>
      </c>
      <c r="E18382" t="s">
        <v>10343</v>
      </c>
      <c r="F18382" t="s">
        <v>89</v>
      </c>
      <c r="G18382" t="s">
        <v>89</v>
      </c>
      <c r="H18382" t="s">
        <v>93</v>
      </c>
    </row>
    <row r="18383" spans="1:8" x14ac:dyDescent="0.25">
      <c r="A18383" t="s">
        <v>526</v>
      </c>
      <c r="B18383" t="s">
        <v>4802</v>
      </c>
      <c r="C18383" t="s">
        <v>89</v>
      </c>
      <c r="D18383" t="s">
        <v>89</v>
      </c>
      <c r="E18383" t="s">
        <v>4131</v>
      </c>
      <c r="F18383" t="s">
        <v>89</v>
      </c>
      <c r="G18383" t="s">
        <v>89</v>
      </c>
      <c r="H18383" t="s">
        <v>93</v>
      </c>
    </row>
    <row r="18384" spans="1:8" x14ac:dyDescent="0.25">
      <c r="A18384" t="s">
        <v>526</v>
      </c>
      <c r="B18384" t="s">
        <v>2253</v>
      </c>
      <c r="C18384" t="s">
        <v>89</v>
      </c>
      <c r="D18384" t="s">
        <v>89</v>
      </c>
      <c r="E18384" t="s">
        <v>4134</v>
      </c>
      <c r="F18384" t="s">
        <v>89</v>
      </c>
      <c r="G18384" t="s">
        <v>89</v>
      </c>
      <c r="H18384" t="s">
        <v>93</v>
      </c>
    </row>
    <row r="18385" spans="1:8" x14ac:dyDescent="0.25">
      <c r="A18385" t="s">
        <v>526</v>
      </c>
      <c r="B18385" t="s">
        <v>3184</v>
      </c>
      <c r="C18385" t="s">
        <v>89</v>
      </c>
      <c r="D18385" t="s">
        <v>89</v>
      </c>
      <c r="E18385" t="s">
        <v>4076</v>
      </c>
      <c r="F18385" t="s">
        <v>89</v>
      </c>
      <c r="G18385" t="s">
        <v>89</v>
      </c>
      <c r="H18385" t="s">
        <v>93</v>
      </c>
    </row>
    <row r="18386" spans="1:8" x14ac:dyDescent="0.25">
      <c r="A18386" t="s">
        <v>526</v>
      </c>
      <c r="B18386" t="s">
        <v>13254</v>
      </c>
      <c r="C18386" t="s">
        <v>89</v>
      </c>
      <c r="D18386" t="s">
        <v>89</v>
      </c>
      <c r="E18386" t="s">
        <v>4129</v>
      </c>
      <c r="F18386" t="s">
        <v>89</v>
      </c>
      <c r="G18386" t="s">
        <v>89</v>
      </c>
      <c r="H18386" t="s">
        <v>93</v>
      </c>
    </row>
    <row r="18387" spans="1:8" x14ac:dyDescent="0.25">
      <c r="A18387" t="s">
        <v>526</v>
      </c>
      <c r="B18387" t="s">
        <v>13240</v>
      </c>
      <c r="C18387" t="s">
        <v>89</v>
      </c>
      <c r="D18387" t="s">
        <v>89</v>
      </c>
      <c r="E18387" t="s">
        <v>4081</v>
      </c>
      <c r="F18387" t="s">
        <v>89</v>
      </c>
      <c r="G18387" t="s">
        <v>89</v>
      </c>
      <c r="H18387" t="s">
        <v>93</v>
      </c>
    </row>
    <row r="18388" spans="1:8" x14ac:dyDescent="0.25">
      <c r="A18388" t="s">
        <v>526</v>
      </c>
      <c r="B18388" t="s">
        <v>13255</v>
      </c>
      <c r="C18388" t="s">
        <v>89</v>
      </c>
      <c r="D18388" t="s">
        <v>89</v>
      </c>
      <c r="E18388" t="s">
        <v>4084</v>
      </c>
      <c r="F18388" t="s">
        <v>89</v>
      </c>
      <c r="G18388" t="s">
        <v>89</v>
      </c>
      <c r="H18388" t="s">
        <v>93</v>
      </c>
    </row>
    <row r="18389" spans="1:8" x14ac:dyDescent="0.25">
      <c r="A18389" t="s">
        <v>526</v>
      </c>
      <c r="B18389" t="s">
        <v>13256</v>
      </c>
      <c r="C18389" t="s">
        <v>89</v>
      </c>
      <c r="D18389" t="s">
        <v>13251</v>
      </c>
      <c r="E18389" t="s">
        <v>13257</v>
      </c>
      <c r="F18389" t="s">
        <v>89</v>
      </c>
      <c r="G18389" t="s">
        <v>89</v>
      </c>
      <c r="H18389" t="s">
        <v>93</v>
      </c>
    </row>
    <row r="18390" spans="1:8" x14ac:dyDescent="0.25">
      <c r="A18390" t="s">
        <v>526</v>
      </c>
      <c r="B18390" t="s">
        <v>13258</v>
      </c>
      <c r="C18390" t="s">
        <v>89</v>
      </c>
      <c r="D18390" t="s">
        <v>13251</v>
      </c>
      <c r="E18390" t="s">
        <v>13257</v>
      </c>
      <c r="F18390" t="s">
        <v>89</v>
      </c>
      <c r="G18390" t="s">
        <v>89</v>
      </c>
      <c r="H18390" t="s">
        <v>93</v>
      </c>
    </row>
    <row r="18391" spans="1:8" x14ac:dyDescent="0.25">
      <c r="A18391" t="s">
        <v>526</v>
      </c>
      <c r="B18391" t="s">
        <v>13259</v>
      </c>
      <c r="C18391" t="s">
        <v>89</v>
      </c>
      <c r="D18391" t="s">
        <v>13251</v>
      </c>
      <c r="E18391" t="s">
        <v>13257</v>
      </c>
      <c r="F18391" t="s">
        <v>89</v>
      </c>
      <c r="G18391" t="s">
        <v>89</v>
      </c>
      <c r="H18391" t="s">
        <v>93</v>
      </c>
    </row>
    <row r="18392" spans="1:8" x14ac:dyDescent="0.25">
      <c r="A18392" t="s">
        <v>526</v>
      </c>
      <c r="B18392" t="s">
        <v>13260</v>
      </c>
      <c r="C18392" t="s">
        <v>89</v>
      </c>
      <c r="D18392" t="s">
        <v>89</v>
      </c>
      <c r="E18392" t="s">
        <v>10292</v>
      </c>
      <c r="F18392" t="s">
        <v>89</v>
      </c>
      <c r="G18392" t="s">
        <v>89</v>
      </c>
      <c r="H18392" t="s">
        <v>93</v>
      </c>
    </row>
    <row r="18393" spans="1:8" x14ac:dyDescent="0.25">
      <c r="A18393" t="s">
        <v>526</v>
      </c>
      <c r="B18393" t="s">
        <v>13261</v>
      </c>
      <c r="C18393" t="s">
        <v>89</v>
      </c>
      <c r="D18393" t="s">
        <v>13251</v>
      </c>
      <c r="E18393" t="s">
        <v>1205</v>
      </c>
      <c r="F18393" t="s">
        <v>89</v>
      </c>
      <c r="G18393" t="s">
        <v>89</v>
      </c>
      <c r="H18393" t="s">
        <v>93</v>
      </c>
    </row>
    <row r="18394" spans="1:8" x14ac:dyDescent="0.25">
      <c r="A18394" t="s">
        <v>526</v>
      </c>
      <c r="B18394" t="s">
        <v>13262</v>
      </c>
      <c r="C18394" t="s">
        <v>89</v>
      </c>
      <c r="D18394" t="s">
        <v>89</v>
      </c>
      <c r="E18394" t="s">
        <v>1102</v>
      </c>
      <c r="F18394" t="s">
        <v>89</v>
      </c>
      <c r="G18394" t="s">
        <v>89</v>
      </c>
      <c r="H18394" t="s">
        <v>93</v>
      </c>
    </row>
    <row r="18395" spans="1:8" x14ac:dyDescent="0.25">
      <c r="A18395" t="s">
        <v>526</v>
      </c>
      <c r="B18395" t="s">
        <v>13263</v>
      </c>
      <c r="C18395" t="s">
        <v>89</v>
      </c>
      <c r="D18395" t="s">
        <v>89</v>
      </c>
      <c r="E18395" t="s">
        <v>1451</v>
      </c>
      <c r="F18395" t="s">
        <v>89</v>
      </c>
      <c r="G18395" t="s">
        <v>89</v>
      </c>
      <c r="H18395" t="s">
        <v>93</v>
      </c>
    </row>
    <row r="18396" spans="1:8" x14ac:dyDescent="0.25">
      <c r="A18396" t="s">
        <v>526</v>
      </c>
      <c r="B18396" t="s">
        <v>13264</v>
      </c>
      <c r="C18396" t="s">
        <v>89</v>
      </c>
      <c r="D18396" t="s">
        <v>89</v>
      </c>
      <c r="E18396" t="s">
        <v>4081</v>
      </c>
      <c r="F18396" t="s">
        <v>89</v>
      </c>
      <c r="G18396" t="s">
        <v>89</v>
      </c>
      <c r="H18396" t="s">
        <v>93</v>
      </c>
    </row>
    <row r="18397" spans="1:8" x14ac:dyDescent="0.25">
      <c r="A18397" t="s">
        <v>526</v>
      </c>
      <c r="B18397" t="s">
        <v>13265</v>
      </c>
      <c r="C18397" t="s">
        <v>89</v>
      </c>
      <c r="D18397" t="s">
        <v>13266</v>
      </c>
      <c r="E18397" t="s">
        <v>1485</v>
      </c>
      <c r="F18397" t="s">
        <v>89</v>
      </c>
      <c r="G18397" t="s">
        <v>89</v>
      </c>
      <c r="H18397" t="s">
        <v>93</v>
      </c>
    </row>
    <row r="18398" spans="1:8" x14ac:dyDescent="0.25">
      <c r="A18398" t="s">
        <v>526</v>
      </c>
      <c r="B18398" t="s">
        <v>13267</v>
      </c>
      <c r="C18398" t="s">
        <v>89</v>
      </c>
      <c r="D18398" t="s">
        <v>13251</v>
      </c>
      <c r="E18398" t="s">
        <v>13257</v>
      </c>
      <c r="F18398" t="s">
        <v>89</v>
      </c>
      <c r="G18398" t="s">
        <v>89</v>
      </c>
      <c r="H18398" t="s">
        <v>93</v>
      </c>
    </row>
    <row r="18399" spans="1:8" x14ac:dyDescent="0.25">
      <c r="A18399" t="s">
        <v>526</v>
      </c>
      <c r="B18399" t="s">
        <v>13268</v>
      </c>
      <c r="C18399" t="s">
        <v>89</v>
      </c>
      <c r="D18399" t="s">
        <v>13251</v>
      </c>
      <c r="E18399" t="s">
        <v>13257</v>
      </c>
      <c r="F18399" t="s">
        <v>89</v>
      </c>
      <c r="G18399" t="s">
        <v>89</v>
      </c>
      <c r="H18399" t="s">
        <v>93</v>
      </c>
    </row>
    <row r="18400" spans="1:8" x14ac:dyDescent="0.25">
      <c r="A18400" t="s">
        <v>526</v>
      </c>
      <c r="B18400" t="s">
        <v>13269</v>
      </c>
      <c r="C18400" t="s">
        <v>89</v>
      </c>
      <c r="D18400" t="s">
        <v>13251</v>
      </c>
      <c r="E18400" t="s">
        <v>4095</v>
      </c>
      <c r="F18400" t="s">
        <v>89</v>
      </c>
      <c r="G18400" t="s">
        <v>89</v>
      </c>
      <c r="H18400" t="s">
        <v>93</v>
      </c>
    </row>
    <row r="18401" spans="1:8" x14ac:dyDescent="0.25">
      <c r="A18401" t="s">
        <v>526</v>
      </c>
      <c r="B18401" t="s">
        <v>13270</v>
      </c>
      <c r="C18401" t="s">
        <v>89</v>
      </c>
      <c r="D18401" t="s">
        <v>13271</v>
      </c>
      <c r="E18401" t="s">
        <v>13272</v>
      </c>
      <c r="F18401" t="s">
        <v>89</v>
      </c>
      <c r="G18401" t="s">
        <v>89</v>
      </c>
      <c r="H18401" t="s">
        <v>93</v>
      </c>
    </row>
    <row r="18402" spans="1:8" x14ac:dyDescent="0.25">
      <c r="A18402" t="s">
        <v>526</v>
      </c>
      <c r="B18402" t="s">
        <v>13273</v>
      </c>
      <c r="C18402" t="s">
        <v>89</v>
      </c>
      <c r="D18402" t="s">
        <v>89</v>
      </c>
      <c r="E18402" t="s">
        <v>2428</v>
      </c>
      <c r="F18402" t="s">
        <v>89</v>
      </c>
      <c r="G18402" t="s">
        <v>89</v>
      </c>
      <c r="H18402" t="s">
        <v>93</v>
      </c>
    </row>
    <row r="18403" spans="1:8" x14ac:dyDescent="0.25">
      <c r="A18403" t="s">
        <v>526</v>
      </c>
      <c r="B18403" t="s">
        <v>7950</v>
      </c>
      <c r="C18403" t="s">
        <v>89</v>
      </c>
      <c r="D18403" t="s">
        <v>13274</v>
      </c>
      <c r="E18403" t="s">
        <v>13275</v>
      </c>
      <c r="F18403" t="s">
        <v>89</v>
      </c>
      <c r="G18403" t="s">
        <v>89</v>
      </c>
      <c r="H18403" t="s">
        <v>93</v>
      </c>
    </row>
    <row r="18404" spans="1:8" x14ac:dyDescent="0.25">
      <c r="A18404" t="s">
        <v>526</v>
      </c>
      <c r="B18404" t="s">
        <v>3110</v>
      </c>
      <c r="C18404" t="s">
        <v>89</v>
      </c>
      <c r="D18404" t="s">
        <v>89</v>
      </c>
      <c r="E18404" t="s">
        <v>13235</v>
      </c>
      <c r="F18404" t="s">
        <v>89</v>
      </c>
      <c r="G18404" t="s">
        <v>89</v>
      </c>
      <c r="H18404" t="s">
        <v>93</v>
      </c>
    </row>
    <row r="18405" spans="1:8" x14ac:dyDescent="0.25">
      <c r="A18405" t="s">
        <v>526</v>
      </c>
      <c r="B18405" t="s">
        <v>13276</v>
      </c>
      <c r="C18405" t="s">
        <v>89</v>
      </c>
      <c r="D18405" t="s">
        <v>89</v>
      </c>
      <c r="E18405" t="s">
        <v>4084</v>
      </c>
      <c r="F18405" t="s">
        <v>89</v>
      </c>
      <c r="G18405" t="s">
        <v>89</v>
      </c>
      <c r="H18405" t="s">
        <v>93</v>
      </c>
    </row>
    <row r="18406" spans="1:8" x14ac:dyDescent="0.25">
      <c r="A18406" t="s">
        <v>526</v>
      </c>
      <c r="B18406" t="s">
        <v>13277</v>
      </c>
      <c r="C18406" t="s">
        <v>89</v>
      </c>
      <c r="D18406" t="s">
        <v>89</v>
      </c>
      <c r="E18406" t="s">
        <v>8641</v>
      </c>
      <c r="F18406" t="s">
        <v>89</v>
      </c>
      <c r="G18406" t="s">
        <v>89</v>
      </c>
      <c r="H18406" t="s">
        <v>93</v>
      </c>
    </row>
    <row r="18407" spans="1:8" x14ac:dyDescent="0.25">
      <c r="A18407" t="s">
        <v>526</v>
      </c>
      <c r="B18407" t="s">
        <v>13278</v>
      </c>
      <c r="C18407" t="s">
        <v>89</v>
      </c>
      <c r="D18407" t="s">
        <v>89</v>
      </c>
      <c r="E18407" t="s">
        <v>4084</v>
      </c>
      <c r="F18407" t="s">
        <v>89</v>
      </c>
      <c r="G18407" t="s">
        <v>89</v>
      </c>
      <c r="H18407" t="s">
        <v>93</v>
      </c>
    </row>
    <row r="18408" spans="1:8" x14ac:dyDescent="0.25">
      <c r="A18408" t="s">
        <v>526</v>
      </c>
      <c r="B18408" t="s">
        <v>1198</v>
      </c>
      <c r="C18408" t="s">
        <v>89</v>
      </c>
      <c r="D18408" t="s">
        <v>89</v>
      </c>
      <c r="E18408" t="s">
        <v>1218</v>
      </c>
      <c r="F18408" t="s">
        <v>89</v>
      </c>
      <c r="G18408" t="s">
        <v>89</v>
      </c>
      <c r="H18408" t="s">
        <v>93</v>
      </c>
    </row>
    <row r="18409" spans="1:8" x14ac:dyDescent="0.25">
      <c r="A18409" t="s">
        <v>526</v>
      </c>
      <c r="B18409" t="s">
        <v>1726</v>
      </c>
      <c r="C18409" t="s">
        <v>89</v>
      </c>
      <c r="D18409" t="s">
        <v>89</v>
      </c>
      <c r="E18409" t="s">
        <v>1218</v>
      </c>
      <c r="F18409" t="s">
        <v>89</v>
      </c>
      <c r="G18409" t="s">
        <v>89</v>
      </c>
      <c r="H18409" t="s">
        <v>93</v>
      </c>
    </row>
    <row r="18410" spans="1:8" x14ac:dyDescent="0.25">
      <c r="A18410" t="s">
        <v>526</v>
      </c>
      <c r="B18410" t="s">
        <v>1266</v>
      </c>
      <c r="C18410" t="s">
        <v>89</v>
      </c>
      <c r="D18410" t="s">
        <v>89</v>
      </c>
      <c r="E18410" t="s">
        <v>1267</v>
      </c>
      <c r="F18410" t="s">
        <v>89</v>
      </c>
      <c r="G18410" t="s">
        <v>89</v>
      </c>
      <c r="H18410" t="s">
        <v>93</v>
      </c>
    </row>
    <row r="18411" spans="1:8" x14ac:dyDescent="0.25">
      <c r="A18411" t="s">
        <v>526</v>
      </c>
      <c r="B18411" t="s">
        <v>1200</v>
      </c>
      <c r="C18411" t="s">
        <v>89</v>
      </c>
      <c r="D18411" t="s">
        <v>89</v>
      </c>
      <c r="E18411" t="s">
        <v>1131</v>
      </c>
      <c r="F18411" t="s">
        <v>89</v>
      </c>
      <c r="G18411" t="s">
        <v>89</v>
      </c>
      <c r="H18411" t="s">
        <v>93</v>
      </c>
    </row>
    <row r="18412" spans="1:8" x14ac:dyDescent="0.25">
      <c r="A18412" t="s">
        <v>526</v>
      </c>
      <c r="B18412" t="s">
        <v>1130</v>
      </c>
      <c r="C18412" t="s">
        <v>89</v>
      </c>
      <c r="D18412" t="s">
        <v>89</v>
      </c>
      <c r="E18412" t="s">
        <v>1202</v>
      </c>
      <c r="F18412" t="s">
        <v>89</v>
      </c>
      <c r="G18412" t="s">
        <v>89</v>
      </c>
      <c r="H18412" t="s">
        <v>93</v>
      </c>
    </row>
    <row r="18413" spans="1:8" x14ac:dyDescent="0.25">
      <c r="A18413" t="s">
        <v>526</v>
      </c>
      <c r="B18413" t="s">
        <v>1232</v>
      </c>
      <c r="C18413" t="s">
        <v>89</v>
      </c>
      <c r="D18413" t="s">
        <v>89</v>
      </c>
      <c r="E18413" t="s">
        <v>4076</v>
      </c>
      <c r="F18413" t="s">
        <v>89</v>
      </c>
      <c r="G18413" t="s">
        <v>89</v>
      </c>
      <c r="H18413" t="s">
        <v>93</v>
      </c>
    </row>
    <row r="18414" spans="1:8" x14ac:dyDescent="0.25">
      <c r="A18414" t="s">
        <v>526</v>
      </c>
      <c r="B18414" t="s">
        <v>1530</v>
      </c>
      <c r="C18414" t="s">
        <v>89</v>
      </c>
      <c r="D18414" t="s">
        <v>89</v>
      </c>
      <c r="E18414" t="s">
        <v>4134</v>
      </c>
      <c r="F18414" t="s">
        <v>89</v>
      </c>
      <c r="G18414" t="s">
        <v>89</v>
      </c>
      <c r="H18414" t="s">
        <v>93</v>
      </c>
    </row>
    <row r="18415" spans="1:8" x14ac:dyDescent="0.25">
      <c r="A18415" t="s">
        <v>526</v>
      </c>
      <c r="B18415" t="s">
        <v>1138</v>
      </c>
      <c r="C18415" t="s">
        <v>89</v>
      </c>
      <c r="D18415" t="s">
        <v>89</v>
      </c>
      <c r="E18415" t="s">
        <v>1139</v>
      </c>
      <c r="F18415" t="s">
        <v>89</v>
      </c>
      <c r="G18415" t="s">
        <v>89</v>
      </c>
      <c r="H18415" t="s">
        <v>93</v>
      </c>
    </row>
    <row r="18416" spans="1:8" x14ac:dyDescent="0.25">
      <c r="A18416" t="s">
        <v>527</v>
      </c>
      <c r="B18416" t="s">
        <v>1329</v>
      </c>
      <c r="C18416" t="s">
        <v>89</v>
      </c>
      <c r="D18416" t="s">
        <v>13279</v>
      </c>
      <c r="E18416" t="s">
        <v>2665</v>
      </c>
      <c r="F18416" t="s">
        <v>89</v>
      </c>
      <c r="G18416" t="s">
        <v>89</v>
      </c>
      <c r="H18416" t="s">
        <v>93</v>
      </c>
    </row>
    <row r="18417" spans="1:8" x14ac:dyDescent="0.25">
      <c r="A18417" t="s">
        <v>527</v>
      </c>
      <c r="B18417" t="s">
        <v>13280</v>
      </c>
      <c r="C18417" t="s">
        <v>89</v>
      </c>
      <c r="D18417" t="s">
        <v>13281</v>
      </c>
      <c r="E18417" t="s">
        <v>13282</v>
      </c>
      <c r="F18417" t="s">
        <v>89</v>
      </c>
      <c r="G18417" t="s">
        <v>89</v>
      </c>
      <c r="H18417" t="s">
        <v>93</v>
      </c>
    </row>
    <row r="18418" spans="1:8" x14ac:dyDescent="0.25">
      <c r="A18418" t="s">
        <v>527</v>
      </c>
      <c r="B18418" t="s">
        <v>13283</v>
      </c>
      <c r="C18418" t="s">
        <v>89</v>
      </c>
      <c r="D18418" t="s">
        <v>89</v>
      </c>
      <c r="E18418" t="s">
        <v>6836</v>
      </c>
      <c r="F18418" t="s">
        <v>89</v>
      </c>
      <c r="G18418" t="s">
        <v>89</v>
      </c>
      <c r="H18418" t="s">
        <v>93</v>
      </c>
    </row>
    <row r="18419" spans="1:8" x14ac:dyDescent="0.25">
      <c r="A18419" t="s">
        <v>527</v>
      </c>
      <c r="B18419" t="s">
        <v>1409</v>
      </c>
      <c r="C18419" t="s">
        <v>89</v>
      </c>
      <c r="D18419" t="s">
        <v>89</v>
      </c>
      <c r="E18419" t="s">
        <v>2665</v>
      </c>
      <c r="F18419" t="s">
        <v>89</v>
      </c>
      <c r="G18419" t="s">
        <v>89</v>
      </c>
      <c r="H18419" t="s">
        <v>93</v>
      </c>
    </row>
    <row r="18420" spans="1:8" x14ac:dyDescent="0.25">
      <c r="A18420" t="s">
        <v>527</v>
      </c>
      <c r="B18420" t="s">
        <v>3254</v>
      </c>
      <c r="C18420" t="s">
        <v>89</v>
      </c>
      <c r="D18420" t="s">
        <v>89</v>
      </c>
      <c r="E18420" t="s">
        <v>2665</v>
      </c>
      <c r="F18420" t="s">
        <v>89</v>
      </c>
      <c r="G18420" t="s">
        <v>89</v>
      </c>
      <c r="H18420" t="s">
        <v>93</v>
      </c>
    </row>
    <row r="18421" spans="1:8" x14ac:dyDescent="0.25">
      <c r="A18421" t="s">
        <v>527</v>
      </c>
      <c r="B18421" t="s">
        <v>8951</v>
      </c>
      <c r="C18421" t="s">
        <v>89</v>
      </c>
      <c r="D18421" t="s">
        <v>89</v>
      </c>
      <c r="E18421" t="s">
        <v>13284</v>
      </c>
      <c r="F18421" t="s">
        <v>89</v>
      </c>
      <c r="G18421" t="s">
        <v>89</v>
      </c>
      <c r="H18421" t="s">
        <v>93</v>
      </c>
    </row>
    <row r="18422" spans="1:8" x14ac:dyDescent="0.25">
      <c r="A18422" t="s">
        <v>527</v>
      </c>
      <c r="B18422" t="s">
        <v>13285</v>
      </c>
      <c r="C18422" t="s">
        <v>89</v>
      </c>
      <c r="D18422" t="s">
        <v>89</v>
      </c>
      <c r="E18422" t="s">
        <v>2665</v>
      </c>
      <c r="F18422" t="s">
        <v>89</v>
      </c>
      <c r="G18422" t="s">
        <v>89</v>
      </c>
      <c r="H18422" t="s">
        <v>93</v>
      </c>
    </row>
    <row r="18423" spans="1:8" x14ac:dyDescent="0.25">
      <c r="A18423" t="s">
        <v>527</v>
      </c>
      <c r="B18423" t="s">
        <v>13286</v>
      </c>
      <c r="C18423" t="s">
        <v>89</v>
      </c>
      <c r="D18423" t="s">
        <v>89</v>
      </c>
      <c r="E18423" t="s">
        <v>1371</v>
      </c>
      <c r="F18423" t="s">
        <v>89</v>
      </c>
      <c r="G18423" t="s">
        <v>89</v>
      </c>
      <c r="H18423" t="s">
        <v>93</v>
      </c>
    </row>
    <row r="18424" spans="1:8" x14ac:dyDescent="0.25">
      <c r="A18424" t="s">
        <v>527</v>
      </c>
      <c r="B18424" t="s">
        <v>1197</v>
      </c>
      <c r="C18424" t="s">
        <v>89</v>
      </c>
      <c r="D18424" t="s">
        <v>89</v>
      </c>
      <c r="E18424" t="s">
        <v>13287</v>
      </c>
      <c r="F18424" t="s">
        <v>89</v>
      </c>
      <c r="G18424" t="s">
        <v>89</v>
      </c>
      <c r="H18424" t="s">
        <v>93</v>
      </c>
    </row>
    <row r="18425" spans="1:8" x14ac:dyDescent="0.25">
      <c r="A18425" t="s">
        <v>527</v>
      </c>
      <c r="B18425" t="s">
        <v>7950</v>
      </c>
      <c r="C18425" t="s">
        <v>89</v>
      </c>
      <c r="D18425" t="s">
        <v>89</v>
      </c>
      <c r="E18425" t="s">
        <v>8777</v>
      </c>
      <c r="F18425" t="s">
        <v>89</v>
      </c>
      <c r="G18425" t="s">
        <v>89</v>
      </c>
      <c r="H18425" t="s">
        <v>93</v>
      </c>
    </row>
    <row r="18426" spans="1:8" x14ac:dyDescent="0.25">
      <c r="A18426" t="s">
        <v>527</v>
      </c>
      <c r="B18426" t="s">
        <v>1706</v>
      </c>
      <c r="C18426" t="s">
        <v>89</v>
      </c>
      <c r="D18426" t="s">
        <v>13288</v>
      </c>
      <c r="E18426" t="s">
        <v>2665</v>
      </c>
      <c r="F18426" t="s">
        <v>89</v>
      </c>
      <c r="G18426" t="s">
        <v>89</v>
      </c>
      <c r="H18426" t="s">
        <v>93</v>
      </c>
    </row>
    <row r="18427" spans="1:8" x14ac:dyDescent="0.25">
      <c r="A18427" t="s">
        <v>527</v>
      </c>
      <c r="B18427" t="s">
        <v>8156</v>
      </c>
      <c r="C18427" t="s">
        <v>89</v>
      </c>
      <c r="D18427" t="s">
        <v>13289</v>
      </c>
      <c r="E18427" t="s">
        <v>2665</v>
      </c>
      <c r="F18427" t="s">
        <v>89</v>
      </c>
      <c r="G18427" t="s">
        <v>89</v>
      </c>
      <c r="H18427" t="s">
        <v>93</v>
      </c>
    </row>
    <row r="18428" spans="1:8" x14ac:dyDescent="0.25">
      <c r="A18428" t="s">
        <v>527</v>
      </c>
      <c r="B18428" t="s">
        <v>3254</v>
      </c>
      <c r="C18428" t="s">
        <v>89</v>
      </c>
      <c r="D18428" t="s">
        <v>89</v>
      </c>
      <c r="E18428" t="s">
        <v>2665</v>
      </c>
      <c r="F18428" t="s">
        <v>89</v>
      </c>
      <c r="G18428" t="s">
        <v>89</v>
      </c>
      <c r="H18428" t="s">
        <v>93</v>
      </c>
    </row>
    <row r="18429" spans="1:8" x14ac:dyDescent="0.25">
      <c r="A18429" t="s">
        <v>527</v>
      </c>
      <c r="B18429" t="s">
        <v>3746</v>
      </c>
      <c r="C18429" t="s">
        <v>89</v>
      </c>
      <c r="D18429" t="s">
        <v>89</v>
      </c>
      <c r="E18429" t="s">
        <v>2665</v>
      </c>
      <c r="F18429" t="s">
        <v>89</v>
      </c>
      <c r="G18429" t="s">
        <v>89</v>
      </c>
      <c r="H18429" t="s">
        <v>93</v>
      </c>
    </row>
    <row r="18430" spans="1:8" x14ac:dyDescent="0.25">
      <c r="A18430" t="s">
        <v>527</v>
      </c>
      <c r="B18430" t="s">
        <v>13290</v>
      </c>
      <c r="C18430" t="s">
        <v>89</v>
      </c>
      <c r="D18430" t="s">
        <v>89</v>
      </c>
      <c r="E18430" t="s">
        <v>2665</v>
      </c>
      <c r="F18430" t="s">
        <v>89</v>
      </c>
      <c r="G18430" t="s">
        <v>89</v>
      </c>
      <c r="H18430" t="s">
        <v>93</v>
      </c>
    </row>
    <row r="18431" spans="1:8" x14ac:dyDescent="0.25">
      <c r="A18431" t="s">
        <v>527</v>
      </c>
      <c r="B18431" t="s">
        <v>4797</v>
      </c>
      <c r="C18431" t="s">
        <v>89</v>
      </c>
      <c r="D18431" t="s">
        <v>89</v>
      </c>
      <c r="E18431" t="s">
        <v>2665</v>
      </c>
      <c r="F18431" t="s">
        <v>89</v>
      </c>
      <c r="G18431" t="s">
        <v>89</v>
      </c>
      <c r="H18431" t="s">
        <v>93</v>
      </c>
    </row>
    <row r="18432" spans="1:8" x14ac:dyDescent="0.25">
      <c r="A18432" t="s">
        <v>527</v>
      </c>
      <c r="B18432" t="s">
        <v>1329</v>
      </c>
      <c r="C18432" t="s">
        <v>89</v>
      </c>
      <c r="D18432" t="s">
        <v>13279</v>
      </c>
      <c r="E18432" t="s">
        <v>2665</v>
      </c>
      <c r="F18432" t="s">
        <v>89</v>
      </c>
      <c r="G18432" t="s">
        <v>89</v>
      </c>
      <c r="H18432" t="s">
        <v>93</v>
      </c>
    </row>
    <row r="18433" spans="1:8" x14ac:dyDescent="0.25">
      <c r="A18433" t="s">
        <v>527</v>
      </c>
      <c r="B18433" t="s">
        <v>1409</v>
      </c>
      <c r="C18433" t="s">
        <v>89</v>
      </c>
      <c r="D18433" t="s">
        <v>89</v>
      </c>
      <c r="E18433" t="s">
        <v>2665</v>
      </c>
      <c r="F18433" t="s">
        <v>89</v>
      </c>
      <c r="G18433" t="s">
        <v>89</v>
      </c>
      <c r="H18433" t="s">
        <v>93</v>
      </c>
    </row>
    <row r="18434" spans="1:8" x14ac:dyDescent="0.25">
      <c r="A18434" t="s">
        <v>527</v>
      </c>
      <c r="B18434" t="s">
        <v>13283</v>
      </c>
      <c r="C18434" t="s">
        <v>89</v>
      </c>
      <c r="D18434" t="s">
        <v>89</v>
      </c>
      <c r="E18434" t="s">
        <v>6836</v>
      </c>
      <c r="F18434" t="s">
        <v>89</v>
      </c>
      <c r="G18434" t="s">
        <v>89</v>
      </c>
      <c r="H18434" t="s">
        <v>93</v>
      </c>
    </row>
    <row r="18435" spans="1:8" x14ac:dyDescent="0.25">
      <c r="A18435" t="s">
        <v>527</v>
      </c>
      <c r="B18435" t="s">
        <v>4039</v>
      </c>
      <c r="C18435" t="s">
        <v>89</v>
      </c>
      <c r="D18435" t="s">
        <v>13281</v>
      </c>
      <c r="E18435" t="s">
        <v>13291</v>
      </c>
      <c r="F18435" t="s">
        <v>89</v>
      </c>
      <c r="G18435" t="s">
        <v>89</v>
      </c>
      <c r="H18435" t="s">
        <v>93</v>
      </c>
    </row>
    <row r="18436" spans="1:8" x14ac:dyDescent="0.25">
      <c r="A18436" t="s">
        <v>527</v>
      </c>
      <c r="B18436" t="s">
        <v>13280</v>
      </c>
      <c r="C18436" t="s">
        <v>89</v>
      </c>
      <c r="D18436" t="s">
        <v>13281</v>
      </c>
      <c r="E18436" t="s">
        <v>13282</v>
      </c>
      <c r="F18436" t="s">
        <v>89</v>
      </c>
      <c r="G18436" t="s">
        <v>89</v>
      </c>
      <c r="H18436" t="s">
        <v>93</v>
      </c>
    </row>
    <row r="18437" spans="1:8" x14ac:dyDescent="0.25">
      <c r="A18437" t="s">
        <v>527</v>
      </c>
      <c r="B18437" t="s">
        <v>13292</v>
      </c>
      <c r="C18437" t="s">
        <v>89</v>
      </c>
      <c r="D18437" t="s">
        <v>13289</v>
      </c>
      <c r="E18437" t="s">
        <v>13282</v>
      </c>
      <c r="F18437" t="s">
        <v>89</v>
      </c>
      <c r="G18437" t="s">
        <v>89</v>
      </c>
      <c r="H18437" t="s">
        <v>93</v>
      </c>
    </row>
    <row r="18438" spans="1:8" x14ac:dyDescent="0.25">
      <c r="A18438" t="s">
        <v>527</v>
      </c>
      <c r="B18438" t="s">
        <v>13293</v>
      </c>
      <c r="C18438" t="s">
        <v>89</v>
      </c>
      <c r="D18438" t="s">
        <v>89</v>
      </c>
      <c r="E18438" t="s">
        <v>2179</v>
      </c>
      <c r="F18438" t="s">
        <v>89</v>
      </c>
      <c r="G18438" t="s">
        <v>89</v>
      </c>
      <c r="H18438" t="s">
        <v>93</v>
      </c>
    </row>
    <row r="18439" spans="1:8" x14ac:dyDescent="0.25">
      <c r="A18439" t="s">
        <v>527</v>
      </c>
      <c r="B18439" t="s">
        <v>2814</v>
      </c>
      <c r="C18439" t="s">
        <v>89</v>
      </c>
      <c r="D18439" t="s">
        <v>89</v>
      </c>
      <c r="E18439" t="s">
        <v>2179</v>
      </c>
      <c r="F18439" t="s">
        <v>89</v>
      </c>
      <c r="G18439" t="s">
        <v>89</v>
      </c>
      <c r="H18439" t="s">
        <v>93</v>
      </c>
    </row>
    <row r="18440" spans="1:8" x14ac:dyDescent="0.25">
      <c r="A18440" t="s">
        <v>527</v>
      </c>
      <c r="B18440" t="s">
        <v>13294</v>
      </c>
      <c r="C18440" t="s">
        <v>89</v>
      </c>
      <c r="D18440" t="s">
        <v>89</v>
      </c>
      <c r="E18440" t="s">
        <v>13282</v>
      </c>
      <c r="F18440" t="s">
        <v>89</v>
      </c>
      <c r="G18440" t="s">
        <v>89</v>
      </c>
      <c r="H18440" t="s">
        <v>93</v>
      </c>
    </row>
    <row r="18441" spans="1:8" x14ac:dyDescent="0.25">
      <c r="A18441" t="s">
        <v>527</v>
      </c>
      <c r="B18441" t="s">
        <v>13295</v>
      </c>
      <c r="C18441" t="s">
        <v>89</v>
      </c>
      <c r="D18441" t="s">
        <v>89</v>
      </c>
      <c r="E18441" t="s">
        <v>2179</v>
      </c>
      <c r="F18441" t="s">
        <v>89</v>
      </c>
      <c r="G18441" t="s">
        <v>89</v>
      </c>
      <c r="H18441" t="s">
        <v>93</v>
      </c>
    </row>
    <row r="18442" spans="1:8" x14ac:dyDescent="0.25">
      <c r="A18442" t="s">
        <v>527</v>
      </c>
      <c r="B18442" t="s">
        <v>13296</v>
      </c>
      <c r="C18442" t="s">
        <v>89</v>
      </c>
      <c r="D18442" t="s">
        <v>89</v>
      </c>
      <c r="E18442" t="s">
        <v>2179</v>
      </c>
      <c r="F18442" t="s">
        <v>89</v>
      </c>
      <c r="G18442" t="s">
        <v>89</v>
      </c>
      <c r="H18442" t="s">
        <v>93</v>
      </c>
    </row>
    <row r="18443" spans="1:8" x14ac:dyDescent="0.25">
      <c r="A18443" t="s">
        <v>527</v>
      </c>
      <c r="B18443" t="s">
        <v>13297</v>
      </c>
      <c r="C18443" t="s">
        <v>89</v>
      </c>
      <c r="D18443" t="s">
        <v>89</v>
      </c>
      <c r="E18443" t="s">
        <v>13282</v>
      </c>
      <c r="F18443" t="s">
        <v>89</v>
      </c>
      <c r="G18443" t="s">
        <v>89</v>
      </c>
      <c r="H18443" t="s">
        <v>93</v>
      </c>
    </row>
    <row r="18444" spans="1:8" x14ac:dyDescent="0.25">
      <c r="A18444" t="s">
        <v>527</v>
      </c>
      <c r="B18444" t="s">
        <v>13298</v>
      </c>
      <c r="C18444" t="s">
        <v>89</v>
      </c>
      <c r="D18444" t="s">
        <v>13288</v>
      </c>
      <c r="E18444" t="s">
        <v>6217</v>
      </c>
      <c r="F18444" t="s">
        <v>89</v>
      </c>
      <c r="G18444" t="s">
        <v>89</v>
      </c>
      <c r="H18444" t="s">
        <v>93</v>
      </c>
    </row>
    <row r="18445" spans="1:8" x14ac:dyDescent="0.25">
      <c r="A18445" t="s">
        <v>527</v>
      </c>
      <c r="B18445" t="s">
        <v>13299</v>
      </c>
      <c r="C18445" t="s">
        <v>89</v>
      </c>
      <c r="D18445" t="s">
        <v>89</v>
      </c>
      <c r="E18445" t="s">
        <v>1094</v>
      </c>
      <c r="F18445" t="s">
        <v>89</v>
      </c>
      <c r="G18445" t="s">
        <v>89</v>
      </c>
      <c r="H18445" t="s">
        <v>93</v>
      </c>
    </row>
    <row r="18446" spans="1:8" x14ac:dyDescent="0.25">
      <c r="A18446" t="s">
        <v>527</v>
      </c>
      <c r="B18446" t="s">
        <v>13300</v>
      </c>
      <c r="C18446" t="s">
        <v>89</v>
      </c>
      <c r="D18446" t="s">
        <v>89</v>
      </c>
      <c r="E18446" t="s">
        <v>6836</v>
      </c>
      <c r="F18446" t="s">
        <v>89</v>
      </c>
      <c r="G18446" t="s">
        <v>89</v>
      </c>
      <c r="H18446" t="s">
        <v>93</v>
      </c>
    </row>
    <row r="18447" spans="1:8" x14ac:dyDescent="0.25">
      <c r="A18447" t="s">
        <v>527</v>
      </c>
      <c r="B18447" t="s">
        <v>13301</v>
      </c>
      <c r="C18447" t="s">
        <v>89</v>
      </c>
      <c r="D18447" t="s">
        <v>89</v>
      </c>
      <c r="E18447" t="s">
        <v>6364</v>
      </c>
      <c r="F18447" t="s">
        <v>89</v>
      </c>
      <c r="G18447" t="s">
        <v>89</v>
      </c>
      <c r="H18447" t="s">
        <v>93</v>
      </c>
    </row>
    <row r="18448" spans="1:8" x14ac:dyDescent="0.25">
      <c r="A18448" t="s">
        <v>527</v>
      </c>
      <c r="B18448" t="s">
        <v>13302</v>
      </c>
      <c r="C18448" t="s">
        <v>89</v>
      </c>
      <c r="D18448" t="s">
        <v>89</v>
      </c>
      <c r="E18448" t="s">
        <v>6836</v>
      </c>
      <c r="F18448" t="s">
        <v>89</v>
      </c>
      <c r="G18448" t="s">
        <v>89</v>
      </c>
      <c r="H18448" t="s">
        <v>93</v>
      </c>
    </row>
    <row r="18449" spans="1:8" x14ac:dyDescent="0.25">
      <c r="A18449" t="s">
        <v>527</v>
      </c>
      <c r="B18449" t="s">
        <v>4136</v>
      </c>
      <c r="C18449" t="s">
        <v>89</v>
      </c>
      <c r="D18449" t="s">
        <v>89</v>
      </c>
      <c r="E18449" t="s">
        <v>6364</v>
      </c>
      <c r="F18449" t="s">
        <v>89</v>
      </c>
      <c r="G18449" t="s">
        <v>89</v>
      </c>
      <c r="H18449" t="s">
        <v>93</v>
      </c>
    </row>
    <row r="18450" spans="1:8" x14ac:dyDescent="0.25">
      <c r="A18450" t="s">
        <v>527</v>
      </c>
      <c r="B18450" t="s">
        <v>13303</v>
      </c>
      <c r="C18450" t="s">
        <v>89</v>
      </c>
      <c r="D18450" t="s">
        <v>89</v>
      </c>
      <c r="E18450" t="s">
        <v>1094</v>
      </c>
      <c r="F18450" t="s">
        <v>89</v>
      </c>
      <c r="G18450" t="s">
        <v>89</v>
      </c>
      <c r="H18450" t="s">
        <v>93</v>
      </c>
    </row>
    <row r="18451" spans="1:8" x14ac:dyDescent="0.25">
      <c r="A18451" t="s">
        <v>527</v>
      </c>
      <c r="B18451" t="s">
        <v>13304</v>
      </c>
      <c r="C18451" t="s">
        <v>89</v>
      </c>
      <c r="D18451" t="s">
        <v>89</v>
      </c>
      <c r="E18451" t="s">
        <v>6836</v>
      </c>
      <c r="F18451" t="s">
        <v>89</v>
      </c>
      <c r="G18451" t="s">
        <v>89</v>
      </c>
      <c r="H18451" t="s">
        <v>93</v>
      </c>
    </row>
    <row r="18452" spans="1:8" x14ac:dyDescent="0.25">
      <c r="A18452" t="s">
        <v>527</v>
      </c>
      <c r="B18452" t="s">
        <v>13305</v>
      </c>
      <c r="C18452" t="s">
        <v>89</v>
      </c>
      <c r="D18452" t="s">
        <v>89</v>
      </c>
      <c r="E18452" t="s">
        <v>1278</v>
      </c>
      <c r="F18452" t="s">
        <v>89</v>
      </c>
      <c r="G18452" t="s">
        <v>89</v>
      </c>
      <c r="H18452" t="s">
        <v>93</v>
      </c>
    </row>
    <row r="18453" spans="1:8" x14ac:dyDescent="0.25">
      <c r="A18453" t="s">
        <v>527</v>
      </c>
      <c r="B18453" t="s">
        <v>13306</v>
      </c>
      <c r="C18453" t="s">
        <v>89</v>
      </c>
      <c r="D18453" t="s">
        <v>89</v>
      </c>
      <c r="E18453" t="s">
        <v>1349</v>
      </c>
      <c r="F18453" t="s">
        <v>89</v>
      </c>
      <c r="G18453" t="s">
        <v>89</v>
      </c>
      <c r="H18453" t="s">
        <v>93</v>
      </c>
    </row>
    <row r="18454" spans="1:8" x14ac:dyDescent="0.25">
      <c r="A18454" t="s">
        <v>527</v>
      </c>
      <c r="B18454" t="s">
        <v>13307</v>
      </c>
      <c r="C18454" t="s">
        <v>89</v>
      </c>
      <c r="D18454" t="s">
        <v>89</v>
      </c>
      <c r="E18454" t="s">
        <v>1349</v>
      </c>
      <c r="F18454" t="s">
        <v>89</v>
      </c>
      <c r="G18454" t="s">
        <v>89</v>
      </c>
      <c r="H18454" t="s">
        <v>93</v>
      </c>
    </row>
    <row r="18455" spans="1:8" x14ac:dyDescent="0.25">
      <c r="A18455" t="s">
        <v>527</v>
      </c>
      <c r="B18455" t="s">
        <v>13308</v>
      </c>
      <c r="C18455" t="s">
        <v>89</v>
      </c>
      <c r="D18455" t="s">
        <v>89</v>
      </c>
      <c r="E18455" t="s">
        <v>1349</v>
      </c>
      <c r="F18455" t="s">
        <v>89</v>
      </c>
      <c r="G18455" t="s">
        <v>89</v>
      </c>
      <c r="H18455" t="s">
        <v>93</v>
      </c>
    </row>
    <row r="18456" spans="1:8" x14ac:dyDescent="0.25">
      <c r="A18456" t="s">
        <v>527</v>
      </c>
      <c r="B18456" t="s">
        <v>13309</v>
      </c>
      <c r="C18456" t="s">
        <v>89</v>
      </c>
      <c r="D18456" t="s">
        <v>89</v>
      </c>
      <c r="E18456" t="s">
        <v>2179</v>
      </c>
      <c r="F18456" t="s">
        <v>89</v>
      </c>
      <c r="G18456" t="s">
        <v>89</v>
      </c>
      <c r="H18456" t="s">
        <v>93</v>
      </c>
    </row>
    <row r="18457" spans="1:8" x14ac:dyDescent="0.25">
      <c r="A18457" t="s">
        <v>527</v>
      </c>
      <c r="B18457" t="s">
        <v>6102</v>
      </c>
      <c r="C18457" t="s">
        <v>89</v>
      </c>
      <c r="D18457" t="s">
        <v>89</v>
      </c>
      <c r="E18457" t="s">
        <v>2179</v>
      </c>
      <c r="F18457" t="s">
        <v>89</v>
      </c>
      <c r="G18457" t="s">
        <v>89</v>
      </c>
      <c r="H18457" t="s">
        <v>93</v>
      </c>
    </row>
    <row r="18458" spans="1:8" x14ac:dyDescent="0.25">
      <c r="A18458" t="s">
        <v>527</v>
      </c>
      <c r="B18458" t="s">
        <v>13310</v>
      </c>
      <c r="C18458" t="s">
        <v>89</v>
      </c>
      <c r="D18458" t="s">
        <v>89</v>
      </c>
      <c r="E18458" t="s">
        <v>2179</v>
      </c>
      <c r="F18458" t="s">
        <v>89</v>
      </c>
      <c r="G18458" t="s">
        <v>89</v>
      </c>
      <c r="H18458" t="s">
        <v>93</v>
      </c>
    </row>
    <row r="18459" spans="1:8" x14ac:dyDescent="0.25">
      <c r="A18459" t="s">
        <v>528</v>
      </c>
      <c r="B18459" t="s">
        <v>13311</v>
      </c>
      <c r="C18459" t="s">
        <v>89</v>
      </c>
      <c r="D18459" t="s">
        <v>13312</v>
      </c>
      <c r="E18459" t="s">
        <v>1100</v>
      </c>
      <c r="F18459" t="s">
        <v>89</v>
      </c>
      <c r="G18459" t="s">
        <v>89</v>
      </c>
      <c r="H18459" t="s">
        <v>93</v>
      </c>
    </row>
    <row r="18460" spans="1:8" x14ac:dyDescent="0.25">
      <c r="A18460" t="s">
        <v>528</v>
      </c>
      <c r="B18460" t="s">
        <v>2896</v>
      </c>
      <c r="C18460" t="s">
        <v>89</v>
      </c>
      <c r="D18460" t="s">
        <v>13313</v>
      </c>
      <c r="E18460" t="s">
        <v>1100</v>
      </c>
      <c r="F18460" t="s">
        <v>89</v>
      </c>
      <c r="G18460" t="s">
        <v>89</v>
      </c>
      <c r="H18460" t="s">
        <v>93</v>
      </c>
    </row>
    <row r="18461" spans="1:8" x14ac:dyDescent="0.25">
      <c r="A18461" t="s">
        <v>528</v>
      </c>
      <c r="B18461" t="s">
        <v>13314</v>
      </c>
      <c r="C18461" t="s">
        <v>89</v>
      </c>
      <c r="D18461" t="s">
        <v>13315</v>
      </c>
      <c r="E18461" t="s">
        <v>1265</v>
      </c>
      <c r="F18461" t="s">
        <v>89</v>
      </c>
      <c r="G18461" t="s">
        <v>89</v>
      </c>
      <c r="H18461" t="s">
        <v>93</v>
      </c>
    </row>
    <row r="18462" spans="1:8" x14ac:dyDescent="0.25">
      <c r="A18462" t="s">
        <v>528</v>
      </c>
      <c r="B18462" t="s">
        <v>13316</v>
      </c>
      <c r="C18462" t="s">
        <v>89</v>
      </c>
      <c r="D18462" t="s">
        <v>13317</v>
      </c>
      <c r="E18462" t="s">
        <v>1105</v>
      </c>
      <c r="F18462" t="s">
        <v>89</v>
      </c>
      <c r="G18462" t="s">
        <v>89</v>
      </c>
      <c r="H18462" t="s">
        <v>93</v>
      </c>
    </row>
    <row r="18463" spans="1:8" x14ac:dyDescent="0.25">
      <c r="A18463" t="s">
        <v>528</v>
      </c>
      <c r="B18463" t="s">
        <v>13318</v>
      </c>
      <c r="C18463" t="s">
        <v>89</v>
      </c>
      <c r="D18463" t="s">
        <v>13319</v>
      </c>
      <c r="E18463" t="s">
        <v>1164</v>
      </c>
      <c r="F18463" t="s">
        <v>89</v>
      </c>
      <c r="G18463" t="s">
        <v>89</v>
      </c>
      <c r="H18463" t="s">
        <v>93</v>
      </c>
    </row>
    <row r="18464" spans="1:8" x14ac:dyDescent="0.25">
      <c r="A18464" t="s">
        <v>528</v>
      </c>
      <c r="B18464" t="s">
        <v>13320</v>
      </c>
      <c r="C18464" t="s">
        <v>89</v>
      </c>
      <c r="D18464" t="s">
        <v>13321</v>
      </c>
      <c r="E18464" t="s">
        <v>1258</v>
      </c>
      <c r="F18464" t="s">
        <v>89</v>
      </c>
      <c r="G18464" t="s">
        <v>89</v>
      </c>
      <c r="H18464" t="s">
        <v>93</v>
      </c>
    </row>
    <row r="18465" spans="1:8" x14ac:dyDescent="0.25">
      <c r="A18465" t="s">
        <v>528</v>
      </c>
      <c r="B18465" t="s">
        <v>4309</v>
      </c>
      <c r="C18465" t="s">
        <v>89</v>
      </c>
      <c r="D18465" t="s">
        <v>13322</v>
      </c>
      <c r="E18465" t="s">
        <v>1115</v>
      </c>
      <c r="F18465" t="s">
        <v>89</v>
      </c>
      <c r="G18465" t="s">
        <v>89</v>
      </c>
      <c r="H18465" t="s">
        <v>93</v>
      </c>
    </row>
    <row r="18466" spans="1:8" x14ac:dyDescent="0.25">
      <c r="A18466" t="s">
        <v>528</v>
      </c>
      <c r="B18466" t="s">
        <v>13323</v>
      </c>
      <c r="C18466" t="s">
        <v>89</v>
      </c>
      <c r="D18466" t="s">
        <v>13324</v>
      </c>
      <c r="E18466" t="s">
        <v>1349</v>
      </c>
      <c r="F18466" t="s">
        <v>89</v>
      </c>
      <c r="G18466" t="s">
        <v>89</v>
      </c>
      <c r="H18466" t="s">
        <v>93</v>
      </c>
    </row>
    <row r="18467" spans="1:8" x14ac:dyDescent="0.25">
      <c r="A18467" t="s">
        <v>528</v>
      </c>
      <c r="B18467" t="s">
        <v>4722</v>
      </c>
      <c r="C18467" t="s">
        <v>89</v>
      </c>
      <c r="D18467" t="s">
        <v>13325</v>
      </c>
      <c r="E18467" t="s">
        <v>1102</v>
      </c>
      <c r="F18467" t="s">
        <v>89</v>
      </c>
      <c r="G18467" t="s">
        <v>89</v>
      </c>
      <c r="H18467" t="s">
        <v>93</v>
      </c>
    </row>
    <row r="18468" spans="1:8" x14ac:dyDescent="0.25">
      <c r="A18468" t="s">
        <v>528</v>
      </c>
      <c r="B18468" t="s">
        <v>13314</v>
      </c>
      <c r="C18468" t="s">
        <v>89</v>
      </c>
      <c r="D18468" t="s">
        <v>13315</v>
      </c>
      <c r="E18468" t="s">
        <v>1265</v>
      </c>
      <c r="F18468" t="s">
        <v>89</v>
      </c>
      <c r="G18468" t="s">
        <v>89</v>
      </c>
      <c r="H18468" t="s">
        <v>93</v>
      </c>
    </row>
    <row r="18469" spans="1:8" x14ac:dyDescent="0.25">
      <c r="A18469" t="s">
        <v>528</v>
      </c>
      <c r="B18469" t="s">
        <v>13326</v>
      </c>
      <c r="C18469" t="s">
        <v>89</v>
      </c>
      <c r="D18469" t="s">
        <v>13327</v>
      </c>
      <c r="E18469" t="s">
        <v>1121</v>
      </c>
      <c r="F18469" t="s">
        <v>89</v>
      </c>
      <c r="G18469" t="s">
        <v>89</v>
      </c>
      <c r="H18469" t="s">
        <v>93</v>
      </c>
    </row>
    <row r="18470" spans="1:8" x14ac:dyDescent="0.25">
      <c r="A18470" t="s">
        <v>528</v>
      </c>
      <c r="B18470" t="s">
        <v>13328</v>
      </c>
      <c r="C18470" t="s">
        <v>89</v>
      </c>
      <c r="D18470" t="s">
        <v>13329</v>
      </c>
      <c r="E18470" t="s">
        <v>1859</v>
      </c>
      <c r="F18470" t="s">
        <v>89</v>
      </c>
      <c r="G18470" t="s">
        <v>89</v>
      </c>
      <c r="H18470" t="s">
        <v>93</v>
      </c>
    </row>
    <row r="18471" spans="1:8" x14ac:dyDescent="0.25">
      <c r="A18471" t="s">
        <v>528</v>
      </c>
      <c r="B18471" t="s">
        <v>13330</v>
      </c>
      <c r="C18471" t="s">
        <v>89</v>
      </c>
      <c r="D18471" t="s">
        <v>13331</v>
      </c>
      <c r="E18471" t="s">
        <v>1093</v>
      </c>
      <c r="F18471" t="s">
        <v>89</v>
      </c>
      <c r="G18471" t="s">
        <v>89</v>
      </c>
      <c r="H18471" t="s">
        <v>93</v>
      </c>
    </row>
    <row r="18472" spans="1:8" x14ac:dyDescent="0.25">
      <c r="A18472" t="s">
        <v>528</v>
      </c>
      <c r="B18472" t="s">
        <v>13332</v>
      </c>
      <c r="C18472" t="s">
        <v>89</v>
      </c>
      <c r="D18472" t="s">
        <v>13333</v>
      </c>
      <c r="E18472" t="s">
        <v>1569</v>
      </c>
      <c r="F18472" t="s">
        <v>89</v>
      </c>
      <c r="G18472" t="s">
        <v>89</v>
      </c>
      <c r="H18472" t="s">
        <v>93</v>
      </c>
    </row>
    <row r="18473" spans="1:8" x14ac:dyDescent="0.25">
      <c r="A18473" t="s">
        <v>528</v>
      </c>
      <c r="B18473" t="s">
        <v>13334</v>
      </c>
      <c r="C18473" t="s">
        <v>89</v>
      </c>
      <c r="D18473" t="s">
        <v>13335</v>
      </c>
      <c r="E18473" t="s">
        <v>1485</v>
      </c>
      <c r="F18473" t="s">
        <v>89</v>
      </c>
      <c r="G18473" t="s">
        <v>89</v>
      </c>
      <c r="H18473" t="s">
        <v>93</v>
      </c>
    </row>
    <row r="18474" spans="1:8" x14ac:dyDescent="0.25">
      <c r="A18474" t="s">
        <v>528</v>
      </c>
      <c r="B18474" t="s">
        <v>13318</v>
      </c>
      <c r="C18474" t="s">
        <v>89</v>
      </c>
      <c r="D18474" t="s">
        <v>13319</v>
      </c>
      <c r="E18474" t="s">
        <v>1164</v>
      </c>
      <c r="F18474" t="s">
        <v>89</v>
      </c>
      <c r="G18474" t="s">
        <v>89</v>
      </c>
      <c r="H18474" t="s">
        <v>93</v>
      </c>
    </row>
    <row r="18475" spans="1:8" x14ac:dyDescent="0.25">
      <c r="A18475" t="s">
        <v>528</v>
      </c>
      <c r="B18475" t="s">
        <v>13336</v>
      </c>
      <c r="C18475" t="s">
        <v>89</v>
      </c>
      <c r="D18475" t="s">
        <v>13337</v>
      </c>
      <c r="E18475" t="s">
        <v>1582</v>
      </c>
      <c r="F18475" t="s">
        <v>89</v>
      </c>
      <c r="G18475" t="s">
        <v>89</v>
      </c>
      <c r="H18475" t="s">
        <v>93</v>
      </c>
    </row>
    <row r="18476" spans="1:8" x14ac:dyDescent="0.25">
      <c r="A18476" t="s">
        <v>528</v>
      </c>
      <c r="B18476" t="s">
        <v>13338</v>
      </c>
      <c r="C18476" t="s">
        <v>89</v>
      </c>
      <c r="D18476" t="s">
        <v>13339</v>
      </c>
      <c r="E18476" t="s">
        <v>1205</v>
      </c>
      <c r="F18476" t="s">
        <v>89</v>
      </c>
      <c r="G18476" t="s">
        <v>89</v>
      </c>
      <c r="H18476" t="s">
        <v>93</v>
      </c>
    </row>
    <row r="18477" spans="1:8" x14ac:dyDescent="0.25">
      <c r="A18477" t="s">
        <v>528</v>
      </c>
      <c r="B18477" t="s">
        <v>13340</v>
      </c>
      <c r="C18477" t="s">
        <v>89</v>
      </c>
      <c r="D18477" t="s">
        <v>13341</v>
      </c>
      <c r="E18477" t="s">
        <v>1153</v>
      </c>
      <c r="F18477" t="s">
        <v>89</v>
      </c>
      <c r="G18477" t="s">
        <v>89</v>
      </c>
      <c r="H18477" t="s">
        <v>93</v>
      </c>
    </row>
    <row r="18478" spans="1:8" x14ac:dyDescent="0.25">
      <c r="A18478" t="s">
        <v>528</v>
      </c>
      <c r="B18478" t="s">
        <v>13342</v>
      </c>
      <c r="C18478" t="s">
        <v>89</v>
      </c>
      <c r="D18478" t="s">
        <v>13343</v>
      </c>
      <c r="E18478" t="s">
        <v>1160</v>
      </c>
      <c r="F18478" t="s">
        <v>89</v>
      </c>
      <c r="G18478" t="s">
        <v>89</v>
      </c>
      <c r="H18478" t="s">
        <v>93</v>
      </c>
    </row>
    <row r="18479" spans="1:8" x14ac:dyDescent="0.25">
      <c r="A18479" t="s">
        <v>528</v>
      </c>
      <c r="B18479" t="s">
        <v>13344</v>
      </c>
      <c r="C18479" t="s">
        <v>89</v>
      </c>
      <c r="D18479" t="s">
        <v>13345</v>
      </c>
      <c r="E18479" t="s">
        <v>1615</v>
      </c>
      <c r="F18479" t="s">
        <v>89</v>
      </c>
      <c r="G18479" t="s">
        <v>89</v>
      </c>
      <c r="H18479" t="s">
        <v>93</v>
      </c>
    </row>
    <row r="18480" spans="1:8" x14ac:dyDescent="0.25">
      <c r="A18480" t="s">
        <v>528</v>
      </c>
      <c r="B18480" t="s">
        <v>13346</v>
      </c>
      <c r="C18480" t="s">
        <v>89</v>
      </c>
      <c r="D18480" t="s">
        <v>13347</v>
      </c>
      <c r="E18480" t="s">
        <v>1115</v>
      </c>
      <c r="F18480" t="s">
        <v>89</v>
      </c>
      <c r="G18480" t="s">
        <v>89</v>
      </c>
      <c r="H18480" t="s">
        <v>93</v>
      </c>
    </row>
    <row r="18481" spans="1:8" x14ac:dyDescent="0.25">
      <c r="A18481" t="s">
        <v>528</v>
      </c>
      <c r="B18481" t="s">
        <v>13348</v>
      </c>
      <c r="C18481" t="s">
        <v>89</v>
      </c>
      <c r="D18481" t="s">
        <v>13349</v>
      </c>
      <c r="E18481" t="s">
        <v>1272</v>
      </c>
      <c r="F18481" t="s">
        <v>89</v>
      </c>
      <c r="G18481" t="s">
        <v>89</v>
      </c>
      <c r="H18481" t="s">
        <v>93</v>
      </c>
    </row>
    <row r="18482" spans="1:8" x14ac:dyDescent="0.25">
      <c r="A18482" t="s">
        <v>528</v>
      </c>
      <c r="B18482" t="s">
        <v>2896</v>
      </c>
      <c r="C18482" t="s">
        <v>89</v>
      </c>
      <c r="D18482" t="s">
        <v>13313</v>
      </c>
      <c r="E18482" t="s">
        <v>1100</v>
      </c>
      <c r="F18482" t="s">
        <v>89</v>
      </c>
      <c r="G18482" t="s">
        <v>89</v>
      </c>
      <c r="H18482" t="s">
        <v>93</v>
      </c>
    </row>
    <row r="18483" spans="1:8" x14ac:dyDescent="0.25">
      <c r="A18483" t="s">
        <v>528</v>
      </c>
      <c r="B18483" t="s">
        <v>13316</v>
      </c>
      <c r="C18483" t="s">
        <v>89</v>
      </c>
      <c r="D18483" t="s">
        <v>13317</v>
      </c>
      <c r="E18483" t="s">
        <v>1105</v>
      </c>
      <c r="F18483" t="s">
        <v>89</v>
      </c>
      <c r="G18483" t="s">
        <v>89</v>
      </c>
      <c r="H18483" t="s">
        <v>93</v>
      </c>
    </row>
    <row r="18484" spans="1:8" x14ac:dyDescent="0.25">
      <c r="A18484" t="s">
        <v>528</v>
      </c>
      <c r="B18484" t="s">
        <v>1158</v>
      </c>
      <c r="C18484" t="s">
        <v>89</v>
      </c>
      <c r="D18484" t="s">
        <v>13350</v>
      </c>
      <c r="E18484" t="s">
        <v>1102</v>
      </c>
      <c r="F18484" t="s">
        <v>89</v>
      </c>
      <c r="G18484" t="s">
        <v>89</v>
      </c>
      <c r="H18484" t="s">
        <v>93</v>
      </c>
    </row>
    <row r="18485" spans="1:8" x14ac:dyDescent="0.25">
      <c r="A18485" t="s">
        <v>528</v>
      </c>
      <c r="B18485" t="s">
        <v>2232</v>
      </c>
      <c r="C18485" t="s">
        <v>89</v>
      </c>
      <c r="D18485" t="s">
        <v>13351</v>
      </c>
      <c r="E18485" t="s">
        <v>1258</v>
      </c>
      <c r="F18485" t="s">
        <v>89</v>
      </c>
      <c r="G18485" t="s">
        <v>89</v>
      </c>
      <c r="H18485" t="s">
        <v>93</v>
      </c>
    </row>
    <row r="18486" spans="1:8" x14ac:dyDescent="0.25">
      <c r="A18486" t="s">
        <v>528</v>
      </c>
      <c r="B18486" t="s">
        <v>13311</v>
      </c>
      <c r="C18486" t="s">
        <v>89</v>
      </c>
      <c r="D18486" t="s">
        <v>13312</v>
      </c>
      <c r="E18486" t="s">
        <v>1100</v>
      </c>
      <c r="F18486" t="s">
        <v>89</v>
      </c>
      <c r="G18486" t="s">
        <v>89</v>
      </c>
      <c r="H18486" t="s">
        <v>93</v>
      </c>
    </row>
    <row r="18487" spans="1:8" x14ac:dyDescent="0.25">
      <c r="A18487" t="s">
        <v>528</v>
      </c>
      <c r="B18487" t="s">
        <v>1318</v>
      </c>
      <c r="C18487" t="s">
        <v>89</v>
      </c>
      <c r="D18487" t="s">
        <v>13352</v>
      </c>
      <c r="E18487" t="s">
        <v>1093</v>
      </c>
      <c r="F18487" t="s">
        <v>89</v>
      </c>
      <c r="G18487" t="s">
        <v>89</v>
      </c>
      <c r="H18487" t="s">
        <v>93</v>
      </c>
    </row>
    <row r="18488" spans="1:8" x14ac:dyDescent="0.25">
      <c r="A18488" t="s">
        <v>528</v>
      </c>
      <c r="B18488" t="s">
        <v>13353</v>
      </c>
      <c r="C18488" t="s">
        <v>89</v>
      </c>
      <c r="D18488" t="s">
        <v>7593</v>
      </c>
      <c r="E18488" t="s">
        <v>1100</v>
      </c>
      <c r="F18488" t="s">
        <v>89</v>
      </c>
      <c r="G18488" t="s">
        <v>89</v>
      </c>
      <c r="H18488" t="s">
        <v>93</v>
      </c>
    </row>
    <row r="18489" spans="1:8" x14ac:dyDescent="0.25">
      <c r="A18489" t="s">
        <v>528</v>
      </c>
      <c r="B18489" t="s">
        <v>13354</v>
      </c>
      <c r="C18489" t="s">
        <v>89</v>
      </c>
      <c r="D18489" t="s">
        <v>13355</v>
      </c>
      <c r="E18489" t="s">
        <v>1524</v>
      </c>
      <c r="F18489" t="s">
        <v>89</v>
      </c>
      <c r="G18489" t="s">
        <v>89</v>
      </c>
      <c r="H18489" t="s">
        <v>93</v>
      </c>
    </row>
    <row r="18490" spans="1:8" x14ac:dyDescent="0.25">
      <c r="A18490" t="s">
        <v>528</v>
      </c>
      <c r="B18490" t="s">
        <v>13356</v>
      </c>
      <c r="C18490" t="s">
        <v>89</v>
      </c>
      <c r="D18490" t="s">
        <v>13357</v>
      </c>
      <c r="E18490" t="s">
        <v>1485</v>
      </c>
      <c r="F18490" t="s">
        <v>89</v>
      </c>
      <c r="G18490" t="s">
        <v>89</v>
      </c>
      <c r="H18490" t="s">
        <v>93</v>
      </c>
    </row>
    <row r="18491" spans="1:8" x14ac:dyDescent="0.25">
      <c r="A18491" t="s">
        <v>528</v>
      </c>
      <c r="B18491" t="s">
        <v>1321</v>
      </c>
      <c r="C18491" t="s">
        <v>89</v>
      </c>
      <c r="D18491" t="s">
        <v>13358</v>
      </c>
      <c r="E18491" t="s">
        <v>1164</v>
      </c>
      <c r="F18491" t="s">
        <v>89</v>
      </c>
      <c r="G18491" t="s">
        <v>89</v>
      </c>
      <c r="H18491" t="s">
        <v>93</v>
      </c>
    </row>
    <row r="18492" spans="1:8" x14ac:dyDescent="0.25">
      <c r="A18492" t="s">
        <v>528</v>
      </c>
      <c r="B18492" t="s">
        <v>13359</v>
      </c>
      <c r="C18492" t="s">
        <v>89</v>
      </c>
      <c r="D18492" t="s">
        <v>13360</v>
      </c>
      <c r="E18492" t="s">
        <v>1205</v>
      </c>
      <c r="F18492" t="s">
        <v>89</v>
      </c>
      <c r="G18492" t="s">
        <v>89</v>
      </c>
      <c r="H18492" t="s">
        <v>93</v>
      </c>
    </row>
    <row r="18493" spans="1:8" x14ac:dyDescent="0.25">
      <c r="A18493" t="s">
        <v>528</v>
      </c>
      <c r="B18493" t="s">
        <v>13361</v>
      </c>
      <c r="C18493" t="s">
        <v>89</v>
      </c>
      <c r="D18493" t="s">
        <v>13360</v>
      </c>
      <c r="E18493" t="s">
        <v>1265</v>
      </c>
      <c r="F18493" t="s">
        <v>89</v>
      </c>
      <c r="G18493" t="s">
        <v>89</v>
      </c>
      <c r="H18493" t="s">
        <v>93</v>
      </c>
    </row>
    <row r="18494" spans="1:8" x14ac:dyDescent="0.25">
      <c r="A18494" t="s">
        <v>528</v>
      </c>
      <c r="B18494" t="s">
        <v>1489</v>
      </c>
      <c r="C18494" t="s">
        <v>89</v>
      </c>
      <c r="D18494" t="s">
        <v>13362</v>
      </c>
      <c r="E18494" t="s">
        <v>1129</v>
      </c>
      <c r="F18494" t="s">
        <v>89</v>
      </c>
      <c r="G18494" t="s">
        <v>89</v>
      </c>
      <c r="H18494" t="s">
        <v>93</v>
      </c>
    </row>
    <row r="18495" spans="1:8" x14ac:dyDescent="0.25">
      <c r="A18495" t="s">
        <v>528</v>
      </c>
      <c r="B18495" t="s">
        <v>1124</v>
      </c>
      <c r="C18495" t="s">
        <v>89</v>
      </c>
      <c r="D18495" t="s">
        <v>89</v>
      </c>
      <c r="E18495" t="s">
        <v>1196</v>
      </c>
      <c r="F18495" t="s">
        <v>89</v>
      </c>
      <c r="G18495" t="s">
        <v>89</v>
      </c>
      <c r="H18495" t="s">
        <v>93</v>
      </c>
    </row>
    <row r="18496" spans="1:8" x14ac:dyDescent="0.25">
      <c r="A18496" t="s">
        <v>528</v>
      </c>
      <c r="B18496" t="s">
        <v>1125</v>
      </c>
      <c r="C18496" t="s">
        <v>89</v>
      </c>
      <c r="D18496" t="s">
        <v>89</v>
      </c>
      <c r="E18496" t="s">
        <v>1196</v>
      </c>
      <c r="F18496" t="s">
        <v>89</v>
      </c>
      <c r="G18496" t="s">
        <v>89</v>
      </c>
      <c r="H18496" t="s">
        <v>93</v>
      </c>
    </row>
    <row r="18497" spans="1:8" x14ac:dyDescent="0.25">
      <c r="A18497" t="s">
        <v>528</v>
      </c>
      <c r="B18497" t="s">
        <v>3535</v>
      </c>
      <c r="C18497" t="s">
        <v>89</v>
      </c>
      <c r="D18497" t="s">
        <v>89</v>
      </c>
      <c r="E18497" t="s">
        <v>1272</v>
      </c>
      <c r="F18497" t="s">
        <v>89</v>
      </c>
      <c r="G18497" t="s">
        <v>89</v>
      </c>
      <c r="H18497" t="s">
        <v>93</v>
      </c>
    </row>
    <row r="18498" spans="1:8" x14ac:dyDescent="0.25">
      <c r="A18498" t="s">
        <v>528</v>
      </c>
      <c r="B18498" t="s">
        <v>1266</v>
      </c>
      <c r="C18498" t="s">
        <v>89</v>
      </c>
      <c r="D18498" t="s">
        <v>89</v>
      </c>
      <c r="E18498" t="s">
        <v>1129</v>
      </c>
      <c r="F18498" t="s">
        <v>89</v>
      </c>
      <c r="G18498" t="s">
        <v>89</v>
      </c>
      <c r="H18498" t="s">
        <v>93</v>
      </c>
    </row>
    <row r="18499" spans="1:8" x14ac:dyDescent="0.25">
      <c r="A18499" t="s">
        <v>528</v>
      </c>
      <c r="B18499" t="s">
        <v>13363</v>
      </c>
      <c r="C18499" t="s">
        <v>89</v>
      </c>
      <c r="D18499" t="s">
        <v>89</v>
      </c>
      <c r="E18499" t="s">
        <v>1267</v>
      </c>
      <c r="F18499" t="s">
        <v>89</v>
      </c>
      <c r="G18499" t="s">
        <v>89</v>
      </c>
      <c r="H18499" t="s">
        <v>93</v>
      </c>
    </row>
    <row r="18500" spans="1:8" x14ac:dyDescent="0.25">
      <c r="A18500" t="s">
        <v>528</v>
      </c>
      <c r="B18500" t="s">
        <v>1130</v>
      </c>
      <c r="C18500" t="s">
        <v>89</v>
      </c>
      <c r="D18500" t="s">
        <v>89</v>
      </c>
      <c r="E18500" t="s">
        <v>1131</v>
      </c>
      <c r="F18500" t="s">
        <v>89</v>
      </c>
      <c r="G18500" t="s">
        <v>89</v>
      </c>
      <c r="H18500" t="s">
        <v>93</v>
      </c>
    </row>
    <row r="18501" spans="1:8" x14ac:dyDescent="0.25">
      <c r="A18501" t="s">
        <v>528</v>
      </c>
      <c r="B18501" t="s">
        <v>1132</v>
      </c>
      <c r="C18501" t="s">
        <v>89</v>
      </c>
      <c r="D18501" t="s">
        <v>89</v>
      </c>
      <c r="E18501" t="s">
        <v>1202</v>
      </c>
      <c r="F18501" t="s">
        <v>89</v>
      </c>
      <c r="G18501" t="s">
        <v>89</v>
      </c>
      <c r="H18501" t="s">
        <v>93</v>
      </c>
    </row>
    <row r="18502" spans="1:8" x14ac:dyDescent="0.25">
      <c r="A18502" t="s">
        <v>528</v>
      </c>
      <c r="B18502" t="s">
        <v>1268</v>
      </c>
      <c r="C18502" t="s">
        <v>89</v>
      </c>
      <c r="D18502" t="s">
        <v>89</v>
      </c>
      <c r="E18502" t="s">
        <v>1272</v>
      </c>
      <c r="F18502" t="s">
        <v>89</v>
      </c>
      <c r="G18502" t="s">
        <v>89</v>
      </c>
      <c r="H18502" t="s">
        <v>93</v>
      </c>
    </row>
    <row r="18503" spans="1:8" x14ac:dyDescent="0.25">
      <c r="A18503" t="s">
        <v>528</v>
      </c>
      <c r="B18503" t="s">
        <v>1269</v>
      </c>
      <c r="C18503" t="s">
        <v>89</v>
      </c>
      <c r="D18503" t="s">
        <v>89</v>
      </c>
      <c r="E18503" t="s">
        <v>1272</v>
      </c>
      <c r="F18503" t="s">
        <v>89</v>
      </c>
      <c r="G18503" t="s">
        <v>89</v>
      </c>
      <c r="H18503" t="s">
        <v>93</v>
      </c>
    </row>
    <row r="18504" spans="1:8" x14ac:dyDescent="0.25">
      <c r="A18504" t="s">
        <v>528</v>
      </c>
      <c r="B18504" t="s">
        <v>1230</v>
      </c>
      <c r="C18504" t="s">
        <v>89</v>
      </c>
      <c r="D18504" t="s">
        <v>13362</v>
      </c>
      <c r="E18504" t="s">
        <v>1388</v>
      </c>
      <c r="F18504" t="s">
        <v>89</v>
      </c>
      <c r="G18504" t="s">
        <v>89</v>
      </c>
      <c r="H18504" t="s">
        <v>93</v>
      </c>
    </row>
    <row r="18505" spans="1:8" x14ac:dyDescent="0.25">
      <c r="A18505" t="s">
        <v>528</v>
      </c>
      <c r="B18505" t="s">
        <v>1704</v>
      </c>
      <c r="C18505" t="s">
        <v>89</v>
      </c>
      <c r="D18505" t="s">
        <v>13364</v>
      </c>
      <c r="E18505" t="s">
        <v>1100</v>
      </c>
      <c r="F18505" t="s">
        <v>89</v>
      </c>
      <c r="G18505" t="s">
        <v>89</v>
      </c>
      <c r="H18505" t="s">
        <v>93</v>
      </c>
    </row>
    <row r="18506" spans="1:8" x14ac:dyDescent="0.25">
      <c r="A18506" t="s">
        <v>528</v>
      </c>
      <c r="B18506" t="s">
        <v>1703</v>
      </c>
      <c r="C18506" t="s">
        <v>89</v>
      </c>
      <c r="D18506" t="s">
        <v>13365</v>
      </c>
      <c r="E18506" t="s">
        <v>1100</v>
      </c>
      <c r="F18506" t="s">
        <v>89</v>
      </c>
      <c r="G18506" t="s">
        <v>89</v>
      </c>
      <c r="H18506" t="s">
        <v>93</v>
      </c>
    </row>
    <row r="18507" spans="1:8" x14ac:dyDescent="0.25">
      <c r="A18507" t="s">
        <v>528</v>
      </c>
      <c r="B18507" t="s">
        <v>1136</v>
      </c>
      <c r="C18507" t="s">
        <v>89</v>
      </c>
      <c r="D18507" t="s">
        <v>13366</v>
      </c>
      <c r="E18507" t="s">
        <v>1115</v>
      </c>
      <c r="F18507" t="s">
        <v>89</v>
      </c>
      <c r="G18507" t="s">
        <v>89</v>
      </c>
      <c r="H18507" t="s">
        <v>93</v>
      </c>
    </row>
    <row r="18508" spans="1:8" x14ac:dyDescent="0.25">
      <c r="A18508" t="s">
        <v>528</v>
      </c>
      <c r="B18508" t="s">
        <v>1134</v>
      </c>
      <c r="C18508" t="s">
        <v>89</v>
      </c>
      <c r="D18508" t="s">
        <v>13367</v>
      </c>
      <c r="E18508" t="s">
        <v>1100</v>
      </c>
      <c r="F18508" t="s">
        <v>89</v>
      </c>
      <c r="G18508" t="s">
        <v>89</v>
      </c>
      <c r="H18508" t="s">
        <v>93</v>
      </c>
    </row>
    <row r="18509" spans="1:8" x14ac:dyDescent="0.25">
      <c r="A18509" t="s">
        <v>528</v>
      </c>
      <c r="B18509" t="s">
        <v>13368</v>
      </c>
      <c r="C18509" t="s">
        <v>89</v>
      </c>
      <c r="D18509" t="s">
        <v>89</v>
      </c>
      <c r="E18509" t="s">
        <v>1100</v>
      </c>
      <c r="F18509" t="s">
        <v>89</v>
      </c>
      <c r="G18509" t="s">
        <v>89</v>
      </c>
      <c r="H18509" t="s">
        <v>93</v>
      </c>
    </row>
    <row r="18510" spans="1:8" x14ac:dyDescent="0.25">
      <c r="A18510" t="s">
        <v>528</v>
      </c>
      <c r="B18510" t="s">
        <v>4666</v>
      </c>
      <c r="C18510" t="s">
        <v>89</v>
      </c>
      <c r="D18510" t="s">
        <v>89</v>
      </c>
      <c r="E18510" t="s">
        <v>1388</v>
      </c>
      <c r="F18510" t="s">
        <v>89</v>
      </c>
      <c r="G18510" t="s">
        <v>89</v>
      </c>
      <c r="H18510" t="s">
        <v>93</v>
      </c>
    </row>
    <row r="18511" spans="1:8" x14ac:dyDescent="0.25">
      <c r="A18511" t="s">
        <v>528</v>
      </c>
      <c r="B18511" t="s">
        <v>1685</v>
      </c>
      <c r="C18511" t="s">
        <v>89</v>
      </c>
      <c r="D18511" t="s">
        <v>89</v>
      </c>
      <c r="E18511" t="s">
        <v>1272</v>
      </c>
      <c r="F18511" t="s">
        <v>89</v>
      </c>
      <c r="G18511" t="s">
        <v>89</v>
      </c>
      <c r="H18511" t="s">
        <v>93</v>
      </c>
    </row>
    <row r="18512" spans="1:8" x14ac:dyDescent="0.25">
      <c r="A18512" t="s">
        <v>528</v>
      </c>
      <c r="B18512" t="s">
        <v>1138</v>
      </c>
      <c r="C18512" t="s">
        <v>89</v>
      </c>
      <c r="D18512" t="s">
        <v>89</v>
      </c>
      <c r="E18512" t="s">
        <v>1139</v>
      </c>
      <c r="F18512" t="s">
        <v>89</v>
      </c>
      <c r="G18512" t="s">
        <v>89</v>
      </c>
      <c r="H18512" t="s">
        <v>93</v>
      </c>
    </row>
    <row r="18513" spans="1:8" x14ac:dyDescent="0.25">
      <c r="A18513" t="s">
        <v>529</v>
      </c>
      <c r="B18513" t="s">
        <v>2580</v>
      </c>
      <c r="C18513" t="s">
        <v>89</v>
      </c>
      <c r="D18513" t="s">
        <v>13369</v>
      </c>
      <c r="E18513" t="s">
        <v>1238</v>
      </c>
      <c r="F18513" t="s">
        <v>89</v>
      </c>
      <c r="G18513" t="s">
        <v>89</v>
      </c>
      <c r="H18513" t="s">
        <v>93</v>
      </c>
    </row>
    <row r="18514" spans="1:8" x14ac:dyDescent="0.25">
      <c r="A18514" t="s">
        <v>529</v>
      </c>
      <c r="B18514" t="s">
        <v>535</v>
      </c>
      <c r="C18514" t="s">
        <v>89</v>
      </c>
      <c r="D18514" t="s">
        <v>1092</v>
      </c>
      <c r="E18514" t="s">
        <v>1093</v>
      </c>
      <c r="F18514" t="s">
        <v>89</v>
      </c>
      <c r="G18514" t="s">
        <v>89</v>
      </c>
      <c r="H18514" t="s">
        <v>93</v>
      </c>
    </row>
    <row r="18515" spans="1:8" x14ac:dyDescent="0.25">
      <c r="A18515" t="s">
        <v>529</v>
      </c>
      <c r="B18515" t="s">
        <v>13370</v>
      </c>
      <c r="C18515" t="s">
        <v>89</v>
      </c>
      <c r="D18515" t="s">
        <v>13371</v>
      </c>
      <c r="E18515" t="s">
        <v>1094</v>
      </c>
      <c r="F18515" t="s">
        <v>89</v>
      </c>
      <c r="G18515" t="s">
        <v>89</v>
      </c>
      <c r="H18515" t="s">
        <v>93</v>
      </c>
    </row>
    <row r="18516" spans="1:8" x14ac:dyDescent="0.25">
      <c r="A18516" t="s">
        <v>529</v>
      </c>
      <c r="B18516" t="s">
        <v>13372</v>
      </c>
      <c r="C18516" t="s">
        <v>89</v>
      </c>
      <c r="D18516" t="s">
        <v>8992</v>
      </c>
      <c r="E18516" t="s">
        <v>1097</v>
      </c>
      <c r="F18516" t="s">
        <v>89</v>
      </c>
      <c r="G18516" t="s">
        <v>89</v>
      </c>
      <c r="H18516" t="s">
        <v>93</v>
      </c>
    </row>
    <row r="18517" spans="1:8" x14ac:dyDescent="0.25">
      <c r="A18517" t="s">
        <v>529</v>
      </c>
      <c r="B18517" t="s">
        <v>13373</v>
      </c>
      <c r="C18517" t="s">
        <v>89</v>
      </c>
      <c r="D18517" t="s">
        <v>13374</v>
      </c>
      <c r="E18517" t="s">
        <v>1142</v>
      </c>
      <c r="F18517" t="s">
        <v>89</v>
      </c>
      <c r="G18517" t="s">
        <v>89</v>
      </c>
      <c r="H18517" t="s">
        <v>93</v>
      </c>
    </row>
    <row r="18518" spans="1:8" x14ac:dyDescent="0.25">
      <c r="A18518" t="s">
        <v>529</v>
      </c>
      <c r="B18518" t="s">
        <v>2189</v>
      </c>
      <c r="C18518" t="s">
        <v>89</v>
      </c>
      <c r="D18518" t="s">
        <v>13375</v>
      </c>
      <c r="E18518" t="s">
        <v>1265</v>
      </c>
      <c r="F18518" t="s">
        <v>89</v>
      </c>
      <c r="G18518" t="s">
        <v>89</v>
      </c>
      <c r="H18518" t="s">
        <v>93</v>
      </c>
    </row>
    <row r="18519" spans="1:8" x14ac:dyDescent="0.25">
      <c r="A18519" t="s">
        <v>529</v>
      </c>
      <c r="B18519" t="s">
        <v>1660</v>
      </c>
      <c r="C18519" t="s">
        <v>89</v>
      </c>
      <c r="D18519" t="s">
        <v>13376</v>
      </c>
      <c r="E18519" t="s">
        <v>1524</v>
      </c>
      <c r="F18519" t="s">
        <v>89</v>
      </c>
      <c r="G18519" t="s">
        <v>89</v>
      </c>
      <c r="H18519" t="s">
        <v>93</v>
      </c>
    </row>
    <row r="18520" spans="1:8" x14ac:dyDescent="0.25">
      <c r="A18520" t="s">
        <v>529</v>
      </c>
      <c r="B18520" t="s">
        <v>13370</v>
      </c>
      <c r="C18520" t="s">
        <v>89</v>
      </c>
      <c r="D18520" t="s">
        <v>13371</v>
      </c>
      <c r="E18520" t="s">
        <v>1094</v>
      </c>
      <c r="F18520" t="s">
        <v>89</v>
      </c>
      <c r="G18520" t="s">
        <v>89</v>
      </c>
      <c r="H18520" t="s">
        <v>93</v>
      </c>
    </row>
    <row r="18521" spans="1:8" x14ac:dyDescent="0.25">
      <c r="A18521" t="s">
        <v>529</v>
      </c>
      <c r="B18521" t="s">
        <v>13377</v>
      </c>
      <c r="C18521" t="s">
        <v>89</v>
      </c>
      <c r="D18521" t="s">
        <v>13378</v>
      </c>
      <c r="E18521" t="s">
        <v>1258</v>
      </c>
      <c r="F18521" t="s">
        <v>89</v>
      </c>
      <c r="G18521" t="s">
        <v>89</v>
      </c>
      <c r="H18521" t="s">
        <v>93</v>
      </c>
    </row>
    <row r="18522" spans="1:8" x14ac:dyDescent="0.25">
      <c r="A18522" t="s">
        <v>529</v>
      </c>
      <c r="B18522" t="s">
        <v>4237</v>
      </c>
      <c r="C18522" t="s">
        <v>89</v>
      </c>
      <c r="D18522" t="s">
        <v>13379</v>
      </c>
      <c r="E18522" t="s">
        <v>1093</v>
      </c>
      <c r="F18522" t="s">
        <v>89</v>
      </c>
      <c r="G18522" t="s">
        <v>89</v>
      </c>
      <c r="H18522" t="s">
        <v>93</v>
      </c>
    </row>
    <row r="18523" spans="1:8" x14ac:dyDescent="0.25">
      <c r="A18523" t="s">
        <v>529</v>
      </c>
      <c r="B18523" t="s">
        <v>13380</v>
      </c>
      <c r="C18523" t="s">
        <v>89</v>
      </c>
      <c r="D18523" t="s">
        <v>13381</v>
      </c>
      <c r="E18523" t="s">
        <v>1102</v>
      </c>
      <c r="F18523" t="s">
        <v>89</v>
      </c>
      <c r="G18523" t="s">
        <v>89</v>
      </c>
      <c r="H18523" t="s">
        <v>93</v>
      </c>
    </row>
    <row r="18524" spans="1:8" x14ac:dyDescent="0.25">
      <c r="A18524" t="s">
        <v>529</v>
      </c>
      <c r="B18524" t="s">
        <v>13382</v>
      </c>
      <c r="C18524" t="s">
        <v>89</v>
      </c>
      <c r="D18524" t="s">
        <v>13383</v>
      </c>
      <c r="E18524" t="s">
        <v>1093</v>
      </c>
      <c r="F18524" t="s">
        <v>89</v>
      </c>
      <c r="G18524" t="s">
        <v>89</v>
      </c>
      <c r="H18524" t="s">
        <v>93</v>
      </c>
    </row>
    <row r="18525" spans="1:8" x14ac:dyDescent="0.25">
      <c r="A18525" t="s">
        <v>529</v>
      </c>
      <c r="B18525" t="s">
        <v>1112</v>
      </c>
      <c r="C18525" t="s">
        <v>89</v>
      </c>
      <c r="D18525" t="s">
        <v>89</v>
      </c>
      <c r="E18525" t="s">
        <v>1135</v>
      </c>
      <c r="F18525" t="s">
        <v>89</v>
      </c>
      <c r="G18525" t="s">
        <v>89</v>
      </c>
      <c r="H18525" t="s">
        <v>93</v>
      </c>
    </row>
    <row r="18526" spans="1:8" x14ac:dyDescent="0.25">
      <c r="A18526" t="s">
        <v>529</v>
      </c>
      <c r="B18526" t="s">
        <v>1098</v>
      </c>
      <c r="C18526" t="s">
        <v>89</v>
      </c>
      <c r="D18526" t="s">
        <v>13384</v>
      </c>
      <c r="E18526" t="s">
        <v>1113</v>
      </c>
      <c r="F18526" t="s">
        <v>89</v>
      </c>
      <c r="G18526" t="s">
        <v>89</v>
      </c>
      <c r="H18526" t="s">
        <v>93</v>
      </c>
    </row>
    <row r="18527" spans="1:8" x14ac:dyDescent="0.25">
      <c r="A18527" t="s">
        <v>529</v>
      </c>
      <c r="B18527" t="s">
        <v>2896</v>
      </c>
      <c r="C18527" t="s">
        <v>89</v>
      </c>
      <c r="D18527" t="s">
        <v>13385</v>
      </c>
      <c r="E18527" t="s">
        <v>1100</v>
      </c>
      <c r="F18527" t="s">
        <v>89</v>
      </c>
      <c r="G18527" t="s">
        <v>89</v>
      </c>
      <c r="H18527" t="s">
        <v>93</v>
      </c>
    </row>
    <row r="18528" spans="1:8" x14ac:dyDescent="0.25">
      <c r="A18528" t="s">
        <v>529</v>
      </c>
      <c r="B18528" t="s">
        <v>1714</v>
      </c>
      <c r="C18528" t="s">
        <v>89</v>
      </c>
      <c r="D18528" t="s">
        <v>13386</v>
      </c>
      <c r="E18528" t="s">
        <v>1278</v>
      </c>
      <c r="F18528" t="s">
        <v>89</v>
      </c>
      <c r="G18528" t="s">
        <v>89</v>
      </c>
      <c r="H18528" t="s">
        <v>93</v>
      </c>
    </row>
    <row r="18529" spans="1:8" x14ac:dyDescent="0.25">
      <c r="A18529" t="s">
        <v>529</v>
      </c>
      <c r="B18529" t="s">
        <v>13387</v>
      </c>
      <c r="C18529" t="s">
        <v>89</v>
      </c>
      <c r="D18529" t="s">
        <v>13388</v>
      </c>
      <c r="E18529" t="s">
        <v>1093</v>
      </c>
      <c r="F18529" t="s">
        <v>89</v>
      </c>
      <c r="G18529" t="s">
        <v>89</v>
      </c>
      <c r="H18529" t="s">
        <v>93</v>
      </c>
    </row>
    <row r="18530" spans="1:8" x14ac:dyDescent="0.25">
      <c r="A18530" t="s">
        <v>529</v>
      </c>
      <c r="B18530" t="s">
        <v>13389</v>
      </c>
      <c r="C18530" t="s">
        <v>89</v>
      </c>
      <c r="D18530" t="s">
        <v>13390</v>
      </c>
      <c r="E18530" t="s">
        <v>1142</v>
      </c>
      <c r="F18530" t="s">
        <v>89</v>
      </c>
      <c r="G18530" t="s">
        <v>89</v>
      </c>
      <c r="H18530" t="s">
        <v>93</v>
      </c>
    </row>
    <row r="18531" spans="1:8" x14ac:dyDescent="0.25">
      <c r="A18531" t="s">
        <v>529</v>
      </c>
      <c r="B18531" t="s">
        <v>13391</v>
      </c>
      <c r="C18531" t="s">
        <v>89</v>
      </c>
      <c r="D18531" t="s">
        <v>13392</v>
      </c>
      <c r="E18531" t="s">
        <v>1093</v>
      </c>
      <c r="F18531" t="s">
        <v>89</v>
      </c>
      <c r="G18531" t="s">
        <v>89</v>
      </c>
      <c r="H18531" t="s">
        <v>93</v>
      </c>
    </row>
    <row r="18532" spans="1:8" x14ac:dyDescent="0.25">
      <c r="A18532" t="s">
        <v>529</v>
      </c>
      <c r="B18532" t="s">
        <v>13393</v>
      </c>
      <c r="C18532" t="s">
        <v>89</v>
      </c>
      <c r="D18532" t="s">
        <v>13394</v>
      </c>
      <c r="E18532" t="s">
        <v>1102</v>
      </c>
      <c r="F18532" t="s">
        <v>89</v>
      </c>
      <c r="G18532" t="s">
        <v>89</v>
      </c>
      <c r="H18532" t="s">
        <v>93</v>
      </c>
    </row>
    <row r="18533" spans="1:8" x14ac:dyDescent="0.25">
      <c r="A18533" t="s">
        <v>529</v>
      </c>
      <c r="B18533" t="s">
        <v>13372</v>
      </c>
      <c r="C18533" t="s">
        <v>89</v>
      </c>
      <c r="D18533" t="s">
        <v>8992</v>
      </c>
      <c r="E18533" t="s">
        <v>1097</v>
      </c>
      <c r="F18533" t="s">
        <v>89</v>
      </c>
      <c r="G18533" t="s">
        <v>89</v>
      </c>
      <c r="H18533" t="s">
        <v>93</v>
      </c>
    </row>
    <row r="18534" spans="1:8" x14ac:dyDescent="0.25">
      <c r="A18534" t="s">
        <v>529</v>
      </c>
      <c r="B18534" t="s">
        <v>13373</v>
      </c>
      <c r="C18534" t="s">
        <v>89</v>
      </c>
      <c r="D18534" t="s">
        <v>13374</v>
      </c>
      <c r="E18534" t="s">
        <v>1142</v>
      </c>
      <c r="F18534" t="s">
        <v>89</v>
      </c>
      <c r="G18534" t="s">
        <v>89</v>
      </c>
      <c r="H18534" t="s">
        <v>93</v>
      </c>
    </row>
    <row r="18535" spans="1:8" x14ac:dyDescent="0.25">
      <c r="A18535" t="s">
        <v>529</v>
      </c>
      <c r="B18535" t="s">
        <v>13395</v>
      </c>
      <c r="C18535" t="s">
        <v>89</v>
      </c>
      <c r="D18535" t="s">
        <v>8992</v>
      </c>
      <c r="E18535" t="s">
        <v>1160</v>
      </c>
      <c r="F18535" t="s">
        <v>89</v>
      </c>
      <c r="G18535" t="s">
        <v>89</v>
      </c>
      <c r="H18535" t="s">
        <v>93</v>
      </c>
    </row>
    <row r="18536" spans="1:8" x14ac:dyDescent="0.25">
      <c r="A18536" t="s">
        <v>529</v>
      </c>
      <c r="B18536" t="s">
        <v>13396</v>
      </c>
      <c r="C18536" t="s">
        <v>89</v>
      </c>
      <c r="D18536" t="s">
        <v>13397</v>
      </c>
      <c r="E18536" t="s">
        <v>1105</v>
      </c>
      <c r="F18536" t="s">
        <v>89</v>
      </c>
      <c r="G18536" t="s">
        <v>89</v>
      </c>
      <c r="H18536" t="s">
        <v>93</v>
      </c>
    </row>
    <row r="18537" spans="1:8" x14ac:dyDescent="0.25">
      <c r="A18537" t="s">
        <v>529</v>
      </c>
      <c r="B18537" t="s">
        <v>1685</v>
      </c>
      <c r="C18537" t="s">
        <v>89</v>
      </c>
      <c r="D18537" t="s">
        <v>5566</v>
      </c>
      <c r="E18537" t="s">
        <v>1113</v>
      </c>
      <c r="F18537" t="s">
        <v>89</v>
      </c>
      <c r="G18537" t="s">
        <v>89</v>
      </c>
      <c r="H18537" t="s">
        <v>93</v>
      </c>
    </row>
    <row r="18538" spans="1:8" x14ac:dyDescent="0.25">
      <c r="A18538" t="s">
        <v>529</v>
      </c>
      <c r="B18538" t="s">
        <v>2580</v>
      </c>
      <c r="C18538" t="s">
        <v>89</v>
      </c>
      <c r="D18538" t="s">
        <v>13369</v>
      </c>
      <c r="E18538" t="s">
        <v>1238</v>
      </c>
      <c r="F18538" t="s">
        <v>89</v>
      </c>
      <c r="G18538" t="s">
        <v>89</v>
      </c>
      <c r="H18538" t="s">
        <v>93</v>
      </c>
    </row>
    <row r="18539" spans="1:8" x14ac:dyDescent="0.25">
      <c r="A18539" t="s">
        <v>529</v>
      </c>
      <c r="B18539" t="s">
        <v>8134</v>
      </c>
      <c r="C18539" t="s">
        <v>89</v>
      </c>
      <c r="D18539" t="s">
        <v>13398</v>
      </c>
      <c r="E18539" t="s">
        <v>1105</v>
      </c>
      <c r="F18539" t="s">
        <v>89</v>
      </c>
      <c r="G18539" t="s">
        <v>89</v>
      </c>
      <c r="H18539" t="s">
        <v>93</v>
      </c>
    </row>
    <row r="18540" spans="1:8" x14ac:dyDescent="0.25">
      <c r="A18540" t="s">
        <v>529</v>
      </c>
      <c r="B18540" t="s">
        <v>9240</v>
      </c>
      <c r="C18540" t="s">
        <v>89</v>
      </c>
      <c r="D18540" t="s">
        <v>3458</v>
      </c>
      <c r="E18540" t="s">
        <v>1093</v>
      </c>
      <c r="F18540" t="s">
        <v>89</v>
      </c>
      <c r="G18540" t="s">
        <v>89</v>
      </c>
      <c r="H18540" t="s">
        <v>93</v>
      </c>
    </row>
    <row r="18541" spans="1:8" x14ac:dyDescent="0.25">
      <c r="A18541" t="s">
        <v>529</v>
      </c>
      <c r="B18541" t="s">
        <v>535</v>
      </c>
      <c r="C18541" t="s">
        <v>89</v>
      </c>
      <c r="D18541" t="s">
        <v>1092</v>
      </c>
      <c r="E18541" t="s">
        <v>1093</v>
      </c>
      <c r="F18541" t="s">
        <v>89</v>
      </c>
      <c r="G18541" t="s">
        <v>89</v>
      </c>
      <c r="H18541" t="s">
        <v>93</v>
      </c>
    </row>
    <row r="18542" spans="1:8" x14ac:dyDescent="0.25">
      <c r="A18542" t="s">
        <v>529</v>
      </c>
      <c r="B18542" t="s">
        <v>13399</v>
      </c>
      <c r="C18542" t="s">
        <v>89</v>
      </c>
      <c r="D18542" t="s">
        <v>13400</v>
      </c>
      <c r="E18542" t="s">
        <v>1258</v>
      </c>
      <c r="F18542" t="s">
        <v>89</v>
      </c>
      <c r="G18542" t="s">
        <v>89</v>
      </c>
      <c r="H18542" t="s">
        <v>93</v>
      </c>
    </row>
    <row r="18543" spans="1:8" x14ac:dyDescent="0.25">
      <c r="A18543" t="s">
        <v>529</v>
      </c>
      <c r="B18543" t="s">
        <v>13401</v>
      </c>
      <c r="C18543" t="s">
        <v>89</v>
      </c>
      <c r="D18543" t="s">
        <v>13402</v>
      </c>
      <c r="E18543" t="s">
        <v>1205</v>
      </c>
      <c r="F18543" t="s">
        <v>89</v>
      </c>
      <c r="G18543" t="s">
        <v>89</v>
      </c>
      <c r="H18543" t="s">
        <v>93</v>
      </c>
    </row>
    <row r="18544" spans="1:8" x14ac:dyDescent="0.25">
      <c r="A18544" t="s">
        <v>529</v>
      </c>
      <c r="B18544" t="s">
        <v>13403</v>
      </c>
      <c r="C18544" t="s">
        <v>89</v>
      </c>
      <c r="D18544" t="s">
        <v>13404</v>
      </c>
      <c r="E18544" t="s">
        <v>1100</v>
      </c>
      <c r="F18544" t="s">
        <v>89</v>
      </c>
      <c r="G18544" t="s">
        <v>89</v>
      </c>
      <c r="H18544" t="s">
        <v>93</v>
      </c>
    </row>
    <row r="18545" spans="1:8" x14ac:dyDescent="0.25">
      <c r="A18545" t="s">
        <v>529</v>
      </c>
      <c r="B18545" t="s">
        <v>1197</v>
      </c>
      <c r="C18545" t="s">
        <v>89</v>
      </c>
      <c r="D18545" t="s">
        <v>13405</v>
      </c>
      <c r="E18545" t="s">
        <v>1238</v>
      </c>
      <c r="F18545" t="s">
        <v>89</v>
      </c>
      <c r="G18545" t="s">
        <v>89</v>
      </c>
      <c r="H18545" t="s">
        <v>93</v>
      </c>
    </row>
    <row r="18546" spans="1:8" x14ac:dyDescent="0.25">
      <c r="A18546" t="s">
        <v>529</v>
      </c>
      <c r="B18546" t="s">
        <v>2534</v>
      </c>
      <c r="C18546" t="s">
        <v>89</v>
      </c>
      <c r="D18546" t="s">
        <v>13406</v>
      </c>
      <c r="E18546" t="s">
        <v>1238</v>
      </c>
      <c r="F18546" t="s">
        <v>89</v>
      </c>
      <c r="G18546" t="s">
        <v>89</v>
      </c>
      <c r="H18546" t="s">
        <v>93</v>
      </c>
    </row>
    <row r="18547" spans="1:8" x14ac:dyDescent="0.25">
      <c r="A18547" t="s">
        <v>529</v>
      </c>
      <c r="B18547" t="s">
        <v>13407</v>
      </c>
      <c r="C18547" t="s">
        <v>89</v>
      </c>
      <c r="D18547" t="s">
        <v>13408</v>
      </c>
      <c r="E18547" t="s">
        <v>1265</v>
      </c>
      <c r="F18547" t="s">
        <v>89</v>
      </c>
      <c r="G18547" t="s">
        <v>89</v>
      </c>
      <c r="H18547" t="s">
        <v>93</v>
      </c>
    </row>
    <row r="18548" spans="1:8" x14ac:dyDescent="0.25">
      <c r="A18548" t="s">
        <v>529</v>
      </c>
      <c r="B18548" t="s">
        <v>1122</v>
      </c>
      <c r="C18548" t="s">
        <v>89</v>
      </c>
      <c r="D18548" t="s">
        <v>89</v>
      </c>
      <c r="E18548" t="s">
        <v>1335</v>
      </c>
      <c r="F18548" t="s">
        <v>89</v>
      </c>
      <c r="G18548" t="s">
        <v>89</v>
      </c>
      <c r="H18548" t="s">
        <v>93</v>
      </c>
    </row>
    <row r="18549" spans="1:8" x14ac:dyDescent="0.25">
      <c r="A18549" t="s">
        <v>529</v>
      </c>
      <c r="B18549" t="s">
        <v>1489</v>
      </c>
      <c r="C18549" t="s">
        <v>89</v>
      </c>
      <c r="D18549" t="s">
        <v>89</v>
      </c>
      <c r="E18549" t="s">
        <v>1218</v>
      </c>
      <c r="F18549" t="s">
        <v>89</v>
      </c>
      <c r="G18549" t="s">
        <v>89</v>
      </c>
      <c r="H18549" t="s">
        <v>93</v>
      </c>
    </row>
    <row r="18550" spans="1:8" x14ac:dyDescent="0.25">
      <c r="A18550" t="s">
        <v>529</v>
      </c>
      <c r="B18550" t="s">
        <v>1124</v>
      </c>
      <c r="C18550" t="s">
        <v>89</v>
      </c>
      <c r="D18550" t="s">
        <v>89</v>
      </c>
      <c r="E18550" t="s">
        <v>1335</v>
      </c>
      <c r="F18550" t="s">
        <v>89</v>
      </c>
      <c r="G18550" t="s">
        <v>89</v>
      </c>
      <c r="H18550" t="s">
        <v>93</v>
      </c>
    </row>
    <row r="18551" spans="1:8" x14ac:dyDescent="0.25">
      <c r="A18551" t="s">
        <v>529</v>
      </c>
      <c r="B18551" t="s">
        <v>1125</v>
      </c>
      <c r="C18551" t="s">
        <v>89</v>
      </c>
      <c r="D18551" t="s">
        <v>89</v>
      </c>
      <c r="E18551" t="s">
        <v>1335</v>
      </c>
      <c r="F18551" t="s">
        <v>89</v>
      </c>
      <c r="G18551" t="s">
        <v>89</v>
      </c>
      <c r="H18551" t="s">
        <v>93</v>
      </c>
    </row>
    <row r="18552" spans="1:8" x14ac:dyDescent="0.25">
      <c r="A18552" t="s">
        <v>529</v>
      </c>
      <c r="B18552" t="s">
        <v>8262</v>
      </c>
      <c r="C18552" t="s">
        <v>89</v>
      </c>
      <c r="D18552" t="s">
        <v>89</v>
      </c>
      <c r="E18552" t="s">
        <v>1335</v>
      </c>
      <c r="F18552" t="s">
        <v>89</v>
      </c>
      <c r="G18552" t="s">
        <v>89</v>
      </c>
      <c r="H18552" t="s">
        <v>93</v>
      </c>
    </row>
    <row r="18553" spans="1:8" x14ac:dyDescent="0.25">
      <c r="A18553" t="s">
        <v>529</v>
      </c>
      <c r="B18553" t="s">
        <v>1199</v>
      </c>
      <c r="C18553" t="s">
        <v>89</v>
      </c>
      <c r="D18553" t="s">
        <v>89</v>
      </c>
      <c r="E18553" t="s">
        <v>1129</v>
      </c>
      <c r="F18553" t="s">
        <v>89</v>
      </c>
      <c r="G18553" t="s">
        <v>89</v>
      </c>
      <c r="H18553" t="s">
        <v>93</v>
      </c>
    </row>
    <row r="18554" spans="1:8" x14ac:dyDescent="0.25">
      <c r="A18554" t="s">
        <v>529</v>
      </c>
      <c r="B18554" t="s">
        <v>1201</v>
      </c>
      <c r="C18554" t="s">
        <v>89</v>
      </c>
      <c r="D18554" t="s">
        <v>89</v>
      </c>
      <c r="E18554" t="s">
        <v>1129</v>
      </c>
      <c r="F18554" t="s">
        <v>89</v>
      </c>
      <c r="G18554" t="s">
        <v>89</v>
      </c>
      <c r="H18554" t="s">
        <v>93</v>
      </c>
    </row>
    <row r="18555" spans="1:8" x14ac:dyDescent="0.25">
      <c r="A18555" t="s">
        <v>529</v>
      </c>
      <c r="B18555" t="s">
        <v>1128</v>
      </c>
      <c r="C18555" t="s">
        <v>89</v>
      </c>
      <c r="D18555" t="s">
        <v>89</v>
      </c>
      <c r="E18555" t="s">
        <v>1129</v>
      </c>
      <c r="F18555" t="s">
        <v>89</v>
      </c>
      <c r="G18555" t="s">
        <v>89</v>
      </c>
      <c r="H18555" t="s">
        <v>93</v>
      </c>
    </row>
    <row r="18556" spans="1:8" x14ac:dyDescent="0.25">
      <c r="A18556" t="s">
        <v>529</v>
      </c>
      <c r="B18556" t="s">
        <v>11301</v>
      </c>
      <c r="C18556" t="s">
        <v>89</v>
      </c>
      <c r="D18556" t="s">
        <v>89</v>
      </c>
      <c r="E18556" t="s">
        <v>1202</v>
      </c>
      <c r="F18556" t="s">
        <v>89</v>
      </c>
      <c r="G18556" t="s">
        <v>89</v>
      </c>
      <c r="H18556" t="s">
        <v>93</v>
      </c>
    </row>
    <row r="18557" spans="1:8" x14ac:dyDescent="0.25">
      <c r="A18557" t="s">
        <v>529</v>
      </c>
      <c r="B18557" t="s">
        <v>1132</v>
      </c>
      <c r="C18557" t="s">
        <v>89</v>
      </c>
      <c r="D18557" t="s">
        <v>89</v>
      </c>
      <c r="E18557" t="s">
        <v>1286</v>
      </c>
      <c r="F18557" t="s">
        <v>89</v>
      </c>
      <c r="G18557" t="s">
        <v>89</v>
      </c>
      <c r="H18557" t="s">
        <v>93</v>
      </c>
    </row>
    <row r="18558" spans="1:8" x14ac:dyDescent="0.25">
      <c r="A18558" t="s">
        <v>529</v>
      </c>
      <c r="B18558" t="s">
        <v>1268</v>
      </c>
      <c r="C18558" t="s">
        <v>89</v>
      </c>
      <c r="D18558" t="s">
        <v>89</v>
      </c>
      <c r="E18558" t="s">
        <v>1135</v>
      </c>
      <c r="F18558" t="s">
        <v>89</v>
      </c>
      <c r="G18558" t="s">
        <v>89</v>
      </c>
      <c r="H18558" t="s">
        <v>93</v>
      </c>
    </row>
    <row r="18559" spans="1:8" x14ac:dyDescent="0.25">
      <c r="A18559" t="s">
        <v>530</v>
      </c>
      <c r="B18559" t="s">
        <v>1392</v>
      </c>
      <c r="C18559" t="s">
        <v>89</v>
      </c>
      <c r="D18559" t="s">
        <v>89</v>
      </c>
      <c r="E18559" t="s">
        <v>1135</v>
      </c>
      <c r="F18559" t="s">
        <v>89</v>
      </c>
      <c r="G18559" t="s">
        <v>89</v>
      </c>
      <c r="H18559" t="s">
        <v>93</v>
      </c>
    </row>
    <row r="18560" spans="1:8" x14ac:dyDescent="0.25">
      <c r="A18560" t="s">
        <v>530</v>
      </c>
      <c r="B18560" t="s">
        <v>9202</v>
      </c>
      <c r="C18560" t="s">
        <v>89</v>
      </c>
      <c r="D18560" t="s">
        <v>13409</v>
      </c>
      <c r="E18560" t="s">
        <v>1238</v>
      </c>
      <c r="F18560" t="s">
        <v>89</v>
      </c>
      <c r="G18560" t="s">
        <v>89</v>
      </c>
      <c r="H18560" t="s">
        <v>93</v>
      </c>
    </row>
    <row r="18561" spans="1:8" x14ac:dyDescent="0.25">
      <c r="A18561" t="s">
        <v>530</v>
      </c>
      <c r="B18561" t="s">
        <v>13410</v>
      </c>
      <c r="C18561" t="s">
        <v>89</v>
      </c>
      <c r="D18561" t="s">
        <v>13411</v>
      </c>
      <c r="E18561" t="s">
        <v>1105</v>
      </c>
      <c r="F18561" t="s">
        <v>89</v>
      </c>
      <c r="G18561" t="s">
        <v>89</v>
      </c>
      <c r="H18561" t="s">
        <v>93</v>
      </c>
    </row>
    <row r="18562" spans="1:8" x14ac:dyDescent="0.25">
      <c r="A18562" t="s">
        <v>530</v>
      </c>
      <c r="B18562" t="s">
        <v>13412</v>
      </c>
      <c r="C18562" t="s">
        <v>89</v>
      </c>
      <c r="D18562" t="s">
        <v>13413</v>
      </c>
      <c r="E18562" t="s">
        <v>2668</v>
      </c>
      <c r="F18562" t="s">
        <v>89</v>
      </c>
      <c r="G18562" t="s">
        <v>89</v>
      </c>
      <c r="H18562" t="s">
        <v>93</v>
      </c>
    </row>
    <row r="18563" spans="1:8" x14ac:dyDescent="0.25">
      <c r="A18563" t="s">
        <v>530</v>
      </c>
      <c r="B18563" t="s">
        <v>8779</v>
      </c>
      <c r="C18563" t="s">
        <v>89</v>
      </c>
      <c r="D18563" t="s">
        <v>89</v>
      </c>
      <c r="E18563" t="s">
        <v>1135</v>
      </c>
      <c r="F18563" t="s">
        <v>89</v>
      </c>
      <c r="G18563" t="s">
        <v>89</v>
      </c>
      <c r="H18563" t="s">
        <v>93</v>
      </c>
    </row>
    <row r="18564" spans="1:8" x14ac:dyDescent="0.25">
      <c r="A18564" t="s">
        <v>530</v>
      </c>
      <c r="B18564" t="s">
        <v>13414</v>
      </c>
      <c r="C18564" t="s">
        <v>89</v>
      </c>
      <c r="D18564" t="s">
        <v>13415</v>
      </c>
      <c r="E18564" t="s">
        <v>1377</v>
      </c>
      <c r="F18564" t="s">
        <v>89</v>
      </c>
      <c r="G18564" t="s">
        <v>89</v>
      </c>
      <c r="H18564" t="s">
        <v>93</v>
      </c>
    </row>
    <row r="18565" spans="1:8" x14ac:dyDescent="0.25">
      <c r="A18565" t="s">
        <v>530</v>
      </c>
      <c r="B18565" t="s">
        <v>1301</v>
      </c>
      <c r="C18565" t="s">
        <v>89</v>
      </c>
      <c r="D18565" t="s">
        <v>2501</v>
      </c>
      <c r="E18565" t="s">
        <v>1238</v>
      </c>
      <c r="F18565" t="s">
        <v>89</v>
      </c>
      <c r="G18565" t="s">
        <v>89</v>
      </c>
      <c r="H18565" t="s">
        <v>93</v>
      </c>
    </row>
    <row r="18566" spans="1:8" x14ac:dyDescent="0.25">
      <c r="A18566" t="s">
        <v>530</v>
      </c>
      <c r="B18566" t="s">
        <v>13416</v>
      </c>
      <c r="C18566" t="s">
        <v>89</v>
      </c>
      <c r="D18566" t="s">
        <v>13417</v>
      </c>
      <c r="E18566" t="s">
        <v>1238</v>
      </c>
      <c r="F18566" t="s">
        <v>89</v>
      </c>
      <c r="G18566" t="s">
        <v>89</v>
      </c>
      <c r="H18566" t="s">
        <v>93</v>
      </c>
    </row>
    <row r="18567" spans="1:8" x14ac:dyDescent="0.25">
      <c r="A18567" t="s">
        <v>530</v>
      </c>
      <c r="B18567" t="s">
        <v>13418</v>
      </c>
      <c r="C18567" t="s">
        <v>89</v>
      </c>
      <c r="D18567" t="s">
        <v>89</v>
      </c>
      <c r="E18567" t="s">
        <v>1100</v>
      </c>
      <c r="F18567" t="s">
        <v>89</v>
      </c>
      <c r="G18567" t="s">
        <v>89</v>
      </c>
      <c r="H18567" t="s">
        <v>93</v>
      </c>
    </row>
    <row r="18568" spans="1:8" x14ac:dyDescent="0.25">
      <c r="A18568" t="s">
        <v>530</v>
      </c>
      <c r="B18568" t="s">
        <v>13419</v>
      </c>
      <c r="C18568" t="s">
        <v>89</v>
      </c>
      <c r="D18568" t="s">
        <v>89</v>
      </c>
      <c r="E18568" t="s">
        <v>1100</v>
      </c>
      <c r="F18568" t="s">
        <v>89</v>
      </c>
      <c r="G18568" t="s">
        <v>89</v>
      </c>
      <c r="H18568" t="s">
        <v>93</v>
      </c>
    </row>
    <row r="18569" spans="1:8" x14ac:dyDescent="0.25">
      <c r="A18569" t="s">
        <v>530</v>
      </c>
      <c r="B18569" t="s">
        <v>13420</v>
      </c>
      <c r="C18569" t="s">
        <v>89</v>
      </c>
      <c r="D18569" t="s">
        <v>13421</v>
      </c>
      <c r="E18569" t="s">
        <v>1100</v>
      </c>
      <c r="F18569" t="s">
        <v>89</v>
      </c>
      <c r="G18569" t="s">
        <v>89</v>
      </c>
      <c r="H18569" t="s">
        <v>93</v>
      </c>
    </row>
    <row r="18570" spans="1:8" x14ac:dyDescent="0.25">
      <c r="A18570" t="s">
        <v>530</v>
      </c>
      <c r="B18570" t="s">
        <v>13422</v>
      </c>
      <c r="C18570" t="s">
        <v>89</v>
      </c>
      <c r="D18570" t="s">
        <v>89</v>
      </c>
      <c r="E18570" t="s">
        <v>1100</v>
      </c>
      <c r="F18570" t="s">
        <v>89</v>
      </c>
      <c r="G18570" t="s">
        <v>89</v>
      </c>
      <c r="H18570" t="s">
        <v>93</v>
      </c>
    </row>
    <row r="18571" spans="1:8" x14ac:dyDescent="0.25">
      <c r="A18571" t="s">
        <v>530</v>
      </c>
      <c r="B18571" t="s">
        <v>5079</v>
      </c>
      <c r="C18571" t="s">
        <v>89</v>
      </c>
      <c r="D18571" t="s">
        <v>13423</v>
      </c>
      <c r="E18571" t="s">
        <v>1258</v>
      </c>
      <c r="F18571" t="s">
        <v>89</v>
      </c>
      <c r="G18571" t="s">
        <v>89</v>
      </c>
      <c r="H18571" t="s">
        <v>93</v>
      </c>
    </row>
    <row r="18572" spans="1:8" x14ac:dyDescent="0.25">
      <c r="A18572" t="s">
        <v>530</v>
      </c>
      <c r="B18572" t="s">
        <v>13424</v>
      </c>
      <c r="C18572" t="s">
        <v>89</v>
      </c>
      <c r="D18572" t="s">
        <v>89</v>
      </c>
      <c r="E18572" t="s">
        <v>1135</v>
      </c>
      <c r="F18572" t="s">
        <v>89</v>
      </c>
      <c r="G18572" t="s">
        <v>89</v>
      </c>
      <c r="H18572" t="s">
        <v>93</v>
      </c>
    </row>
    <row r="18573" spans="1:8" x14ac:dyDescent="0.25">
      <c r="A18573" t="s">
        <v>530</v>
      </c>
      <c r="B18573" t="s">
        <v>13425</v>
      </c>
      <c r="C18573" t="s">
        <v>89</v>
      </c>
      <c r="D18573" t="s">
        <v>89</v>
      </c>
      <c r="E18573" t="s">
        <v>1135</v>
      </c>
      <c r="F18573" t="s">
        <v>89</v>
      </c>
      <c r="G18573" t="s">
        <v>89</v>
      </c>
      <c r="H18573" t="s">
        <v>93</v>
      </c>
    </row>
    <row r="18574" spans="1:8" x14ac:dyDescent="0.25">
      <c r="A18574" t="s">
        <v>530</v>
      </c>
      <c r="B18574" t="s">
        <v>6433</v>
      </c>
      <c r="C18574" t="s">
        <v>89</v>
      </c>
      <c r="D18574" t="s">
        <v>89</v>
      </c>
      <c r="E18574" t="s">
        <v>1135</v>
      </c>
      <c r="F18574" t="s">
        <v>89</v>
      </c>
      <c r="G18574" t="s">
        <v>89</v>
      </c>
      <c r="H18574" t="s">
        <v>93</v>
      </c>
    </row>
    <row r="18575" spans="1:8" x14ac:dyDescent="0.25">
      <c r="A18575" t="s">
        <v>530</v>
      </c>
      <c r="B18575" t="s">
        <v>1392</v>
      </c>
      <c r="C18575" t="s">
        <v>89</v>
      </c>
      <c r="D18575" t="s">
        <v>89</v>
      </c>
      <c r="E18575" t="s">
        <v>1135</v>
      </c>
      <c r="F18575" t="s">
        <v>89</v>
      </c>
      <c r="G18575" t="s">
        <v>89</v>
      </c>
      <c r="H18575" t="s">
        <v>93</v>
      </c>
    </row>
    <row r="18576" spans="1:8" x14ac:dyDescent="0.25">
      <c r="A18576" t="s">
        <v>530</v>
      </c>
      <c r="B18576" t="s">
        <v>8779</v>
      </c>
      <c r="C18576" t="s">
        <v>89</v>
      </c>
      <c r="D18576" t="s">
        <v>89</v>
      </c>
      <c r="E18576" t="s">
        <v>1135</v>
      </c>
      <c r="F18576" t="s">
        <v>89</v>
      </c>
      <c r="G18576" t="s">
        <v>89</v>
      </c>
      <c r="H18576" t="s">
        <v>93</v>
      </c>
    </row>
    <row r="18577" spans="1:8" x14ac:dyDescent="0.25">
      <c r="A18577" t="s">
        <v>530</v>
      </c>
      <c r="B18577" t="s">
        <v>13426</v>
      </c>
      <c r="C18577" t="s">
        <v>89</v>
      </c>
      <c r="D18577" t="s">
        <v>13427</v>
      </c>
      <c r="E18577" t="s">
        <v>1142</v>
      </c>
      <c r="F18577" t="s">
        <v>89</v>
      </c>
      <c r="G18577" t="s">
        <v>89</v>
      </c>
      <c r="H18577" t="s">
        <v>93</v>
      </c>
    </row>
    <row r="18578" spans="1:8" x14ac:dyDescent="0.25">
      <c r="A18578" t="s">
        <v>530</v>
      </c>
      <c r="B18578" t="s">
        <v>2742</v>
      </c>
      <c r="C18578" t="s">
        <v>89</v>
      </c>
      <c r="D18578" t="s">
        <v>5335</v>
      </c>
      <c r="E18578" t="s">
        <v>1115</v>
      </c>
      <c r="F18578" t="s">
        <v>89</v>
      </c>
      <c r="G18578" t="s">
        <v>89</v>
      </c>
      <c r="H18578" t="s">
        <v>93</v>
      </c>
    </row>
    <row r="18579" spans="1:8" x14ac:dyDescent="0.25">
      <c r="A18579" t="s">
        <v>530</v>
      </c>
      <c r="B18579" t="s">
        <v>2249</v>
      </c>
      <c r="C18579" t="s">
        <v>89</v>
      </c>
      <c r="D18579" t="s">
        <v>13411</v>
      </c>
      <c r="E18579" t="s">
        <v>1194</v>
      </c>
      <c r="F18579" t="s">
        <v>89</v>
      </c>
      <c r="G18579" t="s">
        <v>89</v>
      </c>
      <c r="H18579" t="s">
        <v>93</v>
      </c>
    </row>
    <row r="18580" spans="1:8" x14ac:dyDescent="0.25">
      <c r="A18580" t="s">
        <v>530</v>
      </c>
      <c r="B18580" t="s">
        <v>13428</v>
      </c>
      <c r="C18580" t="s">
        <v>89</v>
      </c>
      <c r="D18580" t="s">
        <v>13429</v>
      </c>
      <c r="E18580" t="s">
        <v>2404</v>
      </c>
      <c r="F18580" t="s">
        <v>89</v>
      </c>
      <c r="G18580" t="s">
        <v>89</v>
      </c>
      <c r="H18580" t="s">
        <v>93</v>
      </c>
    </row>
    <row r="18581" spans="1:8" x14ac:dyDescent="0.25">
      <c r="A18581" t="s">
        <v>530</v>
      </c>
      <c r="B18581" t="s">
        <v>13410</v>
      </c>
      <c r="C18581" t="s">
        <v>89</v>
      </c>
      <c r="D18581" t="s">
        <v>13411</v>
      </c>
      <c r="E18581" t="s">
        <v>1105</v>
      </c>
      <c r="F18581" t="s">
        <v>89</v>
      </c>
      <c r="G18581" t="s">
        <v>89</v>
      </c>
      <c r="H18581" t="s">
        <v>93</v>
      </c>
    </row>
    <row r="18582" spans="1:8" x14ac:dyDescent="0.25">
      <c r="A18582" t="s">
        <v>530</v>
      </c>
      <c r="B18582" t="s">
        <v>13430</v>
      </c>
      <c r="C18582" t="s">
        <v>89</v>
      </c>
      <c r="D18582" t="s">
        <v>89</v>
      </c>
      <c r="E18582" t="s">
        <v>1113</v>
      </c>
      <c r="F18582" t="s">
        <v>89</v>
      </c>
      <c r="G18582" t="s">
        <v>89</v>
      </c>
      <c r="H18582" t="s">
        <v>93</v>
      </c>
    </row>
    <row r="18583" spans="1:8" x14ac:dyDescent="0.25">
      <c r="A18583" t="s">
        <v>530</v>
      </c>
      <c r="B18583" t="s">
        <v>13431</v>
      </c>
      <c r="C18583" t="s">
        <v>89</v>
      </c>
      <c r="D18583" t="s">
        <v>13411</v>
      </c>
      <c r="E18583" t="s">
        <v>1105</v>
      </c>
      <c r="F18583" t="s">
        <v>89</v>
      </c>
      <c r="G18583" t="s">
        <v>89</v>
      </c>
      <c r="H18583" t="s">
        <v>93</v>
      </c>
    </row>
    <row r="18584" spans="1:8" x14ac:dyDescent="0.25">
      <c r="A18584" t="s">
        <v>530</v>
      </c>
      <c r="B18584" t="s">
        <v>13432</v>
      </c>
      <c r="C18584" t="s">
        <v>89</v>
      </c>
      <c r="D18584" t="s">
        <v>1330</v>
      </c>
      <c r="E18584" t="s">
        <v>1113</v>
      </c>
      <c r="F18584" t="s">
        <v>89</v>
      </c>
      <c r="G18584" t="s">
        <v>89</v>
      </c>
      <c r="H18584" t="s">
        <v>93</v>
      </c>
    </row>
    <row r="18585" spans="1:8" x14ac:dyDescent="0.25">
      <c r="A18585" t="s">
        <v>530</v>
      </c>
      <c r="B18585" t="s">
        <v>2694</v>
      </c>
      <c r="C18585" t="s">
        <v>89</v>
      </c>
      <c r="D18585" t="s">
        <v>13433</v>
      </c>
      <c r="E18585" t="s">
        <v>1142</v>
      </c>
      <c r="F18585" t="s">
        <v>89</v>
      </c>
      <c r="G18585" t="s">
        <v>89</v>
      </c>
      <c r="H18585" t="s">
        <v>93</v>
      </c>
    </row>
    <row r="18586" spans="1:8" x14ac:dyDescent="0.25">
      <c r="A18586" t="s">
        <v>530</v>
      </c>
      <c r="B18586" t="s">
        <v>13434</v>
      </c>
      <c r="C18586" t="s">
        <v>89</v>
      </c>
      <c r="D18586" t="s">
        <v>13435</v>
      </c>
      <c r="E18586" t="s">
        <v>1278</v>
      </c>
      <c r="F18586" t="s">
        <v>89</v>
      </c>
      <c r="G18586" t="s">
        <v>89</v>
      </c>
      <c r="H18586" t="s">
        <v>93</v>
      </c>
    </row>
    <row r="18587" spans="1:8" x14ac:dyDescent="0.25">
      <c r="A18587" t="s">
        <v>530</v>
      </c>
      <c r="B18587" t="s">
        <v>13436</v>
      </c>
      <c r="C18587" t="s">
        <v>89</v>
      </c>
      <c r="D18587" t="s">
        <v>1330</v>
      </c>
      <c r="E18587" t="s">
        <v>1113</v>
      </c>
      <c r="F18587" t="s">
        <v>89</v>
      </c>
      <c r="G18587" t="s">
        <v>89</v>
      </c>
      <c r="H18587" t="s">
        <v>93</v>
      </c>
    </row>
    <row r="18588" spans="1:8" x14ac:dyDescent="0.25">
      <c r="A18588" t="s">
        <v>530</v>
      </c>
      <c r="B18588" t="s">
        <v>1775</v>
      </c>
      <c r="C18588" t="s">
        <v>89</v>
      </c>
      <c r="D18588" t="s">
        <v>13437</v>
      </c>
      <c r="E18588" t="s">
        <v>1194</v>
      </c>
      <c r="F18588" t="s">
        <v>89</v>
      </c>
      <c r="G18588" t="s">
        <v>89</v>
      </c>
      <c r="H18588" t="s">
        <v>93</v>
      </c>
    </row>
    <row r="18589" spans="1:8" x14ac:dyDescent="0.25">
      <c r="A18589" t="s">
        <v>530</v>
      </c>
      <c r="B18589" t="s">
        <v>13438</v>
      </c>
      <c r="C18589" t="s">
        <v>89</v>
      </c>
      <c r="D18589" t="s">
        <v>13439</v>
      </c>
      <c r="E18589" t="s">
        <v>1162</v>
      </c>
      <c r="F18589" t="s">
        <v>89</v>
      </c>
      <c r="G18589" t="s">
        <v>89</v>
      </c>
      <c r="H18589" t="s">
        <v>93</v>
      </c>
    </row>
    <row r="18590" spans="1:8" x14ac:dyDescent="0.25">
      <c r="A18590" t="s">
        <v>530</v>
      </c>
      <c r="B18590" t="s">
        <v>2146</v>
      </c>
      <c r="C18590" t="s">
        <v>89</v>
      </c>
      <c r="D18590" t="s">
        <v>13440</v>
      </c>
      <c r="E18590" t="s">
        <v>1142</v>
      </c>
      <c r="F18590" t="s">
        <v>89</v>
      </c>
      <c r="G18590" t="s">
        <v>89</v>
      </c>
      <c r="H18590" t="s">
        <v>93</v>
      </c>
    </row>
    <row r="18591" spans="1:8" x14ac:dyDescent="0.25">
      <c r="A18591" t="s">
        <v>530</v>
      </c>
      <c r="B18591" t="s">
        <v>13441</v>
      </c>
      <c r="C18591" t="s">
        <v>89</v>
      </c>
      <c r="D18591" t="s">
        <v>13442</v>
      </c>
      <c r="E18591" t="s">
        <v>1142</v>
      </c>
      <c r="F18591" t="s">
        <v>89</v>
      </c>
      <c r="G18591" t="s">
        <v>89</v>
      </c>
      <c r="H18591" t="s">
        <v>93</v>
      </c>
    </row>
    <row r="18592" spans="1:8" x14ac:dyDescent="0.25">
      <c r="A18592" t="s">
        <v>530</v>
      </c>
      <c r="B18592" t="s">
        <v>2495</v>
      </c>
      <c r="C18592" t="s">
        <v>89</v>
      </c>
      <c r="D18592" t="s">
        <v>13443</v>
      </c>
      <c r="E18592" t="s">
        <v>1105</v>
      </c>
      <c r="F18592" t="s">
        <v>89</v>
      </c>
      <c r="G18592" t="s">
        <v>89</v>
      </c>
      <c r="H18592" t="s">
        <v>93</v>
      </c>
    </row>
    <row r="18593" spans="1:8" x14ac:dyDescent="0.25">
      <c r="A18593" t="s">
        <v>530</v>
      </c>
      <c r="B18593" t="s">
        <v>3402</v>
      </c>
      <c r="C18593" t="s">
        <v>89</v>
      </c>
      <c r="D18593" t="s">
        <v>13443</v>
      </c>
      <c r="E18593" t="s">
        <v>1105</v>
      </c>
      <c r="F18593" t="s">
        <v>89</v>
      </c>
      <c r="G18593" t="s">
        <v>89</v>
      </c>
      <c r="H18593" t="s">
        <v>93</v>
      </c>
    </row>
    <row r="18594" spans="1:8" x14ac:dyDescent="0.25">
      <c r="A18594" t="s">
        <v>530</v>
      </c>
      <c r="B18594" t="s">
        <v>13444</v>
      </c>
      <c r="C18594" t="s">
        <v>89</v>
      </c>
      <c r="D18594" t="s">
        <v>13445</v>
      </c>
      <c r="E18594" t="s">
        <v>1148</v>
      </c>
      <c r="F18594" t="s">
        <v>89</v>
      </c>
      <c r="G18594" t="s">
        <v>89</v>
      </c>
      <c r="H18594" t="s">
        <v>93</v>
      </c>
    </row>
    <row r="18595" spans="1:8" x14ac:dyDescent="0.25">
      <c r="A18595" t="s">
        <v>530</v>
      </c>
      <c r="B18595" t="s">
        <v>13446</v>
      </c>
      <c r="C18595" t="s">
        <v>89</v>
      </c>
      <c r="D18595" t="s">
        <v>13411</v>
      </c>
      <c r="E18595" t="s">
        <v>1105</v>
      </c>
      <c r="F18595" t="s">
        <v>89</v>
      </c>
      <c r="G18595" t="s">
        <v>89</v>
      </c>
      <c r="H18595" t="s">
        <v>93</v>
      </c>
    </row>
    <row r="18596" spans="1:8" x14ac:dyDescent="0.25">
      <c r="A18596" t="s">
        <v>530</v>
      </c>
      <c r="B18596" t="s">
        <v>13447</v>
      </c>
      <c r="C18596" t="s">
        <v>89</v>
      </c>
      <c r="D18596" t="s">
        <v>89</v>
      </c>
      <c r="E18596" t="s">
        <v>1113</v>
      </c>
      <c r="F18596" t="s">
        <v>89</v>
      </c>
      <c r="G18596" t="s">
        <v>89</v>
      </c>
      <c r="H18596" t="s">
        <v>93</v>
      </c>
    </row>
    <row r="18597" spans="1:8" x14ac:dyDescent="0.25">
      <c r="A18597" t="s">
        <v>530</v>
      </c>
      <c r="B18597" t="s">
        <v>13448</v>
      </c>
      <c r="C18597" t="s">
        <v>89</v>
      </c>
      <c r="D18597" t="s">
        <v>13427</v>
      </c>
      <c r="E18597" t="s">
        <v>1194</v>
      </c>
      <c r="F18597" t="s">
        <v>89</v>
      </c>
      <c r="G18597" t="s">
        <v>89</v>
      </c>
      <c r="H18597" t="s">
        <v>93</v>
      </c>
    </row>
    <row r="18598" spans="1:8" x14ac:dyDescent="0.25">
      <c r="A18598" t="s">
        <v>530</v>
      </c>
      <c r="B18598" t="s">
        <v>13449</v>
      </c>
      <c r="C18598" t="s">
        <v>89</v>
      </c>
      <c r="D18598" t="s">
        <v>89</v>
      </c>
      <c r="E18598" t="s">
        <v>1115</v>
      </c>
      <c r="F18598" t="s">
        <v>89</v>
      </c>
      <c r="G18598" t="s">
        <v>89</v>
      </c>
      <c r="H18598" t="s">
        <v>93</v>
      </c>
    </row>
    <row r="18599" spans="1:8" x14ac:dyDescent="0.25">
      <c r="A18599" t="s">
        <v>530</v>
      </c>
      <c r="B18599" t="s">
        <v>9202</v>
      </c>
      <c r="C18599" t="s">
        <v>89</v>
      </c>
      <c r="D18599" t="s">
        <v>13409</v>
      </c>
      <c r="E18599" t="s">
        <v>1238</v>
      </c>
      <c r="F18599" t="s">
        <v>89</v>
      </c>
      <c r="G18599" t="s">
        <v>89</v>
      </c>
      <c r="H18599" t="s">
        <v>93</v>
      </c>
    </row>
    <row r="18600" spans="1:8" x14ac:dyDescent="0.25">
      <c r="A18600" t="s">
        <v>530</v>
      </c>
      <c r="B18600" t="s">
        <v>13450</v>
      </c>
      <c r="C18600" t="s">
        <v>89</v>
      </c>
      <c r="D18600" t="s">
        <v>1330</v>
      </c>
      <c r="E18600" t="s">
        <v>1115</v>
      </c>
      <c r="F18600" t="s">
        <v>89</v>
      </c>
      <c r="G18600" t="s">
        <v>89</v>
      </c>
      <c r="H18600" t="s">
        <v>93</v>
      </c>
    </row>
    <row r="18601" spans="1:8" x14ac:dyDescent="0.25">
      <c r="A18601" t="s">
        <v>530</v>
      </c>
      <c r="B18601" t="s">
        <v>2746</v>
      </c>
      <c r="C18601" t="s">
        <v>89</v>
      </c>
      <c r="D18601" t="s">
        <v>13427</v>
      </c>
      <c r="E18601" t="s">
        <v>1105</v>
      </c>
      <c r="F18601" t="s">
        <v>89</v>
      </c>
      <c r="G18601" t="s">
        <v>89</v>
      </c>
      <c r="H18601" t="s">
        <v>93</v>
      </c>
    </row>
    <row r="18602" spans="1:8" x14ac:dyDescent="0.25">
      <c r="A18602" t="s">
        <v>530</v>
      </c>
      <c r="B18602" t="s">
        <v>13451</v>
      </c>
      <c r="C18602" t="s">
        <v>89</v>
      </c>
      <c r="D18602" t="s">
        <v>1330</v>
      </c>
      <c r="E18602" t="s">
        <v>1115</v>
      </c>
      <c r="F18602" t="s">
        <v>89</v>
      </c>
      <c r="G18602" t="s">
        <v>89</v>
      </c>
      <c r="H18602" t="s">
        <v>93</v>
      </c>
    </row>
    <row r="18603" spans="1:8" x14ac:dyDescent="0.25">
      <c r="A18603" t="s">
        <v>530</v>
      </c>
      <c r="B18603" t="s">
        <v>4968</v>
      </c>
      <c r="C18603" t="s">
        <v>89</v>
      </c>
      <c r="D18603" t="s">
        <v>13452</v>
      </c>
      <c r="E18603" t="s">
        <v>1105</v>
      </c>
      <c r="F18603" t="s">
        <v>89</v>
      </c>
      <c r="G18603" t="s">
        <v>89</v>
      </c>
      <c r="H18603" t="s">
        <v>93</v>
      </c>
    </row>
    <row r="18604" spans="1:8" x14ac:dyDescent="0.25">
      <c r="A18604" t="s">
        <v>530</v>
      </c>
      <c r="B18604" t="s">
        <v>2140</v>
      </c>
      <c r="C18604" t="s">
        <v>89</v>
      </c>
      <c r="D18604" t="s">
        <v>13440</v>
      </c>
      <c r="E18604" t="s">
        <v>1105</v>
      </c>
      <c r="F18604" t="s">
        <v>89</v>
      </c>
      <c r="G18604" t="s">
        <v>89</v>
      </c>
      <c r="H18604" t="s">
        <v>93</v>
      </c>
    </row>
    <row r="18605" spans="1:8" x14ac:dyDescent="0.25">
      <c r="A18605" t="s">
        <v>530</v>
      </c>
      <c r="B18605" t="s">
        <v>13453</v>
      </c>
      <c r="C18605" t="s">
        <v>89</v>
      </c>
      <c r="D18605" t="s">
        <v>13429</v>
      </c>
      <c r="E18605" t="s">
        <v>1162</v>
      </c>
      <c r="F18605" t="s">
        <v>89</v>
      </c>
      <c r="G18605" t="s">
        <v>89</v>
      </c>
      <c r="H18605" t="s">
        <v>93</v>
      </c>
    </row>
    <row r="18606" spans="1:8" x14ac:dyDescent="0.25">
      <c r="A18606" t="s">
        <v>530</v>
      </c>
      <c r="B18606" t="s">
        <v>2148</v>
      </c>
      <c r="C18606" t="s">
        <v>89</v>
      </c>
      <c r="D18606" t="s">
        <v>13427</v>
      </c>
      <c r="E18606" t="s">
        <v>1194</v>
      </c>
      <c r="F18606" t="s">
        <v>89</v>
      </c>
      <c r="G18606" t="s">
        <v>89</v>
      </c>
      <c r="H18606" t="s">
        <v>93</v>
      </c>
    </row>
    <row r="18607" spans="1:8" x14ac:dyDescent="0.25">
      <c r="A18607" t="s">
        <v>530</v>
      </c>
      <c r="B18607" t="s">
        <v>13454</v>
      </c>
      <c r="C18607" t="s">
        <v>89</v>
      </c>
      <c r="D18607" t="s">
        <v>89</v>
      </c>
      <c r="E18607" t="s">
        <v>1113</v>
      </c>
      <c r="F18607" t="s">
        <v>89</v>
      </c>
      <c r="G18607" t="s">
        <v>89</v>
      </c>
      <c r="H18607" t="s">
        <v>93</v>
      </c>
    </row>
    <row r="18608" spans="1:8" x14ac:dyDescent="0.25">
      <c r="A18608" t="s">
        <v>530</v>
      </c>
      <c r="B18608" t="s">
        <v>13455</v>
      </c>
      <c r="C18608" t="s">
        <v>89</v>
      </c>
      <c r="D18608" t="s">
        <v>13456</v>
      </c>
      <c r="E18608" t="s">
        <v>1162</v>
      </c>
      <c r="F18608" t="s">
        <v>89</v>
      </c>
      <c r="G18608" t="s">
        <v>89</v>
      </c>
      <c r="H18608" t="s">
        <v>93</v>
      </c>
    </row>
    <row r="18609" spans="1:8" x14ac:dyDescent="0.25">
      <c r="A18609" t="s">
        <v>530</v>
      </c>
      <c r="B18609" t="s">
        <v>13457</v>
      </c>
      <c r="C18609" t="s">
        <v>89</v>
      </c>
      <c r="D18609" t="s">
        <v>13458</v>
      </c>
      <c r="E18609" t="s">
        <v>3601</v>
      </c>
      <c r="F18609" t="s">
        <v>89</v>
      </c>
      <c r="G18609" t="s">
        <v>89</v>
      </c>
      <c r="H18609" t="s">
        <v>93</v>
      </c>
    </row>
    <row r="18610" spans="1:8" x14ac:dyDescent="0.25">
      <c r="A18610" t="s">
        <v>530</v>
      </c>
      <c r="B18610" t="s">
        <v>3280</v>
      </c>
      <c r="C18610" t="s">
        <v>89</v>
      </c>
      <c r="D18610" t="s">
        <v>13458</v>
      </c>
      <c r="E18610" t="s">
        <v>3601</v>
      </c>
      <c r="F18610" t="s">
        <v>89</v>
      </c>
      <c r="G18610" t="s">
        <v>89</v>
      </c>
      <c r="H18610" t="s">
        <v>93</v>
      </c>
    </row>
    <row r="18611" spans="1:8" x14ac:dyDescent="0.25">
      <c r="A18611" t="s">
        <v>530</v>
      </c>
      <c r="B18611" t="s">
        <v>1314</v>
      </c>
      <c r="C18611" t="s">
        <v>89</v>
      </c>
      <c r="D18611" t="s">
        <v>13458</v>
      </c>
      <c r="E18611" t="s">
        <v>1194</v>
      </c>
      <c r="F18611" t="s">
        <v>89</v>
      </c>
      <c r="G18611" t="s">
        <v>89</v>
      </c>
      <c r="H18611" t="s">
        <v>93</v>
      </c>
    </row>
    <row r="18612" spans="1:8" x14ac:dyDescent="0.25">
      <c r="A18612" t="s">
        <v>530</v>
      </c>
      <c r="B18612" t="s">
        <v>13459</v>
      </c>
      <c r="C18612" t="s">
        <v>89</v>
      </c>
      <c r="D18612" t="s">
        <v>13460</v>
      </c>
      <c r="E18612" t="s">
        <v>2668</v>
      </c>
      <c r="F18612" t="s">
        <v>89</v>
      </c>
      <c r="G18612" t="s">
        <v>89</v>
      </c>
      <c r="H18612" t="s">
        <v>93</v>
      </c>
    </row>
    <row r="18613" spans="1:8" x14ac:dyDescent="0.25">
      <c r="A18613" t="s">
        <v>530</v>
      </c>
      <c r="B18613" t="s">
        <v>1226</v>
      </c>
      <c r="C18613" t="s">
        <v>89</v>
      </c>
      <c r="D18613" t="s">
        <v>13458</v>
      </c>
      <c r="E18613" t="s">
        <v>1194</v>
      </c>
      <c r="F18613" t="s">
        <v>89</v>
      </c>
      <c r="G18613" t="s">
        <v>89</v>
      </c>
      <c r="H18613" t="s">
        <v>93</v>
      </c>
    </row>
    <row r="18614" spans="1:8" x14ac:dyDescent="0.25">
      <c r="A18614" t="s">
        <v>530</v>
      </c>
      <c r="B18614" t="s">
        <v>13461</v>
      </c>
      <c r="C18614" t="s">
        <v>89</v>
      </c>
      <c r="D18614" t="s">
        <v>13462</v>
      </c>
      <c r="E18614" t="s">
        <v>1115</v>
      </c>
      <c r="F18614" t="s">
        <v>89</v>
      </c>
      <c r="G18614" t="s">
        <v>89</v>
      </c>
      <c r="H18614" t="s">
        <v>93</v>
      </c>
    </row>
    <row r="18615" spans="1:8" x14ac:dyDescent="0.25">
      <c r="A18615" t="s">
        <v>530</v>
      </c>
      <c r="B18615" t="s">
        <v>13463</v>
      </c>
      <c r="C18615" t="s">
        <v>89</v>
      </c>
      <c r="D18615" t="s">
        <v>13462</v>
      </c>
      <c r="E18615" t="s">
        <v>1238</v>
      </c>
      <c r="F18615" t="s">
        <v>89</v>
      </c>
      <c r="G18615" t="s">
        <v>89</v>
      </c>
      <c r="H18615" t="s">
        <v>93</v>
      </c>
    </row>
    <row r="18616" spans="1:8" x14ac:dyDescent="0.25">
      <c r="A18616" t="s">
        <v>530</v>
      </c>
      <c r="B18616" t="s">
        <v>8134</v>
      </c>
      <c r="C18616" t="s">
        <v>89</v>
      </c>
      <c r="D18616" t="s">
        <v>13464</v>
      </c>
      <c r="E18616" t="s">
        <v>1238</v>
      </c>
      <c r="F18616" t="s">
        <v>89</v>
      </c>
      <c r="G18616" t="s">
        <v>89</v>
      </c>
      <c r="H18616" t="s">
        <v>93</v>
      </c>
    </row>
    <row r="18617" spans="1:8" x14ac:dyDescent="0.25">
      <c r="A18617" t="s">
        <v>530</v>
      </c>
      <c r="B18617" t="s">
        <v>13465</v>
      </c>
      <c r="C18617" t="s">
        <v>89</v>
      </c>
      <c r="D18617" t="s">
        <v>13466</v>
      </c>
      <c r="E18617" t="s">
        <v>1238</v>
      </c>
      <c r="F18617" t="s">
        <v>89</v>
      </c>
      <c r="G18617" t="s">
        <v>89</v>
      </c>
      <c r="H18617" t="s">
        <v>93</v>
      </c>
    </row>
    <row r="18618" spans="1:8" x14ac:dyDescent="0.25">
      <c r="A18618" t="s">
        <v>530</v>
      </c>
      <c r="B18618" t="s">
        <v>13467</v>
      </c>
      <c r="C18618" t="s">
        <v>89</v>
      </c>
      <c r="D18618" t="s">
        <v>13462</v>
      </c>
      <c r="E18618" t="s">
        <v>1115</v>
      </c>
      <c r="F18618" t="s">
        <v>89</v>
      </c>
      <c r="G18618" t="s">
        <v>89</v>
      </c>
      <c r="H18618" t="s">
        <v>93</v>
      </c>
    </row>
    <row r="18619" spans="1:8" x14ac:dyDescent="0.25">
      <c r="A18619" t="s">
        <v>530</v>
      </c>
      <c r="B18619" t="s">
        <v>13468</v>
      </c>
      <c r="C18619" t="s">
        <v>89</v>
      </c>
      <c r="D18619" t="s">
        <v>1330</v>
      </c>
      <c r="E18619" t="s">
        <v>1335</v>
      </c>
      <c r="F18619" t="s">
        <v>89</v>
      </c>
      <c r="G18619" t="s">
        <v>89</v>
      </c>
      <c r="H18619" t="s">
        <v>93</v>
      </c>
    </row>
    <row r="18620" spans="1:8" x14ac:dyDescent="0.25">
      <c r="A18620" t="s">
        <v>530</v>
      </c>
      <c r="B18620" t="s">
        <v>2515</v>
      </c>
      <c r="C18620" t="s">
        <v>89</v>
      </c>
      <c r="D18620" t="s">
        <v>13469</v>
      </c>
      <c r="E18620" t="s">
        <v>1142</v>
      </c>
      <c r="F18620" t="s">
        <v>89</v>
      </c>
      <c r="G18620" t="s">
        <v>89</v>
      </c>
      <c r="H18620" t="s">
        <v>93</v>
      </c>
    </row>
    <row r="18621" spans="1:8" x14ac:dyDescent="0.25">
      <c r="A18621" t="s">
        <v>530</v>
      </c>
      <c r="B18621" t="s">
        <v>5115</v>
      </c>
      <c r="C18621" t="s">
        <v>89</v>
      </c>
      <c r="D18621" t="s">
        <v>1330</v>
      </c>
      <c r="E18621" t="s">
        <v>1233</v>
      </c>
      <c r="F18621" t="s">
        <v>89</v>
      </c>
      <c r="G18621" t="s">
        <v>89</v>
      </c>
      <c r="H18621" t="s">
        <v>93</v>
      </c>
    </row>
    <row r="18622" spans="1:8" x14ac:dyDescent="0.25">
      <c r="A18622" t="s">
        <v>530</v>
      </c>
      <c r="B18622" t="s">
        <v>13470</v>
      </c>
      <c r="C18622" t="s">
        <v>89</v>
      </c>
      <c r="D18622" t="s">
        <v>1330</v>
      </c>
      <c r="E18622" t="s">
        <v>1135</v>
      </c>
      <c r="F18622" t="s">
        <v>89</v>
      </c>
      <c r="G18622" t="s">
        <v>89</v>
      </c>
      <c r="H18622" t="s">
        <v>93</v>
      </c>
    </row>
    <row r="18623" spans="1:8" x14ac:dyDescent="0.25">
      <c r="A18623" t="s">
        <v>530</v>
      </c>
      <c r="B18623" t="s">
        <v>13471</v>
      </c>
      <c r="C18623" t="s">
        <v>89</v>
      </c>
      <c r="D18623" t="s">
        <v>13472</v>
      </c>
      <c r="E18623" t="s">
        <v>1335</v>
      </c>
      <c r="F18623" t="s">
        <v>89</v>
      </c>
      <c r="G18623" t="s">
        <v>89</v>
      </c>
      <c r="H18623" t="s">
        <v>93</v>
      </c>
    </row>
    <row r="18624" spans="1:8" x14ac:dyDescent="0.25">
      <c r="A18624" t="s">
        <v>530</v>
      </c>
      <c r="B18624" t="s">
        <v>2152</v>
      </c>
      <c r="C18624" t="s">
        <v>89</v>
      </c>
      <c r="D18624" t="s">
        <v>13472</v>
      </c>
      <c r="E18624" t="s">
        <v>1335</v>
      </c>
      <c r="F18624" t="s">
        <v>89</v>
      </c>
      <c r="G18624" t="s">
        <v>89</v>
      </c>
      <c r="H18624" t="s">
        <v>93</v>
      </c>
    </row>
    <row r="18625" spans="1:8" x14ac:dyDescent="0.25">
      <c r="A18625" t="s">
        <v>530</v>
      </c>
      <c r="B18625" t="s">
        <v>2252</v>
      </c>
      <c r="C18625" t="s">
        <v>89</v>
      </c>
      <c r="D18625" t="s">
        <v>13472</v>
      </c>
      <c r="E18625" t="s">
        <v>1335</v>
      </c>
      <c r="F18625" t="s">
        <v>89</v>
      </c>
      <c r="G18625" t="s">
        <v>89</v>
      </c>
      <c r="H18625" t="s">
        <v>93</v>
      </c>
    </row>
    <row r="18626" spans="1:8" x14ac:dyDescent="0.25">
      <c r="A18626" t="s">
        <v>530</v>
      </c>
      <c r="B18626" t="s">
        <v>6850</v>
      </c>
      <c r="C18626" t="s">
        <v>89</v>
      </c>
      <c r="D18626" t="s">
        <v>13472</v>
      </c>
      <c r="E18626" t="s">
        <v>1335</v>
      </c>
      <c r="F18626" t="s">
        <v>89</v>
      </c>
      <c r="G18626" t="s">
        <v>89</v>
      </c>
      <c r="H18626" t="s">
        <v>93</v>
      </c>
    </row>
    <row r="18627" spans="1:8" x14ac:dyDescent="0.25">
      <c r="A18627" t="s">
        <v>530</v>
      </c>
      <c r="B18627" t="s">
        <v>2226</v>
      </c>
      <c r="C18627" t="s">
        <v>89</v>
      </c>
      <c r="D18627" t="s">
        <v>13473</v>
      </c>
      <c r="E18627" t="s">
        <v>1100</v>
      </c>
      <c r="F18627" t="s">
        <v>89</v>
      </c>
      <c r="G18627" t="s">
        <v>89</v>
      </c>
      <c r="H18627" t="s">
        <v>93</v>
      </c>
    </row>
    <row r="18628" spans="1:8" x14ac:dyDescent="0.25">
      <c r="A18628" t="s">
        <v>530</v>
      </c>
      <c r="B18628" t="s">
        <v>13474</v>
      </c>
      <c r="C18628" t="s">
        <v>89</v>
      </c>
      <c r="D18628" t="s">
        <v>3456</v>
      </c>
      <c r="E18628" t="s">
        <v>1238</v>
      </c>
      <c r="F18628" t="s">
        <v>89</v>
      </c>
      <c r="G18628" t="s">
        <v>89</v>
      </c>
      <c r="H18628" t="s">
        <v>93</v>
      </c>
    </row>
    <row r="18629" spans="1:8" x14ac:dyDescent="0.25">
      <c r="A18629" t="s">
        <v>530</v>
      </c>
      <c r="B18629" t="s">
        <v>13475</v>
      </c>
      <c r="C18629" t="s">
        <v>89</v>
      </c>
      <c r="D18629" t="s">
        <v>3456</v>
      </c>
      <c r="E18629" t="s">
        <v>1142</v>
      </c>
      <c r="F18629" t="s">
        <v>89</v>
      </c>
      <c r="G18629" t="s">
        <v>89</v>
      </c>
      <c r="H18629" t="s">
        <v>93</v>
      </c>
    </row>
    <row r="18630" spans="1:8" x14ac:dyDescent="0.25">
      <c r="A18630" t="s">
        <v>530</v>
      </c>
      <c r="B18630" t="s">
        <v>13476</v>
      </c>
      <c r="C18630" t="s">
        <v>89</v>
      </c>
      <c r="D18630" t="s">
        <v>3456</v>
      </c>
      <c r="E18630" t="s">
        <v>2668</v>
      </c>
      <c r="F18630" t="s">
        <v>89</v>
      </c>
      <c r="G18630" t="s">
        <v>89</v>
      </c>
      <c r="H18630" t="s">
        <v>93</v>
      </c>
    </row>
    <row r="18631" spans="1:8" x14ac:dyDescent="0.25">
      <c r="A18631" t="s">
        <v>530</v>
      </c>
      <c r="B18631" t="s">
        <v>13477</v>
      </c>
      <c r="C18631" t="s">
        <v>89</v>
      </c>
      <c r="D18631" t="s">
        <v>89</v>
      </c>
      <c r="E18631" t="s">
        <v>1097</v>
      </c>
      <c r="F18631" t="s">
        <v>89</v>
      </c>
      <c r="G18631" t="s">
        <v>89</v>
      </c>
      <c r="H18631" t="s">
        <v>93</v>
      </c>
    </row>
    <row r="18632" spans="1:8" x14ac:dyDescent="0.25">
      <c r="A18632" t="s">
        <v>530</v>
      </c>
      <c r="B18632" t="s">
        <v>13478</v>
      </c>
      <c r="C18632" t="s">
        <v>89</v>
      </c>
      <c r="D18632" t="s">
        <v>5999</v>
      </c>
      <c r="E18632" t="s">
        <v>1235</v>
      </c>
      <c r="F18632" t="s">
        <v>89</v>
      </c>
      <c r="G18632" t="s">
        <v>89</v>
      </c>
      <c r="H18632" t="s">
        <v>93</v>
      </c>
    </row>
    <row r="18633" spans="1:8" x14ac:dyDescent="0.25">
      <c r="A18633" t="s">
        <v>530</v>
      </c>
      <c r="B18633" t="s">
        <v>13479</v>
      </c>
      <c r="C18633" t="s">
        <v>89</v>
      </c>
      <c r="D18633" t="s">
        <v>13480</v>
      </c>
      <c r="E18633" t="s">
        <v>1115</v>
      </c>
      <c r="F18633" t="s">
        <v>89</v>
      </c>
      <c r="G18633" t="s">
        <v>89</v>
      </c>
      <c r="H18633" t="s">
        <v>93</v>
      </c>
    </row>
    <row r="18634" spans="1:8" x14ac:dyDescent="0.25">
      <c r="A18634" t="s">
        <v>530</v>
      </c>
      <c r="B18634" t="s">
        <v>13481</v>
      </c>
      <c r="C18634" t="s">
        <v>89</v>
      </c>
      <c r="D18634" t="s">
        <v>13482</v>
      </c>
      <c r="E18634" t="s">
        <v>1180</v>
      </c>
      <c r="F18634" t="s">
        <v>89</v>
      </c>
      <c r="G18634" t="s">
        <v>89</v>
      </c>
      <c r="H18634" t="s">
        <v>93</v>
      </c>
    </row>
    <row r="18635" spans="1:8" x14ac:dyDescent="0.25">
      <c r="A18635" t="s">
        <v>530</v>
      </c>
      <c r="B18635" t="s">
        <v>13483</v>
      </c>
      <c r="C18635" t="s">
        <v>89</v>
      </c>
      <c r="D18635" t="s">
        <v>13484</v>
      </c>
      <c r="E18635" t="s">
        <v>1113</v>
      </c>
      <c r="F18635" t="s">
        <v>89</v>
      </c>
      <c r="G18635" t="s">
        <v>89</v>
      </c>
      <c r="H18635" t="s">
        <v>93</v>
      </c>
    </row>
    <row r="18636" spans="1:8" x14ac:dyDescent="0.25">
      <c r="A18636" t="s">
        <v>530</v>
      </c>
      <c r="B18636" t="s">
        <v>13485</v>
      </c>
      <c r="C18636" t="s">
        <v>89</v>
      </c>
      <c r="D18636" t="s">
        <v>3456</v>
      </c>
      <c r="E18636" t="s">
        <v>1238</v>
      </c>
      <c r="F18636" t="s">
        <v>89</v>
      </c>
      <c r="G18636" t="s">
        <v>89</v>
      </c>
      <c r="H18636" t="s">
        <v>93</v>
      </c>
    </row>
    <row r="18637" spans="1:8" x14ac:dyDescent="0.25">
      <c r="A18637" t="s">
        <v>530</v>
      </c>
      <c r="B18637" t="s">
        <v>13412</v>
      </c>
      <c r="C18637" t="s">
        <v>89</v>
      </c>
      <c r="D18637" t="s">
        <v>13413</v>
      </c>
      <c r="E18637" t="s">
        <v>2668</v>
      </c>
      <c r="F18637" t="s">
        <v>89</v>
      </c>
      <c r="G18637" t="s">
        <v>89</v>
      </c>
      <c r="H18637" t="s">
        <v>93</v>
      </c>
    </row>
    <row r="18638" spans="1:8" x14ac:dyDescent="0.25">
      <c r="A18638" t="s">
        <v>530</v>
      </c>
      <c r="B18638" t="s">
        <v>1116</v>
      </c>
      <c r="C18638" t="s">
        <v>89</v>
      </c>
      <c r="D18638" t="s">
        <v>89</v>
      </c>
      <c r="E18638" t="s">
        <v>1196</v>
      </c>
      <c r="F18638" t="s">
        <v>89</v>
      </c>
      <c r="G18638" t="s">
        <v>89</v>
      </c>
      <c r="H18638" t="s">
        <v>93</v>
      </c>
    </row>
    <row r="18639" spans="1:8" x14ac:dyDescent="0.25">
      <c r="A18639" t="s">
        <v>530</v>
      </c>
      <c r="B18639" t="s">
        <v>4666</v>
      </c>
      <c r="C18639" t="s">
        <v>89</v>
      </c>
      <c r="D18639" t="s">
        <v>89</v>
      </c>
      <c r="E18639" t="s">
        <v>1233</v>
      </c>
      <c r="F18639" t="s">
        <v>89</v>
      </c>
      <c r="G18639" t="s">
        <v>89</v>
      </c>
      <c r="H18639" t="s">
        <v>93</v>
      </c>
    </row>
    <row r="18640" spans="1:8" x14ac:dyDescent="0.25">
      <c r="A18640" t="s">
        <v>530</v>
      </c>
      <c r="B18640" t="s">
        <v>1118</v>
      </c>
      <c r="C18640" t="s">
        <v>89</v>
      </c>
      <c r="D18640" t="s">
        <v>89</v>
      </c>
      <c r="E18640" t="s">
        <v>1115</v>
      </c>
      <c r="F18640" t="s">
        <v>89</v>
      </c>
      <c r="G18640" t="s">
        <v>89</v>
      </c>
      <c r="H18640" t="s">
        <v>93</v>
      </c>
    </row>
    <row r="18641" spans="1:8" x14ac:dyDescent="0.25">
      <c r="A18641" t="s">
        <v>530</v>
      </c>
      <c r="B18641" t="s">
        <v>13486</v>
      </c>
      <c r="C18641" t="s">
        <v>89</v>
      </c>
      <c r="D18641" t="s">
        <v>13421</v>
      </c>
      <c r="E18641" t="s">
        <v>1100</v>
      </c>
      <c r="F18641" t="s">
        <v>89</v>
      </c>
      <c r="G18641" t="s">
        <v>89</v>
      </c>
      <c r="H18641" t="s">
        <v>93</v>
      </c>
    </row>
    <row r="18642" spans="1:8" x14ac:dyDescent="0.25">
      <c r="A18642" t="s">
        <v>530</v>
      </c>
      <c r="B18642" t="s">
        <v>13487</v>
      </c>
      <c r="C18642" t="s">
        <v>89</v>
      </c>
      <c r="D18642" t="s">
        <v>13488</v>
      </c>
      <c r="E18642" t="s">
        <v>1100</v>
      </c>
      <c r="F18642" t="s">
        <v>89</v>
      </c>
      <c r="G18642" t="s">
        <v>89</v>
      </c>
      <c r="H18642" t="s">
        <v>93</v>
      </c>
    </row>
    <row r="18643" spans="1:8" x14ac:dyDescent="0.25">
      <c r="A18643" t="s">
        <v>530</v>
      </c>
      <c r="B18643" t="s">
        <v>7950</v>
      </c>
      <c r="C18643" t="s">
        <v>89</v>
      </c>
      <c r="D18643" t="s">
        <v>89</v>
      </c>
      <c r="E18643" t="s">
        <v>1218</v>
      </c>
      <c r="F18643" t="s">
        <v>89</v>
      </c>
      <c r="G18643" t="s">
        <v>89</v>
      </c>
      <c r="H18643" t="s">
        <v>93</v>
      </c>
    </row>
    <row r="18644" spans="1:8" x14ac:dyDescent="0.25">
      <c r="A18644" t="s">
        <v>530</v>
      </c>
      <c r="B18644" t="s">
        <v>2151</v>
      </c>
      <c r="C18644" t="s">
        <v>89</v>
      </c>
      <c r="D18644" t="s">
        <v>89</v>
      </c>
      <c r="E18644" t="s">
        <v>1196</v>
      </c>
      <c r="F18644" t="s">
        <v>89</v>
      </c>
      <c r="G18644" t="s">
        <v>89</v>
      </c>
      <c r="H18644" t="s">
        <v>93</v>
      </c>
    </row>
    <row r="18645" spans="1:8" x14ac:dyDescent="0.25">
      <c r="A18645" t="s">
        <v>530</v>
      </c>
      <c r="B18645" t="s">
        <v>2139</v>
      </c>
      <c r="C18645" t="s">
        <v>89</v>
      </c>
      <c r="D18645" t="s">
        <v>89</v>
      </c>
      <c r="E18645" t="s">
        <v>1196</v>
      </c>
      <c r="F18645" t="s">
        <v>89</v>
      </c>
      <c r="G18645" t="s">
        <v>89</v>
      </c>
      <c r="H18645" t="s">
        <v>93</v>
      </c>
    </row>
    <row r="18646" spans="1:8" x14ac:dyDescent="0.25">
      <c r="A18646" t="s">
        <v>530</v>
      </c>
      <c r="B18646" t="s">
        <v>13489</v>
      </c>
      <c r="C18646" t="s">
        <v>89</v>
      </c>
      <c r="D18646" t="s">
        <v>89</v>
      </c>
      <c r="E18646" t="s">
        <v>1196</v>
      </c>
      <c r="F18646" t="s">
        <v>89</v>
      </c>
      <c r="G18646" t="s">
        <v>89</v>
      </c>
      <c r="H18646" t="s">
        <v>93</v>
      </c>
    </row>
    <row r="18647" spans="1:8" x14ac:dyDescent="0.25">
      <c r="A18647" t="s">
        <v>530</v>
      </c>
      <c r="B18647" t="s">
        <v>2143</v>
      </c>
      <c r="C18647" t="s">
        <v>89</v>
      </c>
      <c r="D18647" t="s">
        <v>89</v>
      </c>
      <c r="E18647" t="s">
        <v>1196</v>
      </c>
      <c r="F18647" t="s">
        <v>89</v>
      </c>
      <c r="G18647" t="s">
        <v>89</v>
      </c>
      <c r="H18647" t="s">
        <v>93</v>
      </c>
    </row>
    <row r="18648" spans="1:8" x14ac:dyDescent="0.25">
      <c r="A18648" t="s">
        <v>530</v>
      </c>
      <c r="B18648" t="s">
        <v>13490</v>
      </c>
      <c r="C18648" t="s">
        <v>89</v>
      </c>
      <c r="D18648" t="s">
        <v>89</v>
      </c>
      <c r="E18648" t="s">
        <v>1196</v>
      </c>
      <c r="F18648" t="s">
        <v>89</v>
      </c>
      <c r="G18648" t="s">
        <v>89</v>
      </c>
      <c r="H18648" t="s">
        <v>93</v>
      </c>
    </row>
    <row r="18649" spans="1:8" x14ac:dyDescent="0.25">
      <c r="A18649" t="s">
        <v>530</v>
      </c>
      <c r="B18649" t="s">
        <v>4797</v>
      </c>
      <c r="C18649" t="s">
        <v>89</v>
      </c>
      <c r="D18649" t="s">
        <v>89</v>
      </c>
      <c r="E18649" t="s">
        <v>1196</v>
      </c>
      <c r="F18649" t="s">
        <v>89</v>
      </c>
      <c r="G18649" t="s">
        <v>89</v>
      </c>
      <c r="H18649" t="s">
        <v>93</v>
      </c>
    </row>
    <row r="18650" spans="1:8" x14ac:dyDescent="0.25">
      <c r="A18650" t="s">
        <v>530</v>
      </c>
      <c r="B18650" t="s">
        <v>6046</v>
      </c>
      <c r="C18650" t="s">
        <v>89</v>
      </c>
      <c r="D18650" t="s">
        <v>89</v>
      </c>
      <c r="E18650" t="s">
        <v>5252</v>
      </c>
      <c r="F18650" t="s">
        <v>89</v>
      </c>
      <c r="G18650" t="s">
        <v>89</v>
      </c>
      <c r="H18650" t="s">
        <v>93</v>
      </c>
    </row>
    <row r="18651" spans="1:8" x14ac:dyDescent="0.25">
      <c r="A18651" t="s">
        <v>530</v>
      </c>
      <c r="B18651" t="s">
        <v>6043</v>
      </c>
      <c r="C18651" t="s">
        <v>89</v>
      </c>
      <c r="D18651" t="s">
        <v>89</v>
      </c>
      <c r="E18651" t="s">
        <v>1102</v>
      </c>
      <c r="F18651" t="s">
        <v>89</v>
      </c>
      <c r="G18651" t="s">
        <v>89</v>
      </c>
      <c r="H18651" t="s">
        <v>93</v>
      </c>
    </row>
    <row r="18652" spans="1:8" x14ac:dyDescent="0.25">
      <c r="A18652" t="s">
        <v>530</v>
      </c>
      <c r="B18652" t="s">
        <v>13491</v>
      </c>
      <c r="C18652" t="s">
        <v>89</v>
      </c>
      <c r="D18652" t="s">
        <v>89</v>
      </c>
      <c r="E18652" t="s">
        <v>1278</v>
      </c>
      <c r="F18652" t="s">
        <v>89</v>
      </c>
      <c r="G18652" t="s">
        <v>89</v>
      </c>
      <c r="H18652" t="s">
        <v>93</v>
      </c>
    </row>
    <row r="18653" spans="1:8" x14ac:dyDescent="0.25">
      <c r="A18653" t="s">
        <v>530</v>
      </c>
      <c r="B18653" t="s">
        <v>1198</v>
      </c>
      <c r="C18653" t="s">
        <v>89</v>
      </c>
      <c r="D18653" t="s">
        <v>89</v>
      </c>
      <c r="E18653" t="s">
        <v>1218</v>
      </c>
      <c r="F18653" t="s">
        <v>89</v>
      </c>
      <c r="G18653" t="s">
        <v>89</v>
      </c>
      <c r="H18653" t="s">
        <v>93</v>
      </c>
    </row>
    <row r="18654" spans="1:8" x14ac:dyDescent="0.25">
      <c r="A18654" t="s">
        <v>530</v>
      </c>
      <c r="B18654" t="s">
        <v>13492</v>
      </c>
      <c r="C18654" t="s">
        <v>89</v>
      </c>
      <c r="D18654" t="s">
        <v>89</v>
      </c>
      <c r="E18654" t="s">
        <v>1218</v>
      </c>
      <c r="F18654" t="s">
        <v>89</v>
      </c>
      <c r="G18654" t="s">
        <v>89</v>
      </c>
      <c r="H18654" t="s">
        <v>93</v>
      </c>
    </row>
    <row r="18655" spans="1:8" x14ac:dyDescent="0.25">
      <c r="A18655" t="s">
        <v>530</v>
      </c>
      <c r="B18655" t="s">
        <v>1124</v>
      </c>
      <c r="C18655" t="s">
        <v>89</v>
      </c>
      <c r="D18655" t="s">
        <v>89</v>
      </c>
      <c r="E18655" t="s">
        <v>1218</v>
      </c>
      <c r="F18655" t="s">
        <v>89</v>
      </c>
      <c r="G18655" t="s">
        <v>89</v>
      </c>
      <c r="H18655" t="s">
        <v>93</v>
      </c>
    </row>
    <row r="18656" spans="1:8" x14ac:dyDescent="0.25">
      <c r="A18656" t="s">
        <v>530</v>
      </c>
      <c r="B18656" t="s">
        <v>1125</v>
      </c>
      <c r="C18656" t="s">
        <v>89</v>
      </c>
      <c r="D18656" t="s">
        <v>89</v>
      </c>
      <c r="E18656" t="s">
        <v>1218</v>
      </c>
      <c r="F18656" t="s">
        <v>89</v>
      </c>
      <c r="G18656" t="s">
        <v>89</v>
      </c>
      <c r="H18656" t="s">
        <v>93</v>
      </c>
    </row>
    <row r="18657" spans="1:8" x14ac:dyDescent="0.25">
      <c r="A18657" t="s">
        <v>530</v>
      </c>
      <c r="B18657" t="s">
        <v>13493</v>
      </c>
      <c r="C18657" t="s">
        <v>89</v>
      </c>
      <c r="D18657" t="s">
        <v>89</v>
      </c>
      <c r="E18657" t="s">
        <v>1218</v>
      </c>
      <c r="F18657" t="s">
        <v>89</v>
      </c>
      <c r="G18657" t="s">
        <v>89</v>
      </c>
      <c r="H18657" t="s">
        <v>93</v>
      </c>
    </row>
    <row r="18658" spans="1:8" x14ac:dyDescent="0.25">
      <c r="A18658" t="s">
        <v>530</v>
      </c>
      <c r="B18658" t="s">
        <v>1729</v>
      </c>
      <c r="C18658" t="s">
        <v>89</v>
      </c>
      <c r="D18658" t="s">
        <v>89</v>
      </c>
      <c r="E18658" t="s">
        <v>1218</v>
      </c>
      <c r="F18658" t="s">
        <v>89</v>
      </c>
      <c r="G18658" t="s">
        <v>89</v>
      </c>
      <c r="H18658" t="s">
        <v>93</v>
      </c>
    </row>
    <row r="18659" spans="1:8" x14ac:dyDescent="0.25">
      <c r="A18659" t="s">
        <v>530</v>
      </c>
      <c r="B18659" t="s">
        <v>1201</v>
      </c>
      <c r="C18659" t="s">
        <v>89</v>
      </c>
      <c r="D18659" t="s">
        <v>89</v>
      </c>
      <c r="E18659" t="s">
        <v>1202</v>
      </c>
      <c r="F18659" t="s">
        <v>89</v>
      </c>
      <c r="G18659" t="s">
        <v>89</v>
      </c>
      <c r="H18659" t="s">
        <v>93</v>
      </c>
    </row>
    <row r="18660" spans="1:8" x14ac:dyDescent="0.25">
      <c r="A18660" t="s">
        <v>530</v>
      </c>
      <c r="B18660" t="s">
        <v>1130</v>
      </c>
      <c r="C18660" t="s">
        <v>89</v>
      </c>
      <c r="D18660" t="s">
        <v>89</v>
      </c>
      <c r="E18660" t="s">
        <v>1202</v>
      </c>
      <c r="F18660" t="s">
        <v>89</v>
      </c>
      <c r="G18660" t="s">
        <v>89</v>
      </c>
      <c r="H18660" t="s">
        <v>93</v>
      </c>
    </row>
    <row r="18661" spans="1:8" x14ac:dyDescent="0.25">
      <c r="A18661" t="s">
        <v>530</v>
      </c>
      <c r="B18661" t="s">
        <v>1132</v>
      </c>
      <c r="C18661" t="s">
        <v>89</v>
      </c>
      <c r="D18661" t="s">
        <v>89</v>
      </c>
      <c r="E18661" t="s">
        <v>1133</v>
      </c>
      <c r="F18661" t="s">
        <v>89</v>
      </c>
      <c r="G18661" t="s">
        <v>89</v>
      </c>
      <c r="H18661" t="s">
        <v>93</v>
      </c>
    </row>
    <row r="18662" spans="1:8" x14ac:dyDescent="0.25">
      <c r="A18662" t="s">
        <v>530</v>
      </c>
      <c r="B18662" t="s">
        <v>1138</v>
      </c>
      <c r="C18662" t="s">
        <v>89</v>
      </c>
      <c r="D18662" t="s">
        <v>89</v>
      </c>
      <c r="E18662" t="s">
        <v>1139</v>
      </c>
      <c r="F18662" t="s">
        <v>89</v>
      </c>
      <c r="G18662" t="s">
        <v>89</v>
      </c>
      <c r="H18662" t="s">
        <v>93</v>
      </c>
    </row>
    <row r="18663" spans="1:8" x14ac:dyDescent="0.25">
      <c r="A18663" t="s">
        <v>531</v>
      </c>
      <c r="B18663" t="s">
        <v>1143</v>
      </c>
      <c r="C18663" t="s">
        <v>89</v>
      </c>
      <c r="D18663" t="s">
        <v>13494</v>
      </c>
      <c r="E18663" t="s">
        <v>1093</v>
      </c>
      <c r="F18663" t="s">
        <v>89</v>
      </c>
      <c r="G18663" t="s">
        <v>89</v>
      </c>
      <c r="H18663" t="s">
        <v>93</v>
      </c>
    </row>
    <row r="18664" spans="1:8" x14ac:dyDescent="0.25">
      <c r="A18664" t="s">
        <v>531</v>
      </c>
      <c r="B18664" t="s">
        <v>13495</v>
      </c>
      <c r="C18664" t="s">
        <v>89</v>
      </c>
      <c r="D18664" t="s">
        <v>13496</v>
      </c>
      <c r="E18664" t="s">
        <v>1205</v>
      </c>
      <c r="F18664" t="s">
        <v>89</v>
      </c>
      <c r="G18664" t="s">
        <v>89</v>
      </c>
      <c r="H18664" t="s">
        <v>93</v>
      </c>
    </row>
    <row r="18665" spans="1:8" x14ac:dyDescent="0.25">
      <c r="A18665" t="s">
        <v>531</v>
      </c>
      <c r="B18665" t="s">
        <v>13497</v>
      </c>
      <c r="C18665" t="s">
        <v>89</v>
      </c>
      <c r="D18665" t="s">
        <v>13498</v>
      </c>
      <c r="E18665" t="s">
        <v>1094</v>
      </c>
      <c r="F18665" t="s">
        <v>89</v>
      </c>
      <c r="G18665" t="s">
        <v>89</v>
      </c>
      <c r="H18665" t="s">
        <v>93</v>
      </c>
    </row>
    <row r="18666" spans="1:8" x14ac:dyDescent="0.25">
      <c r="A18666" t="s">
        <v>531</v>
      </c>
      <c r="B18666" t="s">
        <v>1181</v>
      </c>
      <c r="C18666" t="s">
        <v>89</v>
      </c>
      <c r="D18666" t="s">
        <v>13499</v>
      </c>
      <c r="E18666" t="s">
        <v>1093</v>
      </c>
      <c r="F18666" t="s">
        <v>89</v>
      </c>
      <c r="G18666" t="s">
        <v>89</v>
      </c>
      <c r="H18666" t="s">
        <v>93</v>
      </c>
    </row>
    <row r="18667" spans="1:8" x14ac:dyDescent="0.25">
      <c r="A18667" t="s">
        <v>531</v>
      </c>
      <c r="B18667" t="s">
        <v>13500</v>
      </c>
      <c r="C18667" t="s">
        <v>89</v>
      </c>
      <c r="D18667" t="s">
        <v>13499</v>
      </c>
      <c r="E18667" t="s">
        <v>1093</v>
      </c>
      <c r="F18667" t="s">
        <v>89</v>
      </c>
      <c r="G18667" t="s">
        <v>89</v>
      </c>
      <c r="H18667" t="s">
        <v>93</v>
      </c>
    </row>
    <row r="18668" spans="1:8" x14ac:dyDescent="0.25">
      <c r="A18668" t="s">
        <v>531</v>
      </c>
      <c r="B18668" t="s">
        <v>1660</v>
      </c>
      <c r="C18668" t="s">
        <v>89</v>
      </c>
      <c r="D18668" t="s">
        <v>13501</v>
      </c>
      <c r="E18668" t="s">
        <v>1258</v>
      </c>
      <c r="F18668" t="s">
        <v>89</v>
      </c>
      <c r="G18668" t="s">
        <v>89</v>
      </c>
      <c r="H18668" t="s">
        <v>93</v>
      </c>
    </row>
    <row r="18669" spans="1:8" x14ac:dyDescent="0.25">
      <c r="A18669" t="s">
        <v>531</v>
      </c>
      <c r="B18669" t="s">
        <v>1666</v>
      </c>
      <c r="C18669" t="s">
        <v>89</v>
      </c>
      <c r="D18669" t="s">
        <v>13502</v>
      </c>
      <c r="E18669" t="s">
        <v>1258</v>
      </c>
      <c r="F18669" t="s">
        <v>89</v>
      </c>
      <c r="G18669" t="s">
        <v>89</v>
      </c>
      <c r="H18669" t="s">
        <v>93</v>
      </c>
    </row>
    <row r="18670" spans="1:8" x14ac:dyDescent="0.25">
      <c r="A18670" t="s">
        <v>531</v>
      </c>
      <c r="B18670" t="s">
        <v>1312</v>
      </c>
      <c r="C18670" t="s">
        <v>89</v>
      </c>
      <c r="D18670" t="s">
        <v>13503</v>
      </c>
      <c r="E18670" t="s">
        <v>1102</v>
      </c>
      <c r="F18670" t="s">
        <v>89</v>
      </c>
      <c r="G18670" t="s">
        <v>89</v>
      </c>
      <c r="H18670" t="s">
        <v>93</v>
      </c>
    </row>
    <row r="18671" spans="1:8" x14ac:dyDescent="0.25">
      <c r="A18671" t="s">
        <v>531</v>
      </c>
      <c r="B18671" t="s">
        <v>13504</v>
      </c>
      <c r="C18671" t="s">
        <v>89</v>
      </c>
      <c r="D18671" t="s">
        <v>13505</v>
      </c>
      <c r="E18671" t="s">
        <v>1485</v>
      </c>
      <c r="F18671" t="s">
        <v>89</v>
      </c>
      <c r="G18671" t="s">
        <v>89</v>
      </c>
      <c r="H18671" t="s">
        <v>93</v>
      </c>
    </row>
    <row r="18672" spans="1:8" x14ac:dyDescent="0.25">
      <c r="A18672" t="s">
        <v>531</v>
      </c>
      <c r="B18672" t="s">
        <v>13506</v>
      </c>
      <c r="C18672" t="s">
        <v>89</v>
      </c>
      <c r="D18672" t="s">
        <v>13505</v>
      </c>
      <c r="E18672" t="s">
        <v>1102</v>
      </c>
      <c r="F18672" t="s">
        <v>89</v>
      </c>
      <c r="G18672" t="s">
        <v>89</v>
      </c>
      <c r="H18672" t="s">
        <v>93</v>
      </c>
    </row>
    <row r="18673" spans="1:8" x14ac:dyDescent="0.25">
      <c r="A18673" t="s">
        <v>531</v>
      </c>
      <c r="B18673" t="s">
        <v>1173</v>
      </c>
      <c r="C18673" t="s">
        <v>89</v>
      </c>
      <c r="D18673" t="s">
        <v>13505</v>
      </c>
      <c r="E18673" t="s">
        <v>1102</v>
      </c>
      <c r="F18673" t="s">
        <v>89</v>
      </c>
      <c r="G18673" t="s">
        <v>89</v>
      </c>
      <c r="H18673" t="s">
        <v>93</v>
      </c>
    </row>
    <row r="18674" spans="1:8" x14ac:dyDescent="0.25">
      <c r="A18674" t="s">
        <v>531</v>
      </c>
      <c r="B18674" t="s">
        <v>1181</v>
      </c>
      <c r="C18674" t="s">
        <v>89</v>
      </c>
      <c r="D18674" t="s">
        <v>13499</v>
      </c>
      <c r="E18674" t="s">
        <v>1093</v>
      </c>
      <c r="F18674" t="s">
        <v>89</v>
      </c>
      <c r="G18674" t="s">
        <v>89</v>
      </c>
      <c r="H18674" t="s">
        <v>93</v>
      </c>
    </row>
    <row r="18675" spans="1:8" x14ac:dyDescent="0.25">
      <c r="A18675" t="s">
        <v>531</v>
      </c>
      <c r="B18675" t="s">
        <v>13500</v>
      </c>
      <c r="C18675" t="s">
        <v>89</v>
      </c>
      <c r="D18675" t="s">
        <v>13499</v>
      </c>
      <c r="E18675" t="s">
        <v>1093</v>
      </c>
      <c r="F18675" t="s">
        <v>89</v>
      </c>
      <c r="G18675" t="s">
        <v>89</v>
      </c>
      <c r="H18675" t="s">
        <v>93</v>
      </c>
    </row>
    <row r="18676" spans="1:8" x14ac:dyDescent="0.25">
      <c r="A18676" t="s">
        <v>531</v>
      </c>
      <c r="B18676" t="s">
        <v>1149</v>
      </c>
      <c r="C18676" t="s">
        <v>89</v>
      </c>
      <c r="D18676" t="s">
        <v>13505</v>
      </c>
      <c r="E18676" t="s">
        <v>1093</v>
      </c>
      <c r="F18676" t="s">
        <v>89</v>
      </c>
      <c r="G18676" t="s">
        <v>89</v>
      </c>
      <c r="H18676" t="s">
        <v>93</v>
      </c>
    </row>
    <row r="18677" spans="1:8" x14ac:dyDescent="0.25">
      <c r="A18677" t="s">
        <v>531</v>
      </c>
      <c r="B18677" t="s">
        <v>1405</v>
      </c>
      <c r="C18677" t="s">
        <v>89</v>
      </c>
      <c r="D18677" t="s">
        <v>13505</v>
      </c>
      <c r="E18677" t="s">
        <v>1093</v>
      </c>
      <c r="F18677" t="s">
        <v>89</v>
      </c>
      <c r="G18677" t="s">
        <v>89</v>
      </c>
      <c r="H18677" t="s">
        <v>93</v>
      </c>
    </row>
    <row r="18678" spans="1:8" x14ac:dyDescent="0.25">
      <c r="A18678" t="s">
        <v>531</v>
      </c>
      <c r="B18678" t="s">
        <v>13507</v>
      </c>
      <c r="C18678" t="s">
        <v>89</v>
      </c>
      <c r="D18678" t="s">
        <v>1203</v>
      </c>
      <c r="E18678" t="s">
        <v>1258</v>
      </c>
      <c r="F18678" t="s">
        <v>89</v>
      </c>
      <c r="G18678" t="s">
        <v>89</v>
      </c>
      <c r="H18678" t="s">
        <v>93</v>
      </c>
    </row>
    <row r="18679" spans="1:8" x14ac:dyDescent="0.25">
      <c r="A18679" t="s">
        <v>531</v>
      </c>
      <c r="B18679" t="s">
        <v>13508</v>
      </c>
      <c r="C18679" t="s">
        <v>89</v>
      </c>
      <c r="D18679" t="s">
        <v>1203</v>
      </c>
      <c r="E18679" t="s">
        <v>1093</v>
      </c>
      <c r="F18679" t="s">
        <v>89</v>
      </c>
      <c r="G18679" t="s">
        <v>89</v>
      </c>
      <c r="H18679" t="s">
        <v>93</v>
      </c>
    </row>
    <row r="18680" spans="1:8" x14ac:dyDescent="0.25">
      <c r="A18680" t="s">
        <v>531</v>
      </c>
      <c r="B18680" t="s">
        <v>13509</v>
      </c>
      <c r="C18680" t="s">
        <v>89</v>
      </c>
      <c r="D18680" t="s">
        <v>1203</v>
      </c>
      <c r="E18680" t="s">
        <v>1093</v>
      </c>
      <c r="F18680" t="s">
        <v>89</v>
      </c>
      <c r="G18680" t="s">
        <v>89</v>
      </c>
      <c r="H18680" t="s">
        <v>93</v>
      </c>
    </row>
    <row r="18681" spans="1:8" x14ac:dyDescent="0.25">
      <c r="A18681" t="s">
        <v>531</v>
      </c>
      <c r="B18681" t="s">
        <v>13510</v>
      </c>
      <c r="C18681" t="s">
        <v>89</v>
      </c>
      <c r="D18681" t="s">
        <v>1203</v>
      </c>
      <c r="E18681" t="s">
        <v>1258</v>
      </c>
      <c r="F18681" t="s">
        <v>89</v>
      </c>
      <c r="G18681" t="s">
        <v>89</v>
      </c>
      <c r="H18681" t="s">
        <v>93</v>
      </c>
    </row>
    <row r="18682" spans="1:8" x14ac:dyDescent="0.25">
      <c r="A18682" t="s">
        <v>531</v>
      </c>
      <c r="B18682" t="s">
        <v>1318</v>
      </c>
      <c r="C18682" t="s">
        <v>89</v>
      </c>
      <c r="D18682" t="s">
        <v>13511</v>
      </c>
      <c r="E18682" t="s">
        <v>1258</v>
      </c>
      <c r="F18682" t="s">
        <v>89</v>
      </c>
      <c r="G18682" t="s">
        <v>89</v>
      </c>
      <c r="H18682" t="s">
        <v>93</v>
      </c>
    </row>
    <row r="18683" spans="1:8" x14ac:dyDescent="0.25">
      <c r="A18683" t="s">
        <v>531</v>
      </c>
      <c r="B18683" t="s">
        <v>13495</v>
      </c>
      <c r="C18683" t="s">
        <v>89</v>
      </c>
      <c r="D18683" t="s">
        <v>13496</v>
      </c>
      <c r="E18683" t="s">
        <v>1205</v>
      </c>
      <c r="F18683" t="s">
        <v>89</v>
      </c>
      <c r="G18683" t="s">
        <v>89</v>
      </c>
      <c r="H18683" t="s">
        <v>93</v>
      </c>
    </row>
    <row r="18684" spans="1:8" x14ac:dyDescent="0.25">
      <c r="A18684" t="s">
        <v>531</v>
      </c>
      <c r="B18684" t="s">
        <v>13497</v>
      </c>
      <c r="C18684" t="s">
        <v>89</v>
      </c>
      <c r="D18684" t="s">
        <v>13498</v>
      </c>
      <c r="E18684" t="s">
        <v>1094</v>
      </c>
      <c r="F18684" t="s">
        <v>89</v>
      </c>
      <c r="G18684" t="s">
        <v>89</v>
      </c>
      <c r="H18684" t="s">
        <v>93</v>
      </c>
    </row>
    <row r="18685" spans="1:8" x14ac:dyDescent="0.25">
      <c r="A18685" t="s">
        <v>531</v>
      </c>
      <c r="B18685" t="s">
        <v>13512</v>
      </c>
      <c r="C18685" t="s">
        <v>89</v>
      </c>
      <c r="D18685" t="s">
        <v>13513</v>
      </c>
      <c r="E18685" t="s">
        <v>1094</v>
      </c>
      <c r="F18685" t="s">
        <v>89</v>
      </c>
      <c r="G18685" t="s">
        <v>89</v>
      </c>
      <c r="H18685" t="s">
        <v>93</v>
      </c>
    </row>
    <row r="18686" spans="1:8" x14ac:dyDescent="0.25">
      <c r="A18686" t="s">
        <v>531</v>
      </c>
      <c r="B18686" t="s">
        <v>1143</v>
      </c>
      <c r="C18686" t="s">
        <v>89</v>
      </c>
      <c r="D18686" t="s">
        <v>13494</v>
      </c>
      <c r="E18686" t="s">
        <v>1093</v>
      </c>
      <c r="F18686" t="s">
        <v>89</v>
      </c>
      <c r="G18686" t="s">
        <v>89</v>
      </c>
      <c r="H18686" t="s">
        <v>93</v>
      </c>
    </row>
    <row r="18687" spans="1:8" x14ac:dyDescent="0.25">
      <c r="A18687" t="s">
        <v>531</v>
      </c>
      <c r="B18687" t="s">
        <v>13514</v>
      </c>
      <c r="C18687" t="s">
        <v>89</v>
      </c>
      <c r="D18687" t="s">
        <v>13515</v>
      </c>
      <c r="E18687" t="s">
        <v>1097</v>
      </c>
      <c r="F18687" t="s">
        <v>89</v>
      </c>
      <c r="G18687" t="s">
        <v>89</v>
      </c>
      <c r="H18687" t="s">
        <v>93</v>
      </c>
    </row>
    <row r="18688" spans="1:8" x14ac:dyDescent="0.25">
      <c r="A18688" t="s">
        <v>531</v>
      </c>
      <c r="B18688" t="s">
        <v>1151</v>
      </c>
      <c r="C18688" t="s">
        <v>89</v>
      </c>
      <c r="D18688" t="s">
        <v>13511</v>
      </c>
      <c r="E18688" t="s">
        <v>1258</v>
      </c>
      <c r="F18688" t="s">
        <v>89</v>
      </c>
      <c r="G18688" t="s">
        <v>89</v>
      </c>
      <c r="H18688" t="s">
        <v>93</v>
      </c>
    </row>
    <row r="18689" spans="1:8" x14ac:dyDescent="0.25">
      <c r="A18689" t="s">
        <v>531</v>
      </c>
      <c r="B18689" t="s">
        <v>13516</v>
      </c>
      <c r="C18689" t="s">
        <v>89</v>
      </c>
      <c r="D18689" t="s">
        <v>13517</v>
      </c>
      <c r="E18689" t="s">
        <v>1153</v>
      </c>
      <c r="F18689" t="s">
        <v>89</v>
      </c>
      <c r="G18689" t="s">
        <v>89</v>
      </c>
      <c r="H18689" t="s">
        <v>93</v>
      </c>
    </row>
    <row r="18690" spans="1:8" x14ac:dyDescent="0.25">
      <c r="A18690" t="s">
        <v>531</v>
      </c>
      <c r="B18690" t="s">
        <v>1321</v>
      </c>
      <c r="C18690" t="s">
        <v>89</v>
      </c>
      <c r="D18690" t="s">
        <v>13518</v>
      </c>
      <c r="E18690" t="s">
        <v>1153</v>
      </c>
      <c r="F18690" t="s">
        <v>89</v>
      </c>
      <c r="G18690" t="s">
        <v>89</v>
      </c>
      <c r="H18690" t="s">
        <v>93</v>
      </c>
    </row>
    <row r="18691" spans="1:8" x14ac:dyDescent="0.25">
      <c r="A18691" t="s">
        <v>531</v>
      </c>
      <c r="B18691" t="s">
        <v>1323</v>
      </c>
      <c r="C18691" t="s">
        <v>89</v>
      </c>
      <c r="D18691" t="s">
        <v>13519</v>
      </c>
      <c r="E18691" t="s">
        <v>1093</v>
      </c>
      <c r="F18691" t="s">
        <v>89</v>
      </c>
      <c r="G18691" t="s">
        <v>89</v>
      </c>
      <c r="H18691" t="s">
        <v>93</v>
      </c>
    </row>
    <row r="18692" spans="1:8" x14ac:dyDescent="0.25">
      <c r="A18692" t="s">
        <v>531</v>
      </c>
      <c r="B18692" t="s">
        <v>5443</v>
      </c>
      <c r="C18692" t="s">
        <v>89</v>
      </c>
      <c r="D18692" t="s">
        <v>13520</v>
      </c>
      <c r="E18692" t="s">
        <v>1093</v>
      </c>
      <c r="F18692" t="s">
        <v>89</v>
      </c>
      <c r="G18692" t="s">
        <v>89</v>
      </c>
      <c r="H18692" t="s">
        <v>93</v>
      </c>
    </row>
    <row r="18693" spans="1:8" x14ac:dyDescent="0.25">
      <c r="A18693" t="s">
        <v>531</v>
      </c>
      <c r="B18693" t="s">
        <v>1197</v>
      </c>
      <c r="C18693" t="s">
        <v>89</v>
      </c>
      <c r="D18693" t="s">
        <v>89</v>
      </c>
      <c r="E18693" t="s">
        <v>1105</v>
      </c>
      <c r="F18693" t="s">
        <v>89</v>
      </c>
      <c r="G18693" t="s">
        <v>89</v>
      </c>
      <c r="H18693" t="s">
        <v>93</v>
      </c>
    </row>
    <row r="18694" spans="1:8" x14ac:dyDescent="0.25">
      <c r="A18694" t="s">
        <v>531</v>
      </c>
      <c r="B18694" t="s">
        <v>13521</v>
      </c>
      <c r="C18694" t="s">
        <v>89</v>
      </c>
      <c r="D18694" t="s">
        <v>89</v>
      </c>
      <c r="E18694" t="s">
        <v>1102</v>
      </c>
      <c r="F18694" t="s">
        <v>89</v>
      </c>
      <c r="G18694" t="s">
        <v>89</v>
      </c>
      <c r="H18694" t="s">
        <v>93</v>
      </c>
    </row>
    <row r="18695" spans="1:8" x14ac:dyDescent="0.25">
      <c r="A18695" t="s">
        <v>531</v>
      </c>
      <c r="B18695" t="s">
        <v>1122</v>
      </c>
      <c r="C18695" t="s">
        <v>89</v>
      </c>
      <c r="D18695" t="s">
        <v>89</v>
      </c>
      <c r="E18695" t="s">
        <v>1196</v>
      </c>
      <c r="F18695" t="s">
        <v>89</v>
      </c>
      <c r="G18695" t="s">
        <v>89</v>
      </c>
      <c r="H18695" t="s">
        <v>93</v>
      </c>
    </row>
    <row r="18696" spans="1:8" x14ac:dyDescent="0.25">
      <c r="A18696" t="s">
        <v>531</v>
      </c>
      <c r="B18696" t="s">
        <v>1198</v>
      </c>
      <c r="C18696" t="s">
        <v>89</v>
      </c>
      <c r="D18696" t="s">
        <v>89</v>
      </c>
      <c r="E18696" t="s">
        <v>1129</v>
      </c>
      <c r="F18696" t="s">
        <v>89</v>
      </c>
      <c r="G18696" t="s">
        <v>89</v>
      </c>
      <c r="H18696" t="s">
        <v>93</v>
      </c>
    </row>
    <row r="18697" spans="1:8" x14ac:dyDescent="0.25">
      <c r="A18697" t="s">
        <v>531</v>
      </c>
      <c r="B18697" t="s">
        <v>1124</v>
      </c>
      <c r="C18697" t="s">
        <v>89</v>
      </c>
      <c r="D18697" t="s">
        <v>89</v>
      </c>
      <c r="E18697" t="s">
        <v>1196</v>
      </c>
      <c r="F18697" t="s">
        <v>89</v>
      </c>
      <c r="G18697" t="s">
        <v>89</v>
      </c>
      <c r="H18697" t="s">
        <v>93</v>
      </c>
    </row>
    <row r="18698" spans="1:8" x14ac:dyDescent="0.25">
      <c r="A18698" t="s">
        <v>531</v>
      </c>
      <c r="B18698" t="s">
        <v>1125</v>
      </c>
      <c r="C18698" t="s">
        <v>89</v>
      </c>
      <c r="D18698" t="s">
        <v>89</v>
      </c>
      <c r="E18698" t="s">
        <v>1129</v>
      </c>
      <c r="F18698" t="s">
        <v>89</v>
      </c>
      <c r="G18698" t="s">
        <v>89</v>
      </c>
      <c r="H18698" t="s">
        <v>93</v>
      </c>
    </row>
    <row r="18699" spans="1:8" x14ac:dyDescent="0.25">
      <c r="A18699" t="s">
        <v>531</v>
      </c>
      <c r="B18699" t="s">
        <v>1727</v>
      </c>
      <c r="C18699" t="s">
        <v>89</v>
      </c>
      <c r="D18699" t="s">
        <v>89</v>
      </c>
      <c r="E18699" t="s">
        <v>1129</v>
      </c>
      <c r="F18699" t="s">
        <v>89</v>
      </c>
      <c r="G18699" t="s">
        <v>89</v>
      </c>
      <c r="H18699" t="s">
        <v>93</v>
      </c>
    </row>
    <row r="18700" spans="1:8" x14ac:dyDescent="0.25">
      <c r="A18700" t="s">
        <v>531</v>
      </c>
      <c r="B18700" t="s">
        <v>1200</v>
      </c>
      <c r="C18700" t="s">
        <v>89</v>
      </c>
      <c r="D18700" t="s">
        <v>89</v>
      </c>
      <c r="E18700" t="s">
        <v>1129</v>
      </c>
      <c r="F18700" t="s">
        <v>89</v>
      </c>
      <c r="G18700" t="s">
        <v>89</v>
      </c>
      <c r="H18700" t="s">
        <v>93</v>
      </c>
    </row>
    <row r="18701" spans="1:8" x14ac:dyDescent="0.25">
      <c r="A18701" t="s">
        <v>531</v>
      </c>
      <c r="B18701" t="s">
        <v>1201</v>
      </c>
      <c r="C18701" t="s">
        <v>89</v>
      </c>
      <c r="D18701" t="s">
        <v>89</v>
      </c>
      <c r="E18701" t="s">
        <v>1131</v>
      </c>
      <c r="F18701" t="s">
        <v>89</v>
      </c>
      <c r="G18701" t="s">
        <v>89</v>
      </c>
      <c r="H18701" t="s">
        <v>93</v>
      </c>
    </row>
    <row r="18702" spans="1:8" x14ac:dyDescent="0.25">
      <c r="A18702" t="s">
        <v>531</v>
      </c>
      <c r="B18702" t="s">
        <v>1438</v>
      </c>
      <c r="C18702" t="s">
        <v>89</v>
      </c>
      <c r="D18702" t="s">
        <v>89</v>
      </c>
      <c r="E18702" t="s">
        <v>1131</v>
      </c>
      <c r="F18702" t="s">
        <v>89</v>
      </c>
      <c r="G18702" t="s">
        <v>89</v>
      </c>
      <c r="H18702" t="s">
        <v>93</v>
      </c>
    </row>
    <row r="18703" spans="1:8" x14ac:dyDescent="0.25">
      <c r="A18703" t="s">
        <v>531</v>
      </c>
      <c r="B18703" t="s">
        <v>1130</v>
      </c>
      <c r="C18703" t="s">
        <v>89</v>
      </c>
      <c r="D18703" t="s">
        <v>89</v>
      </c>
      <c r="E18703" t="s">
        <v>1202</v>
      </c>
      <c r="F18703" t="s">
        <v>89</v>
      </c>
      <c r="G18703" t="s">
        <v>89</v>
      </c>
      <c r="H18703" t="s">
        <v>93</v>
      </c>
    </row>
    <row r="18704" spans="1:8" x14ac:dyDescent="0.25">
      <c r="A18704" t="s">
        <v>531</v>
      </c>
      <c r="B18704" t="s">
        <v>1132</v>
      </c>
      <c r="C18704" t="s">
        <v>89</v>
      </c>
      <c r="D18704" t="s">
        <v>89</v>
      </c>
      <c r="E18704" t="s">
        <v>1202</v>
      </c>
      <c r="F18704" t="s">
        <v>89</v>
      </c>
      <c r="G18704" t="s">
        <v>89</v>
      </c>
      <c r="H18704" t="s">
        <v>93</v>
      </c>
    </row>
    <row r="18705" spans="1:8" x14ac:dyDescent="0.25">
      <c r="A18705" t="s">
        <v>531</v>
      </c>
      <c r="B18705" t="s">
        <v>1268</v>
      </c>
      <c r="C18705" t="s">
        <v>89</v>
      </c>
      <c r="D18705" t="s">
        <v>89</v>
      </c>
      <c r="E18705" t="s">
        <v>1135</v>
      </c>
      <c r="F18705" t="s">
        <v>89</v>
      </c>
      <c r="G18705" t="s">
        <v>89</v>
      </c>
      <c r="H18705" t="s">
        <v>93</v>
      </c>
    </row>
    <row r="18706" spans="1:8" x14ac:dyDescent="0.25">
      <c r="A18706" t="s">
        <v>531</v>
      </c>
      <c r="B18706" t="s">
        <v>1234</v>
      </c>
      <c r="C18706" t="s">
        <v>89</v>
      </c>
      <c r="D18706" t="s">
        <v>89</v>
      </c>
      <c r="E18706" t="s">
        <v>1135</v>
      </c>
      <c r="F18706" t="s">
        <v>89</v>
      </c>
      <c r="G18706" t="s">
        <v>89</v>
      </c>
      <c r="H18706" t="s">
        <v>93</v>
      </c>
    </row>
    <row r="18707" spans="1:8" x14ac:dyDescent="0.25">
      <c r="A18707" t="s">
        <v>531</v>
      </c>
      <c r="B18707" t="s">
        <v>1236</v>
      </c>
      <c r="C18707" t="s">
        <v>89</v>
      </c>
      <c r="D18707" t="s">
        <v>89</v>
      </c>
      <c r="E18707" t="s">
        <v>1272</v>
      </c>
      <c r="F18707" t="s">
        <v>89</v>
      </c>
      <c r="G18707" t="s">
        <v>89</v>
      </c>
      <c r="H18707" t="s">
        <v>93</v>
      </c>
    </row>
    <row r="18708" spans="1:8" x14ac:dyDescent="0.25">
      <c r="A18708" t="s">
        <v>531</v>
      </c>
      <c r="B18708" t="s">
        <v>4050</v>
      </c>
      <c r="C18708" t="s">
        <v>89</v>
      </c>
      <c r="D18708" t="s">
        <v>13522</v>
      </c>
      <c r="E18708" t="s">
        <v>1917</v>
      </c>
      <c r="F18708" t="s">
        <v>89</v>
      </c>
      <c r="G18708" t="s">
        <v>89</v>
      </c>
      <c r="H18708" t="s">
        <v>93</v>
      </c>
    </row>
    <row r="18709" spans="1:8" x14ac:dyDescent="0.25">
      <c r="A18709" t="s">
        <v>531</v>
      </c>
      <c r="B18709" t="s">
        <v>3697</v>
      </c>
      <c r="C18709" t="s">
        <v>89</v>
      </c>
      <c r="D18709" t="s">
        <v>13522</v>
      </c>
      <c r="E18709" t="s">
        <v>1917</v>
      </c>
      <c r="F18709" t="s">
        <v>89</v>
      </c>
      <c r="G18709" t="s">
        <v>89</v>
      </c>
      <c r="H18709" t="s">
        <v>93</v>
      </c>
    </row>
    <row r="18710" spans="1:8" x14ac:dyDescent="0.25">
      <c r="A18710" t="s">
        <v>531</v>
      </c>
      <c r="B18710" t="s">
        <v>7382</v>
      </c>
      <c r="C18710" t="s">
        <v>89</v>
      </c>
      <c r="D18710" t="s">
        <v>13522</v>
      </c>
      <c r="E18710" t="s">
        <v>1904</v>
      </c>
      <c r="F18710" t="s">
        <v>89</v>
      </c>
      <c r="G18710" t="s">
        <v>89</v>
      </c>
      <c r="H18710" t="s">
        <v>93</v>
      </c>
    </row>
    <row r="18711" spans="1:8" x14ac:dyDescent="0.25">
      <c r="A18711" t="s">
        <v>531</v>
      </c>
      <c r="B18711" t="s">
        <v>1138</v>
      </c>
      <c r="C18711" t="s">
        <v>89</v>
      </c>
      <c r="D18711" t="s">
        <v>89</v>
      </c>
      <c r="E18711" t="s">
        <v>1139</v>
      </c>
      <c r="F18711" t="s">
        <v>89</v>
      </c>
      <c r="G18711" t="s">
        <v>89</v>
      </c>
      <c r="H18711" t="s">
        <v>93</v>
      </c>
    </row>
    <row r="18712" spans="1:8" x14ac:dyDescent="0.25">
      <c r="A18712" t="s">
        <v>532</v>
      </c>
      <c r="B18712" t="s">
        <v>13523</v>
      </c>
      <c r="C18712" t="s">
        <v>89</v>
      </c>
      <c r="D18712" t="s">
        <v>13524</v>
      </c>
      <c r="E18712" t="s">
        <v>1258</v>
      </c>
      <c r="F18712" t="s">
        <v>89</v>
      </c>
      <c r="G18712" t="s">
        <v>89</v>
      </c>
      <c r="H18712" t="s">
        <v>93</v>
      </c>
    </row>
    <row r="18713" spans="1:8" x14ac:dyDescent="0.25">
      <c r="A18713" t="s">
        <v>532</v>
      </c>
      <c r="B18713" t="s">
        <v>13525</v>
      </c>
      <c r="C18713" t="s">
        <v>89</v>
      </c>
      <c r="D18713" t="s">
        <v>13526</v>
      </c>
      <c r="E18713" t="s">
        <v>1121</v>
      </c>
      <c r="F18713" t="s">
        <v>89</v>
      </c>
      <c r="G18713" t="s">
        <v>89</v>
      </c>
      <c r="H18713" t="s">
        <v>93</v>
      </c>
    </row>
    <row r="18714" spans="1:8" x14ac:dyDescent="0.25">
      <c r="A18714" t="s">
        <v>532</v>
      </c>
      <c r="B18714" t="s">
        <v>13527</v>
      </c>
      <c r="C18714" t="s">
        <v>89</v>
      </c>
      <c r="D18714" t="s">
        <v>13524</v>
      </c>
      <c r="E18714" t="s">
        <v>1258</v>
      </c>
      <c r="F18714" t="s">
        <v>89</v>
      </c>
      <c r="G18714" t="s">
        <v>89</v>
      </c>
      <c r="H18714" t="s">
        <v>93</v>
      </c>
    </row>
    <row r="18715" spans="1:8" x14ac:dyDescent="0.25">
      <c r="A18715" t="s">
        <v>532</v>
      </c>
      <c r="B18715" t="s">
        <v>13523</v>
      </c>
      <c r="C18715" t="s">
        <v>89</v>
      </c>
      <c r="D18715" t="s">
        <v>13524</v>
      </c>
      <c r="E18715" t="s">
        <v>1258</v>
      </c>
      <c r="F18715" t="s">
        <v>89</v>
      </c>
      <c r="G18715" t="s">
        <v>89</v>
      </c>
      <c r="H18715" t="s">
        <v>93</v>
      </c>
    </row>
    <row r="18716" spans="1:8" x14ac:dyDescent="0.25">
      <c r="A18716" t="s">
        <v>532</v>
      </c>
      <c r="B18716" t="s">
        <v>3737</v>
      </c>
      <c r="C18716" t="s">
        <v>89</v>
      </c>
      <c r="D18716" t="s">
        <v>13524</v>
      </c>
      <c r="E18716" t="s">
        <v>1258</v>
      </c>
      <c r="F18716" t="s">
        <v>89</v>
      </c>
      <c r="G18716" t="s">
        <v>89</v>
      </c>
      <c r="H18716" t="s">
        <v>93</v>
      </c>
    </row>
    <row r="18717" spans="1:8" x14ac:dyDescent="0.25">
      <c r="A18717" t="s">
        <v>532</v>
      </c>
      <c r="B18717" t="s">
        <v>13528</v>
      </c>
      <c r="C18717" t="s">
        <v>89</v>
      </c>
      <c r="D18717" t="s">
        <v>13524</v>
      </c>
      <c r="E18717" t="s">
        <v>1258</v>
      </c>
      <c r="F18717" t="s">
        <v>89</v>
      </c>
      <c r="G18717" t="s">
        <v>89</v>
      </c>
      <c r="H18717" t="s">
        <v>93</v>
      </c>
    </row>
    <row r="18718" spans="1:8" x14ac:dyDescent="0.25">
      <c r="A18718" t="s">
        <v>532</v>
      </c>
      <c r="B18718" t="s">
        <v>13529</v>
      </c>
      <c r="C18718" t="s">
        <v>89</v>
      </c>
      <c r="D18718" t="s">
        <v>13524</v>
      </c>
      <c r="E18718" t="s">
        <v>1258</v>
      </c>
      <c r="F18718" t="s">
        <v>89</v>
      </c>
      <c r="G18718" t="s">
        <v>89</v>
      </c>
      <c r="H18718" t="s">
        <v>93</v>
      </c>
    </row>
    <row r="18719" spans="1:8" x14ac:dyDescent="0.25">
      <c r="A18719" t="s">
        <v>532</v>
      </c>
      <c r="B18719" t="s">
        <v>7293</v>
      </c>
      <c r="C18719" t="s">
        <v>89</v>
      </c>
      <c r="D18719" t="s">
        <v>13524</v>
      </c>
      <c r="E18719" t="s">
        <v>1258</v>
      </c>
      <c r="F18719" t="s">
        <v>89</v>
      </c>
      <c r="G18719" t="s">
        <v>89</v>
      </c>
      <c r="H18719" t="s">
        <v>93</v>
      </c>
    </row>
    <row r="18720" spans="1:8" x14ac:dyDescent="0.25">
      <c r="A18720" t="s">
        <v>532</v>
      </c>
      <c r="B18720" t="s">
        <v>1404</v>
      </c>
      <c r="C18720" t="s">
        <v>89</v>
      </c>
      <c r="D18720" t="s">
        <v>13524</v>
      </c>
      <c r="E18720" t="s">
        <v>1258</v>
      </c>
      <c r="F18720" t="s">
        <v>89</v>
      </c>
      <c r="G18720" t="s">
        <v>89</v>
      </c>
      <c r="H18720" t="s">
        <v>93</v>
      </c>
    </row>
    <row r="18721" spans="1:8" x14ac:dyDescent="0.25">
      <c r="A18721" t="s">
        <v>532</v>
      </c>
      <c r="B18721" t="s">
        <v>3282</v>
      </c>
      <c r="C18721" t="s">
        <v>89</v>
      </c>
      <c r="D18721" t="s">
        <v>13524</v>
      </c>
      <c r="E18721" t="s">
        <v>1258</v>
      </c>
      <c r="F18721" t="s">
        <v>89</v>
      </c>
      <c r="G18721" t="s">
        <v>89</v>
      </c>
      <c r="H18721" t="s">
        <v>93</v>
      </c>
    </row>
    <row r="18722" spans="1:8" x14ac:dyDescent="0.25">
      <c r="A18722" t="s">
        <v>532</v>
      </c>
      <c r="B18722" t="s">
        <v>1256</v>
      </c>
      <c r="C18722" t="s">
        <v>89</v>
      </c>
      <c r="D18722" t="s">
        <v>13524</v>
      </c>
      <c r="E18722" t="s">
        <v>1258</v>
      </c>
      <c r="F18722" t="s">
        <v>89</v>
      </c>
      <c r="G18722" t="s">
        <v>89</v>
      </c>
      <c r="H18722" t="s">
        <v>93</v>
      </c>
    </row>
    <row r="18723" spans="1:8" x14ac:dyDescent="0.25">
      <c r="A18723" t="s">
        <v>532</v>
      </c>
      <c r="B18723" t="s">
        <v>5643</v>
      </c>
      <c r="C18723" t="s">
        <v>89</v>
      </c>
      <c r="D18723" t="s">
        <v>13530</v>
      </c>
      <c r="E18723" t="s">
        <v>1238</v>
      </c>
      <c r="F18723" t="s">
        <v>89</v>
      </c>
      <c r="G18723" t="s">
        <v>89</v>
      </c>
      <c r="H18723" t="s">
        <v>93</v>
      </c>
    </row>
    <row r="18724" spans="1:8" x14ac:dyDescent="0.25">
      <c r="A18724" t="s">
        <v>532</v>
      </c>
      <c r="B18724" t="s">
        <v>13531</v>
      </c>
      <c r="C18724" t="s">
        <v>89</v>
      </c>
      <c r="D18724" t="s">
        <v>13530</v>
      </c>
      <c r="E18724" t="s">
        <v>1238</v>
      </c>
      <c r="F18724" t="s">
        <v>89</v>
      </c>
      <c r="G18724" t="s">
        <v>89</v>
      </c>
      <c r="H18724" t="s">
        <v>93</v>
      </c>
    </row>
    <row r="18725" spans="1:8" x14ac:dyDescent="0.25">
      <c r="A18725" t="s">
        <v>532</v>
      </c>
      <c r="B18725" t="s">
        <v>1184</v>
      </c>
      <c r="C18725" t="s">
        <v>89</v>
      </c>
      <c r="D18725" t="s">
        <v>13530</v>
      </c>
      <c r="E18725" t="s">
        <v>1238</v>
      </c>
      <c r="F18725" t="s">
        <v>89</v>
      </c>
      <c r="G18725" t="s">
        <v>89</v>
      </c>
      <c r="H18725" t="s">
        <v>93</v>
      </c>
    </row>
    <row r="18726" spans="1:8" x14ac:dyDescent="0.25">
      <c r="A18726" t="s">
        <v>532</v>
      </c>
      <c r="B18726" t="s">
        <v>1149</v>
      </c>
      <c r="C18726" t="s">
        <v>89</v>
      </c>
      <c r="D18726" t="s">
        <v>13530</v>
      </c>
      <c r="E18726" t="s">
        <v>1100</v>
      </c>
      <c r="F18726" t="s">
        <v>89</v>
      </c>
      <c r="G18726" t="s">
        <v>89</v>
      </c>
      <c r="H18726" t="s">
        <v>93</v>
      </c>
    </row>
    <row r="18727" spans="1:8" x14ac:dyDescent="0.25">
      <c r="A18727" t="s">
        <v>532</v>
      </c>
      <c r="B18727" t="s">
        <v>8664</v>
      </c>
      <c r="C18727" t="s">
        <v>89</v>
      </c>
      <c r="D18727" t="s">
        <v>13530</v>
      </c>
      <c r="E18727" t="s">
        <v>1100</v>
      </c>
      <c r="F18727" t="s">
        <v>89</v>
      </c>
      <c r="G18727" t="s">
        <v>89</v>
      </c>
      <c r="H18727" t="s">
        <v>93</v>
      </c>
    </row>
    <row r="18728" spans="1:8" x14ac:dyDescent="0.25">
      <c r="A18728" t="s">
        <v>532</v>
      </c>
      <c r="B18728" t="s">
        <v>13532</v>
      </c>
      <c r="C18728" t="s">
        <v>89</v>
      </c>
      <c r="D18728" t="s">
        <v>89</v>
      </c>
      <c r="E18728" t="s">
        <v>1093</v>
      </c>
      <c r="F18728" t="s">
        <v>89</v>
      </c>
      <c r="G18728" t="s">
        <v>89</v>
      </c>
      <c r="H18728" t="s">
        <v>93</v>
      </c>
    </row>
    <row r="18729" spans="1:8" x14ac:dyDescent="0.25">
      <c r="A18729" t="s">
        <v>532</v>
      </c>
      <c r="B18729" t="s">
        <v>3254</v>
      </c>
      <c r="C18729" t="s">
        <v>89</v>
      </c>
      <c r="D18729" t="s">
        <v>89</v>
      </c>
      <c r="E18729" t="s">
        <v>1093</v>
      </c>
      <c r="F18729" t="s">
        <v>89</v>
      </c>
      <c r="G18729" t="s">
        <v>89</v>
      </c>
      <c r="H18729" t="s">
        <v>93</v>
      </c>
    </row>
    <row r="18730" spans="1:8" x14ac:dyDescent="0.25">
      <c r="A18730" t="s">
        <v>532</v>
      </c>
      <c r="B18730" t="s">
        <v>1266</v>
      </c>
      <c r="C18730" t="s">
        <v>89</v>
      </c>
      <c r="D18730" t="s">
        <v>89</v>
      </c>
      <c r="E18730" t="s">
        <v>1202</v>
      </c>
      <c r="F18730" t="s">
        <v>89</v>
      </c>
      <c r="G18730" t="s">
        <v>89</v>
      </c>
      <c r="H18730" t="s">
        <v>93</v>
      </c>
    </row>
    <row r="18731" spans="1:8" x14ac:dyDescent="0.25">
      <c r="A18731" t="s">
        <v>532</v>
      </c>
      <c r="B18731" t="s">
        <v>1200</v>
      </c>
      <c r="C18731" t="s">
        <v>89</v>
      </c>
      <c r="D18731" t="s">
        <v>89</v>
      </c>
      <c r="E18731" t="s">
        <v>1202</v>
      </c>
      <c r="F18731" t="s">
        <v>89</v>
      </c>
      <c r="G18731" t="s">
        <v>89</v>
      </c>
      <c r="H18731" t="s">
        <v>93</v>
      </c>
    </row>
    <row r="18732" spans="1:8" x14ac:dyDescent="0.25">
      <c r="A18732" t="s">
        <v>532</v>
      </c>
      <c r="B18732" t="s">
        <v>1132</v>
      </c>
      <c r="C18732" t="s">
        <v>89</v>
      </c>
      <c r="D18732" t="s">
        <v>89</v>
      </c>
      <c r="E18732" t="s">
        <v>1221</v>
      </c>
      <c r="F18732" t="s">
        <v>89</v>
      </c>
      <c r="G18732" t="s">
        <v>89</v>
      </c>
      <c r="H18732" t="s">
        <v>93</v>
      </c>
    </row>
    <row r="18733" spans="1:8" x14ac:dyDescent="0.25">
      <c r="A18733" t="s">
        <v>532</v>
      </c>
      <c r="B18733" t="s">
        <v>1232</v>
      </c>
      <c r="C18733" t="s">
        <v>89</v>
      </c>
      <c r="D18733" t="s">
        <v>89</v>
      </c>
      <c r="E18733" t="s">
        <v>1135</v>
      </c>
      <c r="F18733" t="s">
        <v>89</v>
      </c>
      <c r="G18733" t="s">
        <v>89</v>
      </c>
      <c r="H18733" t="s">
        <v>93</v>
      </c>
    </row>
    <row r="18734" spans="1:8" x14ac:dyDescent="0.25">
      <c r="A18734" t="s">
        <v>532</v>
      </c>
      <c r="B18734" t="s">
        <v>2562</v>
      </c>
      <c r="C18734" t="s">
        <v>89</v>
      </c>
      <c r="D18734" t="s">
        <v>13526</v>
      </c>
      <c r="E18734" t="s">
        <v>1298</v>
      </c>
      <c r="F18734" t="s">
        <v>89</v>
      </c>
      <c r="G18734" t="s">
        <v>89</v>
      </c>
      <c r="H18734" t="s">
        <v>93</v>
      </c>
    </row>
    <row r="18735" spans="1:8" x14ac:dyDescent="0.25">
      <c r="A18735" t="s">
        <v>532</v>
      </c>
      <c r="B18735" t="s">
        <v>13533</v>
      </c>
      <c r="C18735" t="s">
        <v>89</v>
      </c>
      <c r="D18735" t="s">
        <v>13526</v>
      </c>
      <c r="E18735" t="s">
        <v>1298</v>
      </c>
      <c r="F18735" t="s">
        <v>89</v>
      </c>
      <c r="G18735" t="s">
        <v>89</v>
      </c>
      <c r="H18735" t="s">
        <v>93</v>
      </c>
    </row>
    <row r="18736" spans="1:8" x14ac:dyDescent="0.25">
      <c r="A18736" t="s">
        <v>532</v>
      </c>
      <c r="B18736" t="s">
        <v>13534</v>
      </c>
      <c r="C18736" t="s">
        <v>89</v>
      </c>
      <c r="D18736" t="s">
        <v>13526</v>
      </c>
      <c r="E18736" t="s">
        <v>1298</v>
      </c>
      <c r="F18736" t="s">
        <v>89</v>
      </c>
      <c r="G18736" t="s">
        <v>89</v>
      </c>
      <c r="H18736" t="s">
        <v>93</v>
      </c>
    </row>
    <row r="18737" spans="1:8" x14ac:dyDescent="0.25">
      <c r="A18737" t="s">
        <v>532</v>
      </c>
      <c r="B18737" t="s">
        <v>2564</v>
      </c>
      <c r="C18737" t="s">
        <v>89</v>
      </c>
      <c r="D18737" t="s">
        <v>13526</v>
      </c>
      <c r="E18737" t="s">
        <v>1298</v>
      </c>
      <c r="F18737" t="s">
        <v>89</v>
      </c>
      <c r="G18737" t="s">
        <v>89</v>
      </c>
      <c r="H18737" t="s">
        <v>93</v>
      </c>
    </row>
    <row r="18738" spans="1:8" x14ac:dyDescent="0.25">
      <c r="A18738" t="s">
        <v>532</v>
      </c>
      <c r="B18738" t="s">
        <v>13525</v>
      </c>
      <c r="C18738" t="s">
        <v>89</v>
      </c>
      <c r="D18738" t="s">
        <v>13526</v>
      </c>
      <c r="E18738" t="s">
        <v>1121</v>
      </c>
      <c r="F18738" t="s">
        <v>89</v>
      </c>
      <c r="G18738" t="s">
        <v>89</v>
      </c>
      <c r="H18738" t="s">
        <v>93</v>
      </c>
    </row>
    <row r="18739" spans="1:8" x14ac:dyDescent="0.25">
      <c r="A18739" t="s">
        <v>532</v>
      </c>
      <c r="B18739" t="s">
        <v>13535</v>
      </c>
      <c r="C18739" t="s">
        <v>89</v>
      </c>
      <c r="D18739" t="s">
        <v>13526</v>
      </c>
      <c r="E18739" t="s">
        <v>1298</v>
      </c>
      <c r="F18739" t="s">
        <v>89</v>
      </c>
      <c r="G18739" t="s">
        <v>89</v>
      </c>
      <c r="H18739" t="s">
        <v>93</v>
      </c>
    </row>
    <row r="18740" spans="1:8" x14ac:dyDescent="0.25">
      <c r="A18740" t="s">
        <v>532</v>
      </c>
      <c r="B18740" t="s">
        <v>13536</v>
      </c>
      <c r="C18740" t="s">
        <v>89</v>
      </c>
      <c r="D18740" t="s">
        <v>13526</v>
      </c>
      <c r="E18740" t="s">
        <v>1298</v>
      </c>
      <c r="F18740" t="s">
        <v>89</v>
      </c>
      <c r="G18740" t="s">
        <v>89</v>
      </c>
      <c r="H18740" t="s">
        <v>93</v>
      </c>
    </row>
    <row r="18741" spans="1:8" x14ac:dyDescent="0.25">
      <c r="A18741" t="s">
        <v>532</v>
      </c>
      <c r="B18741" t="s">
        <v>2813</v>
      </c>
      <c r="C18741" t="s">
        <v>89</v>
      </c>
      <c r="D18741" t="s">
        <v>89</v>
      </c>
      <c r="E18741" t="s">
        <v>1298</v>
      </c>
      <c r="F18741" t="s">
        <v>89</v>
      </c>
      <c r="G18741" t="s">
        <v>89</v>
      </c>
      <c r="H18741" t="s">
        <v>93</v>
      </c>
    </row>
    <row r="18742" spans="1:8" x14ac:dyDescent="0.25">
      <c r="A18742" t="s">
        <v>532</v>
      </c>
      <c r="B18742" t="s">
        <v>13537</v>
      </c>
      <c r="C18742" t="s">
        <v>89</v>
      </c>
      <c r="D18742" t="s">
        <v>89</v>
      </c>
      <c r="E18742" t="s">
        <v>1298</v>
      </c>
      <c r="F18742" t="s">
        <v>89</v>
      </c>
      <c r="G18742" t="s">
        <v>89</v>
      </c>
      <c r="H18742" t="s">
        <v>93</v>
      </c>
    </row>
    <row r="18743" spans="1:8" x14ac:dyDescent="0.25">
      <c r="A18743" t="s">
        <v>532</v>
      </c>
      <c r="B18743" t="s">
        <v>2814</v>
      </c>
      <c r="C18743" t="s">
        <v>89</v>
      </c>
      <c r="D18743" t="s">
        <v>89</v>
      </c>
      <c r="E18743" t="s">
        <v>1102</v>
      </c>
      <c r="F18743" t="s">
        <v>89</v>
      </c>
      <c r="G18743" t="s">
        <v>89</v>
      </c>
      <c r="H18743" t="s">
        <v>93</v>
      </c>
    </row>
    <row r="18744" spans="1:8" x14ac:dyDescent="0.25">
      <c r="A18744" t="s">
        <v>532</v>
      </c>
      <c r="B18744" t="s">
        <v>1430</v>
      </c>
      <c r="C18744" t="s">
        <v>89</v>
      </c>
      <c r="D18744" t="s">
        <v>89</v>
      </c>
      <c r="E18744" t="s">
        <v>1105</v>
      </c>
      <c r="F18744" t="s">
        <v>89</v>
      </c>
      <c r="G18744" t="s">
        <v>89</v>
      </c>
      <c r="H18744" t="s">
        <v>93</v>
      </c>
    </row>
    <row r="18745" spans="1:8" x14ac:dyDescent="0.25">
      <c r="A18745" t="s">
        <v>532</v>
      </c>
      <c r="B18745" t="s">
        <v>1138</v>
      </c>
      <c r="C18745" t="s">
        <v>89</v>
      </c>
      <c r="D18745" t="s">
        <v>89</v>
      </c>
      <c r="E18745" t="s">
        <v>1139</v>
      </c>
      <c r="F18745" t="s">
        <v>89</v>
      </c>
      <c r="G18745" t="s">
        <v>89</v>
      </c>
      <c r="H18745" t="s">
        <v>93</v>
      </c>
    </row>
    <row r="18746" spans="1:8" x14ac:dyDescent="0.25">
      <c r="A18746" t="s">
        <v>534</v>
      </c>
      <c r="B18746" t="s">
        <v>13538</v>
      </c>
      <c r="C18746" t="s">
        <v>89</v>
      </c>
      <c r="D18746" t="s">
        <v>13539</v>
      </c>
      <c r="E18746" t="s">
        <v>1164</v>
      </c>
      <c r="F18746" t="s">
        <v>89</v>
      </c>
      <c r="G18746" t="s">
        <v>89</v>
      </c>
      <c r="H18746" t="s">
        <v>93</v>
      </c>
    </row>
    <row r="18747" spans="1:8" x14ac:dyDescent="0.25">
      <c r="A18747" t="s">
        <v>534</v>
      </c>
      <c r="B18747" t="s">
        <v>13540</v>
      </c>
      <c r="C18747" t="s">
        <v>89</v>
      </c>
      <c r="D18747" t="s">
        <v>13541</v>
      </c>
      <c r="E18747" t="s">
        <v>1097</v>
      </c>
      <c r="F18747" t="s">
        <v>89</v>
      </c>
      <c r="G18747" t="s">
        <v>89</v>
      </c>
      <c r="H18747" t="s">
        <v>93</v>
      </c>
    </row>
    <row r="18748" spans="1:8" x14ac:dyDescent="0.25">
      <c r="A18748" t="s">
        <v>534</v>
      </c>
      <c r="B18748" t="s">
        <v>13542</v>
      </c>
      <c r="C18748" t="s">
        <v>89</v>
      </c>
      <c r="D18748" t="s">
        <v>13543</v>
      </c>
      <c r="E18748" t="s">
        <v>1164</v>
      </c>
      <c r="F18748" t="s">
        <v>89</v>
      </c>
      <c r="G18748" t="s">
        <v>89</v>
      </c>
      <c r="H18748" t="s">
        <v>93</v>
      </c>
    </row>
    <row r="18749" spans="1:8" x14ac:dyDescent="0.25">
      <c r="A18749" t="s">
        <v>534</v>
      </c>
      <c r="B18749" t="s">
        <v>13544</v>
      </c>
      <c r="C18749" t="s">
        <v>89</v>
      </c>
      <c r="D18749" t="s">
        <v>13545</v>
      </c>
      <c r="E18749" t="s">
        <v>1097</v>
      </c>
      <c r="F18749" t="s">
        <v>89</v>
      </c>
      <c r="G18749" t="s">
        <v>89</v>
      </c>
      <c r="H18749" t="s">
        <v>93</v>
      </c>
    </row>
    <row r="18750" spans="1:8" x14ac:dyDescent="0.25">
      <c r="A18750" t="s">
        <v>534</v>
      </c>
      <c r="B18750" t="s">
        <v>13546</v>
      </c>
      <c r="C18750" t="s">
        <v>89</v>
      </c>
      <c r="D18750" t="s">
        <v>13547</v>
      </c>
      <c r="E18750" t="s">
        <v>1164</v>
      </c>
      <c r="F18750" t="s">
        <v>89</v>
      </c>
      <c r="G18750" t="s">
        <v>89</v>
      </c>
      <c r="H18750" t="s">
        <v>93</v>
      </c>
    </row>
    <row r="18751" spans="1:8" x14ac:dyDescent="0.25">
      <c r="A18751" t="s">
        <v>534</v>
      </c>
      <c r="B18751" t="s">
        <v>13540</v>
      </c>
      <c r="C18751" t="s">
        <v>89</v>
      </c>
      <c r="D18751" t="s">
        <v>13541</v>
      </c>
      <c r="E18751" t="s">
        <v>1097</v>
      </c>
      <c r="F18751" t="s">
        <v>89</v>
      </c>
      <c r="G18751" t="s">
        <v>89</v>
      </c>
      <c r="H18751" t="s">
        <v>93</v>
      </c>
    </row>
    <row r="18752" spans="1:8" x14ac:dyDescent="0.25">
      <c r="A18752" t="s">
        <v>534</v>
      </c>
      <c r="B18752" t="s">
        <v>13538</v>
      </c>
      <c r="C18752" t="s">
        <v>89</v>
      </c>
      <c r="D18752" t="s">
        <v>13539</v>
      </c>
      <c r="E18752" t="s">
        <v>1164</v>
      </c>
      <c r="F18752" t="s">
        <v>89</v>
      </c>
      <c r="G18752" t="s">
        <v>89</v>
      </c>
      <c r="H18752" t="s">
        <v>93</v>
      </c>
    </row>
    <row r="18753" spans="1:8" x14ac:dyDescent="0.25">
      <c r="A18753" t="s">
        <v>534</v>
      </c>
      <c r="B18753" t="s">
        <v>13548</v>
      </c>
      <c r="C18753" t="s">
        <v>89</v>
      </c>
      <c r="D18753" t="s">
        <v>13549</v>
      </c>
      <c r="E18753" t="s">
        <v>1205</v>
      </c>
      <c r="F18753" t="s">
        <v>89</v>
      </c>
      <c r="G18753" t="s">
        <v>89</v>
      </c>
      <c r="H18753" t="s">
        <v>93</v>
      </c>
    </row>
    <row r="18754" spans="1:8" x14ac:dyDescent="0.25">
      <c r="A18754" t="s">
        <v>534</v>
      </c>
      <c r="B18754" t="s">
        <v>13546</v>
      </c>
      <c r="C18754" t="s">
        <v>89</v>
      </c>
      <c r="D18754" t="s">
        <v>13547</v>
      </c>
      <c r="E18754" t="s">
        <v>1164</v>
      </c>
      <c r="F18754" t="s">
        <v>89</v>
      </c>
      <c r="G18754" t="s">
        <v>89</v>
      </c>
      <c r="H18754" t="s">
        <v>93</v>
      </c>
    </row>
    <row r="18755" spans="1:8" x14ac:dyDescent="0.25">
      <c r="A18755" t="s">
        <v>534</v>
      </c>
      <c r="B18755" t="s">
        <v>13550</v>
      </c>
      <c r="C18755" t="s">
        <v>89</v>
      </c>
      <c r="D18755" t="s">
        <v>13545</v>
      </c>
      <c r="E18755" t="s">
        <v>1097</v>
      </c>
      <c r="F18755" t="s">
        <v>89</v>
      </c>
      <c r="G18755" t="s">
        <v>89</v>
      </c>
      <c r="H18755" t="s">
        <v>93</v>
      </c>
    </row>
    <row r="18756" spans="1:8" x14ac:dyDescent="0.25">
      <c r="A18756" t="s">
        <v>534</v>
      </c>
      <c r="B18756" t="s">
        <v>13551</v>
      </c>
      <c r="C18756" t="s">
        <v>89</v>
      </c>
      <c r="D18756" t="s">
        <v>13552</v>
      </c>
      <c r="E18756" t="s">
        <v>1205</v>
      </c>
      <c r="F18756" t="s">
        <v>89</v>
      </c>
      <c r="G18756" t="s">
        <v>89</v>
      </c>
      <c r="H18756" t="s">
        <v>93</v>
      </c>
    </row>
    <row r="18757" spans="1:8" x14ac:dyDescent="0.25">
      <c r="A18757" t="s">
        <v>534</v>
      </c>
      <c r="B18757" t="s">
        <v>13553</v>
      </c>
      <c r="C18757" t="s">
        <v>89</v>
      </c>
      <c r="D18757" t="s">
        <v>13554</v>
      </c>
      <c r="E18757" t="s">
        <v>1205</v>
      </c>
      <c r="F18757" t="s">
        <v>89</v>
      </c>
      <c r="G18757" t="s">
        <v>89</v>
      </c>
      <c r="H18757" t="s">
        <v>93</v>
      </c>
    </row>
    <row r="18758" spans="1:8" x14ac:dyDescent="0.25">
      <c r="A18758" t="s">
        <v>534</v>
      </c>
      <c r="B18758" t="s">
        <v>13555</v>
      </c>
      <c r="C18758" t="s">
        <v>89</v>
      </c>
      <c r="D18758" t="s">
        <v>13556</v>
      </c>
      <c r="E18758" t="s">
        <v>1097</v>
      </c>
      <c r="F18758" t="s">
        <v>89</v>
      </c>
      <c r="G18758" t="s">
        <v>89</v>
      </c>
      <c r="H18758" t="s">
        <v>93</v>
      </c>
    </row>
    <row r="18759" spans="1:8" x14ac:dyDescent="0.25">
      <c r="A18759" t="s">
        <v>534</v>
      </c>
      <c r="B18759" t="s">
        <v>13557</v>
      </c>
      <c r="C18759" t="s">
        <v>89</v>
      </c>
      <c r="D18759" t="s">
        <v>13558</v>
      </c>
      <c r="E18759" t="s">
        <v>1205</v>
      </c>
      <c r="F18759" t="s">
        <v>89</v>
      </c>
      <c r="G18759" t="s">
        <v>89</v>
      </c>
      <c r="H18759" t="s">
        <v>93</v>
      </c>
    </row>
    <row r="18760" spans="1:8" x14ac:dyDescent="0.25">
      <c r="A18760" t="s">
        <v>534</v>
      </c>
      <c r="B18760" t="s">
        <v>13542</v>
      </c>
      <c r="C18760" t="s">
        <v>89</v>
      </c>
      <c r="D18760" t="s">
        <v>13543</v>
      </c>
      <c r="E18760" t="s">
        <v>1164</v>
      </c>
      <c r="F18760" t="s">
        <v>89</v>
      </c>
      <c r="G18760" t="s">
        <v>89</v>
      </c>
      <c r="H18760" t="s">
        <v>93</v>
      </c>
    </row>
    <row r="18761" spans="1:8" x14ac:dyDescent="0.25">
      <c r="A18761" t="s">
        <v>534</v>
      </c>
      <c r="B18761" t="s">
        <v>13559</v>
      </c>
      <c r="C18761" t="s">
        <v>89</v>
      </c>
      <c r="D18761" t="s">
        <v>13560</v>
      </c>
      <c r="E18761" t="s">
        <v>1205</v>
      </c>
      <c r="F18761" t="s">
        <v>89</v>
      </c>
      <c r="G18761" t="s">
        <v>89</v>
      </c>
      <c r="H18761" t="s">
        <v>93</v>
      </c>
    </row>
    <row r="18762" spans="1:8" x14ac:dyDescent="0.25">
      <c r="A18762" t="s">
        <v>534</v>
      </c>
      <c r="B18762" t="s">
        <v>13544</v>
      </c>
      <c r="C18762" t="s">
        <v>89</v>
      </c>
      <c r="D18762" t="s">
        <v>13545</v>
      </c>
      <c r="E18762" t="s">
        <v>1097</v>
      </c>
      <c r="F18762" t="s">
        <v>89</v>
      </c>
      <c r="G18762" t="s">
        <v>89</v>
      </c>
      <c r="H18762" t="s">
        <v>93</v>
      </c>
    </row>
    <row r="18763" spans="1:8" x14ac:dyDescent="0.25">
      <c r="A18763" t="s">
        <v>534</v>
      </c>
      <c r="B18763" t="s">
        <v>13561</v>
      </c>
      <c r="C18763" t="s">
        <v>89</v>
      </c>
      <c r="D18763" t="s">
        <v>13539</v>
      </c>
      <c r="E18763" t="s">
        <v>1205</v>
      </c>
      <c r="F18763" t="s">
        <v>89</v>
      </c>
      <c r="G18763" t="s">
        <v>89</v>
      </c>
      <c r="H18763" t="s">
        <v>93</v>
      </c>
    </row>
    <row r="18764" spans="1:8" x14ac:dyDescent="0.25">
      <c r="A18764" t="s">
        <v>534</v>
      </c>
      <c r="B18764" t="s">
        <v>13562</v>
      </c>
      <c r="C18764" t="s">
        <v>89</v>
      </c>
      <c r="D18764" t="s">
        <v>13543</v>
      </c>
      <c r="E18764" t="s">
        <v>1164</v>
      </c>
      <c r="F18764" t="s">
        <v>89</v>
      </c>
      <c r="G18764" t="s">
        <v>89</v>
      </c>
      <c r="H18764" t="s">
        <v>93</v>
      </c>
    </row>
    <row r="18765" spans="1:8" x14ac:dyDescent="0.25">
      <c r="A18765" t="s">
        <v>534</v>
      </c>
      <c r="B18765" t="s">
        <v>13563</v>
      </c>
      <c r="C18765" t="s">
        <v>89</v>
      </c>
      <c r="D18765" t="s">
        <v>13564</v>
      </c>
      <c r="E18765" t="s">
        <v>1097</v>
      </c>
      <c r="F18765" t="s">
        <v>89</v>
      </c>
      <c r="G18765" t="s">
        <v>89</v>
      </c>
      <c r="H18765" t="s">
        <v>93</v>
      </c>
    </row>
    <row r="18766" spans="1:8" x14ac:dyDescent="0.25">
      <c r="A18766" t="s">
        <v>534</v>
      </c>
      <c r="B18766" t="s">
        <v>13565</v>
      </c>
      <c r="C18766" t="s">
        <v>89</v>
      </c>
      <c r="D18766" t="s">
        <v>13566</v>
      </c>
      <c r="E18766" t="s">
        <v>1238</v>
      </c>
      <c r="F18766" t="s">
        <v>89</v>
      </c>
      <c r="G18766" t="s">
        <v>89</v>
      </c>
      <c r="H18766" t="s">
        <v>93</v>
      </c>
    </row>
    <row r="18767" spans="1:8" x14ac:dyDescent="0.25">
      <c r="A18767" t="s">
        <v>534</v>
      </c>
      <c r="B18767" t="s">
        <v>13567</v>
      </c>
      <c r="C18767" t="s">
        <v>89</v>
      </c>
      <c r="D18767" t="s">
        <v>13568</v>
      </c>
      <c r="E18767" t="s">
        <v>1162</v>
      </c>
      <c r="F18767" t="s">
        <v>89</v>
      </c>
      <c r="G18767" t="s">
        <v>89</v>
      </c>
      <c r="H18767" t="s">
        <v>93</v>
      </c>
    </row>
    <row r="18768" spans="1:8" x14ac:dyDescent="0.25">
      <c r="A18768" t="s">
        <v>534</v>
      </c>
      <c r="B18768" t="s">
        <v>13569</v>
      </c>
      <c r="C18768" t="s">
        <v>89</v>
      </c>
      <c r="D18768" t="s">
        <v>13570</v>
      </c>
      <c r="E18768" t="s">
        <v>1162</v>
      </c>
      <c r="F18768" t="s">
        <v>89</v>
      </c>
      <c r="G18768" t="s">
        <v>89</v>
      </c>
      <c r="H18768" t="s">
        <v>93</v>
      </c>
    </row>
    <row r="18769" spans="1:8" x14ac:dyDescent="0.25">
      <c r="A18769" t="s">
        <v>534</v>
      </c>
      <c r="B18769" t="s">
        <v>2118</v>
      </c>
      <c r="C18769" t="s">
        <v>89</v>
      </c>
      <c r="D18769" t="s">
        <v>89</v>
      </c>
      <c r="E18769" t="s">
        <v>1100</v>
      </c>
      <c r="F18769" t="s">
        <v>89</v>
      </c>
      <c r="G18769" t="s">
        <v>89</v>
      </c>
      <c r="H18769" t="s">
        <v>93</v>
      </c>
    </row>
    <row r="18770" spans="1:8" x14ac:dyDescent="0.25">
      <c r="A18770" t="s">
        <v>534</v>
      </c>
      <c r="B18770" t="s">
        <v>13571</v>
      </c>
      <c r="C18770" t="s">
        <v>89</v>
      </c>
      <c r="D18770" t="s">
        <v>13572</v>
      </c>
      <c r="E18770" t="s">
        <v>1238</v>
      </c>
      <c r="F18770" t="s">
        <v>89</v>
      </c>
      <c r="G18770" t="s">
        <v>89</v>
      </c>
      <c r="H18770" t="s">
        <v>93</v>
      </c>
    </row>
    <row r="18771" spans="1:8" x14ac:dyDescent="0.25">
      <c r="A18771" t="s">
        <v>534</v>
      </c>
      <c r="B18771" t="s">
        <v>13573</v>
      </c>
      <c r="C18771" t="s">
        <v>89</v>
      </c>
      <c r="D18771" t="s">
        <v>89</v>
      </c>
      <c r="E18771" t="s">
        <v>1162</v>
      </c>
      <c r="F18771" t="s">
        <v>89</v>
      </c>
      <c r="G18771" t="s">
        <v>89</v>
      </c>
      <c r="H18771" t="s">
        <v>93</v>
      </c>
    </row>
    <row r="18772" spans="1:8" x14ac:dyDescent="0.25">
      <c r="A18772" t="s">
        <v>534</v>
      </c>
      <c r="B18772" t="s">
        <v>13574</v>
      </c>
      <c r="C18772" t="s">
        <v>89</v>
      </c>
      <c r="D18772" t="s">
        <v>89</v>
      </c>
      <c r="E18772" t="s">
        <v>1278</v>
      </c>
      <c r="F18772" t="s">
        <v>89</v>
      </c>
      <c r="G18772" t="s">
        <v>89</v>
      </c>
      <c r="H18772" t="s">
        <v>93</v>
      </c>
    </row>
    <row r="18773" spans="1:8" x14ac:dyDescent="0.25">
      <c r="A18773" t="s">
        <v>534</v>
      </c>
      <c r="B18773" t="s">
        <v>5831</v>
      </c>
      <c r="C18773" t="s">
        <v>89</v>
      </c>
      <c r="D18773" t="s">
        <v>89</v>
      </c>
      <c r="E18773" t="s">
        <v>1238</v>
      </c>
      <c r="F18773" t="s">
        <v>89</v>
      </c>
      <c r="G18773" t="s">
        <v>89</v>
      </c>
      <c r="H18773" t="s">
        <v>93</v>
      </c>
    </row>
    <row r="18774" spans="1:8" x14ac:dyDescent="0.25">
      <c r="A18774" t="s">
        <v>534</v>
      </c>
      <c r="B18774" t="s">
        <v>13575</v>
      </c>
      <c r="C18774" t="s">
        <v>89</v>
      </c>
      <c r="D18774" t="s">
        <v>13576</v>
      </c>
      <c r="E18774" t="s">
        <v>1278</v>
      </c>
      <c r="F18774" t="s">
        <v>89</v>
      </c>
      <c r="G18774" t="s">
        <v>89</v>
      </c>
      <c r="H18774" t="s">
        <v>93</v>
      </c>
    </row>
    <row r="18775" spans="1:8" x14ac:dyDescent="0.25">
      <c r="A18775" t="s">
        <v>534</v>
      </c>
      <c r="B18775" t="s">
        <v>5832</v>
      </c>
      <c r="C18775" t="s">
        <v>89</v>
      </c>
      <c r="D18775" t="s">
        <v>89</v>
      </c>
      <c r="E18775" t="s">
        <v>1238</v>
      </c>
      <c r="F18775" t="s">
        <v>89</v>
      </c>
      <c r="G18775" t="s">
        <v>89</v>
      </c>
      <c r="H18775" t="s">
        <v>93</v>
      </c>
    </row>
    <row r="18776" spans="1:8" x14ac:dyDescent="0.25">
      <c r="A18776" t="s">
        <v>534</v>
      </c>
      <c r="B18776" t="s">
        <v>13577</v>
      </c>
      <c r="C18776" t="s">
        <v>89</v>
      </c>
      <c r="D18776" t="s">
        <v>89</v>
      </c>
      <c r="E18776" t="s">
        <v>1238</v>
      </c>
      <c r="F18776" t="s">
        <v>89</v>
      </c>
      <c r="G18776" t="s">
        <v>89</v>
      </c>
      <c r="H18776" t="s">
        <v>93</v>
      </c>
    </row>
    <row r="18777" spans="1:8" x14ac:dyDescent="0.25">
      <c r="A18777" t="s">
        <v>534</v>
      </c>
      <c r="B18777" t="s">
        <v>13578</v>
      </c>
      <c r="C18777" t="s">
        <v>89</v>
      </c>
      <c r="D18777" t="s">
        <v>89</v>
      </c>
      <c r="E18777" t="s">
        <v>1093</v>
      </c>
      <c r="F18777" t="s">
        <v>89</v>
      </c>
      <c r="G18777" t="s">
        <v>89</v>
      </c>
      <c r="H18777" t="s">
        <v>93</v>
      </c>
    </row>
    <row r="18778" spans="1:8" x14ac:dyDescent="0.25">
      <c r="A18778" t="s">
        <v>534</v>
      </c>
      <c r="B18778" t="s">
        <v>3441</v>
      </c>
      <c r="C18778" t="s">
        <v>89</v>
      </c>
      <c r="D18778" t="s">
        <v>89</v>
      </c>
      <c r="E18778" t="s">
        <v>1115</v>
      </c>
      <c r="F18778" t="s">
        <v>89</v>
      </c>
      <c r="G18778" t="s">
        <v>89</v>
      </c>
      <c r="H18778" t="s">
        <v>93</v>
      </c>
    </row>
    <row r="18779" spans="1:8" x14ac:dyDescent="0.25">
      <c r="A18779" t="s">
        <v>534</v>
      </c>
      <c r="B18779" t="s">
        <v>13579</v>
      </c>
      <c r="C18779" t="s">
        <v>89</v>
      </c>
      <c r="D18779" t="s">
        <v>89</v>
      </c>
      <c r="E18779" t="s">
        <v>1115</v>
      </c>
      <c r="F18779" t="s">
        <v>89</v>
      </c>
      <c r="G18779" t="s">
        <v>89</v>
      </c>
      <c r="H18779" t="s">
        <v>93</v>
      </c>
    </row>
    <row r="18780" spans="1:8" x14ac:dyDescent="0.25">
      <c r="A18780" t="s">
        <v>534</v>
      </c>
      <c r="B18780" t="s">
        <v>13580</v>
      </c>
      <c r="C18780" t="s">
        <v>89</v>
      </c>
      <c r="D18780" t="s">
        <v>89</v>
      </c>
      <c r="E18780" t="s">
        <v>1162</v>
      </c>
      <c r="F18780" t="s">
        <v>89</v>
      </c>
      <c r="G18780" t="s">
        <v>89</v>
      </c>
      <c r="H18780" t="s">
        <v>93</v>
      </c>
    </row>
    <row r="18781" spans="1:8" x14ac:dyDescent="0.25">
      <c r="A18781" t="s">
        <v>534</v>
      </c>
      <c r="B18781" t="s">
        <v>7566</v>
      </c>
      <c r="C18781" t="s">
        <v>89</v>
      </c>
      <c r="D18781" t="s">
        <v>89</v>
      </c>
      <c r="E18781" t="s">
        <v>1162</v>
      </c>
      <c r="F18781" t="s">
        <v>89</v>
      </c>
      <c r="G18781" t="s">
        <v>89</v>
      </c>
      <c r="H18781" t="s">
        <v>93</v>
      </c>
    </row>
    <row r="18782" spans="1:8" x14ac:dyDescent="0.25">
      <c r="A18782" t="s">
        <v>534</v>
      </c>
      <c r="B18782" t="s">
        <v>7565</v>
      </c>
      <c r="C18782" t="s">
        <v>89</v>
      </c>
      <c r="D18782" t="s">
        <v>89</v>
      </c>
      <c r="E18782" t="s">
        <v>1238</v>
      </c>
      <c r="F18782" t="s">
        <v>89</v>
      </c>
      <c r="G18782" t="s">
        <v>89</v>
      </c>
      <c r="H18782" t="s">
        <v>93</v>
      </c>
    </row>
    <row r="18783" spans="1:8" x14ac:dyDescent="0.25">
      <c r="A18783" t="s">
        <v>534</v>
      </c>
      <c r="B18783" t="s">
        <v>5806</v>
      </c>
      <c r="C18783" t="s">
        <v>89</v>
      </c>
      <c r="D18783" t="s">
        <v>89</v>
      </c>
      <c r="E18783" t="s">
        <v>1238</v>
      </c>
      <c r="F18783" t="s">
        <v>89</v>
      </c>
      <c r="G18783" t="s">
        <v>89</v>
      </c>
      <c r="H18783" t="s">
        <v>93</v>
      </c>
    </row>
    <row r="18784" spans="1:8" x14ac:dyDescent="0.25">
      <c r="A18784" t="s">
        <v>534</v>
      </c>
      <c r="B18784" t="s">
        <v>5804</v>
      </c>
      <c r="C18784" t="s">
        <v>89</v>
      </c>
      <c r="D18784" t="s">
        <v>89</v>
      </c>
      <c r="E18784" t="s">
        <v>1115</v>
      </c>
      <c r="F18784" t="s">
        <v>89</v>
      </c>
      <c r="G18784" t="s">
        <v>89</v>
      </c>
      <c r="H18784" t="s">
        <v>93</v>
      </c>
    </row>
    <row r="18785" spans="1:8" x14ac:dyDescent="0.25">
      <c r="A18785" t="s">
        <v>534</v>
      </c>
      <c r="B18785" t="s">
        <v>1138</v>
      </c>
      <c r="C18785" t="s">
        <v>89</v>
      </c>
      <c r="D18785" t="s">
        <v>89</v>
      </c>
      <c r="E18785" t="s">
        <v>1139</v>
      </c>
      <c r="F18785" t="s">
        <v>89</v>
      </c>
      <c r="G18785" t="s">
        <v>89</v>
      </c>
      <c r="H18785" t="s">
        <v>93</v>
      </c>
    </row>
    <row r="18786" spans="1:8" x14ac:dyDescent="0.25">
      <c r="A18786" t="s">
        <v>536</v>
      </c>
      <c r="B18786" t="s">
        <v>1340</v>
      </c>
      <c r="C18786" t="s">
        <v>89</v>
      </c>
      <c r="D18786" t="s">
        <v>13581</v>
      </c>
      <c r="E18786" t="s">
        <v>1105</v>
      </c>
      <c r="F18786" t="s">
        <v>89</v>
      </c>
      <c r="G18786" t="s">
        <v>89</v>
      </c>
      <c r="H18786" t="s">
        <v>93</v>
      </c>
    </row>
    <row r="18787" spans="1:8" x14ac:dyDescent="0.25">
      <c r="A18787" t="s">
        <v>536</v>
      </c>
      <c r="B18787" t="s">
        <v>13582</v>
      </c>
      <c r="C18787" t="s">
        <v>89</v>
      </c>
      <c r="D18787" t="s">
        <v>13581</v>
      </c>
      <c r="E18787" t="s">
        <v>1097</v>
      </c>
      <c r="F18787" t="s">
        <v>89</v>
      </c>
      <c r="G18787" t="s">
        <v>89</v>
      </c>
      <c r="H18787" t="s">
        <v>93</v>
      </c>
    </row>
    <row r="18788" spans="1:8" x14ac:dyDescent="0.25">
      <c r="A18788" t="s">
        <v>536</v>
      </c>
      <c r="B18788" t="s">
        <v>4783</v>
      </c>
      <c r="C18788" t="s">
        <v>89</v>
      </c>
      <c r="D18788" t="s">
        <v>13581</v>
      </c>
      <c r="E18788" t="s">
        <v>1205</v>
      </c>
      <c r="F18788" t="s">
        <v>89</v>
      </c>
      <c r="G18788" t="s">
        <v>89</v>
      </c>
      <c r="H18788" t="s">
        <v>93</v>
      </c>
    </row>
    <row r="18789" spans="1:8" x14ac:dyDescent="0.25">
      <c r="A18789" t="s">
        <v>536</v>
      </c>
      <c r="B18789" t="s">
        <v>2128</v>
      </c>
      <c r="C18789" t="s">
        <v>89</v>
      </c>
      <c r="D18789" t="s">
        <v>13583</v>
      </c>
      <c r="E18789" t="s">
        <v>1258</v>
      </c>
      <c r="F18789" t="s">
        <v>89</v>
      </c>
      <c r="G18789" t="s">
        <v>89</v>
      </c>
      <c r="H18789" t="s">
        <v>93</v>
      </c>
    </row>
    <row r="18790" spans="1:8" x14ac:dyDescent="0.25">
      <c r="A18790" t="s">
        <v>536</v>
      </c>
      <c r="B18790" t="s">
        <v>1299</v>
      </c>
      <c r="C18790" t="s">
        <v>89</v>
      </c>
      <c r="D18790" t="s">
        <v>13584</v>
      </c>
      <c r="E18790" t="s">
        <v>1485</v>
      </c>
      <c r="F18790" t="s">
        <v>89</v>
      </c>
      <c r="G18790" t="s">
        <v>89</v>
      </c>
      <c r="H18790" t="s">
        <v>93</v>
      </c>
    </row>
    <row r="18791" spans="1:8" x14ac:dyDescent="0.25">
      <c r="A18791" t="s">
        <v>536</v>
      </c>
      <c r="B18791" t="s">
        <v>2128</v>
      </c>
      <c r="C18791" t="s">
        <v>89</v>
      </c>
      <c r="D18791" t="s">
        <v>13583</v>
      </c>
      <c r="E18791" t="s">
        <v>1258</v>
      </c>
      <c r="F18791" t="s">
        <v>89</v>
      </c>
      <c r="G18791" t="s">
        <v>89</v>
      </c>
      <c r="H18791" t="s">
        <v>93</v>
      </c>
    </row>
    <row r="18792" spans="1:8" x14ac:dyDescent="0.25">
      <c r="A18792" t="s">
        <v>536</v>
      </c>
      <c r="B18792" t="s">
        <v>1299</v>
      </c>
      <c r="C18792" t="s">
        <v>89</v>
      </c>
      <c r="D18792" t="s">
        <v>13584</v>
      </c>
      <c r="E18792" t="s">
        <v>1485</v>
      </c>
      <c r="F18792" t="s">
        <v>89</v>
      </c>
      <c r="G18792" t="s">
        <v>89</v>
      </c>
      <c r="H18792" t="s">
        <v>93</v>
      </c>
    </row>
    <row r="18793" spans="1:8" x14ac:dyDescent="0.25">
      <c r="A18793" t="s">
        <v>536</v>
      </c>
      <c r="B18793" t="s">
        <v>12234</v>
      </c>
      <c r="C18793" t="s">
        <v>89</v>
      </c>
      <c r="D18793" t="s">
        <v>13585</v>
      </c>
      <c r="E18793" t="s">
        <v>1148</v>
      </c>
      <c r="F18793" t="s">
        <v>89</v>
      </c>
      <c r="G18793" t="s">
        <v>89</v>
      </c>
      <c r="H18793" t="s">
        <v>93</v>
      </c>
    </row>
    <row r="18794" spans="1:8" x14ac:dyDescent="0.25">
      <c r="A18794" t="s">
        <v>536</v>
      </c>
      <c r="B18794" t="s">
        <v>2189</v>
      </c>
      <c r="C18794" t="s">
        <v>89</v>
      </c>
      <c r="D18794" t="s">
        <v>13586</v>
      </c>
      <c r="E18794" t="s">
        <v>1258</v>
      </c>
      <c r="F18794" t="s">
        <v>89</v>
      </c>
      <c r="G18794" t="s">
        <v>89</v>
      </c>
      <c r="H18794" t="s">
        <v>93</v>
      </c>
    </row>
    <row r="18795" spans="1:8" x14ac:dyDescent="0.25">
      <c r="A18795" t="s">
        <v>536</v>
      </c>
      <c r="B18795" t="s">
        <v>13587</v>
      </c>
      <c r="C18795" t="s">
        <v>89</v>
      </c>
      <c r="D18795" t="s">
        <v>13581</v>
      </c>
      <c r="E18795" t="s">
        <v>1142</v>
      </c>
      <c r="F18795" t="s">
        <v>89</v>
      </c>
      <c r="G18795" t="s">
        <v>89</v>
      </c>
      <c r="H18795" t="s">
        <v>93</v>
      </c>
    </row>
    <row r="18796" spans="1:8" x14ac:dyDescent="0.25">
      <c r="A18796" t="s">
        <v>536</v>
      </c>
      <c r="B18796" t="s">
        <v>1340</v>
      </c>
      <c r="C18796" t="s">
        <v>89</v>
      </c>
      <c r="D18796" t="s">
        <v>13581</v>
      </c>
      <c r="E18796" t="s">
        <v>1105</v>
      </c>
      <c r="F18796" t="s">
        <v>89</v>
      </c>
      <c r="G18796" t="s">
        <v>89</v>
      </c>
      <c r="H18796" t="s">
        <v>93</v>
      </c>
    </row>
    <row r="18797" spans="1:8" x14ac:dyDescent="0.25">
      <c r="A18797" t="s">
        <v>536</v>
      </c>
      <c r="B18797" t="s">
        <v>4783</v>
      </c>
      <c r="C18797" t="s">
        <v>89</v>
      </c>
      <c r="D18797" t="s">
        <v>13581</v>
      </c>
      <c r="E18797" t="s">
        <v>1205</v>
      </c>
      <c r="F18797" t="s">
        <v>89</v>
      </c>
      <c r="G18797" t="s">
        <v>89</v>
      </c>
      <c r="H18797" t="s">
        <v>93</v>
      </c>
    </row>
    <row r="18798" spans="1:8" x14ac:dyDescent="0.25">
      <c r="A18798" t="s">
        <v>536</v>
      </c>
      <c r="B18798" t="s">
        <v>13588</v>
      </c>
      <c r="C18798" t="s">
        <v>89</v>
      </c>
      <c r="D18798" t="s">
        <v>13581</v>
      </c>
      <c r="E18798" t="s">
        <v>1160</v>
      </c>
      <c r="F18798" t="s">
        <v>89</v>
      </c>
      <c r="G18798" t="s">
        <v>89</v>
      </c>
      <c r="H18798" t="s">
        <v>93</v>
      </c>
    </row>
    <row r="18799" spans="1:8" x14ac:dyDescent="0.25">
      <c r="A18799" t="s">
        <v>536</v>
      </c>
      <c r="B18799" t="s">
        <v>13589</v>
      </c>
      <c r="C18799" t="s">
        <v>89</v>
      </c>
      <c r="D18799" t="s">
        <v>13581</v>
      </c>
      <c r="E18799" t="s">
        <v>1194</v>
      </c>
      <c r="F18799" t="s">
        <v>89</v>
      </c>
      <c r="G18799" t="s">
        <v>89</v>
      </c>
      <c r="H18799" t="s">
        <v>93</v>
      </c>
    </row>
    <row r="18800" spans="1:8" x14ac:dyDescent="0.25">
      <c r="A18800" t="s">
        <v>536</v>
      </c>
      <c r="B18800" t="s">
        <v>13582</v>
      </c>
      <c r="C18800" t="s">
        <v>89</v>
      </c>
      <c r="D18800" t="s">
        <v>13581</v>
      </c>
      <c r="E18800" t="s">
        <v>1097</v>
      </c>
      <c r="F18800" t="s">
        <v>89</v>
      </c>
      <c r="G18800" t="s">
        <v>89</v>
      </c>
      <c r="H18800" t="s">
        <v>93</v>
      </c>
    </row>
    <row r="18801" spans="1:8" x14ac:dyDescent="0.25">
      <c r="A18801" t="s">
        <v>536</v>
      </c>
      <c r="B18801" t="s">
        <v>4956</v>
      </c>
      <c r="C18801" t="s">
        <v>89</v>
      </c>
      <c r="D18801" t="s">
        <v>13581</v>
      </c>
      <c r="E18801" t="s">
        <v>1094</v>
      </c>
      <c r="F18801" t="s">
        <v>89</v>
      </c>
      <c r="G18801" t="s">
        <v>89</v>
      </c>
      <c r="H18801" t="s">
        <v>93</v>
      </c>
    </row>
    <row r="18802" spans="1:8" x14ac:dyDescent="0.25">
      <c r="A18802" t="s">
        <v>536</v>
      </c>
      <c r="B18802" t="s">
        <v>13590</v>
      </c>
      <c r="C18802" t="s">
        <v>89</v>
      </c>
      <c r="D18802" t="s">
        <v>13581</v>
      </c>
      <c r="E18802" t="s">
        <v>1349</v>
      </c>
      <c r="F18802" t="s">
        <v>89</v>
      </c>
      <c r="G18802" t="s">
        <v>89</v>
      </c>
      <c r="H18802" t="s">
        <v>93</v>
      </c>
    </row>
    <row r="18803" spans="1:8" x14ac:dyDescent="0.25">
      <c r="A18803" t="s">
        <v>536</v>
      </c>
      <c r="B18803" t="s">
        <v>13591</v>
      </c>
      <c r="C18803" t="s">
        <v>89</v>
      </c>
      <c r="D18803" t="s">
        <v>13592</v>
      </c>
      <c r="E18803" t="s">
        <v>1097</v>
      </c>
      <c r="F18803" t="s">
        <v>89</v>
      </c>
      <c r="G18803" t="s">
        <v>89</v>
      </c>
      <c r="H18803" t="s">
        <v>93</v>
      </c>
    </row>
    <row r="18804" spans="1:8" x14ac:dyDescent="0.25">
      <c r="A18804" t="s">
        <v>536</v>
      </c>
      <c r="B18804" t="s">
        <v>13593</v>
      </c>
      <c r="C18804" t="s">
        <v>89</v>
      </c>
      <c r="D18804" t="s">
        <v>13594</v>
      </c>
      <c r="E18804" t="s">
        <v>1194</v>
      </c>
      <c r="F18804" t="s">
        <v>89</v>
      </c>
      <c r="G18804" t="s">
        <v>89</v>
      </c>
      <c r="H18804" t="s">
        <v>93</v>
      </c>
    </row>
    <row r="18805" spans="1:8" x14ac:dyDescent="0.25">
      <c r="A18805" t="s">
        <v>536</v>
      </c>
      <c r="B18805" t="s">
        <v>2165</v>
      </c>
      <c r="C18805" t="s">
        <v>89</v>
      </c>
      <c r="D18805" t="s">
        <v>13595</v>
      </c>
      <c r="E18805" t="s">
        <v>1100</v>
      </c>
      <c r="F18805" t="s">
        <v>89</v>
      </c>
      <c r="G18805" t="s">
        <v>89</v>
      </c>
      <c r="H18805" t="s">
        <v>93</v>
      </c>
    </row>
    <row r="18806" spans="1:8" x14ac:dyDescent="0.25">
      <c r="A18806" t="s">
        <v>536</v>
      </c>
      <c r="B18806" t="s">
        <v>13596</v>
      </c>
      <c r="C18806" t="s">
        <v>89</v>
      </c>
      <c r="D18806" t="s">
        <v>13597</v>
      </c>
      <c r="E18806" t="s">
        <v>1105</v>
      </c>
      <c r="F18806" t="s">
        <v>89</v>
      </c>
      <c r="G18806" t="s">
        <v>89</v>
      </c>
      <c r="H18806" t="s">
        <v>93</v>
      </c>
    </row>
    <row r="18807" spans="1:8" x14ac:dyDescent="0.25">
      <c r="A18807" t="s">
        <v>536</v>
      </c>
      <c r="B18807" t="s">
        <v>13598</v>
      </c>
      <c r="C18807" t="s">
        <v>89</v>
      </c>
      <c r="D18807" t="s">
        <v>13599</v>
      </c>
      <c r="E18807" t="s">
        <v>1298</v>
      </c>
      <c r="F18807" t="s">
        <v>89</v>
      </c>
      <c r="G18807" t="s">
        <v>89</v>
      </c>
      <c r="H18807" t="s">
        <v>93</v>
      </c>
    </row>
    <row r="18808" spans="1:8" x14ac:dyDescent="0.25">
      <c r="A18808" t="s">
        <v>536</v>
      </c>
      <c r="B18808" t="s">
        <v>13600</v>
      </c>
      <c r="C18808" t="s">
        <v>89</v>
      </c>
      <c r="D18808" t="s">
        <v>13601</v>
      </c>
      <c r="E18808" t="s">
        <v>1102</v>
      </c>
      <c r="F18808" t="s">
        <v>89</v>
      </c>
      <c r="G18808" t="s">
        <v>89</v>
      </c>
      <c r="H18808" t="s">
        <v>93</v>
      </c>
    </row>
    <row r="18809" spans="1:8" x14ac:dyDescent="0.25">
      <c r="A18809" t="s">
        <v>536</v>
      </c>
      <c r="B18809" t="s">
        <v>13602</v>
      </c>
      <c r="C18809" t="s">
        <v>89</v>
      </c>
      <c r="D18809" t="s">
        <v>13601</v>
      </c>
      <c r="E18809" t="s">
        <v>1102</v>
      </c>
      <c r="F18809" t="s">
        <v>89</v>
      </c>
      <c r="G18809" t="s">
        <v>89</v>
      </c>
      <c r="H18809" t="s">
        <v>93</v>
      </c>
    </row>
    <row r="18810" spans="1:8" x14ac:dyDescent="0.25">
      <c r="A18810" t="s">
        <v>536</v>
      </c>
      <c r="B18810" t="s">
        <v>13603</v>
      </c>
      <c r="C18810" t="s">
        <v>89</v>
      </c>
      <c r="D18810" t="s">
        <v>13601</v>
      </c>
      <c r="E18810" t="s">
        <v>1166</v>
      </c>
      <c r="F18810" t="s">
        <v>89</v>
      </c>
      <c r="G18810" t="s">
        <v>89</v>
      </c>
      <c r="H18810" t="s">
        <v>93</v>
      </c>
    </row>
    <row r="18811" spans="1:8" x14ac:dyDescent="0.25">
      <c r="A18811" t="s">
        <v>536</v>
      </c>
      <c r="B18811" t="s">
        <v>13604</v>
      </c>
      <c r="C18811" t="s">
        <v>89</v>
      </c>
      <c r="D18811" t="s">
        <v>13601</v>
      </c>
      <c r="E18811" t="s">
        <v>1166</v>
      </c>
      <c r="F18811" t="s">
        <v>89</v>
      </c>
      <c r="G18811" t="s">
        <v>89</v>
      </c>
      <c r="H18811" t="s">
        <v>93</v>
      </c>
    </row>
    <row r="18812" spans="1:8" x14ac:dyDescent="0.25">
      <c r="A18812" t="s">
        <v>536</v>
      </c>
      <c r="B18812" t="s">
        <v>13605</v>
      </c>
      <c r="C18812" t="s">
        <v>89</v>
      </c>
      <c r="D18812" t="s">
        <v>13601</v>
      </c>
      <c r="E18812" t="s">
        <v>1102</v>
      </c>
      <c r="F18812" t="s">
        <v>89</v>
      </c>
      <c r="G18812" t="s">
        <v>89</v>
      </c>
      <c r="H18812" t="s">
        <v>93</v>
      </c>
    </row>
    <row r="18813" spans="1:8" x14ac:dyDescent="0.25">
      <c r="A18813" t="s">
        <v>536</v>
      </c>
      <c r="B18813" t="s">
        <v>2744</v>
      </c>
      <c r="C18813" t="s">
        <v>89</v>
      </c>
      <c r="D18813" t="s">
        <v>13601</v>
      </c>
      <c r="E18813" t="s">
        <v>1102</v>
      </c>
      <c r="F18813" t="s">
        <v>89</v>
      </c>
      <c r="G18813" t="s">
        <v>89</v>
      </c>
      <c r="H18813" t="s">
        <v>93</v>
      </c>
    </row>
    <row r="18814" spans="1:8" x14ac:dyDescent="0.25">
      <c r="A18814" t="s">
        <v>536</v>
      </c>
      <c r="B18814" t="s">
        <v>13606</v>
      </c>
      <c r="C18814" t="s">
        <v>89</v>
      </c>
      <c r="D18814" t="s">
        <v>13601</v>
      </c>
      <c r="E18814" t="s">
        <v>1102</v>
      </c>
      <c r="F18814" t="s">
        <v>89</v>
      </c>
      <c r="G18814" t="s">
        <v>89</v>
      </c>
      <c r="H18814" t="s">
        <v>93</v>
      </c>
    </row>
    <row r="18815" spans="1:8" x14ac:dyDescent="0.25">
      <c r="A18815" t="s">
        <v>536</v>
      </c>
      <c r="B18815" t="s">
        <v>2140</v>
      </c>
      <c r="C18815" t="s">
        <v>89</v>
      </c>
      <c r="D18815" t="s">
        <v>13601</v>
      </c>
      <c r="E18815" t="s">
        <v>1121</v>
      </c>
      <c r="F18815" t="s">
        <v>89</v>
      </c>
      <c r="G18815" t="s">
        <v>89</v>
      </c>
      <c r="H18815" t="s">
        <v>93</v>
      </c>
    </row>
    <row r="18816" spans="1:8" x14ac:dyDescent="0.25">
      <c r="A18816" t="s">
        <v>536</v>
      </c>
      <c r="B18816" t="s">
        <v>13607</v>
      </c>
      <c r="C18816" t="s">
        <v>89</v>
      </c>
      <c r="D18816" t="s">
        <v>89</v>
      </c>
      <c r="E18816" t="s">
        <v>1121</v>
      </c>
      <c r="F18816" t="s">
        <v>89</v>
      </c>
      <c r="G18816" t="s">
        <v>89</v>
      </c>
      <c r="H18816" t="s">
        <v>93</v>
      </c>
    </row>
    <row r="18817" spans="1:8" x14ac:dyDescent="0.25">
      <c r="A18817" t="s">
        <v>536</v>
      </c>
      <c r="B18817" t="s">
        <v>13608</v>
      </c>
      <c r="C18817" t="s">
        <v>89</v>
      </c>
      <c r="D18817" t="s">
        <v>89</v>
      </c>
      <c r="E18817" t="s">
        <v>1258</v>
      </c>
      <c r="F18817" t="s">
        <v>89</v>
      </c>
      <c r="G18817" t="s">
        <v>89</v>
      </c>
      <c r="H18817" t="s">
        <v>93</v>
      </c>
    </row>
    <row r="18818" spans="1:8" x14ac:dyDescent="0.25">
      <c r="A18818" t="s">
        <v>536</v>
      </c>
      <c r="B18818" t="s">
        <v>13609</v>
      </c>
      <c r="C18818" t="s">
        <v>89</v>
      </c>
      <c r="D18818" t="s">
        <v>13610</v>
      </c>
      <c r="E18818" t="s">
        <v>1485</v>
      </c>
      <c r="F18818" t="s">
        <v>89</v>
      </c>
      <c r="G18818" t="s">
        <v>89</v>
      </c>
      <c r="H18818" t="s">
        <v>93</v>
      </c>
    </row>
    <row r="18819" spans="1:8" x14ac:dyDescent="0.25">
      <c r="A18819" t="s">
        <v>536</v>
      </c>
      <c r="B18819" t="s">
        <v>13611</v>
      </c>
      <c r="C18819" t="s">
        <v>89</v>
      </c>
      <c r="D18819" t="s">
        <v>89</v>
      </c>
      <c r="E18819" t="s">
        <v>1162</v>
      </c>
      <c r="F18819" t="s">
        <v>89</v>
      </c>
      <c r="G18819" t="s">
        <v>89</v>
      </c>
      <c r="H18819" t="s">
        <v>93</v>
      </c>
    </row>
    <row r="18820" spans="1:8" x14ac:dyDescent="0.25">
      <c r="A18820" t="s">
        <v>536</v>
      </c>
      <c r="B18820" t="s">
        <v>1714</v>
      </c>
      <c r="C18820" t="s">
        <v>89</v>
      </c>
      <c r="D18820" t="s">
        <v>13612</v>
      </c>
      <c r="E18820" t="s">
        <v>1105</v>
      </c>
      <c r="F18820" t="s">
        <v>89</v>
      </c>
      <c r="G18820" t="s">
        <v>89</v>
      </c>
      <c r="H18820" t="s">
        <v>93</v>
      </c>
    </row>
    <row r="18821" spans="1:8" x14ac:dyDescent="0.25">
      <c r="A18821" t="s">
        <v>536</v>
      </c>
      <c r="B18821" t="s">
        <v>1116</v>
      </c>
      <c r="C18821" t="s">
        <v>89</v>
      </c>
      <c r="D18821" t="s">
        <v>89</v>
      </c>
      <c r="E18821" t="s">
        <v>1135</v>
      </c>
      <c r="F18821" t="s">
        <v>89</v>
      </c>
      <c r="G18821" t="s">
        <v>89</v>
      </c>
      <c r="H18821" t="s">
        <v>93</v>
      </c>
    </row>
    <row r="18822" spans="1:8" x14ac:dyDescent="0.25">
      <c r="A18822" t="s">
        <v>536</v>
      </c>
      <c r="B18822" t="s">
        <v>1118</v>
      </c>
      <c r="C18822" t="s">
        <v>89</v>
      </c>
      <c r="D18822" t="s">
        <v>89</v>
      </c>
      <c r="E18822" t="s">
        <v>1100</v>
      </c>
      <c r="F18822" t="s">
        <v>89</v>
      </c>
      <c r="G18822" t="s">
        <v>89</v>
      </c>
      <c r="H18822" t="s">
        <v>93</v>
      </c>
    </row>
    <row r="18823" spans="1:8" x14ac:dyDescent="0.25">
      <c r="A18823" t="s">
        <v>536</v>
      </c>
      <c r="B18823" t="s">
        <v>2766</v>
      </c>
      <c r="C18823" t="s">
        <v>89</v>
      </c>
      <c r="D18823" t="s">
        <v>89</v>
      </c>
      <c r="E18823" t="s">
        <v>1113</v>
      </c>
      <c r="F18823" t="s">
        <v>89</v>
      </c>
      <c r="G18823" t="s">
        <v>89</v>
      </c>
      <c r="H18823" t="s">
        <v>93</v>
      </c>
    </row>
    <row r="18824" spans="1:8" x14ac:dyDescent="0.25">
      <c r="A18824" t="s">
        <v>536</v>
      </c>
      <c r="B18824" t="s">
        <v>4324</v>
      </c>
      <c r="C18824" t="s">
        <v>89</v>
      </c>
      <c r="D18824" t="s">
        <v>89</v>
      </c>
      <c r="E18824" t="s">
        <v>1238</v>
      </c>
      <c r="F18824" t="s">
        <v>89</v>
      </c>
      <c r="G18824" t="s">
        <v>89</v>
      </c>
      <c r="H18824" t="s">
        <v>93</v>
      </c>
    </row>
    <row r="18825" spans="1:8" x14ac:dyDescent="0.25">
      <c r="A18825" t="s">
        <v>536</v>
      </c>
      <c r="B18825" t="s">
        <v>5001</v>
      </c>
      <c r="C18825" t="s">
        <v>89</v>
      </c>
      <c r="D18825" t="s">
        <v>89</v>
      </c>
      <c r="E18825" t="s">
        <v>1113</v>
      </c>
      <c r="F18825" t="s">
        <v>89</v>
      </c>
      <c r="G18825" t="s">
        <v>89</v>
      </c>
      <c r="H18825" t="s">
        <v>93</v>
      </c>
    </row>
    <row r="18826" spans="1:8" x14ac:dyDescent="0.25">
      <c r="A18826" t="s">
        <v>536</v>
      </c>
      <c r="B18826" t="s">
        <v>1649</v>
      </c>
      <c r="C18826" t="s">
        <v>89</v>
      </c>
      <c r="D18826" t="s">
        <v>89</v>
      </c>
      <c r="E18826" t="s">
        <v>1335</v>
      </c>
      <c r="F18826" t="s">
        <v>89</v>
      </c>
      <c r="G18826" t="s">
        <v>89</v>
      </c>
      <c r="H18826" t="s">
        <v>93</v>
      </c>
    </row>
    <row r="18827" spans="1:8" x14ac:dyDescent="0.25">
      <c r="A18827" t="s">
        <v>536</v>
      </c>
      <c r="B18827" t="s">
        <v>1645</v>
      </c>
      <c r="C18827" t="s">
        <v>89</v>
      </c>
      <c r="D18827" t="s">
        <v>89</v>
      </c>
      <c r="E18827" t="s">
        <v>1335</v>
      </c>
      <c r="F18827" t="s">
        <v>89</v>
      </c>
      <c r="G18827" t="s">
        <v>89</v>
      </c>
      <c r="H18827" t="s">
        <v>93</v>
      </c>
    </row>
    <row r="18828" spans="1:8" x14ac:dyDescent="0.25">
      <c r="A18828" t="s">
        <v>536</v>
      </c>
      <c r="B18828" t="s">
        <v>13613</v>
      </c>
      <c r="C18828" t="s">
        <v>89</v>
      </c>
      <c r="D18828" t="s">
        <v>89</v>
      </c>
      <c r="E18828" t="s">
        <v>1335</v>
      </c>
      <c r="F18828" t="s">
        <v>89</v>
      </c>
      <c r="G18828" t="s">
        <v>89</v>
      </c>
      <c r="H18828" t="s">
        <v>93</v>
      </c>
    </row>
    <row r="18829" spans="1:8" x14ac:dyDescent="0.25">
      <c r="A18829" t="s">
        <v>536</v>
      </c>
      <c r="B18829" t="s">
        <v>4797</v>
      </c>
      <c r="C18829" t="s">
        <v>89</v>
      </c>
      <c r="D18829" t="s">
        <v>89</v>
      </c>
      <c r="E18829" t="s">
        <v>1113</v>
      </c>
      <c r="F18829" t="s">
        <v>89</v>
      </c>
      <c r="G18829" t="s">
        <v>89</v>
      </c>
      <c r="H18829" t="s">
        <v>93</v>
      </c>
    </row>
    <row r="18830" spans="1:8" x14ac:dyDescent="0.25">
      <c r="A18830" t="s">
        <v>536</v>
      </c>
      <c r="B18830" t="s">
        <v>2258</v>
      </c>
      <c r="C18830" t="s">
        <v>89</v>
      </c>
      <c r="D18830" t="s">
        <v>89</v>
      </c>
      <c r="E18830" t="s">
        <v>1153</v>
      </c>
      <c r="F18830" t="s">
        <v>89</v>
      </c>
      <c r="G18830" t="s">
        <v>89</v>
      </c>
      <c r="H18830" t="s">
        <v>93</v>
      </c>
    </row>
    <row r="18831" spans="1:8" x14ac:dyDescent="0.25">
      <c r="A18831" t="s">
        <v>536</v>
      </c>
      <c r="B18831" t="s">
        <v>1284</v>
      </c>
      <c r="C18831" t="s">
        <v>89</v>
      </c>
      <c r="D18831" t="s">
        <v>89</v>
      </c>
      <c r="E18831" t="s">
        <v>1196</v>
      </c>
      <c r="F18831" t="s">
        <v>89</v>
      </c>
      <c r="G18831" t="s">
        <v>89</v>
      </c>
      <c r="H18831" t="s">
        <v>93</v>
      </c>
    </row>
    <row r="18832" spans="1:8" x14ac:dyDescent="0.25">
      <c r="A18832" t="s">
        <v>536</v>
      </c>
      <c r="B18832" t="s">
        <v>1331</v>
      </c>
      <c r="C18832" t="s">
        <v>89</v>
      </c>
      <c r="D18832" t="s">
        <v>89</v>
      </c>
      <c r="E18832" t="s">
        <v>1196</v>
      </c>
      <c r="F18832" t="s">
        <v>89</v>
      </c>
      <c r="G18832" t="s">
        <v>89</v>
      </c>
      <c r="H18832" t="s">
        <v>93</v>
      </c>
    </row>
    <row r="18833" spans="1:8" x14ac:dyDescent="0.25">
      <c r="A18833" t="s">
        <v>536</v>
      </c>
      <c r="B18833" t="s">
        <v>1122</v>
      </c>
      <c r="C18833" t="s">
        <v>89</v>
      </c>
      <c r="D18833" t="s">
        <v>89</v>
      </c>
      <c r="E18833" t="s">
        <v>1196</v>
      </c>
      <c r="F18833" t="s">
        <v>89</v>
      </c>
      <c r="G18833" t="s">
        <v>89</v>
      </c>
      <c r="H18833" t="s">
        <v>93</v>
      </c>
    </row>
    <row r="18834" spans="1:8" x14ac:dyDescent="0.25">
      <c r="A18834" t="s">
        <v>536</v>
      </c>
      <c r="B18834" t="s">
        <v>1124</v>
      </c>
      <c r="C18834" t="s">
        <v>89</v>
      </c>
      <c r="D18834" t="s">
        <v>89</v>
      </c>
      <c r="E18834" t="s">
        <v>1196</v>
      </c>
      <c r="F18834" t="s">
        <v>89</v>
      </c>
      <c r="G18834" t="s">
        <v>89</v>
      </c>
      <c r="H18834" t="s">
        <v>93</v>
      </c>
    </row>
    <row r="18835" spans="1:8" x14ac:dyDescent="0.25">
      <c r="A18835" t="s">
        <v>536</v>
      </c>
      <c r="B18835" t="s">
        <v>1125</v>
      </c>
      <c r="C18835" t="s">
        <v>89</v>
      </c>
      <c r="D18835" t="s">
        <v>89</v>
      </c>
      <c r="E18835" t="s">
        <v>1196</v>
      </c>
      <c r="F18835" t="s">
        <v>89</v>
      </c>
      <c r="G18835" t="s">
        <v>89</v>
      </c>
      <c r="H18835" t="s">
        <v>93</v>
      </c>
    </row>
    <row r="18836" spans="1:8" x14ac:dyDescent="0.25">
      <c r="A18836" t="s">
        <v>536</v>
      </c>
      <c r="B18836" t="s">
        <v>1198</v>
      </c>
      <c r="C18836" t="s">
        <v>89</v>
      </c>
      <c r="D18836" t="s">
        <v>89</v>
      </c>
      <c r="E18836" t="s">
        <v>1196</v>
      </c>
      <c r="F18836" t="s">
        <v>89</v>
      </c>
      <c r="G18836" t="s">
        <v>89</v>
      </c>
      <c r="H18836" t="s">
        <v>93</v>
      </c>
    </row>
    <row r="18837" spans="1:8" x14ac:dyDescent="0.25">
      <c r="A18837" t="s">
        <v>536</v>
      </c>
      <c r="B18837" t="s">
        <v>1127</v>
      </c>
      <c r="C18837" t="s">
        <v>89</v>
      </c>
      <c r="D18837" t="s">
        <v>89</v>
      </c>
      <c r="E18837" t="s">
        <v>1196</v>
      </c>
      <c r="F18837" t="s">
        <v>89</v>
      </c>
      <c r="G18837" t="s">
        <v>89</v>
      </c>
      <c r="H18837" t="s">
        <v>93</v>
      </c>
    </row>
    <row r="18838" spans="1:8" x14ac:dyDescent="0.25">
      <c r="A18838" t="s">
        <v>536</v>
      </c>
      <c r="B18838" t="s">
        <v>1126</v>
      </c>
      <c r="C18838" t="s">
        <v>89</v>
      </c>
      <c r="D18838" t="s">
        <v>89</v>
      </c>
      <c r="E18838" t="s">
        <v>1196</v>
      </c>
      <c r="F18838" t="s">
        <v>89</v>
      </c>
      <c r="G18838" t="s">
        <v>89</v>
      </c>
      <c r="H18838" t="s">
        <v>93</v>
      </c>
    </row>
    <row r="18839" spans="1:8" x14ac:dyDescent="0.25">
      <c r="A18839" t="s">
        <v>536</v>
      </c>
      <c r="B18839" t="s">
        <v>1199</v>
      </c>
      <c r="C18839" t="s">
        <v>89</v>
      </c>
      <c r="D18839" t="s">
        <v>89</v>
      </c>
      <c r="E18839" t="s">
        <v>1196</v>
      </c>
      <c r="F18839" t="s">
        <v>89</v>
      </c>
      <c r="G18839" t="s">
        <v>89</v>
      </c>
      <c r="H18839" t="s">
        <v>93</v>
      </c>
    </row>
    <row r="18840" spans="1:8" x14ac:dyDescent="0.25">
      <c r="A18840" t="s">
        <v>536</v>
      </c>
      <c r="B18840" t="s">
        <v>1200</v>
      </c>
      <c r="C18840" t="s">
        <v>89</v>
      </c>
      <c r="D18840" t="s">
        <v>89</v>
      </c>
      <c r="E18840" t="s">
        <v>1218</v>
      </c>
      <c r="F18840" t="s">
        <v>89</v>
      </c>
      <c r="G18840" t="s">
        <v>89</v>
      </c>
      <c r="H18840" t="s">
        <v>93</v>
      </c>
    </row>
    <row r="18841" spans="1:8" x14ac:dyDescent="0.25">
      <c r="A18841" t="s">
        <v>536</v>
      </c>
      <c r="B18841" t="s">
        <v>12975</v>
      </c>
      <c r="C18841" t="s">
        <v>89</v>
      </c>
      <c r="D18841" t="s">
        <v>89</v>
      </c>
      <c r="E18841" t="s">
        <v>1196</v>
      </c>
      <c r="F18841" t="s">
        <v>89</v>
      </c>
      <c r="G18841" t="s">
        <v>89</v>
      </c>
      <c r="H18841" t="s">
        <v>93</v>
      </c>
    </row>
    <row r="18842" spans="1:8" x14ac:dyDescent="0.25">
      <c r="A18842" t="s">
        <v>536</v>
      </c>
      <c r="B18842" t="s">
        <v>2705</v>
      </c>
      <c r="C18842" t="s">
        <v>89</v>
      </c>
      <c r="D18842" t="s">
        <v>89</v>
      </c>
      <c r="E18842" t="s">
        <v>1131</v>
      </c>
      <c r="F18842" t="s">
        <v>89</v>
      </c>
      <c r="G18842" t="s">
        <v>89</v>
      </c>
      <c r="H18842" t="s">
        <v>93</v>
      </c>
    </row>
    <row r="18843" spans="1:8" x14ac:dyDescent="0.25">
      <c r="A18843" t="s">
        <v>536</v>
      </c>
      <c r="B18843" t="s">
        <v>2138</v>
      </c>
      <c r="C18843" t="s">
        <v>89</v>
      </c>
      <c r="D18843" t="s">
        <v>89</v>
      </c>
      <c r="E18843" t="s">
        <v>1202</v>
      </c>
      <c r="F18843" t="s">
        <v>89</v>
      </c>
      <c r="G18843" t="s">
        <v>89</v>
      </c>
      <c r="H18843" t="s">
        <v>93</v>
      </c>
    </row>
    <row r="18844" spans="1:8" x14ac:dyDescent="0.25">
      <c r="A18844" t="s">
        <v>536</v>
      </c>
      <c r="B18844" t="s">
        <v>1268</v>
      </c>
      <c r="C18844" t="s">
        <v>89</v>
      </c>
      <c r="D18844" t="s">
        <v>89</v>
      </c>
      <c r="E18844" t="s">
        <v>1235</v>
      </c>
      <c r="F18844" t="s">
        <v>89</v>
      </c>
      <c r="G18844" t="s">
        <v>89</v>
      </c>
      <c r="H18844" t="s">
        <v>93</v>
      </c>
    </row>
    <row r="18845" spans="1:8" x14ac:dyDescent="0.25">
      <c r="A18845" t="s">
        <v>536</v>
      </c>
      <c r="B18845" t="s">
        <v>1271</v>
      </c>
      <c r="C18845" t="s">
        <v>89</v>
      </c>
      <c r="D18845" t="s">
        <v>89</v>
      </c>
      <c r="E18845" t="s">
        <v>1100</v>
      </c>
      <c r="F18845" t="s">
        <v>89</v>
      </c>
      <c r="G18845" t="s">
        <v>89</v>
      </c>
      <c r="H18845" t="s">
        <v>93</v>
      </c>
    </row>
    <row r="18846" spans="1:8" x14ac:dyDescent="0.25">
      <c r="A18846" t="s">
        <v>536</v>
      </c>
      <c r="B18846" t="s">
        <v>5998</v>
      </c>
      <c r="C18846" t="s">
        <v>89</v>
      </c>
      <c r="D18846" t="s">
        <v>89</v>
      </c>
      <c r="E18846" t="s">
        <v>1100</v>
      </c>
      <c r="F18846" t="s">
        <v>89</v>
      </c>
      <c r="G18846" t="s">
        <v>89</v>
      </c>
      <c r="H18846" t="s">
        <v>93</v>
      </c>
    </row>
    <row r="18847" spans="1:8" x14ac:dyDescent="0.25">
      <c r="A18847" t="s">
        <v>536</v>
      </c>
      <c r="B18847" t="s">
        <v>1138</v>
      </c>
      <c r="C18847" t="s">
        <v>89</v>
      </c>
      <c r="D18847" t="s">
        <v>89</v>
      </c>
      <c r="E18847" t="s">
        <v>1139</v>
      </c>
      <c r="F18847" t="s">
        <v>89</v>
      </c>
      <c r="G18847" t="s">
        <v>89</v>
      </c>
      <c r="H18847" t="s">
        <v>93</v>
      </c>
    </row>
    <row r="18848" spans="1:8" x14ac:dyDescent="0.25">
      <c r="A18848" t="s">
        <v>537</v>
      </c>
      <c r="B18848" t="s">
        <v>8325</v>
      </c>
      <c r="C18848" t="s">
        <v>89</v>
      </c>
      <c r="D18848" t="s">
        <v>13614</v>
      </c>
      <c r="E18848" t="s">
        <v>1100</v>
      </c>
      <c r="F18848" t="s">
        <v>89</v>
      </c>
      <c r="G18848" t="s">
        <v>89</v>
      </c>
      <c r="H18848" t="s">
        <v>93</v>
      </c>
    </row>
    <row r="18849" spans="1:8" x14ac:dyDescent="0.25">
      <c r="A18849" t="s">
        <v>537</v>
      </c>
      <c r="B18849" t="s">
        <v>9307</v>
      </c>
      <c r="C18849" t="s">
        <v>89</v>
      </c>
      <c r="D18849" t="s">
        <v>1705</v>
      </c>
      <c r="E18849" t="s">
        <v>1100</v>
      </c>
      <c r="F18849" t="s">
        <v>89</v>
      </c>
      <c r="G18849" t="s">
        <v>89</v>
      </c>
      <c r="H18849" t="s">
        <v>93</v>
      </c>
    </row>
    <row r="18850" spans="1:8" x14ac:dyDescent="0.25">
      <c r="A18850" t="s">
        <v>537</v>
      </c>
      <c r="B18850" t="s">
        <v>13615</v>
      </c>
      <c r="C18850" t="s">
        <v>89</v>
      </c>
      <c r="D18850" t="s">
        <v>89</v>
      </c>
      <c r="E18850" t="s">
        <v>1093</v>
      </c>
      <c r="F18850" t="s">
        <v>89</v>
      </c>
      <c r="G18850" t="s">
        <v>89</v>
      </c>
      <c r="H18850" t="s">
        <v>93</v>
      </c>
    </row>
    <row r="18851" spans="1:8" x14ac:dyDescent="0.25">
      <c r="A18851" t="s">
        <v>537</v>
      </c>
      <c r="B18851" t="s">
        <v>13616</v>
      </c>
      <c r="C18851" t="s">
        <v>89</v>
      </c>
      <c r="D18851" t="s">
        <v>13617</v>
      </c>
      <c r="E18851" t="s">
        <v>1298</v>
      </c>
      <c r="F18851" t="s">
        <v>89</v>
      </c>
      <c r="G18851" t="s">
        <v>89</v>
      </c>
      <c r="H18851" t="s">
        <v>93</v>
      </c>
    </row>
    <row r="18852" spans="1:8" x14ac:dyDescent="0.25">
      <c r="A18852" t="s">
        <v>537</v>
      </c>
      <c r="B18852" t="s">
        <v>13618</v>
      </c>
      <c r="C18852" t="s">
        <v>89</v>
      </c>
      <c r="D18852" t="s">
        <v>89</v>
      </c>
      <c r="E18852" t="s">
        <v>1100</v>
      </c>
      <c r="F18852" t="s">
        <v>89</v>
      </c>
      <c r="G18852" t="s">
        <v>89</v>
      </c>
      <c r="H18852" t="s">
        <v>93</v>
      </c>
    </row>
    <row r="18853" spans="1:8" x14ac:dyDescent="0.25">
      <c r="A18853" t="s">
        <v>537</v>
      </c>
      <c r="B18853" t="s">
        <v>13618</v>
      </c>
      <c r="C18853" t="s">
        <v>89</v>
      </c>
      <c r="D18853" t="s">
        <v>89</v>
      </c>
      <c r="E18853" t="s">
        <v>1100</v>
      </c>
      <c r="F18853" t="s">
        <v>89</v>
      </c>
      <c r="G18853" t="s">
        <v>89</v>
      </c>
      <c r="H18853" t="s">
        <v>93</v>
      </c>
    </row>
    <row r="18854" spans="1:8" x14ac:dyDescent="0.25">
      <c r="A18854" t="s">
        <v>537</v>
      </c>
      <c r="B18854" t="s">
        <v>13619</v>
      </c>
      <c r="C18854" t="s">
        <v>89</v>
      </c>
      <c r="D18854" t="s">
        <v>89</v>
      </c>
      <c r="E18854" t="s">
        <v>1100</v>
      </c>
      <c r="F18854" t="s">
        <v>89</v>
      </c>
      <c r="G18854" t="s">
        <v>89</v>
      </c>
      <c r="H18854" t="s">
        <v>93</v>
      </c>
    </row>
    <row r="18855" spans="1:8" x14ac:dyDescent="0.25">
      <c r="A18855" t="s">
        <v>537</v>
      </c>
      <c r="B18855" t="s">
        <v>13620</v>
      </c>
      <c r="C18855" t="s">
        <v>89</v>
      </c>
      <c r="D18855" t="s">
        <v>13621</v>
      </c>
      <c r="E18855" t="s">
        <v>1615</v>
      </c>
      <c r="F18855" t="s">
        <v>89</v>
      </c>
      <c r="G18855" t="s">
        <v>89</v>
      </c>
      <c r="H18855" t="s">
        <v>93</v>
      </c>
    </row>
    <row r="18856" spans="1:8" x14ac:dyDescent="0.25">
      <c r="A18856" t="s">
        <v>537</v>
      </c>
      <c r="B18856" t="s">
        <v>13622</v>
      </c>
      <c r="C18856" t="s">
        <v>89</v>
      </c>
      <c r="D18856" t="s">
        <v>13623</v>
      </c>
      <c r="E18856" t="s">
        <v>1615</v>
      </c>
      <c r="F18856" t="s">
        <v>89</v>
      </c>
      <c r="G18856" t="s">
        <v>89</v>
      </c>
      <c r="H18856" t="s">
        <v>93</v>
      </c>
    </row>
    <row r="18857" spans="1:8" x14ac:dyDescent="0.25">
      <c r="A18857" t="s">
        <v>537</v>
      </c>
      <c r="B18857" t="s">
        <v>13624</v>
      </c>
      <c r="C18857" t="s">
        <v>89</v>
      </c>
      <c r="D18857" t="s">
        <v>89</v>
      </c>
      <c r="E18857" t="s">
        <v>1859</v>
      </c>
      <c r="F18857" t="s">
        <v>89</v>
      </c>
      <c r="G18857" t="s">
        <v>89</v>
      </c>
      <c r="H18857" t="s">
        <v>93</v>
      </c>
    </row>
    <row r="18858" spans="1:8" x14ac:dyDescent="0.25">
      <c r="A18858" t="s">
        <v>537</v>
      </c>
      <c r="B18858" t="s">
        <v>13625</v>
      </c>
      <c r="C18858" t="s">
        <v>89</v>
      </c>
      <c r="D18858" t="s">
        <v>89</v>
      </c>
      <c r="E18858" t="s">
        <v>1543</v>
      </c>
      <c r="F18858" t="s">
        <v>89</v>
      </c>
      <c r="G18858" t="s">
        <v>89</v>
      </c>
      <c r="H18858" t="s">
        <v>93</v>
      </c>
    </row>
    <row r="18859" spans="1:8" x14ac:dyDescent="0.25">
      <c r="A18859" t="s">
        <v>537</v>
      </c>
      <c r="B18859" t="s">
        <v>13626</v>
      </c>
      <c r="C18859" t="s">
        <v>89</v>
      </c>
      <c r="D18859" t="s">
        <v>89</v>
      </c>
      <c r="E18859" t="s">
        <v>2012</v>
      </c>
      <c r="F18859" t="s">
        <v>89</v>
      </c>
      <c r="G18859" t="s">
        <v>89</v>
      </c>
      <c r="H18859" t="s">
        <v>93</v>
      </c>
    </row>
    <row r="18860" spans="1:8" x14ac:dyDescent="0.25">
      <c r="A18860" t="s">
        <v>537</v>
      </c>
      <c r="B18860" t="s">
        <v>9307</v>
      </c>
      <c r="C18860" t="s">
        <v>89</v>
      </c>
      <c r="D18860" t="s">
        <v>1705</v>
      </c>
      <c r="E18860" t="s">
        <v>1100</v>
      </c>
      <c r="F18860" t="s">
        <v>89</v>
      </c>
      <c r="G18860" t="s">
        <v>89</v>
      </c>
      <c r="H18860" t="s">
        <v>93</v>
      </c>
    </row>
    <row r="18861" spans="1:8" x14ac:dyDescent="0.25">
      <c r="A18861" t="s">
        <v>537</v>
      </c>
      <c r="B18861" t="s">
        <v>10676</v>
      </c>
      <c r="C18861" t="s">
        <v>89</v>
      </c>
      <c r="D18861" t="s">
        <v>89</v>
      </c>
      <c r="E18861" t="s">
        <v>1100</v>
      </c>
      <c r="F18861" t="s">
        <v>89</v>
      </c>
      <c r="G18861" t="s">
        <v>89</v>
      </c>
      <c r="H18861" t="s">
        <v>93</v>
      </c>
    </row>
    <row r="18862" spans="1:8" x14ac:dyDescent="0.25">
      <c r="A18862" t="s">
        <v>537</v>
      </c>
      <c r="B18862" t="s">
        <v>13627</v>
      </c>
      <c r="C18862" t="s">
        <v>89</v>
      </c>
      <c r="D18862" t="s">
        <v>13628</v>
      </c>
      <c r="E18862" t="s">
        <v>1543</v>
      </c>
      <c r="F18862" t="s">
        <v>89</v>
      </c>
      <c r="G18862" t="s">
        <v>89</v>
      </c>
      <c r="H18862" t="s">
        <v>93</v>
      </c>
    </row>
    <row r="18863" spans="1:8" x14ac:dyDescent="0.25">
      <c r="A18863" t="s">
        <v>537</v>
      </c>
      <c r="B18863" t="s">
        <v>13629</v>
      </c>
      <c r="C18863" t="s">
        <v>89</v>
      </c>
      <c r="D18863" t="s">
        <v>13628</v>
      </c>
      <c r="E18863" t="s">
        <v>1859</v>
      </c>
      <c r="F18863" t="s">
        <v>89</v>
      </c>
      <c r="G18863" t="s">
        <v>89</v>
      </c>
      <c r="H18863" t="s">
        <v>93</v>
      </c>
    </row>
    <row r="18864" spans="1:8" x14ac:dyDescent="0.25">
      <c r="A18864" t="s">
        <v>537</v>
      </c>
      <c r="B18864" t="s">
        <v>13630</v>
      </c>
      <c r="C18864" t="s">
        <v>89</v>
      </c>
      <c r="D18864" t="s">
        <v>89</v>
      </c>
      <c r="E18864" t="s">
        <v>1135</v>
      </c>
      <c r="F18864" t="s">
        <v>89</v>
      </c>
      <c r="G18864" t="s">
        <v>89</v>
      </c>
      <c r="H18864" t="s">
        <v>93</v>
      </c>
    </row>
    <row r="18865" spans="1:8" x14ac:dyDescent="0.25">
      <c r="A18865" t="s">
        <v>537</v>
      </c>
      <c r="B18865" t="s">
        <v>8325</v>
      </c>
      <c r="C18865" t="s">
        <v>89</v>
      </c>
      <c r="D18865" t="s">
        <v>13614</v>
      </c>
      <c r="E18865" t="s">
        <v>1100</v>
      </c>
      <c r="F18865" t="s">
        <v>89</v>
      </c>
      <c r="G18865" t="s">
        <v>89</v>
      </c>
      <c r="H18865" t="s">
        <v>93</v>
      </c>
    </row>
    <row r="18866" spans="1:8" x14ac:dyDescent="0.25">
      <c r="A18866" t="s">
        <v>537</v>
      </c>
      <c r="B18866" t="s">
        <v>8363</v>
      </c>
      <c r="C18866" t="s">
        <v>89</v>
      </c>
      <c r="D18866" t="s">
        <v>13631</v>
      </c>
      <c r="E18866" t="s">
        <v>1615</v>
      </c>
      <c r="F18866" t="s">
        <v>89</v>
      </c>
      <c r="G18866" t="s">
        <v>89</v>
      </c>
      <c r="H18866" t="s">
        <v>93</v>
      </c>
    </row>
    <row r="18867" spans="1:8" x14ac:dyDescent="0.25">
      <c r="A18867" t="s">
        <v>537</v>
      </c>
      <c r="B18867" t="s">
        <v>13632</v>
      </c>
      <c r="C18867" t="s">
        <v>89</v>
      </c>
      <c r="D18867" t="s">
        <v>89</v>
      </c>
      <c r="E18867" t="s">
        <v>1135</v>
      </c>
      <c r="F18867" t="s">
        <v>89</v>
      </c>
      <c r="G18867" t="s">
        <v>89</v>
      </c>
      <c r="H18867" t="s">
        <v>93</v>
      </c>
    </row>
    <row r="18868" spans="1:8" x14ac:dyDescent="0.25">
      <c r="A18868" t="s">
        <v>537</v>
      </c>
      <c r="B18868" t="s">
        <v>13633</v>
      </c>
      <c r="C18868" t="s">
        <v>89</v>
      </c>
      <c r="D18868" t="s">
        <v>89</v>
      </c>
      <c r="E18868" t="s">
        <v>1102</v>
      </c>
      <c r="F18868" t="s">
        <v>89</v>
      </c>
      <c r="G18868" t="s">
        <v>89</v>
      </c>
      <c r="H18868" t="s">
        <v>93</v>
      </c>
    </row>
    <row r="18869" spans="1:8" x14ac:dyDescent="0.25">
      <c r="A18869" t="s">
        <v>537</v>
      </c>
      <c r="B18869" t="s">
        <v>1198</v>
      </c>
      <c r="C18869" t="s">
        <v>89</v>
      </c>
      <c r="D18869" t="s">
        <v>89</v>
      </c>
      <c r="E18869" t="s">
        <v>1129</v>
      </c>
      <c r="F18869" t="s">
        <v>89</v>
      </c>
      <c r="G18869" t="s">
        <v>89</v>
      </c>
      <c r="H18869" t="s">
        <v>93</v>
      </c>
    </row>
    <row r="18870" spans="1:8" x14ac:dyDescent="0.25">
      <c r="A18870" t="s">
        <v>537</v>
      </c>
      <c r="B18870" t="s">
        <v>1726</v>
      </c>
      <c r="C18870" t="s">
        <v>89</v>
      </c>
      <c r="D18870" t="s">
        <v>89</v>
      </c>
      <c r="E18870" t="s">
        <v>1129</v>
      </c>
      <c r="F18870" t="s">
        <v>89</v>
      </c>
      <c r="G18870" t="s">
        <v>89</v>
      </c>
      <c r="H18870" t="s">
        <v>93</v>
      </c>
    </row>
    <row r="18871" spans="1:8" x14ac:dyDescent="0.25">
      <c r="A18871" t="s">
        <v>537</v>
      </c>
      <c r="B18871" t="s">
        <v>1473</v>
      </c>
      <c r="C18871" t="s">
        <v>89</v>
      </c>
      <c r="D18871" t="s">
        <v>89</v>
      </c>
      <c r="E18871" t="s">
        <v>1129</v>
      </c>
      <c r="F18871" t="s">
        <v>89</v>
      </c>
      <c r="G18871" t="s">
        <v>89</v>
      </c>
      <c r="H18871" t="s">
        <v>93</v>
      </c>
    </row>
    <row r="18872" spans="1:8" x14ac:dyDescent="0.25">
      <c r="A18872" t="s">
        <v>537</v>
      </c>
      <c r="B18872" t="s">
        <v>1728</v>
      </c>
      <c r="C18872" t="s">
        <v>89</v>
      </c>
      <c r="D18872" t="s">
        <v>89</v>
      </c>
      <c r="E18872" t="s">
        <v>1129</v>
      </c>
      <c r="F18872" t="s">
        <v>89</v>
      </c>
      <c r="G18872" t="s">
        <v>89</v>
      </c>
      <c r="H18872" t="s">
        <v>93</v>
      </c>
    </row>
    <row r="18873" spans="1:8" x14ac:dyDescent="0.25">
      <c r="A18873" t="s">
        <v>537</v>
      </c>
      <c r="B18873" t="s">
        <v>1729</v>
      </c>
      <c r="C18873" t="s">
        <v>89</v>
      </c>
      <c r="D18873" t="s">
        <v>89</v>
      </c>
      <c r="E18873" t="s">
        <v>1129</v>
      </c>
      <c r="F18873" t="s">
        <v>89</v>
      </c>
      <c r="G18873" t="s">
        <v>89</v>
      </c>
      <c r="H18873" t="s">
        <v>93</v>
      </c>
    </row>
    <row r="18874" spans="1:8" x14ac:dyDescent="0.25">
      <c r="A18874" t="s">
        <v>537</v>
      </c>
      <c r="B18874" t="s">
        <v>1200</v>
      </c>
      <c r="C18874" t="s">
        <v>89</v>
      </c>
      <c r="D18874" t="s">
        <v>89</v>
      </c>
      <c r="E18874" t="s">
        <v>1131</v>
      </c>
      <c r="F18874" t="s">
        <v>89</v>
      </c>
      <c r="G18874" t="s">
        <v>89</v>
      </c>
      <c r="H18874" t="s">
        <v>93</v>
      </c>
    </row>
    <row r="18875" spans="1:8" x14ac:dyDescent="0.25">
      <c r="A18875" t="s">
        <v>537</v>
      </c>
      <c r="B18875" t="s">
        <v>1510</v>
      </c>
      <c r="C18875" t="s">
        <v>89</v>
      </c>
      <c r="D18875" t="s">
        <v>89</v>
      </c>
      <c r="E18875" t="s">
        <v>1202</v>
      </c>
      <c r="F18875" t="s">
        <v>89</v>
      </c>
      <c r="G18875" t="s">
        <v>89</v>
      </c>
      <c r="H18875" t="s">
        <v>93</v>
      </c>
    </row>
    <row r="18876" spans="1:8" x14ac:dyDescent="0.25">
      <c r="A18876" t="s">
        <v>537</v>
      </c>
      <c r="B18876" t="s">
        <v>1128</v>
      </c>
      <c r="C18876" t="s">
        <v>89</v>
      </c>
      <c r="D18876" t="s">
        <v>89</v>
      </c>
      <c r="E18876" t="s">
        <v>1131</v>
      </c>
      <c r="F18876" t="s">
        <v>89</v>
      </c>
      <c r="G18876" t="s">
        <v>89</v>
      </c>
      <c r="H18876" t="s">
        <v>93</v>
      </c>
    </row>
    <row r="18877" spans="1:8" x14ac:dyDescent="0.25">
      <c r="A18877" t="s">
        <v>537</v>
      </c>
      <c r="B18877" t="s">
        <v>1130</v>
      </c>
      <c r="C18877" t="s">
        <v>89</v>
      </c>
      <c r="D18877" t="s">
        <v>89</v>
      </c>
      <c r="E18877" t="s">
        <v>1202</v>
      </c>
      <c r="F18877" t="s">
        <v>89</v>
      </c>
      <c r="G18877" t="s">
        <v>89</v>
      </c>
      <c r="H18877" t="s">
        <v>93</v>
      </c>
    </row>
    <row r="18878" spans="1:8" x14ac:dyDescent="0.25">
      <c r="A18878" t="s">
        <v>537</v>
      </c>
      <c r="B18878" t="s">
        <v>1132</v>
      </c>
      <c r="C18878" t="s">
        <v>89</v>
      </c>
      <c r="D18878" t="s">
        <v>89</v>
      </c>
      <c r="E18878" t="s">
        <v>1133</v>
      </c>
      <c r="F18878" t="s">
        <v>89</v>
      </c>
      <c r="G18878" t="s">
        <v>89</v>
      </c>
      <c r="H18878" t="s">
        <v>93</v>
      </c>
    </row>
    <row r="18879" spans="1:8" x14ac:dyDescent="0.25">
      <c r="A18879" t="s">
        <v>537</v>
      </c>
      <c r="B18879" t="s">
        <v>1232</v>
      </c>
      <c r="C18879" t="s">
        <v>89</v>
      </c>
      <c r="D18879" t="s">
        <v>89</v>
      </c>
      <c r="E18879" t="s">
        <v>1196</v>
      </c>
      <c r="F18879" t="s">
        <v>89</v>
      </c>
      <c r="G18879" t="s">
        <v>89</v>
      </c>
      <c r="H18879" t="s">
        <v>93</v>
      </c>
    </row>
    <row r="18880" spans="1:8" x14ac:dyDescent="0.25">
      <c r="A18880" t="s">
        <v>537</v>
      </c>
      <c r="B18880" t="s">
        <v>1730</v>
      </c>
      <c r="C18880" t="s">
        <v>89</v>
      </c>
      <c r="D18880" t="s">
        <v>89</v>
      </c>
      <c r="E18880" t="s">
        <v>1196</v>
      </c>
      <c r="F18880" t="s">
        <v>89</v>
      </c>
      <c r="G18880" t="s">
        <v>89</v>
      </c>
      <c r="H18880" t="s">
        <v>93</v>
      </c>
    </row>
    <row r="18881" spans="1:8" x14ac:dyDescent="0.25">
      <c r="A18881" t="s">
        <v>537</v>
      </c>
      <c r="B18881" t="s">
        <v>13634</v>
      </c>
      <c r="C18881" t="s">
        <v>89</v>
      </c>
      <c r="D18881" t="s">
        <v>13635</v>
      </c>
      <c r="E18881" t="s">
        <v>1615</v>
      </c>
      <c r="F18881" t="s">
        <v>89</v>
      </c>
      <c r="G18881" t="s">
        <v>89</v>
      </c>
      <c r="H18881" t="s">
        <v>93</v>
      </c>
    </row>
    <row r="18882" spans="1:8" x14ac:dyDescent="0.25">
      <c r="A18882" t="s">
        <v>537</v>
      </c>
      <c r="B18882" t="s">
        <v>13636</v>
      </c>
      <c r="C18882" t="s">
        <v>89</v>
      </c>
      <c r="D18882" t="s">
        <v>89</v>
      </c>
      <c r="E18882" t="s">
        <v>1760</v>
      </c>
      <c r="F18882" t="s">
        <v>89</v>
      </c>
      <c r="G18882" t="s">
        <v>89</v>
      </c>
      <c r="H18882" t="s">
        <v>93</v>
      </c>
    </row>
    <row r="18883" spans="1:8" x14ac:dyDescent="0.25">
      <c r="A18883" t="s">
        <v>537</v>
      </c>
      <c r="B18883" t="s">
        <v>13637</v>
      </c>
      <c r="C18883" t="s">
        <v>89</v>
      </c>
      <c r="D18883" t="s">
        <v>89</v>
      </c>
      <c r="E18883" t="s">
        <v>1615</v>
      </c>
      <c r="F18883" t="s">
        <v>89</v>
      </c>
      <c r="G18883" t="s">
        <v>89</v>
      </c>
      <c r="H18883" t="s">
        <v>93</v>
      </c>
    </row>
    <row r="18884" spans="1:8" x14ac:dyDescent="0.25">
      <c r="A18884" t="s">
        <v>537</v>
      </c>
      <c r="B18884" t="s">
        <v>13638</v>
      </c>
      <c r="C18884" t="s">
        <v>89</v>
      </c>
      <c r="D18884" t="s">
        <v>89</v>
      </c>
      <c r="E18884" t="s">
        <v>1760</v>
      </c>
      <c r="F18884" t="s">
        <v>89</v>
      </c>
      <c r="G18884" t="s">
        <v>89</v>
      </c>
      <c r="H18884" t="s">
        <v>93</v>
      </c>
    </row>
    <row r="18885" spans="1:8" x14ac:dyDescent="0.25">
      <c r="A18885" t="s">
        <v>537</v>
      </c>
      <c r="B18885" t="s">
        <v>13639</v>
      </c>
      <c r="C18885" t="s">
        <v>89</v>
      </c>
      <c r="D18885" t="s">
        <v>13640</v>
      </c>
      <c r="E18885" t="s">
        <v>1569</v>
      </c>
      <c r="F18885" t="s">
        <v>89</v>
      </c>
      <c r="G18885" t="s">
        <v>89</v>
      </c>
      <c r="H18885" t="s">
        <v>93</v>
      </c>
    </row>
    <row r="18886" spans="1:8" x14ac:dyDescent="0.25">
      <c r="A18886" t="s">
        <v>537</v>
      </c>
      <c r="B18886" t="s">
        <v>13641</v>
      </c>
      <c r="C18886" t="s">
        <v>89</v>
      </c>
      <c r="D18886" t="s">
        <v>89</v>
      </c>
      <c r="E18886" t="s">
        <v>1258</v>
      </c>
      <c r="F18886" t="s">
        <v>89</v>
      </c>
      <c r="G18886" t="s">
        <v>89</v>
      </c>
      <c r="H18886" t="s">
        <v>93</v>
      </c>
    </row>
    <row r="18887" spans="1:8" x14ac:dyDescent="0.25">
      <c r="A18887" t="s">
        <v>537</v>
      </c>
      <c r="B18887" t="s">
        <v>13616</v>
      </c>
      <c r="C18887" t="s">
        <v>89</v>
      </c>
      <c r="D18887" t="s">
        <v>13617</v>
      </c>
      <c r="E18887" t="s">
        <v>1298</v>
      </c>
      <c r="F18887" t="s">
        <v>89</v>
      </c>
      <c r="G18887" t="s">
        <v>89</v>
      </c>
      <c r="H18887" t="s">
        <v>93</v>
      </c>
    </row>
    <row r="18888" spans="1:8" x14ac:dyDescent="0.25">
      <c r="A18888" t="s">
        <v>537</v>
      </c>
      <c r="B18888" t="s">
        <v>13615</v>
      </c>
      <c r="C18888" t="s">
        <v>89</v>
      </c>
      <c r="D18888" t="s">
        <v>89</v>
      </c>
      <c r="E18888" t="s">
        <v>1093</v>
      </c>
      <c r="F18888" t="s">
        <v>89</v>
      </c>
      <c r="G18888" t="s">
        <v>89</v>
      </c>
      <c r="H18888" t="s">
        <v>93</v>
      </c>
    </row>
    <row r="18889" spans="1:8" x14ac:dyDescent="0.25">
      <c r="A18889" t="s">
        <v>537</v>
      </c>
      <c r="B18889" t="s">
        <v>11558</v>
      </c>
      <c r="C18889" t="s">
        <v>89</v>
      </c>
      <c r="D18889" t="s">
        <v>89</v>
      </c>
      <c r="E18889" t="s">
        <v>1569</v>
      </c>
      <c r="F18889" t="s">
        <v>89</v>
      </c>
      <c r="G18889" t="s">
        <v>89</v>
      </c>
      <c r="H18889" t="s">
        <v>93</v>
      </c>
    </row>
    <row r="18890" spans="1:8" x14ac:dyDescent="0.25">
      <c r="A18890" t="s">
        <v>537</v>
      </c>
      <c r="B18890" t="s">
        <v>2632</v>
      </c>
      <c r="C18890" t="s">
        <v>89</v>
      </c>
      <c r="D18890" t="s">
        <v>13642</v>
      </c>
      <c r="E18890" t="s">
        <v>1873</v>
      </c>
      <c r="F18890" t="s">
        <v>89</v>
      </c>
      <c r="G18890" t="s">
        <v>89</v>
      </c>
      <c r="H18890" t="s">
        <v>93</v>
      </c>
    </row>
    <row r="18891" spans="1:8" x14ac:dyDescent="0.25">
      <c r="A18891" t="s">
        <v>537</v>
      </c>
      <c r="B18891" t="s">
        <v>13643</v>
      </c>
      <c r="C18891" t="s">
        <v>89</v>
      </c>
      <c r="D18891" t="s">
        <v>13642</v>
      </c>
      <c r="E18891" t="s">
        <v>1121</v>
      </c>
      <c r="F18891" t="s">
        <v>89</v>
      </c>
      <c r="G18891" t="s">
        <v>89</v>
      </c>
      <c r="H18891" t="s">
        <v>93</v>
      </c>
    </row>
    <row r="18892" spans="1:8" x14ac:dyDescent="0.25">
      <c r="A18892" t="s">
        <v>537</v>
      </c>
      <c r="B18892" t="s">
        <v>13644</v>
      </c>
      <c r="C18892" t="s">
        <v>89</v>
      </c>
      <c r="D18892" t="s">
        <v>89</v>
      </c>
      <c r="E18892" t="s">
        <v>1615</v>
      </c>
      <c r="F18892" t="s">
        <v>89</v>
      </c>
      <c r="G18892" t="s">
        <v>89</v>
      </c>
      <c r="H18892" t="s">
        <v>93</v>
      </c>
    </row>
    <row r="18893" spans="1:8" x14ac:dyDescent="0.25">
      <c r="A18893" t="s">
        <v>537</v>
      </c>
      <c r="B18893" t="s">
        <v>13645</v>
      </c>
      <c r="C18893" t="s">
        <v>89</v>
      </c>
      <c r="D18893" t="s">
        <v>89</v>
      </c>
      <c r="E18893" t="s">
        <v>1760</v>
      </c>
      <c r="F18893" t="s">
        <v>89</v>
      </c>
      <c r="G18893" t="s">
        <v>89</v>
      </c>
      <c r="H18893" t="s">
        <v>93</v>
      </c>
    </row>
    <row r="18894" spans="1:8" x14ac:dyDescent="0.25">
      <c r="A18894" t="s">
        <v>537</v>
      </c>
      <c r="B18894" t="s">
        <v>6046</v>
      </c>
      <c r="C18894" t="s">
        <v>89</v>
      </c>
      <c r="D18894" t="s">
        <v>13642</v>
      </c>
      <c r="E18894" t="s">
        <v>1873</v>
      </c>
      <c r="F18894" t="s">
        <v>89</v>
      </c>
      <c r="G18894" t="s">
        <v>89</v>
      </c>
      <c r="H18894" t="s">
        <v>93</v>
      </c>
    </row>
    <row r="18895" spans="1:8" x14ac:dyDescent="0.25">
      <c r="A18895" t="s">
        <v>537</v>
      </c>
      <c r="B18895" t="s">
        <v>6043</v>
      </c>
      <c r="C18895" t="s">
        <v>89</v>
      </c>
      <c r="D18895" t="s">
        <v>89</v>
      </c>
      <c r="E18895" t="s">
        <v>1121</v>
      </c>
      <c r="F18895" t="s">
        <v>89</v>
      </c>
      <c r="G18895" t="s">
        <v>89</v>
      </c>
      <c r="H18895" t="s">
        <v>93</v>
      </c>
    </row>
    <row r="18896" spans="1:8" x14ac:dyDescent="0.25">
      <c r="A18896" t="s">
        <v>537</v>
      </c>
      <c r="B18896" t="s">
        <v>13646</v>
      </c>
      <c r="C18896" t="s">
        <v>89</v>
      </c>
      <c r="D18896" t="s">
        <v>89</v>
      </c>
      <c r="E18896" t="s">
        <v>1904</v>
      </c>
      <c r="F18896" t="s">
        <v>89</v>
      </c>
      <c r="G18896" t="s">
        <v>89</v>
      </c>
      <c r="H18896" t="s">
        <v>93</v>
      </c>
    </row>
    <row r="18897" spans="1:8" x14ac:dyDescent="0.25">
      <c r="A18897" t="s">
        <v>537</v>
      </c>
      <c r="B18897" t="s">
        <v>13647</v>
      </c>
      <c r="C18897" t="s">
        <v>89</v>
      </c>
      <c r="D18897" t="s">
        <v>89</v>
      </c>
      <c r="E18897" t="s">
        <v>1298</v>
      </c>
      <c r="F18897" t="s">
        <v>89</v>
      </c>
      <c r="G18897" t="s">
        <v>89</v>
      </c>
      <c r="H18897" t="s">
        <v>93</v>
      </c>
    </row>
    <row r="18898" spans="1:8" x14ac:dyDescent="0.25">
      <c r="A18898" t="s">
        <v>537</v>
      </c>
      <c r="B18898" t="s">
        <v>1900</v>
      </c>
      <c r="C18898" t="s">
        <v>89</v>
      </c>
      <c r="D18898" t="s">
        <v>89</v>
      </c>
      <c r="E18898" t="s">
        <v>1166</v>
      </c>
      <c r="F18898" t="s">
        <v>89</v>
      </c>
      <c r="G18898" t="s">
        <v>89</v>
      </c>
      <c r="H18898" t="s">
        <v>93</v>
      </c>
    </row>
    <row r="18899" spans="1:8" x14ac:dyDescent="0.25">
      <c r="A18899" t="s">
        <v>537</v>
      </c>
      <c r="B18899" t="s">
        <v>11361</v>
      </c>
      <c r="C18899" t="s">
        <v>89</v>
      </c>
      <c r="D18899" t="s">
        <v>89</v>
      </c>
      <c r="E18899" t="s">
        <v>1105</v>
      </c>
      <c r="F18899" t="s">
        <v>89</v>
      </c>
      <c r="G18899" t="s">
        <v>89</v>
      </c>
      <c r="H18899" t="s">
        <v>93</v>
      </c>
    </row>
    <row r="18900" spans="1:8" x14ac:dyDescent="0.25">
      <c r="A18900" t="s">
        <v>537</v>
      </c>
      <c r="B18900" t="s">
        <v>1916</v>
      </c>
      <c r="C18900" t="s">
        <v>89</v>
      </c>
      <c r="D18900" t="s">
        <v>89</v>
      </c>
      <c r="E18900" t="s">
        <v>1904</v>
      </c>
      <c r="F18900" t="s">
        <v>89</v>
      </c>
      <c r="G18900" t="s">
        <v>89</v>
      </c>
      <c r="H18900" t="s">
        <v>93</v>
      </c>
    </row>
    <row r="18901" spans="1:8" x14ac:dyDescent="0.25">
      <c r="A18901" t="s">
        <v>537</v>
      </c>
      <c r="B18901" t="s">
        <v>1866</v>
      </c>
      <c r="C18901" t="s">
        <v>89</v>
      </c>
      <c r="D18901" t="s">
        <v>89</v>
      </c>
      <c r="E18901" t="s">
        <v>1298</v>
      </c>
      <c r="F18901" t="s">
        <v>89</v>
      </c>
      <c r="G18901" t="s">
        <v>89</v>
      </c>
      <c r="H18901" t="s">
        <v>93</v>
      </c>
    </row>
    <row r="18902" spans="1:8" x14ac:dyDescent="0.25">
      <c r="A18902" t="s">
        <v>537</v>
      </c>
      <c r="B18902" t="s">
        <v>1921</v>
      </c>
      <c r="C18902" t="s">
        <v>89</v>
      </c>
      <c r="D18902" t="s">
        <v>89</v>
      </c>
      <c r="E18902" t="s">
        <v>1904</v>
      </c>
      <c r="F18902" t="s">
        <v>89</v>
      </c>
      <c r="G18902" t="s">
        <v>89</v>
      </c>
      <c r="H18902" t="s">
        <v>93</v>
      </c>
    </row>
    <row r="18903" spans="1:8" x14ac:dyDescent="0.25">
      <c r="A18903" t="s">
        <v>537</v>
      </c>
      <c r="B18903" t="s">
        <v>1869</v>
      </c>
      <c r="C18903" t="s">
        <v>89</v>
      </c>
      <c r="D18903" t="s">
        <v>89</v>
      </c>
      <c r="E18903" t="s">
        <v>1298</v>
      </c>
      <c r="F18903" t="s">
        <v>89</v>
      </c>
      <c r="G18903" t="s">
        <v>89</v>
      </c>
      <c r="H18903" t="s">
        <v>93</v>
      </c>
    </row>
    <row r="18904" spans="1:8" x14ac:dyDescent="0.25">
      <c r="A18904" t="s">
        <v>537</v>
      </c>
      <c r="B18904" t="s">
        <v>9095</v>
      </c>
      <c r="C18904" t="s">
        <v>89</v>
      </c>
      <c r="D18904" t="s">
        <v>89</v>
      </c>
      <c r="E18904" t="s">
        <v>1166</v>
      </c>
      <c r="F18904" t="s">
        <v>89</v>
      </c>
      <c r="G18904" t="s">
        <v>89</v>
      </c>
      <c r="H18904" t="s">
        <v>93</v>
      </c>
    </row>
    <row r="18905" spans="1:8" x14ac:dyDescent="0.25">
      <c r="A18905" t="s">
        <v>537</v>
      </c>
      <c r="B18905" t="s">
        <v>8374</v>
      </c>
      <c r="C18905" t="s">
        <v>89</v>
      </c>
      <c r="D18905" t="s">
        <v>89</v>
      </c>
      <c r="E18905" t="s">
        <v>1105</v>
      </c>
      <c r="F18905" t="s">
        <v>89</v>
      </c>
      <c r="G18905" t="s">
        <v>89</v>
      </c>
      <c r="H18905" t="s">
        <v>93</v>
      </c>
    </row>
    <row r="18906" spans="1:8" x14ac:dyDescent="0.25">
      <c r="A18906" t="s">
        <v>537</v>
      </c>
      <c r="B18906" t="s">
        <v>2645</v>
      </c>
      <c r="C18906" t="s">
        <v>89</v>
      </c>
      <c r="D18906" t="s">
        <v>89</v>
      </c>
      <c r="E18906" t="s">
        <v>1166</v>
      </c>
      <c r="F18906" t="s">
        <v>89</v>
      </c>
      <c r="G18906" t="s">
        <v>89</v>
      </c>
      <c r="H18906" t="s">
        <v>93</v>
      </c>
    </row>
    <row r="18907" spans="1:8" x14ac:dyDescent="0.25">
      <c r="A18907" t="s">
        <v>537</v>
      </c>
      <c r="B18907" t="s">
        <v>8375</v>
      </c>
      <c r="C18907" t="s">
        <v>89</v>
      </c>
      <c r="D18907" t="s">
        <v>89</v>
      </c>
      <c r="E18907" t="s">
        <v>1105</v>
      </c>
      <c r="F18907" t="s">
        <v>89</v>
      </c>
      <c r="G18907" t="s">
        <v>89</v>
      </c>
      <c r="H18907" t="s">
        <v>93</v>
      </c>
    </row>
    <row r="18908" spans="1:8" x14ac:dyDescent="0.25">
      <c r="A18908" t="s">
        <v>537</v>
      </c>
      <c r="B18908" t="s">
        <v>2068</v>
      </c>
      <c r="C18908" t="s">
        <v>89</v>
      </c>
      <c r="D18908" t="s">
        <v>89</v>
      </c>
      <c r="E18908" t="s">
        <v>1873</v>
      </c>
      <c r="F18908" t="s">
        <v>89</v>
      </c>
      <c r="G18908" t="s">
        <v>89</v>
      </c>
      <c r="H18908" t="s">
        <v>93</v>
      </c>
    </row>
    <row r="18909" spans="1:8" x14ac:dyDescent="0.25">
      <c r="A18909" t="s">
        <v>537</v>
      </c>
      <c r="B18909" t="s">
        <v>1991</v>
      </c>
      <c r="C18909" t="s">
        <v>89</v>
      </c>
      <c r="D18909" t="s">
        <v>89</v>
      </c>
      <c r="E18909" t="s">
        <v>1121</v>
      </c>
      <c r="F18909" t="s">
        <v>89</v>
      </c>
      <c r="G18909" t="s">
        <v>89</v>
      </c>
      <c r="H18909" t="s">
        <v>93</v>
      </c>
    </row>
    <row r="18910" spans="1:8" x14ac:dyDescent="0.25">
      <c r="A18910" t="s">
        <v>537</v>
      </c>
      <c r="B18910" t="s">
        <v>13648</v>
      </c>
      <c r="C18910" t="s">
        <v>89</v>
      </c>
      <c r="D18910" t="s">
        <v>89</v>
      </c>
      <c r="E18910" t="s">
        <v>1909</v>
      </c>
      <c r="F18910" t="s">
        <v>89</v>
      </c>
      <c r="G18910" t="s">
        <v>89</v>
      </c>
      <c r="H18910" t="s">
        <v>93</v>
      </c>
    </row>
    <row r="18911" spans="1:8" x14ac:dyDescent="0.25">
      <c r="A18911" t="s">
        <v>537</v>
      </c>
      <c r="B18911" t="s">
        <v>13649</v>
      </c>
      <c r="C18911" t="s">
        <v>89</v>
      </c>
      <c r="D18911" t="s">
        <v>89</v>
      </c>
      <c r="E18911" t="s">
        <v>1859</v>
      </c>
      <c r="F18911" t="s">
        <v>89</v>
      </c>
      <c r="G18911" t="s">
        <v>89</v>
      </c>
      <c r="H18911" t="s">
        <v>93</v>
      </c>
    </row>
    <row r="18912" spans="1:8" x14ac:dyDescent="0.25">
      <c r="A18912" t="s">
        <v>537</v>
      </c>
      <c r="B18912" t="s">
        <v>13650</v>
      </c>
      <c r="C18912" t="s">
        <v>89</v>
      </c>
      <c r="D18912" t="s">
        <v>89</v>
      </c>
      <c r="E18912" t="s">
        <v>1093</v>
      </c>
      <c r="F18912" t="s">
        <v>89</v>
      </c>
      <c r="G18912" t="s">
        <v>89</v>
      </c>
      <c r="H18912" t="s">
        <v>93</v>
      </c>
    </row>
    <row r="18913" spans="1:8" x14ac:dyDescent="0.25">
      <c r="A18913" t="s">
        <v>537</v>
      </c>
      <c r="B18913" t="s">
        <v>13651</v>
      </c>
      <c r="C18913" t="s">
        <v>89</v>
      </c>
      <c r="D18913" t="s">
        <v>89</v>
      </c>
      <c r="E18913" t="s">
        <v>1298</v>
      </c>
      <c r="F18913" t="s">
        <v>89</v>
      </c>
      <c r="G18913" t="s">
        <v>89</v>
      </c>
      <c r="H18913" t="s">
        <v>93</v>
      </c>
    </row>
    <row r="18914" spans="1:8" x14ac:dyDescent="0.25">
      <c r="A18914" t="s">
        <v>537</v>
      </c>
      <c r="B18914" t="s">
        <v>6695</v>
      </c>
      <c r="C18914" t="s">
        <v>89</v>
      </c>
      <c r="D18914" t="s">
        <v>13652</v>
      </c>
      <c r="E18914" t="s">
        <v>1298</v>
      </c>
      <c r="F18914" t="s">
        <v>89</v>
      </c>
      <c r="G18914" t="s">
        <v>89</v>
      </c>
      <c r="H18914" t="s">
        <v>93</v>
      </c>
    </row>
    <row r="18915" spans="1:8" x14ac:dyDescent="0.25">
      <c r="A18915" t="s">
        <v>537</v>
      </c>
      <c r="B18915" t="s">
        <v>8124</v>
      </c>
      <c r="C18915" t="s">
        <v>89</v>
      </c>
      <c r="D18915" t="s">
        <v>13652</v>
      </c>
      <c r="E18915" t="s">
        <v>1093</v>
      </c>
      <c r="F18915" t="s">
        <v>89</v>
      </c>
      <c r="G18915" t="s">
        <v>89</v>
      </c>
      <c r="H18915" t="s">
        <v>93</v>
      </c>
    </row>
    <row r="18916" spans="1:8" x14ac:dyDescent="0.25">
      <c r="A18916" t="s">
        <v>537</v>
      </c>
      <c r="B18916" t="s">
        <v>6696</v>
      </c>
      <c r="C18916" t="s">
        <v>89</v>
      </c>
      <c r="D18916" t="s">
        <v>13652</v>
      </c>
      <c r="E18916" t="s">
        <v>1298</v>
      </c>
      <c r="F18916" t="s">
        <v>89</v>
      </c>
      <c r="G18916" t="s">
        <v>89</v>
      </c>
      <c r="H18916" t="s">
        <v>93</v>
      </c>
    </row>
    <row r="18917" spans="1:8" x14ac:dyDescent="0.25">
      <c r="A18917" t="s">
        <v>537</v>
      </c>
      <c r="B18917" t="s">
        <v>8125</v>
      </c>
      <c r="C18917" t="s">
        <v>89</v>
      </c>
      <c r="D18917" t="s">
        <v>13652</v>
      </c>
      <c r="E18917" t="s">
        <v>1093</v>
      </c>
      <c r="F18917" t="s">
        <v>89</v>
      </c>
      <c r="G18917" t="s">
        <v>89</v>
      </c>
      <c r="H18917" t="s">
        <v>93</v>
      </c>
    </row>
    <row r="18918" spans="1:8" x14ac:dyDescent="0.25">
      <c r="A18918" t="s">
        <v>537</v>
      </c>
      <c r="B18918" t="s">
        <v>8123</v>
      </c>
      <c r="C18918" t="s">
        <v>89</v>
      </c>
      <c r="D18918" t="s">
        <v>13652</v>
      </c>
      <c r="E18918" t="s">
        <v>1121</v>
      </c>
      <c r="F18918" t="s">
        <v>89</v>
      </c>
      <c r="G18918" t="s">
        <v>89</v>
      </c>
      <c r="H18918" t="s">
        <v>93</v>
      </c>
    </row>
    <row r="18919" spans="1:8" x14ac:dyDescent="0.25">
      <c r="A18919" t="s">
        <v>537</v>
      </c>
      <c r="B18919" t="s">
        <v>8126</v>
      </c>
      <c r="C18919" t="s">
        <v>89</v>
      </c>
      <c r="D18919" t="s">
        <v>13652</v>
      </c>
      <c r="E18919" t="s">
        <v>1770</v>
      </c>
      <c r="F18919" t="s">
        <v>89</v>
      </c>
      <c r="G18919" t="s">
        <v>89</v>
      </c>
      <c r="H18919" t="s">
        <v>93</v>
      </c>
    </row>
    <row r="18920" spans="1:8" x14ac:dyDescent="0.25">
      <c r="A18920" t="s">
        <v>537</v>
      </c>
      <c r="B18920" t="s">
        <v>13653</v>
      </c>
      <c r="C18920" t="s">
        <v>89</v>
      </c>
      <c r="D18920" t="s">
        <v>89</v>
      </c>
      <c r="E18920" t="s">
        <v>1569</v>
      </c>
      <c r="F18920" t="s">
        <v>89</v>
      </c>
      <c r="G18920" t="s">
        <v>89</v>
      </c>
      <c r="H18920" t="s">
        <v>93</v>
      </c>
    </row>
    <row r="18921" spans="1:8" x14ac:dyDescent="0.25">
      <c r="A18921" t="s">
        <v>537</v>
      </c>
      <c r="B18921" t="s">
        <v>13654</v>
      </c>
      <c r="C18921" t="s">
        <v>89</v>
      </c>
      <c r="D18921" t="s">
        <v>89</v>
      </c>
      <c r="E18921" t="s">
        <v>1258</v>
      </c>
      <c r="F18921" t="s">
        <v>89</v>
      </c>
      <c r="G18921" t="s">
        <v>89</v>
      </c>
      <c r="H18921" t="s">
        <v>93</v>
      </c>
    </row>
    <row r="18922" spans="1:8" x14ac:dyDescent="0.25">
      <c r="A18922" t="s">
        <v>537</v>
      </c>
      <c r="B18922" t="s">
        <v>13655</v>
      </c>
      <c r="C18922" t="s">
        <v>89</v>
      </c>
      <c r="D18922" t="s">
        <v>89</v>
      </c>
      <c r="E18922" t="s">
        <v>1298</v>
      </c>
      <c r="F18922" t="s">
        <v>89</v>
      </c>
      <c r="G18922" t="s">
        <v>89</v>
      </c>
      <c r="H18922" t="s">
        <v>93</v>
      </c>
    </row>
    <row r="18923" spans="1:8" x14ac:dyDescent="0.25">
      <c r="A18923" t="s">
        <v>537</v>
      </c>
      <c r="B18923" t="s">
        <v>13656</v>
      </c>
      <c r="C18923" t="s">
        <v>89</v>
      </c>
      <c r="D18923" t="s">
        <v>89</v>
      </c>
      <c r="E18923" t="s">
        <v>1093</v>
      </c>
      <c r="F18923" t="s">
        <v>89</v>
      </c>
      <c r="G18923" t="s">
        <v>89</v>
      </c>
      <c r="H18923" t="s">
        <v>93</v>
      </c>
    </row>
    <row r="18924" spans="1:8" x14ac:dyDescent="0.25">
      <c r="A18924" t="s">
        <v>537</v>
      </c>
      <c r="B18924" t="s">
        <v>13657</v>
      </c>
      <c r="C18924" t="s">
        <v>89</v>
      </c>
      <c r="D18924" t="s">
        <v>89</v>
      </c>
      <c r="E18924" t="s">
        <v>1093</v>
      </c>
      <c r="F18924" t="s">
        <v>89</v>
      </c>
      <c r="G18924" t="s">
        <v>89</v>
      </c>
      <c r="H18924" t="s">
        <v>93</v>
      </c>
    </row>
    <row r="18925" spans="1:8" x14ac:dyDescent="0.25">
      <c r="A18925" t="s">
        <v>537</v>
      </c>
      <c r="B18925" t="s">
        <v>1138</v>
      </c>
      <c r="C18925" t="s">
        <v>89</v>
      </c>
      <c r="D18925" t="s">
        <v>89</v>
      </c>
      <c r="E18925" t="s">
        <v>1139</v>
      </c>
      <c r="F18925" t="s">
        <v>89</v>
      </c>
      <c r="G18925" t="s">
        <v>89</v>
      </c>
      <c r="H18925" t="s">
        <v>93</v>
      </c>
    </row>
    <row r="18926" spans="1:8" x14ac:dyDescent="0.25">
      <c r="A18926" t="s">
        <v>538</v>
      </c>
      <c r="B18926" t="s">
        <v>2174</v>
      </c>
      <c r="C18926" t="s">
        <v>89</v>
      </c>
      <c r="D18926" t="s">
        <v>4850</v>
      </c>
      <c r="E18926" t="s">
        <v>1377</v>
      </c>
      <c r="F18926" t="s">
        <v>89</v>
      </c>
      <c r="G18926" t="s">
        <v>89</v>
      </c>
      <c r="H18926" t="s">
        <v>93</v>
      </c>
    </row>
    <row r="18927" spans="1:8" x14ac:dyDescent="0.25">
      <c r="A18927" t="s">
        <v>538</v>
      </c>
      <c r="B18927" t="s">
        <v>2126</v>
      </c>
      <c r="C18927" t="s">
        <v>89</v>
      </c>
      <c r="D18927" t="s">
        <v>13658</v>
      </c>
      <c r="E18927" t="s">
        <v>1097</v>
      </c>
      <c r="F18927" t="s">
        <v>89</v>
      </c>
      <c r="G18927" t="s">
        <v>89</v>
      </c>
      <c r="H18927" t="s">
        <v>93</v>
      </c>
    </row>
    <row r="18928" spans="1:8" x14ac:dyDescent="0.25">
      <c r="A18928" t="s">
        <v>538</v>
      </c>
      <c r="B18928" t="s">
        <v>7773</v>
      </c>
      <c r="C18928" t="s">
        <v>89</v>
      </c>
      <c r="D18928" t="s">
        <v>13659</v>
      </c>
      <c r="E18928" t="s">
        <v>1897</v>
      </c>
      <c r="F18928" t="s">
        <v>89</v>
      </c>
      <c r="G18928" t="s">
        <v>89</v>
      </c>
      <c r="H18928" t="s">
        <v>93</v>
      </c>
    </row>
    <row r="18929" spans="1:8" x14ac:dyDescent="0.25">
      <c r="A18929" t="s">
        <v>538</v>
      </c>
      <c r="B18929" t="s">
        <v>1144</v>
      </c>
      <c r="C18929" t="s">
        <v>89</v>
      </c>
      <c r="D18929" t="s">
        <v>13660</v>
      </c>
      <c r="E18929" t="s">
        <v>2303</v>
      </c>
      <c r="F18929" t="s">
        <v>89</v>
      </c>
      <c r="G18929" t="s">
        <v>89</v>
      </c>
      <c r="H18929" t="s">
        <v>93</v>
      </c>
    </row>
    <row r="18930" spans="1:8" x14ac:dyDescent="0.25">
      <c r="A18930" t="s">
        <v>538</v>
      </c>
      <c r="B18930" t="s">
        <v>1156</v>
      </c>
      <c r="C18930" t="s">
        <v>89</v>
      </c>
      <c r="D18930" t="s">
        <v>13661</v>
      </c>
      <c r="E18930" t="s">
        <v>6836</v>
      </c>
      <c r="F18930" t="s">
        <v>89</v>
      </c>
      <c r="G18930" t="s">
        <v>89</v>
      </c>
      <c r="H18930" t="s">
        <v>93</v>
      </c>
    </row>
    <row r="18931" spans="1:8" x14ac:dyDescent="0.25">
      <c r="A18931" t="s">
        <v>538</v>
      </c>
      <c r="B18931" t="s">
        <v>8409</v>
      </c>
      <c r="C18931" t="s">
        <v>89</v>
      </c>
      <c r="D18931" t="s">
        <v>13661</v>
      </c>
      <c r="E18931" t="s">
        <v>1205</v>
      </c>
      <c r="F18931" t="s">
        <v>89</v>
      </c>
      <c r="G18931" t="s">
        <v>89</v>
      </c>
      <c r="H18931" t="s">
        <v>93</v>
      </c>
    </row>
    <row r="18932" spans="1:8" x14ac:dyDescent="0.25">
      <c r="A18932" t="s">
        <v>538</v>
      </c>
      <c r="B18932" t="s">
        <v>1140</v>
      </c>
      <c r="C18932" t="s">
        <v>89</v>
      </c>
      <c r="D18932" t="s">
        <v>13662</v>
      </c>
      <c r="E18932" t="s">
        <v>1272</v>
      </c>
      <c r="F18932" t="s">
        <v>89</v>
      </c>
      <c r="G18932" t="s">
        <v>89</v>
      </c>
      <c r="H18932" t="s">
        <v>93</v>
      </c>
    </row>
    <row r="18933" spans="1:8" x14ac:dyDescent="0.25">
      <c r="A18933" t="s">
        <v>538</v>
      </c>
      <c r="B18933" t="s">
        <v>5440</v>
      </c>
      <c r="C18933" t="s">
        <v>89</v>
      </c>
      <c r="D18933" t="s">
        <v>13662</v>
      </c>
      <c r="E18933" t="s">
        <v>1272</v>
      </c>
      <c r="F18933" t="s">
        <v>89</v>
      </c>
      <c r="G18933" t="s">
        <v>89</v>
      </c>
      <c r="H18933" t="s">
        <v>93</v>
      </c>
    </row>
    <row r="18934" spans="1:8" x14ac:dyDescent="0.25">
      <c r="A18934" t="s">
        <v>538</v>
      </c>
      <c r="B18934" t="s">
        <v>1151</v>
      </c>
      <c r="C18934" t="s">
        <v>89</v>
      </c>
      <c r="D18934" t="s">
        <v>13663</v>
      </c>
      <c r="E18934" t="s">
        <v>1377</v>
      </c>
      <c r="F18934" t="s">
        <v>89</v>
      </c>
      <c r="G18934" t="s">
        <v>89</v>
      </c>
      <c r="H18934" t="s">
        <v>93</v>
      </c>
    </row>
    <row r="18935" spans="1:8" x14ac:dyDescent="0.25">
      <c r="A18935" t="s">
        <v>538</v>
      </c>
      <c r="B18935" t="s">
        <v>1318</v>
      </c>
      <c r="C18935" t="s">
        <v>89</v>
      </c>
      <c r="D18935" t="s">
        <v>1330</v>
      </c>
      <c r="E18935" t="s">
        <v>1770</v>
      </c>
      <c r="F18935" t="s">
        <v>89</v>
      </c>
      <c r="G18935" t="s">
        <v>89</v>
      </c>
      <c r="H18935" t="s">
        <v>93</v>
      </c>
    </row>
    <row r="18936" spans="1:8" x14ac:dyDescent="0.25">
      <c r="A18936" t="s">
        <v>538</v>
      </c>
      <c r="B18936" t="s">
        <v>1239</v>
      </c>
      <c r="C18936" t="s">
        <v>89</v>
      </c>
      <c r="D18936" t="s">
        <v>1330</v>
      </c>
      <c r="E18936" t="s">
        <v>1770</v>
      </c>
      <c r="F18936" t="s">
        <v>89</v>
      </c>
      <c r="G18936" t="s">
        <v>89</v>
      </c>
      <c r="H18936" t="s">
        <v>93</v>
      </c>
    </row>
    <row r="18937" spans="1:8" x14ac:dyDescent="0.25">
      <c r="A18937" t="s">
        <v>538</v>
      </c>
      <c r="B18937" t="s">
        <v>13664</v>
      </c>
      <c r="C18937" t="s">
        <v>89</v>
      </c>
      <c r="D18937" t="s">
        <v>13665</v>
      </c>
      <c r="E18937" t="s">
        <v>1205</v>
      </c>
      <c r="F18937" t="s">
        <v>89</v>
      </c>
      <c r="G18937" t="s">
        <v>89</v>
      </c>
      <c r="H18937" t="s">
        <v>93</v>
      </c>
    </row>
    <row r="18938" spans="1:8" x14ac:dyDescent="0.25">
      <c r="A18938" t="s">
        <v>538</v>
      </c>
      <c r="B18938" t="s">
        <v>13666</v>
      </c>
      <c r="C18938" t="s">
        <v>89</v>
      </c>
      <c r="D18938" t="s">
        <v>13665</v>
      </c>
      <c r="E18938" t="s">
        <v>2449</v>
      </c>
      <c r="F18938" t="s">
        <v>89</v>
      </c>
      <c r="G18938" t="s">
        <v>89</v>
      </c>
      <c r="H18938" t="s">
        <v>93</v>
      </c>
    </row>
    <row r="18939" spans="1:8" x14ac:dyDescent="0.25">
      <c r="A18939" t="s">
        <v>538</v>
      </c>
      <c r="B18939" t="s">
        <v>13667</v>
      </c>
      <c r="C18939" t="s">
        <v>89</v>
      </c>
      <c r="D18939" t="s">
        <v>13665</v>
      </c>
      <c r="E18939" t="s">
        <v>1349</v>
      </c>
      <c r="F18939" t="s">
        <v>89</v>
      </c>
      <c r="G18939" t="s">
        <v>89</v>
      </c>
      <c r="H18939" t="s">
        <v>93</v>
      </c>
    </row>
    <row r="18940" spans="1:8" x14ac:dyDescent="0.25">
      <c r="A18940" t="s">
        <v>538</v>
      </c>
      <c r="B18940" t="s">
        <v>13668</v>
      </c>
      <c r="C18940" t="s">
        <v>89</v>
      </c>
      <c r="D18940" t="s">
        <v>13665</v>
      </c>
      <c r="E18940" t="s">
        <v>1205</v>
      </c>
      <c r="F18940" t="s">
        <v>89</v>
      </c>
      <c r="G18940" t="s">
        <v>89</v>
      </c>
      <c r="H18940" t="s">
        <v>93</v>
      </c>
    </row>
    <row r="18941" spans="1:8" x14ac:dyDescent="0.25">
      <c r="A18941" t="s">
        <v>538</v>
      </c>
      <c r="B18941" t="s">
        <v>13669</v>
      </c>
      <c r="C18941" t="s">
        <v>89</v>
      </c>
      <c r="D18941" t="s">
        <v>13665</v>
      </c>
      <c r="E18941" t="s">
        <v>2449</v>
      </c>
      <c r="F18941" t="s">
        <v>89</v>
      </c>
      <c r="G18941" t="s">
        <v>89</v>
      </c>
      <c r="H18941" t="s">
        <v>93</v>
      </c>
    </row>
    <row r="18942" spans="1:8" x14ac:dyDescent="0.25">
      <c r="A18942" t="s">
        <v>538</v>
      </c>
      <c r="B18942" t="s">
        <v>13670</v>
      </c>
      <c r="C18942" t="s">
        <v>89</v>
      </c>
      <c r="D18942" t="s">
        <v>13665</v>
      </c>
      <c r="E18942" t="s">
        <v>1349</v>
      </c>
      <c r="F18942" t="s">
        <v>89</v>
      </c>
      <c r="G18942" t="s">
        <v>89</v>
      </c>
      <c r="H18942" t="s">
        <v>93</v>
      </c>
    </row>
    <row r="18943" spans="1:8" x14ac:dyDescent="0.25">
      <c r="A18943" t="s">
        <v>538</v>
      </c>
      <c r="B18943" t="s">
        <v>13671</v>
      </c>
      <c r="C18943" t="s">
        <v>89</v>
      </c>
      <c r="D18943" t="s">
        <v>13665</v>
      </c>
      <c r="E18943" t="s">
        <v>1770</v>
      </c>
      <c r="F18943" t="s">
        <v>89</v>
      </c>
      <c r="G18943" t="s">
        <v>89</v>
      </c>
      <c r="H18943" t="s">
        <v>93</v>
      </c>
    </row>
    <row r="18944" spans="1:8" x14ac:dyDescent="0.25">
      <c r="A18944" t="s">
        <v>538</v>
      </c>
      <c r="B18944" t="s">
        <v>13672</v>
      </c>
      <c r="C18944" t="s">
        <v>89</v>
      </c>
      <c r="D18944" t="s">
        <v>13665</v>
      </c>
      <c r="E18944" t="s">
        <v>1094</v>
      </c>
      <c r="F18944" t="s">
        <v>89</v>
      </c>
      <c r="G18944" t="s">
        <v>89</v>
      </c>
      <c r="H18944" t="s">
        <v>93</v>
      </c>
    </row>
    <row r="18945" spans="1:8" x14ac:dyDescent="0.25">
      <c r="A18945" t="s">
        <v>538</v>
      </c>
      <c r="B18945" t="s">
        <v>13673</v>
      </c>
      <c r="C18945" t="s">
        <v>89</v>
      </c>
      <c r="D18945" t="s">
        <v>13665</v>
      </c>
      <c r="E18945" t="s">
        <v>2179</v>
      </c>
      <c r="F18945" t="s">
        <v>89</v>
      </c>
      <c r="G18945" t="s">
        <v>89</v>
      </c>
      <c r="H18945" t="s">
        <v>93</v>
      </c>
    </row>
    <row r="18946" spans="1:8" x14ac:dyDescent="0.25">
      <c r="A18946" t="s">
        <v>538</v>
      </c>
      <c r="B18946" t="s">
        <v>13674</v>
      </c>
      <c r="C18946" t="s">
        <v>89</v>
      </c>
      <c r="D18946" t="s">
        <v>13665</v>
      </c>
      <c r="E18946" t="s">
        <v>1205</v>
      </c>
      <c r="F18946" t="s">
        <v>89</v>
      </c>
      <c r="G18946" t="s">
        <v>89</v>
      </c>
      <c r="H18946" t="s">
        <v>93</v>
      </c>
    </row>
    <row r="18947" spans="1:8" x14ac:dyDescent="0.25">
      <c r="A18947" t="s">
        <v>538</v>
      </c>
      <c r="B18947" t="s">
        <v>13675</v>
      </c>
      <c r="C18947" t="s">
        <v>89</v>
      </c>
      <c r="D18947" t="s">
        <v>13665</v>
      </c>
      <c r="E18947" t="s">
        <v>2440</v>
      </c>
      <c r="F18947" t="s">
        <v>89</v>
      </c>
      <c r="G18947" t="s">
        <v>89</v>
      </c>
      <c r="H18947" t="s">
        <v>93</v>
      </c>
    </row>
    <row r="18948" spans="1:8" x14ac:dyDescent="0.25">
      <c r="A18948" t="s">
        <v>538</v>
      </c>
      <c r="B18948" t="s">
        <v>13676</v>
      </c>
      <c r="C18948" t="s">
        <v>89</v>
      </c>
      <c r="D18948" t="s">
        <v>13665</v>
      </c>
      <c r="E18948" t="s">
        <v>2449</v>
      </c>
      <c r="F18948" t="s">
        <v>89</v>
      </c>
      <c r="G18948" t="s">
        <v>89</v>
      </c>
      <c r="H18948" t="s">
        <v>93</v>
      </c>
    </row>
    <row r="18949" spans="1:8" x14ac:dyDescent="0.25">
      <c r="A18949" t="s">
        <v>538</v>
      </c>
      <c r="B18949" t="s">
        <v>13677</v>
      </c>
      <c r="C18949" t="s">
        <v>89</v>
      </c>
      <c r="D18949" t="s">
        <v>13360</v>
      </c>
      <c r="E18949" t="s">
        <v>2404</v>
      </c>
      <c r="F18949" t="s">
        <v>89</v>
      </c>
      <c r="G18949" t="s">
        <v>89</v>
      </c>
      <c r="H18949" t="s">
        <v>93</v>
      </c>
    </row>
    <row r="18950" spans="1:8" x14ac:dyDescent="0.25">
      <c r="A18950" t="s">
        <v>538</v>
      </c>
      <c r="B18950" t="s">
        <v>2242</v>
      </c>
      <c r="C18950" t="s">
        <v>89</v>
      </c>
      <c r="D18950" t="s">
        <v>13360</v>
      </c>
      <c r="E18950" t="s">
        <v>2404</v>
      </c>
      <c r="F18950" t="s">
        <v>89</v>
      </c>
      <c r="G18950" t="s">
        <v>89</v>
      </c>
      <c r="H18950" t="s">
        <v>93</v>
      </c>
    </row>
    <row r="18951" spans="1:8" x14ac:dyDescent="0.25">
      <c r="A18951" t="s">
        <v>538</v>
      </c>
      <c r="B18951" t="s">
        <v>1149</v>
      </c>
      <c r="C18951" t="s">
        <v>89</v>
      </c>
      <c r="D18951" t="s">
        <v>13360</v>
      </c>
      <c r="E18951" t="s">
        <v>1100</v>
      </c>
      <c r="F18951" t="s">
        <v>89</v>
      </c>
      <c r="G18951" t="s">
        <v>89</v>
      </c>
      <c r="H18951" t="s">
        <v>93</v>
      </c>
    </row>
    <row r="18952" spans="1:8" x14ac:dyDescent="0.25">
      <c r="A18952" t="s">
        <v>538</v>
      </c>
      <c r="B18952" t="s">
        <v>419</v>
      </c>
      <c r="C18952" t="s">
        <v>89</v>
      </c>
      <c r="D18952" t="s">
        <v>89</v>
      </c>
      <c r="E18952" t="s">
        <v>1388</v>
      </c>
      <c r="F18952" t="s">
        <v>89</v>
      </c>
      <c r="G18952" t="s">
        <v>89</v>
      </c>
      <c r="H18952" t="s">
        <v>93</v>
      </c>
    </row>
    <row r="18953" spans="1:8" x14ac:dyDescent="0.25">
      <c r="A18953" t="s">
        <v>538</v>
      </c>
      <c r="B18953" t="s">
        <v>1197</v>
      </c>
      <c r="C18953" t="s">
        <v>89</v>
      </c>
      <c r="D18953" t="s">
        <v>89</v>
      </c>
      <c r="E18953" t="s">
        <v>1388</v>
      </c>
      <c r="F18953" t="s">
        <v>89</v>
      </c>
      <c r="G18953" t="s">
        <v>89</v>
      </c>
      <c r="H18953" t="s">
        <v>93</v>
      </c>
    </row>
    <row r="18954" spans="1:8" x14ac:dyDescent="0.25">
      <c r="A18954" t="s">
        <v>538</v>
      </c>
      <c r="B18954" t="s">
        <v>1380</v>
      </c>
      <c r="C18954" t="s">
        <v>89</v>
      </c>
      <c r="D18954" t="s">
        <v>89</v>
      </c>
      <c r="E18954" t="s">
        <v>1388</v>
      </c>
      <c r="F18954" t="s">
        <v>89</v>
      </c>
      <c r="G18954" t="s">
        <v>89</v>
      </c>
      <c r="H18954" t="s">
        <v>93</v>
      </c>
    </row>
    <row r="18955" spans="1:8" x14ac:dyDescent="0.25">
      <c r="A18955" t="s">
        <v>538</v>
      </c>
      <c r="B18955" t="s">
        <v>1437</v>
      </c>
      <c r="C18955" t="s">
        <v>89</v>
      </c>
      <c r="D18955" t="s">
        <v>89</v>
      </c>
      <c r="E18955" t="s">
        <v>1387</v>
      </c>
      <c r="F18955" t="s">
        <v>89</v>
      </c>
      <c r="G18955" t="s">
        <v>89</v>
      </c>
      <c r="H18955" t="s">
        <v>93</v>
      </c>
    </row>
    <row r="18956" spans="1:8" x14ac:dyDescent="0.25">
      <c r="A18956" t="s">
        <v>538</v>
      </c>
      <c r="B18956" t="s">
        <v>1200</v>
      </c>
      <c r="C18956" t="s">
        <v>89</v>
      </c>
      <c r="D18956" t="s">
        <v>89</v>
      </c>
      <c r="E18956" t="s">
        <v>1387</v>
      </c>
      <c r="F18956" t="s">
        <v>89</v>
      </c>
      <c r="G18956" t="s">
        <v>89</v>
      </c>
      <c r="H18956" t="s">
        <v>93</v>
      </c>
    </row>
    <row r="18957" spans="1:8" x14ac:dyDescent="0.25">
      <c r="A18957" t="s">
        <v>538</v>
      </c>
      <c r="B18957" t="s">
        <v>1201</v>
      </c>
      <c r="C18957" t="s">
        <v>89</v>
      </c>
      <c r="D18957" t="s">
        <v>89</v>
      </c>
      <c r="E18957" t="s">
        <v>1202</v>
      </c>
      <c r="F18957" t="s">
        <v>89</v>
      </c>
      <c r="G18957" t="s">
        <v>89</v>
      </c>
      <c r="H18957" t="s">
        <v>93</v>
      </c>
    </row>
    <row r="18958" spans="1:8" x14ac:dyDescent="0.25">
      <c r="A18958" t="s">
        <v>538</v>
      </c>
      <c r="B18958" t="s">
        <v>1438</v>
      </c>
      <c r="C18958" t="s">
        <v>89</v>
      </c>
      <c r="D18958" t="s">
        <v>89</v>
      </c>
      <c r="E18958" t="s">
        <v>1387</v>
      </c>
      <c r="F18958" t="s">
        <v>89</v>
      </c>
      <c r="G18958" t="s">
        <v>89</v>
      </c>
      <c r="H18958" t="s">
        <v>93</v>
      </c>
    </row>
    <row r="18959" spans="1:8" x14ac:dyDescent="0.25">
      <c r="A18959" t="s">
        <v>538</v>
      </c>
      <c r="B18959" t="s">
        <v>1130</v>
      </c>
      <c r="C18959" t="s">
        <v>89</v>
      </c>
      <c r="D18959" t="s">
        <v>89</v>
      </c>
      <c r="E18959" t="s">
        <v>1387</v>
      </c>
      <c r="F18959" t="s">
        <v>89</v>
      </c>
      <c r="G18959" t="s">
        <v>89</v>
      </c>
      <c r="H18959" t="s">
        <v>93</v>
      </c>
    </row>
    <row r="18960" spans="1:8" x14ac:dyDescent="0.25">
      <c r="A18960" t="s">
        <v>538</v>
      </c>
      <c r="B18960" t="s">
        <v>1132</v>
      </c>
      <c r="C18960" t="s">
        <v>89</v>
      </c>
      <c r="D18960" t="s">
        <v>89</v>
      </c>
      <c r="E18960" t="s">
        <v>2428</v>
      </c>
      <c r="F18960" t="s">
        <v>89</v>
      </c>
      <c r="G18960" t="s">
        <v>89</v>
      </c>
      <c r="H18960" t="s">
        <v>93</v>
      </c>
    </row>
    <row r="18961" spans="1:8" x14ac:dyDescent="0.25">
      <c r="A18961" t="s">
        <v>538</v>
      </c>
      <c r="B18961" t="s">
        <v>7791</v>
      </c>
      <c r="C18961" t="s">
        <v>89</v>
      </c>
      <c r="D18961" t="s">
        <v>13661</v>
      </c>
      <c r="E18961" t="s">
        <v>1543</v>
      </c>
      <c r="F18961" t="s">
        <v>89</v>
      </c>
      <c r="G18961" t="s">
        <v>89</v>
      </c>
      <c r="H18961" t="s">
        <v>93</v>
      </c>
    </row>
    <row r="18962" spans="1:8" x14ac:dyDescent="0.25">
      <c r="A18962" t="s">
        <v>538</v>
      </c>
      <c r="B18962" t="s">
        <v>13678</v>
      </c>
      <c r="C18962" t="s">
        <v>89</v>
      </c>
      <c r="D18962" t="s">
        <v>13661</v>
      </c>
      <c r="E18962" t="s">
        <v>1543</v>
      </c>
      <c r="F18962" t="s">
        <v>89</v>
      </c>
      <c r="G18962" t="s">
        <v>89</v>
      </c>
      <c r="H18962" t="s">
        <v>93</v>
      </c>
    </row>
    <row r="18963" spans="1:8" x14ac:dyDescent="0.25">
      <c r="A18963" t="s">
        <v>538</v>
      </c>
      <c r="B18963" t="s">
        <v>11777</v>
      </c>
      <c r="C18963" t="s">
        <v>89</v>
      </c>
      <c r="D18963" t="s">
        <v>13661</v>
      </c>
      <c r="E18963" t="s">
        <v>1493</v>
      </c>
      <c r="F18963" t="s">
        <v>89</v>
      </c>
      <c r="G18963" t="s">
        <v>89</v>
      </c>
      <c r="H18963" t="s">
        <v>93</v>
      </c>
    </row>
    <row r="18964" spans="1:8" x14ac:dyDescent="0.25">
      <c r="A18964" t="s">
        <v>538</v>
      </c>
      <c r="B18964" t="s">
        <v>1138</v>
      </c>
      <c r="C18964" t="s">
        <v>89</v>
      </c>
      <c r="D18964" t="s">
        <v>89</v>
      </c>
      <c r="E18964" t="s">
        <v>1139</v>
      </c>
      <c r="F18964" t="s">
        <v>89</v>
      </c>
      <c r="G18964" t="s">
        <v>89</v>
      </c>
      <c r="H18964" t="s">
        <v>93</v>
      </c>
    </row>
    <row r="18965" spans="1:8" x14ac:dyDescent="0.25">
      <c r="A18965" t="s">
        <v>539</v>
      </c>
      <c r="B18965" t="s">
        <v>4734</v>
      </c>
      <c r="C18965" t="s">
        <v>89</v>
      </c>
      <c r="D18965" t="s">
        <v>13679</v>
      </c>
      <c r="E18965" t="s">
        <v>1615</v>
      </c>
      <c r="F18965" t="s">
        <v>89</v>
      </c>
      <c r="G18965" t="s">
        <v>89</v>
      </c>
      <c r="H18965" t="s">
        <v>93</v>
      </c>
    </row>
    <row r="18966" spans="1:8" x14ac:dyDescent="0.25">
      <c r="A18966" t="s">
        <v>539</v>
      </c>
      <c r="B18966" t="s">
        <v>13680</v>
      </c>
      <c r="C18966" t="s">
        <v>89</v>
      </c>
      <c r="D18966" t="s">
        <v>13681</v>
      </c>
      <c r="E18966" t="s">
        <v>1543</v>
      </c>
      <c r="F18966" t="s">
        <v>89</v>
      </c>
      <c r="G18966" t="s">
        <v>89</v>
      </c>
      <c r="H18966" t="s">
        <v>93</v>
      </c>
    </row>
    <row r="18967" spans="1:8" x14ac:dyDescent="0.25">
      <c r="A18967" t="s">
        <v>539</v>
      </c>
      <c r="B18967" t="s">
        <v>13682</v>
      </c>
      <c r="C18967" t="s">
        <v>89</v>
      </c>
      <c r="D18967" t="s">
        <v>13683</v>
      </c>
      <c r="E18967" t="s">
        <v>2020</v>
      </c>
      <c r="F18967" t="s">
        <v>89</v>
      </c>
      <c r="G18967" t="s">
        <v>89</v>
      </c>
      <c r="H18967" t="s">
        <v>93</v>
      </c>
    </row>
    <row r="18968" spans="1:8" x14ac:dyDescent="0.25">
      <c r="A18968" t="s">
        <v>539</v>
      </c>
      <c r="B18968" t="s">
        <v>2777</v>
      </c>
      <c r="C18968" t="s">
        <v>89</v>
      </c>
      <c r="D18968" t="s">
        <v>9219</v>
      </c>
      <c r="E18968" t="s">
        <v>6212</v>
      </c>
      <c r="F18968" t="s">
        <v>89</v>
      </c>
      <c r="G18968" t="s">
        <v>89</v>
      </c>
      <c r="H18968" t="s">
        <v>93</v>
      </c>
    </row>
    <row r="18969" spans="1:8" x14ac:dyDescent="0.25">
      <c r="A18969" t="s">
        <v>539</v>
      </c>
      <c r="B18969" t="s">
        <v>4740</v>
      </c>
      <c r="C18969" t="s">
        <v>89</v>
      </c>
      <c r="D18969" t="s">
        <v>13684</v>
      </c>
      <c r="E18969" t="s">
        <v>1582</v>
      </c>
      <c r="F18969" t="s">
        <v>89</v>
      </c>
      <c r="G18969" t="s">
        <v>89</v>
      </c>
      <c r="H18969" t="s">
        <v>93</v>
      </c>
    </row>
    <row r="18970" spans="1:8" x14ac:dyDescent="0.25">
      <c r="A18970" t="s">
        <v>539</v>
      </c>
      <c r="B18970" t="s">
        <v>2780</v>
      </c>
      <c r="C18970" t="s">
        <v>89</v>
      </c>
      <c r="D18970" t="s">
        <v>13685</v>
      </c>
      <c r="E18970" t="s">
        <v>2012</v>
      </c>
      <c r="F18970" t="s">
        <v>89</v>
      </c>
      <c r="G18970" t="s">
        <v>89</v>
      </c>
      <c r="H18970" t="s">
        <v>93</v>
      </c>
    </row>
    <row r="18971" spans="1:8" x14ac:dyDescent="0.25">
      <c r="A18971" t="s">
        <v>539</v>
      </c>
      <c r="B18971" t="s">
        <v>1239</v>
      </c>
      <c r="C18971" t="s">
        <v>89</v>
      </c>
      <c r="D18971" t="s">
        <v>13686</v>
      </c>
      <c r="E18971" t="s">
        <v>1265</v>
      </c>
      <c r="F18971" t="s">
        <v>89</v>
      </c>
      <c r="G18971" t="s">
        <v>89</v>
      </c>
      <c r="H18971" t="s">
        <v>93</v>
      </c>
    </row>
    <row r="18972" spans="1:8" x14ac:dyDescent="0.25">
      <c r="A18972" t="s">
        <v>539</v>
      </c>
      <c r="B18972" t="s">
        <v>7238</v>
      </c>
      <c r="C18972" t="s">
        <v>89</v>
      </c>
      <c r="D18972" t="s">
        <v>13687</v>
      </c>
      <c r="E18972" t="s">
        <v>1278</v>
      </c>
      <c r="F18972" t="s">
        <v>89</v>
      </c>
      <c r="G18972" t="s">
        <v>89</v>
      </c>
      <c r="H18972" t="s">
        <v>93</v>
      </c>
    </row>
    <row r="18973" spans="1:8" x14ac:dyDescent="0.25">
      <c r="A18973" t="s">
        <v>539</v>
      </c>
      <c r="B18973" t="s">
        <v>13688</v>
      </c>
      <c r="C18973" t="s">
        <v>89</v>
      </c>
      <c r="D18973" t="s">
        <v>13689</v>
      </c>
      <c r="E18973" t="s">
        <v>1102</v>
      </c>
      <c r="F18973" t="s">
        <v>89</v>
      </c>
      <c r="G18973" t="s">
        <v>89</v>
      </c>
      <c r="H18973" t="s">
        <v>93</v>
      </c>
    </row>
    <row r="18974" spans="1:8" x14ac:dyDescent="0.25">
      <c r="A18974" t="s">
        <v>539</v>
      </c>
      <c r="B18974" t="s">
        <v>1318</v>
      </c>
      <c r="C18974" t="s">
        <v>89</v>
      </c>
      <c r="D18974" t="s">
        <v>2775</v>
      </c>
      <c r="E18974" t="s">
        <v>1524</v>
      </c>
      <c r="F18974" t="s">
        <v>89</v>
      </c>
      <c r="G18974" t="s">
        <v>89</v>
      </c>
      <c r="H18974" t="s">
        <v>93</v>
      </c>
    </row>
    <row r="18975" spans="1:8" x14ac:dyDescent="0.25">
      <c r="A18975" t="s">
        <v>539</v>
      </c>
      <c r="B18975" t="s">
        <v>2794</v>
      </c>
      <c r="C18975" t="s">
        <v>89</v>
      </c>
      <c r="D18975" t="s">
        <v>13690</v>
      </c>
      <c r="E18975" t="s">
        <v>1162</v>
      </c>
      <c r="F18975" t="s">
        <v>89</v>
      </c>
      <c r="G18975" t="s">
        <v>89</v>
      </c>
      <c r="H18975" t="s">
        <v>93</v>
      </c>
    </row>
    <row r="18976" spans="1:8" x14ac:dyDescent="0.25">
      <c r="A18976" t="s">
        <v>539</v>
      </c>
      <c r="B18976" t="s">
        <v>2805</v>
      </c>
      <c r="C18976" t="s">
        <v>89</v>
      </c>
      <c r="D18976" t="s">
        <v>13691</v>
      </c>
      <c r="E18976" t="s">
        <v>1162</v>
      </c>
      <c r="F18976" t="s">
        <v>89</v>
      </c>
      <c r="G18976" t="s">
        <v>89</v>
      </c>
      <c r="H18976" t="s">
        <v>93</v>
      </c>
    </row>
    <row r="18977" spans="1:8" x14ac:dyDescent="0.25">
      <c r="A18977" t="s">
        <v>539</v>
      </c>
      <c r="B18977" t="s">
        <v>1243</v>
      </c>
      <c r="C18977" t="s">
        <v>89</v>
      </c>
      <c r="D18977" t="s">
        <v>13692</v>
      </c>
      <c r="E18977" t="s">
        <v>1105</v>
      </c>
      <c r="F18977" t="s">
        <v>89</v>
      </c>
      <c r="G18977" t="s">
        <v>89</v>
      </c>
      <c r="H18977" t="s">
        <v>93</v>
      </c>
    </row>
    <row r="18978" spans="1:8" x14ac:dyDescent="0.25">
      <c r="A18978" t="s">
        <v>539</v>
      </c>
      <c r="B18978" t="s">
        <v>1158</v>
      </c>
      <c r="C18978" t="s">
        <v>89</v>
      </c>
      <c r="D18978" t="s">
        <v>13686</v>
      </c>
      <c r="E18978" t="s">
        <v>1258</v>
      </c>
      <c r="F18978" t="s">
        <v>89</v>
      </c>
      <c r="G18978" t="s">
        <v>89</v>
      </c>
      <c r="H18978" t="s">
        <v>93</v>
      </c>
    </row>
    <row r="18979" spans="1:8" x14ac:dyDescent="0.25">
      <c r="A18979" t="s">
        <v>539</v>
      </c>
      <c r="B18979" t="s">
        <v>13693</v>
      </c>
      <c r="C18979" t="s">
        <v>89</v>
      </c>
      <c r="D18979" t="s">
        <v>13689</v>
      </c>
      <c r="E18979" t="s">
        <v>1493</v>
      </c>
      <c r="F18979" t="s">
        <v>89</v>
      </c>
      <c r="G18979" t="s">
        <v>89</v>
      </c>
      <c r="H18979" t="s">
        <v>93</v>
      </c>
    </row>
    <row r="18980" spans="1:8" x14ac:dyDescent="0.25">
      <c r="A18980" t="s">
        <v>539</v>
      </c>
      <c r="B18980" t="s">
        <v>2232</v>
      </c>
      <c r="C18980" t="s">
        <v>89</v>
      </c>
      <c r="D18980" t="s">
        <v>2775</v>
      </c>
      <c r="E18980" t="s">
        <v>1258</v>
      </c>
      <c r="F18980" t="s">
        <v>89</v>
      </c>
      <c r="G18980" t="s">
        <v>89</v>
      </c>
      <c r="H18980" t="s">
        <v>93</v>
      </c>
    </row>
    <row r="18981" spans="1:8" x14ac:dyDescent="0.25">
      <c r="A18981" t="s">
        <v>539</v>
      </c>
      <c r="B18981" t="s">
        <v>2846</v>
      </c>
      <c r="C18981" t="s">
        <v>89</v>
      </c>
      <c r="D18981" t="s">
        <v>13690</v>
      </c>
      <c r="E18981" t="s">
        <v>1278</v>
      </c>
      <c r="F18981" t="s">
        <v>89</v>
      </c>
      <c r="G18981" t="s">
        <v>89</v>
      </c>
      <c r="H18981" t="s">
        <v>93</v>
      </c>
    </row>
    <row r="18982" spans="1:8" x14ac:dyDescent="0.25">
      <c r="A18982" t="s">
        <v>539</v>
      </c>
      <c r="B18982" t="s">
        <v>13694</v>
      </c>
      <c r="C18982" t="s">
        <v>89</v>
      </c>
      <c r="D18982" t="s">
        <v>13695</v>
      </c>
      <c r="E18982" t="s">
        <v>1278</v>
      </c>
      <c r="F18982" t="s">
        <v>89</v>
      </c>
      <c r="G18982" t="s">
        <v>89</v>
      </c>
      <c r="H18982" t="s">
        <v>93</v>
      </c>
    </row>
    <row r="18983" spans="1:8" x14ac:dyDescent="0.25">
      <c r="A18983" t="s">
        <v>539</v>
      </c>
      <c r="B18983" t="s">
        <v>6422</v>
      </c>
      <c r="C18983" t="s">
        <v>89</v>
      </c>
      <c r="D18983" t="s">
        <v>13691</v>
      </c>
      <c r="E18983" t="s">
        <v>1278</v>
      </c>
      <c r="F18983" t="s">
        <v>89</v>
      </c>
      <c r="G18983" t="s">
        <v>89</v>
      </c>
      <c r="H18983" t="s">
        <v>93</v>
      </c>
    </row>
    <row r="18984" spans="1:8" x14ac:dyDescent="0.25">
      <c r="A18984" t="s">
        <v>539</v>
      </c>
      <c r="B18984" t="s">
        <v>9151</v>
      </c>
      <c r="C18984" t="s">
        <v>89</v>
      </c>
      <c r="D18984" t="s">
        <v>13692</v>
      </c>
      <c r="E18984" t="s">
        <v>1153</v>
      </c>
      <c r="F18984" t="s">
        <v>89</v>
      </c>
      <c r="G18984" t="s">
        <v>89</v>
      </c>
      <c r="H18984" t="s">
        <v>93</v>
      </c>
    </row>
    <row r="18985" spans="1:8" x14ac:dyDescent="0.25">
      <c r="A18985" t="s">
        <v>539</v>
      </c>
      <c r="B18985" t="s">
        <v>13696</v>
      </c>
      <c r="C18985" t="s">
        <v>89</v>
      </c>
      <c r="D18985" t="s">
        <v>13697</v>
      </c>
      <c r="E18985" t="s">
        <v>1153</v>
      </c>
      <c r="F18985" t="s">
        <v>89</v>
      </c>
      <c r="G18985" t="s">
        <v>89</v>
      </c>
      <c r="H18985" t="s">
        <v>93</v>
      </c>
    </row>
    <row r="18986" spans="1:8" x14ac:dyDescent="0.25">
      <c r="A18986" t="s">
        <v>539</v>
      </c>
      <c r="B18986" t="s">
        <v>1198</v>
      </c>
      <c r="C18986" t="s">
        <v>89</v>
      </c>
      <c r="D18986" t="s">
        <v>89</v>
      </c>
      <c r="E18986" t="s">
        <v>1218</v>
      </c>
      <c r="F18986" t="s">
        <v>89</v>
      </c>
      <c r="G18986" t="s">
        <v>89</v>
      </c>
      <c r="H18986" t="s">
        <v>93</v>
      </c>
    </row>
    <row r="18987" spans="1:8" x14ac:dyDescent="0.25">
      <c r="A18987" t="s">
        <v>539</v>
      </c>
      <c r="B18987" t="s">
        <v>1333</v>
      </c>
      <c r="C18987" t="s">
        <v>89</v>
      </c>
      <c r="D18987" t="s">
        <v>89</v>
      </c>
      <c r="E18987" t="s">
        <v>1218</v>
      </c>
      <c r="F18987" t="s">
        <v>89</v>
      </c>
      <c r="G18987" t="s">
        <v>89</v>
      </c>
      <c r="H18987" t="s">
        <v>93</v>
      </c>
    </row>
    <row r="18988" spans="1:8" x14ac:dyDescent="0.25">
      <c r="A18988" t="s">
        <v>539</v>
      </c>
      <c r="B18988" t="s">
        <v>1726</v>
      </c>
      <c r="C18988" t="s">
        <v>89</v>
      </c>
      <c r="D18988" t="s">
        <v>89</v>
      </c>
      <c r="E18988" t="s">
        <v>1218</v>
      </c>
      <c r="F18988" t="s">
        <v>89</v>
      </c>
      <c r="G18988" t="s">
        <v>89</v>
      </c>
      <c r="H18988" t="s">
        <v>93</v>
      </c>
    </row>
    <row r="18989" spans="1:8" x14ac:dyDescent="0.25">
      <c r="A18989" t="s">
        <v>539</v>
      </c>
      <c r="B18989" t="s">
        <v>1727</v>
      </c>
      <c r="C18989" t="s">
        <v>89</v>
      </c>
      <c r="D18989" t="s">
        <v>89</v>
      </c>
      <c r="E18989" t="s">
        <v>1218</v>
      </c>
      <c r="F18989" t="s">
        <v>89</v>
      </c>
      <c r="G18989" t="s">
        <v>89</v>
      </c>
      <c r="H18989" t="s">
        <v>93</v>
      </c>
    </row>
    <row r="18990" spans="1:8" x14ac:dyDescent="0.25">
      <c r="A18990" t="s">
        <v>539</v>
      </c>
      <c r="B18990" t="s">
        <v>1266</v>
      </c>
      <c r="C18990" t="s">
        <v>89</v>
      </c>
      <c r="D18990" t="s">
        <v>89</v>
      </c>
      <c r="E18990" t="s">
        <v>1231</v>
      </c>
      <c r="F18990" t="s">
        <v>89</v>
      </c>
      <c r="G18990" t="s">
        <v>89</v>
      </c>
      <c r="H18990" t="s">
        <v>93</v>
      </c>
    </row>
    <row r="18991" spans="1:8" x14ac:dyDescent="0.25">
      <c r="A18991" t="s">
        <v>539</v>
      </c>
      <c r="B18991" t="s">
        <v>1200</v>
      </c>
      <c r="C18991" t="s">
        <v>89</v>
      </c>
      <c r="D18991" t="s">
        <v>89</v>
      </c>
      <c r="E18991" t="s">
        <v>1231</v>
      </c>
      <c r="F18991" t="s">
        <v>89</v>
      </c>
      <c r="G18991" t="s">
        <v>89</v>
      </c>
      <c r="H18991" t="s">
        <v>93</v>
      </c>
    </row>
    <row r="18992" spans="1:8" x14ac:dyDescent="0.25">
      <c r="A18992" t="s">
        <v>539</v>
      </c>
      <c r="B18992" t="s">
        <v>1132</v>
      </c>
      <c r="C18992" t="s">
        <v>89</v>
      </c>
      <c r="D18992" t="s">
        <v>89</v>
      </c>
      <c r="E18992" t="s">
        <v>1221</v>
      </c>
      <c r="F18992" t="s">
        <v>89</v>
      </c>
      <c r="G18992" t="s">
        <v>89</v>
      </c>
      <c r="H18992" t="s">
        <v>93</v>
      </c>
    </row>
    <row r="18993" spans="1:8" x14ac:dyDescent="0.25">
      <c r="A18993" t="s">
        <v>539</v>
      </c>
      <c r="B18993" t="s">
        <v>1232</v>
      </c>
      <c r="C18993" t="s">
        <v>89</v>
      </c>
      <c r="D18993" t="s">
        <v>89</v>
      </c>
      <c r="E18993" t="s">
        <v>1335</v>
      </c>
      <c r="F18993" t="s">
        <v>89</v>
      </c>
      <c r="G18993" t="s">
        <v>89</v>
      </c>
      <c r="H18993" t="s">
        <v>93</v>
      </c>
    </row>
    <row r="18994" spans="1:8" x14ac:dyDescent="0.25">
      <c r="A18994" t="s">
        <v>539</v>
      </c>
      <c r="B18994" t="s">
        <v>1730</v>
      </c>
      <c r="C18994" t="s">
        <v>89</v>
      </c>
      <c r="D18994" t="s">
        <v>89</v>
      </c>
      <c r="E18994" t="s">
        <v>1335</v>
      </c>
      <c r="F18994" t="s">
        <v>89</v>
      </c>
      <c r="G18994" t="s">
        <v>89</v>
      </c>
      <c r="H18994" t="s">
        <v>93</v>
      </c>
    </row>
    <row r="18995" spans="1:8" x14ac:dyDescent="0.25">
      <c r="A18995" t="s">
        <v>539</v>
      </c>
      <c r="B18995" t="s">
        <v>1236</v>
      </c>
      <c r="C18995" t="s">
        <v>89</v>
      </c>
      <c r="D18995" t="s">
        <v>89</v>
      </c>
      <c r="E18995" t="s">
        <v>1235</v>
      </c>
      <c r="F18995" t="s">
        <v>89</v>
      </c>
      <c r="G18995" t="s">
        <v>89</v>
      </c>
      <c r="H18995" t="s">
        <v>93</v>
      </c>
    </row>
    <row r="18996" spans="1:8" x14ac:dyDescent="0.25">
      <c r="A18996" t="s">
        <v>539</v>
      </c>
      <c r="B18996" t="s">
        <v>2771</v>
      </c>
      <c r="C18996" t="s">
        <v>89</v>
      </c>
      <c r="D18996" t="s">
        <v>89</v>
      </c>
      <c r="E18996" t="s">
        <v>1235</v>
      </c>
      <c r="F18996" t="s">
        <v>89</v>
      </c>
      <c r="G18996" t="s">
        <v>89</v>
      </c>
      <c r="H18996" t="s">
        <v>93</v>
      </c>
    </row>
    <row r="18997" spans="1:8" x14ac:dyDescent="0.25">
      <c r="A18997" t="s">
        <v>539</v>
      </c>
      <c r="B18997" t="s">
        <v>1138</v>
      </c>
      <c r="C18997" t="s">
        <v>89</v>
      </c>
      <c r="D18997" t="s">
        <v>89</v>
      </c>
      <c r="E18997" t="s">
        <v>1139</v>
      </c>
      <c r="F18997" t="s">
        <v>89</v>
      </c>
      <c r="G18997" t="s">
        <v>89</v>
      </c>
      <c r="H18997" t="s">
        <v>93</v>
      </c>
    </row>
    <row r="18998" spans="1:8" x14ac:dyDescent="0.25">
      <c r="A18998" t="s">
        <v>540</v>
      </c>
      <c r="B18998" t="s">
        <v>1714</v>
      </c>
      <c r="C18998" t="s">
        <v>89</v>
      </c>
      <c r="D18998" t="s">
        <v>6726</v>
      </c>
      <c r="E18998" t="s">
        <v>1278</v>
      </c>
      <c r="F18998" t="s">
        <v>89</v>
      </c>
      <c r="G18998" t="s">
        <v>89</v>
      </c>
      <c r="H18998" t="s">
        <v>93</v>
      </c>
    </row>
    <row r="18999" spans="1:8" x14ac:dyDescent="0.25">
      <c r="A18999" t="s">
        <v>540</v>
      </c>
      <c r="B18999" t="s">
        <v>1140</v>
      </c>
      <c r="C18999" t="s">
        <v>89</v>
      </c>
      <c r="D18999" t="s">
        <v>13698</v>
      </c>
      <c r="E18999" t="s">
        <v>1100</v>
      </c>
      <c r="F18999" t="s">
        <v>89</v>
      </c>
      <c r="G18999" t="s">
        <v>89</v>
      </c>
      <c r="H18999" t="s">
        <v>93</v>
      </c>
    </row>
    <row r="19000" spans="1:8" x14ac:dyDescent="0.25">
      <c r="A19000" t="s">
        <v>540</v>
      </c>
      <c r="B19000" t="s">
        <v>1143</v>
      </c>
      <c r="C19000" t="s">
        <v>89</v>
      </c>
      <c r="D19000" t="s">
        <v>13698</v>
      </c>
      <c r="E19000" t="s">
        <v>1205</v>
      </c>
      <c r="F19000" t="s">
        <v>89</v>
      </c>
      <c r="G19000" t="s">
        <v>89</v>
      </c>
      <c r="H19000" t="s">
        <v>93</v>
      </c>
    </row>
    <row r="19001" spans="1:8" x14ac:dyDescent="0.25">
      <c r="A19001" t="s">
        <v>540</v>
      </c>
      <c r="B19001" t="s">
        <v>1314</v>
      </c>
      <c r="C19001" t="s">
        <v>89</v>
      </c>
      <c r="D19001" t="s">
        <v>13699</v>
      </c>
      <c r="E19001" t="s">
        <v>1093</v>
      </c>
      <c r="F19001" t="s">
        <v>89</v>
      </c>
      <c r="G19001" t="s">
        <v>89</v>
      </c>
      <c r="H19001" t="s">
        <v>93</v>
      </c>
    </row>
    <row r="19002" spans="1:8" x14ac:dyDescent="0.25">
      <c r="A19002" t="s">
        <v>540</v>
      </c>
      <c r="B19002" t="s">
        <v>4992</v>
      </c>
      <c r="C19002" t="s">
        <v>89</v>
      </c>
      <c r="D19002" t="s">
        <v>13700</v>
      </c>
      <c r="E19002" t="s">
        <v>1093</v>
      </c>
      <c r="F19002" t="s">
        <v>89</v>
      </c>
      <c r="G19002" t="s">
        <v>89</v>
      </c>
      <c r="H19002" t="s">
        <v>93</v>
      </c>
    </row>
    <row r="19003" spans="1:8" x14ac:dyDescent="0.25">
      <c r="A19003" t="s">
        <v>540</v>
      </c>
      <c r="B19003" t="s">
        <v>13701</v>
      </c>
      <c r="C19003" t="s">
        <v>89</v>
      </c>
      <c r="D19003" t="s">
        <v>13702</v>
      </c>
      <c r="E19003" t="s">
        <v>1205</v>
      </c>
      <c r="F19003" t="s">
        <v>89</v>
      </c>
      <c r="G19003" t="s">
        <v>89</v>
      </c>
      <c r="H19003" t="s">
        <v>93</v>
      </c>
    </row>
    <row r="19004" spans="1:8" x14ac:dyDescent="0.25">
      <c r="A19004" t="s">
        <v>540</v>
      </c>
      <c r="B19004" t="s">
        <v>2193</v>
      </c>
      <c r="C19004" t="s">
        <v>89</v>
      </c>
      <c r="D19004" t="s">
        <v>2710</v>
      </c>
      <c r="E19004" t="s">
        <v>1395</v>
      </c>
      <c r="F19004" t="s">
        <v>89</v>
      </c>
      <c r="G19004" t="s">
        <v>89</v>
      </c>
      <c r="H19004" t="s">
        <v>93</v>
      </c>
    </row>
    <row r="19005" spans="1:8" x14ac:dyDescent="0.25">
      <c r="A19005" t="s">
        <v>540</v>
      </c>
      <c r="B19005" t="s">
        <v>2195</v>
      </c>
      <c r="C19005" t="s">
        <v>89</v>
      </c>
      <c r="D19005" t="s">
        <v>2708</v>
      </c>
      <c r="E19005" t="s">
        <v>1485</v>
      </c>
      <c r="F19005" t="s">
        <v>89</v>
      </c>
      <c r="G19005" t="s">
        <v>89</v>
      </c>
      <c r="H19005" t="s">
        <v>93</v>
      </c>
    </row>
    <row r="19006" spans="1:8" x14ac:dyDescent="0.25">
      <c r="A19006" t="s">
        <v>540</v>
      </c>
      <c r="B19006" t="s">
        <v>2191</v>
      </c>
      <c r="C19006" t="s">
        <v>89</v>
      </c>
      <c r="D19006" t="s">
        <v>13703</v>
      </c>
      <c r="E19006" t="s">
        <v>1395</v>
      </c>
      <c r="F19006" t="s">
        <v>89</v>
      </c>
      <c r="G19006" t="s">
        <v>89</v>
      </c>
      <c r="H19006" t="s">
        <v>93</v>
      </c>
    </row>
    <row r="19007" spans="1:8" x14ac:dyDescent="0.25">
      <c r="A19007" t="s">
        <v>540</v>
      </c>
      <c r="B19007" t="s">
        <v>2189</v>
      </c>
      <c r="C19007" t="s">
        <v>89</v>
      </c>
      <c r="D19007" t="s">
        <v>2709</v>
      </c>
      <c r="E19007" t="s">
        <v>1485</v>
      </c>
      <c r="F19007" t="s">
        <v>89</v>
      </c>
      <c r="G19007" t="s">
        <v>89</v>
      </c>
      <c r="H19007" t="s">
        <v>93</v>
      </c>
    </row>
    <row r="19008" spans="1:8" x14ac:dyDescent="0.25">
      <c r="A19008" t="s">
        <v>540</v>
      </c>
      <c r="B19008" t="s">
        <v>2187</v>
      </c>
      <c r="C19008" t="s">
        <v>89</v>
      </c>
      <c r="D19008" t="s">
        <v>13704</v>
      </c>
      <c r="E19008" t="s">
        <v>1148</v>
      </c>
      <c r="F19008" t="s">
        <v>89</v>
      </c>
      <c r="G19008" t="s">
        <v>89</v>
      </c>
      <c r="H19008" t="s">
        <v>93</v>
      </c>
    </row>
    <row r="19009" spans="1:8" x14ac:dyDescent="0.25">
      <c r="A19009" t="s">
        <v>540</v>
      </c>
      <c r="B19009" t="s">
        <v>2128</v>
      </c>
      <c r="C19009" t="s">
        <v>89</v>
      </c>
      <c r="D19009" t="s">
        <v>13705</v>
      </c>
      <c r="E19009" t="s">
        <v>1265</v>
      </c>
      <c r="F19009" t="s">
        <v>89</v>
      </c>
      <c r="G19009" t="s">
        <v>89</v>
      </c>
      <c r="H19009" t="s">
        <v>93</v>
      </c>
    </row>
    <row r="19010" spans="1:8" x14ac:dyDescent="0.25">
      <c r="A19010" t="s">
        <v>540</v>
      </c>
      <c r="B19010" t="s">
        <v>2504</v>
      </c>
      <c r="C19010" t="s">
        <v>89</v>
      </c>
      <c r="D19010" t="s">
        <v>13706</v>
      </c>
      <c r="E19010" t="s">
        <v>1205</v>
      </c>
      <c r="F19010" t="s">
        <v>89</v>
      </c>
      <c r="G19010" t="s">
        <v>89</v>
      </c>
      <c r="H19010" t="s">
        <v>93</v>
      </c>
    </row>
    <row r="19011" spans="1:8" x14ac:dyDescent="0.25">
      <c r="A19011" t="s">
        <v>540</v>
      </c>
      <c r="B19011" t="s">
        <v>1112</v>
      </c>
      <c r="C19011" t="s">
        <v>89</v>
      </c>
      <c r="D19011" t="s">
        <v>89</v>
      </c>
      <c r="E19011" t="s">
        <v>1235</v>
      </c>
      <c r="F19011" t="s">
        <v>89</v>
      </c>
      <c r="G19011" t="s">
        <v>89</v>
      </c>
      <c r="H19011" t="s">
        <v>93</v>
      </c>
    </row>
    <row r="19012" spans="1:8" x14ac:dyDescent="0.25">
      <c r="A19012" t="s">
        <v>540</v>
      </c>
      <c r="B19012" t="s">
        <v>1114</v>
      </c>
      <c r="C19012" t="s">
        <v>89</v>
      </c>
      <c r="D19012" t="s">
        <v>89</v>
      </c>
      <c r="E19012" t="s">
        <v>1272</v>
      </c>
      <c r="F19012" t="s">
        <v>89</v>
      </c>
      <c r="G19012" t="s">
        <v>89</v>
      </c>
      <c r="H19012" t="s">
        <v>93</v>
      </c>
    </row>
    <row r="19013" spans="1:8" x14ac:dyDescent="0.25">
      <c r="A19013" t="s">
        <v>540</v>
      </c>
      <c r="B19013" t="s">
        <v>1098</v>
      </c>
      <c r="C19013" t="s">
        <v>89</v>
      </c>
      <c r="D19013" t="s">
        <v>1682</v>
      </c>
      <c r="E19013" t="s">
        <v>1113</v>
      </c>
      <c r="F19013" t="s">
        <v>89</v>
      </c>
      <c r="G19013" t="s">
        <v>89</v>
      </c>
      <c r="H19013" t="s">
        <v>93</v>
      </c>
    </row>
    <row r="19014" spans="1:8" x14ac:dyDescent="0.25">
      <c r="A19014" t="s">
        <v>540</v>
      </c>
      <c r="B19014" t="s">
        <v>13707</v>
      </c>
      <c r="C19014" t="s">
        <v>89</v>
      </c>
      <c r="D19014" t="s">
        <v>89</v>
      </c>
      <c r="E19014" t="s">
        <v>1093</v>
      </c>
      <c r="F19014" t="s">
        <v>89</v>
      </c>
      <c r="G19014" t="s">
        <v>89</v>
      </c>
      <c r="H19014" t="s">
        <v>93</v>
      </c>
    </row>
    <row r="19015" spans="1:8" x14ac:dyDescent="0.25">
      <c r="A19015" t="s">
        <v>540</v>
      </c>
      <c r="B19015" t="s">
        <v>1799</v>
      </c>
      <c r="C19015" t="s">
        <v>89</v>
      </c>
      <c r="D19015" t="s">
        <v>13708</v>
      </c>
      <c r="E19015" t="s">
        <v>1097</v>
      </c>
      <c r="F19015" t="s">
        <v>89</v>
      </c>
      <c r="G19015" t="s">
        <v>89</v>
      </c>
      <c r="H19015" t="s">
        <v>93</v>
      </c>
    </row>
    <row r="19016" spans="1:8" x14ac:dyDescent="0.25">
      <c r="A19016" t="s">
        <v>540</v>
      </c>
      <c r="B19016" t="s">
        <v>4992</v>
      </c>
      <c r="C19016" t="s">
        <v>89</v>
      </c>
      <c r="D19016" t="s">
        <v>13700</v>
      </c>
      <c r="E19016" t="s">
        <v>1093</v>
      </c>
      <c r="F19016" t="s">
        <v>89</v>
      </c>
      <c r="G19016" t="s">
        <v>89</v>
      </c>
      <c r="H19016" t="s">
        <v>93</v>
      </c>
    </row>
    <row r="19017" spans="1:8" x14ac:dyDescent="0.25">
      <c r="A19017" t="s">
        <v>540</v>
      </c>
      <c r="B19017" t="s">
        <v>9297</v>
      </c>
      <c r="C19017" t="s">
        <v>89</v>
      </c>
      <c r="D19017" t="s">
        <v>89</v>
      </c>
      <c r="E19017" t="s">
        <v>1105</v>
      </c>
      <c r="F19017" t="s">
        <v>89</v>
      </c>
      <c r="G19017" t="s">
        <v>89</v>
      </c>
      <c r="H19017" t="s">
        <v>93</v>
      </c>
    </row>
    <row r="19018" spans="1:8" x14ac:dyDescent="0.25">
      <c r="A19018" t="s">
        <v>540</v>
      </c>
      <c r="B19018" t="s">
        <v>1805</v>
      </c>
      <c r="C19018" t="s">
        <v>89</v>
      </c>
      <c r="D19018" t="s">
        <v>89</v>
      </c>
      <c r="E19018" t="s">
        <v>1115</v>
      </c>
      <c r="F19018" t="s">
        <v>89</v>
      </c>
      <c r="G19018" t="s">
        <v>89</v>
      </c>
      <c r="H19018" t="s">
        <v>93</v>
      </c>
    </row>
    <row r="19019" spans="1:8" x14ac:dyDescent="0.25">
      <c r="A19019" t="s">
        <v>540</v>
      </c>
      <c r="B19019" t="s">
        <v>4990</v>
      </c>
      <c r="C19019" t="s">
        <v>89</v>
      </c>
      <c r="D19019" t="s">
        <v>13709</v>
      </c>
      <c r="E19019" t="s">
        <v>1105</v>
      </c>
      <c r="F19019" t="s">
        <v>89</v>
      </c>
      <c r="G19019" t="s">
        <v>89</v>
      </c>
      <c r="H19019" t="s">
        <v>93</v>
      </c>
    </row>
    <row r="19020" spans="1:8" x14ac:dyDescent="0.25">
      <c r="A19020" t="s">
        <v>540</v>
      </c>
      <c r="B19020" t="s">
        <v>1310</v>
      </c>
      <c r="C19020" t="s">
        <v>89</v>
      </c>
      <c r="D19020" t="s">
        <v>89</v>
      </c>
      <c r="E19020" t="s">
        <v>1162</v>
      </c>
      <c r="F19020" t="s">
        <v>89</v>
      </c>
      <c r="G19020" t="s">
        <v>89</v>
      </c>
      <c r="H19020" t="s">
        <v>93</v>
      </c>
    </row>
    <row r="19021" spans="1:8" x14ac:dyDescent="0.25">
      <c r="A19021" t="s">
        <v>540</v>
      </c>
      <c r="B19021" t="s">
        <v>13450</v>
      </c>
      <c r="C19021" t="s">
        <v>89</v>
      </c>
      <c r="D19021" t="s">
        <v>13699</v>
      </c>
      <c r="E19021" t="s">
        <v>1093</v>
      </c>
      <c r="F19021" t="s">
        <v>89</v>
      </c>
      <c r="G19021" t="s">
        <v>89</v>
      </c>
      <c r="H19021" t="s">
        <v>93</v>
      </c>
    </row>
    <row r="19022" spans="1:8" x14ac:dyDescent="0.25">
      <c r="A19022" t="s">
        <v>540</v>
      </c>
      <c r="B19022" t="s">
        <v>13710</v>
      </c>
      <c r="C19022" t="s">
        <v>89</v>
      </c>
      <c r="D19022" t="s">
        <v>13711</v>
      </c>
      <c r="E19022" t="s">
        <v>1102</v>
      </c>
      <c r="F19022" t="s">
        <v>89</v>
      </c>
      <c r="G19022" t="s">
        <v>89</v>
      </c>
      <c r="H19022" t="s">
        <v>93</v>
      </c>
    </row>
    <row r="19023" spans="1:8" x14ac:dyDescent="0.25">
      <c r="A19023" t="s">
        <v>540</v>
      </c>
      <c r="B19023" t="s">
        <v>3280</v>
      </c>
      <c r="C19023" t="s">
        <v>89</v>
      </c>
      <c r="D19023" t="s">
        <v>13699</v>
      </c>
      <c r="E19023" t="s">
        <v>1102</v>
      </c>
      <c r="F19023" t="s">
        <v>89</v>
      </c>
      <c r="G19023" t="s">
        <v>89</v>
      </c>
      <c r="H19023" t="s">
        <v>93</v>
      </c>
    </row>
    <row r="19024" spans="1:8" x14ac:dyDescent="0.25">
      <c r="A19024" t="s">
        <v>540</v>
      </c>
      <c r="B19024" t="s">
        <v>4999</v>
      </c>
      <c r="C19024" t="s">
        <v>89</v>
      </c>
      <c r="D19024" t="s">
        <v>13699</v>
      </c>
      <c r="E19024" t="s">
        <v>1093</v>
      </c>
      <c r="F19024" t="s">
        <v>89</v>
      </c>
      <c r="G19024" t="s">
        <v>89</v>
      </c>
      <c r="H19024" t="s">
        <v>93</v>
      </c>
    </row>
    <row r="19025" spans="1:8" x14ac:dyDescent="0.25">
      <c r="A19025" t="s">
        <v>540</v>
      </c>
      <c r="B19025" t="s">
        <v>13712</v>
      </c>
      <c r="C19025" t="s">
        <v>89</v>
      </c>
      <c r="D19025" t="s">
        <v>13699</v>
      </c>
      <c r="E19025" t="s">
        <v>1093</v>
      </c>
      <c r="F19025" t="s">
        <v>89</v>
      </c>
      <c r="G19025" t="s">
        <v>89</v>
      </c>
      <c r="H19025" t="s">
        <v>93</v>
      </c>
    </row>
    <row r="19026" spans="1:8" x14ac:dyDescent="0.25">
      <c r="A19026" t="s">
        <v>540</v>
      </c>
      <c r="B19026" t="s">
        <v>2746</v>
      </c>
      <c r="C19026" t="s">
        <v>89</v>
      </c>
      <c r="D19026" t="s">
        <v>13699</v>
      </c>
      <c r="E19026" t="s">
        <v>1093</v>
      </c>
      <c r="F19026" t="s">
        <v>89</v>
      </c>
      <c r="G19026" t="s">
        <v>89</v>
      </c>
      <c r="H19026" t="s">
        <v>93</v>
      </c>
    </row>
    <row r="19027" spans="1:8" x14ac:dyDescent="0.25">
      <c r="A19027" t="s">
        <v>540</v>
      </c>
      <c r="B19027" t="s">
        <v>1314</v>
      </c>
      <c r="C19027" t="s">
        <v>89</v>
      </c>
      <c r="D19027" t="s">
        <v>13699</v>
      </c>
      <c r="E19027" t="s">
        <v>1093</v>
      </c>
      <c r="F19027" t="s">
        <v>89</v>
      </c>
      <c r="G19027" t="s">
        <v>89</v>
      </c>
      <c r="H19027" t="s">
        <v>93</v>
      </c>
    </row>
    <row r="19028" spans="1:8" x14ac:dyDescent="0.25">
      <c r="A19028" t="s">
        <v>540</v>
      </c>
      <c r="B19028" t="s">
        <v>11285</v>
      </c>
      <c r="C19028" t="s">
        <v>89</v>
      </c>
      <c r="D19028" t="s">
        <v>13713</v>
      </c>
      <c r="E19028" t="s">
        <v>1265</v>
      </c>
      <c r="F19028" t="s">
        <v>89</v>
      </c>
      <c r="G19028" t="s">
        <v>89</v>
      </c>
      <c r="H19028" t="s">
        <v>93</v>
      </c>
    </row>
    <row r="19029" spans="1:8" x14ac:dyDescent="0.25">
      <c r="A19029" t="s">
        <v>540</v>
      </c>
      <c r="B19029" t="s">
        <v>1243</v>
      </c>
      <c r="C19029" t="s">
        <v>89</v>
      </c>
      <c r="D19029" t="s">
        <v>13713</v>
      </c>
      <c r="E19029" t="s">
        <v>1194</v>
      </c>
      <c r="F19029" t="s">
        <v>89</v>
      </c>
      <c r="G19029" t="s">
        <v>89</v>
      </c>
      <c r="H19029" t="s">
        <v>93</v>
      </c>
    </row>
    <row r="19030" spans="1:8" x14ac:dyDescent="0.25">
      <c r="A19030" t="s">
        <v>540</v>
      </c>
      <c r="B19030" t="s">
        <v>1143</v>
      </c>
      <c r="C19030" t="s">
        <v>89</v>
      </c>
      <c r="D19030" t="s">
        <v>13698</v>
      </c>
      <c r="E19030" t="s">
        <v>1205</v>
      </c>
      <c r="F19030" t="s">
        <v>89</v>
      </c>
      <c r="G19030" t="s">
        <v>89</v>
      </c>
      <c r="H19030" t="s">
        <v>93</v>
      </c>
    </row>
    <row r="19031" spans="1:8" x14ac:dyDescent="0.25">
      <c r="A19031" t="s">
        <v>540</v>
      </c>
      <c r="B19031" t="s">
        <v>1318</v>
      </c>
      <c r="C19031" t="s">
        <v>89</v>
      </c>
      <c r="D19031" t="s">
        <v>5088</v>
      </c>
      <c r="E19031" t="s">
        <v>1093</v>
      </c>
      <c r="F19031" t="s">
        <v>89</v>
      </c>
      <c r="G19031" t="s">
        <v>89</v>
      </c>
      <c r="H19031" t="s">
        <v>93</v>
      </c>
    </row>
    <row r="19032" spans="1:8" x14ac:dyDescent="0.25">
      <c r="A19032" t="s">
        <v>540</v>
      </c>
      <c r="B19032" t="s">
        <v>1140</v>
      </c>
      <c r="C19032" t="s">
        <v>89</v>
      </c>
      <c r="D19032" t="s">
        <v>13698</v>
      </c>
      <c r="E19032" t="s">
        <v>1100</v>
      </c>
      <c r="F19032" t="s">
        <v>89</v>
      </c>
      <c r="G19032" t="s">
        <v>89</v>
      </c>
      <c r="H19032" t="s">
        <v>93</v>
      </c>
    </row>
    <row r="19033" spans="1:8" x14ac:dyDescent="0.25">
      <c r="A19033" t="s">
        <v>540</v>
      </c>
      <c r="B19033" t="s">
        <v>2751</v>
      </c>
      <c r="C19033" t="s">
        <v>89</v>
      </c>
      <c r="D19033" t="s">
        <v>6731</v>
      </c>
      <c r="E19033" t="s">
        <v>1278</v>
      </c>
      <c r="F19033" t="s">
        <v>89</v>
      </c>
      <c r="G19033" t="s">
        <v>89</v>
      </c>
      <c r="H19033" t="s">
        <v>93</v>
      </c>
    </row>
    <row r="19034" spans="1:8" x14ac:dyDescent="0.25">
      <c r="A19034" t="s">
        <v>540</v>
      </c>
      <c r="B19034" t="s">
        <v>1325</v>
      </c>
      <c r="C19034" t="s">
        <v>89</v>
      </c>
      <c r="D19034" t="s">
        <v>13714</v>
      </c>
      <c r="E19034" t="s">
        <v>1142</v>
      </c>
      <c r="F19034" t="s">
        <v>89</v>
      </c>
      <c r="G19034" t="s">
        <v>89</v>
      </c>
      <c r="H19034" t="s">
        <v>93</v>
      </c>
    </row>
    <row r="19035" spans="1:8" x14ac:dyDescent="0.25">
      <c r="A19035" t="s">
        <v>540</v>
      </c>
      <c r="B19035" t="s">
        <v>1714</v>
      </c>
      <c r="C19035" t="s">
        <v>89</v>
      </c>
      <c r="D19035" t="s">
        <v>6726</v>
      </c>
      <c r="E19035" t="s">
        <v>1278</v>
      </c>
      <c r="F19035" t="s">
        <v>89</v>
      </c>
      <c r="G19035" t="s">
        <v>89</v>
      </c>
      <c r="H19035" t="s">
        <v>93</v>
      </c>
    </row>
    <row r="19036" spans="1:8" x14ac:dyDescent="0.25">
      <c r="A19036" t="s">
        <v>540</v>
      </c>
      <c r="B19036" t="s">
        <v>12283</v>
      </c>
      <c r="C19036" t="s">
        <v>89</v>
      </c>
      <c r="D19036" t="s">
        <v>13715</v>
      </c>
      <c r="E19036" t="s">
        <v>1194</v>
      </c>
      <c r="F19036" t="s">
        <v>89</v>
      </c>
      <c r="G19036" t="s">
        <v>89</v>
      </c>
      <c r="H19036" t="s">
        <v>93</v>
      </c>
    </row>
    <row r="19037" spans="1:8" x14ac:dyDescent="0.25">
      <c r="A19037" t="s">
        <v>540</v>
      </c>
      <c r="B19037" t="s">
        <v>4985</v>
      </c>
      <c r="C19037" t="s">
        <v>89</v>
      </c>
      <c r="D19037" t="s">
        <v>13716</v>
      </c>
      <c r="E19037" t="s">
        <v>1094</v>
      </c>
      <c r="F19037" t="s">
        <v>89</v>
      </c>
      <c r="G19037" t="s">
        <v>89</v>
      </c>
      <c r="H19037" t="s">
        <v>93</v>
      </c>
    </row>
    <row r="19038" spans="1:8" x14ac:dyDescent="0.25">
      <c r="A19038" t="s">
        <v>540</v>
      </c>
      <c r="B19038" t="s">
        <v>3287</v>
      </c>
      <c r="C19038" t="s">
        <v>89</v>
      </c>
      <c r="D19038" t="s">
        <v>13717</v>
      </c>
      <c r="E19038" t="s">
        <v>1093</v>
      </c>
      <c r="F19038" t="s">
        <v>89</v>
      </c>
      <c r="G19038" t="s">
        <v>89</v>
      </c>
      <c r="H19038" t="s">
        <v>93</v>
      </c>
    </row>
    <row r="19039" spans="1:8" x14ac:dyDescent="0.25">
      <c r="A19039" t="s">
        <v>540</v>
      </c>
      <c r="B19039" t="s">
        <v>1149</v>
      </c>
      <c r="C19039" t="s">
        <v>89</v>
      </c>
      <c r="D19039" t="s">
        <v>13717</v>
      </c>
      <c r="E19039" t="s">
        <v>1142</v>
      </c>
      <c r="F19039" t="s">
        <v>89</v>
      </c>
      <c r="G19039" t="s">
        <v>89</v>
      </c>
      <c r="H19039" t="s">
        <v>93</v>
      </c>
    </row>
    <row r="19040" spans="1:8" x14ac:dyDescent="0.25">
      <c r="A19040" t="s">
        <v>540</v>
      </c>
      <c r="B19040" t="s">
        <v>1382</v>
      </c>
      <c r="C19040" t="s">
        <v>89</v>
      </c>
      <c r="D19040" t="s">
        <v>89</v>
      </c>
      <c r="E19040" t="s">
        <v>1135</v>
      </c>
      <c r="F19040" t="s">
        <v>89</v>
      </c>
      <c r="G19040" t="s">
        <v>89</v>
      </c>
      <c r="H19040" t="s">
        <v>93</v>
      </c>
    </row>
    <row r="19041" spans="1:8" x14ac:dyDescent="0.25">
      <c r="A19041" t="s">
        <v>540</v>
      </c>
      <c r="B19041" t="s">
        <v>1197</v>
      </c>
      <c r="C19041" t="s">
        <v>89</v>
      </c>
      <c r="D19041" t="s">
        <v>89</v>
      </c>
      <c r="E19041" t="s">
        <v>1135</v>
      </c>
      <c r="F19041" t="s">
        <v>89</v>
      </c>
      <c r="G19041" t="s">
        <v>89</v>
      </c>
      <c r="H19041" t="s">
        <v>93</v>
      </c>
    </row>
    <row r="19042" spans="1:8" x14ac:dyDescent="0.25">
      <c r="A19042" t="s">
        <v>540</v>
      </c>
      <c r="B19042" t="s">
        <v>4257</v>
      </c>
      <c r="C19042" t="s">
        <v>89</v>
      </c>
      <c r="D19042" t="s">
        <v>89</v>
      </c>
      <c r="E19042" t="s">
        <v>1105</v>
      </c>
      <c r="F19042" t="s">
        <v>89</v>
      </c>
      <c r="G19042" t="s">
        <v>89</v>
      </c>
      <c r="H19042" t="s">
        <v>93</v>
      </c>
    </row>
    <row r="19043" spans="1:8" x14ac:dyDescent="0.25">
      <c r="A19043" t="s">
        <v>540</v>
      </c>
      <c r="B19043" t="s">
        <v>1385</v>
      </c>
      <c r="C19043" t="s">
        <v>89</v>
      </c>
      <c r="D19043" t="s">
        <v>89</v>
      </c>
      <c r="E19043" t="s">
        <v>1135</v>
      </c>
      <c r="F19043" t="s">
        <v>89</v>
      </c>
      <c r="G19043" t="s">
        <v>89</v>
      </c>
      <c r="H19043" t="s">
        <v>93</v>
      </c>
    </row>
    <row r="19044" spans="1:8" x14ac:dyDescent="0.25">
      <c r="A19044" t="s">
        <v>540</v>
      </c>
      <c r="B19044" t="s">
        <v>1649</v>
      </c>
      <c r="C19044" t="s">
        <v>89</v>
      </c>
      <c r="D19044" t="s">
        <v>89</v>
      </c>
      <c r="E19044" t="s">
        <v>1272</v>
      </c>
      <c r="F19044" t="s">
        <v>89</v>
      </c>
      <c r="G19044" t="s">
        <v>89</v>
      </c>
      <c r="H19044" t="s">
        <v>93</v>
      </c>
    </row>
    <row r="19045" spans="1:8" x14ac:dyDescent="0.25">
      <c r="A19045" t="s">
        <v>540</v>
      </c>
      <c r="B19045" t="s">
        <v>13718</v>
      </c>
      <c r="C19045" t="s">
        <v>89</v>
      </c>
      <c r="D19045" t="s">
        <v>13719</v>
      </c>
      <c r="E19045" t="s">
        <v>1100</v>
      </c>
      <c r="F19045" t="s">
        <v>89</v>
      </c>
      <c r="G19045" t="s">
        <v>89</v>
      </c>
      <c r="H19045" t="s">
        <v>93</v>
      </c>
    </row>
    <row r="19046" spans="1:8" x14ac:dyDescent="0.25">
      <c r="A19046" t="s">
        <v>540</v>
      </c>
      <c r="B19046" t="s">
        <v>2260</v>
      </c>
      <c r="C19046" t="s">
        <v>89</v>
      </c>
      <c r="D19046" t="s">
        <v>5445</v>
      </c>
      <c r="E19046" t="s">
        <v>1105</v>
      </c>
      <c r="F19046" t="s">
        <v>89</v>
      </c>
      <c r="G19046" t="s">
        <v>89</v>
      </c>
      <c r="H19046" t="s">
        <v>93</v>
      </c>
    </row>
    <row r="19047" spans="1:8" x14ac:dyDescent="0.25">
      <c r="A19047" t="s">
        <v>540</v>
      </c>
      <c r="B19047" t="s">
        <v>2258</v>
      </c>
      <c r="C19047" t="s">
        <v>89</v>
      </c>
      <c r="D19047" t="s">
        <v>3288</v>
      </c>
      <c r="E19047" t="s">
        <v>1119</v>
      </c>
      <c r="F19047" t="s">
        <v>89</v>
      </c>
      <c r="G19047" t="s">
        <v>89</v>
      </c>
      <c r="H19047" t="s">
        <v>93</v>
      </c>
    </row>
    <row r="19048" spans="1:8" x14ac:dyDescent="0.25">
      <c r="A19048" t="s">
        <v>540</v>
      </c>
      <c r="B19048" t="s">
        <v>1130</v>
      </c>
      <c r="C19048" t="s">
        <v>89</v>
      </c>
      <c r="D19048" t="s">
        <v>89</v>
      </c>
      <c r="E19048" t="s">
        <v>1286</v>
      </c>
      <c r="F19048" t="s">
        <v>89</v>
      </c>
      <c r="G19048" t="s">
        <v>89</v>
      </c>
      <c r="H19048" t="s">
        <v>93</v>
      </c>
    </row>
    <row r="19049" spans="1:8" x14ac:dyDescent="0.25">
      <c r="A19049" t="s">
        <v>540</v>
      </c>
      <c r="B19049" t="s">
        <v>1727</v>
      </c>
      <c r="C19049" t="s">
        <v>89</v>
      </c>
      <c r="D19049" t="s">
        <v>89</v>
      </c>
      <c r="E19049" t="s">
        <v>1218</v>
      </c>
      <c r="F19049" t="s">
        <v>89</v>
      </c>
      <c r="G19049" t="s">
        <v>89</v>
      </c>
      <c r="H19049" t="s">
        <v>93</v>
      </c>
    </row>
    <row r="19050" spans="1:8" x14ac:dyDescent="0.25">
      <c r="A19050" t="s">
        <v>540</v>
      </c>
      <c r="B19050" t="s">
        <v>1730</v>
      </c>
      <c r="C19050" t="s">
        <v>89</v>
      </c>
      <c r="D19050" t="s">
        <v>89</v>
      </c>
      <c r="E19050" t="s">
        <v>1233</v>
      </c>
      <c r="F19050" t="s">
        <v>89</v>
      </c>
      <c r="G19050" t="s">
        <v>89</v>
      </c>
      <c r="H19050" t="s">
        <v>93</v>
      </c>
    </row>
    <row r="19051" spans="1:8" x14ac:dyDescent="0.25">
      <c r="A19051" t="s">
        <v>540</v>
      </c>
      <c r="B19051" t="s">
        <v>1728</v>
      </c>
      <c r="C19051" t="s">
        <v>89</v>
      </c>
      <c r="D19051" t="s">
        <v>89</v>
      </c>
      <c r="E19051" t="s">
        <v>1218</v>
      </c>
      <c r="F19051" t="s">
        <v>89</v>
      </c>
      <c r="G19051" t="s">
        <v>89</v>
      </c>
      <c r="H19051" t="s">
        <v>93</v>
      </c>
    </row>
    <row r="19052" spans="1:8" x14ac:dyDescent="0.25">
      <c r="A19052" t="s">
        <v>540</v>
      </c>
      <c r="B19052" t="s">
        <v>1729</v>
      </c>
      <c r="C19052" t="s">
        <v>89</v>
      </c>
      <c r="D19052" t="s">
        <v>89</v>
      </c>
      <c r="E19052" t="s">
        <v>1218</v>
      </c>
      <c r="F19052" t="s">
        <v>89</v>
      </c>
      <c r="G19052" t="s">
        <v>89</v>
      </c>
      <c r="H19052" t="s">
        <v>93</v>
      </c>
    </row>
    <row r="19053" spans="1:8" x14ac:dyDescent="0.25">
      <c r="A19053" t="s">
        <v>540</v>
      </c>
      <c r="B19053" t="s">
        <v>1232</v>
      </c>
      <c r="C19053" t="s">
        <v>89</v>
      </c>
      <c r="D19053" t="s">
        <v>89</v>
      </c>
      <c r="E19053" t="s">
        <v>1233</v>
      </c>
      <c r="F19053" t="s">
        <v>89</v>
      </c>
      <c r="G19053" t="s">
        <v>89</v>
      </c>
      <c r="H19053" t="s">
        <v>93</v>
      </c>
    </row>
    <row r="19054" spans="1:8" x14ac:dyDescent="0.25">
      <c r="A19054" t="s">
        <v>540</v>
      </c>
      <c r="B19054" t="s">
        <v>1198</v>
      </c>
      <c r="C19054" t="s">
        <v>89</v>
      </c>
      <c r="D19054" t="s">
        <v>89</v>
      </c>
      <c r="E19054" t="s">
        <v>1218</v>
      </c>
      <c r="F19054" t="s">
        <v>89</v>
      </c>
      <c r="G19054" t="s">
        <v>89</v>
      </c>
      <c r="H19054" t="s">
        <v>93</v>
      </c>
    </row>
    <row r="19055" spans="1:8" x14ac:dyDescent="0.25">
      <c r="A19055" t="s">
        <v>540</v>
      </c>
      <c r="B19055" t="s">
        <v>1726</v>
      </c>
      <c r="C19055" t="s">
        <v>89</v>
      </c>
      <c r="D19055" t="s">
        <v>89</v>
      </c>
      <c r="E19055" t="s">
        <v>1218</v>
      </c>
      <c r="F19055" t="s">
        <v>89</v>
      </c>
      <c r="G19055" t="s">
        <v>89</v>
      </c>
      <c r="H19055" t="s">
        <v>93</v>
      </c>
    </row>
    <row r="19056" spans="1:8" x14ac:dyDescent="0.25">
      <c r="A19056" t="s">
        <v>540</v>
      </c>
      <c r="B19056" t="s">
        <v>1334</v>
      </c>
      <c r="C19056" t="s">
        <v>89</v>
      </c>
      <c r="D19056" t="s">
        <v>89</v>
      </c>
      <c r="E19056" t="s">
        <v>1218</v>
      </c>
      <c r="F19056" t="s">
        <v>89</v>
      </c>
      <c r="G19056" t="s">
        <v>89</v>
      </c>
      <c r="H19056" t="s">
        <v>93</v>
      </c>
    </row>
    <row r="19057" spans="1:8" x14ac:dyDescent="0.25">
      <c r="A19057" t="s">
        <v>540</v>
      </c>
      <c r="B19057" t="s">
        <v>1132</v>
      </c>
      <c r="C19057" t="s">
        <v>89</v>
      </c>
      <c r="D19057" t="s">
        <v>89</v>
      </c>
      <c r="E19057" t="s">
        <v>1221</v>
      </c>
      <c r="F19057" t="s">
        <v>89</v>
      </c>
      <c r="G19057" t="s">
        <v>89</v>
      </c>
      <c r="H19057" t="s">
        <v>93</v>
      </c>
    </row>
    <row r="19058" spans="1:8" x14ac:dyDescent="0.25">
      <c r="A19058" t="s">
        <v>540</v>
      </c>
      <c r="B19058" t="s">
        <v>1333</v>
      </c>
      <c r="C19058" t="s">
        <v>89</v>
      </c>
      <c r="D19058" t="s">
        <v>89</v>
      </c>
      <c r="E19058" t="s">
        <v>1218</v>
      </c>
      <c r="F19058" t="s">
        <v>89</v>
      </c>
      <c r="G19058" t="s">
        <v>89</v>
      </c>
      <c r="H19058" t="s">
        <v>93</v>
      </c>
    </row>
    <row r="19059" spans="1:8" x14ac:dyDescent="0.25">
      <c r="A19059" t="s">
        <v>540</v>
      </c>
      <c r="B19059" t="s">
        <v>1219</v>
      </c>
      <c r="C19059" t="s">
        <v>89</v>
      </c>
      <c r="D19059" t="s">
        <v>89</v>
      </c>
      <c r="E19059" t="s">
        <v>1131</v>
      </c>
      <c r="F19059" t="s">
        <v>89</v>
      </c>
      <c r="G19059" t="s">
        <v>89</v>
      </c>
      <c r="H19059" t="s">
        <v>93</v>
      </c>
    </row>
    <row r="19060" spans="1:8" x14ac:dyDescent="0.25">
      <c r="A19060" t="s">
        <v>540</v>
      </c>
      <c r="B19060" t="s">
        <v>1138</v>
      </c>
      <c r="C19060" t="s">
        <v>89</v>
      </c>
      <c r="D19060" t="s">
        <v>89</v>
      </c>
      <c r="E19060" t="s">
        <v>1139</v>
      </c>
      <c r="F19060" t="s">
        <v>89</v>
      </c>
      <c r="G19060" t="s">
        <v>89</v>
      </c>
      <c r="H19060" t="s">
        <v>93</v>
      </c>
    </row>
    <row r="19061" spans="1:8" x14ac:dyDescent="0.25">
      <c r="A19061" t="s">
        <v>541</v>
      </c>
      <c r="B19061" t="s">
        <v>13720</v>
      </c>
      <c r="C19061" t="s">
        <v>89</v>
      </c>
      <c r="D19061" t="s">
        <v>13721</v>
      </c>
      <c r="E19061" t="s">
        <v>1742</v>
      </c>
      <c r="F19061" t="s">
        <v>89</v>
      </c>
      <c r="G19061" t="s">
        <v>89</v>
      </c>
      <c r="H19061" t="s">
        <v>93</v>
      </c>
    </row>
    <row r="19062" spans="1:8" x14ac:dyDescent="0.25">
      <c r="A19062" t="s">
        <v>541</v>
      </c>
      <c r="B19062" t="s">
        <v>11810</v>
      </c>
      <c r="C19062" t="s">
        <v>89</v>
      </c>
      <c r="D19062" t="s">
        <v>13722</v>
      </c>
      <c r="E19062" t="s">
        <v>1160</v>
      </c>
      <c r="F19062" t="s">
        <v>89</v>
      </c>
      <c r="G19062" t="s">
        <v>89</v>
      </c>
      <c r="H19062" t="s">
        <v>93</v>
      </c>
    </row>
    <row r="19063" spans="1:8" x14ac:dyDescent="0.25">
      <c r="A19063" t="s">
        <v>541</v>
      </c>
      <c r="B19063" t="s">
        <v>13723</v>
      </c>
      <c r="C19063" t="s">
        <v>89</v>
      </c>
      <c r="D19063" t="s">
        <v>13724</v>
      </c>
      <c r="E19063" t="s">
        <v>1401</v>
      </c>
      <c r="F19063" t="s">
        <v>89</v>
      </c>
      <c r="G19063" t="s">
        <v>89</v>
      </c>
      <c r="H19063" t="s">
        <v>93</v>
      </c>
    </row>
    <row r="19064" spans="1:8" x14ac:dyDescent="0.25">
      <c r="A19064" t="s">
        <v>541</v>
      </c>
      <c r="B19064" t="s">
        <v>3997</v>
      </c>
      <c r="C19064" t="s">
        <v>89</v>
      </c>
      <c r="D19064" t="s">
        <v>13725</v>
      </c>
      <c r="E19064" t="s">
        <v>1102</v>
      </c>
      <c r="F19064" t="s">
        <v>89</v>
      </c>
      <c r="G19064" t="s">
        <v>89</v>
      </c>
      <c r="H19064" t="s">
        <v>93</v>
      </c>
    </row>
    <row r="19065" spans="1:8" x14ac:dyDescent="0.25">
      <c r="A19065" t="s">
        <v>541</v>
      </c>
      <c r="B19065" t="s">
        <v>3035</v>
      </c>
      <c r="C19065" t="s">
        <v>89</v>
      </c>
      <c r="D19065" t="s">
        <v>13726</v>
      </c>
      <c r="E19065" t="s">
        <v>1207</v>
      </c>
      <c r="F19065" t="s">
        <v>89</v>
      </c>
      <c r="G19065" t="s">
        <v>89</v>
      </c>
      <c r="H19065" t="s">
        <v>93</v>
      </c>
    </row>
    <row r="19066" spans="1:8" x14ac:dyDescent="0.25">
      <c r="A19066" t="s">
        <v>541</v>
      </c>
      <c r="B19066" t="s">
        <v>13727</v>
      </c>
      <c r="C19066" t="s">
        <v>89</v>
      </c>
      <c r="D19066" t="s">
        <v>13728</v>
      </c>
      <c r="E19066" t="s">
        <v>13729</v>
      </c>
      <c r="F19066" t="s">
        <v>89</v>
      </c>
      <c r="G19066" t="s">
        <v>89</v>
      </c>
      <c r="H19066" t="s">
        <v>93</v>
      </c>
    </row>
    <row r="19067" spans="1:8" x14ac:dyDescent="0.25">
      <c r="A19067" t="s">
        <v>541</v>
      </c>
      <c r="B19067" t="s">
        <v>7392</v>
      </c>
      <c r="C19067" t="s">
        <v>89</v>
      </c>
      <c r="D19067" t="s">
        <v>13730</v>
      </c>
      <c r="E19067" t="s">
        <v>13731</v>
      </c>
      <c r="F19067" t="s">
        <v>89</v>
      </c>
      <c r="G19067" t="s">
        <v>89</v>
      </c>
      <c r="H19067" t="s">
        <v>93</v>
      </c>
    </row>
    <row r="19068" spans="1:8" x14ac:dyDescent="0.25">
      <c r="A19068" t="s">
        <v>541</v>
      </c>
      <c r="B19068" t="s">
        <v>3997</v>
      </c>
      <c r="C19068" t="s">
        <v>89</v>
      </c>
      <c r="D19068" t="s">
        <v>13725</v>
      </c>
      <c r="E19068" t="s">
        <v>1102</v>
      </c>
      <c r="F19068" t="s">
        <v>89</v>
      </c>
      <c r="G19068" t="s">
        <v>89</v>
      </c>
      <c r="H19068" t="s">
        <v>93</v>
      </c>
    </row>
    <row r="19069" spans="1:8" x14ac:dyDescent="0.25">
      <c r="A19069" t="s">
        <v>541</v>
      </c>
      <c r="B19069" t="s">
        <v>1325</v>
      </c>
      <c r="C19069" t="s">
        <v>89</v>
      </c>
      <c r="D19069" t="s">
        <v>13732</v>
      </c>
      <c r="E19069" t="s">
        <v>1742</v>
      </c>
      <c r="F19069" t="s">
        <v>89</v>
      </c>
      <c r="G19069" t="s">
        <v>89</v>
      </c>
      <c r="H19069" t="s">
        <v>93</v>
      </c>
    </row>
    <row r="19070" spans="1:8" x14ac:dyDescent="0.25">
      <c r="A19070" t="s">
        <v>541</v>
      </c>
      <c r="B19070" t="s">
        <v>3035</v>
      </c>
      <c r="C19070" t="s">
        <v>89</v>
      </c>
      <c r="D19070" t="s">
        <v>13726</v>
      </c>
      <c r="E19070" t="s">
        <v>1207</v>
      </c>
      <c r="F19070" t="s">
        <v>89</v>
      </c>
      <c r="G19070" t="s">
        <v>89</v>
      </c>
      <c r="H19070" t="s">
        <v>93</v>
      </c>
    </row>
    <row r="19071" spans="1:8" x14ac:dyDescent="0.25">
      <c r="A19071" t="s">
        <v>541</v>
      </c>
      <c r="B19071" t="s">
        <v>13733</v>
      </c>
      <c r="C19071" t="s">
        <v>89</v>
      </c>
      <c r="D19071" t="s">
        <v>13734</v>
      </c>
      <c r="E19071" t="s">
        <v>1207</v>
      </c>
      <c r="F19071" t="s">
        <v>89</v>
      </c>
      <c r="G19071" t="s">
        <v>89</v>
      </c>
      <c r="H19071" t="s">
        <v>93</v>
      </c>
    </row>
    <row r="19072" spans="1:8" x14ac:dyDescent="0.25">
      <c r="A19072" t="s">
        <v>541</v>
      </c>
      <c r="B19072" t="s">
        <v>3482</v>
      </c>
      <c r="C19072" t="s">
        <v>89</v>
      </c>
      <c r="D19072" t="s">
        <v>13735</v>
      </c>
      <c r="E19072" t="s">
        <v>1180</v>
      </c>
      <c r="F19072" t="s">
        <v>89</v>
      </c>
      <c r="G19072" t="s">
        <v>89</v>
      </c>
      <c r="H19072" t="s">
        <v>93</v>
      </c>
    </row>
    <row r="19073" spans="1:8" x14ac:dyDescent="0.25">
      <c r="A19073" t="s">
        <v>541</v>
      </c>
      <c r="B19073" t="s">
        <v>13720</v>
      </c>
      <c r="C19073" t="s">
        <v>89</v>
      </c>
      <c r="D19073" t="s">
        <v>13721</v>
      </c>
      <c r="E19073" t="s">
        <v>1742</v>
      </c>
      <c r="F19073" t="s">
        <v>89</v>
      </c>
      <c r="G19073" t="s">
        <v>89</v>
      </c>
      <c r="H19073" t="s">
        <v>93</v>
      </c>
    </row>
    <row r="19074" spans="1:8" x14ac:dyDescent="0.25">
      <c r="A19074" t="s">
        <v>541</v>
      </c>
      <c r="B19074" t="s">
        <v>13736</v>
      </c>
      <c r="C19074" t="s">
        <v>89</v>
      </c>
      <c r="D19074" t="s">
        <v>13737</v>
      </c>
      <c r="E19074" t="s">
        <v>1180</v>
      </c>
      <c r="F19074" t="s">
        <v>89</v>
      </c>
      <c r="G19074" t="s">
        <v>89</v>
      </c>
      <c r="H19074" t="s">
        <v>93</v>
      </c>
    </row>
    <row r="19075" spans="1:8" x14ac:dyDescent="0.25">
      <c r="A19075" t="s">
        <v>541</v>
      </c>
      <c r="B19075" t="s">
        <v>2751</v>
      </c>
      <c r="C19075" t="s">
        <v>89</v>
      </c>
      <c r="D19075" t="s">
        <v>13738</v>
      </c>
      <c r="E19075" t="s">
        <v>1258</v>
      </c>
      <c r="F19075" t="s">
        <v>89</v>
      </c>
      <c r="G19075" t="s">
        <v>89</v>
      </c>
      <c r="H19075" t="s">
        <v>93</v>
      </c>
    </row>
    <row r="19076" spans="1:8" x14ac:dyDescent="0.25">
      <c r="A19076" t="s">
        <v>541</v>
      </c>
      <c r="B19076" t="s">
        <v>13739</v>
      </c>
      <c r="C19076" t="s">
        <v>89</v>
      </c>
      <c r="D19076" t="s">
        <v>13740</v>
      </c>
      <c r="E19076" t="s">
        <v>1742</v>
      </c>
      <c r="F19076" t="s">
        <v>89</v>
      </c>
      <c r="G19076" t="s">
        <v>89</v>
      </c>
      <c r="H19076" t="s">
        <v>93</v>
      </c>
    </row>
    <row r="19077" spans="1:8" x14ac:dyDescent="0.25">
      <c r="A19077" t="s">
        <v>541</v>
      </c>
      <c r="B19077" t="s">
        <v>13741</v>
      </c>
      <c r="C19077" t="s">
        <v>89</v>
      </c>
      <c r="D19077" t="s">
        <v>13742</v>
      </c>
      <c r="E19077" t="s">
        <v>1524</v>
      </c>
      <c r="F19077" t="s">
        <v>89</v>
      </c>
      <c r="G19077" t="s">
        <v>89</v>
      </c>
      <c r="H19077" t="s">
        <v>93</v>
      </c>
    </row>
    <row r="19078" spans="1:8" x14ac:dyDescent="0.25">
      <c r="A19078" t="s">
        <v>541</v>
      </c>
      <c r="B19078" t="s">
        <v>7423</v>
      </c>
      <c r="C19078" t="s">
        <v>89</v>
      </c>
      <c r="D19078" t="s">
        <v>13743</v>
      </c>
      <c r="E19078" t="s">
        <v>1258</v>
      </c>
      <c r="F19078" t="s">
        <v>89</v>
      </c>
      <c r="G19078" t="s">
        <v>89</v>
      </c>
      <c r="H19078" t="s">
        <v>93</v>
      </c>
    </row>
    <row r="19079" spans="1:8" x14ac:dyDescent="0.25">
      <c r="A19079" t="s">
        <v>541</v>
      </c>
      <c r="B19079" t="s">
        <v>13744</v>
      </c>
      <c r="C19079" t="s">
        <v>89</v>
      </c>
      <c r="D19079" t="s">
        <v>13745</v>
      </c>
      <c r="E19079" t="s">
        <v>1742</v>
      </c>
      <c r="F19079" t="s">
        <v>89</v>
      </c>
      <c r="G19079" t="s">
        <v>89</v>
      </c>
      <c r="H19079" t="s">
        <v>93</v>
      </c>
    </row>
    <row r="19080" spans="1:8" x14ac:dyDescent="0.25">
      <c r="A19080" t="s">
        <v>541</v>
      </c>
      <c r="B19080" t="s">
        <v>13746</v>
      </c>
      <c r="C19080" t="s">
        <v>89</v>
      </c>
      <c r="D19080" t="s">
        <v>13747</v>
      </c>
      <c r="E19080" t="s">
        <v>1395</v>
      </c>
      <c r="F19080" t="s">
        <v>89</v>
      </c>
      <c r="G19080" t="s">
        <v>89</v>
      </c>
      <c r="H19080" t="s">
        <v>93</v>
      </c>
    </row>
    <row r="19081" spans="1:8" x14ac:dyDescent="0.25">
      <c r="A19081" t="s">
        <v>541</v>
      </c>
      <c r="B19081" t="s">
        <v>11810</v>
      </c>
      <c r="C19081" t="s">
        <v>89</v>
      </c>
      <c r="D19081" t="s">
        <v>13722</v>
      </c>
      <c r="E19081" t="s">
        <v>1160</v>
      </c>
      <c r="F19081" t="s">
        <v>89</v>
      </c>
      <c r="G19081" t="s">
        <v>89</v>
      </c>
      <c r="H19081" t="s">
        <v>93</v>
      </c>
    </row>
    <row r="19082" spans="1:8" x14ac:dyDescent="0.25">
      <c r="A19082" t="s">
        <v>541</v>
      </c>
      <c r="B19082" t="s">
        <v>13723</v>
      </c>
      <c r="C19082" t="s">
        <v>89</v>
      </c>
      <c r="D19082" t="s">
        <v>13724</v>
      </c>
      <c r="E19082" t="s">
        <v>1401</v>
      </c>
      <c r="F19082" t="s">
        <v>89</v>
      </c>
      <c r="G19082" t="s">
        <v>89</v>
      </c>
      <c r="H19082" t="s">
        <v>93</v>
      </c>
    </row>
    <row r="19083" spans="1:8" x14ac:dyDescent="0.25">
      <c r="A19083" t="s">
        <v>541</v>
      </c>
      <c r="B19083" t="s">
        <v>13748</v>
      </c>
      <c r="C19083" t="s">
        <v>89</v>
      </c>
      <c r="D19083" t="s">
        <v>13749</v>
      </c>
      <c r="E19083" t="s">
        <v>2925</v>
      </c>
      <c r="F19083" t="s">
        <v>89</v>
      </c>
      <c r="G19083" t="s">
        <v>89</v>
      </c>
      <c r="H19083" t="s">
        <v>93</v>
      </c>
    </row>
    <row r="19084" spans="1:8" x14ac:dyDescent="0.25">
      <c r="A19084" t="s">
        <v>541</v>
      </c>
      <c r="B19084" t="s">
        <v>13750</v>
      </c>
      <c r="C19084" t="s">
        <v>89</v>
      </c>
      <c r="D19084" t="s">
        <v>13751</v>
      </c>
      <c r="E19084" t="s">
        <v>1094</v>
      </c>
      <c r="F19084" t="s">
        <v>89</v>
      </c>
      <c r="G19084" t="s">
        <v>89</v>
      </c>
      <c r="H19084" t="s">
        <v>93</v>
      </c>
    </row>
    <row r="19085" spans="1:8" x14ac:dyDescent="0.25">
      <c r="A19085" t="s">
        <v>541</v>
      </c>
      <c r="B19085" t="s">
        <v>13752</v>
      </c>
      <c r="C19085" t="s">
        <v>89</v>
      </c>
      <c r="D19085" t="s">
        <v>13753</v>
      </c>
      <c r="E19085" t="s">
        <v>1148</v>
      </c>
      <c r="F19085" t="s">
        <v>89</v>
      </c>
      <c r="G19085" t="s">
        <v>89</v>
      </c>
      <c r="H19085" t="s">
        <v>93</v>
      </c>
    </row>
    <row r="19086" spans="1:8" x14ac:dyDescent="0.25">
      <c r="A19086" t="s">
        <v>541</v>
      </c>
      <c r="B19086" t="s">
        <v>13754</v>
      </c>
      <c r="C19086" t="s">
        <v>89</v>
      </c>
      <c r="D19086" t="s">
        <v>13755</v>
      </c>
      <c r="E19086" t="s">
        <v>1160</v>
      </c>
      <c r="F19086" t="s">
        <v>89</v>
      </c>
      <c r="G19086" t="s">
        <v>89</v>
      </c>
      <c r="H19086" t="s">
        <v>93</v>
      </c>
    </row>
    <row r="19087" spans="1:8" x14ac:dyDescent="0.25">
      <c r="A19087" t="s">
        <v>541</v>
      </c>
      <c r="B19087" t="s">
        <v>13756</v>
      </c>
      <c r="C19087" t="s">
        <v>89</v>
      </c>
      <c r="D19087" t="s">
        <v>13757</v>
      </c>
      <c r="E19087" t="s">
        <v>1160</v>
      </c>
      <c r="F19087" t="s">
        <v>89</v>
      </c>
      <c r="G19087" t="s">
        <v>89</v>
      </c>
      <c r="H19087" t="s">
        <v>93</v>
      </c>
    </row>
    <row r="19088" spans="1:8" x14ac:dyDescent="0.25">
      <c r="A19088" t="s">
        <v>541</v>
      </c>
      <c r="B19088" t="s">
        <v>5778</v>
      </c>
      <c r="C19088" t="s">
        <v>89</v>
      </c>
      <c r="D19088" t="s">
        <v>13758</v>
      </c>
      <c r="E19088" t="s">
        <v>1258</v>
      </c>
      <c r="F19088" t="s">
        <v>89</v>
      </c>
      <c r="G19088" t="s">
        <v>89</v>
      </c>
      <c r="H19088" t="s">
        <v>93</v>
      </c>
    </row>
    <row r="19089" spans="1:8" x14ac:dyDescent="0.25">
      <c r="A19089" t="s">
        <v>541</v>
      </c>
      <c r="B19089" t="s">
        <v>7437</v>
      </c>
      <c r="C19089" t="s">
        <v>89</v>
      </c>
      <c r="D19089" t="s">
        <v>13759</v>
      </c>
      <c r="E19089" t="s">
        <v>2169</v>
      </c>
      <c r="F19089" t="s">
        <v>89</v>
      </c>
      <c r="G19089" t="s">
        <v>89</v>
      </c>
      <c r="H19089" t="s">
        <v>93</v>
      </c>
    </row>
    <row r="19090" spans="1:8" x14ac:dyDescent="0.25">
      <c r="A19090" t="s">
        <v>541</v>
      </c>
      <c r="B19090" t="s">
        <v>2260</v>
      </c>
      <c r="C19090" t="s">
        <v>89</v>
      </c>
      <c r="D19090" t="s">
        <v>13760</v>
      </c>
      <c r="E19090" t="s">
        <v>1102</v>
      </c>
      <c r="F19090" t="s">
        <v>89</v>
      </c>
      <c r="G19090" t="s">
        <v>89</v>
      </c>
      <c r="H19090" t="s">
        <v>93</v>
      </c>
    </row>
    <row r="19091" spans="1:8" x14ac:dyDescent="0.25">
      <c r="A19091" t="s">
        <v>541</v>
      </c>
      <c r="B19091" t="s">
        <v>2537</v>
      </c>
      <c r="C19091" t="s">
        <v>89</v>
      </c>
      <c r="D19091" t="s">
        <v>13761</v>
      </c>
      <c r="E19091" t="s">
        <v>1164</v>
      </c>
      <c r="F19091" t="s">
        <v>89</v>
      </c>
      <c r="G19091" t="s">
        <v>89</v>
      </c>
      <c r="H19091" t="s">
        <v>93</v>
      </c>
    </row>
    <row r="19092" spans="1:8" x14ac:dyDescent="0.25">
      <c r="A19092" t="s">
        <v>541</v>
      </c>
      <c r="B19092" t="s">
        <v>1197</v>
      </c>
      <c r="C19092" t="s">
        <v>89</v>
      </c>
      <c r="D19092" t="s">
        <v>89</v>
      </c>
      <c r="E19092" t="s">
        <v>1105</v>
      </c>
      <c r="F19092" t="s">
        <v>89</v>
      </c>
      <c r="G19092" t="s">
        <v>89</v>
      </c>
      <c r="H19092" t="s">
        <v>93</v>
      </c>
    </row>
    <row r="19093" spans="1:8" x14ac:dyDescent="0.25">
      <c r="A19093" t="s">
        <v>541</v>
      </c>
      <c r="B19093" t="s">
        <v>1379</v>
      </c>
      <c r="C19093" t="s">
        <v>89</v>
      </c>
      <c r="D19093" t="s">
        <v>89</v>
      </c>
      <c r="E19093" t="s">
        <v>1105</v>
      </c>
      <c r="F19093" t="s">
        <v>89</v>
      </c>
      <c r="G19093" t="s">
        <v>89</v>
      </c>
      <c r="H19093" t="s">
        <v>93</v>
      </c>
    </row>
    <row r="19094" spans="1:8" x14ac:dyDescent="0.25">
      <c r="A19094" t="s">
        <v>541</v>
      </c>
      <c r="B19094" t="s">
        <v>2766</v>
      </c>
      <c r="C19094" t="s">
        <v>89</v>
      </c>
      <c r="D19094" t="s">
        <v>89</v>
      </c>
      <c r="E19094" t="s">
        <v>1162</v>
      </c>
      <c r="F19094" t="s">
        <v>89</v>
      </c>
      <c r="G19094" t="s">
        <v>89</v>
      </c>
      <c r="H19094" t="s">
        <v>93</v>
      </c>
    </row>
    <row r="19095" spans="1:8" x14ac:dyDescent="0.25">
      <c r="A19095" t="s">
        <v>541</v>
      </c>
      <c r="B19095" t="s">
        <v>1842</v>
      </c>
      <c r="C19095" t="s">
        <v>89</v>
      </c>
      <c r="D19095" t="s">
        <v>89</v>
      </c>
      <c r="E19095" t="s">
        <v>1278</v>
      </c>
      <c r="F19095" t="s">
        <v>89</v>
      </c>
      <c r="G19095" t="s">
        <v>89</v>
      </c>
      <c r="H19095" t="s">
        <v>93</v>
      </c>
    </row>
    <row r="19096" spans="1:8" x14ac:dyDescent="0.25">
      <c r="A19096" t="s">
        <v>541</v>
      </c>
      <c r="B19096" t="s">
        <v>13762</v>
      </c>
      <c r="C19096" t="s">
        <v>89</v>
      </c>
      <c r="D19096" t="s">
        <v>13763</v>
      </c>
      <c r="E19096" t="s">
        <v>1258</v>
      </c>
      <c r="F19096" t="s">
        <v>89</v>
      </c>
      <c r="G19096" t="s">
        <v>89</v>
      </c>
      <c r="H19096" t="s">
        <v>93</v>
      </c>
    </row>
    <row r="19097" spans="1:8" x14ac:dyDescent="0.25">
      <c r="A19097" t="s">
        <v>541</v>
      </c>
      <c r="B19097" t="s">
        <v>7433</v>
      </c>
      <c r="C19097" t="s">
        <v>89</v>
      </c>
      <c r="D19097" t="s">
        <v>89</v>
      </c>
      <c r="E19097" t="s">
        <v>1105</v>
      </c>
      <c r="F19097" t="s">
        <v>89</v>
      </c>
      <c r="G19097" t="s">
        <v>89</v>
      </c>
      <c r="H19097" t="s">
        <v>93</v>
      </c>
    </row>
    <row r="19098" spans="1:8" x14ac:dyDescent="0.25">
      <c r="A19098" t="s">
        <v>541</v>
      </c>
      <c r="B19098" t="s">
        <v>13764</v>
      </c>
      <c r="C19098" t="s">
        <v>89</v>
      </c>
      <c r="D19098" t="s">
        <v>12809</v>
      </c>
      <c r="E19098" t="s">
        <v>1105</v>
      </c>
      <c r="F19098" t="s">
        <v>89</v>
      </c>
      <c r="G19098" t="s">
        <v>89</v>
      </c>
      <c r="H19098" t="s">
        <v>93</v>
      </c>
    </row>
    <row r="19099" spans="1:8" x14ac:dyDescent="0.25">
      <c r="A19099" t="s">
        <v>541</v>
      </c>
      <c r="B19099" t="s">
        <v>13765</v>
      </c>
      <c r="C19099" t="s">
        <v>89</v>
      </c>
      <c r="D19099" t="s">
        <v>13766</v>
      </c>
      <c r="E19099" t="s">
        <v>1105</v>
      </c>
      <c r="F19099" t="s">
        <v>89</v>
      </c>
      <c r="G19099" t="s">
        <v>89</v>
      </c>
      <c r="H19099" t="s">
        <v>93</v>
      </c>
    </row>
    <row r="19100" spans="1:8" x14ac:dyDescent="0.25">
      <c r="A19100" t="s">
        <v>541</v>
      </c>
      <c r="B19100" t="s">
        <v>1124</v>
      </c>
      <c r="C19100" t="s">
        <v>89</v>
      </c>
      <c r="D19100" t="s">
        <v>89</v>
      </c>
      <c r="E19100" t="s">
        <v>1335</v>
      </c>
      <c r="F19100" t="s">
        <v>89</v>
      </c>
      <c r="G19100" t="s">
        <v>89</v>
      </c>
      <c r="H19100" t="s">
        <v>93</v>
      </c>
    </row>
    <row r="19101" spans="1:8" x14ac:dyDescent="0.25">
      <c r="A19101" t="s">
        <v>541</v>
      </c>
      <c r="B19101" t="s">
        <v>1125</v>
      </c>
      <c r="C19101" t="s">
        <v>89</v>
      </c>
      <c r="D19101" t="s">
        <v>89</v>
      </c>
      <c r="E19101" t="s">
        <v>1335</v>
      </c>
      <c r="F19101" t="s">
        <v>89</v>
      </c>
      <c r="G19101" t="s">
        <v>89</v>
      </c>
      <c r="H19101" t="s">
        <v>93</v>
      </c>
    </row>
    <row r="19102" spans="1:8" x14ac:dyDescent="0.25">
      <c r="A19102" t="s">
        <v>541</v>
      </c>
      <c r="B19102" t="s">
        <v>1127</v>
      </c>
      <c r="C19102" t="s">
        <v>89</v>
      </c>
      <c r="D19102" t="s">
        <v>89</v>
      </c>
      <c r="E19102" t="s">
        <v>1335</v>
      </c>
      <c r="F19102" t="s">
        <v>89</v>
      </c>
      <c r="G19102" t="s">
        <v>89</v>
      </c>
      <c r="H19102" t="s">
        <v>93</v>
      </c>
    </row>
    <row r="19103" spans="1:8" x14ac:dyDescent="0.25">
      <c r="A19103" t="s">
        <v>541</v>
      </c>
      <c r="B19103" t="s">
        <v>1200</v>
      </c>
      <c r="C19103" t="s">
        <v>89</v>
      </c>
      <c r="D19103" t="s">
        <v>89</v>
      </c>
      <c r="E19103" t="s">
        <v>1129</v>
      </c>
      <c r="F19103" t="s">
        <v>89</v>
      </c>
      <c r="G19103" t="s">
        <v>89</v>
      </c>
      <c r="H19103" t="s">
        <v>93</v>
      </c>
    </row>
    <row r="19104" spans="1:8" x14ac:dyDescent="0.25">
      <c r="A19104" t="s">
        <v>541</v>
      </c>
      <c r="B19104" t="s">
        <v>1130</v>
      </c>
      <c r="C19104" t="s">
        <v>89</v>
      </c>
      <c r="D19104" t="s">
        <v>89</v>
      </c>
      <c r="E19104" t="s">
        <v>1129</v>
      </c>
      <c r="F19104" t="s">
        <v>89</v>
      </c>
      <c r="G19104" t="s">
        <v>89</v>
      </c>
      <c r="H19104" t="s">
        <v>93</v>
      </c>
    </row>
    <row r="19105" spans="1:8" x14ac:dyDescent="0.25">
      <c r="A19105" t="s">
        <v>541</v>
      </c>
      <c r="B19105" t="s">
        <v>1132</v>
      </c>
      <c r="C19105" t="s">
        <v>89</v>
      </c>
      <c r="D19105" t="s">
        <v>89</v>
      </c>
      <c r="E19105" t="s">
        <v>1131</v>
      </c>
      <c r="F19105" t="s">
        <v>89</v>
      </c>
      <c r="G19105" t="s">
        <v>89</v>
      </c>
      <c r="H19105" t="s">
        <v>93</v>
      </c>
    </row>
    <row r="19106" spans="1:8" x14ac:dyDescent="0.25">
      <c r="A19106" t="s">
        <v>541</v>
      </c>
      <c r="B19106" t="s">
        <v>1138</v>
      </c>
      <c r="C19106" t="s">
        <v>89</v>
      </c>
      <c r="D19106" t="s">
        <v>89</v>
      </c>
      <c r="E19106" t="s">
        <v>1139</v>
      </c>
      <c r="F19106" t="s">
        <v>89</v>
      </c>
      <c r="G19106" t="s">
        <v>89</v>
      </c>
      <c r="H19106" t="s">
        <v>93</v>
      </c>
    </row>
    <row r="19107" spans="1:8" x14ac:dyDescent="0.25">
      <c r="A19107" t="s">
        <v>542</v>
      </c>
      <c r="B19107" t="s">
        <v>13720</v>
      </c>
      <c r="C19107" t="s">
        <v>89</v>
      </c>
      <c r="D19107" t="s">
        <v>13767</v>
      </c>
      <c r="E19107" t="s">
        <v>1742</v>
      </c>
      <c r="F19107" t="s">
        <v>89</v>
      </c>
      <c r="G19107" t="s">
        <v>89</v>
      </c>
      <c r="H19107" t="s">
        <v>93</v>
      </c>
    </row>
    <row r="19108" spans="1:8" x14ac:dyDescent="0.25">
      <c r="A19108" t="s">
        <v>542</v>
      </c>
      <c r="B19108" t="s">
        <v>3997</v>
      </c>
      <c r="C19108" t="s">
        <v>89</v>
      </c>
      <c r="D19108" t="s">
        <v>13768</v>
      </c>
      <c r="E19108" t="s">
        <v>1102</v>
      </c>
      <c r="F19108" t="s">
        <v>89</v>
      </c>
      <c r="G19108" t="s">
        <v>89</v>
      </c>
      <c r="H19108" t="s">
        <v>93</v>
      </c>
    </row>
    <row r="19109" spans="1:8" x14ac:dyDescent="0.25">
      <c r="A19109" t="s">
        <v>542</v>
      </c>
      <c r="B19109" t="s">
        <v>13723</v>
      </c>
      <c r="C19109" t="s">
        <v>89</v>
      </c>
      <c r="D19109" t="s">
        <v>13769</v>
      </c>
      <c r="E19109" t="s">
        <v>1401</v>
      </c>
      <c r="F19109" t="s">
        <v>89</v>
      </c>
      <c r="G19109" t="s">
        <v>89</v>
      </c>
      <c r="H19109" t="s">
        <v>93</v>
      </c>
    </row>
    <row r="19110" spans="1:8" x14ac:dyDescent="0.25">
      <c r="A19110" t="s">
        <v>542</v>
      </c>
      <c r="B19110" t="s">
        <v>5108</v>
      </c>
      <c r="C19110" t="s">
        <v>89</v>
      </c>
      <c r="D19110" t="s">
        <v>13770</v>
      </c>
      <c r="E19110" t="s">
        <v>1160</v>
      </c>
      <c r="F19110" t="s">
        <v>89</v>
      </c>
      <c r="G19110" t="s">
        <v>89</v>
      </c>
      <c r="H19110" t="s">
        <v>93</v>
      </c>
    </row>
    <row r="19111" spans="1:8" x14ac:dyDescent="0.25">
      <c r="A19111" t="s">
        <v>542</v>
      </c>
      <c r="B19111" t="s">
        <v>1325</v>
      </c>
      <c r="C19111" t="s">
        <v>89</v>
      </c>
      <c r="D19111" t="s">
        <v>13771</v>
      </c>
      <c r="E19111" t="s">
        <v>1742</v>
      </c>
      <c r="F19111" t="s">
        <v>89</v>
      </c>
      <c r="G19111" t="s">
        <v>89</v>
      </c>
      <c r="H19111" t="s">
        <v>93</v>
      </c>
    </row>
    <row r="19112" spans="1:8" x14ac:dyDescent="0.25">
      <c r="A19112" t="s">
        <v>542</v>
      </c>
      <c r="B19112" t="s">
        <v>13772</v>
      </c>
      <c r="C19112" t="s">
        <v>89</v>
      </c>
      <c r="D19112" t="s">
        <v>13773</v>
      </c>
      <c r="E19112" t="s">
        <v>1298</v>
      </c>
      <c r="F19112" t="s">
        <v>89</v>
      </c>
      <c r="G19112" t="s">
        <v>89</v>
      </c>
      <c r="H19112" t="s">
        <v>93</v>
      </c>
    </row>
    <row r="19113" spans="1:8" x14ac:dyDescent="0.25">
      <c r="A19113" t="s">
        <v>542</v>
      </c>
      <c r="B19113" t="s">
        <v>13774</v>
      </c>
      <c r="C19113" t="s">
        <v>89</v>
      </c>
      <c r="D19113" t="s">
        <v>13775</v>
      </c>
      <c r="E19113" t="s">
        <v>2020</v>
      </c>
      <c r="F19113" t="s">
        <v>89</v>
      </c>
      <c r="G19113" t="s">
        <v>89</v>
      </c>
      <c r="H19113" t="s">
        <v>93</v>
      </c>
    </row>
    <row r="19114" spans="1:8" x14ac:dyDescent="0.25">
      <c r="A19114" t="s">
        <v>542</v>
      </c>
      <c r="B19114" t="s">
        <v>13776</v>
      </c>
      <c r="C19114" t="s">
        <v>89</v>
      </c>
      <c r="D19114" t="s">
        <v>13777</v>
      </c>
      <c r="E19114" t="s">
        <v>2004</v>
      </c>
      <c r="F19114" t="s">
        <v>89</v>
      </c>
      <c r="G19114" t="s">
        <v>89</v>
      </c>
      <c r="H19114" t="s">
        <v>93</v>
      </c>
    </row>
    <row r="19115" spans="1:8" x14ac:dyDescent="0.25">
      <c r="A19115" t="s">
        <v>542</v>
      </c>
      <c r="B19115" t="s">
        <v>13778</v>
      </c>
      <c r="C19115" t="s">
        <v>89</v>
      </c>
      <c r="D19115" t="s">
        <v>13779</v>
      </c>
      <c r="E19115" t="s">
        <v>1742</v>
      </c>
      <c r="F19115" t="s">
        <v>89</v>
      </c>
      <c r="G19115" t="s">
        <v>89</v>
      </c>
      <c r="H19115" t="s">
        <v>93</v>
      </c>
    </row>
    <row r="19116" spans="1:8" x14ac:dyDescent="0.25">
      <c r="A19116" t="s">
        <v>542</v>
      </c>
      <c r="B19116" t="s">
        <v>13736</v>
      </c>
      <c r="C19116" t="s">
        <v>89</v>
      </c>
      <c r="D19116" t="s">
        <v>13780</v>
      </c>
      <c r="E19116" t="s">
        <v>1180</v>
      </c>
      <c r="F19116" t="s">
        <v>89</v>
      </c>
      <c r="G19116" t="s">
        <v>89</v>
      </c>
      <c r="H19116" t="s">
        <v>93</v>
      </c>
    </row>
    <row r="19117" spans="1:8" x14ac:dyDescent="0.25">
      <c r="A19117" t="s">
        <v>542</v>
      </c>
      <c r="B19117" t="s">
        <v>7423</v>
      </c>
      <c r="C19117" t="s">
        <v>89</v>
      </c>
      <c r="D19117" t="s">
        <v>13781</v>
      </c>
      <c r="E19117" t="s">
        <v>1258</v>
      </c>
      <c r="F19117" t="s">
        <v>89</v>
      </c>
      <c r="G19117" t="s">
        <v>89</v>
      </c>
      <c r="H19117" t="s">
        <v>93</v>
      </c>
    </row>
    <row r="19118" spans="1:8" x14ac:dyDescent="0.25">
      <c r="A19118" t="s">
        <v>542</v>
      </c>
      <c r="B19118" t="s">
        <v>1325</v>
      </c>
      <c r="C19118" t="s">
        <v>89</v>
      </c>
      <c r="D19118" t="s">
        <v>13771</v>
      </c>
      <c r="E19118" t="s">
        <v>1742</v>
      </c>
      <c r="F19118" t="s">
        <v>89</v>
      </c>
      <c r="G19118" t="s">
        <v>89</v>
      </c>
      <c r="H19118" t="s">
        <v>93</v>
      </c>
    </row>
    <row r="19119" spans="1:8" x14ac:dyDescent="0.25">
      <c r="A19119" t="s">
        <v>542</v>
      </c>
      <c r="B19119" t="s">
        <v>3035</v>
      </c>
      <c r="C19119" t="s">
        <v>89</v>
      </c>
      <c r="D19119" t="s">
        <v>13782</v>
      </c>
      <c r="E19119" t="s">
        <v>1207</v>
      </c>
      <c r="F19119" t="s">
        <v>89</v>
      </c>
      <c r="G19119" t="s">
        <v>89</v>
      </c>
      <c r="H19119" t="s">
        <v>93</v>
      </c>
    </row>
    <row r="19120" spans="1:8" x14ac:dyDescent="0.25">
      <c r="A19120" t="s">
        <v>542</v>
      </c>
      <c r="B19120" t="s">
        <v>13783</v>
      </c>
      <c r="C19120" t="s">
        <v>89</v>
      </c>
      <c r="D19120" t="s">
        <v>13784</v>
      </c>
      <c r="E19120" t="s">
        <v>1258</v>
      </c>
      <c r="F19120" t="s">
        <v>89</v>
      </c>
      <c r="G19120" t="s">
        <v>89</v>
      </c>
      <c r="H19120" t="s">
        <v>93</v>
      </c>
    </row>
    <row r="19121" spans="1:8" x14ac:dyDescent="0.25">
      <c r="A19121" t="s">
        <v>542</v>
      </c>
      <c r="B19121" t="s">
        <v>13720</v>
      </c>
      <c r="C19121" t="s">
        <v>89</v>
      </c>
      <c r="D19121" t="s">
        <v>13767</v>
      </c>
      <c r="E19121" t="s">
        <v>1742</v>
      </c>
      <c r="F19121" t="s">
        <v>89</v>
      </c>
      <c r="G19121" t="s">
        <v>89</v>
      </c>
      <c r="H19121" t="s">
        <v>93</v>
      </c>
    </row>
    <row r="19122" spans="1:8" x14ac:dyDescent="0.25">
      <c r="A19122" t="s">
        <v>542</v>
      </c>
      <c r="B19122" t="s">
        <v>3482</v>
      </c>
      <c r="C19122" t="s">
        <v>89</v>
      </c>
      <c r="D19122" t="s">
        <v>13785</v>
      </c>
      <c r="E19122" t="s">
        <v>1180</v>
      </c>
      <c r="F19122" t="s">
        <v>89</v>
      </c>
      <c r="G19122" t="s">
        <v>89</v>
      </c>
      <c r="H19122" t="s">
        <v>93</v>
      </c>
    </row>
    <row r="19123" spans="1:8" x14ac:dyDescent="0.25">
      <c r="A19123" t="s">
        <v>542</v>
      </c>
      <c r="B19123" t="s">
        <v>13723</v>
      </c>
      <c r="C19123" t="s">
        <v>89</v>
      </c>
      <c r="D19123" t="s">
        <v>13769</v>
      </c>
      <c r="E19123" t="s">
        <v>1401</v>
      </c>
      <c r="F19123" t="s">
        <v>89</v>
      </c>
      <c r="G19123" t="s">
        <v>89</v>
      </c>
      <c r="H19123" t="s">
        <v>93</v>
      </c>
    </row>
    <row r="19124" spans="1:8" x14ac:dyDescent="0.25">
      <c r="A19124" t="s">
        <v>542</v>
      </c>
      <c r="B19124" t="s">
        <v>13786</v>
      </c>
      <c r="C19124" t="s">
        <v>89</v>
      </c>
      <c r="D19124" t="s">
        <v>13787</v>
      </c>
      <c r="E19124" t="s">
        <v>1207</v>
      </c>
      <c r="F19124" t="s">
        <v>89</v>
      </c>
      <c r="G19124" t="s">
        <v>89</v>
      </c>
      <c r="H19124" t="s">
        <v>93</v>
      </c>
    </row>
    <row r="19125" spans="1:8" x14ac:dyDescent="0.25">
      <c r="A19125" t="s">
        <v>542</v>
      </c>
      <c r="B19125" t="s">
        <v>13739</v>
      </c>
      <c r="C19125" t="s">
        <v>89</v>
      </c>
      <c r="D19125" t="s">
        <v>13788</v>
      </c>
      <c r="E19125" t="s">
        <v>1742</v>
      </c>
      <c r="F19125" t="s">
        <v>89</v>
      </c>
      <c r="G19125" t="s">
        <v>89</v>
      </c>
      <c r="H19125" t="s">
        <v>93</v>
      </c>
    </row>
    <row r="19126" spans="1:8" x14ac:dyDescent="0.25">
      <c r="A19126" t="s">
        <v>542</v>
      </c>
      <c r="B19126" t="s">
        <v>13741</v>
      </c>
      <c r="C19126" t="s">
        <v>89</v>
      </c>
      <c r="D19126" t="s">
        <v>13789</v>
      </c>
      <c r="E19126" t="s">
        <v>1524</v>
      </c>
      <c r="F19126" t="s">
        <v>89</v>
      </c>
      <c r="G19126" t="s">
        <v>89</v>
      </c>
      <c r="H19126" t="s">
        <v>93</v>
      </c>
    </row>
    <row r="19127" spans="1:8" x14ac:dyDescent="0.25">
      <c r="A19127" t="s">
        <v>542</v>
      </c>
      <c r="B19127" t="s">
        <v>5108</v>
      </c>
      <c r="C19127" t="s">
        <v>89</v>
      </c>
      <c r="D19127" t="s">
        <v>13770</v>
      </c>
      <c r="E19127" t="s">
        <v>1160</v>
      </c>
      <c r="F19127" t="s">
        <v>89</v>
      </c>
      <c r="G19127" t="s">
        <v>89</v>
      </c>
      <c r="H19127" t="s">
        <v>93</v>
      </c>
    </row>
    <row r="19128" spans="1:8" x14ac:dyDescent="0.25">
      <c r="A19128" t="s">
        <v>542</v>
      </c>
      <c r="B19128" t="s">
        <v>3997</v>
      </c>
      <c r="C19128" t="s">
        <v>89</v>
      </c>
      <c r="D19128" t="s">
        <v>13768</v>
      </c>
      <c r="E19128" t="s">
        <v>1102</v>
      </c>
      <c r="F19128" t="s">
        <v>89</v>
      </c>
      <c r="G19128" t="s">
        <v>89</v>
      </c>
      <c r="H19128" t="s">
        <v>93</v>
      </c>
    </row>
    <row r="19129" spans="1:8" x14ac:dyDescent="0.25">
      <c r="A19129" t="s">
        <v>542</v>
      </c>
      <c r="B19129" t="s">
        <v>13750</v>
      </c>
      <c r="C19129" t="s">
        <v>89</v>
      </c>
      <c r="D19129" t="s">
        <v>13790</v>
      </c>
      <c r="E19129" t="s">
        <v>1094</v>
      </c>
      <c r="F19129" t="s">
        <v>89</v>
      </c>
      <c r="G19129" t="s">
        <v>89</v>
      </c>
      <c r="H19129" t="s">
        <v>93</v>
      </c>
    </row>
    <row r="19130" spans="1:8" x14ac:dyDescent="0.25">
      <c r="A19130" t="s">
        <v>542</v>
      </c>
      <c r="B19130" t="s">
        <v>2751</v>
      </c>
      <c r="C19130" t="s">
        <v>89</v>
      </c>
      <c r="D19130" t="s">
        <v>13791</v>
      </c>
      <c r="E19130" t="s">
        <v>1258</v>
      </c>
      <c r="F19130" t="s">
        <v>89</v>
      </c>
      <c r="G19130" t="s">
        <v>89</v>
      </c>
      <c r="H19130" t="s">
        <v>93</v>
      </c>
    </row>
    <row r="19131" spans="1:8" x14ac:dyDescent="0.25">
      <c r="A19131" t="s">
        <v>542</v>
      </c>
      <c r="B19131" t="s">
        <v>7430</v>
      </c>
      <c r="C19131" t="s">
        <v>89</v>
      </c>
      <c r="D19131" t="s">
        <v>13792</v>
      </c>
      <c r="E19131" t="s">
        <v>1395</v>
      </c>
      <c r="F19131" t="s">
        <v>89</v>
      </c>
      <c r="G19131" t="s">
        <v>89</v>
      </c>
      <c r="H19131" t="s">
        <v>93</v>
      </c>
    </row>
    <row r="19132" spans="1:8" x14ac:dyDescent="0.25">
      <c r="A19132" t="s">
        <v>542</v>
      </c>
      <c r="B19132" t="s">
        <v>13748</v>
      </c>
      <c r="C19132" t="s">
        <v>89</v>
      </c>
      <c r="D19132" t="s">
        <v>13793</v>
      </c>
      <c r="E19132" t="s">
        <v>2925</v>
      </c>
      <c r="F19132" t="s">
        <v>89</v>
      </c>
      <c r="G19132" t="s">
        <v>89</v>
      </c>
      <c r="H19132" t="s">
        <v>93</v>
      </c>
    </row>
    <row r="19133" spans="1:8" x14ac:dyDescent="0.25">
      <c r="A19133" t="s">
        <v>542</v>
      </c>
      <c r="B19133" t="s">
        <v>7920</v>
      </c>
      <c r="C19133" t="s">
        <v>89</v>
      </c>
      <c r="D19133" t="s">
        <v>13794</v>
      </c>
      <c r="E19133" t="s">
        <v>1148</v>
      </c>
      <c r="F19133" t="s">
        <v>89</v>
      </c>
      <c r="G19133" t="s">
        <v>89</v>
      </c>
      <c r="H19133" t="s">
        <v>93</v>
      </c>
    </row>
    <row r="19134" spans="1:8" x14ac:dyDescent="0.25">
      <c r="A19134" t="s">
        <v>542</v>
      </c>
      <c r="B19134" t="s">
        <v>13795</v>
      </c>
      <c r="C19134" t="s">
        <v>89</v>
      </c>
      <c r="D19134" t="s">
        <v>13796</v>
      </c>
      <c r="E19134" t="s">
        <v>1148</v>
      </c>
      <c r="F19134" t="s">
        <v>89</v>
      </c>
      <c r="G19134" t="s">
        <v>89</v>
      </c>
      <c r="H19134" t="s">
        <v>93</v>
      </c>
    </row>
    <row r="19135" spans="1:8" x14ac:dyDescent="0.25">
      <c r="A19135" t="s">
        <v>542</v>
      </c>
      <c r="B19135" t="s">
        <v>7922</v>
      </c>
      <c r="C19135" t="s">
        <v>89</v>
      </c>
      <c r="D19135" t="s">
        <v>13797</v>
      </c>
      <c r="E19135" t="s">
        <v>1485</v>
      </c>
      <c r="F19135" t="s">
        <v>89</v>
      </c>
      <c r="G19135" t="s">
        <v>89</v>
      </c>
      <c r="H19135" t="s">
        <v>93</v>
      </c>
    </row>
    <row r="19136" spans="1:8" x14ac:dyDescent="0.25">
      <c r="A19136" t="s">
        <v>542</v>
      </c>
      <c r="B19136" t="s">
        <v>13798</v>
      </c>
      <c r="C19136" t="s">
        <v>89</v>
      </c>
      <c r="D19136" t="s">
        <v>13799</v>
      </c>
      <c r="E19136" t="s">
        <v>1148</v>
      </c>
      <c r="F19136" t="s">
        <v>89</v>
      </c>
      <c r="G19136" t="s">
        <v>89</v>
      </c>
      <c r="H19136" t="s">
        <v>93</v>
      </c>
    </row>
    <row r="19137" spans="1:8" x14ac:dyDescent="0.25">
      <c r="A19137" t="s">
        <v>542</v>
      </c>
      <c r="B19137" t="s">
        <v>13800</v>
      </c>
      <c r="C19137" t="s">
        <v>89</v>
      </c>
      <c r="D19137" t="s">
        <v>13801</v>
      </c>
      <c r="E19137" t="s">
        <v>1102</v>
      </c>
      <c r="F19137" t="s">
        <v>89</v>
      </c>
      <c r="G19137" t="s">
        <v>89</v>
      </c>
      <c r="H19137" t="s">
        <v>93</v>
      </c>
    </row>
    <row r="19138" spans="1:8" x14ac:dyDescent="0.25">
      <c r="A19138" t="s">
        <v>542</v>
      </c>
      <c r="B19138" t="s">
        <v>13802</v>
      </c>
      <c r="C19138" t="s">
        <v>89</v>
      </c>
      <c r="D19138" t="s">
        <v>13803</v>
      </c>
      <c r="E19138" t="s">
        <v>1166</v>
      </c>
      <c r="F19138" t="s">
        <v>89</v>
      </c>
      <c r="G19138" t="s">
        <v>89</v>
      </c>
      <c r="H19138" t="s">
        <v>93</v>
      </c>
    </row>
    <row r="19139" spans="1:8" x14ac:dyDescent="0.25">
      <c r="A19139" t="s">
        <v>542</v>
      </c>
      <c r="B19139" t="s">
        <v>13804</v>
      </c>
      <c r="C19139" t="s">
        <v>89</v>
      </c>
      <c r="D19139" t="s">
        <v>13805</v>
      </c>
      <c r="E19139" t="s">
        <v>1751</v>
      </c>
      <c r="F19139" t="s">
        <v>89</v>
      </c>
      <c r="G19139" t="s">
        <v>89</v>
      </c>
      <c r="H19139" t="s">
        <v>93</v>
      </c>
    </row>
    <row r="19140" spans="1:8" x14ac:dyDescent="0.25">
      <c r="A19140" t="s">
        <v>542</v>
      </c>
      <c r="B19140" t="s">
        <v>13806</v>
      </c>
      <c r="C19140" t="s">
        <v>89</v>
      </c>
      <c r="D19140" t="s">
        <v>13807</v>
      </c>
      <c r="E19140" t="s">
        <v>1148</v>
      </c>
      <c r="F19140" t="s">
        <v>89</v>
      </c>
      <c r="G19140" t="s">
        <v>89</v>
      </c>
      <c r="H19140" t="s">
        <v>93</v>
      </c>
    </row>
    <row r="19141" spans="1:8" x14ac:dyDescent="0.25">
      <c r="A19141" t="s">
        <v>542</v>
      </c>
      <c r="B19141" t="s">
        <v>11728</v>
      </c>
      <c r="C19141" t="s">
        <v>89</v>
      </c>
      <c r="D19141" t="s">
        <v>13808</v>
      </c>
      <c r="E19141" t="s">
        <v>1485</v>
      </c>
      <c r="F19141" t="s">
        <v>89</v>
      </c>
      <c r="G19141" t="s">
        <v>89</v>
      </c>
      <c r="H19141" t="s">
        <v>93</v>
      </c>
    </row>
    <row r="19142" spans="1:8" x14ac:dyDescent="0.25">
      <c r="A19142" t="s">
        <v>542</v>
      </c>
      <c r="B19142" t="s">
        <v>13809</v>
      </c>
      <c r="C19142" t="s">
        <v>89</v>
      </c>
      <c r="D19142" t="s">
        <v>13810</v>
      </c>
      <c r="E19142" t="s">
        <v>1164</v>
      </c>
      <c r="F19142" t="s">
        <v>89</v>
      </c>
      <c r="G19142" t="s">
        <v>89</v>
      </c>
      <c r="H19142" t="s">
        <v>93</v>
      </c>
    </row>
    <row r="19143" spans="1:8" x14ac:dyDescent="0.25">
      <c r="A19143" t="s">
        <v>542</v>
      </c>
      <c r="B19143" t="s">
        <v>13811</v>
      </c>
      <c r="C19143" t="s">
        <v>89</v>
      </c>
      <c r="D19143" t="s">
        <v>13812</v>
      </c>
      <c r="E19143" t="s">
        <v>1349</v>
      </c>
      <c r="F19143" t="s">
        <v>89</v>
      </c>
      <c r="G19143" t="s">
        <v>89</v>
      </c>
      <c r="H19143" t="s">
        <v>93</v>
      </c>
    </row>
    <row r="19144" spans="1:8" x14ac:dyDescent="0.25">
      <c r="A19144" t="s">
        <v>542</v>
      </c>
      <c r="B19144" t="s">
        <v>13813</v>
      </c>
      <c r="C19144" t="s">
        <v>89</v>
      </c>
      <c r="D19144" t="s">
        <v>13814</v>
      </c>
      <c r="E19144" t="s">
        <v>1166</v>
      </c>
      <c r="F19144" t="s">
        <v>89</v>
      </c>
      <c r="G19144" t="s">
        <v>89</v>
      </c>
      <c r="H19144" t="s">
        <v>93</v>
      </c>
    </row>
    <row r="19145" spans="1:8" x14ac:dyDescent="0.25">
      <c r="A19145" t="s">
        <v>542</v>
      </c>
      <c r="B19145" t="s">
        <v>13815</v>
      </c>
      <c r="C19145" t="s">
        <v>89</v>
      </c>
      <c r="D19145" t="s">
        <v>13816</v>
      </c>
      <c r="E19145" t="s">
        <v>1395</v>
      </c>
      <c r="F19145" t="s">
        <v>89</v>
      </c>
      <c r="G19145" t="s">
        <v>89</v>
      </c>
      <c r="H19145" t="s">
        <v>93</v>
      </c>
    </row>
    <row r="19146" spans="1:8" x14ac:dyDescent="0.25">
      <c r="A19146" t="s">
        <v>542</v>
      </c>
      <c r="B19146" t="s">
        <v>13817</v>
      </c>
      <c r="C19146" t="s">
        <v>89</v>
      </c>
      <c r="D19146" t="s">
        <v>13818</v>
      </c>
      <c r="E19146" t="s">
        <v>1160</v>
      </c>
      <c r="F19146" t="s">
        <v>89</v>
      </c>
      <c r="G19146" t="s">
        <v>89</v>
      </c>
      <c r="H19146" t="s">
        <v>93</v>
      </c>
    </row>
    <row r="19147" spans="1:8" x14ac:dyDescent="0.25">
      <c r="A19147" t="s">
        <v>542</v>
      </c>
      <c r="B19147" t="s">
        <v>13819</v>
      </c>
      <c r="C19147" t="s">
        <v>89</v>
      </c>
      <c r="D19147" t="s">
        <v>13818</v>
      </c>
      <c r="E19147" t="s">
        <v>1160</v>
      </c>
      <c r="F19147" t="s">
        <v>89</v>
      </c>
      <c r="G19147" t="s">
        <v>89</v>
      </c>
      <c r="H19147" t="s">
        <v>93</v>
      </c>
    </row>
    <row r="19148" spans="1:8" x14ac:dyDescent="0.25">
      <c r="A19148" t="s">
        <v>542</v>
      </c>
      <c r="B19148" t="s">
        <v>13820</v>
      </c>
      <c r="C19148" t="s">
        <v>89</v>
      </c>
      <c r="D19148" t="s">
        <v>13821</v>
      </c>
      <c r="E19148" t="s">
        <v>1148</v>
      </c>
      <c r="F19148" t="s">
        <v>89</v>
      </c>
      <c r="G19148" t="s">
        <v>89</v>
      </c>
      <c r="H19148" t="s">
        <v>93</v>
      </c>
    </row>
    <row r="19149" spans="1:8" x14ac:dyDescent="0.25">
      <c r="A19149" t="s">
        <v>542</v>
      </c>
      <c r="B19149" t="s">
        <v>13822</v>
      </c>
      <c r="C19149" t="s">
        <v>89</v>
      </c>
      <c r="D19149" t="s">
        <v>13823</v>
      </c>
      <c r="E19149" t="s">
        <v>2169</v>
      </c>
      <c r="F19149" t="s">
        <v>89</v>
      </c>
      <c r="G19149" t="s">
        <v>89</v>
      </c>
      <c r="H19149" t="s">
        <v>93</v>
      </c>
    </row>
    <row r="19150" spans="1:8" x14ac:dyDescent="0.25">
      <c r="A19150" t="s">
        <v>542</v>
      </c>
      <c r="B19150" t="s">
        <v>13824</v>
      </c>
      <c r="C19150" t="s">
        <v>89</v>
      </c>
      <c r="D19150" t="s">
        <v>13825</v>
      </c>
      <c r="E19150" t="s">
        <v>1395</v>
      </c>
      <c r="F19150" t="s">
        <v>89</v>
      </c>
      <c r="G19150" t="s">
        <v>89</v>
      </c>
      <c r="H19150" t="s">
        <v>93</v>
      </c>
    </row>
    <row r="19151" spans="1:8" x14ac:dyDescent="0.25">
      <c r="A19151" t="s">
        <v>542</v>
      </c>
      <c r="B19151" t="s">
        <v>13826</v>
      </c>
      <c r="C19151" t="s">
        <v>89</v>
      </c>
      <c r="D19151" t="s">
        <v>13827</v>
      </c>
      <c r="E19151" t="s">
        <v>1298</v>
      </c>
      <c r="F19151" t="s">
        <v>89</v>
      </c>
      <c r="G19151" t="s">
        <v>89</v>
      </c>
      <c r="H19151" t="s">
        <v>93</v>
      </c>
    </row>
    <row r="19152" spans="1:8" x14ac:dyDescent="0.25">
      <c r="A19152" t="s">
        <v>542</v>
      </c>
      <c r="B19152" t="s">
        <v>2525</v>
      </c>
      <c r="C19152" t="s">
        <v>89</v>
      </c>
      <c r="D19152" t="s">
        <v>13828</v>
      </c>
      <c r="E19152" t="s">
        <v>1349</v>
      </c>
      <c r="F19152" t="s">
        <v>89</v>
      </c>
      <c r="G19152" t="s">
        <v>89</v>
      </c>
      <c r="H19152" t="s">
        <v>93</v>
      </c>
    </row>
    <row r="19153" spans="1:8" x14ac:dyDescent="0.25">
      <c r="A19153" t="s">
        <v>542</v>
      </c>
      <c r="B19153" t="s">
        <v>5096</v>
      </c>
      <c r="C19153" t="s">
        <v>89</v>
      </c>
      <c r="D19153" t="s">
        <v>89</v>
      </c>
      <c r="E19153" t="s">
        <v>1258</v>
      </c>
      <c r="F19153" t="s">
        <v>89</v>
      </c>
      <c r="G19153" t="s">
        <v>89</v>
      </c>
      <c r="H19153" t="s">
        <v>93</v>
      </c>
    </row>
    <row r="19154" spans="1:8" x14ac:dyDescent="0.25">
      <c r="A19154" t="s">
        <v>542</v>
      </c>
      <c r="B19154" t="s">
        <v>11951</v>
      </c>
      <c r="C19154" t="s">
        <v>89</v>
      </c>
      <c r="D19154" t="s">
        <v>89</v>
      </c>
      <c r="E19154" t="s">
        <v>1258</v>
      </c>
      <c r="F19154" t="s">
        <v>89</v>
      </c>
      <c r="G19154" t="s">
        <v>89</v>
      </c>
      <c r="H19154" t="s">
        <v>93</v>
      </c>
    </row>
    <row r="19155" spans="1:8" x14ac:dyDescent="0.25">
      <c r="A19155" t="s">
        <v>542</v>
      </c>
      <c r="B19155" t="s">
        <v>13829</v>
      </c>
      <c r="C19155" t="s">
        <v>89</v>
      </c>
      <c r="D19155" t="s">
        <v>89</v>
      </c>
      <c r="E19155" t="s">
        <v>1349</v>
      </c>
      <c r="F19155" t="s">
        <v>89</v>
      </c>
      <c r="G19155" t="s">
        <v>89</v>
      </c>
      <c r="H19155" t="s">
        <v>93</v>
      </c>
    </row>
    <row r="19156" spans="1:8" x14ac:dyDescent="0.25">
      <c r="A19156" t="s">
        <v>542</v>
      </c>
      <c r="B19156" t="s">
        <v>13830</v>
      </c>
      <c r="C19156" t="s">
        <v>89</v>
      </c>
      <c r="D19156" t="s">
        <v>89</v>
      </c>
      <c r="E19156" t="s">
        <v>1164</v>
      </c>
      <c r="F19156" t="s">
        <v>89</v>
      </c>
      <c r="G19156" t="s">
        <v>89</v>
      </c>
      <c r="H19156" t="s">
        <v>93</v>
      </c>
    </row>
    <row r="19157" spans="1:8" x14ac:dyDescent="0.25">
      <c r="A19157" t="s">
        <v>542</v>
      </c>
      <c r="B19157" t="s">
        <v>5330</v>
      </c>
      <c r="C19157" t="s">
        <v>89</v>
      </c>
      <c r="D19157" t="s">
        <v>89</v>
      </c>
      <c r="E19157" t="s">
        <v>1395</v>
      </c>
      <c r="F19157" t="s">
        <v>89</v>
      </c>
      <c r="G19157" t="s">
        <v>89</v>
      </c>
      <c r="H19157" t="s">
        <v>93</v>
      </c>
    </row>
    <row r="19158" spans="1:8" x14ac:dyDescent="0.25">
      <c r="A19158" t="s">
        <v>542</v>
      </c>
      <c r="B19158" t="s">
        <v>13831</v>
      </c>
      <c r="C19158" t="s">
        <v>89</v>
      </c>
      <c r="D19158" t="s">
        <v>89</v>
      </c>
      <c r="E19158" t="s">
        <v>1258</v>
      </c>
      <c r="F19158" t="s">
        <v>89</v>
      </c>
      <c r="G19158" t="s">
        <v>89</v>
      </c>
      <c r="H19158" t="s">
        <v>93</v>
      </c>
    </row>
    <row r="19159" spans="1:8" x14ac:dyDescent="0.25">
      <c r="A19159" t="s">
        <v>542</v>
      </c>
      <c r="B19159" t="s">
        <v>13832</v>
      </c>
      <c r="C19159" t="s">
        <v>89</v>
      </c>
      <c r="D19159" t="s">
        <v>89</v>
      </c>
      <c r="E19159" t="s">
        <v>1164</v>
      </c>
      <c r="F19159" t="s">
        <v>89</v>
      </c>
      <c r="G19159" t="s">
        <v>89</v>
      </c>
      <c r="H19159" t="s">
        <v>93</v>
      </c>
    </row>
    <row r="19160" spans="1:8" x14ac:dyDescent="0.25">
      <c r="A19160" t="s">
        <v>542</v>
      </c>
      <c r="B19160" t="s">
        <v>13833</v>
      </c>
      <c r="C19160" t="s">
        <v>89</v>
      </c>
      <c r="D19160" t="s">
        <v>89</v>
      </c>
      <c r="E19160" t="s">
        <v>1265</v>
      </c>
      <c r="F19160" t="s">
        <v>89</v>
      </c>
      <c r="G19160" t="s">
        <v>89</v>
      </c>
      <c r="H19160" t="s">
        <v>93</v>
      </c>
    </row>
    <row r="19161" spans="1:8" x14ac:dyDescent="0.25">
      <c r="A19161" t="s">
        <v>542</v>
      </c>
      <c r="B19161" t="s">
        <v>13834</v>
      </c>
      <c r="C19161" t="s">
        <v>89</v>
      </c>
      <c r="D19161" t="s">
        <v>89</v>
      </c>
      <c r="E19161" t="s">
        <v>1485</v>
      </c>
      <c r="F19161" t="s">
        <v>89</v>
      </c>
      <c r="G19161" t="s">
        <v>89</v>
      </c>
      <c r="H19161" t="s">
        <v>93</v>
      </c>
    </row>
    <row r="19162" spans="1:8" x14ac:dyDescent="0.25">
      <c r="A19162" t="s">
        <v>542</v>
      </c>
      <c r="B19162" t="s">
        <v>11715</v>
      </c>
      <c r="C19162" t="s">
        <v>89</v>
      </c>
      <c r="D19162" t="s">
        <v>89</v>
      </c>
      <c r="E19162" t="s">
        <v>1148</v>
      </c>
      <c r="F19162" t="s">
        <v>89</v>
      </c>
      <c r="G19162" t="s">
        <v>89</v>
      </c>
      <c r="H19162" t="s">
        <v>93</v>
      </c>
    </row>
    <row r="19163" spans="1:8" x14ac:dyDescent="0.25">
      <c r="A19163" t="s">
        <v>542</v>
      </c>
      <c r="B19163" t="s">
        <v>11719</v>
      </c>
      <c r="C19163" t="s">
        <v>89</v>
      </c>
      <c r="D19163" t="s">
        <v>89</v>
      </c>
      <c r="E19163" t="s">
        <v>1148</v>
      </c>
      <c r="F19163" t="s">
        <v>89</v>
      </c>
      <c r="G19163" t="s">
        <v>89</v>
      </c>
      <c r="H19163" t="s">
        <v>93</v>
      </c>
    </row>
    <row r="19164" spans="1:8" x14ac:dyDescent="0.25">
      <c r="A19164" t="s">
        <v>542</v>
      </c>
      <c r="B19164" t="s">
        <v>5287</v>
      </c>
      <c r="C19164" t="s">
        <v>89</v>
      </c>
      <c r="D19164" t="s">
        <v>89</v>
      </c>
      <c r="E19164" t="s">
        <v>1148</v>
      </c>
      <c r="F19164" t="s">
        <v>89</v>
      </c>
      <c r="G19164" t="s">
        <v>89</v>
      </c>
      <c r="H19164" t="s">
        <v>93</v>
      </c>
    </row>
    <row r="19165" spans="1:8" x14ac:dyDescent="0.25">
      <c r="A19165" t="s">
        <v>542</v>
      </c>
      <c r="B19165" t="s">
        <v>9207</v>
      </c>
      <c r="C19165" t="s">
        <v>89</v>
      </c>
      <c r="D19165" t="s">
        <v>89</v>
      </c>
      <c r="E19165" t="s">
        <v>1148</v>
      </c>
      <c r="F19165" t="s">
        <v>89</v>
      </c>
      <c r="G19165" t="s">
        <v>89</v>
      </c>
      <c r="H19165" t="s">
        <v>93</v>
      </c>
    </row>
    <row r="19166" spans="1:8" x14ac:dyDescent="0.25">
      <c r="A19166" t="s">
        <v>542</v>
      </c>
      <c r="B19166" t="s">
        <v>5295</v>
      </c>
      <c r="C19166" t="s">
        <v>89</v>
      </c>
      <c r="D19166" t="s">
        <v>89</v>
      </c>
      <c r="E19166" t="s">
        <v>1148</v>
      </c>
      <c r="F19166" t="s">
        <v>89</v>
      </c>
      <c r="G19166" t="s">
        <v>89</v>
      </c>
      <c r="H19166" t="s">
        <v>93</v>
      </c>
    </row>
    <row r="19167" spans="1:8" x14ac:dyDescent="0.25">
      <c r="A19167" t="s">
        <v>542</v>
      </c>
      <c r="B19167" t="s">
        <v>13835</v>
      </c>
      <c r="C19167" t="s">
        <v>89</v>
      </c>
      <c r="D19167" t="s">
        <v>89</v>
      </c>
      <c r="E19167" t="s">
        <v>1148</v>
      </c>
      <c r="F19167" t="s">
        <v>89</v>
      </c>
      <c r="G19167" t="s">
        <v>89</v>
      </c>
      <c r="H19167" t="s">
        <v>93</v>
      </c>
    </row>
    <row r="19168" spans="1:8" x14ac:dyDescent="0.25">
      <c r="A19168" t="s">
        <v>542</v>
      </c>
      <c r="B19168" t="s">
        <v>11834</v>
      </c>
      <c r="C19168" t="s">
        <v>89</v>
      </c>
      <c r="D19168" t="s">
        <v>89</v>
      </c>
      <c r="E19168" t="s">
        <v>1148</v>
      </c>
      <c r="F19168" t="s">
        <v>89</v>
      </c>
      <c r="G19168" t="s">
        <v>89</v>
      </c>
      <c r="H19168" t="s">
        <v>93</v>
      </c>
    </row>
    <row r="19169" spans="1:8" x14ac:dyDescent="0.25">
      <c r="A19169" t="s">
        <v>542</v>
      </c>
      <c r="B19169" t="s">
        <v>2495</v>
      </c>
      <c r="C19169" t="s">
        <v>89</v>
      </c>
      <c r="D19169" t="s">
        <v>89</v>
      </c>
      <c r="E19169" t="s">
        <v>1148</v>
      </c>
      <c r="F19169" t="s">
        <v>89</v>
      </c>
      <c r="G19169" t="s">
        <v>89</v>
      </c>
      <c r="H19169" t="s">
        <v>93</v>
      </c>
    </row>
    <row r="19170" spans="1:8" x14ac:dyDescent="0.25">
      <c r="A19170" t="s">
        <v>542</v>
      </c>
      <c r="B19170" t="s">
        <v>13836</v>
      </c>
      <c r="C19170" t="s">
        <v>89</v>
      </c>
      <c r="D19170" t="s">
        <v>89</v>
      </c>
      <c r="E19170" t="s">
        <v>1148</v>
      </c>
      <c r="F19170" t="s">
        <v>89</v>
      </c>
      <c r="G19170" t="s">
        <v>89</v>
      </c>
      <c r="H19170" t="s">
        <v>93</v>
      </c>
    </row>
    <row r="19171" spans="1:8" x14ac:dyDescent="0.25">
      <c r="A19171" t="s">
        <v>542</v>
      </c>
      <c r="B19171" t="s">
        <v>13837</v>
      </c>
      <c r="C19171" t="s">
        <v>89</v>
      </c>
      <c r="D19171" t="s">
        <v>89</v>
      </c>
      <c r="E19171" t="s">
        <v>1148</v>
      </c>
      <c r="F19171" t="s">
        <v>89</v>
      </c>
      <c r="G19171" t="s">
        <v>89</v>
      </c>
      <c r="H19171" t="s">
        <v>93</v>
      </c>
    </row>
    <row r="19172" spans="1:8" x14ac:dyDescent="0.25">
      <c r="A19172" t="s">
        <v>542</v>
      </c>
      <c r="B19172" t="s">
        <v>13838</v>
      </c>
      <c r="C19172" t="s">
        <v>89</v>
      </c>
      <c r="D19172" t="s">
        <v>89</v>
      </c>
      <c r="E19172" t="s">
        <v>1148</v>
      </c>
      <c r="F19172" t="s">
        <v>89</v>
      </c>
      <c r="G19172" t="s">
        <v>89</v>
      </c>
      <c r="H19172" t="s">
        <v>93</v>
      </c>
    </row>
    <row r="19173" spans="1:8" x14ac:dyDescent="0.25">
      <c r="A19173" t="s">
        <v>542</v>
      </c>
      <c r="B19173" t="s">
        <v>9202</v>
      </c>
      <c r="C19173" t="s">
        <v>89</v>
      </c>
      <c r="D19173" t="s">
        <v>89</v>
      </c>
      <c r="E19173" t="s">
        <v>1148</v>
      </c>
      <c r="F19173" t="s">
        <v>89</v>
      </c>
      <c r="G19173" t="s">
        <v>89</v>
      </c>
      <c r="H19173" t="s">
        <v>93</v>
      </c>
    </row>
    <row r="19174" spans="1:8" x14ac:dyDescent="0.25">
      <c r="A19174" t="s">
        <v>542</v>
      </c>
      <c r="B19174" t="s">
        <v>3280</v>
      </c>
      <c r="C19174" t="s">
        <v>89</v>
      </c>
      <c r="D19174" t="s">
        <v>13839</v>
      </c>
      <c r="E19174" t="s">
        <v>1166</v>
      </c>
      <c r="F19174" t="s">
        <v>89</v>
      </c>
      <c r="G19174" t="s">
        <v>89</v>
      </c>
      <c r="H19174" t="s">
        <v>93</v>
      </c>
    </row>
    <row r="19175" spans="1:8" x14ac:dyDescent="0.25">
      <c r="A19175" t="s">
        <v>542</v>
      </c>
      <c r="B19175" t="s">
        <v>13840</v>
      </c>
      <c r="C19175" t="s">
        <v>89</v>
      </c>
      <c r="D19175" t="s">
        <v>13841</v>
      </c>
      <c r="E19175" t="s">
        <v>2837</v>
      </c>
      <c r="F19175" t="s">
        <v>89</v>
      </c>
      <c r="G19175" t="s">
        <v>89</v>
      </c>
      <c r="H19175" t="s">
        <v>93</v>
      </c>
    </row>
    <row r="19176" spans="1:8" x14ac:dyDescent="0.25">
      <c r="A19176" t="s">
        <v>542</v>
      </c>
      <c r="B19176" t="s">
        <v>13842</v>
      </c>
      <c r="C19176" t="s">
        <v>89</v>
      </c>
      <c r="D19176" t="s">
        <v>89</v>
      </c>
      <c r="E19176" t="s">
        <v>1298</v>
      </c>
      <c r="F19176" t="s">
        <v>89</v>
      </c>
      <c r="G19176" t="s">
        <v>89</v>
      </c>
      <c r="H19176" t="s">
        <v>93</v>
      </c>
    </row>
    <row r="19177" spans="1:8" x14ac:dyDescent="0.25">
      <c r="A19177" t="s">
        <v>542</v>
      </c>
      <c r="B19177" t="s">
        <v>13843</v>
      </c>
      <c r="C19177" t="s">
        <v>89</v>
      </c>
      <c r="D19177" t="s">
        <v>13839</v>
      </c>
      <c r="E19177" t="s">
        <v>1751</v>
      </c>
      <c r="F19177" t="s">
        <v>89</v>
      </c>
      <c r="G19177" t="s">
        <v>89</v>
      </c>
      <c r="H19177" t="s">
        <v>93</v>
      </c>
    </row>
    <row r="19178" spans="1:8" x14ac:dyDescent="0.25">
      <c r="A19178" t="s">
        <v>542</v>
      </c>
      <c r="B19178" t="s">
        <v>7884</v>
      </c>
      <c r="C19178" t="s">
        <v>89</v>
      </c>
      <c r="D19178" t="s">
        <v>13844</v>
      </c>
      <c r="E19178" t="s">
        <v>2837</v>
      </c>
      <c r="F19178" t="s">
        <v>89</v>
      </c>
      <c r="G19178" t="s">
        <v>89</v>
      </c>
      <c r="H19178" t="s">
        <v>93</v>
      </c>
    </row>
    <row r="19179" spans="1:8" x14ac:dyDescent="0.25">
      <c r="A19179" t="s">
        <v>542</v>
      </c>
      <c r="B19179" t="s">
        <v>13845</v>
      </c>
      <c r="C19179" t="s">
        <v>89</v>
      </c>
      <c r="D19179" t="s">
        <v>13846</v>
      </c>
      <c r="E19179" t="s">
        <v>1582</v>
      </c>
      <c r="F19179" t="s">
        <v>89</v>
      </c>
      <c r="G19179" t="s">
        <v>89</v>
      </c>
      <c r="H19179" t="s">
        <v>93</v>
      </c>
    </row>
    <row r="19180" spans="1:8" x14ac:dyDescent="0.25">
      <c r="A19180" t="s">
        <v>542</v>
      </c>
      <c r="B19180" t="s">
        <v>13847</v>
      </c>
      <c r="C19180" t="s">
        <v>89</v>
      </c>
      <c r="D19180" t="s">
        <v>13848</v>
      </c>
      <c r="E19180" t="s">
        <v>1349</v>
      </c>
      <c r="F19180" t="s">
        <v>89</v>
      </c>
      <c r="G19180" t="s">
        <v>89</v>
      </c>
      <c r="H19180" t="s">
        <v>93</v>
      </c>
    </row>
    <row r="19181" spans="1:8" x14ac:dyDescent="0.25">
      <c r="A19181" t="s">
        <v>542</v>
      </c>
      <c r="B19181" t="s">
        <v>13849</v>
      </c>
      <c r="C19181" t="s">
        <v>89</v>
      </c>
      <c r="D19181" t="s">
        <v>13850</v>
      </c>
      <c r="E19181" t="s">
        <v>1258</v>
      </c>
      <c r="F19181" t="s">
        <v>89</v>
      </c>
      <c r="G19181" t="s">
        <v>89</v>
      </c>
      <c r="H19181" t="s">
        <v>93</v>
      </c>
    </row>
    <row r="19182" spans="1:8" x14ac:dyDescent="0.25">
      <c r="A19182" t="s">
        <v>542</v>
      </c>
      <c r="B19182" t="s">
        <v>5714</v>
      </c>
      <c r="C19182" t="s">
        <v>89</v>
      </c>
      <c r="D19182" t="s">
        <v>89</v>
      </c>
      <c r="E19182" t="s">
        <v>1105</v>
      </c>
      <c r="F19182" t="s">
        <v>89</v>
      </c>
      <c r="G19182" t="s">
        <v>89</v>
      </c>
      <c r="H19182" t="s">
        <v>93</v>
      </c>
    </row>
    <row r="19183" spans="1:8" x14ac:dyDescent="0.25">
      <c r="A19183" t="s">
        <v>542</v>
      </c>
      <c r="B19183" t="s">
        <v>13764</v>
      </c>
      <c r="C19183" t="s">
        <v>89</v>
      </c>
      <c r="D19183" t="s">
        <v>89</v>
      </c>
      <c r="E19183" t="s">
        <v>1105</v>
      </c>
      <c r="F19183" t="s">
        <v>89</v>
      </c>
      <c r="G19183" t="s">
        <v>89</v>
      </c>
      <c r="H19183" t="s">
        <v>93</v>
      </c>
    </row>
    <row r="19184" spans="1:8" x14ac:dyDescent="0.25">
      <c r="A19184" t="s">
        <v>542</v>
      </c>
      <c r="B19184" t="s">
        <v>2532</v>
      </c>
      <c r="C19184" t="s">
        <v>89</v>
      </c>
      <c r="D19184" t="s">
        <v>13851</v>
      </c>
      <c r="E19184" t="s">
        <v>1395</v>
      </c>
      <c r="F19184" t="s">
        <v>89</v>
      </c>
      <c r="G19184" t="s">
        <v>89</v>
      </c>
      <c r="H19184" t="s">
        <v>93</v>
      </c>
    </row>
    <row r="19185" spans="1:8" x14ac:dyDescent="0.25">
      <c r="A19185" t="s">
        <v>542</v>
      </c>
      <c r="B19185" t="s">
        <v>13765</v>
      </c>
      <c r="C19185" t="s">
        <v>89</v>
      </c>
      <c r="D19185" t="s">
        <v>89</v>
      </c>
      <c r="E19185" t="s">
        <v>1105</v>
      </c>
      <c r="F19185" t="s">
        <v>89</v>
      </c>
      <c r="G19185" t="s">
        <v>89</v>
      </c>
      <c r="H19185" t="s">
        <v>93</v>
      </c>
    </row>
    <row r="19186" spans="1:8" x14ac:dyDescent="0.25">
      <c r="A19186" t="s">
        <v>542</v>
      </c>
      <c r="B19186" t="s">
        <v>13852</v>
      </c>
      <c r="C19186" t="s">
        <v>89</v>
      </c>
      <c r="D19186" t="s">
        <v>89</v>
      </c>
      <c r="E19186" t="s">
        <v>1278</v>
      </c>
      <c r="F19186" t="s">
        <v>89</v>
      </c>
      <c r="G19186" t="s">
        <v>89</v>
      </c>
      <c r="H19186" t="s">
        <v>93</v>
      </c>
    </row>
    <row r="19187" spans="1:8" x14ac:dyDescent="0.25">
      <c r="A19187" t="s">
        <v>542</v>
      </c>
      <c r="B19187" t="s">
        <v>13762</v>
      </c>
      <c r="C19187" t="s">
        <v>89</v>
      </c>
      <c r="D19187" t="s">
        <v>13853</v>
      </c>
      <c r="E19187" t="s">
        <v>1258</v>
      </c>
      <c r="F19187" t="s">
        <v>89</v>
      </c>
      <c r="G19187" t="s">
        <v>89</v>
      </c>
      <c r="H19187" t="s">
        <v>93</v>
      </c>
    </row>
    <row r="19188" spans="1:8" x14ac:dyDescent="0.25">
      <c r="A19188" t="s">
        <v>542</v>
      </c>
      <c r="B19188" t="s">
        <v>1379</v>
      </c>
      <c r="C19188" t="s">
        <v>89</v>
      </c>
      <c r="D19188" t="s">
        <v>89</v>
      </c>
      <c r="E19188" t="s">
        <v>1105</v>
      </c>
      <c r="F19188" t="s">
        <v>89</v>
      </c>
      <c r="G19188" t="s">
        <v>89</v>
      </c>
      <c r="H19188" t="s">
        <v>93</v>
      </c>
    </row>
    <row r="19189" spans="1:8" x14ac:dyDescent="0.25">
      <c r="A19189" t="s">
        <v>542</v>
      </c>
      <c r="B19189" t="s">
        <v>2534</v>
      </c>
      <c r="C19189" t="s">
        <v>89</v>
      </c>
      <c r="D19189" t="s">
        <v>89</v>
      </c>
      <c r="E19189" t="s">
        <v>1162</v>
      </c>
      <c r="F19189" t="s">
        <v>89</v>
      </c>
      <c r="G19189" t="s">
        <v>89</v>
      </c>
      <c r="H19189" t="s">
        <v>93</v>
      </c>
    </row>
    <row r="19190" spans="1:8" x14ac:dyDescent="0.25">
      <c r="A19190" t="s">
        <v>542</v>
      </c>
      <c r="B19190" t="s">
        <v>13854</v>
      </c>
      <c r="C19190" t="s">
        <v>89</v>
      </c>
      <c r="D19190" t="s">
        <v>13855</v>
      </c>
      <c r="E19190" t="s">
        <v>1349</v>
      </c>
      <c r="F19190" t="s">
        <v>89</v>
      </c>
      <c r="G19190" t="s">
        <v>89</v>
      </c>
      <c r="H19190" t="s">
        <v>93</v>
      </c>
    </row>
    <row r="19191" spans="1:8" x14ac:dyDescent="0.25">
      <c r="A19191" t="s">
        <v>542</v>
      </c>
      <c r="B19191" t="s">
        <v>5351</v>
      </c>
      <c r="C19191" t="s">
        <v>89</v>
      </c>
      <c r="D19191" t="s">
        <v>13856</v>
      </c>
      <c r="E19191" t="s">
        <v>1102</v>
      </c>
      <c r="F19191" t="s">
        <v>89</v>
      </c>
      <c r="G19191" t="s">
        <v>89</v>
      </c>
      <c r="H19191" t="s">
        <v>93</v>
      </c>
    </row>
    <row r="19192" spans="1:8" x14ac:dyDescent="0.25">
      <c r="A19192" t="s">
        <v>542</v>
      </c>
      <c r="B19192" t="s">
        <v>13857</v>
      </c>
      <c r="C19192" t="s">
        <v>89</v>
      </c>
      <c r="D19192" t="s">
        <v>13858</v>
      </c>
      <c r="E19192" t="s">
        <v>1164</v>
      </c>
      <c r="F19192" t="s">
        <v>89</v>
      </c>
      <c r="G19192" t="s">
        <v>89</v>
      </c>
      <c r="H19192" t="s">
        <v>93</v>
      </c>
    </row>
    <row r="19193" spans="1:8" x14ac:dyDescent="0.25">
      <c r="A19193" t="s">
        <v>542</v>
      </c>
      <c r="B19193" t="s">
        <v>2260</v>
      </c>
      <c r="C19193" t="s">
        <v>89</v>
      </c>
      <c r="D19193" t="s">
        <v>13859</v>
      </c>
      <c r="E19193" t="s">
        <v>1102</v>
      </c>
      <c r="F19193" t="s">
        <v>89</v>
      </c>
      <c r="G19193" t="s">
        <v>89</v>
      </c>
      <c r="H19193" t="s">
        <v>93</v>
      </c>
    </row>
    <row r="19194" spans="1:8" x14ac:dyDescent="0.25">
      <c r="A19194" t="s">
        <v>542</v>
      </c>
      <c r="B19194" t="s">
        <v>13860</v>
      </c>
      <c r="C19194" t="s">
        <v>89</v>
      </c>
      <c r="D19194" t="s">
        <v>13861</v>
      </c>
      <c r="E19194" t="s">
        <v>1160</v>
      </c>
      <c r="F19194" t="s">
        <v>89</v>
      </c>
      <c r="G19194" t="s">
        <v>89</v>
      </c>
      <c r="H19194" t="s">
        <v>93</v>
      </c>
    </row>
    <row r="19195" spans="1:8" x14ac:dyDescent="0.25">
      <c r="A19195" t="s">
        <v>542</v>
      </c>
      <c r="B19195" t="s">
        <v>5344</v>
      </c>
      <c r="C19195" t="s">
        <v>89</v>
      </c>
      <c r="D19195" t="s">
        <v>13862</v>
      </c>
      <c r="E19195" t="s">
        <v>1258</v>
      </c>
      <c r="F19195" t="s">
        <v>89</v>
      </c>
      <c r="G19195" t="s">
        <v>89</v>
      </c>
      <c r="H19195" t="s">
        <v>93</v>
      </c>
    </row>
    <row r="19196" spans="1:8" x14ac:dyDescent="0.25">
      <c r="A19196" t="s">
        <v>542</v>
      </c>
      <c r="B19196" t="s">
        <v>7437</v>
      </c>
      <c r="C19196" t="s">
        <v>89</v>
      </c>
      <c r="D19196" t="s">
        <v>13863</v>
      </c>
      <c r="E19196" t="s">
        <v>2169</v>
      </c>
      <c r="F19196" t="s">
        <v>89</v>
      </c>
      <c r="G19196" t="s">
        <v>89</v>
      </c>
      <c r="H19196" t="s">
        <v>93</v>
      </c>
    </row>
    <row r="19197" spans="1:8" x14ac:dyDescent="0.25">
      <c r="A19197" t="s">
        <v>542</v>
      </c>
      <c r="B19197" t="s">
        <v>1284</v>
      </c>
      <c r="C19197" t="s">
        <v>89</v>
      </c>
      <c r="D19197" t="s">
        <v>89</v>
      </c>
      <c r="E19197" t="s">
        <v>1335</v>
      </c>
      <c r="F19197" t="s">
        <v>89</v>
      </c>
      <c r="G19197" t="s">
        <v>89</v>
      </c>
      <c r="H19197" t="s">
        <v>93</v>
      </c>
    </row>
    <row r="19198" spans="1:8" x14ac:dyDescent="0.25">
      <c r="A19198" t="s">
        <v>542</v>
      </c>
      <c r="B19198" t="s">
        <v>1122</v>
      </c>
      <c r="C19198" t="s">
        <v>89</v>
      </c>
      <c r="D19198" t="s">
        <v>89</v>
      </c>
      <c r="E19198" t="s">
        <v>1335</v>
      </c>
      <c r="F19198" t="s">
        <v>89</v>
      </c>
      <c r="G19198" t="s">
        <v>89</v>
      </c>
      <c r="H19198" t="s">
        <v>93</v>
      </c>
    </row>
    <row r="19199" spans="1:8" x14ac:dyDescent="0.25">
      <c r="A19199" t="s">
        <v>542</v>
      </c>
      <c r="B19199" t="s">
        <v>1124</v>
      </c>
      <c r="C19199" t="s">
        <v>89</v>
      </c>
      <c r="D19199" t="s">
        <v>89</v>
      </c>
      <c r="E19199" t="s">
        <v>1335</v>
      </c>
      <c r="F19199" t="s">
        <v>89</v>
      </c>
      <c r="G19199" t="s">
        <v>89</v>
      </c>
      <c r="H19199" t="s">
        <v>93</v>
      </c>
    </row>
    <row r="19200" spans="1:8" x14ac:dyDescent="0.25">
      <c r="A19200" t="s">
        <v>542</v>
      </c>
      <c r="B19200" t="s">
        <v>1125</v>
      </c>
      <c r="C19200" t="s">
        <v>89</v>
      </c>
      <c r="D19200" t="s">
        <v>89</v>
      </c>
      <c r="E19200" t="s">
        <v>1335</v>
      </c>
      <c r="F19200" t="s">
        <v>89</v>
      </c>
      <c r="G19200" t="s">
        <v>89</v>
      </c>
      <c r="H19200" t="s">
        <v>93</v>
      </c>
    </row>
    <row r="19201" spans="1:8" x14ac:dyDescent="0.25">
      <c r="A19201" t="s">
        <v>542</v>
      </c>
      <c r="B19201" t="s">
        <v>1127</v>
      </c>
      <c r="C19201" t="s">
        <v>89</v>
      </c>
      <c r="D19201" t="s">
        <v>89</v>
      </c>
      <c r="E19201" t="s">
        <v>1335</v>
      </c>
      <c r="F19201" t="s">
        <v>89</v>
      </c>
      <c r="G19201" t="s">
        <v>89</v>
      </c>
      <c r="H19201" t="s">
        <v>93</v>
      </c>
    </row>
    <row r="19202" spans="1:8" x14ac:dyDescent="0.25">
      <c r="A19202" t="s">
        <v>542</v>
      </c>
      <c r="B19202" t="s">
        <v>1414</v>
      </c>
      <c r="C19202" t="s">
        <v>89</v>
      </c>
      <c r="D19202" t="s">
        <v>89</v>
      </c>
      <c r="E19202" t="s">
        <v>1131</v>
      </c>
      <c r="F19202" t="s">
        <v>89</v>
      </c>
      <c r="G19202" t="s">
        <v>89</v>
      </c>
      <c r="H19202" t="s">
        <v>93</v>
      </c>
    </row>
    <row r="19203" spans="1:8" x14ac:dyDescent="0.25">
      <c r="A19203" t="s">
        <v>542</v>
      </c>
      <c r="B19203" t="s">
        <v>13864</v>
      </c>
      <c r="C19203" t="s">
        <v>89</v>
      </c>
      <c r="D19203" t="s">
        <v>89</v>
      </c>
      <c r="E19203" t="s">
        <v>1129</v>
      </c>
      <c r="F19203" t="s">
        <v>89</v>
      </c>
      <c r="G19203" t="s">
        <v>89</v>
      </c>
      <c r="H19203" t="s">
        <v>93</v>
      </c>
    </row>
    <row r="19204" spans="1:8" x14ac:dyDescent="0.25">
      <c r="A19204" t="s">
        <v>542</v>
      </c>
      <c r="B19204" t="s">
        <v>1200</v>
      </c>
      <c r="C19204" t="s">
        <v>89</v>
      </c>
      <c r="D19204" t="s">
        <v>89</v>
      </c>
      <c r="E19204" t="s">
        <v>1129</v>
      </c>
      <c r="F19204" t="s">
        <v>89</v>
      </c>
      <c r="G19204" t="s">
        <v>89</v>
      </c>
      <c r="H19204" t="s">
        <v>93</v>
      </c>
    </row>
    <row r="19205" spans="1:8" x14ac:dyDescent="0.25">
      <c r="A19205" t="s">
        <v>542</v>
      </c>
      <c r="B19205" t="s">
        <v>3535</v>
      </c>
      <c r="C19205" t="s">
        <v>89</v>
      </c>
      <c r="D19205" t="s">
        <v>89</v>
      </c>
      <c r="E19205" t="s">
        <v>1162</v>
      </c>
      <c r="F19205" t="s">
        <v>89</v>
      </c>
      <c r="G19205" t="s">
        <v>89</v>
      </c>
      <c r="H19205" t="s">
        <v>93</v>
      </c>
    </row>
    <row r="19206" spans="1:8" x14ac:dyDescent="0.25">
      <c r="A19206" t="s">
        <v>542</v>
      </c>
      <c r="B19206" t="s">
        <v>1138</v>
      </c>
      <c r="C19206" t="s">
        <v>89</v>
      </c>
      <c r="D19206" t="s">
        <v>89</v>
      </c>
      <c r="E19206" t="s">
        <v>1139</v>
      </c>
      <c r="F19206" t="s">
        <v>89</v>
      </c>
      <c r="G19206" t="s">
        <v>89</v>
      </c>
      <c r="H19206" t="s">
        <v>93</v>
      </c>
    </row>
    <row r="19207" spans="1:8" x14ac:dyDescent="0.25">
      <c r="A19207" t="s">
        <v>543</v>
      </c>
      <c r="B19207" t="s">
        <v>13723</v>
      </c>
      <c r="C19207" t="s">
        <v>89</v>
      </c>
      <c r="D19207" t="s">
        <v>13865</v>
      </c>
      <c r="E19207" t="s">
        <v>1401</v>
      </c>
      <c r="F19207" t="s">
        <v>89</v>
      </c>
      <c r="G19207" t="s">
        <v>89</v>
      </c>
      <c r="H19207" t="s">
        <v>93</v>
      </c>
    </row>
    <row r="19208" spans="1:8" x14ac:dyDescent="0.25">
      <c r="A19208" t="s">
        <v>543</v>
      </c>
      <c r="B19208" t="s">
        <v>13866</v>
      </c>
      <c r="C19208" t="s">
        <v>89</v>
      </c>
      <c r="D19208" t="s">
        <v>13867</v>
      </c>
      <c r="E19208" t="s">
        <v>13868</v>
      </c>
      <c r="F19208" t="s">
        <v>89</v>
      </c>
      <c r="G19208" t="s">
        <v>89</v>
      </c>
      <c r="H19208" t="s">
        <v>93</v>
      </c>
    </row>
    <row r="19209" spans="1:8" x14ac:dyDescent="0.25">
      <c r="A19209" t="s">
        <v>543</v>
      </c>
      <c r="B19209" t="s">
        <v>3035</v>
      </c>
      <c r="C19209" t="s">
        <v>89</v>
      </c>
      <c r="D19209" t="s">
        <v>13869</v>
      </c>
      <c r="E19209" t="s">
        <v>1207</v>
      </c>
      <c r="F19209" t="s">
        <v>89</v>
      </c>
      <c r="G19209" t="s">
        <v>89</v>
      </c>
      <c r="H19209" t="s">
        <v>93</v>
      </c>
    </row>
    <row r="19210" spans="1:8" x14ac:dyDescent="0.25">
      <c r="A19210" t="s">
        <v>543</v>
      </c>
      <c r="B19210" t="s">
        <v>2495</v>
      </c>
      <c r="C19210" t="s">
        <v>89</v>
      </c>
      <c r="D19210" t="s">
        <v>13870</v>
      </c>
      <c r="E19210" t="s">
        <v>1148</v>
      </c>
      <c r="F19210" t="s">
        <v>89</v>
      </c>
      <c r="G19210" t="s">
        <v>89</v>
      </c>
      <c r="H19210" t="s">
        <v>93</v>
      </c>
    </row>
    <row r="19211" spans="1:8" x14ac:dyDescent="0.25">
      <c r="A19211" t="s">
        <v>543</v>
      </c>
      <c r="B19211" t="s">
        <v>7920</v>
      </c>
      <c r="C19211" t="s">
        <v>89</v>
      </c>
      <c r="D19211" t="s">
        <v>13871</v>
      </c>
      <c r="E19211" t="s">
        <v>1148</v>
      </c>
      <c r="F19211" t="s">
        <v>89</v>
      </c>
      <c r="G19211" t="s">
        <v>89</v>
      </c>
      <c r="H19211" t="s">
        <v>93</v>
      </c>
    </row>
    <row r="19212" spans="1:8" x14ac:dyDescent="0.25">
      <c r="A19212" t="s">
        <v>543</v>
      </c>
      <c r="B19212" t="s">
        <v>12240</v>
      </c>
      <c r="C19212" t="s">
        <v>89</v>
      </c>
      <c r="D19212" t="s">
        <v>13872</v>
      </c>
      <c r="E19212" t="s">
        <v>13873</v>
      </c>
      <c r="F19212" t="s">
        <v>89</v>
      </c>
      <c r="G19212" t="s">
        <v>89</v>
      </c>
      <c r="H19212" t="s">
        <v>93</v>
      </c>
    </row>
    <row r="19213" spans="1:8" x14ac:dyDescent="0.25">
      <c r="A19213" t="s">
        <v>543</v>
      </c>
      <c r="B19213" t="s">
        <v>13866</v>
      </c>
      <c r="C19213" t="s">
        <v>89</v>
      </c>
      <c r="D19213" t="s">
        <v>13867</v>
      </c>
      <c r="E19213" t="s">
        <v>13868</v>
      </c>
      <c r="F19213" t="s">
        <v>89</v>
      </c>
      <c r="G19213" t="s">
        <v>89</v>
      </c>
      <c r="H19213" t="s">
        <v>93</v>
      </c>
    </row>
    <row r="19214" spans="1:8" x14ac:dyDescent="0.25">
      <c r="A19214" t="s">
        <v>543</v>
      </c>
      <c r="B19214" t="s">
        <v>13874</v>
      </c>
      <c r="C19214" t="s">
        <v>89</v>
      </c>
      <c r="D19214" t="s">
        <v>13875</v>
      </c>
      <c r="E19214" t="s">
        <v>1395</v>
      </c>
      <c r="F19214" t="s">
        <v>89</v>
      </c>
      <c r="G19214" t="s">
        <v>89</v>
      </c>
      <c r="H19214" t="s">
        <v>93</v>
      </c>
    </row>
    <row r="19215" spans="1:8" x14ac:dyDescent="0.25">
      <c r="A19215" t="s">
        <v>543</v>
      </c>
      <c r="B19215" t="s">
        <v>13876</v>
      </c>
      <c r="C19215" t="s">
        <v>89</v>
      </c>
      <c r="D19215" t="s">
        <v>13870</v>
      </c>
      <c r="E19215" t="s">
        <v>1148</v>
      </c>
      <c r="F19215" t="s">
        <v>89</v>
      </c>
      <c r="G19215" t="s">
        <v>89</v>
      </c>
      <c r="H19215" t="s">
        <v>93</v>
      </c>
    </row>
    <row r="19216" spans="1:8" x14ac:dyDescent="0.25">
      <c r="A19216" t="s">
        <v>543</v>
      </c>
      <c r="B19216" t="s">
        <v>13837</v>
      </c>
      <c r="C19216" t="s">
        <v>89</v>
      </c>
      <c r="D19216" t="s">
        <v>13870</v>
      </c>
      <c r="E19216" t="s">
        <v>1148</v>
      </c>
      <c r="F19216" t="s">
        <v>89</v>
      </c>
      <c r="G19216" t="s">
        <v>89</v>
      </c>
      <c r="H19216" t="s">
        <v>93</v>
      </c>
    </row>
    <row r="19217" spans="1:8" x14ac:dyDescent="0.25">
      <c r="A19217" t="s">
        <v>543</v>
      </c>
      <c r="B19217" t="s">
        <v>2495</v>
      </c>
      <c r="C19217" t="s">
        <v>89</v>
      </c>
      <c r="D19217" t="s">
        <v>13870</v>
      </c>
      <c r="E19217" t="s">
        <v>1148</v>
      </c>
      <c r="F19217" t="s">
        <v>89</v>
      </c>
      <c r="G19217" t="s">
        <v>89</v>
      </c>
      <c r="H19217" t="s">
        <v>93</v>
      </c>
    </row>
    <row r="19218" spans="1:8" x14ac:dyDescent="0.25">
      <c r="A19218" t="s">
        <v>543</v>
      </c>
      <c r="B19218" t="s">
        <v>9207</v>
      </c>
      <c r="C19218" t="s">
        <v>89</v>
      </c>
      <c r="D19218" t="s">
        <v>13870</v>
      </c>
      <c r="E19218" t="s">
        <v>1148</v>
      </c>
      <c r="F19218" t="s">
        <v>89</v>
      </c>
      <c r="G19218" t="s">
        <v>89</v>
      </c>
      <c r="H19218" t="s">
        <v>93</v>
      </c>
    </row>
    <row r="19219" spans="1:8" x14ac:dyDescent="0.25">
      <c r="A19219" t="s">
        <v>543</v>
      </c>
      <c r="B19219" t="s">
        <v>13877</v>
      </c>
      <c r="C19219" t="s">
        <v>89</v>
      </c>
      <c r="D19219" t="s">
        <v>13870</v>
      </c>
      <c r="E19219" t="s">
        <v>1148</v>
      </c>
      <c r="F19219" t="s">
        <v>89</v>
      </c>
      <c r="G19219" t="s">
        <v>89</v>
      </c>
      <c r="H19219" t="s">
        <v>93</v>
      </c>
    </row>
    <row r="19220" spans="1:8" x14ac:dyDescent="0.25">
      <c r="A19220" t="s">
        <v>543</v>
      </c>
      <c r="B19220" t="s">
        <v>5295</v>
      </c>
      <c r="C19220" t="s">
        <v>89</v>
      </c>
      <c r="D19220" t="s">
        <v>13878</v>
      </c>
      <c r="E19220" t="s">
        <v>1148</v>
      </c>
      <c r="F19220" t="s">
        <v>89</v>
      </c>
      <c r="G19220" t="s">
        <v>89</v>
      </c>
      <c r="H19220" t="s">
        <v>93</v>
      </c>
    </row>
    <row r="19221" spans="1:8" x14ac:dyDescent="0.25">
      <c r="A19221" t="s">
        <v>543</v>
      </c>
      <c r="B19221" t="s">
        <v>13879</v>
      </c>
      <c r="C19221" t="s">
        <v>89</v>
      </c>
      <c r="D19221" t="s">
        <v>13878</v>
      </c>
      <c r="E19221" t="s">
        <v>1148</v>
      </c>
      <c r="F19221" t="s">
        <v>89</v>
      </c>
      <c r="G19221" t="s">
        <v>89</v>
      </c>
      <c r="H19221" t="s">
        <v>93</v>
      </c>
    </row>
    <row r="19222" spans="1:8" x14ac:dyDescent="0.25">
      <c r="A19222" t="s">
        <v>543</v>
      </c>
      <c r="B19222" t="s">
        <v>11715</v>
      </c>
      <c r="C19222" t="s">
        <v>89</v>
      </c>
      <c r="D19222" t="s">
        <v>13870</v>
      </c>
      <c r="E19222" t="s">
        <v>1148</v>
      </c>
      <c r="F19222" t="s">
        <v>89</v>
      </c>
      <c r="G19222" t="s">
        <v>89</v>
      </c>
      <c r="H19222" t="s">
        <v>93</v>
      </c>
    </row>
    <row r="19223" spans="1:8" x14ac:dyDescent="0.25">
      <c r="A19223" t="s">
        <v>543</v>
      </c>
      <c r="B19223" t="s">
        <v>11728</v>
      </c>
      <c r="C19223" t="s">
        <v>89</v>
      </c>
      <c r="D19223" t="s">
        <v>9171</v>
      </c>
      <c r="E19223" t="s">
        <v>1485</v>
      </c>
      <c r="F19223" t="s">
        <v>89</v>
      </c>
      <c r="G19223" t="s">
        <v>89</v>
      </c>
      <c r="H19223" t="s">
        <v>93</v>
      </c>
    </row>
    <row r="19224" spans="1:8" x14ac:dyDescent="0.25">
      <c r="A19224" t="s">
        <v>543</v>
      </c>
      <c r="B19224" t="s">
        <v>13806</v>
      </c>
      <c r="C19224" t="s">
        <v>89</v>
      </c>
      <c r="D19224" t="s">
        <v>13880</v>
      </c>
      <c r="E19224" t="s">
        <v>1148</v>
      </c>
      <c r="F19224" t="s">
        <v>89</v>
      </c>
      <c r="G19224" t="s">
        <v>89</v>
      </c>
      <c r="H19224" t="s">
        <v>93</v>
      </c>
    </row>
    <row r="19225" spans="1:8" x14ac:dyDescent="0.25">
      <c r="A19225" t="s">
        <v>543</v>
      </c>
      <c r="B19225" t="s">
        <v>13795</v>
      </c>
      <c r="C19225" t="s">
        <v>89</v>
      </c>
      <c r="D19225" t="s">
        <v>13881</v>
      </c>
      <c r="E19225" t="s">
        <v>1148</v>
      </c>
      <c r="F19225" t="s">
        <v>89</v>
      </c>
      <c r="G19225" t="s">
        <v>89</v>
      </c>
      <c r="H19225" t="s">
        <v>93</v>
      </c>
    </row>
    <row r="19226" spans="1:8" x14ac:dyDescent="0.25">
      <c r="A19226" t="s">
        <v>543</v>
      </c>
      <c r="B19226" t="s">
        <v>13804</v>
      </c>
      <c r="C19226" t="s">
        <v>89</v>
      </c>
      <c r="D19226" t="s">
        <v>13882</v>
      </c>
      <c r="E19226" t="s">
        <v>1751</v>
      </c>
      <c r="F19226" t="s">
        <v>89</v>
      </c>
      <c r="G19226" t="s">
        <v>89</v>
      </c>
      <c r="H19226" t="s">
        <v>93</v>
      </c>
    </row>
    <row r="19227" spans="1:8" x14ac:dyDescent="0.25">
      <c r="A19227" t="s">
        <v>543</v>
      </c>
      <c r="B19227" t="s">
        <v>7920</v>
      </c>
      <c r="C19227" t="s">
        <v>89</v>
      </c>
      <c r="D19227" t="s">
        <v>13871</v>
      </c>
      <c r="E19227" t="s">
        <v>1148</v>
      </c>
      <c r="F19227" t="s">
        <v>89</v>
      </c>
      <c r="G19227" t="s">
        <v>89</v>
      </c>
      <c r="H19227" t="s">
        <v>93</v>
      </c>
    </row>
    <row r="19228" spans="1:8" x14ac:dyDescent="0.25">
      <c r="A19228" t="s">
        <v>543</v>
      </c>
      <c r="B19228" t="s">
        <v>7922</v>
      </c>
      <c r="C19228" t="s">
        <v>89</v>
      </c>
      <c r="D19228" t="s">
        <v>13883</v>
      </c>
      <c r="E19228" t="s">
        <v>1485</v>
      </c>
      <c r="F19228" t="s">
        <v>89</v>
      </c>
      <c r="G19228" t="s">
        <v>89</v>
      </c>
      <c r="H19228" t="s">
        <v>93</v>
      </c>
    </row>
    <row r="19229" spans="1:8" x14ac:dyDescent="0.25">
      <c r="A19229" t="s">
        <v>543</v>
      </c>
      <c r="B19229" t="s">
        <v>13798</v>
      </c>
      <c r="C19229" t="s">
        <v>89</v>
      </c>
      <c r="D19229" t="s">
        <v>13884</v>
      </c>
      <c r="E19229" t="s">
        <v>1148</v>
      </c>
      <c r="F19229" t="s">
        <v>89</v>
      </c>
      <c r="G19229" t="s">
        <v>89</v>
      </c>
      <c r="H19229" t="s">
        <v>93</v>
      </c>
    </row>
    <row r="19230" spans="1:8" x14ac:dyDescent="0.25">
      <c r="A19230" t="s">
        <v>543</v>
      </c>
      <c r="B19230" t="s">
        <v>13800</v>
      </c>
      <c r="C19230" t="s">
        <v>89</v>
      </c>
      <c r="D19230" t="s">
        <v>13885</v>
      </c>
      <c r="E19230" t="s">
        <v>1102</v>
      </c>
      <c r="F19230" t="s">
        <v>89</v>
      </c>
      <c r="G19230" t="s">
        <v>89</v>
      </c>
      <c r="H19230" t="s">
        <v>93</v>
      </c>
    </row>
    <row r="19231" spans="1:8" x14ac:dyDescent="0.25">
      <c r="A19231" t="s">
        <v>543</v>
      </c>
      <c r="B19231" t="s">
        <v>13748</v>
      </c>
      <c r="C19231" t="s">
        <v>89</v>
      </c>
      <c r="D19231" t="s">
        <v>13886</v>
      </c>
      <c r="E19231" t="s">
        <v>2925</v>
      </c>
      <c r="F19231" t="s">
        <v>89</v>
      </c>
      <c r="G19231" t="s">
        <v>89</v>
      </c>
      <c r="H19231" t="s">
        <v>93</v>
      </c>
    </row>
    <row r="19232" spans="1:8" x14ac:dyDescent="0.25">
      <c r="A19232" t="s">
        <v>543</v>
      </c>
      <c r="B19232" t="s">
        <v>3997</v>
      </c>
      <c r="C19232" t="s">
        <v>89</v>
      </c>
      <c r="D19232" t="s">
        <v>13887</v>
      </c>
      <c r="E19232" t="s">
        <v>1102</v>
      </c>
      <c r="F19232" t="s">
        <v>89</v>
      </c>
      <c r="G19232" t="s">
        <v>89</v>
      </c>
      <c r="H19232" t="s">
        <v>93</v>
      </c>
    </row>
    <row r="19233" spans="1:8" x14ac:dyDescent="0.25">
      <c r="A19233" t="s">
        <v>543</v>
      </c>
      <c r="B19233" t="s">
        <v>1325</v>
      </c>
      <c r="C19233" t="s">
        <v>89</v>
      </c>
      <c r="D19233" t="s">
        <v>13888</v>
      </c>
      <c r="E19233" t="s">
        <v>1742</v>
      </c>
      <c r="F19233" t="s">
        <v>89</v>
      </c>
      <c r="G19233" t="s">
        <v>89</v>
      </c>
      <c r="H19233" t="s">
        <v>93</v>
      </c>
    </row>
    <row r="19234" spans="1:8" x14ac:dyDescent="0.25">
      <c r="A19234" t="s">
        <v>543</v>
      </c>
      <c r="B19234" t="s">
        <v>3035</v>
      </c>
      <c r="C19234" t="s">
        <v>89</v>
      </c>
      <c r="D19234" t="s">
        <v>13869</v>
      </c>
      <c r="E19234" t="s">
        <v>1207</v>
      </c>
      <c r="F19234" t="s">
        <v>89</v>
      </c>
      <c r="G19234" t="s">
        <v>89</v>
      </c>
      <c r="H19234" t="s">
        <v>93</v>
      </c>
    </row>
    <row r="19235" spans="1:8" x14ac:dyDescent="0.25">
      <c r="A19235" t="s">
        <v>543</v>
      </c>
      <c r="B19235" t="s">
        <v>3482</v>
      </c>
      <c r="C19235" t="s">
        <v>89</v>
      </c>
      <c r="D19235" t="s">
        <v>13889</v>
      </c>
      <c r="E19235" t="s">
        <v>1180</v>
      </c>
      <c r="F19235" t="s">
        <v>89</v>
      </c>
      <c r="G19235" t="s">
        <v>89</v>
      </c>
      <c r="H19235" t="s">
        <v>93</v>
      </c>
    </row>
    <row r="19236" spans="1:8" x14ac:dyDescent="0.25">
      <c r="A19236" t="s">
        <v>543</v>
      </c>
      <c r="B19236" t="s">
        <v>13736</v>
      </c>
      <c r="C19236" t="s">
        <v>89</v>
      </c>
      <c r="D19236" t="s">
        <v>13890</v>
      </c>
      <c r="E19236" t="s">
        <v>1180</v>
      </c>
      <c r="F19236" t="s">
        <v>89</v>
      </c>
      <c r="G19236" t="s">
        <v>89</v>
      </c>
      <c r="H19236" t="s">
        <v>93</v>
      </c>
    </row>
    <row r="19237" spans="1:8" x14ac:dyDescent="0.25">
      <c r="A19237" t="s">
        <v>543</v>
      </c>
      <c r="B19237" t="s">
        <v>13723</v>
      </c>
      <c r="C19237" t="s">
        <v>89</v>
      </c>
      <c r="D19237" t="s">
        <v>13865</v>
      </c>
      <c r="E19237" t="s">
        <v>1401</v>
      </c>
      <c r="F19237" t="s">
        <v>89</v>
      </c>
      <c r="G19237" t="s">
        <v>89</v>
      </c>
      <c r="H19237" t="s">
        <v>93</v>
      </c>
    </row>
    <row r="19238" spans="1:8" x14ac:dyDescent="0.25">
      <c r="A19238" t="s">
        <v>543</v>
      </c>
      <c r="B19238" t="s">
        <v>13739</v>
      </c>
      <c r="C19238" t="s">
        <v>89</v>
      </c>
      <c r="D19238" t="s">
        <v>13891</v>
      </c>
      <c r="E19238" t="s">
        <v>1742</v>
      </c>
      <c r="F19238" t="s">
        <v>89</v>
      </c>
      <c r="G19238" t="s">
        <v>89</v>
      </c>
      <c r="H19238" t="s">
        <v>93</v>
      </c>
    </row>
    <row r="19239" spans="1:8" x14ac:dyDescent="0.25">
      <c r="A19239" t="s">
        <v>543</v>
      </c>
      <c r="B19239" t="s">
        <v>7423</v>
      </c>
      <c r="C19239" t="s">
        <v>89</v>
      </c>
      <c r="D19239" t="s">
        <v>13892</v>
      </c>
      <c r="E19239" t="s">
        <v>1258</v>
      </c>
      <c r="F19239" t="s">
        <v>89</v>
      </c>
      <c r="G19239" t="s">
        <v>89</v>
      </c>
      <c r="H19239" t="s">
        <v>93</v>
      </c>
    </row>
    <row r="19240" spans="1:8" x14ac:dyDescent="0.25">
      <c r="A19240" t="s">
        <v>543</v>
      </c>
      <c r="B19240" t="s">
        <v>13733</v>
      </c>
      <c r="C19240" t="s">
        <v>89</v>
      </c>
      <c r="D19240" t="s">
        <v>13893</v>
      </c>
      <c r="E19240" t="s">
        <v>1207</v>
      </c>
      <c r="F19240" t="s">
        <v>89</v>
      </c>
      <c r="G19240" t="s">
        <v>89</v>
      </c>
      <c r="H19240" t="s">
        <v>93</v>
      </c>
    </row>
    <row r="19241" spans="1:8" x14ac:dyDescent="0.25">
      <c r="A19241" t="s">
        <v>543</v>
      </c>
      <c r="B19241" t="s">
        <v>13720</v>
      </c>
      <c r="C19241" t="s">
        <v>89</v>
      </c>
      <c r="D19241" t="s">
        <v>13894</v>
      </c>
      <c r="E19241" t="s">
        <v>1742</v>
      </c>
      <c r="F19241" t="s">
        <v>89</v>
      </c>
      <c r="G19241" t="s">
        <v>89</v>
      </c>
      <c r="H19241" t="s">
        <v>93</v>
      </c>
    </row>
    <row r="19242" spans="1:8" x14ac:dyDescent="0.25">
      <c r="A19242" t="s">
        <v>543</v>
      </c>
      <c r="B19242" t="s">
        <v>13744</v>
      </c>
      <c r="C19242" t="s">
        <v>89</v>
      </c>
      <c r="D19242" t="s">
        <v>13895</v>
      </c>
      <c r="E19242" t="s">
        <v>1742</v>
      </c>
      <c r="F19242" t="s">
        <v>89</v>
      </c>
      <c r="G19242" t="s">
        <v>89</v>
      </c>
      <c r="H19242" t="s">
        <v>93</v>
      </c>
    </row>
    <row r="19243" spans="1:8" x14ac:dyDescent="0.25">
      <c r="A19243" t="s">
        <v>543</v>
      </c>
      <c r="B19243" t="s">
        <v>13750</v>
      </c>
      <c r="C19243" t="s">
        <v>89</v>
      </c>
      <c r="D19243" t="s">
        <v>13751</v>
      </c>
      <c r="E19243" t="s">
        <v>1164</v>
      </c>
      <c r="F19243" t="s">
        <v>89</v>
      </c>
      <c r="G19243" t="s">
        <v>89</v>
      </c>
      <c r="H19243" t="s">
        <v>93</v>
      </c>
    </row>
    <row r="19244" spans="1:8" x14ac:dyDescent="0.25">
      <c r="A19244" t="s">
        <v>543</v>
      </c>
      <c r="B19244" t="s">
        <v>13783</v>
      </c>
      <c r="C19244" t="s">
        <v>89</v>
      </c>
      <c r="D19244" t="s">
        <v>13896</v>
      </c>
      <c r="E19244" t="s">
        <v>1355</v>
      </c>
      <c r="F19244" t="s">
        <v>89</v>
      </c>
      <c r="G19244" t="s">
        <v>89</v>
      </c>
      <c r="H19244" t="s">
        <v>93</v>
      </c>
    </row>
    <row r="19245" spans="1:8" x14ac:dyDescent="0.25">
      <c r="A19245" t="s">
        <v>543</v>
      </c>
      <c r="B19245" t="s">
        <v>2751</v>
      </c>
      <c r="C19245" t="s">
        <v>89</v>
      </c>
      <c r="D19245" t="s">
        <v>13897</v>
      </c>
      <c r="E19245" t="s">
        <v>1258</v>
      </c>
      <c r="F19245" t="s">
        <v>89</v>
      </c>
      <c r="G19245" t="s">
        <v>89</v>
      </c>
      <c r="H19245" t="s">
        <v>93</v>
      </c>
    </row>
    <row r="19246" spans="1:8" x14ac:dyDescent="0.25">
      <c r="A19246" t="s">
        <v>543</v>
      </c>
      <c r="B19246" t="s">
        <v>13746</v>
      </c>
      <c r="C19246" t="s">
        <v>89</v>
      </c>
      <c r="D19246" t="s">
        <v>13898</v>
      </c>
      <c r="E19246" t="s">
        <v>1395</v>
      </c>
      <c r="F19246" t="s">
        <v>89</v>
      </c>
      <c r="G19246" t="s">
        <v>89</v>
      </c>
      <c r="H19246" t="s">
        <v>93</v>
      </c>
    </row>
    <row r="19247" spans="1:8" x14ac:dyDescent="0.25">
      <c r="A19247" t="s">
        <v>543</v>
      </c>
      <c r="B19247" t="s">
        <v>11810</v>
      </c>
      <c r="C19247" t="s">
        <v>89</v>
      </c>
      <c r="D19247" t="s">
        <v>13899</v>
      </c>
      <c r="E19247" t="s">
        <v>1160</v>
      </c>
      <c r="F19247" t="s">
        <v>89</v>
      </c>
      <c r="G19247" t="s">
        <v>89</v>
      </c>
      <c r="H19247" t="s">
        <v>93</v>
      </c>
    </row>
    <row r="19248" spans="1:8" x14ac:dyDescent="0.25">
      <c r="A19248" t="s">
        <v>543</v>
      </c>
      <c r="B19248" t="s">
        <v>13900</v>
      </c>
      <c r="C19248" t="s">
        <v>89</v>
      </c>
      <c r="D19248" t="s">
        <v>13901</v>
      </c>
      <c r="E19248" t="s">
        <v>1160</v>
      </c>
      <c r="F19248" t="s">
        <v>89</v>
      </c>
      <c r="G19248" t="s">
        <v>89</v>
      </c>
      <c r="H19248" t="s">
        <v>93</v>
      </c>
    </row>
    <row r="19249" spans="1:8" x14ac:dyDescent="0.25">
      <c r="A19249" t="s">
        <v>543</v>
      </c>
      <c r="B19249" t="s">
        <v>13902</v>
      </c>
      <c r="C19249" t="s">
        <v>89</v>
      </c>
      <c r="D19249" t="s">
        <v>13901</v>
      </c>
      <c r="E19249" t="s">
        <v>1160</v>
      </c>
      <c r="F19249" t="s">
        <v>89</v>
      </c>
      <c r="G19249" t="s">
        <v>89</v>
      </c>
      <c r="H19249" t="s">
        <v>93</v>
      </c>
    </row>
    <row r="19250" spans="1:8" x14ac:dyDescent="0.25">
      <c r="A19250" t="s">
        <v>543</v>
      </c>
      <c r="B19250" t="s">
        <v>13820</v>
      </c>
      <c r="C19250" t="s">
        <v>89</v>
      </c>
      <c r="D19250" t="s">
        <v>13903</v>
      </c>
      <c r="E19250" t="s">
        <v>1148</v>
      </c>
      <c r="F19250" t="s">
        <v>89</v>
      </c>
      <c r="G19250" t="s">
        <v>89</v>
      </c>
      <c r="H19250" t="s">
        <v>93</v>
      </c>
    </row>
    <row r="19251" spans="1:8" x14ac:dyDescent="0.25">
      <c r="A19251" t="s">
        <v>543</v>
      </c>
      <c r="B19251" t="s">
        <v>13762</v>
      </c>
      <c r="C19251" t="s">
        <v>89</v>
      </c>
      <c r="D19251" t="s">
        <v>89</v>
      </c>
      <c r="E19251" t="s">
        <v>1258</v>
      </c>
      <c r="F19251" t="s">
        <v>89</v>
      </c>
      <c r="G19251" t="s">
        <v>89</v>
      </c>
      <c r="H19251" t="s">
        <v>93</v>
      </c>
    </row>
    <row r="19252" spans="1:8" x14ac:dyDescent="0.25">
      <c r="A19252" t="s">
        <v>543</v>
      </c>
      <c r="B19252" t="s">
        <v>13765</v>
      </c>
      <c r="C19252" t="s">
        <v>89</v>
      </c>
      <c r="D19252" t="s">
        <v>89</v>
      </c>
      <c r="E19252" t="s">
        <v>1105</v>
      </c>
      <c r="F19252" t="s">
        <v>89</v>
      </c>
      <c r="G19252" t="s">
        <v>89</v>
      </c>
      <c r="H19252" t="s">
        <v>93</v>
      </c>
    </row>
    <row r="19253" spans="1:8" x14ac:dyDescent="0.25">
      <c r="A19253" t="s">
        <v>543</v>
      </c>
      <c r="B19253" t="s">
        <v>13764</v>
      </c>
      <c r="C19253" t="s">
        <v>89</v>
      </c>
      <c r="D19253" t="s">
        <v>89</v>
      </c>
      <c r="E19253" t="s">
        <v>1105</v>
      </c>
      <c r="F19253" t="s">
        <v>89</v>
      </c>
      <c r="G19253" t="s">
        <v>89</v>
      </c>
      <c r="H19253" t="s">
        <v>93</v>
      </c>
    </row>
    <row r="19254" spans="1:8" x14ac:dyDescent="0.25">
      <c r="A19254" t="s">
        <v>543</v>
      </c>
      <c r="B19254" t="s">
        <v>1379</v>
      </c>
      <c r="C19254" t="s">
        <v>89</v>
      </c>
      <c r="D19254" t="s">
        <v>89</v>
      </c>
      <c r="E19254" t="s">
        <v>1105</v>
      </c>
      <c r="F19254" t="s">
        <v>89</v>
      </c>
      <c r="G19254" t="s">
        <v>89</v>
      </c>
      <c r="H19254" t="s">
        <v>93</v>
      </c>
    </row>
    <row r="19255" spans="1:8" x14ac:dyDescent="0.25">
      <c r="A19255" t="s">
        <v>543</v>
      </c>
      <c r="B19255" t="s">
        <v>5338</v>
      </c>
      <c r="C19255" t="s">
        <v>89</v>
      </c>
      <c r="D19255" t="s">
        <v>89</v>
      </c>
      <c r="E19255" t="s">
        <v>1278</v>
      </c>
      <c r="F19255" t="s">
        <v>89</v>
      </c>
      <c r="G19255" t="s">
        <v>89</v>
      </c>
      <c r="H19255" t="s">
        <v>93</v>
      </c>
    </row>
    <row r="19256" spans="1:8" x14ac:dyDescent="0.25">
      <c r="A19256" t="s">
        <v>543</v>
      </c>
      <c r="B19256" t="s">
        <v>2534</v>
      </c>
      <c r="C19256" t="s">
        <v>89</v>
      </c>
      <c r="D19256" t="s">
        <v>89</v>
      </c>
      <c r="E19256" t="s">
        <v>1162</v>
      </c>
      <c r="F19256" t="s">
        <v>89</v>
      </c>
      <c r="G19256" t="s">
        <v>89</v>
      </c>
      <c r="H19256" t="s">
        <v>93</v>
      </c>
    </row>
    <row r="19257" spans="1:8" x14ac:dyDescent="0.25">
      <c r="A19257" t="s">
        <v>543</v>
      </c>
      <c r="B19257" t="s">
        <v>5714</v>
      </c>
      <c r="C19257" t="s">
        <v>89</v>
      </c>
      <c r="D19257" t="s">
        <v>89</v>
      </c>
      <c r="E19257" t="s">
        <v>1105</v>
      </c>
      <c r="F19257" t="s">
        <v>89</v>
      </c>
      <c r="G19257" t="s">
        <v>89</v>
      </c>
      <c r="H19257" t="s">
        <v>93</v>
      </c>
    </row>
    <row r="19258" spans="1:8" x14ac:dyDescent="0.25">
      <c r="A19258" t="s">
        <v>543</v>
      </c>
      <c r="B19258" t="s">
        <v>13857</v>
      </c>
      <c r="C19258" t="s">
        <v>89</v>
      </c>
      <c r="D19258" t="s">
        <v>13904</v>
      </c>
      <c r="E19258" t="s">
        <v>1164</v>
      </c>
      <c r="F19258" t="s">
        <v>89</v>
      </c>
      <c r="G19258" t="s">
        <v>89</v>
      </c>
      <c r="H19258" t="s">
        <v>93</v>
      </c>
    </row>
    <row r="19259" spans="1:8" x14ac:dyDescent="0.25">
      <c r="A19259" t="s">
        <v>543</v>
      </c>
      <c r="B19259" t="s">
        <v>5351</v>
      </c>
      <c r="C19259" t="s">
        <v>89</v>
      </c>
      <c r="D19259" t="s">
        <v>13905</v>
      </c>
      <c r="E19259" t="s">
        <v>1102</v>
      </c>
      <c r="F19259" t="s">
        <v>89</v>
      </c>
      <c r="G19259" t="s">
        <v>89</v>
      </c>
      <c r="H19259" t="s">
        <v>93</v>
      </c>
    </row>
    <row r="19260" spans="1:8" x14ac:dyDescent="0.25">
      <c r="A19260" t="s">
        <v>543</v>
      </c>
      <c r="B19260" t="s">
        <v>5344</v>
      </c>
      <c r="C19260" t="s">
        <v>89</v>
      </c>
      <c r="D19260" t="s">
        <v>13906</v>
      </c>
      <c r="E19260" t="s">
        <v>1258</v>
      </c>
      <c r="F19260" t="s">
        <v>89</v>
      </c>
      <c r="G19260" t="s">
        <v>89</v>
      </c>
      <c r="H19260" t="s">
        <v>93</v>
      </c>
    </row>
    <row r="19261" spans="1:8" x14ac:dyDescent="0.25">
      <c r="A19261" t="s">
        <v>543</v>
      </c>
      <c r="B19261" t="s">
        <v>2260</v>
      </c>
      <c r="C19261" t="s">
        <v>89</v>
      </c>
      <c r="D19261" t="s">
        <v>13907</v>
      </c>
      <c r="E19261" t="s">
        <v>1102</v>
      </c>
      <c r="F19261" t="s">
        <v>89</v>
      </c>
      <c r="G19261" t="s">
        <v>89</v>
      </c>
      <c r="H19261" t="s">
        <v>93</v>
      </c>
    </row>
    <row r="19262" spans="1:8" x14ac:dyDescent="0.25">
      <c r="A19262" t="s">
        <v>543</v>
      </c>
      <c r="B19262" t="s">
        <v>1122</v>
      </c>
      <c r="C19262" t="s">
        <v>89</v>
      </c>
      <c r="D19262" t="s">
        <v>89</v>
      </c>
      <c r="E19262" t="s">
        <v>1335</v>
      </c>
      <c r="F19262" t="s">
        <v>89</v>
      </c>
      <c r="G19262" t="s">
        <v>89</v>
      </c>
      <c r="H19262" t="s">
        <v>93</v>
      </c>
    </row>
    <row r="19263" spans="1:8" x14ac:dyDescent="0.25">
      <c r="A19263" t="s">
        <v>543</v>
      </c>
      <c r="B19263" t="s">
        <v>1124</v>
      </c>
      <c r="C19263" t="s">
        <v>89</v>
      </c>
      <c r="D19263" t="s">
        <v>89</v>
      </c>
      <c r="E19263" t="s">
        <v>1335</v>
      </c>
      <c r="F19263" t="s">
        <v>89</v>
      </c>
      <c r="G19263" t="s">
        <v>89</v>
      </c>
      <c r="H19263" t="s">
        <v>93</v>
      </c>
    </row>
    <row r="19264" spans="1:8" x14ac:dyDescent="0.25">
      <c r="A19264" t="s">
        <v>543</v>
      </c>
      <c r="B19264" t="s">
        <v>1125</v>
      </c>
      <c r="C19264" t="s">
        <v>89</v>
      </c>
      <c r="D19264" t="s">
        <v>89</v>
      </c>
      <c r="E19264" t="s">
        <v>1335</v>
      </c>
      <c r="F19264" t="s">
        <v>89</v>
      </c>
      <c r="G19264" t="s">
        <v>89</v>
      </c>
      <c r="H19264" t="s">
        <v>93</v>
      </c>
    </row>
    <row r="19265" spans="1:8" x14ac:dyDescent="0.25">
      <c r="A19265" t="s">
        <v>543</v>
      </c>
      <c r="B19265" t="s">
        <v>1332</v>
      </c>
      <c r="C19265" t="s">
        <v>89</v>
      </c>
      <c r="D19265" t="s">
        <v>89</v>
      </c>
      <c r="E19265" t="s">
        <v>1335</v>
      </c>
      <c r="F19265" t="s">
        <v>89</v>
      </c>
      <c r="G19265" t="s">
        <v>89</v>
      </c>
      <c r="H19265" t="s">
        <v>93</v>
      </c>
    </row>
    <row r="19266" spans="1:8" x14ac:dyDescent="0.25">
      <c r="A19266" t="s">
        <v>543</v>
      </c>
      <c r="B19266" t="s">
        <v>1127</v>
      </c>
      <c r="C19266" t="s">
        <v>89</v>
      </c>
      <c r="D19266" t="s">
        <v>89</v>
      </c>
      <c r="E19266" t="s">
        <v>1335</v>
      </c>
      <c r="F19266" t="s">
        <v>89</v>
      </c>
      <c r="G19266" t="s">
        <v>89</v>
      </c>
      <c r="H19266" t="s">
        <v>93</v>
      </c>
    </row>
    <row r="19267" spans="1:8" x14ac:dyDescent="0.25">
      <c r="A19267" t="s">
        <v>543</v>
      </c>
      <c r="B19267" t="s">
        <v>3535</v>
      </c>
      <c r="C19267" t="s">
        <v>89</v>
      </c>
      <c r="D19267" t="s">
        <v>89</v>
      </c>
      <c r="E19267" t="s">
        <v>1162</v>
      </c>
      <c r="F19267" t="s">
        <v>89</v>
      </c>
      <c r="G19267" t="s">
        <v>89</v>
      </c>
      <c r="H19267" t="s">
        <v>93</v>
      </c>
    </row>
    <row r="19268" spans="1:8" x14ac:dyDescent="0.25">
      <c r="A19268" t="s">
        <v>543</v>
      </c>
      <c r="B19268" t="s">
        <v>1200</v>
      </c>
      <c r="C19268" t="s">
        <v>89</v>
      </c>
      <c r="D19268" t="s">
        <v>89</v>
      </c>
      <c r="E19268" t="s">
        <v>1129</v>
      </c>
      <c r="F19268" t="s">
        <v>89</v>
      </c>
      <c r="G19268" t="s">
        <v>89</v>
      </c>
      <c r="H19268" t="s">
        <v>93</v>
      </c>
    </row>
    <row r="19269" spans="1:8" x14ac:dyDescent="0.25">
      <c r="A19269" t="s">
        <v>543</v>
      </c>
      <c r="B19269" t="s">
        <v>1130</v>
      </c>
      <c r="C19269" t="s">
        <v>89</v>
      </c>
      <c r="D19269" t="s">
        <v>89</v>
      </c>
      <c r="E19269" t="s">
        <v>1129</v>
      </c>
      <c r="F19269" t="s">
        <v>89</v>
      </c>
      <c r="G19269" t="s">
        <v>89</v>
      </c>
      <c r="H19269" t="s">
        <v>93</v>
      </c>
    </row>
    <row r="19270" spans="1:8" x14ac:dyDescent="0.25">
      <c r="A19270" t="s">
        <v>543</v>
      </c>
      <c r="B19270" t="s">
        <v>1132</v>
      </c>
      <c r="C19270" t="s">
        <v>89</v>
      </c>
      <c r="D19270" t="s">
        <v>89</v>
      </c>
      <c r="E19270" t="s">
        <v>1131</v>
      </c>
      <c r="F19270" t="s">
        <v>89</v>
      </c>
      <c r="G19270" t="s">
        <v>89</v>
      </c>
      <c r="H19270" t="s">
        <v>93</v>
      </c>
    </row>
    <row r="19271" spans="1:8" x14ac:dyDescent="0.25">
      <c r="A19271" t="s">
        <v>543</v>
      </c>
      <c r="B19271" t="s">
        <v>1138</v>
      </c>
      <c r="C19271" t="s">
        <v>89</v>
      </c>
      <c r="D19271" t="s">
        <v>89</v>
      </c>
      <c r="E19271" t="s">
        <v>1139</v>
      </c>
      <c r="F19271" t="s">
        <v>89</v>
      </c>
      <c r="G19271" t="s">
        <v>89</v>
      </c>
      <c r="H19271" t="s">
        <v>93</v>
      </c>
    </row>
    <row r="19272" spans="1:8" x14ac:dyDescent="0.25">
      <c r="A19272" t="s">
        <v>544</v>
      </c>
      <c r="B19272" t="s">
        <v>1143</v>
      </c>
      <c r="C19272" t="s">
        <v>89</v>
      </c>
      <c r="D19272" t="s">
        <v>13908</v>
      </c>
      <c r="E19272" t="s">
        <v>1153</v>
      </c>
      <c r="F19272" t="s">
        <v>89</v>
      </c>
      <c r="G19272" t="s">
        <v>89</v>
      </c>
      <c r="H19272" t="s">
        <v>93</v>
      </c>
    </row>
    <row r="19273" spans="1:8" x14ac:dyDescent="0.25">
      <c r="A19273" t="s">
        <v>544</v>
      </c>
      <c r="B19273" t="s">
        <v>1140</v>
      </c>
      <c r="C19273" t="s">
        <v>89</v>
      </c>
      <c r="D19273" t="s">
        <v>13909</v>
      </c>
      <c r="E19273" t="s">
        <v>1194</v>
      </c>
      <c r="F19273" t="s">
        <v>89</v>
      </c>
      <c r="G19273" t="s">
        <v>89</v>
      </c>
      <c r="H19273" t="s">
        <v>93</v>
      </c>
    </row>
    <row r="19274" spans="1:8" x14ac:dyDescent="0.25">
      <c r="A19274" t="s">
        <v>544</v>
      </c>
      <c r="B19274" t="s">
        <v>1299</v>
      </c>
      <c r="C19274" t="s">
        <v>89</v>
      </c>
      <c r="D19274" t="s">
        <v>13910</v>
      </c>
      <c r="E19274" t="s">
        <v>1355</v>
      </c>
      <c r="F19274" t="s">
        <v>89</v>
      </c>
      <c r="G19274" t="s">
        <v>89</v>
      </c>
      <c r="H19274" t="s">
        <v>93</v>
      </c>
    </row>
    <row r="19275" spans="1:8" x14ac:dyDescent="0.25">
      <c r="A19275" t="s">
        <v>544</v>
      </c>
      <c r="B19275" t="s">
        <v>2128</v>
      </c>
      <c r="C19275" t="s">
        <v>89</v>
      </c>
      <c r="D19275" t="s">
        <v>13911</v>
      </c>
      <c r="E19275" t="s">
        <v>1524</v>
      </c>
      <c r="F19275" t="s">
        <v>89</v>
      </c>
      <c r="G19275" t="s">
        <v>89</v>
      </c>
      <c r="H19275" t="s">
        <v>93</v>
      </c>
    </row>
    <row r="19276" spans="1:8" x14ac:dyDescent="0.25">
      <c r="A19276" t="s">
        <v>544</v>
      </c>
      <c r="B19276" t="s">
        <v>1144</v>
      </c>
      <c r="C19276" t="s">
        <v>89</v>
      </c>
      <c r="D19276" t="s">
        <v>13912</v>
      </c>
      <c r="E19276" t="s">
        <v>1153</v>
      </c>
      <c r="F19276" t="s">
        <v>89</v>
      </c>
      <c r="G19276" t="s">
        <v>89</v>
      </c>
      <c r="H19276" t="s">
        <v>93</v>
      </c>
    </row>
    <row r="19277" spans="1:8" x14ac:dyDescent="0.25">
      <c r="A19277" t="s">
        <v>544</v>
      </c>
      <c r="B19277" t="s">
        <v>2128</v>
      </c>
      <c r="C19277" t="s">
        <v>89</v>
      </c>
      <c r="D19277" t="s">
        <v>13911</v>
      </c>
      <c r="E19277" t="s">
        <v>1524</v>
      </c>
      <c r="F19277" t="s">
        <v>89</v>
      </c>
      <c r="G19277" t="s">
        <v>89</v>
      </c>
      <c r="H19277" t="s">
        <v>93</v>
      </c>
    </row>
    <row r="19278" spans="1:8" x14ac:dyDescent="0.25">
      <c r="A19278" t="s">
        <v>544</v>
      </c>
      <c r="B19278" t="s">
        <v>1299</v>
      </c>
      <c r="C19278" t="s">
        <v>89</v>
      </c>
      <c r="D19278" t="s">
        <v>13910</v>
      </c>
      <c r="E19278" t="s">
        <v>1355</v>
      </c>
      <c r="F19278" t="s">
        <v>89</v>
      </c>
      <c r="G19278" t="s">
        <v>89</v>
      </c>
      <c r="H19278" t="s">
        <v>93</v>
      </c>
    </row>
    <row r="19279" spans="1:8" x14ac:dyDescent="0.25">
      <c r="A19279" t="s">
        <v>544</v>
      </c>
      <c r="B19279" t="s">
        <v>2172</v>
      </c>
      <c r="C19279" t="s">
        <v>89</v>
      </c>
      <c r="D19279" t="s">
        <v>13913</v>
      </c>
      <c r="E19279" t="s">
        <v>1355</v>
      </c>
      <c r="F19279" t="s">
        <v>89</v>
      </c>
      <c r="G19279" t="s">
        <v>89</v>
      </c>
      <c r="H19279" t="s">
        <v>93</v>
      </c>
    </row>
    <row r="19280" spans="1:8" x14ac:dyDescent="0.25">
      <c r="A19280" t="s">
        <v>544</v>
      </c>
      <c r="B19280" t="s">
        <v>12234</v>
      </c>
      <c r="C19280" t="s">
        <v>89</v>
      </c>
      <c r="D19280" t="s">
        <v>13914</v>
      </c>
      <c r="E19280" t="s">
        <v>2169</v>
      </c>
      <c r="F19280" t="s">
        <v>89</v>
      </c>
      <c r="G19280" t="s">
        <v>89</v>
      </c>
      <c r="H19280" t="s">
        <v>93</v>
      </c>
    </row>
    <row r="19281" spans="1:8" x14ac:dyDescent="0.25">
      <c r="A19281" t="s">
        <v>544</v>
      </c>
      <c r="B19281" t="s">
        <v>13915</v>
      </c>
      <c r="C19281" t="s">
        <v>89</v>
      </c>
      <c r="D19281" t="s">
        <v>13916</v>
      </c>
      <c r="E19281" t="s">
        <v>1751</v>
      </c>
      <c r="F19281" t="s">
        <v>89</v>
      </c>
      <c r="G19281" t="s">
        <v>89</v>
      </c>
      <c r="H19281" t="s">
        <v>93</v>
      </c>
    </row>
    <row r="19282" spans="1:8" x14ac:dyDescent="0.25">
      <c r="A19282" t="s">
        <v>544</v>
      </c>
      <c r="B19282" t="s">
        <v>2189</v>
      </c>
      <c r="C19282" t="s">
        <v>89</v>
      </c>
      <c r="D19282" t="s">
        <v>13917</v>
      </c>
      <c r="E19282" t="s">
        <v>1524</v>
      </c>
      <c r="F19282" t="s">
        <v>89</v>
      </c>
      <c r="G19282" t="s">
        <v>89</v>
      </c>
      <c r="H19282" t="s">
        <v>93</v>
      </c>
    </row>
    <row r="19283" spans="1:8" x14ac:dyDescent="0.25">
      <c r="A19283" t="s">
        <v>544</v>
      </c>
      <c r="B19283" t="s">
        <v>2193</v>
      </c>
      <c r="C19283" t="s">
        <v>89</v>
      </c>
      <c r="D19283" t="s">
        <v>13918</v>
      </c>
      <c r="E19283" t="s">
        <v>1258</v>
      </c>
      <c r="F19283" t="s">
        <v>89</v>
      </c>
      <c r="G19283" t="s">
        <v>89</v>
      </c>
      <c r="H19283" t="s">
        <v>93</v>
      </c>
    </row>
    <row r="19284" spans="1:8" x14ac:dyDescent="0.25">
      <c r="A19284" t="s">
        <v>544</v>
      </c>
      <c r="B19284" t="s">
        <v>2195</v>
      </c>
      <c r="C19284" t="s">
        <v>89</v>
      </c>
      <c r="D19284" t="s">
        <v>13919</v>
      </c>
      <c r="E19284" t="s">
        <v>1524</v>
      </c>
      <c r="F19284" t="s">
        <v>89</v>
      </c>
      <c r="G19284" t="s">
        <v>89</v>
      </c>
      <c r="H19284" t="s">
        <v>93</v>
      </c>
    </row>
    <row r="19285" spans="1:8" x14ac:dyDescent="0.25">
      <c r="A19285" t="s">
        <v>544</v>
      </c>
      <c r="B19285" t="s">
        <v>2187</v>
      </c>
      <c r="C19285" t="s">
        <v>89</v>
      </c>
      <c r="D19285" t="s">
        <v>13920</v>
      </c>
      <c r="E19285" t="s">
        <v>1258</v>
      </c>
      <c r="F19285" t="s">
        <v>89</v>
      </c>
      <c r="G19285" t="s">
        <v>89</v>
      </c>
      <c r="H19285" t="s">
        <v>93</v>
      </c>
    </row>
    <row r="19286" spans="1:8" x14ac:dyDescent="0.25">
      <c r="A19286" t="s">
        <v>544</v>
      </c>
      <c r="B19286" t="s">
        <v>13921</v>
      </c>
      <c r="C19286" t="s">
        <v>89</v>
      </c>
      <c r="D19286" t="s">
        <v>13922</v>
      </c>
      <c r="E19286" t="s">
        <v>1395</v>
      </c>
      <c r="F19286" t="s">
        <v>89</v>
      </c>
      <c r="G19286" t="s">
        <v>89</v>
      </c>
      <c r="H19286" t="s">
        <v>93</v>
      </c>
    </row>
    <row r="19287" spans="1:8" x14ac:dyDescent="0.25">
      <c r="A19287" t="s">
        <v>544</v>
      </c>
      <c r="B19287" t="s">
        <v>13923</v>
      </c>
      <c r="C19287" t="s">
        <v>89</v>
      </c>
      <c r="D19287" t="s">
        <v>13924</v>
      </c>
      <c r="E19287" t="s">
        <v>1180</v>
      </c>
      <c r="F19287" t="s">
        <v>89</v>
      </c>
      <c r="G19287" t="s">
        <v>89</v>
      </c>
      <c r="H19287" t="s">
        <v>93</v>
      </c>
    </row>
    <row r="19288" spans="1:8" x14ac:dyDescent="0.25">
      <c r="A19288" t="s">
        <v>544</v>
      </c>
      <c r="B19288" t="s">
        <v>1714</v>
      </c>
      <c r="C19288" t="s">
        <v>89</v>
      </c>
      <c r="D19288" t="s">
        <v>13925</v>
      </c>
      <c r="E19288" t="s">
        <v>1105</v>
      </c>
      <c r="F19288" t="s">
        <v>89</v>
      </c>
      <c r="G19288" t="s">
        <v>89</v>
      </c>
      <c r="H19288" t="s">
        <v>93</v>
      </c>
    </row>
    <row r="19289" spans="1:8" x14ac:dyDescent="0.25">
      <c r="A19289" t="s">
        <v>544</v>
      </c>
      <c r="B19289" t="s">
        <v>1325</v>
      </c>
      <c r="C19289" t="s">
        <v>89</v>
      </c>
      <c r="D19289" t="s">
        <v>89</v>
      </c>
      <c r="E19289" t="s">
        <v>1205</v>
      </c>
      <c r="F19289" t="s">
        <v>89</v>
      </c>
      <c r="G19289" t="s">
        <v>89</v>
      </c>
      <c r="H19289" t="s">
        <v>93</v>
      </c>
    </row>
    <row r="19290" spans="1:8" x14ac:dyDescent="0.25">
      <c r="A19290" t="s">
        <v>544</v>
      </c>
      <c r="B19290" t="s">
        <v>2751</v>
      </c>
      <c r="C19290" t="s">
        <v>89</v>
      </c>
      <c r="D19290" t="s">
        <v>89</v>
      </c>
      <c r="E19290" t="s">
        <v>1105</v>
      </c>
      <c r="F19290" t="s">
        <v>89</v>
      </c>
      <c r="G19290" t="s">
        <v>89</v>
      </c>
      <c r="H19290" t="s">
        <v>93</v>
      </c>
    </row>
    <row r="19291" spans="1:8" x14ac:dyDescent="0.25">
      <c r="A19291" t="s">
        <v>544</v>
      </c>
      <c r="B19291" t="s">
        <v>4985</v>
      </c>
      <c r="C19291" t="s">
        <v>89</v>
      </c>
      <c r="D19291" t="s">
        <v>89</v>
      </c>
      <c r="E19291" t="s">
        <v>1265</v>
      </c>
      <c r="F19291" t="s">
        <v>89</v>
      </c>
      <c r="G19291" t="s">
        <v>89</v>
      </c>
      <c r="H19291" t="s">
        <v>93</v>
      </c>
    </row>
    <row r="19292" spans="1:8" x14ac:dyDescent="0.25">
      <c r="A19292" t="s">
        <v>544</v>
      </c>
      <c r="B19292" t="s">
        <v>1144</v>
      </c>
      <c r="C19292" t="s">
        <v>89</v>
      </c>
      <c r="D19292" t="s">
        <v>13912</v>
      </c>
      <c r="E19292" t="s">
        <v>1153</v>
      </c>
      <c r="F19292" t="s">
        <v>89</v>
      </c>
      <c r="G19292" t="s">
        <v>89</v>
      </c>
      <c r="H19292" t="s">
        <v>93</v>
      </c>
    </row>
    <row r="19293" spans="1:8" x14ac:dyDescent="0.25">
      <c r="A19293" t="s">
        <v>544</v>
      </c>
      <c r="B19293" t="s">
        <v>1163</v>
      </c>
      <c r="C19293" t="s">
        <v>89</v>
      </c>
      <c r="D19293" t="s">
        <v>13926</v>
      </c>
      <c r="E19293" t="s">
        <v>1258</v>
      </c>
      <c r="F19293" t="s">
        <v>89</v>
      </c>
      <c r="G19293" t="s">
        <v>89</v>
      </c>
      <c r="H19293" t="s">
        <v>93</v>
      </c>
    </row>
    <row r="19294" spans="1:8" x14ac:dyDescent="0.25">
      <c r="A19294" t="s">
        <v>544</v>
      </c>
      <c r="B19294" t="s">
        <v>2232</v>
      </c>
      <c r="C19294" t="s">
        <v>89</v>
      </c>
      <c r="D19294" t="s">
        <v>13927</v>
      </c>
      <c r="E19294" t="s">
        <v>1349</v>
      </c>
      <c r="F19294" t="s">
        <v>89</v>
      </c>
      <c r="G19294" t="s">
        <v>89</v>
      </c>
      <c r="H19294" t="s">
        <v>93</v>
      </c>
    </row>
    <row r="19295" spans="1:8" x14ac:dyDescent="0.25">
      <c r="A19295" t="s">
        <v>544</v>
      </c>
      <c r="B19295" t="s">
        <v>1158</v>
      </c>
      <c r="C19295" t="s">
        <v>89</v>
      </c>
      <c r="D19295" t="s">
        <v>13928</v>
      </c>
      <c r="E19295" t="s">
        <v>1349</v>
      </c>
      <c r="F19295" t="s">
        <v>89</v>
      </c>
      <c r="G19295" t="s">
        <v>89</v>
      </c>
      <c r="H19295" t="s">
        <v>93</v>
      </c>
    </row>
    <row r="19296" spans="1:8" x14ac:dyDescent="0.25">
      <c r="A19296" t="s">
        <v>544</v>
      </c>
      <c r="B19296" t="s">
        <v>11280</v>
      </c>
      <c r="C19296" t="s">
        <v>89</v>
      </c>
      <c r="D19296" t="s">
        <v>13929</v>
      </c>
      <c r="E19296" t="s">
        <v>1160</v>
      </c>
      <c r="F19296" t="s">
        <v>89</v>
      </c>
      <c r="G19296" t="s">
        <v>89</v>
      </c>
      <c r="H19296" t="s">
        <v>93</v>
      </c>
    </row>
    <row r="19297" spans="1:8" x14ac:dyDescent="0.25">
      <c r="A19297" t="s">
        <v>544</v>
      </c>
      <c r="B19297" t="s">
        <v>9151</v>
      </c>
      <c r="C19297" t="s">
        <v>89</v>
      </c>
      <c r="D19297" t="s">
        <v>13930</v>
      </c>
      <c r="E19297" t="s">
        <v>1265</v>
      </c>
      <c r="F19297" t="s">
        <v>89</v>
      </c>
      <c r="G19297" t="s">
        <v>89</v>
      </c>
      <c r="H19297" t="s">
        <v>93</v>
      </c>
    </row>
    <row r="19298" spans="1:8" x14ac:dyDescent="0.25">
      <c r="A19298" t="s">
        <v>544</v>
      </c>
      <c r="B19298" t="s">
        <v>1140</v>
      </c>
      <c r="C19298" t="s">
        <v>89</v>
      </c>
      <c r="D19298" t="s">
        <v>13909</v>
      </c>
      <c r="E19298" t="s">
        <v>1194</v>
      </c>
      <c r="F19298" t="s">
        <v>89</v>
      </c>
      <c r="G19298" t="s">
        <v>89</v>
      </c>
      <c r="H19298" t="s">
        <v>93</v>
      </c>
    </row>
    <row r="19299" spans="1:8" x14ac:dyDescent="0.25">
      <c r="A19299" t="s">
        <v>544</v>
      </c>
      <c r="B19299" t="s">
        <v>13931</v>
      </c>
      <c r="C19299" t="s">
        <v>89</v>
      </c>
      <c r="D19299" t="s">
        <v>13932</v>
      </c>
      <c r="E19299" t="s">
        <v>1166</v>
      </c>
      <c r="F19299" t="s">
        <v>89</v>
      </c>
      <c r="G19299" t="s">
        <v>89</v>
      </c>
      <c r="H19299" t="s">
        <v>93</v>
      </c>
    </row>
    <row r="19300" spans="1:8" x14ac:dyDescent="0.25">
      <c r="A19300" t="s">
        <v>544</v>
      </c>
      <c r="B19300" t="s">
        <v>1243</v>
      </c>
      <c r="C19300" t="s">
        <v>89</v>
      </c>
      <c r="D19300" t="s">
        <v>13933</v>
      </c>
      <c r="E19300" t="s">
        <v>1164</v>
      </c>
      <c r="F19300" t="s">
        <v>89</v>
      </c>
      <c r="G19300" t="s">
        <v>89</v>
      </c>
      <c r="H19300" t="s">
        <v>93</v>
      </c>
    </row>
    <row r="19301" spans="1:8" x14ac:dyDescent="0.25">
      <c r="A19301" t="s">
        <v>544</v>
      </c>
      <c r="B19301" t="s">
        <v>1143</v>
      </c>
      <c r="C19301" t="s">
        <v>89</v>
      </c>
      <c r="D19301" t="s">
        <v>13908</v>
      </c>
      <c r="E19301" t="s">
        <v>1153</v>
      </c>
      <c r="F19301" t="s">
        <v>89</v>
      </c>
      <c r="G19301" t="s">
        <v>89</v>
      </c>
      <c r="H19301" t="s">
        <v>93</v>
      </c>
    </row>
    <row r="19302" spans="1:8" x14ac:dyDescent="0.25">
      <c r="A19302" t="s">
        <v>544</v>
      </c>
      <c r="B19302" t="s">
        <v>11285</v>
      </c>
      <c r="C19302" t="s">
        <v>89</v>
      </c>
      <c r="D19302" t="s">
        <v>13934</v>
      </c>
      <c r="E19302" t="s">
        <v>1265</v>
      </c>
      <c r="F19302" t="s">
        <v>89</v>
      </c>
      <c r="G19302" t="s">
        <v>89</v>
      </c>
      <c r="H19302" t="s">
        <v>93</v>
      </c>
    </row>
    <row r="19303" spans="1:8" x14ac:dyDescent="0.25">
      <c r="A19303" t="s">
        <v>544</v>
      </c>
      <c r="B19303" t="s">
        <v>1318</v>
      </c>
      <c r="C19303" t="s">
        <v>89</v>
      </c>
      <c r="D19303" t="s">
        <v>13932</v>
      </c>
      <c r="E19303" t="s">
        <v>1102</v>
      </c>
      <c r="F19303" t="s">
        <v>89</v>
      </c>
      <c r="G19303" t="s">
        <v>89</v>
      </c>
      <c r="H19303" t="s">
        <v>93</v>
      </c>
    </row>
    <row r="19304" spans="1:8" x14ac:dyDescent="0.25">
      <c r="A19304" t="s">
        <v>544</v>
      </c>
      <c r="B19304" t="s">
        <v>1239</v>
      </c>
      <c r="C19304" t="s">
        <v>89</v>
      </c>
      <c r="D19304" t="s">
        <v>13935</v>
      </c>
      <c r="E19304" t="s">
        <v>1102</v>
      </c>
      <c r="F19304" t="s">
        <v>89</v>
      </c>
      <c r="G19304" t="s">
        <v>89</v>
      </c>
      <c r="H19304" t="s">
        <v>93</v>
      </c>
    </row>
    <row r="19305" spans="1:8" x14ac:dyDescent="0.25">
      <c r="A19305" t="s">
        <v>544</v>
      </c>
      <c r="B19305" t="s">
        <v>13936</v>
      </c>
      <c r="C19305" t="s">
        <v>89</v>
      </c>
      <c r="D19305" t="s">
        <v>13937</v>
      </c>
      <c r="E19305" t="s">
        <v>1569</v>
      </c>
      <c r="F19305" t="s">
        <v>89</v>
      </c>
      <c r="G19305" t="s">
        <v>89</v>
      </c>
      <c r="H19305" t="s">
        <v>93</v>
      </c>
    </row>
    <row r="19306" spans="1:8" x14ac:dyDescent="0.25">
      <c r="A19306" t="s">
        <v>544</v>
      </c>
      <c r="B19306" t="s">
        <v>13712</v>
      </c>
      <c r="C19306" t="s">
        <v>89</v>
      </c>
      <c r="D19306" t="s">
        <v>13938</v>
      </c>
      <c r="E19306" t="s">
        <v>1102</v>
      </c>
      <c r="F19306" t="s">
        <v>89</v>
      </c>
      <c r="G19306" t="s">
        <v>89</v>
      </c>
      <c r="H19306" t="s">
        <v>93</v>
      </c>
    </row>
    <row r="19307" spans="1:8" x14ac:dyDescent="0.25">
      <c r="A19307" t="s">
        <v>544</v>
      </c>
      <c r="B19307" t="s">
        <v>13939</v>
      </c>
      <c r="C19307" t="s">
        <v>89</v>
      </c>
      <c r="D19307" t="s">
        <v>13940</v>
      </c>
      <c r="E19307" t="s">
        <v>1569</v>
      </c>
      <c r="F19307" t="s">
        <v>89</v>
      </c>
      <c r="G19307" t="s">
        <v>89</v>
      </c>
      <c r="H19307" t="s">
        <v>93</v>
      </c>
    </row>
    <row r="19308" spans="1:8" x14ac:dyDescent="0.25">
      <c r="A19308" t="s">
        <v>544</v>
      </c>
      <c r="B19308" t="s">
        <v>8077</v>
      </c>
      <c r="C19308" t="s">
        <v>89</v>
      </c>
      <c r="D19308" t="s">
        <v>13941</v>
      </c>
      <c r="E19308" t="s">
        <v>1102</v>
      </c>
      <c r="F19308" t="s">
        <v>89</v>
      </c>
      <c r="G19308" t="s">
        <v>89</v>
      </c>
      <c r="H19308" t="s">
        <v>93</v>
      </c>
    </row>
    <row r="19309" spans="1:8" x14ac:dyDescent="0.25">
      <c r="A19309" t="s">
        <v>544</v>
      </c>
      <c r="B19309" t="s">
        <v>13942</v>
      </c>
      <c r="C19309" t="s">
        <v>89</v>
      </c>
      <c r="D19309" t="s">
        <v>13938</v>
      </c>
      <c r="E19309" t="s">
        <v>1102</v>
      </c>
      <c r="F19309" t="s">
        <v>89</v>
      </c>
      <c r="G19309" t="s">
        <v>89</v>
      </c>
      <c r="H19309" t="s">
        <v>93</v>
      </c>
    </row>
    <row r="19310" spans="1:8" x14ac:dyDescent="0.25">
      <c r="A19310" t="s">
        <v>544</v>
      </c>
      <c r="B19310" t="s">
        <v>2547</v>
      </c>
      <c r="C19310" t="s">
        <v>89</v>
      </c>
      <c r="D19310" t="s">
        <v>13938</v>
      </c>
      <c r="E19310" t="s">
        <v>1102</v>
      </c>
      <c r="F19310" t="s">
        <v>89</v>
      </c>
      <c r="G19310" t="s">
        <v>89</v>
      </c>
      <c r="H19310" t="s">
        <v>93</v>
      </c>
    </row>
    <row r="19311" spans="1:8" x14ac:dyDescent="0.25">
      <c r="A19311" t="s">
        <v>544</v>
      </c>
      <c r="B19311" t="s">
        <v>13943</v>
      </c>
      <c r="C19311" t="s">
        <v>89</v>
      </c>
      <c r="D19311" t="s">
        <v>13938</v>
      </c>
      <c r="E19311" t="s">
        <v>1102</v>
      </c>
      <c r="F19311" t="s">
        <v>89</v>
      </c>
      <c r="G19311" t="s">
        <v>89</v>
      </c>
      <c r="H19311" t="s">
        <v>93</v>
      </c>
    </row>
    <row r="19312" spans="1:8" x14ac:dyDescent="0.25">
      <c r="A19312" t="s">
        <v>544</v>
      </c>
      <c r="B19312" t="s">
        <v>2549</v>
      </c>
      <c r="C19312" t="s">
        <v>89</v>
      </c>
      <c r="D19312" t="s">
        <v>13938</v>
      </c>
      <c r="E19312" t="s">
        <v>1102</v>
      </c>
      <c r="F19312" t="s">
        <v>89</v>
      </c>
      <c r="G19312" t="s">
        <v>89</v>
      </c>
      <c r="H19312" t="s">
        <v>93</v>
      </c>
    </row>
    <row r="19313" spans="1:8" x14ac:dyDescent="0.25">
      <c r="A19313" t="s">
        <v>544</v>
      </c>
      <c r="B19313" t="s">
        <v>2746</v>
      </c>
      <c r="C19313" t="s">
        <v>89</v>
      </c>
      <c r="D19313" t="s">
        <v>13938</v>
      </c>
      <c r="E19313" t="s">
        <v>1102</v>
      </c>
      <c r="F19313" t="s">
        <v>89</v>
      </c>
      <c r="G19313" t="s">
        <v>89</v>
      </c>
      <c r="H19313" t="s">
        <v>93</v>
      </c>
    </row>
    <row r="19314" spans="1:8" x14ac:dyDescent="0.25">
      <c r="A19314" t="s">
        <v>544</v>
      </c>
      <c r="B19314" t="s">
        <v>1379</v>
      </c>
      <c r="C19314" t="s">
        <v>89</v>
      </c>
      <c r="D19314" t="s">
        <v>89</v>
      </c>
      <c r="E19314" t="s">
        <v>1100</v>
      </c>
      <c r="F19314" t="s">
        <v>89</v>
      </c>
      <c r="G19314" t="s">
        <v>89</v>
      </c>
      <c r="H19314" t="s">
        <v>93</v>
      </c>
    </row>
    <row r="19315" spans="1:8" x14ac:dyDescent="0.25">
      <c r="A19315" t="s">
        <v>544</v>
      </c>
      <c r="B19315" t="s">
        <v>13944</v>
      </c>
      <c r="C19315" t="s">
        <v>89</v>
      </c>
      <c r="D19315" t="s">
        <v>89</v>
      </c>
      <c r="E19315" t="s">
        <v>1100</v>
      </c>
      <c r="F19315" t="s">
        <v>89</v>
      </c>
      <c r="G19315" t="s">
        <v>89</v>
      </c>
      <c r="H19315" t="s">
        <v>93</v>
      </c>
    </row>
    <row r="19316" spans="1:8" x14ac:dyDescent="0.25">
      <c r="A19316" t="s">
        <v>544</v>
      </c>
      <c r="B19316" t="s">
        <v>13945</v>
      </c>
      <c r="C19316" t="s">
        <v>89</v>
      </c>
      <c r="D19316" t="s">
        <v>89</v>
      </c>
      <c r="E19316" t="s">
        <v>1135</v>
      </c>
      <c r="F19316" t="s">
        <v>89</v>
      </c>
      <c r="G19316" t="s">
        <v>89</v>
      </c>
      <c r="H19316" t="s">
        <v>93</v>
      </c>
    </row>
    <row r="19317" spans="1:8" x14ac:dyDescent="0.25">
      <c r="A19317" t="s">
        <v>544</v>
      </c>
      <c r="B19317" t="s">
        <v>13946</v>
      </c>
      <c r="C19317" t="s">
        <v>89</v>
      </c>
      <c r="D19317" t="s">
        <v>89</v>
      </c>
      <c r="E19317" t="s">
        <v>1100</v>
      </c>
      <c r="F19317" t="s">
        <v>89</v>
      </c>
      <c r="G19317" t="s">
        <v>89</v>
      </c>
      <c r="H19317" t="s">
        <v>93</v>
      </c>
    </row>
    <row r="19318" spans="1:8" x14ac:dyDescent="0.25">
      <c r="A19318" t="s">
        <v>544</v>
      </c>
      <c r="B19318" t="s">
        <v>1197</v>
      </c>
      <c r="C19318" t="s">
        <v>89</v>
      </c>
      <c r="D19318" t="s">
        <v>89</v>
      </c>
      <c r="E19318" t="s">
        <v>1100</v>
      </c>
      <c r="F19318" t="s">
        <v>89</v>
      </c>
      <c r="G19318" t="s">
        <v>89</v>
      </c>
      <c r="H19318" t="s">
        <v>93</v>
      </c>
    </row>
    <row r="19319" spans="1:8" x14ac:dyDescent="0.25">
      <c r="A19319" t="s">
        <v>544</v>
      </c>
      <c r="B19319" t="s">
        <v>4133</v>
      </c>
      <c r="C19319" t="s">
        <v>89</v>
      </c>
      <c r="D19319" t="s">
        <v>89</v>
      </c>
      <c r="E19319" t="s">
        <v>1100</v>
      </c>
      <c r="F19319" t="s">
        <v>89</v>
      </c>
      <c r="G19319" t="s">
        <v>89</v>
      </c>
      <c r="H19319" t="s">
        <v>93</v>
      </c>
    </row>
    <row r="19320" spans="1:8" x14ac:dyDescent="0.25">
      <c r="A19320" t="s">
        <v>544</v>
      </c>
      <c r="B19320" t="s">
        <v>4797</v>
      </c>
      <c r="C19320" t="s">
        <v>89</v>
      </c>
      <c r="D19320" t="s">
        <v>89</v>
      </c>
      <c r="E19320" t="s">
        <v>1100</v>
      </c>
      <c r="F19320" t="s">
        <v>89</v>
      </c>
      <c r="G19320" t="s">
        <v>89</v>
      </c>
      <c r="H19320" t="s">
        <v>93</v>
      </c>
    </row>
    <row r="19321" spans="1:8" x14ac:dyDescent="0.25">
      <c r="A19321" t="s">
        <v>544</v>
      </c>
      <c r="B19321" t="s">
        <v>2143</v>
      </c>
      <c r="C19321" t="s">
        <v>89</v>
      </c>
      <c r="D19321" t="s">
        <v>13947</v>
      </c>
      <c r="E19321" t="s">
        <v>1135</v>
      </c>
      <c r="F19321" t="s">
        <v>89</v>
      </c>
      <c r="G19321" t="s">
        <v>89</v>
      </c>
      <c r="H19321" t="s">
        <v>93</v>
      </c>
    </row>
    <row r="19322" spans="1:8" x14ac:dyDescent="0.25">
      <c r="A19322" t="s">
        <v>544</v>
      </c>
      <c r="B19322" t="s">
        <v>13948</v>
      </c>
      <c r="C19322" t="s">
        <v>89</v>
      </c>
      <c r="D19322" t="s">
        <v>89</v>
      </c>
      <c r="E19322" t="s">
        <v>1093</v>
      </c>
      <c r="F19322" t="s">
        <v>89</v>
      </c>
      <c r="G19322" t="s">
        <v>89</v>
      </c>
      <c r="H19322" t="s">
        <v>93</v>
      </c>
    </row>
    <row r="19323" spans="1:8" x14ac:dyDescent="0.25">
      <c r="A19323" t="s">
        <v>544</v>
      </c>
      <c r="B19323" t="s">
        <v>1122</v>
      </c>
      <c r="C19323" t="s">
        <v>89</v>
      </c>
      <c r="D19323" t="s">
        <v>89</v>
      </c>
      <c r="E19323" t="s">
        <v>1196</v>
      </c>
      <c r="F19323" t="s">
        <v>89</v>
      </c>
      <c r="G19323" t="s">
        <v>89</v>
      </c>
      <c r="H19323" t="s">
        <v>93</v>
      </c>
    </row>
    <row r="19324" spans="1:8" x14ac:dyDescent="0.25">
      <c r="A19324" t="s">
        <v>544</v>
      </c>
      <c r="B19324" t="s">
        <v>1331</v>
      </c>
      <c r="C19324" t="s">
        <v>89</v>
      </c>
      <c r="D19324" t="s">
        <v>89</v>
      </c>
      <c r="E19324" t="s">
        <v>1196</v>
      </c>
      <c r="F19324" t="s">
        <v>89</v>
      </c>
      <c r="G19324" t="s">
        <v>89</v>
      </c>
      <c r="H19324" t="s">
        <v>93</v>
      </c>
    </row>
    <row r="19325" spans="1:8" x14ac:dyDescent="0.25">
      <c r="A19325" t="s">
        <v>544</v>
      </c>
      <c r="B19325" t="s">
        <v>1284</v>
      </c>
      <c r="C19325" t="s">
        <v>89</v>
      </c>
      <c r="D19325" t="s">
        <v>89</v>
      </c>
      <c r="E19325" t="s">
        <v>1196</v>
      </c>
      <c r="F19325" t="s">
        <v>89</v>
      </c>
      <c r="G19325" t="s">
        <v>89</v>
      </c>
      <c r="H19325" t="s">
        <v>93</v>
      </c>
    </row>
    <row r="19326" spans="1:8" x14ac:dyDescent="0.25">
      <c r="A19326" t="s">
        <v>544</v>
      </c>
      <c r="B19326" t="s">
        <v>1198</v>
      </c>
      <c r="C19326" t="s">
        <v>89</v>
      </c>
      <c r="D19326" t="s">
        <v>89</v>
      </c>
      <c r="E19326" t="s">
        <v>1196</v>
      </c>
      <c r="F19326" t="s">
        <v>89</v>
      </c>
      <c r="G19326" t="s">
        <v>89</v>
      </c>
      <c r="H19326" t="s">
        <v>93</v>
      </c>
    </row>
    <row r="19327" spans="1:8" x14ac:dyDescent="0.25">
      <c r="A19327" t="s">
        <v>544</v>
      </c>
      <c r="B19327" t="s">
        <v>1124</v>
      </c>
      <c r="C19327" t="s">
        <v>89</v>
      </c>
      <c r="D19327" t="s">
        <v>89</v>
      </c>
      <c r="E19327" t="s">
        <v>1196</v>
      </c>
      <c r="F19327" t="s">
        <v>89</v>
      </c>
      <c r="G19327" t="s">
        <v>89</v>
      </c>
      <c r="H19327" t="s">
        <v>93</v>
      </c>
    </row>
    <row r="19328" spans="1:8" x14ac:dyDescent="0.25">
      <c r="A19328" t="s">
        <v>544</v>
      </c>
      <c r="B19328" t="s">
        <v>1125</v>
      </c>
      <c r="C19328" t="s">
        <v>89</v>
      </c>
      <c r="D19328" t="s">
        <v>89</v>
      </c>
      <c r="E19328" t="s">
        <v>1196</v>
      </c>
      <c r="F19328" t="s">
        <v>89</v>
      </c>
      <c r="G19328" t="s">
        <v>89</v>
      </c>
      <c r="H19328" t="s">
        <v>93</v>
      </c>
    </row>
    <row r="19329" spans="1:8" x14ac:dyDescent="0.25">
      <c r="A19329" t="s">
        <v>544</v>
      </c>
      <c r="B19329" t="s">
        <v>1126</v>
      </c>
      <c r="C19329" t="s">
        <v>89</v>
      </c>
      <c r="D19329" t="s">
        <v>89</v>
      </c>
      <c r="E19329" t="s">
        <v>1196</v>
      </c>
      <c r="F19329" t="s">
        <v>89</v>
      </c>
      <c r="G19329" t="s">
        <v>89</v>
      </c>
      <c r="H19329" t="s">
        <v>93</v>
      </c>
    </row>
    <row r="19330" spans="1:8" x14ac:dyDescent="0.25">
      <c r="A19330" t="s">
        <v>544</v>
      </c>
      <c r="B19330" t="s">
        <v>1127</v>
      </c>
      <c r="C19330" t="s">
        <v>89</v>
      </c>
      <c r="D19330" t="s">
        <v>89</v>
      </c>
      <c r="E19330" t="s">
        <v>1196</v>
      </c>
      <c r="F19330" t="s">
        <v>89</v>
      </c>
      <c r="G19330" t="s">
        <v>89</v>
      </c>
      <c r="H19330" t="s">
        <v>93</v>
      </c>
    </row>
    <row r="19331" spans="1:8" x14ac:dyDescent="0.25">
      <c r="A19331" t="s">
        <v>544</v>
      </c>
      <c r="B19331" t="s">
        <v>1729</v>
      </c>
      <c r="C19331" t="s">
        <v>89</v>
      </c>
      <c r="D19331" t="s">
        <v>89</v>
      </c>
      <c r="E19331" t="s">
        <v>1196</v>
      </c>
      <c r="F19331" t="s">
        <v>89</v>
      </c>
      <c r="G19331" t="s">
        <v>89</v>
      </c>
      <c r="H19331" t="s">
        <v>93</v>
      </c>
    </row>
    <row r="19332" spans="1:8" x14ac:dyDescent="0.25">
      <c r="A19332" t="s">
        <v>544</v>
      </c>
      <c r="B19332" t="s">
        <v>1266</v>
      </c>
      <c r="C19332" t="s">
        <v>89</v>
      </c>
      <c r="D19332" t="s">
        <v>2137</v>
      </c>
      <c r="E19332" t="s">
        <v>1196</v>
      </c>
      <c r="F19332" t="s">
        <v>89</v>
      </c>
      <c r="G19332" t="s">
        <v>89</v>
      </c>
      <c r="H19332" t="s">
        <v>93</v>
      </c>
    </row>
    <row r="19333" spans="1:8" x14ac:dyDescent="0.25">
      <c r="A19333" t="s">
        <v>544</v>
      </c>
      <c r="B19333" t="s">
        <v>1413</v>
      </c>
      <c r="C19333" t="s">
        <v>89</v>
      </c>
      <c r="D19333" t="s">
        <v>13949</v>
      </c>
      <c r="E19333" t="s">
        <v>1218</v>
      </c>
      <c r="F19333" t="s">
        <v>89</v>
      </c>
      <c r="G19333" t="s">
        <v>89</v>
      </c>
      <c r="H19333" t="s">
        <v>93</v>
      </c>
    </row>
    <row r="19334" spans="1:8" x14ac:dyDescent="0.25">
      <c r="A19334" t="s">
        <v>544</v>
      </c>
      <c r="B19334" t="s">
        <v>1200</v>
      </c>
      <c r="C19334" t="s">
        <v>89</v>
      </c>
      <c r="D19334" t="s">
        <v>89</v>
      </c>
      <c r="E19334" t="s">
        <v>1218</v>
      </c>
      <c r="F19334" t="s">
        <v>89</v>
      </c>
      <c r="G19334" t="s">
        <v>89</v>
      </c>
      <c r="H19334" t="s">
        <v>93</v>
      </c>
    </row>
    <row r="19335" spans="1:8" x14ac:dyDescent="0.25">
      <c r="A19335" t="s">
        <v>544</v>
      </c>
      <c r="B19335" t="s">
        <v>2705</v>
      </c>
      <c r="C19335" t="s">
        <v>89</v>
      </c>
      <c r="D19335" t="s">
        <v>89</v>
      </c>
      <c r="E19335" t="s">
        <v>1131</v>
      </c>
      <c r="F19335" t="s">
        <v>89</v>
      </c>
      <c r="G19335" t="s">
        <v>89</v>
      </c>
      <c r="H19335" t="s">
        <v>93</v>
      </c>
    </row>
    <row r="19336" spans="1:8" x14ac:dyDescent="0.25">
      <c r="A19336" t="s">
        <v>544</v>
      </c>
      <c r="B19336" t="s">
        <v>2138</v>
      </c>
      <c r="C19336" t="s">
        <v>89</v>
      </c>
      <c r="D19336" t="s">
        <v>89</v>
      </c>
      <c r="E19336" t="s">
        <v>1202</v>
      </c>
      <c r="F19336" t="s">
        <v>89</v>
      </c>
      <c r="G19336" t="s">
        <v>89</v>
      </c>
      <c r="H19336" t="s">
        <v>93</v>
      </c>
    </row>
    <row r="19337" spans="1:8" x14ac:dyDescent="0.25">
      <c r="A19337" t="s">
        <v>544</v>
      </c>
      <c r="B19337" t="s">
        <v>1268</v>
      </c>
      <c r="C19337" t="s">
        <v>89</v>
      </c>
      <c r="D19337" t="s">
        <v>89</v>
      </c>
      <c r="E19337" t="s">
        <v>1235</v>
      </c>
      <c r="F19337" t="s">
        <v>89</v>
      </c>
      <c r="G19337" t="s">
        <v>89</v>
      </c>
      <c r="H19337" t="s">
        <v>93</v>
      </c>
    </row>
    <row r="19338" spans="1:8" x14ac:dyDescent="0.25">
      <c r="A19338" t="s">
        <v>544</v>
      </c>
      <c r="B19338" t="s">
        <v>1232</v>
      </c>
      <c r="C19338" t="s">
        <v>89</v>
      </c>
      <c r="D19338" t="s">
        <v>89</v>
      </c>
      <c r="E19338" t="s">
        <v>1235</v>
      </c>
      <c r="F19338" t="s">
        <v>89</v>
      </c>
      <c r="G19338" t="s">
        <v>89</v>
      </c>
      <c r="H19338" t="s">
        <v>93</v>
      </c>
    </row>
    <row r="19339" spans="1:8" x14ac:dyDescent="0.25">
      <c r="A19339" t="s">
        <v>544</v>
      </c>
      <c r="B19339" t="s">
        <v>1271</v>
      </c>
      <c r="C19339" t="s">
        <v>89</v>
      </c>
      <c r="D19339" t="s">
        <v>89</v>
      </c>
      <c r="E19339" t="s">
        <v>1100</v>
      </c>
      <c r="F19339" t="s">
        <v>89</v>
      </c>
      <c r="G19339" t="s">
        <v>89</v>
      </c>
      <c r="H19339" t="s">
        <v>93</v>
      </c>
    </row>
    <row r="19340" spans="1:8" x14ac:dyDescent="0.25">
      <c r="A19340" t="s">
        <v>544</v>
      </c>
      <c r="B19340" t="s">
        <v>1236</v>
      </c>
      <c r="C19340" t="s">
        <v>89</v>
      </c>
      <c r="D19340" t="s">
        <v>89</v>
      </c>
      <c r="E19340" t="s">
        <v>1100</v>
      </c>
      <c r="F19340" t="s">
        <v>89</v>
      </c>
      <c r="G19340" t="s">
        <v>89</v>
      </c>
      <c r="H19340" t="s">
        <v>93</v>
      </c>
    </row>
    <row r="19341" spans="1:8" x14ac:dyDescent="0.25">
      <c r="A19341" t="s">
        <v>544</v>
      </c>
      <c r="B19341" t="s">
        <v>1138</v>
      </c>
      <c r="C19341" t="s">
        <v>89</v>
      </c>
      <c r="D19341" t="s">
        <v>89</v>
      </c>
      <c r="E19341" t="s">
        <v>1139</v>
      </c>
      <c r="F19341" t="s">
        <v>89</v>
      </c>
      <c r="G19341" t="s">
        <v>89</v>
      </c>
      <c r="H19341" t="s">
        <v>93</v>
      </c>
    </row>
    <row r="19342" spans="1:8" x14ac:dyDescent="0.25">
      <c r="A19342" t="s">
        <v>545</v>
      </c>
      <c r="B19342" t="s">
        <v>2128</v>
      </c>
      <c r="C19342" t="s">
        <v>89</v>
      </c>
      <c r="D19342" t="s">
        <v>13950</v>
      </c>
      <c r="E19342" t="s">
        <v>1238</v>
      </c>
      <c r="F19342" t="s">
        <v>89</v>
      </c>
      <c r="G19342" t="s">
        <v>89</v>
      </c>
      <c r="H19342" t="s">
        <v>93</v>
      </c>
    </row>
    <row r="19343" spans="1:8" x14ac:dyDescent="0.25">
      <c r="A19343" t="s">
        <v>545</v>
      </c>
      <c r="B19343" t="s">
        <v>1299</v>
      </c>
      <c r="C19343" t="s">
        <v>89</v>
      </c>
      <c r="D19343" t="s">
        <v>13951</v>
      </c>
      <c r="E19343" t="s">
        <v>1105</v>
      </c>
      <c r="F19343" t="s">
        <v>89</v>
      </c>
      <c r="G19343" t="s">
        <v>89</v>
      </c>
      <c r="H19343" t="s">
        <v>93</v>
      </c>
    </row>
    <row r="19344" spans="1:8" x14ac:dyDescent="0.25">
      <c r="A19344" t="s">
        <v>545</v>
      </c>
      <c r="B19344" t="s">
        <v>13923</v>
      </c>
      <c r="C19344" t="s">
        <v>89</v>
      </c>
      <c r="D19344" t="s">
        <v>13952</v>
      </c>
      <c r="E19344" t="s">
        <v>1097</v>
      </c>
      <c r="F19344" t="s">
        <v>89</v>
      </c>
      <c r="G19344" t="s">
        <v>89</v>
      </c>
      <c r="H19344" t="s">
        <v>93</v>
      </c>
    </row>
    <row r="19345" spans="1:8" x14ac:dyDescent="0.25">
      <c r="A19345" t="s">
        <v>545</v>
      </c>
      <c r="B19345" t="s">
        <v>1151</v>
      </c>
      <c r="C19345" t="s">
        <v>89</v>
      </c>
      <c r="D19345" t="s">
        <v>13953</v>
      </c>
      <c r="E19345" t="s">
        <v>1097</v>
      </c>
      <c r="F19345" t="s">
        <v>89</v>
      </c>
      <c r="G19345" t="s">
        <v>89</v>
      </c>
      <c r="H19345" t="s">
        <v>93</v>
      </c>
    </row>
    <row r="19346" spans="1:8" x14ac:dyDescent="0.25">
      <c r="A19346" t="s">
        <v>545</v>
      </c>
      <c r="B19346" t="s">
        <v>1318</v>
      </c>
      <c r="C19346" t="s">
        <v>89</v>
      </c>
      <c r="D19346" t="s">
        <v>13954</v>
      </c>
      <c r="E19346" t="s">
        <v>1164</v>
      </c>
      <c r="F19346" t="s">
        <v>89</v>
      </c>
      <c r="G19346" t="s">
        <v>89</v>
      </c>
      <c r="H19346" t="s">
        <v>93</v>
      </c>
    </row>
    <row r="19347" spans="1:8" x14ac:dyDescent="0.25">
      <c r="A19347" t="s">
        <v>545</v>
      </c>
      <c r="B19347" t="s">
        <v>13955</v>
      </c>
      <c r="C19347" t="s">
        <v>89</v>
      </c>
      <c r="D19347" t="s">
        <v>13956</v>
      </c>
      <c r="E19347" t="s">
        <v>1093</v>
      </c>
      <c r="F19347" t="s">
        <v>89</v>
      </c>
      <c r="G19347" t="s">
        <v>89</v>
      </c>
      <c r="H19347" t="s">
        <v>93</v>
      </c>
    </row>
    <row r="19348" spans="1:8" x14ac:dyDescent="0.25">
      <c r="A19348" t="s">
        <v>545</v>
      </c>
      <c r="B19348" t="s">
        <v>13957</v>
      </c>
      <c r="C19348" t="s">
        <v>89</v>
      </c>
      <c r="D19348" t="s">
        <v>13958</v>
      </c>
      <c r="E19348" t="s">
        <v>1524</v>
      </c>
      <c r="F19348" t="s">
        <v>89</v>
      </c>
      <c r="G19348" t="s">
        <v>89</v>
      </c>
      <c r="H19348" t="s">
        <v>93</v>
      </c>
    </row>
    <row r="19349" spans="1:8" x14ac:dyDescent="0.25">
      <c r="A19349" t="s">
        <v>545</v>
      </c>
      <c r="B19349" t="s">
        <v>2128</v>
      </c>
      <c r="C19349" t="s">
        <v>89</v>
      </c>
      <c r="D19349" t="s">
        <v>13950</v>
      </c>
      <c r="E19349" t="s">
        <v>1238</v>
      </c>
      <c r="F19349" t="s">
        <v>89</v>
      </c>
      <c r="G19349" t="s">
        <v>89</v>
      </c>
      <c r="H19349" t="s">
        <v>93</v>
      </c>
    </row>
    <row r="19350" spans="1:8" x14ac:dyDescent="0.25">
      <c r="A19350" t="s">
        <v>545</v>
      </c>
      <c r="B19350" t="s">
        <v>13959</v>
      </c>
      <c r="C19350" t="s">
        <v>89</v>
      </c>
      <c r="D19350" t="s">
        <v>13960</v>
      </c>
      <c r="E19350" t="s">
        <v>5252</v>
      </c>
      <c r="F19350" t="s">
        <v>89</v>
      </c>
      <c r="G19350" t="s">
        <v>89</v>
      </c>
      <c r="H19350" t="s">
        <v>93</v>
      </c>
    </row>
    <row r="19351" spans="1:8" x14ac:dyDescent="0.25">
      <c r="A19351" t="s">
        <v>545</v>
      </c>
      <c r="B19351" t="s">
        <v>13923</v>
      </c>
      <c r="C19351" t="s">
        <v>89</v>
      </c>
      <c r="D19351" t="s">
        <v>13952</v>
      </c>
      <c r="E19351" t="s">
        <v>1097</v>
      </c>
      <c r="F19351" t="s">
        <v>89</v>
      </c>
      <c r="G19351" t="s">
        <v>89</v>
      </c>
      <c r="H19351" t="s">
        <v>93</v>
      </c>
    </row>
    <row r="19352" spans="1:8" x14ac:dyDescent="0.25">
      <c r="A19352" t="s">
        <v>545</v>
      </c>
      <c r="B19352" t="s">
        <v>1299</v>
      </c>
      <c r="C19352" t="s">
        <v>89</v>
      </c>
      <c r="D19352" t="s">
        <v>13951</v>
      </c>
      <c r="E19352" t="s">
        <v>1105</v>
      </c>
      <c r="F19352" t="s">
        <v>89</v>
      </c>
      <c r="G19352" t="s">
        <v>89</v>
      </c>
      <c r="H19352" t="s">
        <v>93</v>
      </c>
    </row>
    <row r="19353" spans="1:8" x14ac:dyDescent="0.25">
      <c r="A19353" t="s">
        <v>545</v>
      </c>
      <c r="B19353" t="s">
        <v>1144</v>
      </c>
      <c r="C19353" t="s">
        <v>89</v>
      </c>
      <c r="D19353" t="s">
        <v>13961</v>
      </c>
      <c r="E19353" t="s">
        <v>1105</v>
      </c>
      <c r="F19353" t="s">
        <v>89</v>
      </c>
      <c r="G19353" t="s">
        <v>89</v>
      </c>
      <c r="H19353" t="s">
        <v>93</v>
      </c>
    </row>
    <row r="19354" spans="1:8" x14ac:dyDescent="0.25">
      <c r="A19354" t="s">
        <v>545</v>
      </c>
      <c r="B19354" t="s">
        <v>2783</v>
      </c>
      <c r="C19354" t="s">
        <v>89</v>
      </c>
      <c r="D19354" t="s">
        <v>13953</v>
      </c>
      <c r="E19354" t="s">
        <v>1524</v>
      </c>
      <c r="F19354" t="s">
        <v>89</v>
      </c>
      <c r="G19354" t="s">
        <v>89</v>
      </c>
      <c r="H19354" t="s">
        <v>93</v>
      </c>
    </row>
    <row r="19355" spans="1:8" x14ac:dyDescent="0.25">
      <c r="A19355" t="s">
        <v>545</v>
      </c>
      <c r="B19355" t="s">
        <v>2232</v>
      </c>
      <c r="C19355" t="s">
        <v>89</v>
      </c>
      <c r="D19355" t="s">
        <v>13962</v>
      </c>
      <c r="E19355" t="s">
        <v>1355</v>
      </c>
      <c r="F19355" t="s">
        <v>89</v>
      </c>
      <c r="G19355" t="s">
        <v>89</v>
      </c>
      <c r="H19355" t="s">
        <v>93</v>
      </c>
    </row>
    <row r="19356" spans="1:8" x14ac:dyDescent="0.25">
      <c r="A19356" t="s">
        <v>545</v>
      </c>
      <c r="B19356" t="s">
        <v>13963</v>
      </c>
      <c r="C19356" t="s">
        <v>89</v>
      </c>
      <c r="D19356" t="s">
        <v>13964</v>
      </c>
      <c r="E19356" t="s">
        <v>1194</v>
      </c>
      <c r="F19356" t="s">
        <v>89</v>
      </c>
      <c r="G19356" t="s">
        <v>89</v>
      </c>
      <c r="H19356" t="s">
        <v>93</v>
      </c>
    </row>
    <row r="19357" spans="1:8" x14ac:dyDescent="0.25">
      <c r="A19357" t="s">
        <v>545</v>
      </c>
      <c r="B19357" t="s">
        <v>1156</v>
      </c>
      <c r="C19357" t="s">
        <v>89</v>
      </c>
      <c r="D19357" t="s">
        <v>13965</v>
      </c>
      <c r="E19357" t="s">
        <v>1094</v>
      </c>
      <c r="F19357" t="s">
        <v>89</v>
      </c>
      <c r="G19357" t="s">
        <v>89</v>
      </c>
      <c r="H19357" t="s">
        <v>93</v>
      </c>
    </row>
    <row r="19358" spans="1:8" x14ac:dyDescent="0.25">
      <c r="A19358" t="s">
        <v>545</v>
      </c>
      <c r="B19358" t="s">
        <v>1151</v>
      </c>
      <c r="C19358" t="s">
        <v>89</v>
      </c>
      <c r="D19358" t="s">
        <v>13953</v>
      </c>
      <c r="E19358" t="s">
        <v>1097</v>
      </c>
      <c r="F19358" t="s">
        <v>89</v>
      </c>
      <c r="G19358" t="s">
        <v>89</v>
      </c>
      <c r="H19358" t="s">
        <v>93</v>
      </c>
    </row>
    <row r="19359" spans="1:8" x14ac:dyDescent="0.25">
      <c r="A19359" t="s">
        <v>545</v>
      </c>
      <c r="B19359" t="s">
        <v>1318</v>
      </c>
      <c r="C19359" t="s">
        <v>89</v>
      </c>
      <c r="D19359" t="s">
        <v>13954</v>
      </c>
      <c r="E19359" t="s">
        <v>1164</v>
      </c>
      <c r="F19359" t="s">
        <v>89</v>
      </c>
      <c r="G19359" t="s">
        <v>89</v>
      </c>
      <c r="H19359" t="s">
        <v>93</v>
      </c>
    </row>
    <row r="19360" spans="1:8" x14ac:dyDescent="0.25">
      <c r="A19360" t="s">
        <v>545</v>
      </c>
      <c r="B19360" t="s">
        <v>13966</v>
      </c>
      <c r="C19360" t="s">
        <v>89</v>
      </c>
      <c r="D19360" t="s">
        <v>13964</v>
      </c>
      <c r="E19360" t="s">
        <v>1278</v>
      </c>
      <c r="F19360" t="s">
        <v>89</v>
      </c>
      <c r="G19360" t="s">
        <v>89</v>
      </c>
      <c r="H19360" t="s">
        <v>93</v>
      </c>
    </row>
    <row r="19361" spans="1:8" x14ac:dyDescent="0.25">
      <c r="A19361" t="s">
        <v>545</v>
      </c>
      <c r="B19361" t="s">
        <v>3120</v>
      </c>
      <c r="C19361" t="s">
        <v>89</v>
      </c>
      <c r="D19361" t="s">
        <v>13967</v>
      </c>
      <c r="E19361" t="s">
        <v>1164</v>
      </c>
      <c r="F19361" t="s">
        <v>89</v>
      </c>
      <c r="G19361" t="s">
        <v>89</v>
      </c>
      <c r="H19361" t="s">
        <v>93</v>
      </c>
    </row>
    <row r="19362" spans="1:8" x14ac:dyDescent="0.25">
      <c r="A19362" t="s">
        <v>545</v>
      </c>
      <c r="B19362" t="s">
        <v>1724</v>
      </c>
      <c r="C19362" t="s">
        <v>89</v>
      </c>
      <c r="D19362" t="s">
        <v>13968</v>
      </c>
      <c r="E19362" t="s">
        <v>1115</v>
      </c>
      <c r="F19362" t="s">
        <v>89</v>
      </c>
      <c r="G19362" t="s">
        <v>89</v>
      </c>
      <c r="H19362" t="s">
        <v>93</v>
      </c>
    </row>
    <row r="19363" spans="1:8" x14ac:dyDescent="0.25">
      <c r="A19363" t="s">
        <v>545</v>
      </c>
      <c r="B19363" t="s">
        <v>2495</v>
      </c>
      <c r="C19363" t="s">
        <v>89</v>
      </c>
      <c r="D19363" t="s">
        <v>13969</v>
      </c>
      <c r="E19363" t="s">
        <v>1093</v>
      </c>
      <c r="F19363" t="s">
        <v>89</v>
      </c>
      <c r="G19363" t="s">
        <v>89</v>
      </c>
      <c r="H19363" t="s">
        <v>93</v>
      </c>
    </row>
    <row r="19364" spans="1:8" x14ac:dyDescent="0.25">
      <c r="A19364" t="s">
        <v>545</v>
      </c>
      <c r="B19364" t="s">
        <v>1840</v>
      </c>
      <c r="C19364" t="s">
        <v>89</v>
      </c>
      <c r="D19364" t="s">
        <v>89</v>
      </c>
      <c r="E19364" t="s">
        <v>1135</v>
      </c>
      <c r="F19364" t="s">
        <v>89</v>
      </c>
      <c r="G19364" t="s">
        <v>89</v>
      </c>
      <c r="H19364" t="s">
        <v>93</v>
      </c>
    </row>
    <row r="19365" spans="1:8" x14ac:dyDescent="0.25">
      <c r="A19365" t="s">
        <v>545</v>
      </c>
      <c r="B19365" t="s">
        <v>1197</v>
      </c>
      <c r="C19365" t="s">
        <v>89</v>
      </c>
      <c r="D19365" t="s">
        <v>89</v>
      </c>
      <c r="E19365" t="s">
        <v>1135</v>
      </c>
      <c r="F19365" t="s">
        <v>89</v>
      </c>
      <c r="G19365" t="s">
        <v>89</v>
      </c>
      <c r="H19365" t="s">
        <v>93</v>
      </c>
    </row>
    <row r="19366" spans="1:8" x14ac:dyDescent="0.25">
      <c r="A19366" t="s">
        <v>545</v>
      </c>
      <c r="B19366" t="s">
        <v>1122</v>
      </c>
      <c r="C19366" t="s">
        <v>89</v>
      </c>
      <c r="D19366" t="s">
        <v>89</v>
      </c>
      <c r="E19366" t="s">
        <v>1196</v>
      </c>
      <c r="F19366" t="s">
        <v>89</v>
      </c>
      <c r="G19366" t="s">
        <v>89</v>
      </c>
      <c r="H19366" t="s">
        <v>93</v>
      </c>
    </row>
    <row r="19367" spans="1:8" x14ac:dyDescent="0.25">
      <c r="A19367" t="s">
        <v>545</v>
      </c>
      <c r="B19367" t="s">
        <v>1331</v>
      </c>
      <c r="C19367" t="s">
        <v>89</v>
      </c>
      <c r="D19367" t="s">
        <v>89</v>
      </c>
      <c r="E19367" t="s">
        <v>1196</v>
      </c>
      <c r="F19367" t="s">
        <v>89</v>
      </c>
      <c r="G19367" t="s">
        <v>89</v>
      </c>
      <c r="H19367" t="s">
        <v>93</v>
      </c>
    </row>
    <row r="19368" spans="1:8" x14ac:dyDescent="0.25">
      <c r="A19368" t="s">
        <v>545</v>
      </c>
      <c r="B19368" t="s">
        <v>1124</v>
      </c>
      <c r="C19368" t="s">
        <v>89</v>
      </c>
      <c r="D19368" t="s">
        <v>89</v>
      </c>
      <c r="E19368" t="s">
        <v>1196</v>
      </c>
      <c r="F19368" t="s">
        <v>89</v>
      </c>
      <c r="G19368" t="s">
        <v>89</v>
      </c>
      <c r="H19368" t="s">
        <v>93</v>
      </c>
    </row>
    <row r="19369" spans="1:8" x14ac:dyDescent="0.25">
      <c r="A19369" t="s">
        <v>545</v>
      </c>
      <c r="B19369" t="s">
        <v>1125</v>
      </c>
      <c r="C19369" t="s">
        <v>89</v>
      </c>
      <c r="D19369" t="s">
        <v>89</v>
      </c>
      <c r="E19369" t="s">
        <v>1196</v>
      </c>
      <c r="F19369" t="s">
        <v>89</v>
      </c>
      <c r="G19369" t="s">
        <v>89</v>
      </c>
      <c r="H19369" t="s">
        <v>93</v>
      </c>
    </row>
    <row r="19370" spans="1:8" x14ac:dyDescent="0.25">
      <c r="A19370" t="s">
        <v>545</v>
      </c>
      <c r="B19370" t="s">
        <v>1127</v>
      </c>
      <c r="C19370" t="s">
        <v>89</v>
      </c>
      <c r="D19370" t="s">
        <v>89</v>
      </c>
      <c r="E19370" t="s">
        <v>1196</v>
      </c>
      <c r="F19370" t="s">
        <v>89</v>
      </c>
      <c r="G19370" t="s">
        <v>89</v>
      </c>
      <c r="H19370" t="s">
        <v>93</v>
      </c>
    </row>
    <row r="19371" spans="1:8" x14ac:dyDescent="0.25">
      <c r="A19371" t="s">
        <v>545</v>
      </c>
      <c r="B19371" t="s">
        <v>1200</v>
      </c>
      <c r="C19371" t="s">
        <v>89</v>
      </c>
      <c r="D19371" t="s">
        <v>89</v>
      </c>
      <c r="E19371" t="s">
        <v>1131</v>
      </c>
      <c r="F19371" t="s">
        <v>89</v>
      </c>
      <c r="G19371" t="s">
        <v>89</v>
      </c>
      <c r="H19371" t="s">
        <v>93</v>
      </c>
    </row>
    <row r="19372" spans="1:8" x14ac:dyDescent="0.25">
      <c r="A19372" t="s">
        <v>545</v>
      </c>
      <c r="B19372" t="s">
        <v>1201</v>
      </c>
      <c r="C19372" t="s">
        <v>89</v>
      </c>
      <c r="D19372" t="s">
        <v>89</v>
      </c>
      <c r="E19372" t="s">
        <v>1202</v>
      </c>
      <c r="F19372" t="s">
        <v>89</v>
      </c>
      <c r="G19372" t="s">
        <v>89</v>
      </c>
      <c r="H19372" t="s">
        <v>93</v>
      </c>
    </row>
    <row r="19373" spans="1:8" x14ac:dyDescent="0.25">
      <c r="A19373" t="s">
        <v>545</v>
      </c>
      <c r="B19373" t="s">
        <v>1130</v>
      </c>
      <c r="C19373" t="s">
        <v>89</v>
      </c>
      <c r="D19373" t="s">
        <v>89</v>
      </c>
      <c r="E19373" t="s">
        <v>1202</v>
      </c>
      <c r="F19373" t="s">
        <v>89</v>
      </c>
      <c r="G19373" t="s">
        <v>89</v>
      </c>
      <c r="H19373" t="s">
        <v>93</v>
      </c>
    </row>
    <row r="19374" spans="1:8" x14ac:dyDescent="0.25">
      <c r="A19374" t="s">
        <v>545</v>
      </c>
      <c r="B19374" t="s">
        <v>1132</v>
      </c>
      <c r="C19374" t="s">
        <v>89</v>
      </c>
      <c r="D19374" t="s">
        <v>89</v>
      </c>
      <c r="E19374" t="s">
        <v>1286</v>
      </c>
      <c r="F19374" t="s">
        <v>89</v>
      </c>
      <c r="G19374" t="s">
        <v>89</v>
      </c>
      <c r="H19374" t="s">
        <v>93</v>
      </c>
    </row>
    <row r="19375" spans="1:8" x14ac:dyDescent="0.25">
      <c r="A19375" t="s">
        <v>545</v>
      </c>
      <c r="B19375" t="s">
        <v>1268</v>
      </c>
      <c r="C19375" t="s">
        <v>89</v>
      </c>
      <c r="D19375" t="s">
        <v>89</v>
      </c>
      <c r="E19375" t="s">
        <v>1233</v>
      </c>
      <c r="F19375" t="s">
        <v>89</v>
      </c>
      <c r="G19375" t="s">
        <v>89</v>
      </c>
      <c r="H19375" t="s">
        <v>93</v>
      </c>
    </row>
    <row r="19376" spans="1:8" x14ac:dyDescent="0.25">
      <c r="A19376" t="s">
        <v>545</v>
      </c>
      <c r="B19376" t="s">
        <v>1336</v>
      </c>
      <c r="C19376" t="s">
        <v>89</v>
      </c>
      <c r="D19376" t="s">
        <v>89</v>
      </c>
      <c r="E19376" t="s">
        <v>1233</v>
      </c>
      <c r="F19376" t="s">
        <v>89</v>
      </c>
      <c r="G19376" t="s">
        <v>89</v>
      </c>
      <c r="H19376" t="s">
        <v>93</v>
      </c>
    </row>
    <row r="19377" spans="1:8" x14ac:dyDescent="0.25">
      <c r="A19377" t="s">
        <v>545</v>
      </c>
      <c r="B19377" t="s">
        <v>1269</v>
      </c>
      <c r="C19377" t="s">
        <v>89</v>
      </c>
      <c r="D19377" t="s">
        <v>89</v>
      </c>
      <c r="E19377" t="s">
        <v>1233</v>
      </c>
      <c r="F19377" t="s">
        <v>89</v>
      </c>
      <c r="G19377" t="s">
        <v>89</v>
      </c>
      <c r="H19377" t="s">
        <v>93</v>
      </c>
    </row>
    <row r="19378" spans="1:8" x14ac:dyDescent="0.25">
      <c r="A19378" t="s">
        <v>545</v>
      </c>
      <c r="B19378" t="s">
        <v>1138</v>
      </c>
      <c r="C19378" t="s">
        <v>89</v>
      </c>
      <c r="D19378" t="s">
        <v>89</v>
      </c>
      <c r="E19378" t="s">
        <v>1139</v>
      </c>
      <c r="F19378" t="s">
        <v>89</v>
      </c>
      <c r="G19378" t="s">
        <v>89</v>
      </c>
      <c r="H19378" t="s">
        <v>93</v>
      </c>
    </row>
    <row r="19379" spans="1:8" x14ac:dyDescent="0.25">
      <c r="A19379" t="s">
        <v>546</v>
      </c>
      <c r="B19379" t="s">
        <v>1192</v>
      </c>
      <c r="C19379" t="s">
        <v>89</v>
      </c>
      <c r="D19379" t="s">
        <v>13970</v>
      </c>
      <c r="E19379" t="s">
        <v>1100</v>
      </c>
      <c r="F19379" t="s">
        <v>89</v>
      </c>
      <c r="G19379" t="s">
        <v>89</v>
      </c>
      <c r="H19379" t="s">
        <v>93</v>
      </c>
    </row>
    <row r="19380" spans="1:8" x14ac:dyDescent="0.25">
      <c r="A19380" t="s">
        <v>546</v>
      </c>
      <c r="B19380" t="s">
        <v>13971</v>
      </c>
      <c r="C19380" t="s">
        <v>89</v>
      </c>
      <c r="D19380" t="s">
        <v>13972</v>
      </c>
      <c r="E19380" t="s">
        <v>1142</v>
      </c>
      <c r="F19380" t="s">
        <v>89</v>
      </c>
      <c r="G19380" t="s">
        <v>89</v>
      </c>
      <c r="H19380" t="s">
        <v>93</v>
      </c>
    </row>
    <row r="19381" spans="1:8" x14ac:dyDescent="0.25">
      <c r="A19381" t="s">
        <v>546</v>
      </c>
      <c r="B19381" t="s">
        <v>13973</v>
      </c>
      <c r="C19381" t="s">
        <v>89</v>
      </c>
      <c r="D19381" t="s">
        <v>13970</v>
      </c>
      <c r="E19381" t="s">
        <v>1265</v>
      </c>
      <c r="F19381" t="s">
        <v>89</v>
      </c>
      <c r="G19381" t="s">
        <v>89</v>
      </c>
      <c r="H19381" t="s">
        <v>93</v>
      </c>
    </row>
    <row r="19382" spans="1:8" x14ac:dyDescent="0.25">
      <c r="A19382" t="s">
        <v>546</v>
      </c>
      <c r="B19382" t="s">
        <v>13971</v>
      </c>
      <c r="C19382" t="s">
        <v>89</v>
      </c>
      <c r="D19382" t="s">
        <v>13972</v>
      </c>
      <c r="E19382" t="s">
        <v>1142</v>
      </c>
      <c r="F19382" t="s">
        <v>89</v>
      </c>
      <c r="G19382" t="s">
        <v>89</v>
      </c>
      <c r="H19382" t="s">
        <v>93</v>
      </c>
    </row>
    <row r="19383" spans="1:8" x14ac:dyDescent="0.25">
      <c r="A19383" t="s">
        <v>546</v>
      </c>
      <c r="B19383" t="s">
        <v>1192</v>
      </c>
      <c r="C19383" t="s">
        <v>89</v>
      </c>
      <c r="D19383" t="s">
        <v>13970</v>
      </c>
      <c r="E19383" t="s">
        <v>1100</v>
      </c>
      <c r="F19383" t="s">
        <v>89</v>
      </c>
      <c r="G19383" t="s">
        <v>89</v>
      </c>
      <c r="H19383" t="s">
        <v>93</v>
      </c>
    </row>
    <row r="19384" spans="1:8" x14ac:dyDescent="0.25">
      <c r="A19384" t="s">
        <v>546</v>
      </c>
      <c r="B19384" t="s">
        <v>13974</v>
      </c>
      <c r="C19384" t="s">
        <v>89</v>
      </c>
      <c r="D19384" t="s">
        <v>13975</v>
      </c>
      <c r="E19384" t="s">
        <v>1100</v>
      </c>
      <c r="F19384" t="s">
        <v>89</v>
      </c>
      <c r="G19384" t="s">
        <v>89</v>
      </c>
      <c r="H19384" t="s">
        <v>93</v>
      </c>
    </row>
    <row r="19385" spans="1:8" x14ac:dyDescent="0.25">
      <c r="A19385" t="s">
        <v>546</v>
      </c>
      <c r="B19385" t="s">
        <v>13973</v>
      </c>
      <c r="C19385" t="s">
        <v>89</v>
      </c>
      <c r="D19385" t="s">
        <v>13970</v>
      </c>
      <c r="E19385" t="s">
        <v>1265</v>
      </c>
      <c r="F19385" t="s">
        <v>89</v>
      </c>
      <c r="G19385" t="s">
        <v>89</v>
      </c>
      <c r="H19385" t="s">
        <v>93</v>
      </c>
    </row>
    <row r="19386" spans="1:8" x14ac:dyDescent="0.25">
      <c r="A19386" t="s">
        <v>546</v>
      </c>
      <c r="B19386" t="s">
        <v>1122</v>
      </c>
      <c r="C19386" t="s">
        <v>89</v>
      </c>
      <c r="D19386" t="s">
        <v>89</v>
      </c>
      <c r="E19386" t="s">
        <v>1218</v>
      </c>
      <c r="F19386" t="s">
        <v>89</v>
      </c>
      <c r="G19386" t="s">
        <v>89</v>
      </c>
      <c r="H19386" t="s">
        <v>93</v>
      </c>
    </row>
    <row r="19387" spans="1:8" x14ac:dyDescent="0.25">
      <c r="A19387" t="s">
        <v>546</v>
      </c>
      <c r="B19387" t="s">
        <v>1200</v>
      </c>
      <c r="C19387" t="s">
        <v>89</v>
      </c>
      <c r="D19387" t="s">
        <v>89</v>
      </c>
      <c r="E19387" t="s">
        <v>1129</v>
      </c>
      <c r="F19387" t="s">
        <v>89</v>
      </c>
      <c r="G19387" t="s">
        <v>89</v>
      </c>
      <c r="H19387" t="s">
        <v>93</v>
      </c>
    </row>
    <row r="19388" spans="1:8" x14ac:dyDescent="0.25">
      <c r="A19388" t="s">
        <v>546</v>
      </c>
      <c r="B19388" t="s">
        <v>1232</v>
      </c>
      <c r="C19388" t="s">
        <v>89</v>
      </c>
      <c r="D19388" t="s">
        <v>89</v>
      </c>
      <c r="E19388" t="s">
        <v>1135</v>
      </c>
      <c r="F19388" t="s">
        <v>89</v>
      </c>
      <c r="G19388" t="s">
        <v>89</v>
      </c>
      <c r="H19388" t="s">
        <v>93</v>
      </c>
    </row>
    <row r="19389" spans="1:8" x14ac:dyDescent="0.25">
      <c r="A19389" t="s">
        <v>547</v>
      </c>
      <c r="B19389" t="s">
        <v>11056</v>
      </c>
      <c r="C19389" t="s">
        <v>89</v>
      </c>
      <c r="D19389" t="s">
        <v>13976</v>
      </c>
      <c r="E19389" t="s">
        <v>1115</v>
      </c>
      <c r="F19389" t="s">
        <v>89</v>
      </c>
      <c r="G19389" t="s">
        <v>89</v>
      </c>
      <c r="H19389" t="s">
        <v>93</v>
      </c>
    </row>
    <row r="19390" spans="1:8" x14ac:dyDescent="0.25">
      <c r="A19390" t="s">
        <v>547</v>
      </c>
      <c r="B19390" t="s">
        <v>4908</v>
      </c>
      <c r="C19390" t="s">
        <v>89</v>
      </c>
      <c r="D19390" t="s">
        <v>13977</v>
      </c>
      <c r="E19390" t="s">
        <v>1485</v>
      </c>
      <c r="F19390" t="s">
        <v>89</v>
      </c>
      <c r="G19390" t="s">
        <v>89</v>
      </c>
      <c r="H19390" t="s">
        <v>93</v>
      </c>
    </row>
    <row r="19391" spans="1:8" x14ac:dyDescent="0.25">
      <c r="A19391" t="s">
        <v>547</v>
      </c>
      <c r="B19391" t="s">
        <v>13978</v>
      </c>
      <c r="C19391" t="s">
        <v>89</v>
      </c>
      <c r="D19391" t="s">
        <v>11059</v>
      </c>
      <c r="E19391" t="s">
        <v>2665</v>
      </c>
      <c r="F19391" t="s">
        <v>89</v>
      </c>
      <c r="G19391" t="s">
        <v>89</v>
      </c>
      <c r="H19391" t="s">
        <v>93</v>
      </c>
    </row>
    <row r="19392" spans="1:8" x14ac:dyDescent="0.25">
      <c r="A19392" t="s">
        <v>547</v>
      </c>
      <c r="B19392" t="s">
        <v>4908</v>
      </c>
      <c r="C19392" t="s">
        <v>89</v>
      </c>
      <c r="D19392" t="s">
        <v>13977</v>
      </c>
      <c r="E19392" t="s">
        <v>1485</v>
      </c>
      <c r="F19392" t="s">
        <v>89</v>
      </c>
      <c r="G19392" t="s">
        <v>89</v>
      </c>
      <c r="H19392" t="s">
        <v>93</v>
      </c>
    </row>
    <row r="19393" spans="1:8" x14ac:dyDescent="0.25">
      <c r="A19393" t="s">
        <v>547</v>
      </c>
      <c r="B19393" t="s">
        <v>11056</v>
      </c>
      <c r="C19393" t="s">
        <v>89</v>
      </c>
      <c r="D19393" t="s">
        <v>13976</v>
      </c>
      <c r="E19393" t="s">
        <v>1115</v>
      </c>
      <c r="F19393" t="s">
        <v>89</v>
      </c>
      <c r="G19393" t="s">
        <v>89</v>
      </c>
      <c r="H19393" t="s">
        <v>93</v>
      </c>
    </row>
    <row r="19394" spans="1:8" x14ac:dyDescent="0.25">
      <c r="A19394" t="s">
        <v>547</v>
      </c>
      <c r="B19394" t="s">
        <v>1407</v>
      </c>
      <c r="C19394" t="s">
        <v>89</v>
      </c>
      <c r="D19394" t="s">
        <v>13979</v>
      </c>
      <c r="E19394" t="s">
        <v>1135</v>
      </c>
      <c r="F19394" t="s">
        <v>89</v>
      </c>
      <c r="G19394" t="s">
        <v>89</v>
      </c>
      <c r="H19394" t="s">
        <v>93</v>
      </c>
    </row>
    <row r="19395" spans="1:8" x14ac:dyDescent="0.25">
      <c r="A19395" t="s">
        <v>547</v>
      </c>
      <c r="B19395" t="s">
        <v>1122</v>
      </c>
      <c r="C19395" t="s">
        <v>89</v>
      </c>
      <c r="D19395" t="s">
        <v>89</v>
      </c>
      <c r="E19395" t="s">
        <v>1129</v>
      </c>
      <c r="F19395" t="s">
        <v>89</v>
      </c>
      <c r="G19395" t="s">
        <v>89</v>
      </c>
      <c r="H19395" t="s">
        <v>93</v>
      </c>
    </row>
    <row r="19396" spans="1:8" x14ac:dyDescent="0.25">
      <c r="A19396" t="s">
        <v>547</v>
      </c>
      <c r="B19396" t="s">
        <v>1332</v>
      </c>
      <c r="C19396" t="s">
        <v>89</v>
      </c>
      <c r="D19396" t="s">
        <v>89</v>
      </c>
      <c r="E19396" t="s">
        <v>1129</v>
      </c>
      <c r="F19396" t="s">
        <v>89</v>
      </c>
      <c r="G19396" t="s">
        <v>89</v>
      </c>
      <c r="H19396" t="s">
        <v>93</v>
      </c>
    </row>
    <row r="19397" spans="1:8" x14ac:dyDescent="0.25">
      <c r="A19397" t="s">
        <v>547</v>
      </c>
      <c r="B19397" t="s">
        <v>1200</v>
      </c>
      <c r="C19397" t="s">
        <v>89</v>
      </c>
      <c r="D19397" t="s">
        <v>89</v>
      </c>
      <c r="E19397" t="s">
        <v>1131</v>
      </c>
      <c r="F19397" t="s">
        <v>89</v>
      </c>
      <c r="G19397" t="s">
        <v>89</v>
      </c>
      <c r="H19397" t="s">
        <v>93</v>
      </c>
    </row>
    <row r="19398" spans="1:8" x14ac:dyDescent="0.25">
      <c r="A19398" t="s">
        <v>547</v>
      </c>
      <c r="B19398" t="s">
        <v>1132</v>
      </c>
      <c r="C19398" t="s">
        <v>89</v>
      </c>
      <c r="D19398" t="s">
        <v>89</v>
      </c>
      <c r="E19398" t="s">
        <v>1221</v>
      </c>
      <c r="F19398" t="s">
        <v>89</v>
      </c>
      <c r="G19398" t="s">
        <v>89</v>
      </c>
      <c r="H19398" t="s">
        <v>93</v>
      </c>
    </row>
    <row r="19399" spans="1:8" x14ac:dyDescent="0.25">
      <c r="A19399" t="s">
        <v>547</v>
      </c>
      <c r="B19399" t="s">
        <v>1268</v>
      </c>
      <c r="C19399" t="s">
        <v>89</v>
      </c>
      <c r="D19399" t="s">
        <v>89</v>
      </c>
      <c r="E19399" t="s">
        <v>1335</v>
      </c>
      <c r="F19399" t="s">
        <v>89</v>
      </c>
      <c r="G19399" t="s">
        <v>89</v>
      </c>
      <c r="H19399" t="s">
        <v>93</v>
      </c>
    </row>
    <row r="19400" spans="1:8" x14ac:dyDescent="0.25">
      <c r="A19400" t="s">
        <v>547</v>
      </c>
      <c r="B19400" t="s">
        <v>1138</v>
      </c>
      <c r="C19400" t="s">
        <v>89</v>
      </c>
      <c r="D19400" t="s">
        <v>89</v>
      </c>
      <c r="E19400" t="s">
        <v>1139</v>
      </c>
      <c r="F19400" t="s">
        <v>89</v>
      </c>
      <c r="G19400" t="s">
        <v>89</v>
      </c>
      <c r="H19400" t="s">
        <v>93</v>
      </c>
    </row>
    <row r="19401" spans="1:8" x14ac:dyDescent="0.25">
      <c r="A19401" t="s">
        <v>548</v>
      </c>
      <c r="B19401" t="s">
        <v>1098</v>
      </c>
      <c r="C19401" t="s">
        <v>89</v>
      </c>
      <c r="D19401" t="s">
        <v>9007</v>
      </c>
      <c r="E19401" t="s">
        <v>1238</v>
      </c>
      <c r="F19401" t="s">
        <v>89</v>
      </c>
      <c r="G19401" t="s">
        <v>89</v>
      </c>
      <c r="H19401" t="s">
        <v>93</v>
      </c>
    </row>
    <row r="19402" spans="1:8" x14ac:dyDescent="0.25">
      <c r="A19402" t="s">
        <v>548</v>
      </c>
      <c r="B19402" t="s">
        <v>1658</v>
      </c>
      <c r="C19402" t="s">
        <v>89</v>
      </c>
      <c r="D19402" t="s">
        <v>1802</v>
      </c>
      <c r="E19402" t="s">
        <v>1105</v>
      </c>
      <c r="F19402" t="s">
        <v>89</v>
      </c>
      <c r="G19402" t="s">
        <v>89</v>
      </c>
      <c r="H19402" t="s">
        <v>93</v>
      </c>
    </row>
    <row r="19403" spans="1:8" x14ac:dyDescent="0.25">
      <c r="A19403" t="s">
        <v>548</v>
      </c>
      <c r="B19403" t="s">
        <v>1290</v>
      </c>
      <c r="C19403" t="s">
        <v>89</v>
      </c>
      <c r="D19403" t="s">
        <v>13980</v>
      </c>
      <c r="E19403" t="s">
        <v>1105</v>
      </c>
      <c r="F19403" t="s">
        <v>89</v>
      </c>
      <c r="G19403" t="s">
        <v>89</v>
      </c>
      <c r="H19403" t="s">
        <v>93</v>
      </c>
    </row>
    <row r="19404" spans="1:8" x14ac:dyDescent="0.25">
      <c r="A19404" t="s">
        <v>548</v>
      </c>
      <c r="B19404" t="s">
        <v>1112</v>
      </c>
      <c r="C19404" t="s">
        <v>89</v>
      </c>
      <c r="D19404" t="s">
        <v>1795</v>
      </c>
      <c r="E19404" t="s">
        <v>1100</v>
      </c>
      <c r="F19404" t="s">
        <v>89</v>
      </c>
      <c r="G19404" t="s">
        <v>89</v>
      </c>
      <c r="H19404" t="s">
        <v>93</v>
      </c>
    </row>
    <row r="19405" spans="1:8" x14ac:dyDescent="0.25">
      <c r="A19405" t="s">
        <v>548</v>
      </c>
      <c r="B19405" t="s">
        <v>13981</v>
      </c>
      <c r="C19405" t="s">
        <v>89</v>
      </c>
      <c r="D19405" t="s">
        <v>13982</v>
      </c>
      <c r="E19405" t="s">
        <v>1093</v>
      </c>
      <c r="F19405" t="s">
        <v>89</v>
      </c>
      <c r="G19405" t="s">
        <v>89</v>
      </c>
      <c r="H19405" t="s">
        <v>93</v>
      </c>
    </row>
    <row r="19406" spans="1:8" x14ac:dyDescent="0.25">
      <c r="A19406" t="s">
        <v>548</v>
      </c>
      <c r="B19406" t="s">
        <v>13983</v>
      </c>
      <c r="C19406" t="s">
        <v>89</v>
      </c>
      <c r="D19406" t="s">
        <v>13984</v>
      </c>
      <c r="E19406" t="s">
        <v>1258</v>
      </c>
      <c r="F19406" t="s">
        <v>89</v>
      </c>
      <c r="G19406" t="s">
        <v>89</v>
      </c>
      <c r="H19406" t="s">
        <v>93</v>
      </c>
    </row>
    <row r="19407" spans="1:8" x14ac:dyDescent="0.25">
      <c r="A19407" t="s">
        <v>548</v>
      </c>
      <c r="B19407" t="s">
        <v>2666</v>
      </c>
      <c r="C19407" t="s">
        <v>89</v>
      </c>
      <c r="D19407" t="s">
        <v>13985</v>
      </c>
      <c r="E19407" t="s">
        <v>1180</v>
      </c>
      <c r="F19407" t="s">
        <v>89</v>
      </c>
      <c r="G19407" t="s">
        <v>89</v>
      </c>
      <c r="H19407" t="s">
        <v>93</v>
      </c>
    </row>
    <row r="19408" spans="1:8" x14ac:dyDescent="0.25">
      <c r="A19408" t="s">
        <v>548</v>
      </c>
      <c r="B19408" t="s">
        <v>13986</v>
      </c>
      <c r="C19408" t="s">
        <v>89</v>
      </c>
      <c r="D19408" t="s">
        <v>13987</v>
      </c>
      <c r="E19408" t="s">
        <v>1102</v>
      </c>
      <c r="F19408" t="s">
        <v>89</v>
      </c>
      <c r="G19408" t="s">
        <v>89</v>
      </c>
      <c r="H19408" t="s">
        <v>93</v>
      </c>
    </row>
    <row r="19409" spans="1:8" x14ac:dyDescent="0.25">
      <c r="A19409" t="s">
        <v>548</v>
      </c>
      <c r="B19409" t="s">
        <v>1114</v>
      </c>
      <c r="C19409" t="s">
        <v>89</v>
      </c>
      <c r="D19409" t="s">
        <v>89</v>
      </c>
      <c r="E19409" t="s">
        <v>1272</v>
      </c>
      <c r="F19409" t="s">
        <v>89</v>
      </c>
      <c r="G19409" t="s">
        <v>89</v>
      </c>
      <c r="H19409" t="s">
        <v>93</v>
      </c>
    </row>
    <row r="19410" spans="1:8" x14ac:dyDescent="0.25">
      <c r="A19410" t="s">
        <v>548</v>
      </c>
      <c r="B19410" t="s">
        <v>1112</v>
      </c>
      <c r="C19410" t="s">
        <v>89</v>
      </c>
      <c r="D19410" t="s">
        <v>1795</v>
      </c>
      <c r="E19410" t="s">
        <v>1100</v>
      </c>
      <c r="F19410" t="s">
        <v>89</v>
      </c>
      <c r="G19410" t="s">
        <v>89</v>
      </c>
      <c r="H19410" t="s">
        <v>93</v>
      </c>
    </row>
    <row r="19411" spans="1:8" x14ac:dyDescent="0.25">
      <c r="A19411" t="s">
        <v>548</v>
      </c>
      <c r="B19411" t="s">
        <v>1305</v>
      </c>
      <c r="C19411" t="s">
        <v>89</v>
      </c>
      <c r="D19411" t="s">
        <v>89</v>
      </c>
      <c r="E19411" t="s">
        <v>1135</v>
      </c>
      <c r="F19411" t="s">
        <v>89</v>
      </c>
      <c r="G19411" t="s">
        <v>89</v>
      </c>
      <c r="H19411" t="s">
        <v>93</v>
      </c>
    </row>
    <row r="19412" spans="1:8" x14ac:dyDescent="0.25">
      <c r="A19412" t="s">
        <v>548</v>
      </c>
      <c r="B19412" t="s">
        <v>5573</v>
      </c>
      <c r="C19412" t="s">
        <v>89</v>
      </c>
      <c r="D19412" t="s">
        <v>89</v>
      </c>
      <c r="E19412" t="s">
        <v>1272</v>
      </c>
      <c r="F19412" t="s">
        <v>89</v>
      </c>
      <c r="G19412" t="s">
        <v>89</v>
      </c>
      <c r="H19412" t="s">
        <v>93</v>
      </c>
    </row>
    <row r="19413" spans="1:8" x14ac:dyDescent="0.25">
      <c r="A19413" t="s">
        <v>548</v>
      </c>
      <c r="B19413" t="s">
        <v>13981</v>
      </c>
      <c r="C19413" t="s">
        <v>89</v>
      </c>
      <c r="D19413" t="s">
        <v>13982</v>
      </c>
      <c r="E19413" t="s">
        <v>1093</v>
      </c>
      <c r="F19413" t="s">
        <v>89</v>
      </c>
      <c r="G19413" t="s">
        <v>89</v>
      </c>
      <c r="H19413" t="s">
        <v>93</v>
      </c>
    </row>
    <row r="19414" spans="1:8" x14ac:dyDescent="0.25">
      <c r="A19414" t="s">
        <v>548</v>
      </c>
      <c r="B19414" t="s">
        <v>13988</v>
      </c>
      <c r="C19414" t="s">
        <v>89</v>
      </c>
      <c r="D19414" t="s">
        <v>13989</v>
      </c>
      <c r="E19414" t="s">
        <v>1105</v>
      </c>
      <c r="F19414" t="s">
        <v>89</v>
      </c>
      <c r="G19414" t="s">
        <v>89</v>
      </c>
      <c r="H19414" t="s">
        <v>93</v>
      </c>
    </row>
    <row r="19415" spans="1:8" x14ac:dyDescent="0.25">
      <c r="A19415" t="s">
        <v>548</v>
      </c>
      <c r="B19415" t="s">
        <v>1784</v>
      </c>
      <c r="C19415" t="s">
        <v>89</v>
      </c>
      <c r="D19415" t="s">
        <v>9008</v>
      </c>
      <c r="E19415" t="s">
        <v>1105</v>
      </c>
      <c r="F19415" t="s">
        <v>89</v>
      </c>
      <c r="G19415" t="s">
        <v>89</v>
      </c>
      <c r="H19415" t="s">
        <v>93</v>
      </c>
    </row>
    <row r="19416" spans="1:8" x14ac:dyDescent="0.25">
      <c r="A19416" t="s">
        <v>548</v>
      </c>
      <c r="B19416" t="s">
        <v>13990</v>
      </c>
      <c r="C19416" t="s">
        <v>89</v>
      </c>
      <c r="D19416" t="s">
        <v>3964</v>
      </c>
      <c r="E19416" t="s">
        <v>1100</v>
      </c>
      <c r="F19416" t="s">
        <v>89</v>
      </c>
      <c r="G19416" t="s">
        <v>89</v>
      </c>
      <c r="H19416" t="s">
        <v>93</v>
      </c>
    </row>
    <row r="19417" spans="1:8" x14ac:dyDescent="0.25">
      <c r="A19417" t="s">
        <v>548</v>
      </c>
      <c r="B19417" t="s">
        <v>1098</v>
      </c>
      <c r="C19417" t="s">
        <v>89</v>
      </c>
      <c r="D19417" t="s">
        <v>9007</v>
      </c>
      <c r="E19417" t="s">
        <v>1238</v>
      </c>
      <c r="F19417" t="s">
        <v>89</v>
      </c>
      <c r="G19417" t="s">
        <v>89</v>
      </c>
      <c r="H19417" t="s">
        <v>93</v>
      </c>
    </row>
    <row r="19418" spans="1:8" x14ac:dyDescent="0.25">
      <c r="A19418" t="s">
        <v>548</v>
      </c>
      <c r="B19418" t="s">
        <v>1290</v>
      </c>
      <c r="C19418" t="s">
        <v>89</v>
      </c>
      <c r="D19418" t="s">
        <v>13980</v>
      </c>
      <c r="E19418" t="s">
        <v>1105</v>
      </c>
      <c r="F19418" t="s">
        <v>89</v>
      </c>
      <c r="G19418" t="s">
        <v>89</v>
      </c>
      <c r="H19418" t="s">
        <v>93</v>
      </c>
    </row>
    <row r="19419" spans="1:8" x14ac:dyDescent="0.25">
      <c r="A19419" t="s">
        <v>548</v>
      </c>
      <c r="B19419" t="s">
        <v>13991</v>
      </c>
      <c r="C19419" t="s">
        <v>89</v>
      </c>
      <c r="D19419" t="s">
        <v>13992</v>
      </c>
      <c r="E19419" t="s">
        <v>1238</v>
      </c>
      <c r="F19419" t="s">
        <v>89</v>
      </c>
      <c r="G19419" t="s">
        <v>89</v>
      </c>
      <c r="H19419" t="s">
        <v>93</v>
      </c>
    </row>
    <row r="19420" spans="1:8" x14ac:dyDescent="0.25">
      <c r="A19420" t="s">
        <v>548</v>
      </c>
      <c r="B19420" t="s">
        <v>7752</v>
      </c>
      <c r="C19420" t="s">
        <v>89</v>
      </c>
      <c r="D19420" t="s">
        <v>9010</v>
      </c>
      <c r="E19420" t="s">
        <v>1278</v>
      </c>
      <c r="F19420" t="s">
        <v>89</v>
      </c>
      <c r="G19420" t="s">
        <v>89</v>
      </c>
      <c r="H19420" t="s">
        <v>93</v>
      </c>
    </row>
    <row r="19421" spans="1:8" x14ac:dyDescent="0.25">
      <c r="A19421" t="s">
        <v>548</v>
      </c>
      <c r="B19421" t="s">
        <v>13993</v>
      </c>
      <c r="C19421" t="s">
        <v>89</v>
      </c>
      <c r="D19421" t="s">
        <v>13994</v>
      </c>
      <c r="E19421" t="s">
        <v>1238</v>
      </c>
      <c r="F19421" t="s">
        <v>89</v>
      </c>
      <c r="G19421" t="s">
        <v>89</v>
      </c>
      <c r="H19421" t="s">
        <v>93</v>
      </c>
    </row>
    <row r="19422" spans="1:8" x14ac:dyDescent="0.25">
      <c r="A19422" t="s">
        <v>548</v>
      </c>
      <c r="B19422" t="s">
        <v>13995</v>
      </c>
      <c r="C19422" t="s">
        <v>89</v>
      </c>
      <c r="D19422" t="s">
        <v>13996</v>
      </c>
      <c r="E19422" t="s">
        <v>1105</v>
      </c>
      <c r="F19422" t="s">
        <v>89</v>
      </c>
      <c r="G19422" t="s">
        <v>89</v>
      </c>
      <c r="H19422" t="s">
        <v>93</v>
      </c>
    </row>
    <row r="19423" spans="1:8" x14ac:dyDescent="0.25">
      <c r="A19423" t="s">
        <v>548</v>
      </c>
      <c r="B19423" t="s">
        <v>1658</v>
      </c>
      <c r="C19423" t="s">
        <v>89</v>
      </c>
      <c r="D19423" t="s">
        <v>1802</v>
      </c>
      <c r="E19423" t="s">
        <v>1105</v>
      </c>
      <c r="F19423" t="s">
        <v>89</v>
      </c>
      <c r="G19423" t="s">
        <v>89</v>
      </c>
      <c r="H19423" t="s">
        <v>93</v>
      </c>
    </row>
    <row r="19424" spans="1:8" x14ac:dyDescent="0.25">
      <c r="A19424" t="s">
        <v>548</v>
      </c>
      <c r="B19424" t="s">
        <v>1799</v>
      </c>
      <c r="C19424" t="s">
        <v>89</v>
      </c>
      <c r="D19424" t="s">
        <v>13997</v>
      </c>
      <c r="E19424" t="s">
        <v>1105</v>
      </c>
      <c r="F19424" t="s">
        <v>89</v>
      </c>
      <c r="G19424" t="s">
        <v>89</v>
      </c>
      <c r="H19424" t="s">
        <v>93</v>
      </c>
    </row>
    <row r="19425" spans="1:8" x14ac:dyDescent="0.25">
      <c r="A19425" t="s">
        <v>548</v>
      </c>
      <c r="B19425" t="s">
        <v>1714</v>
      </c>
      <c r="C19425" t="s">
        <v>89</v>
      </c>
      <c r="D19425" t="s">
        <v>13998</v>
      </c>
      <c r="E19425" t="s">
        <v>1102</v>
      </c>
      <c r="F19425" t="s">
        <v>89</v>
      </c>
      <c r="G19425" t="s">
        <v>89</v>
      </c>
      <c r="H19425" t="s">
        <v>93</v>
      </c>
    </row>
    <row r="19426" spans="1:8" x14ac:dyDescent="0.25">
      <c r="A19426" t="s">
        <v>548</v>
      </c>
      <c r="B19426" t="s">
        <v>1809</v>
      </c>
      <c r="C19426" t="s">
        <v>89</v>
      </c>
      <c r="D19426" t="s">
        <v>13999</v>
      </c>
      <c r="E19426" t="s">
        <v>1093</v>
      </c>
      <c r="F19426" t="s">
        <v>89</v>
      </c>
      <c r="G19426" t="s">
        <v>89</v>
      </c>
      <c r="H19426" t="s">
        <v>93</v>
      </c>
    </row>
    <row r="19427" spans="1:8" x14ac:dyDescent="0.25">
      <c r="A19427" t="s">
        <v>548</v>
      </c>
      <c r="B19427" t="s">
        <v>14000</v>
      </c>
      <c r="C19427" t="s">
        <v>89</v>
      </c>
      <c r="D19427" t="s">
        <v>14001</v>
      </c>
      <c r="E19427" t="s">
        <v>1093</v>
      </c>
      <c r="F19427" t="s">
        <v>89</v>
      </c>
      <c r="G19427" t="s">
        <v>89</v>
      </c>
      <c r="H19427" t="s">
        <v>93</v>
      </c>
    </row>
    <row r="19428" spans="1:8" x14ac:dyDescent="0.25">
      <c r="A19428" t="s">
        <v>548</v>
      </c>
      <c r="B19428" t="s">
        <v>11056</v>
      </c>
      <c r="C19428" t="s">
        <v>89</v>
      </c>
      <c r="D19428" t="s">
        <v>14002</v>
      </c>
      <c r="E19428" t="s">
        <v>1278</v>
      </c>
      <c r="F19428" t="s">
        <v>89</v>
      </c>
      <c r="G19428" t="s">
        <v>89</v>
      </c>
      <c r="H19428" t="s">
        <v>93</v>
      </c>
    </row>
    <row r="19429" spans="1:8" x14ac:dyDescent="0.25">
      <c r="A19429" t="s">
        <v>548</v>
      </c>
      <c r="B19429" t="s">
        <v>11065</v>
      </c>
      <c r="C19429" t="s">
        <v>89</v>
      </c>
      <c r="D19429" t="s">
        <v>14003</v>
      </c>
      <c r="E19429" t="s">
        <v>1105</v>
      </c>
      <c r="F19429" t="s">
        <v>89</v>
      </c>
      <c r="G19429" t="s">
        <v>89</v>
      </c>
      <c r="H19429" t="s">
        <v>93</v>
      </c>
    </row>
    <row r="19430" spans="1:8" x14ac:dyDescent="0.25">
      <c r="A19430" t="s">
        <v>548</v>
      </c>
      <c r="B19430" t="s">
        <v>14004</v>
      </c>
      <c r="C19430" t="s">
        <v>89</v>
      </c>
      <c r="D19430" t="s">
        <v>14005</v>
      </c>
      <c r="E19430" t="s">
        <v>1258</v>
      </c>
      <c r="F19430" t="s">
        <v>89</v>
      </c>
      <c r="G19430" t="s">
        <v>89</v>
      </c>
      <c r="H19430" t="s">
        <v>93</v>
      </c>
    </row>
    <row r="19431" spans="1:8" x14ac:dyDescent="0.25">
      <c r="A19431" t="s">
        <v>548</v>
      </c>
      <c r="B19431" t="s">
        <v>14006</v>
      </c>
      <c r="C19431" t="s">
        <v>89</v>
      </c>
      <c r="D19431" t="s">
        <v>7244</v>
      </c>
      <c r="E19431" t="s">
        <v>1113</v>
      </c>
      <c r="F19431" t="s">
        <v>89</v>
      </c>
      <c r="G19431" t="s">
        <v>89</v>
      </c>
      <c r="H19431" t="s">
        <v>93</v>
      </c>
    </row>
    <row r="19432" spans="1:8" x14ac:dyDescent="0.25">
      <c r="A19432" t="s">
        <v>548</v>
      </c>
      <c r="B19432" t="s">
        <v>14007</v>
      </c>
      <c r="C19432" t="s">
        <v>89</v>
      </c>
      <c r="D19432" t="s">
        <v>14008</v>
      </c>
      <c r="E19432" t="s">
        <v>1258</v>
      </c>
      <c r="F19432" t="s">
        <v>89</v>
      </c>
      <c r="G19432" t="s">
        <v>89</v>
      </c>
      <c r="H19432" t="s">
        <v>93</v>
      </c>
    </row>
    <row r="19433" spans="1:8" x14ac:dyDescent="0.25">
      <c r="A19433" t="s">
        <v>548</v>
      </c>
      <c r="B19433" t="s">
        <v>1197</v>
      </c>
      <c r="C19433" t="s">
        <v>89</v>
      </c>
      <c r="D19433" t="s">
        <v>89</v>
      </c>
      <c r="E19433" t="s">
        <v>1135</v>
      </c>
      <c r="F19433" t="s">
        <v>89</v>
      </c>
      <c r="G19433" t="s">
        <v>89</v>
      </c>
      <c r="H19433" t="s">
        <v>93</v>
      </c>
    </row>
    <row r="19434" spans="1:8" x14ac:dyDescent="0.25">
      <c r="A19434" t="s">
        <v>548</v>
      </c>
      <c r="B19434" t="s">
        <v>1382</v>
      </c>
      <c r="C19434" t="s">
        <v>89</v>
      </c>
      <c r="D19434" t="s">
        <v>89</v>
      </c>
      <c r="E19434" t="s">
        <v>1135</v>
      </c>
      <c r="F19434" t="s">
        <v>89</v>
      </c>
      <c r="G19434" t="s">
        <v>89</v>
      </c>
      <c r="H19434" t="s">
        <v>93</v>
      </c>
    </row>
    <row r="19435" spans="1:8" x14ac:dyDescent="0.25">
      <c r="A19435" t="s">
        <v>548</v>
      </c>
      <c r="B19435" t="s">
        <v>1284</v>
      </c>
      <c r="C19435" t="s">
        <v>89</v>
      </c>
      <c r="D19435" t="s">
        <v>89</v>
      </c>
      <c r="E19435" t="s">
        <v>1196</v>
      </c>
      <c r="F19435" t="s">
        <v>89</v>
      </c>
      <c r="G19435" t="s">
        <v>89</v>
      </c>
      <c r="H19435" t="s">
        <v>93</v>
      </c>
    </row>
    <row r="19436" spans="1:8" x14ac:dyDescent="0.25">
      <c r="A19436" t="s">
        <v>548</v>
      </c>
      <c r="B19436" t="s">
        <v>1122</v>
      </c>
      <c r="C19436" t="s">
        <v>89</v>
      </c>
      <c r="D19436" t="s">
        <v>89</v>
      </c>
      <c r="E19436" t="s">
        <v>1196</v>
      </c>
      <c r="F19436" t="s">
        <v>89</v>
      </c>
      <c r="G19436" t="s">
        <v>89</v>
      </c>
      <c r="H19436" t="s">
        <v>93</v>
      </c>
    </row>
    <row r="19437" spans="1:8" x14ac:dyDescent="0.25">
      <c r="A19437" t="s">
        <v>548</v>
      </c>
      <c r="B19437" t="s">
        <v>1124</v>
      </c>
      <c r="C19437" t="s">
        <v>89</v>
      </c>
      <c r="D19437" t="s">
        <v>89</v>
      </c>
      <c r="E19437" t="s">
        <v>1196</v>
      </c>
      <c r="F19437" t="s">
        <v>89</v>
      </c>
      <c r="G19437" t="s">
        <v>89</v>
      </c>
      <c r="H19437" t="s">
        <v>93</v>
      </c>
    </row>
    <row r="19438" spans="1:8" x14ac:dyDescent="0.25">
      <c r="A19438" t="s">
        <v>548</v>
      </c>
      <c r="B19438" t="s">
        <v>1125</v>
      </c>
      <c r="C19438" t="s">
        <v>89</v>
      </c>
      <c r="D19438" t="s">
        <v>89</v>
      </c>
      <c r="E19438" t="s">
        <v>1196</v>
      </c>
      <c r="F19438" t="s">
        <v>89</v>
      </c>
      <c r="G19438" t="s">
        <v>89</v>
      </c>
      <c r="H19438" t="s">
        <v>93</v>
      </c>
    </row>
    <row r="19439" spans="1:8" x14ac:dyDescent="0.25">
      <c r="A19439" t="s">
        <v>548</v>
      </c>
      <c r="B19439" t="s">
        <v>1127</v>
      </c>
      <c r="C19439" t="s">
        <v>89</v>
      </c>
      <c r="D19439" t="s">
        <v>89</v>
      </c>
      <c r="E19439" t="s">
        <v>1196</v>
      </c>
      <c r="F19439" t="s">
        <v>89</v>
      </c>
      <c r="G19439" t="s">
        <v>89</v>
      </c>
      <c r="H19439" t="s">
        <v>93</v>
      </c>
    </row>
    <row r="19440" spans="1:8" x14ac:dyDescent="0.25">
      <c r="A19440" t="s">
        <v>548</v>
      </c>
      <c r="B19440" t="s">
        <v>1126</v>
      </c>
      <c r="C19440" t="s">
        <v>89</v>
      </c>
      <c r="D19440" t="s">
        <v>89</v>
      </c>
      <c r="E19440" t="s">
        <v>1196</v>
      </c>
      <c r="F19440" t="s">
        <v>89</v>
      </c>
      <c r="G19440" t="s">
        <v>89</v>
      </c>
      <c r="H19440" t="s">
        <v>93</v>
      </c>
    </row>
    <row r="19441" spans="1:8" x14ac:dyDescent="0.25">
      <c r="A19441" t="s">
        <v>548</v>
      </c>
      <c r="B19441" t="s">
        <v>1437</v>
      </c>
      <c r="C19441" t="s">
        <v>89</v>
      </c>
      <c r="D19441" t="s">
        <v>89</v>
      </c>
      <c r="E19441" t="s">
        <v>1129</v>
      </c>
      <c r="F19441" t="s">
        <v>89</v>
      </c>
      <c r="G19441" t="s">
        <v>89</v>
      </c>
      <c r="H19441" t="s">
        <v>93</v>
      </c>
    </row>
    <row r="19442" spans="1:8" x14ac:dyDescent="0.25">
      <c r="A19442" t="s">
        <v>548</v>
      </c>
      <c r="B19442" t="s">
        <v>1219</v>
      </c>
      <c r="C19442" t="s">
        <v>89</v>
      </c>
      <c r="D19442" t="s">
        <v>89</v>
      </c>
      <c r="E19442" t="s">
        <v>1129</v>
      </c>
      <c r="F19442" t="s">
        <v>89</v>
      </c>
      <c r="G19442" t="s">
        <v>89</v>
      </c>
      <c r="H19442" t="s">
        <v>93</v>
      </c>
    </row>
    <row r="19443" spans="1:8" x14ac:dyDescent="0.25">
      <c r="A19443" t="s">
        <v>548</v>
      </c>
      <c r="B19443" t="s">
        <v>1130</v>
      </c>
      <c r="C19443" t="s">
        <v>89</v>
      </c>
      <c r="D19443" t="s">
        <v>89</v>
      </c>
      <c r="E19443" t="s">
        <v>1131</v>
      </c>
      <c r="F19443" t="s">
        <v>89</v>
      </c>
      <c r="G19443" t="s">
        <v>89</v>
      </c>
      <c r="H19443" t="s">
        <v>93</v>
      </c>
    </row>
    <row r="19444" spans="1:8" x14ac:dyDescent="0.25">
      <c r="A19444" t="s">
        <v>548</v>
      </c>
      <c r="B19444" t="s">
        <v>1132</v>
      </c>
      <c r="C19444" t="s">
        <v>89</v>
      </c>
      <c r="D19444" t="s">
        <v>89</v>
      </c>
      <c r="E19444" t="s">
        <v>1133</v>
      </c>
      <c r="F19444" t="s">
        <v>89</v>
      </c>
      <c r="G19444" t="s">
        <v>89</v>
      </c>
      <c r="H19444" t="s">
        <v>93</v>
      </c>
    </row>
    <row r="19445" spans="1:8" x14ac:dyDescent="0.25">
      <c r="A19445" t="s">
        <v>548</v>
      </c>
      <c r="B19445" t="s">
        <v>1268</v>
      </c>
      <c r="C19445" t="s">
        <v>89</v>
      </c>
      <c r="D19445" t="s">
        <v>89</v>
      </c>
      <c r="E19445" t="s">
        <v>1135</v>
      </c>
      <c r="F19445" t="s">
        <v>89</v>
      </c>
      <c r="G19445" t="s">
        <v>89</v>
      </c>
      <c r="H19445" t="s">
        <v>93</v>
      </c>
    </row>
    <row r="19446" spans="1:8" x14ac:dyDescent="0.25">
      <c r="A19446" t="s">
        <v>548</v>
      </c>
      <c r="B19446" t="s">
        <v>1138</v>
      </c>
      <c r="C19446" t="s">
        <v>89</v>
      </c>
      <c r="D19446" t="s">
        <v>89</v>
      </c>
      <c r="E19446" t="s">
        <v>1139</v>
      </c>
      <c r="F19446" t="s">
        <v>89</v>
      </c>
      <c r="G19446" t="s">
        <v>89</v>
      </c>
      <c r="H19446" t="s">
        <v>93</v>
      </c>
    </row>
    <row r="19447" spans="1:8" x14ac:dyDescent="0.25">
      <c r="A19447" t="s">
        <v>549</v>
      </c>
      <c r="B19447" t="s">
        <v>2225</v>
      </c>
      <c r="C19447" t="s">
        <v>89</v>
      </c>
      <c r="D19447" t="s">
        <v>14009</v>
      </c>
      <c r="E19447" t="s">
        <v>1196</v>
      </c>
      <c r="F19447" t="s">
        <v>89</v>
      </c>
      <c r="G19447" t="s">
        <v>89</v>
      </c>
      <c r="H19447" t="s">
        <v>93</v>
      </c>
    </row>
    <row r="19448" spans="1:8" x14ac:dyDescent="0.25">
      <c r="A19448" t="s">
        <v>549</v>
      </c>
      <c r="B19448" t="s">
        <v>10769</v>
      </c>
      <c r="C19448" t="s">
        <v>89</v>
      </c>
      <c r="D19448" t="s">
        <v>14009</v>
      </c>
      <c r="E19448" t="s">
        <v>1105</v>
      </c>
      <c r="F19448" t="s">
        <v>89</v>
      </c>
      <c r="G19448" t="s">
        <v>89</v>
      </c>
      <c r="H19448" t="s">
        <v>93</v>
      </c>
    </row>
    <row r="19449" spans="1:8" x14ac:dyDescent="0.25">
      <c r="A19449" t="s">
        <v>549</v>
      </c>
      <c r="B19449" t="s">
        <v>1759</v>
      </c>
      <c r="C19449" t="s">
        <v>89</v>
      </c>
      <c r="D19449" t="s">
        <v>14010</v>
      </c>
      <c r="E19449" t="s">
        <v>1194</v>
      </c>
      <c r="F19449" t="s">
        <v>89</v>
      </c>
      <c r="G19449" t="s">
        <v>89</v>
      </c>
      <c r="H19449" t="s">
        <v>93</v>
      </c>
    </row>
    <row r="19450" spans="1:8" x14ac:dyDescent="0.25">
      <c r="A19450" t="s">
        <v>549</v>
      </c>
      <c r="B19450" t="s">
        <v>14011</v>
      </c>
      <c r="C19450" t="s">
        <v>89</v>
      </c>
      <c r="D19450" t="s">
        <v>89</v>
      </c>
      <c r="E19450" t="s">
        <v>1272</v>
      </c>
      <c r="F19450" t="s">
        <v>89</v>
      </c>
      <c r="G19450" t="s">
        <v>89</v>
      </c>
      <c r="H19450" t="s">
        <v>93</v>
      </c>
    </row>
    <row r="19451" spans="1:8" x14ac:dyDescent="0.25">
      <c r="A19451" t="s">
        <v>549</v>
      </c>
      <c r="B19451" t="s">
        <v>3120</v>
      </c>
      <c r="C19451" t="s">
        <v>89</v>
      </c>
      <c r="D19451" t="s">
        <v>14012</v>
      </c>
      <c r="E19451" t="s">
        <v>1093</v>
      </c>
      <c r="F19451" t="s">
        <v>89</v>
      </c>
      <c r="G19451" t="s">
        <v>89</v>
      </c>
      <c r="H19451" t="s">
        <v>93</v>
      </c>
    </row>
    <row r="19452" spans="1:8" x14ac:dyDescent="0.25">
      <c r="A19452" t="s">
        <v>549</v>
      </c>
      <c r="B19452" t="s">
        <v>14011</v>
      </c>
      <c r="C19452" t="s">
        <v>89</v>
      </c>
      <c r="D19452" t="s">
        <v>89</v>
      </c>
      <c r="E19452" t="s">
        <v>1272</v>
      </c>
      <c r="F19452" t="s">
        <v>89</v>
      </c>
      <c r="G19452" t="s">
        <v>89</v>
      </c>
      <c r="H19452" t="s">
        <v>93</v>
      </c>
    </row>
    <row r="19453" spans="1:8" x14ac:dyDescent="0.25">
      <c r="A19453" t="s">
        <v>549</v>
      </c>
      <c r="B19453" t="s">
        <v>14013</v>
      </c>
      <c r="C19453" t="s">
        <v>89</v>
      </c>
      <c r="D19453" t="s">
        <v>89</v>
      </c>
      <c r="E19453" t="s">
        <v>1100</v>
      </c>
      <c r="F19453" t="s">
        <v>89</v>
      </c>
      <c r="G19453" t="s">
        <v>89</v>
      </c>
      <c r="H19453" t="s">
        <v>93</v>
      </c>
    </row>
    <row r="19454" spans="1:8" x14ac:dyDescent="0.25">
      <c r="A19454" t="s">
        <v>549</v>
      </c>
      <c r="B19454" t="s">
        <v>14014</v>
      </c>
      <c r="C19454" t="s">
        <v>89</v>
      </c>
      <c r="D19454" t="s">
        <v>89</v>
      </c>
      <c r="E19454" t="s">
        <v>1115</v>
      </c>
      <c r="F19454" t="s">
        <v>89</v>
      </c>
      <c r="G19454" t="s">
        <v>89</v>
      </c>
      <c r="H19454" t="s">
        <v>93</v>
      </c>
    </row>
    <row r="19455" spans="1:8" x14ac:dyDescent="0.25">
      <c r="A19455" t="s">
        <v>549</v>
      </c>
      <c r="B19455" t="s">
        <v>2225</v>
      </c>
      <c r="C19455" t="s">
        <v>89</v>
      </c>
      <c r="D19455" t="s">
        <v>14009</v>
      </c>
      <c r="E19455" t="s">
        <v>1196</v>
      </c>
      <c r="F19455" t="s">
        <v>89</v>
      </c>
      <c r="G19455" t="s">
        <v>89</v>
      </c>
      <c r="H19455" t="s">
        <v>93</v>
      </c>
    </row>
    <row r="19456" spans="1:8" x14ac:dyDescent="0.25">
      <c r="A19456" t="s">
        <v>549</v>
      </c>
      <c r="B19456" t="s">
        <v>10769</v>
      </c>
      <c r="C19456" t="s">
        <v>89</v>
      </c>
      <c r="D19456" t="s">
        <v>14009</v>
      </c>
      <c r="E19456" t="s">
        <v>1105</v>
      </c>
      <c r="F19456" t="s">
        <v>89</v>
      </c>
      <c r="G19456" t="s">
        <v>89</v>
      </c>
      <c r="H19456" t="s">
        <v>93</v>
      </c>
    </row>
    <row r="19457" spans="1:8" x14ac:dyDescent="0.25">
      <c r="A19457" t="s">
        <v>549</v>
      </c>
      <c r="B19457" t="s">
        <v>13177</v>
      </c>
      <c r="C19457" t="s">
        <v>89</v>
      </c>
      <c r="D19457" t="s">
        <v>14010</v>
      </c>
      <c r="E19457" t="s">
        <v>1113</v>
      </c>
      <c r="F19457" t="s">
        <v>89</v>
      </c>
      <c r="G19457" t="s">
        <v>89</v>
      </c>
      <c r="H19457" t="s">
        <v>93</v>
      </c>
    </row>
    <row r="19458" spans="1:8" x14ac:dyDescent="0.25">
      <c r="A19458" t="s">
        <v>549</v>
      </c>
      <c r="B19458" t="s">
        <v>1768</v>
      </c>
      <c r="C19458" t="s">
        <v>89</v>
      </c>
      <c r="D19458" t="s">
        <v>14010</v>
      </c>
      <c r="E19458" t="s">
        <v>1238</v>
      </c>
      <c r="F19458" t="s">
        <v>89</v>
      </c>
      <c r="G19458" t="s">
        <v>89</v>
      </c>
      <c r="H19458" t="s">
        <v>93</v>
      </c>
    </row>
    <row r="19459" spans="1:8" x14ac:dyDescent="0.25">
      <c r="A19459" t="s">
        <v>549</v>
      </c>
      <c r="B19459" t="s">
        <v>14015</v>
      </c>
      <c r="C19459" t="s">
        <v>89</v>
      </c>
      <c r="D19459" t="s">
        <v>14010</v>
      </c>
      <c r="E19459" t="s">
        <v>1162</v>
      </c>
      <c r="F19459" t="s">
        <v>89</v>
      </c>
      <c r="G19459" t="s">
        <v>89</v>
      </c>
      <c r="H19459" t="s">
        <v>93</v>
      </c>
    </row>
    <row r="19460" spans="1:8" x14ac:dyDescent="0.25">
      <c r="A19460" t="s">
        <v>549</v>
      </c>
      <c r="B19460" t="s">
        <v>7638</v>
      </c>
      <c r="C19460" t="s">
        <v>89</v>
      </c>
      <c r="D19460" t="s">
        <v>14010</v>
      </c>
      <c r="E19460" t="s">
        <v>1100</v>
      </c>
      <c r="F19460" t="s">
        <v>89</v>
      </c>
      <c r="G19460" t="s">
        <v>89</v>
      </c>
      <c r="H19460" t="s">
        <v>93</v>
      </c>
    </row>
    <row r="19461" spans="1:8" x14ac:dyDescent="0.25">
      <c r="A19461" t="s">
        <v>549</v>
      </c>
      <c r="B19461" t="s">
        <v>14016</v>
      </c>
      <c r="C19461" t="s">
        <v>89</v>
      </c>
      <c r="D19461" t="s">
        <v>14010</v>
      </c>
      <c r="E19461" t="s">
        <v>1278</v>
      </c>
      <c r="F19461" t="s">
        <v>89</v>
      </c>
      <c r="G19461" t="s">
        <v>89</v>
      </c>
      <c r="H19461" t="s">
        <v>93</v>
      </c>
    </row>
    <row r="19462" spans="1:8" x14ac:dyDescent="0.25">
      <c r="A19462" t="s">
        <v>549</v>
      </c>
      <c r="B19462" t="s">
        <v>2395</v>
      </c>
      <c r="C19462" t="s">
        <v>89</v>
      </c>
      <c r="D19462" t="s">
        <v>14010</v>
      </c>
      <c r="E19462" t="s">
        <v>1278</v>
      </c>
      <c r="F19462" t="s">
        <v>89</v>
      </c>
      <c r="G19462" t="s">
        <v>89</v>
      </c>
      <c r="H19462" t="s">
        <v>93</v>
      </c>
    </row>
    <row r="19463" spans="1:8" x14ac:dyDescent="0.25">
      <c r="A19463" t="s">
        <v>549</v>
      </c>
      <c r="B19463" t="s">
        <v>1761</v>
      </c>
      <c r="C19463" t="s">
        <v>89</v>
      </c>
      <c r="D19463" t="s">
        <v>14010</v>
      </c>
      <c r="E19463" t="s">
        <v>1105</v>
      </c>
      <c r="F19463" t="s">
        <v>89</v>
      </c>
      <c r="G19463" t="s">
        <v>89</v>
      </c>
      <c r="H19463" t="s">
        <v>93</v>
      </c>
    </row>
    <row r="19464" spans="1:8" x14ac:dyDescent="0.25">
      <c r="A19464" t="s">
        <v>549</v>
      </c>
      <c r="B19464" t="s">
        <v>10786</v>
      </c>
      <c r="C19464" t="s">
        <v>89</v>
      </c>
      <c r="D19464" t="s">
        <v>14010</v>
      </c>
      <c r="E19464" t="s">
        <v>1142</v>
      </c>
      <c r="F19464" t="s">
        <v>89</v>
      </c>
      <c r="G19464" t="s">
        <v>89</v>
      </c>
      <c r="H19464" t="s">
        <v>93</v>
      </c>
    </row>
    <row r="19465" spans="1:8" x14ac:dyDescent="0.25">
      <c r="A19465" t="s">
        <v>549</v>
      </c>
      <c r="B19465" t="s">
        <v>1767</v>
      </c>
      <c r="C19465" t="s">
        <v>89</v>
      </c>
      <c r="D19465" t="s">
        <v>14010</v>
      </c>
      <c r="E19465" t="s">
        <v>1278</v>
      </c>
      <c r="F19465" t="s">
        <v>89</v>
      </c>
      <c r="G19465" t="s">
        <v>89</v>
      </c>
      <c r="H19465" t="s">
        <v>93</v>
      </c>
    </row>
    <row r="19466" spans="1:8" x14ac:dyDescent="0.25">
      <c r="A19466" t="s">
        <v>549</v>
      </c>
      <c r="B19466" t="s">
        <v>3115</v>
      </c>
      <c r="C19466" t="s">
        <v>89</v>
      </c>
      <c r="D19466" t="s">
        <v>14017</v>
      </c>
      <c r="E19466" t="s">
        <v>1105</v>
      </c>
      <c r="F19466" t="s">
        <v>89</v>
      </c>
      <c r="G19466" t="s">
        <v>89</v>
      </c>
      <c r="H19466" t="s">
        <v>93</v>
      </c>
    </row>
    <row r="19467" spans="1:8" x14ac:dyDescent="0.25">
      <c r="A19467" t="s">
        <v>549</v>
      </c>
      <c r="B19467" t="s">
        <v>14018</v>
      </c>
      <c r="C19467" t="s">
        <v>89</v>
      </c>
      <c r="D19467" t="s">
        <v>14010</v>
      </c>
      <c r="E19467" t="s">
        <v>1105</v>
      </c>
      <c r="F19467" t="s">
        <v>89</v>
      </c>
      <c r="G19467" t="s">
        <v>89</v>
      </c>
      <c r="H19467" t="s">
        <v>93</v>
      </c>
    </row>
    <row r="19468" spans="1:8" x14ac:dyDescent="0.25">
      <c r="A19468" t="s">
        <v>549</v>
      </c>
      <c r="B19468" t="s">
        <v>1769</v>
      </c>
      <c r="C19468" t="s">
        <v>89</v>
      </c>
      <c r="D19468" t="s">
        <v>14010</v>
      </c>
      <c r="E19468" t="s">
        <v>1142</v>
      </c>
      <c r="F19468" t="s">
        <v>89</v>
      </c>
      <c r="G19468" t="s">
        <v>89</v>
      </c>
      <c r="H19468" t="s">
        <v>93</v>
      </c>
    </row>
    <row r="19469" spans="1:8" x14ac:dyDescent="0.25">
      <c r="A19469" t="s">
        <v>549</v>
      </c>
      <c r="B19469" t="s">
        <v>1773</v>
      </c>
      <c r="C19469" t="s">
        <v>89</v>
      </c>
      <c r="D19469" t="s">
        <v>14010</v>
      </c>
      <c r="E19469" t="s">
        <v>1105</v>
      </c>
      <c r="F19469" t="s">
        <v>89</v>
      </c>
      <c r="G19469" t="s">
        <v>89</v>
      </c>
      <c r="H19469" t="s">
        <v>93</v>
      </c>
    </row>
    <row r="19470" spans="1:8" x14ac:dyDescent="0.25">
      <c r="A19470" t="s">
        <v>549</v>
      </c>
      <c r="B19470" t="s">
        <v>7636</v>
      </c>
      <c r="C19470" t="s">
        <v>89</v>
      </c>
      <c r="D19470" t="s">
        <v>14019</v>
      </c>
      <c r="E19470" t="s">
        <v>1105</v>
      </c>
      <c r="F19470" t="s">
        <v>89</v>
      </c>
      <c r="G19470" t="s">
        <v>89</v>
      </c>
      <c r="H19470" t="s">
        <v>93</v>
      </c>
    </row>
    <row r="19471" spans="1:8" x14ac:dyDescent="0.25">
      <c r="A19471" t="s">
        <v>549</v>
      </c>
      <c r="B19471" t="s">
        <v>1759</v>
      </c>
      <c r="C19471" t="s">
        <v>89</v>
      </c>
      <c r="D19471" t="s">
        <v>14010</v>
      </c>
      <c r="E19471" t="s">
        <v>1194</v>
      </c>
      <c r="F19471" t="s">
        <v>89</v>
      </c>
      <c r="G19471" t="s">
        <v>89</v>
      </c>
      <c r="H19471" t="s">
        <v>93</v>
      </c>
    </row>
    <row r="19472" spans="1:8" x14ac:dyDescent="0.25">
      <c r="A19472" t="s">
        <v>549</v>
      </c>
      <c r="B19472" t="s">
        <v>14020</v>
      </c>
      <c r="C19472" t="s">
        <v>89</v>
      </c>
      <c r="D19472" t="s">
        <v>14021</v>
      </c>
      <c r="E19472" t="s">
        <v>1194</v>
      </c>
      <c r="F19472" t="s">
        <v>89</v>
      </c>
      <c r="G19472" t="s">
        <v>89</v>
      </c>
      <c r="H19472" t="s">
        <v>93</v>
      </c>
    </row>
    <row r="19473" spans="1:8" x14ac:dyDescent="0.25">
      <c r="A19473" t="s">
        <v>549</v>
      </c>
      <c r="B19473" t="s">
        <v>2347</v>
      </c>
      <c r="C19473" t="s">
        <v>89</v>
      </c>
      <c r="D19473" t="s">
        <v>14022</v>
      </c>
      <c r="E19473" t="s">
        <v>1097</v>
      </c>
      <c r="F19473" t="s">
        <v>89</v>
      </c>
      <c r="G19473" t="s">
        <v>89</v>
      </c>
      <c r="H19473" t="s">
        <v>93</v>
      </c>
    </row>
    <row r="19474" spans="1:8" x14ac:dyDescent="0.25">
      <c r="A19474" t="s">
        <v>549</v>
      </c>
      <c r="B19474" t="s">
        <v>3120</v>
      </c>
      <c r="C19474" t="s">
        <v>89</v>
      </c>
      <c r="D19474" t="s">
        <v>14012</v>
      </c>
      <c r="E19474" t="s">
        <v>1093</v>
      </c>
      <c r="F19474" t="s">
        <v>89</v>
      </c>
      <c r="G19474" t="s">
        <v>89</v>
      </c>
      <c r="H19474" t="s">
        <v>93</v>
      </c>
    </row>
    <row r="19475" spans="1:8" x14ac:dyDescent="0.25">
      <c r="A19475" t="s">
        <v>549</v>
      </c>
      <c r="B19475" t="s">
        <v>1775</v>
      </c>
      <c r="C19475" t="s">
        <v>89</v>
      </c>
      <c r="D19475" t="s">
        <v>14023</v>
      </c>
      <c r="E19475" t="s">
        <v>1153</v>
      </c>
      <c r="F19475" t="s">
        <v>89</v>
      </c>
      <c r="G19475" t="s">
        <v>89</v>
      </c>
      <c r="H19475" t="s">
        <v>93</v>
      </c>
    </row>
    <row r="19476" spans="1:8" x14ac:dyDescent="0.25">
      <c r="A19476" t="s">
        <v>549</v>
      </c>
      <c r="B19476" t="s">
        <v>14024</v>
      </c>
      <c r="C19476" t="s">
        <v>89</v>
      </c>
      <c r="D19476" t="s">
        <v>14025</v>
      </c>
      <c r="E19476" t="s">
        <v>1238</v>
      </c>
      <c r="F19476" t="s">
        <v>89</v>
      </c>
      <c r="G19476" t="s">
        <v>89</v>
      </c>
      <c r="H19476" t="s">
        <v>93</v>
      </c>
    </row>
    <row r="19477" spans="1:8" x14ac:dyDescent="0.25">
      <c r="A19477" t="s">
        <v>549</v>
      </c>
      <c r="B19477" t="s">
        <v>14026</v>
      </c>
      <c r="C19477" t="s">
        <v>89</v>
      </c>
      <c r="D19477" t="s">
        <v>89</v>
      </c>
      <c r="E19477" t="s">
        <v>1097</v>
      </c>
      <c r="F19477" t="s">
        <v>89</v>
      </c>
      <c r="G19477" t="s">
        <v>89</v>
      </c>
      <c r="H19477" t="s">
        <v>93</v>
      </c>
    </row>
    <row r="19478" spans="1:8" x14ac:dyDescent="0.25">
      <c r="A19478" t="s">
        <v>549</v>
      </c>
      <c r="B19478" t="s">
        <v>14027</v>
      </c>
      <c r="C19478" t="s">
        <v>89</v>
      </c>
      <c r="D19478" t="s">
        <v>89</v>
      </c>
      <c r="E19478" t="s">
        <v>1093</v>
      </c>
      <c r="F19478" t="s">
        <v>89</v>
      </c>
      <c r="G19478" t="s">
        <v>89</v>
      </c>
      <c r="H19478" t="s">
        <v>93</v>
      </c>
    </row>
    <row r="19479" spans="1:8" x14ac:dyDescent="0.25">
      <c r="A19479" t="s">
        <v>549</v>
      </c>
      <c r="B19479" t="s">
        <v>14028</v>
      </c>
      <c r="C19479" t="s">
        <v>89</v>
      </c>
      <c r="D19479" t="s">
        <v>89</v>
      </c>
      <c r="E19479" t="s">
        <v>1142</v>
      </c>
      <c r="F19479" t="s">
        <v>89</v>
      </c>
      <c r="G19479" t="s">
        <v>89</v>
      </c>
      <c r="H19479" t="s">
        <v>93</v>
      </c>
    </row>
    <row r="19480" spans="1:8" x14ac:dyDescent="0.25">
      <c r="A19480" t="s">
        <v>549</v>
      </c>
      <c r="B19480" t="s">
        <v>14029</v>
      </c>
      <c r="C19480" t="s">
        <v>89</v>
      </c>
      <c r="D19480" t="s">
        <v>89</v>
      </c>
      <c r="E19480" t="s">
        <v>1194</v>
      </c>
      <c r="F19480" t="s">
        <v>89</v>
      </c>
      <c r="G19480" t="s">
        <v>89</v>
      </c>
      <c r="H19480" t="s">
        <v>93</v>
      </c>
    </row>
    <row r="19481" spans="1:8" x14ac:dyDescent="0.25">
      <c r="A19481" t="s">
        <v>549</v>
      </c>
      <c r="B19481" t="s">
        <v>14030</v>
      </c>
      <c r="C19481" t="s">
        <v>89</v>
      </c>
      <c r="D19481" t="s">
        <v>89</v>
      </c>
      <c r="E19481" t="s">
        <v>1153</v>
      </c>
      <c r="F19481" t="s">
        <v>89</v>
      </c>
      <c r="G19481" t="s">
        <v>89</v>
      </c>
      <c r="H19481" t="s">
        <v>93</v>
      </c>
    </row>
    <row r="19482" spans="1:8" x14ac:dyDescent="0.25">
      <c r="A19482" t="s">
        <v>549</v>
      </c>
      <c r="B19482" t="s">
        <v>1198</v>
      </c>
      <c r="C19482" t="s">
        <v>89</v>
      </c>
      <c r="D19482" t="s">
        <v>89</v>
      </c>
      <c r="E19482" t="s">
        <v>1218</v>
      </c>
      <c r="F19482" t="s">
        <v>89</v>
      </c>
      <c r="G19482" t="s">
        <v>89</v>
      </c>
      <c r="H19482" t="s">
        <v>93</v>
      </c>
    </row>
    <row r="19483" spans="1:8" x14ac:dyDescent="0.25">
      <c r="A19483" t="s">
        <v>549</v>
      </c>
      <c r="B19483" t="s">
        <v>1333</v>
      </c>
      <c r="C19483" t="s">
        <v>89</v>
      </c>
      <c r="D19483" t="s">
        <v>89</v>
      </c>
      <c r="E19483" t="s">
        <v>1218</v>
      </c>
      <c r="F19483" t="s">
        <v>89</v>
      </c>
      <c r="G19483" t="s">
        <v>89</v>
      </c>
      <c r="H19483" t="s">
        <v>93</v>
      </c>
    </row>
    <row r="19484" spans="1:8" x14ac:dyDescent="0.25">
      <c r="A19484" t="s">
        <v>549</v>
      </c>
      <c r="B19484" t="s">
        <v>1473</v>
      </c>
      <c r="C19484" t="s">
        <v>89</v>
      </c>
      <c r="D19484" t="s">
        <v>89</v>
      </c>
      <c r="E19484" t="s">
        <v>1218</v>
      </c>
      <c r="F19484" t="s">
        <v>89</v>
      </c>
      <c r="G19484" t="s">
        <v>89</v>
      </c>
      <c r="H19484" t="s">
        <v>93</v>
      </c>
    </row>
    <row r="19485" spans="1:8" x14ac:dyDescent="0.25">
      <c r="A19485" t="s">
        <v>549</v>
      </c>
      <c r="B19485" t="s">
        <v>1726</v>
      </c>
      <c r="C19485" t="s">
        <v>89</v>
      </c>
      <c r="D19485" t="s">
        <v>89</v>
      </c>
      <c r="E19485" t="s">
        <v>1218</v>
      </c>
      <c r="F19485" t="s">
        <v>89</v>
      </c>
      <c r="G19485" t="s">
        <v>89</v>
      </c>
      <c r="H19485" t="s">
        <v>93</v>
      </c>
    </row>
    <row r="19486" spans="1:8" x14ac:dyDescent="0.25">
      <c r="A19486" t="s">
        <v>549</v>
      </c>
      <c r="B19486" t="s">
        <v>1729</v>
      </c>
      <c r="C19486" t="s">
        <v>89</v>
      </c>
      <c r="D19486" t="s">
        <v>89</v>
      </c>
      <c r="E19486" t="s">
        <v>1218</v>
      </c>
      <c r="F19486" t="s">
        <v>89</v>
      </c>
      <c r="G19486" t="s">
        <v>89</v>
      </c>
      <c r="H19486" t="s">
        <v>93</v>
      </c>
    </row>
    <row r="19487" spans="1:8" x14ac:dyDescent="0.25">
      <c r="A19487" t="s">
        <v>549</v>
      </c>
      <c r="B19487" t="s">
        <v>1266</v>
      </c>
      <c r="C19487" t="s">
        <v>89</v>
      </c>
      <c r="D19487" t="s">
        <v>89</v>
      </c>
      <c r="E19487" t="s">
        <v>1131</v>
      </c>
      <c r="F19487" t="s">
        <v>89</v>
      </c>
      <c r="G19487" t="s">
        <v>89</v>
      </c>
      <c r="H19487" t="s">
        <v>93</v>
      </c>
    </row>
    <row r="19488" spans="1:8" x14ac:dyDescent="0.25">
      <c r="A19488" t="s">
        <v>549</v>
      </c>
      <c r="B19488" t="s">
        <v>1200</v>
      </c>
      <c r="C19488" t="s">
        <v>89</v>
      </c>
      <c r="D19488" t="s">
        <v>89</v>
      </c>
      <c r="E19488" t="s">
        <v>1131</v>
      </c>
      <c r="F19488" t="s">
        <v>89</v>
      </c>
      <c r="G19488" t="s">
        <v>89</v>
      </c>
      <c r="H19488" t="s">
        <v>93</v>
      </c>
    </row>
    <row r="19489" spans="1:8" x14ac:dyDescent="0.25">
      <c r="A19489" t="s">
        <v>549</v>
      </c>
      <c r="B19489" t="s">
        <v>1132</v>
      </c>
      <c r="C19489" t="s">
        <v>89</v>
      </c>
      <c r="D19489" t="s">
        <v>89</v>
      </c>
      <c r="E19489" t="s">
        <v>1133</v>
      </c>
      <c r="F19489" t="s">
        <v>89</v>
      </c>
      <c r="G19489" t="s">
        <v>89</v>
      </c>
      <c r="H19489" t="s">
        <v>93</v>
      </c>
    </row>
    <row r="19490" spans="1:8" x14ac:dyDescent="0.25">
      <c r="A19490" t="s">
        <v>549</v>
      </c>
      <c r="B19490" t="s">
        <v>1232</v>
      </c>
      <c r="C19490" t="s">
        <v>89</v>
      </c>
      <c r="D19490" t="s">
        <v>89</v>
      </c>
      <c r="E19490" t="s">
        <v>1135</v>
      </c>
      <c r="F19490" t="s">
        <v>89</v>
      </c>
      <c r="G19490" t="s">
        <v>89</v>
      </c>
      <c r="H19490" t="s">
        <v>93</v>
      </c>
    </row>
    <row r="19491" spans="1:8" x14ac:dyDescent="0.25">
      <c r="A19491" t="s">
        <v>549</v>
      </c>
      <c r="B19491" t="s">
        <v>1236</v>
      </c>
      <c r="C19491" t="s">
        <v>89</v>
      </c>
      <c r="D19491" t="s">
        <v>89</v>
      </c>
      <c r="E19491" t="s">
        <v>1100</v>
      </c>
      <c r="F19491" t="s">
        <v>89</v>
      </c>
      <c r="G19491" t="s">
        <v>89</v>
      </c>
      <c r="H19491" t="s">
        <v>93</v>
      </c>
    </row>
    <row r="19492" spans="1:8" x14ac:dyDescent="0.25">
      <c r="A19492" t="s">
        <v>549</v>
      </c>
      <c r="B19492" t="s">
        <v>7655</v>
      </c>
      <c r="C19492" t="s">
        <v>89</v>
      </c>
      <c r="D19492" t="s">
        <v>14031</v>
      </c>
      <c r="E19492" t="s">
        <v>1754</v>
      </c>
      <c r="F19492" t="s">
        <v>89</v>
      </c>
      <c r="G19492" t="s">
        <v>89</v>
      </c>
      <c r="H19492" t="s">
        <v>93</v>
      </c>
    </row>
    <row r="19493" spans="1:8" x14ac:dyDescent="0.25">
      <c r="A19493" t="s">
        <v>549</v>
      </c>
      <c r="B19493" t="s">
        <v>1138</v>
      </c>
      <c r="C19493" t="s">
        <v>89</v>
      </c>
      <c r="D19493" t="s">
        <v>89</v>
      </c>
      <c r="E19493" t="s">
        <v>1139</v>
      </c>
      <c r="F19493" t="s">
        <v>89</v>
      </c>
      <c r="G19493" t="s">
        <v>89</v>
      </c>
      <c r="H19493" t="s">
        <v>93</v>
      </c>
    </row>
    <row r="19494" spans="1:8" x14ac:dyDescent="0.25">
      <c r="A19494" t="s">
        <v>550</v>
      </c>
      <c r="B19494" t="s">
        <v>14032</v>
      </c>
      <c r="C19494" t="s">
        <v>89</v>
      </c>
      <c r="D19494" t="s">
        <v>89</v>
      </c>
      <c r="E19494" t="s">
        <v>1097</v>
      </c>
      <c r="F19494" t="s">
        <v>89</v>
      </c>
      <c r="G19494" t="s">
        <v>89</v>
      </c>
      <c r="H19494" t="s">
        <v>93</v>
      </c>
    </row>
    <row r="19495" spans="1:8" x14ac:dyDescent="0.25">
      <c r="A19495" t="s">
        <v>550</v>
      </c>
      <c r="B19495" t="s">
        <v>1273</v>
      </c>
      <c r="C19495" t="s">
        <v>89</v>
      </c>
      <c r="D19495" t="s">
        <v>89</v>
      </c>
      <c r="E19495" t="s">
        <v>1238</v>
      </c>
      <c r="F19495" t="s">
        <v>89</v>
      </c>
      <c r="G19495" t="s">
        <v>89</v>
      </c>
      <c r="H19495" t="s">
        <v>93</v>
      </c>
    </row>
    <row r="19496" spans="1:8" x14ac:dyDescent="0.25">
      <c r="A19496" t="s">
        <v>550</v>
      </c>
      <c r="B19496" t="s">
        <v>1283</v>
      </c>
      <c r="C19496" t="s">
        <v>89</v>
      </c>
      <c r="D19496" t="s">
        <v>89</v>
      </c>
      <c r="E19496" t="s">
        <v>1238</v>
      </c>
      <c r="F19496" t="s">
        <v>89</v>
      </c>
      <c r="G19496" t="s">
        <v>89</v>
      </c>
      <c r="H19496" t="s">
        <v>93</v>
      </c>
    </row>
    <row r="19497" spans="1:8" x14ac:dyDescent="0.25">
      <c r="A19497" t="s">
        <v>550</v>
      </c>
      <c r="B19497" t="s">
        <v>1277</v>
      </c>
      <c r="C19497" t="s">
        <v>89</v>
      </c>
      <c r="D19497" t="s">
        <v>89</v>
      </c>
      <c r="E19497" t="s">
        <v>1097</v>
      </c>
      <c r="F19497" t="s">
        <v>89</v>
      </c>
      <c r="G19497" t="s">
        <v>89</v>
      </c>
      <c r="H19497" t="s">
        <v>93</v>
      </c>
    </row>
    <row r="19498" spans="1:8" x14ac:dyDescent="0.25">
      <c r="A19498" t="s">
        <v>550</v>
      </c>
      <c r="B19498" t="s">
        <v>14033</v>
      </c>
      <c r="C19498" t="s">
        <v>89</v>
      </c>
      <c r="D19498" t="s">
        <v>89</v>
      </c>
      <c r="E19498" t="s">
        <v>1093</v>
      </c>
      <c r="F19498" t="s">
        <v>89</v>
      </c>
      <c r="G19498" t="s">
        <v>89</v>
      </c>
      <c r="H19498" t="s">
        <v>93</v>
      </c>
    </row>
    <row r="19499" spans="1:8" x14ac:dyDescent="0.25">
      <c r="A19499" t="s">
        <v>550</v>
      </c>
      <c r="B19499" t="s">
        <v>14034</v>
      </c>
      <c r="C19499" t="s">
        <v>89</v>
      </c>
      <c r="D19499" t="s">
        <v>14035</v>
      </c>
      <c r="E19499" t="s">
        <v>1194</v>
      </c>
      <c r="F19499" t="s">
        <v>89</v>
      </c>
      <c r="G19499" t="s">
        <v>89</v>
      </c>
      <c r="H19499" t="s">
        <v>93</v>
      </c>
    </row>
    <row r="19500" spans="1:8" x14ac:dyDescent="0.25">
      <c r="A19500" t="s">
        <v>550</v>
      </c>
      <c r="B19500" t="s">
        <v>14036</v>
      </c>
      <c r="C19500" t="s">
        <v>89</v>
      </c>
      <c r="D19500" t="s">
        <v>14037</v>
      </c>
      <c r="E19500" t="s">
        <v>1094</v>
      </c>
      <c r="F19500" t="s">
        <v>89</v>
      </c>
      <c r="G19500" t="s">
        <v>89</v>
      </c>
      <c r="H19500" t="s">
        <v>93</v>
      </c>
    </row>
    <row r="19501" spans="1:8" x14ac:dyDescent="0.25">
      <c r="A19501" t="s">
        <v>550</v>
      </c>
      <c r="B19501" t="s">
        <v>14038</v>
      </c>
      <c r="C19501" t="s">
        <v>89</v>
      </c>
      <c r="D19501" t="s">
        <v>14039</v>
      </c>
      <c r="E19501" t="s">
        <v>14040</v>
      </c>
      <c r="F19501" t="s">
        <v>89</v>
      </c>
      <c r="G19501" t="s">
        <v>89</v>
      </c>
      <c r="H19501" t="s">
        <v>93</v>
      </c>
    </row>
    <row r="19502" spans="1:8" x14ac:dyDescent="0.25">
      <c r="A19502" t="s">
        <v>550</v>
      </c>
      <c r="B19502" t="s">
        <v>14041</v>
      </c>
      <c r="C19502" t="s">
        <v>89</v>
      </c>
      <c r="D19502" t="s">
        <v>14042</v>
      </c>
      <c r="E19502" t="s">
        <v>4918</v>
      </c>
      <c r="F19502" t="s">
        <v>89</v>
      </c>
      <c r="G19502" t="s">
        <v>89</v>
      </c>
      <c r="H19502" t="s">
        <v>93</v>
      </c>
    </row>
    <row r="19503" spans="1:8" x14ac:dyDescent="0.25">
      <c r="A19503" t="s">
        <v>550</v>
      </c>
      <c r="B19503" t="s">
        <v>14043</v>
      </c>
      <c r="C19503" t="s">
        <v>89</v>
      </c>
      <c r="D19503" t="s">
        <v>1357</v>
      </c>
      <c r="E19503" t="s">
        <v>1097</v>
      </c>
      <c r="F19503" t="s">
        <v>89</v>
      </c>
      <c r="G19503" t="s">
        <v>89</v>
      </c>
      <c r="H19503" t="s">
        <v>93</v>
      </c>
    </row>
    <row r="19504" spans="1:8" x14ac:dyDescent="0.25">
      <c r="A19504" t="s">
        <v>550</v>
      </c>
      <c r="B19504" t="s">
        <v>1273</v>
      </c>
      <c r="C19504" t="s">
        <v>89</v>
      </c>
      <c r="D19504" t="s">
        <v>89</v>
      </c>
      <c r="E19504" t="s">
        <v>1238</v>
      </c>
      <c r="F19504" t="s">
        <v>89</v>
      </c>
      <c r="G19504" t="s">
        <v>89</v>
      </c>
      <c r="H19504" t="s">
        <v>93</v>
      </c>
    </row>
    <row r="19505" spans="1:8" x14ac:dyDescent="0.25">
      <c r="A19505" t="s">
        <v>550</v>
      </c>
      <c r="B19505" t="s">
        <v>14032</v>
      </c>
      <c r="C19505" t="s">
        <v>89</v>
      </c>
      <c r="D19505" t="s">
        <v>89</v>
      </c>
      <c r="E19505" t="s">
        <v>1097</v>
      </c>
      <c r="F19505" t="s">
        <v>89</v>
      </c>
      <c r="G19505" t="s">
        <v>89</v>
      </c>
      <c r="H19505" t="s">
        <v>93</v>
      </c>
    </row>
    <row r="19506" spans="1:8" x14ac:dyDescent="0.25">
      <c r="A19506" t="s">
        <v>550</v>
      </c>
      <c r="B19506" t="s">
        <v>1283</v>
      </c>
      <c r="C19506" t="s">
        <v>89</v>
      </c>
      <c r="D19506" t="s">
        <v>89</v>
      </c>
      <c r="E19506" t="s">
        <v>1238</v>
      </c>
      <c r="F19506" t="s">
        <v>89</v>
      </c>
      <c r="G19506" t="s">
        <v>89</v>
      </c>
      <c r="H19506" t="s">
        <v>93</v>
      </c>
    </row>
    <row r="19507" spans="1:8" x14ac:dyDescent="0.25">
      <c r="A19507" t="s">
        <v>550</v>
      </c>
      <c r="B19507" t="s">
        <v>14044</v>
      </c>
      <c r="C19507" t="s">
        <v>89</v>
      </c>
      <c r="D19507" t="s">
        <v>89</v>
      </c>
      <c r="E19507" t="s">
        <v>1205</v>
      </c>
      <c r="F19507" t="s">
        <v>89</v>
      </c>
      <c r="G19507" t="s">
        <v>89</v>
      </c>
      <c r="H19507" t="s">
        <v>93</v>
      </c>
    </row>
    <row r="19508" spans="1:8" x14ac:dyDescent="0.25">
      <c r="A19508" t="s">
        <v>550</v>
      </c>
      <c r="B19508" t="s">
        <v>1277</v>
      </c>
      <c r="C19508" t="s">
        <v>89</v>
      </c>
      <c r="D19508" t="s">
        <v>89</v>
      </c>
      <c r="E19508" t="s">
        <v>1097</v>
      </c>
      <c r="F19508" t="s">
        <v>89</v>
      </c>
      <c r="G19508" t="s">
        <v>89</v>
      </c>
      <c r="H19508" t="s">
        <v>93</v>
      </c>
    </row>
    <row r="19509" spans="1:8" x14ac:dyDescent="0.25">
      <c r="A19509" t="s">
        <v>550</v>
      </c>
      <c r="B19509" t="s">
        <v>14033</v>
      </c>
      <c r="C19509" t="s">
        <v>89</v>
      </c>
      <c r="D19509" t="s">
        <v>89</v>
      </c>
      <c r="E19509" t="s">
        <v>1093</v>
      </c>
      <c r="F19509" t="s">
        <v>89</v>
      </c>
      <c r="G19509" t="s">
        <v>89</v>
      </c>
      <c r="H19509" t="s">
        <v>93</v>
      </c>
    </row>
    <row r="19510" spans="1:8" x14ac:dyDescent="0.25">
      <c r="A19510" t="s">
        <v>550</v>
      </c>
      <c r="B19510" t="s">
        <v>1282</v>
      </c>
      <c r="C19510" t="s">
        <v>89</v>
      </c>
      <c r="D19510" t="s">
        <v>89</v>
      </c>
      <c r="E19510" t="s">
        <v>1097</v>
      </c>
      <c r="F19510" t="s">
        <v>89</v>
      </c>
      <c r="G19510" t="s">
        <v>89</v>
      </c>
      <c r="H19510" t="s">
        <v>93</v>
      </c>
    </row>
    <row r="19511" spans="1:8" x14ac:dyDescent="0.25">
      <c r="A19511" t="s">
        <v>550</v>
      </c>
      <c r="B19511" t="s">
        <v>14045</v>
      </c>
      <c r="C19511" t="s">
        <v>89</v>
      </c>
      <c r="D19511" t="s">
        <v>89</v>
      </c>
      <c r="E19511" t="s">
        <v>1094</v>
      </c>
      <c r="F19511" t="s">
        <v>89</v>
      </c>
      <c r="G19511" t="s">
        <v>89</v>
      </c>
      <c r="H19511" t="s">
        <v>93</v>
      </c>
    </row>
    <row r="19512" spans="1:8" x14ac:dyDescent="0.25">
      <c r="A19512" t="s">
        <v>550</v>
      </c>
      <c r="B19512" t="s">
        <v>1284</v>
      </c>
      <c r="C19512" t="s">
        <v>89</v>
      </c>
      <c r="D19512" t="s">
        <v>89</v>
      </c>
      <c r="E19512" t="s">
        <v>1196</v>
      </c>
      <c r="F19512" t="s">
        <v>89</v>
      </c>
      <c r="G19512" t="s">
        <v>89</v>
      </c>
      <c r="H19512" t="s">
        <v>93</v>
      </c>
    </row>
    <row r="19513" spans="1:8" x14ac:dyDescent="0.25">
      <c r="A19513" t="s">
        <v>550</v>
      </c>
      <c r="B19513" t="s">
        <v>1122</v>
      </c>
      <c r="C19513" t="s">
        <v>89</v>
      </c>
      <c r="D19513" t="s">
        <v>89</v>
      </c>
      <c r="E19513" t="s">
        <v>1196</v>
      </c>
      <c r="F19513" t="s">
        <v>89</v>
      </c>
      <c r="G19513" t="s">
        <v>89</v>
      </c>
      <c r="H19513" t="s">
        <v>93</v>
      </c>
    </row>
    <row r="19514" spans="1:8" x14ac:dyDescent="0.25">
      <c r="A19514" t="s">
        <v>550</v>
      </c>
      <c r="B19514" t="s">
        <v>1331</v>
      </c>
      <c r="C19514" t="s">
        <v>89</v>
      </c>
      <c r="D19514" t="s">
        <v>89</v>
      </c>
      <c r="E19514" t="s">
        <v>1196</v>
      </c>
      <c r="F19514" t="s">
        <v>89</v>
      </c>
      <c r="G19514" t="s">
        <v>89</v>
      </c>
      <c r="H19514" t="s">
        <v>93</v>
      </c>
    </row>
    <row r="19515" spans="1:8" x14ac:dyDescent="0.25">
      <c r="A19515" t="s">
        <v>550</v>
      </c>
      <c r="B19515" t="s">
        <v>1332</v>
      </c>
      <c r="C19515" t="s">
        <v>89</v>
      </c>
      <c r="D19515" t="s">
        <v>89</v>
      </c>
      <c r="E19515" t="s">
        <v>1196</v>
      </c>
      <c r="F19515" t="s">
        <v>89</v>
      </c>
      <c r="G19515" t="s">
        <v>89</v>
      </c>
      <c r="H19515" t="s">
        <v>93</v>
      </c>
    </row>
    <row r="19516" spans="1:8" x14ac:dyDescent="0.25">
      <c r="A19516" t="s">
        <v>550</v>
      </c>
      <c r="B19516" t="s">
        <v>1124</v>
      </c>
      <c r="C19516" t="s">
        <v>89</v>
      </c>
      <c r="D19516" t="s">
        <v>89</v>
      </c>
      <c r="E19516" t="s">
        <v>1196</v>
      </c>
      <c r="F19516" t="s">
        <v>89</v>
      </c>
      <c r="G19516" t="s">
        <v>89</v>
      </c>
      <c r="H19516" t="s">
        <v>93</v>
      </c>
    </row>
    <row r="19517" spans="1:8" x14ac:dyDescent="0.25">
      <c r="A19517" t="s">
        <v>550</v>
      </c>
      <c r="B19517" t="s">
        <v>1125</v>
      </c>
      <c r="C19517" t="s">
        <v>89</v>
      </c>
      <c r="D19517" t="s">
        <v>89</v>
      </c>
      <c r="E19517" t="s">
        <v>1196</v>
      </c>
      <c r="F19517" t="s">
        <v>89</v>
      </c>
      <c r="G19517" t="s">
        <v>89</v>
      </c>
      <c r="H19517" t="s">
        <v>93</v>
      </c>
    </row>
    <row r="19518" spans="1:8" x14ac:dyDescent="0.25">
      <c r="A19518" t="s">
        <v>550</v>
      </c>
      <c r="B19518" t="s">
        <v>1489</v>
      </c>
      <c r="C19518" t="s">
        <v>89</v>
      </c>
      <c r="D19518" t="s">
        <v>89</v>
      </c>
      <c r="E19518" t="s">
        <v>1129</v>
      </c>
      <c r="F19518" t="s">
        <v>89</v>
      </c>
      <c r="G19518" t="s">
        <v>89</v>
      </c>
      <c r="H19518" t="s">
        <v>93</v>
      </c>
    </row>
    <row r="19519" spans="1:8" x14ac:dyDescent="0.25">
      <c r="A19519" t="s">
        <v>550</v>
      </c>
      <c r="B19519" t="s">
        <v>6133</v>
      </c>
      <c r="C19519" t="s">
        <v>89</v>
      </c>
      <c r="D19519" t="s">
        <v>89</v>
      </c>
      <c r="E19519" t="s">
        <v>1196</v>
      </c>
      <c r="F19519" t="s">
        <v>89</v>
      </c>
      <c r="G19519" t="s">
        <v>89</v>
      </c>
      <c r="H19519" t="s">
        <v>93</v>
      </c>
    </row>
    <row r="19520" spans="1:8" x14ac:dyDescent="0.25">
      <c r="A19520" t="s">
        <v>550</v>
      </c>
      <c r="B19520" t="s">
        <v>6134</v>
      </c>
      <c r="C19520" t="s">
        <v>89</v>
      </c>
      <c r="D19520" t="s">
        <v>89</v>
      </c>
      <c r="E19520" t="s">
        <v>1129</v>
      </c>
      <c r="F19520" t="s">
        <v>89</v>
      </c>
      <c r="G19520" t="s">
        <v>89</v>
      </c>
      <c r="H19520" t="s">
        <v>93</v>
      </c>
    </row>
    <row r="19521" spans="1:8" x14ac:dyDescent="0.25">
      <c r="A19521" t="s">
        <v>550</v>
      </c>
      <c r="B19521" t="s">
        <v>2917</v>
      </c>
      <c r="C19521" t="s">
        <v>89</v>
      </c>
      <c r="D19521" t="s">
        <v>89</v>
      </c>
      <c r="E19521" t="s">
        <v>1129</v>
      </c>
      <c r="F19521" t="s">
        <v>89</v>
      </c>
      <c r="G19521" t="s">
        <v>89</v>
      </c>
      <c r="H19521" t="s">
        <v>93</v>
      </c>
    </row>
    <row r="19522" spans="1:8" x14ac:dyDescent="0.25">
      <c r="A19522" t="s">
        <v>550</v>
      </c>
      <c r="B19522" t="s">
        <v>1547</v>
      </c>
      <c r="C19522" t="s">
        <v>89</v>
      </c>
      <c r="D19522" t="s">
        <v>89</v>
      </c>
      <c r="E19522" t="s">
        <v>1129</v>
      </c>
      <c r="F19522" t="s">
        <v>89</v>
      </c>
      <c r="G19522" t="s">
        <v>89</v>
      </c>
      <c r="H19522" t="s">
        <v>93</v>
      </c>
    </row>
    <row r="19523" spans="1:8" x14ac:dyDescent="0.25">
      <c r="A19523" t="s">
        <v>550</v>
      </c>
      <c r="B19523" t="s">
        <v>1548</v>
      </c>
      <c r="C19523" t="s">
        <v>89</v>
      </c>
      <c r="D19523" t="s">
        <v>89</v>
      </c>
      <c r="E19523" t="s">
        <v>1129</v>
      </c>
      <c r="F19523" t="s">
        <v>89</v>
      </c>
      <c r="G19523" t="s">
        <v>89</v>
      </c>
      <c r="H19523" t="s">
        <v>93</v>
      </c>
    </row>
    <row r="19524" spans="1:8" x14ac:dyDescent="0.25">
      <c r="A19524" t="s">
        <v>550</v>
      </c>
      <c r="B19524" t="s">
        <v>1127</v>
      </c>
      <c r="C19524" t="s">
        <v>89</v>
      </c>
      <c r="D19524" t="s">
        <v>89</v>
      </c>
      <c r="E19524" t="s">
        <v>1196</v>
      </c>
      <c r="F19524" t="s">
        <v>89</v>
      </c>
      <c r="G19524" t="s">
        <v>89</v>
      </c>
      <c r="H19524" t="s">
        <v>93</v>
      </c>
    </row>
    <row r="19525" spans="1:8" x14ac:dyDescent="0.25">
      <c r="A19525" t="s">
        <v>550</v>
      </c>
      <c r="B19525" t="s">
        <v>1200</v>
      </c>
      <c r="C19525" t="s">
        <v>89</v>
      </c>
      <c r="D19525" t="s">
        <v>89</v>
      </c>
      <c r="E19525" t="s">
        <v>1129</v>
      </c>
      <c r="F19525" t="s">
        <v>89</v>
      </c>
      <c r="G19525" t="s">
        <v>89</v>
      </c>
      <c r="H19525" t="s">
        <v>93</v>
      </c>
    </row>
    <row r="19526" spans="1:8" x14ac:dyDescent="0.25">
      <c r="A19526" t="s">
        <v>550</v>
      </c>
      <c r="B19526" t="s">
        <v>1132</v>
      </c>
      <c r="C19526" t="s">
        <v>89</v>
      </c>
      <c r="D19526" t="s">
        <v>89</v>
      </c>
      <c r="E19526" t="s">
        <v>1202</v>
      </c>
      <c r="F19526" t="s">
        <v>89</v>
      </c>
      <c r="G19526" t="s">
        <v>89</v>
      </c>
      <c r="H19526" t="s">
        <v>93</v>
      </c>
    </row>
    <row r="19527" spans="1:8" x14ac:dyDescent="0.25">
      <c r="A19527" t="s">
        <v>550</v>
      </c>
      <c r="B19527" t="s">
        <v>1138</v>
      </c>
      <c r="C19527" t="s">
        <v>89</v>
      </c>
      <c r="D19527" t="s">
        <v>89</v>
      </c>
      <c r="E19527" t="s">
        <v>1139</v>
      </c>
      <c r="F19527" t="s">
        <v>89</v>
      </c>
      <c r="G19527" t="s">
        <v>89</v>
      </c>
      <c r="H19527" t="s">
        <v>93</v>
      </c>
    </row>
    <row r="19528" spans="1:8" x14ac:dyDescent="0.25">
      <c r="A19528" t="s">
        <v>551</v>
      </c>
      <c r="B19528" t="s">
        <v>14046</v>
      </c>
      <c r="C19528" t="s">
        <v>89</v>
      </c>
      <c r="D19528" t="s">
        <v>14047</v>
      </c>
      <c r="E19528" t="s">
        <v>1164</v>
      </c>
      <c r="F19528" t="s">
        <v>89</v>
      </c>
      <c r="G19528" t="s">
        <v>89</v>
      </c>
      <c r="H19528" t="s">
        <v>93</v>
      </c>
    </row>
    <row r="19529" spans="1:8" x14ac:dyDescent="0.25">
      <c r="A19529" t="s">
        <v>551</v>
      </c>
      <c r="B19529" t="s">
        <v>1158</v>
      </c>
      <c r="C19529" t="s">
        <v>89</v>
      </c>
      <c r="D19529" t="s">
        <v>89</v>
      </c>
      <c r="E19529" t="s">
        <v>1258</v>
      </c>
      <c r="F19529" t="s">
        <v>89</v>
      </c>
      <c r="G19529" t="s">
        <v>89</v>
      </c>
      <c r="H19529" t="s">
        <v>93</v>
      </c>
    </row>
    <row r="19530" spans="1:8" x14ac:dyDescent="0.25">
      <c r="A19530" t="s">
        <v>551</v>
      </c>
      <c r="B19530" t="s">
        <v>1318</v>
      </c>
      <c r="C19530" t="s">
        <v>89</v>
      </c>
      <c r="D19530" t="s">
        <v>14048</v>
      </c>
      <c r="E19530" t="s">
        <v>1164</v>
      </c>
      <c r="F19530" t="s">
        <v>89</v>
      </c>
      <c r="G19530" t="s">
        <v>89</v>
      </c>
      <c r="H19530" t="s">
        <v>93</v>
      </c>
    </row>
    <row r="19531" spans="1:8" x14ac:dyDescent="0.25">
      <c r="A19531" t="s">
        <v>551</v>
      </c>
      <c r="B19531" t="s">
        <v>1140</v>
      </c>
      <c r="C19531" t="s">
        <v>89</v>
      </c>
      <c r="D19531" t="s">
        <v>14049</v>
      </c>
      <c r="E19531" t="s">
        <v>1278</v>
      </c>
      <c r="F19531" t="s">
        <v>89</v>
      </c>
      <c r="G19531" t="s">
        <v>89</v>
      </c>
      <c r="H19531" t="s">
        <v>93</v>
      </c>
    </row>
    <row r="19532" spans="1:8" x14ac:dyDescent="0.25">
      <c r="A19532" t="s">
        <v>551</v>
      </c>
      <c r="B19532" t="s">
        <v>1144</v>
      </c>
      <c r="C19532" t="s">
        <v>89</v>
      </c>
      <c r="D19532" t="s">
        <v>14050</v>
      </c>
      <c r="E19532" t="s">
        <v>1093</v>
      </c>
      <c r="F19532" t="s">
        <v>89</v>
      </c>
      <c r="G19532" t="s">
        <v>89</v>
      </c>
      <c r="H19532" t="s">
        <v>93</v>
      </c>
    </row>
    <row r="19533" spans="1:8" x14ac:dyDescent="0.25">
      <c r="A19533" t="s">
        <v>551</v>
      </c>
      <c r="B19533" t="s">
        <v>2174</v>
      </c>
      <c r="C19533" t="s">
        <v>89</v>
      </c>
      <c r="D19533" t="s">
        <v>4850</v>
      </c>
      <c r="E19533" t="s">
        <v>14051</v>
      </c>
      <c r="F19533" t="s">
        <v>89</v>
      </c>
      <c r="G19533" t="s">
        <v>89</v>
      </c>
      <c r="H19533" t="s">
        <v>93</v>
      </c>
    </row>
    <row r="19534" spans="1:8" x14ac:dyDescent="0.25">
      <c r="A19534" t="s">
        <v>551</v>
      </c>
      <c r="B19534" t="s">
        <v>2126</v>
      </c>
      <c r="C19534" t="s">
        <v>89</v>
      </c>
      <c r="D19534" t="s">
        <v>14052</v>
      </c>
      <c r="E19534" t="s">
        <v>1097</v>
      </c>
      <c r="F19534" t="s">
        <v>89</v>
      </c>
      <c r="G19534" t="s">
        <v>89</v>
      </c>
      <c r="H19534" t="s">
        <v>93</v>
      </c>
    </row>
    <row r="19535" spans="1:8" x14ac:dyDescent="0.25">
      <c r="A19535" t="s">
        <v>551</v>
      </c>
      <c r="B19535" t="s">
        <v>14046</v>
      </c>
      <c r="C19535" t="s">
        <v>89</v>
      </c>
      <c r="D19535" t="s">
        <v>14047</v>
      </c>
      <c r="E19535" t="s">
        <v>1164</v>
      </c>
      <c r="F19535" t="s">
        <v>89</v>
      </c>
      <c r="G19535" t="s">
        <v>89</v>
      </c>
      <c r="H19535" t="s">
        <v>93</v>
      </c>
    </row>
    <row r="19536" spans="1:8" x14ac:dyDescent="0.25">
      <c r="A19536" t="s">
        <v>551</v>
      </c>
      <c r="B19536" t="s">
        <v>1158</v>
      </c>
      <c r="C19536" t="s">
        <v>89</v>
      </c>
      <c r="D19536" t="s">
        <v>89</v>
      </c>
      <c r="E19536" t="s">
        <v>1258</v>
      </c>
      <c r="F19536" t="s">
        <v>89</v>
      </c>
      <c r="G19536" t="s">
        <v>89</v>
      </c>
      <c r="H19536" t="s">
        <v>93</v>
      </c>
    </row>
    <row r="19537" spans="1:8" x14ac:dyDescent="0.25">
      <c r="A19537" t="s">
        <v>551</v>
      </c>
      <c r="B19537" t="s">
        <v>2232</v>
      </c>
      <c r="C19537" t="s">
        <v>89</v>
      </c>
      <c r="D19537" t="s">
        <v>5134</v>
      </c>
      <c r="E19537" t="s">
        <v>1258</v>
      </c>
      <c r="F19537" t="s">
        <v>89</v>
      </c>
      <c r="G19537" t="s">
        <v>89</v>
      </c>
      <c r="H19537" t="s">
        <v>93</v>
      </c>
    </row>
    <row r="19538" spans="1:8" x14ac:dyDescent="0.25">
      <c r="A19538" t="s">
        <v>551</v>
      </c>
      <c r="B19538" t="s">
        <v>1156</v>
      </c>
      <c r="C19538" t="s">
        <v>89</v>
      </c>
      <c r="D19538" t="s">
        <v>5134</v>
      </c>
      <c r="E19538" t="s">
        <v>1265</v>
      </c>
      <c r="F19538" t="s">
        <v>89</v>
      </c>
      <c r="G19538" t="s">
        <v>89</v>
      </c>
      <c r="H19538" t="s">
        <v>93</v>
      </c>
    </row>
    <row r="19539" spans="1:8" x14ac:dyDescent="0.25">
      <c r="A19539" t="s">
        <v>551</v>
      </c>
      <c r="B19539" t="s">
        <v>1144</v>
      </c>
      <c r="C19539" t="s">
        <v>89</v>
      </c>
      <c r="D19539" t="s">
        <v>14050</v>
      </c>
      <c r="E19539" t="s">
        <v>1093</v>
      </c>
      <c r="F19539" t="s">
        <v>89</v>
      </c>
      <c r="G19539" t="s">
        <v>89</v>
      </c>
      <c r="H19539" t="s">
        <v>93</v>
      </c>
    </row>
    <row r="19540" spans="1:8" x14ac:dyDescent="0.25">
      <c r="A19540" t="s">
        <v>551</v>
      </c>
      <c r="B19540" t="s">
        <v>14053</v>
      </c>
      <c r="C19540" t="s">
        <v>89</v>
      </c>
      <c r="D19540" t="s">
        <v>14050</v>
      </c>
      <c r="E19540" t="s">
        <v>1105</v>
      </c>
      <c r="F19540" t="s">
        <v>89</v>
      </c>
      <c r="G19540" t="s">
        <v>89</v>
      </c>
      <c r="H19540" t="s">
        <v>93</v>
      </c>
    </row>
    <row r="19541" spans="1:8" x14ac:dyDescent="0.25">
      <c r="A19541" t="s">
        <v>551</v>
      </c>
      <c r="B19541" t="s">
        <v>1151</v>
      </c>
      <c r="C19541" t="s">
        <v>89</v>
      </c>
      <c r="D19541" t="s">
        <v>5134</v>
      </c>
      <c r="E19541" t="s">
        <v>1093</v>
      </c>
      <c r="F19541" t="s">
        <v>89</v>
      </c>
      <c r="G19541" t="s">
        <v>89</v>
      </c>
      <c r="H19541" t="s">
        <v>93</v>
      </c>
    </row>
    <row r="19542" spans="1:8" x14ac:dyDescent="0.25">
      <c r="A19542" t="s">
        <v>551</v>
      </c>
      <c r="B19542" t="s">
        <v>1318</v>
      </c>
      <c r="C19542" t="s">
        <v>89</v>
      </c>
      <c r="D19542" t="s">
        <v>14048</v>
      </c>
      <c r="E19542" t="s">
        <v>1164</v>
      </c>
      <c r="F19542" t="s">
        <v>89</v>
      </c>
      <c r="G19542" t="s">
        <v>89</v>
      </c>
      <c r="H19542" t="s">
        <v>93</v>
      </c>
    </row>
    <row r="19543" spans="1:8" x14ac:dyDescent="0.25">
      <c r="A19543" t="s">
        <v>551</v>
      </c>
      <c r="B19543" t="s">
        <v>1140</v>
      </c>
      <c r="C19543" t="s">
        <v>89</v>
      </c>
      <c r="D19543" t="s">
        <v>14049</v>
      </c>
      <c r="E19543" t="s">
        <v>1278</v>
      </c>
      <c r="F19543" t="s">
        <v>89</v>
      </c>
      <c r="G19543" t="s">
        <v>89</v>
      </c>
      <c r="H19543" t="s">
        <v>93</v>
      </c>
    </row>
    <row r="19544" spans="1:8" x14ac:dyDescent="0.25">
      <c r="A19544" t="s">
        <v>551</v>
      </c>
      <c r="B19544" t="s">
        <v>1329</v>
      </c>
      <c r="C19544" t="s">
        <v>89</v>
      </c>
      <c r="D19544" t="s">
        <v>89</v>
      </c>
      <c r="E19544" t="s">
        <v>1105</v>
      </c>
      <c r="F19544" t="s">
        <v>89</v>
      </c>
      <c r="G19544" t="s">
        <v>89</v>
      </c>
      <c r="H19544" t="s">
        <v>93</v>
      </c>
    </row>
    <row r="19545" spans="1:8" x14ac:dyDescent="0.25">
      <c r="A19545" t="s">
        <v>551</v>
      </c>
      <c r="B19545" t="s">
        <v>7366</v>
      </c>
      <c r="C19545" t="s">
        <v>89</v>
      </c>
      <c r="D19545" t="s">
        <v>89</v>
      </c>
      <c r="E19545" t="s">
        <v>1105</v>
      </c>
      <c r="F19545" t="s">
        <v>89</v>
      </c>
      <c r="G19545" t="s">
        <v>89</v>
      </c>
      <c r="H19545" t="s">
        <v>93</v>
      </c>
    </row>
    <row r="19546" spans="1:8" x14ac:dyDescent="0.25">
      <c r="A19546" t="s">
        <v>551</v>
      </c>
      <c r="B19546" t="s">
        <v>2253</v>
      </c>
      <c r="C19546" t="s">
        <v>89</v>
      </c>
      <c r="D19546" t="s">
        <v>89</v>
      </c>
      <c r="E19546" t="s">
        <v>1105</v>
      </c>
      <c r="F19546" t="s">
        <v>89</v>
      </c>
      <c r="G19546" t="s">
        <v>89</v>
      </c>
      <c r="H19546" t="s">
        <v>93</v>
      </c>
    </row>
    <row r="19547" spans="1:8" x14ac:dyDescent="0.25">
      <c r="A19547" t="s">
        <v>551</v>
      </c>
      <c r="B19547" t="s">
        <v>13224</v>
      </c>
      <c r="C19547" t="s">
        <v>89</v>
      </c>
      <c r="D19547" t="s">
        <v>89</v>
      </c>
      <c r="E19547" t="s">
        <v>1105</v>
      </c>
      <c r="F19547" t="s">
        <v>89</v>
      </c>
      <c r="G19547" t="s">
        <v>89</v>
      </c>
      <c r="H19547" t="s">
        <v>93</v>
      </c>
    </row>
    <row r="19548" spans="1:8" x14ac:dyDescent="0.25">
      <c r="A19548" t="s">
        <v>551</v>
      </c>
      <c r="B19548" t="s">
        <v>4126</v>
      </c>
      <c r="C19548" t="s">
        <v>89</v>
      </c>
      <c r="D19548" t="s">
        <v>89</v>
      </c>
      <c r="E19548" t="s">
        <v>1105</v>
      </c>
      <c r="F19548" t="s">
        <v>89</v>
      </c>
      <c r="G19548" t="s">
        <v>89</v>
      </c>
      <c r="H19548" t="s">
        <v>93</v>
      </c>
    </row>
    <row r="19549" spans="1:8" x14ac:dyDescent="0.25">
      <c r="A19549" t="s">
        <v>551</v>
      </c>
      <c r="B19549" t="s">
        <v>1122</v>
      </c>
      <c r="C19549" t="s">
        <v>89</v>
      </c>
      <c r="D19549" t="s">
        <v>89</v>
      </c>
      <c r="E19549" t="s">
        <v>1218</v>
      </c>
      <c r="F19549" t="s">
        <v>89</v>
      </c>
      <c r="G19549" t="s">
        <v>89</v>
      </c>
      <c r="H19549" t="s">
        <v>93</v>
      </c>
    </row>
    <row r="19550" spans="1:8" x14ac:dyDescent="0.25">
      <c r="A19550" t="s">
        <v>551</v>
      </c>
      <c r="B19550" t="s">
        <v>1331</v>
      </c>
      <c r="C19550" t="s">
        <v>89</v>
      </c>
      <c r="D19550" t="s">
        <v>89</v>
      </c>
      <c r="E19550" t="s">
        <v>1218</v>
      </c>
      <c r="F19550" t="s">
        <v>89</v>
      </c>
      <c r="G19550" t="s">
        <v>89</v>
      </c>
      <c r="H19550" t="s">
        <v>93</v>
      </c>
    </row>
    <row r="19551" spans="1:8" x14ac:dyDescent="0.25">
      <c r="A19551" t="s">
        <v>551</v>
      </c>
      <c r="B19551" t="s">
        <v>1332</v>
      </c>
      <c r="C19551" t="s">
        <v>89</v>
      </c>
      <c r="D19551" t="s">
        <v>89</v>
      </c>
      <c r="E19551" t="s">
        <v>1218</v>
      </c>
      <c r="F19551" t="s">
        <v>89</v>
      </c>
      <c r="G19551" t="s">
        <v>89</v>
      </c>
      <c r="H19551" t="s">
        <v>93</v>
      </c>
    </row>
    <row r="19552" spans="1:8" x14ac:dyDescent="0.25">
      <c r="A19552" t="s">
        <v>551</v>
      </c>
      <c r="B19552" t="s">
        <v>1199</v>
      </c>
      <c r="C19552" t="s">
        <v>89</v>
      </c>
      <c r="D19552" t="s">
        <v>89</v>
      </c>
      <c r="E19552" t="s">
        <v>1202</v>
      </c>
      <c r="F19552" t="s">
        <v>89</v>
      </c>
      <c r="G19552" t="s">
        <v>89</v>
      </c>
      <c r="H19552" t="s">
        <v>93</v>
      </c>
    </row>
    <row r="19553" spans="1:8" x14ac:dyDescent="0.25">
      <c r="A19553" t="s">
        <v>551</v>
      </c>
      <c r="B19553" t="s">
        <v>1200</v>
      </c>
      <c r="C19553" t="s">
        <v>89</v>
      </c>
      <c r="D19553" t="s">
        <v>89</v>
      </c>
      <c r="E19553" t="s">
        <v>1131</v>
      </c>
      <c r="F19553" t="s">
        <v>89</v>
      </c>
      <c r="G19553" t="s">
        <v>89</v>
      </c>
      <c r="H19553" t="s">
        <v>93</v>
      </c>
    </row>
    <row r="19554" spans="1:8" x14ac:dyDescent="0.25">
      <c r="A19554" t="s">
        <v>551</v>
      </c>
      <c r="B19554" t="s">
        <v>1130</v>
      </c>
      <c r="C19554" t="s">
        <v>89</v>
      </c>
      <c r="D19554" t="s">
        <v>89</v>
      </c>
      <c r="E19554" t="s">
        <v>1202</v>
      </c>
      <c r="F19554" t="s">
        <v>89</v>
      </c>
      <c r="G19554" t="s">
        <v>89</v>
      </c>
      <c r="H19554" t="s">
        <v>93</v>
      </c>
    </row>
    <row r="19555" spans="1:8" x14ac:dyDescent="0.25">
      <c r="A19555" t="s">
        <v>551</v>
      </c>
      <c r="B19555" t="s">
        <v>1132</v>
      </c>
      <c r="C19555" t="s">
        <v>89</v>
      </c>
      <c r="D19555" t="s">
        <v>89</v>
      </c>
      <c r="E19555" t="s">
        <v>1133</v>
      </c>
      <c r="F19555" t="s">
        <v>89</v>
      </c>
      <c r="G19555" t="s">
        <v>89</v>
      </c>
      <c r="H19555" t="s">
        <v>93</v>
      </c>
    </row>
    <row r="19556" spans="1:8" x14ac:dyDescent="0.25">
      <c r="A19556" t="s">
        <v>551</v>
      </c>
      <c r="B19556" t="s">
        <v>1138</v>
      </c>
      <c r="C19556" t="s">
        <v>89</v>
      </c>
      <c r="D19556" t="s">
        <v>89</v>
      </c>
      <c r="E19556" t="s">
        <v>1139</v>
      </c>
      <c r="F19556" t="s">
        <v>89</v>
      </c>
      <c r="G19556" t="s">
        <v>89</v>
      </c>
      <c r="H19556" t="s">
        <v>93</v>
      </c>
    </row>
    <row r="19557" spans="1:8" x14ac:dyDescent="0.25">
      <c r="A19557" t="s">
        <v>552</v>
      </c>
      <c r="B19557" t="s">
        <v>14054</v>
      </c>
      <c r="C19557" t="s">
        <v>89</v>
      </c>
      <c r="D19557" t="s">
        <v>14055</v>
      </c>
      <c r="E19557" t="s">
        <v>1485</v>
      </c>
      <c r="F19557" t="s">
        <v>89</v>
      </c>
      <c r="G19557" t="s">
        <v>89</v>
      </c>
      <c r="H19557" t="s">
        <v>93</v>
      </c>
    </row>
    <row r="19558" spans="1:8" x14ac:dyDescent="0.25">
      <c r="A19558" t="s">
        <v>552</v>
      </c>
      <c r="B19558" t="s">
        <v>1294</v>
      </c>
      <c r="C19558" t="s">
        <v>89</v>
      </c>
      <c r="D19558" t="s">
        <v>4814</v>
      </c>
      <c r="E19558" t="s">
        <v>1105</v>
      </c>
      <c r="F19558" t="s">
        <v>89</v>
      </c>
      <c r="G19558" t="s">
        <v>89</v>
      </c>
      <c r="H19558" t="s">
        <v>93</v>
      </c>
    </row>
    <row r="19559" spans="1:8" x14ac:dyDescent="0.25">
      <c r="A19559" t="s">
        <v>552</v>
      </c>
      <c r="B19559" t="s">
        <v>12655</v>
      </c>
      <c r="C19559" t="s">
        <v>89</v>
      </c>
      <c r="D19559" t="s">
        <v>14056</v>
      </c>
      <c r="E19559" t="s">
        <v>1485</v>
      </c>
      <c r="F19559" t="s">
        <v>89</v>
      </c>
      <c r="G19559" t="s">
        <v>89</v>
      </c>
      <c r="H19559" t="s">
        <v>93</v>
      </c>
    </row>
    <row r="19560" spans="1:8" x14ac:dyDescent="0.25">
      <c r="A19560" t="s">
        <v>552</v>
      </c>
      <c r="B19560" t="s">
        <v>1312</v>
      </c>
      <c r="C19560" t="s">
        <v>89</v>
      </c>
      <c r="D19560" t="s">
        <v>14056</v>
      </c>
      <c r="E19560" t="s">
        <v>1485</v>
      </c>
      <c r="F19560" t="s">
        <v>89</v>
      </c>
      <c r="G19560" t="s">
        <v>89</v>
      </c>
      <c r="H19560" t="s">
        <v>93</v>
      </c>
    </row>
    <row r="19561" spans="1:8" x14ac:dyDescent="0.25">
      <c r="A19561" t="s">
        <v>552</v>
      </c>
      <c r="B19561" t="s">
        <v>14057</v>
      </c>
      <c r="C19561" t="s">
        <v>89</v>
      </c>
      <c r="D19561" t="s">
        <v>14058</v>
      </c>
      <c r="E19561" t="s">
        <v>8306</v>
      </c>
      <c r="F19561" t="s">
        <v>89</v>
      </c>
      <c r="G19561" t="s">
        <v>89</v>
      </c>
      <c r="H19561" t="s">
        <v>93</v>
      </c>
    </row>
    <row r="19562" spans="1:8" x14ac:dyDescent="0.25">
      <c r="A19562" t="s">
        <v>552</v>
      </c>
      <c r="B19562" t="s">
        <v>1312</v>
      </c>
      <c r="C19562" t="s">
        <v>89</v>
      </c>
      <c r="D19562" t="s">
        <v>14056</v>
      </c>
      <c r="E19562" t="s">
        <v>1485</v>
      </c>
      <c r="F19562" t="s">
        <v>89</v>
      </c>
      <c r="G19562" t="s">
        <v>89</v>
      </c>
      <c r="H19562" t="s">
        <v>93</v>
      </c>
    </row>
    <row r="19563" spans="1:8" x14ac:dyDescent="0.25">
      <c r="A19563" t="s">
        <v>552</v>
      </c>
      <c r="B19563" t="s">
        <v>12655</v>
      </c>
      <c r="C19563" t="s">
        <v>89</v>
      </c>
      <c r="D19563" t="s">
        <v>14056</v>
      </c>
      <c r="E19563" t="s">
        <v>1485</v>
      </c>
      <c r="F19563" t="s">
        <v>89</v>
      </c>
      <c r="G19563" t="s">
        <v>89</v>
      </c>
      <c r="H19563" t="s">
        <v>93</v>
      </c>
    </row>
    <row r="19564" spans="1:8" x14ac:dyDescent="0.25">
      <c r="A19564" t="s">
        <v>552</v>
      </c>
      <c r="B19564" t="s">
        <v>1404</v>
      </c>
      <c r="C19564" t="s">
        <v>89</v>
      </c>
      <c r="D19564" t="s">
        <v>14056</v>
      </c>
      <c r="E19564" t="s">
        <v>1485</v>
      </c>
      <c r="F19564" t="s">
        <v>89</v>
      </c>
      <c r="G19564" t="s">
        <v>89</v>
      </c>
      <c r="H19564" t="s">
        <v>93</v>
      </c>
    </row>
    <row r="19565" spans="1:8" x14ac:dyDescent="0.25">
      <c r="A19565" t="s">
        <v>552</v>
      </c>
      <c r="B19565" t="s">
        <v>3104</v>
      </c>
      <c r="C19565" t="s">
        <v>89</v>
      </c>
      <c r="D19565" t="s">
        <v>14056</v>
      </c>
      <c r="E19565" t="s">
        <v>1485</v>
      </c>
      <c r="F19565" t="s">
        <v>89</v>
      </c>
      <c r="G19565" t="s">
        <v>89</v>
      </c>
      <c r="H19565" t="s">
        <v>93</v>
      </c>
    </row>
    <row r="19566" spans="1:8" x14ac:dyDescent="0.25">
      <c r="A19566" t="s">
        <v>552</v>
      </c>
      <c r="B19566" t="s">
        <v>14059</v>
      </c>
      <c r="C19566" t="s">
        <v>89</v>
      </c>
      <c r="D19566" t="s">
        <v>14060</v>
      </c>
      <c r="E19566" t="s">
        <v>12674</v>
      </c>
      <c r="F19566" t="s">
        <v>89</v>
      </c>
      <c r="G19566" t="s">
        <v>89</v>
      </c>
      <c r="H19566" t="s">
        <v>93</v>
      </c>
    </row>
    <row r="19567" spans="1:8" x14ac:dyDescent="0.25">
      <c r="A19567" t="s">
        <v>552</v>
      </c>
      <c r="B19567" t="s">
        <v>14061</v>
      </c>
      <c r="C19567" t="s">
        <v>89</v>
      </c>
      <c r="D19567" t="s">
        <v>14062</v>
      </c>
      <c r="E19567" t="s">
        <v>1485</v>
      </c>
      <c r="F19567" t="s">
        <v>89</v>
      </c>
      <c r="G19567" t="s">
        <v>89</v>
      </c>
      <c r="H19567" t="s">
        <v>93</v>
      </c>
    </row>
    <row r="19568" spans="1:8" x14ac:dyDescent="0.25">
      <c r="A19568" t="s">
        <v>552</v>
      </c>
      <c r="B19568" t="s">
        <v>14063</v>
      </c>
      <c r="C19568" t="s">
        <v>89</v>
      </c>
      <c r="D19568" t="s">
        <v>14062</v>
      </c>
      <c r="E19568" t="s">
        <v>1485</v>
      </c>
      <c r="F19568" t="s">
        <v>89</v>
      </c>
      <c r="G19568" t="s">
        <v>89</v>
      </c>
      <c r="H19568" t="s">
        <v>93</v>
      </c>
    </row>
    <row r="19569" spans="1:8" x14ac:dyDescent="0.25">
      <c r="A19569" t="s">
        <v>552</v>
      </c>
      <c r="B19569" t="s">
        <v>1294</v>
      </c>
      <c r="C19569" t="s">
        <v>89</v>
      </c>
      <c r="D19569" t="s">
        <v>4814</v>
      </c>
      <c r="E19569" t="s">
        <v>1105</v>
      </c>
      <c r="F19569" t="s">
        <v>89</v>
      </c>
      <c r="G19569" t="s">
        <v>89</v>
      </c>
      <c r="H19569" t="s">
        <v>93</v>
      </c>
    </row>
    <row r="19570" spans="1:8" x14ac:dyDescent="0.25">
      <c r="A19570" t="s">
        <v>552</v>
      </c>
      <c r="B19570" t="s">
        <v>1184</v>
      </c>
      <c r="C19570" t="s">
        <v>89</v>
      </c>
      <c r="D19570" t="s">
        <v>4814</v>
      </c>
      <c r="E19570" t="s">
        <v>1105</v>
      </c>
      <c r="F19570" t="s">
        <v>89</v>
      </c>
      <c r="G19570" t="s">
        <v>89</v>
      </c>
      <c r="H19570" t="s">
        <v>93</v>
      </c>
    </row>
    <row r="19571" spans="1:8" x14ac:dyDescent="0.25">
      <c r="A19571" t="s">
        <v>552</v>
      </c>
      <c r="B19571" t="s">
        <v>5237</v>
      </c>
      <c r="C19571" t="s">
        <v>89</v>
      </c>
      <c r="D19571" t="s">
        <v>4814</v>
      </c>
      <c r="E19571" t="s">
        <v>1105</v>
      </c>
      <c r="F19571" t="s">
        <v>89</v>
      </c>
      <c r="G19571" t="s">
        <v>89</v>
      </c>
      <c r="H19571" t="s">
        <v>93</v>
      </c>
    </row>
    <row r="19572" spans="1:8" x14ac:dyDescent="0.25">
      <c r="A19572" t="s">
        <v>552</v>
      </c>
      <c r="B19572" t="s">
        <v>14064</v>
      </c>
      <c r="C19572" t="s">
        <v>89</v>
      </c>
      <c r="D19572" t="s">
        <v>14065</v>
      </c>
      <c r="E19572" t="s">
        <v>1194</v>
      </c>
      <c r="F19572" t="s">
        <v>89</v>
      </c>
      <c r="G19572" t="s">
        <v>89</v>
      </c>
      <c r="H19572" t="s">
        <v>93</v>
      </c>
    </row>
    <row r="19573" spans="1:8" x14ac:dyDescent="0.25">
      <c r="A19573" t="s">
        <v>552</v>
      </c>
      <c r="B19573" t="s">
        <v>1181</v>
      </c>
      <c r="C19573" t="s">
        <v>89</v>
      </c>
      <c r="D19573" t="s">
        <v>4814</v>
      </c>
      <c r="E19573" t="s">
        <v>1105</v>
      </c>
      <c r="F19573" t="s">
        <v>89</v>
      </c>
      <c r="G19573" t="s">
        <v>89</v>
      </c>
      <c r="H19573" t="s">
        <v>93</v>
      </c>
    </row>
    <row r="19574" spans="1:8" x14ac:dyDescent="0.25">
      <c r="A19574" t="s">
        <v>552</v>
      </c>
      <c r="B19574" t="s">
        <v>8901</v>
      </c>
      <c r="C19574" t="s">
        <v>89</v>
      </c>
      <c r="D19574" t="s">
        <v>4814</v>
      </c>
      <c r="E19574" t="s">
        <v>1194</v>
      </c>
      <c r="F19574" t="s">
        <v>89</v>
      </c>
      <c r="G19574" t="s">
        <v>89</v>
      </c>
      <c r="H19574" t="s">
        <v>93</v>
      </c>
    </row>
    <row r="19575" spans="1:8" x14ac:dyDescent="0.25">
      <c r="A19575" t="s">
        <v>552</v>
      </c>
      <c r="B19575" t="s">
        <v>8902</v>
      </c>
      <c r="C19575" t="s">
        <v>89</v>
      </c>
      <c r="D19575" t="s">
        <v>4814</v>
      </c>
      <c r="E19575" t="s">
        <v>1194</v>
      </c>
      <c r="F19575" t="s">
        <v>89</v>
      </c>
      <c r="G19575" t="s">
        <v>89</v>
      </c>
      <c r="H19575" t="s">
        <v>93</v>
      </c>
    </row>
    <row r="19576" spans="1:8" x14ac:dyDescent="0.25">
      <c r="A19576" t="s">
        <v>552</v>
      </c>
      <c r="B19576" t="s">
        <v>14066</v>
      </c>
      <c r="C19576" t="s">
        <v>89</v>
      </c>
      <c r="D19576" t="s">
        <v>4814</v>
      </c>
      <c r="E19576" t="s">
        <v>1194</v>
      </c>
      <c r="F19576" t="s">
        <v>89</v>
      </c>
      <c r="G19576" t="s">
        <v>89</v>
      </c>
      <c r="H19576" t="s">
        <v>93</v>
      </c>
    </row>
    <row r="19577" spans="1:8" x14ac:dyDescent="0.25">
      <c r="A19577" t="s">
        <v>552</v>
      </c>
      <c r="B19577" t="s">
        <v>14067</v>
      </c>
      <c r="C19577" t="s">
        <v>89</v>
      </c>
      <c r="D19577" t="s">
        <v>4814</v>
      </c>
      <c r="E19577" t="s">
        <v>1194</v>
      </c>
      <c r="F19577" t="s">
        <v>89</v>
      </c>
      <c r="G19577" t="s">
        <v>89</v>
      </c>
      <c r="H19577" t="s">
        <v>93</v>
      </c>
    </row>
    <row r="19578" spans="1:8" x14ac:dyDescent="0.25">
      <c r="A19578" t="s">
        <v>552</v>
      </c>
      <c r="B19578" t="s">
        <v>14068</v>
      </c>
      <c r="C19578" t="s">
        <v>89</v>
      </c>
      <c r="D19578" t="s">
        <v>14069</v>
      </c>
      <c r="E19578" t="s">
        <v>1097</v>
      </c>
      <c r="F19578" t="s">
        <v>89</v>
      </c>
      <c r="G19578" t="s">
        <v>89</v>
      </c>
      <c r="H19578" t="s">
        <v>93</v>
      </c>
    </row>
    <row r="19579" spans="1:8" x14ac:dyDescent="0.25">
      <c r="A19579" t="s">
        <v>552</v>
      </c>
      <c r="B19579" t="s">
        <v>5639</v>
      </c>
      <c r="C19579" t="s">
        <v>89</v>
      </c>
      <c r="D19579" t="s">
        <v>4814</v>
      </c>
      <c r="E19579" t="s">
        <v>1105</v>
      </c>
      <c r="F19579" t="s">
        <v>89</v>
      </c>
      <c r="G19579" t="s">
        <v>89</v>
      </c>
      <c r="H19579" t="s">
        <v>93</v>
      </c>
    </row>
    <row r="19580" spans="1:8" x14ac:dyDescent="0.25">
      <c r="A19580" t="s">
        <v>552</v>
      </c>
      <c r="B19580" t="s">
        <v>14070</v>
      </c>
      <c r="C19580" t="s">
        <v>89</v>
      </c>
      <c r="D19580" t="s">
        <v>4814</v>
      </c>
      <c r="E19580" t="s">
        <v>1194</v>
      </c>
      <c r="F19580" t="s">
        <v>89</v>
      </c>
      <c r="G19580" t="s">
        <v>89</v>
      </c>
      <c r="H19580" t="s">
        <v>93</v>
      </c>
    </row>
    <row r="19581" spans="1:8" x14ac:dyDescent="0.25">
      <c r="A19581" t="s">
        <v>552</v>
      </c>
      <c r="B19581" t="s">
        <v>14071</v>
      </c>
      <c r="C19581" t="s">
        <v>89</v>
      </c>
      <c r="D19581" t="s">
        <v>4814</v>
      </c>
      <c r="E19581" t="s">
        <v>1105</v>
      </c>
      <c r="F19581" t="s">
        <v>89</v>
      </c>
      <c r="G19581" t="s">
        <v>89</v>
      </c>
      <c r="H19581" t="s">
        <v>93</v>
      </c>
    </row>
    <row r="19582" spans="1:8" x14ac:dyDescent="0.25">
      <c r="A19582" t="s">
        <v>552</v>
      </c>
      <c r="B19582" t="s">
        <v>14072</v>
      </c>
      <c r="C19582" t="s">
        <v>89</v>
      </c>
      <c r="D19582" t="s">
        <v>4814</v>
      </c>
      <c r="E19582" t="s">
        <v>1194</v>
      </c>
      <c r="F19582" t="s">
        <v>89</v>
      </c>
      <c r="G19582" t="s">
        <v>89</v>
      </c>
      <c r="H19582" t="s">
        <v>93</v>
      </c>
    </row>
    <row r="19583" spans="1:8" x14ac:dyDescent="0.25">
      <c r="A19583" t="s">
        <v>552</v>
      </c>
      <c r="B19583" t="s">
        <v>1724</v>
      </c>
      <c r="C19583" t="s">
        <v>89</v>
      </c>
      <c r="D19583" t="s">
        <v>14073</v>
      </c>
      <c r="E19583" t="s">
        <v>1162</v>
      </c>
      <c r="F19583" t="s">
        <v>89</v>
      </c>
      <c r="G19583" t="s">
        <v>89</v>
      </c>
      <c r="H19583" t="s">
        <v>93</v>
      </c>
    </row>
    <row r="19584" spans="1:8" x14ac:dyDescent="0.25">
      <c r="A19584" t="s">
        <v>552</v>
      </c>
      <c r="B19584" t="s">
        <v>1198</v>
      </c>
      <c r="C19584" t="s">
        <v>89</v>
      </c>
      <c r="D19584" t="s">
        <v>89</v>
      </c>
      <c r="E19584" t="s">
        <v>1196</v>
      </c>
      <c r="F19584" t="s">
        <v>89</v>
      </c>
      <c r="G19584" t="s">
        <v>89</v>
      </c>
      <c r="H19584" t="s">
        <v>93</v>
      </c>
    </row>
    <row r="19585" spans="1:8" x14ac:dyDescent="0.25">
      <c r="A19585" t="s">
        <v>552</v>
      </c>
      <c r="B19585" t="s">
        <v>1527</v>
      </c>
      <c r="C19585" t="s">
        <v>89</v>
      </c>
      <c r="D19585" t="s">
        <v>89</v>
      </c>
      <c r="E19585" t="s">
        <v>1129</v>
      </c>
      <c r="F19585" t="s">
        <v>89</v>
      </c>
      <c r="G19585" t="s">
        <v>89</v>
      </c>
      <c r="H19585" t="s">
        <v>93</v>
      </c>
    </row>
    <row r="19586" spans="1:8" x14ac:dyDescent="0.25">
      <c r="A19586" t="s">
        <v>552</v>
      </c>
      <c r="B19586" t="s">
        <v>1437</v>
      </c>
      <c r="C19586" t="s">
        <v>89</v>
      </c>
      <c r="D19586" t="s">
        <v>89</v>
      </c>
      <c r="E19586" t="s">
        <v>1129</v>
      </c>
      <c r="F19586" t="s">
        <v>89</v>
      </c>
      <c r="G19586" t="s">
        <v>89</v>
      </c>
      <c r="H19586" t="s">
        <v>93</v>
      </c>
    </row>
    <row r="19587" spans="1:8" x14ac:dyDescent="0.25">
      <c r="A19587" t="s">
        <v>552</v>
      </c>
      <c r="B19587" t="s">
        <v>14074</v>
      </c>
      <c r="C19587" t="s">
        <v>89</v>
      </c>
      <c r="D19587" t="s">
        <v>89</v>
      </c>
      <c r="E19587" t="s">
        <v>1129</v>
      </c>
      <c r="F19587" t="s">
        <v>89</v>
      </c>
      <c r="G19587" t="s">
        <v>89</v>
      </c>
      <c r="H19587" t="s">
        <v>93</v>
      </c>
    </row>
    <row r="19588" spans="1:8" x14ac:dyDescent="0.25">
      <c r="A19588" t="s">
        <v>552</v>
      </c>
      <c r="B19588" t="s">
        <v>14075</v>
      </c>
      <c r="C19588" t="s">
        <v>89</v>
      </c>
      <c r="D19588" t="s">
        <v>89</v>
      </c>
      <c r="E19588" t="s">
        <v>1129</v>
      </c>
      <c r="F19588" t="s">
        <v>89</v>
      </c>
      <c r="G19588" t="s">
        <v>89</v>
      </c>
      <c r="H19588" t="s">
        <v>93</v>
      </c>
    </row>
    <row r="19589" spans="1:8" x14ac:dyDescent="0.25">
      <c r="A19589" t="s">
        <v>552</v>
      </c>
      <c r="B19589" t="s">
        <v>1132</v>
      </c>
      <c r="C19589" t="s">
        <v>89</v>
      </c>
      <c r="D19589" t="s">
        <v>89</v>
      </c>
      <c r="E19589" t="s">
        <v>1133</v>
      </c>
      <c r="F19589" t="s">
        <v>89</v>
      </c>
      <c r="G19589" t="s">
        <v>89</v>
      </c>
      <c r="H19589" t="s">
        <v>93</v>
      </c>
    </row>
    <row r="19590" spans="1:8" x14ac:dyDescent="0.25">
      <c r="A19590" t="s">
        <v>552</v>
      </c>
      <c r="B19590" t="s">
        <v>1268</v>
      </c>
      <c r="C19590" t="s">
        <v>89</v>
      </c>
      <c r="D19590" t="s">
        <v>89</v>
      </c>
      <c r="E19590" t="s">
        <v>1235</v>
      </c>
      <c r="F19590" t="s">
        <v>89</v>
      </c>
      <c r="G19590" t="s">
        <v>89</v>
      </c>
      <c r="H19590" t="s">
        <v>93</v>
      </c>
    </row>
    <row r="19591" spans="1:8" x14ac:dyDescent="0.25">
      <c r="A19591" t="s">
        <v>552</v>
      </c>
      <c r="B19591" t="s">
        <v>1271</v>
      </c>
      <c r="C19591" t="s">
        <v>89</v>
      </c>
      <c r="D19591" t="s">
        <v>89</v>
      </c>
      <c r="E19591" t="s">
        <v>1100</v>
      </c>
      <c r="F19591" t="s">
        <v>89</v>
      </c>
      <c r="G19591" t="s">
        <v>89</v>
      </c>
      <c r="H19591" t="s">
        <v>93</v>
      </c>
    </row>
    <row r="19592" spans="1:8" x14ac:dyDescent="0.25">
      <c r="A19592" t="s">
        <v>552</v>
      </c>
      <c r="B19592" t="s">
        <v>14076</v>
      </c>
      <c r="C19592" t="s">
        <v>89</v>
      </c>
      <c r="D19592" t="s">
        <v>14077</v>
      </c>
      <c r="E19592" t="s">
        <v>1258</v>
      </c>
      <c r="F19592" t="s">
        <v>89</v>
      </c>
      <c r="G19592" t="s">
        <v>89</v>
      </c>
      <c r="H19592" t="s">
        <v>93</v>
      </c>
    </row>
    <row r="19593" spans="1:8" x14ac:dyDescent="0.25">
      <c r="A19593" t="s">
        <v>552</v>
      </c>
      <c r="B19593" t="s">
        <v>8594</v>
      </c>
      <c r="C19593" t="s">
        <v>89</v>
      </c>
      <c r="D19593" t="s">
        <v>14078</v>
      </c>
      <c r="E19593" t="s">
        <v>1569</v>
      </c>
      <c r="F19593" t="s">
        <v>89</v>
      </c>
      <c r="G19593" t="s">
        <v>89</v>
      </c>
      <c r="H19593" t="s">
        <v>93</v>
      </c>
    </row>
    <row r="19594" spans="1:8" x14ac:dyDescent="0.25">
      <c r="A19594" t="s">
        <v>552</v>
      </c>
      <c r="B19594" t="s">
        <v>14057</v>
      </c>
      <c r="C19594" t="s">
        <v>89</v>
      </c>
      <c r="D19594" t="s">
        <v>14058</v>
      </c>
      <c r="E19594" t="s">
        <v>8306</v>
      </c>
      <c r="F19594" t="s">
        <v>89</v>
      </c>
      <c r="G19594" t="s">
        <v>89</v>
      </c>
      <c r="H19594" t="s">
        <v>93</v>
      </c>
    </row>
    <row r="19595" spans="1:8" x14ac:dyDescent="0.25">
      <c r="A19595" t="s">
        <v>552</v>
      </c>
      <c r="B19595" t="s">
        <v>14054</v>
      </c>
      <c r="C19595" t="s">
        <v>89</v>
      </c>
      <c r="D19595" t="s">
        <v>14055</v>
      </c>
      <c r="E19595" t="s">
        <v>1485</v>
      </c>
      <c r="F19595" t="s">
        <v>89</v>
      </c>
      <c r="G19595" t="s">
        <v>89</v>
      </c>
      <c r="H19595" t="s">
        <v>93</v>
      </c>
    </row>
    <row r="19596" spans="1:8" x14ac:dyDescent="0.25">
      <c r="A19596" t="s">
        <v>552</v>
      </c>
      <c r="B19596" t="s">
        <v>1138</v>
      </c>
      <c r="C19596" t="s">
        <v>89</v>
      </c>
      <c r="D19596" t="s">
        <v>89</v>
      </c>
      <c r="E19596" t="s">
        <v>1139</v>
      </c>
      <c r="F19596" t="s">
        <v>89</v>
      </c>
      <c r="G19596" t="s">
        <v>89</v>
      </c>
      <c r="H19596" t="s">
        <v>93</v>
      </c>
    </row>
    <row r="19597" spans="1:8" x14ac:dyDescent="0.25">
      <c r="A19597" t="s">
        <v>553</v>
      </c>
      <c r="B19597" t="s">
        <v>10189</v>
      </c>
      <c r="C19597" t="s">
        <v>89</v>
      </c>
      <c r="D19597" t="s">
        <v>3318</v>
      </c>
      <c r="E19597" t="s">
        <v>1238</v>
      </c>
      <c r="F19597" t="s">
        <v>89</v>
      </c>
      <c r="G19597" t="s">
        <v>89</v>
      </c>
      <c r="H19597" t="s">
        <v>93</v>
      </c>
    </row>
    <row r="19598" spans="1:8" x14ac:dyDescent="0.25">
      <c r="A19598" t="s">
        <v>553</v>
      </c>
      <c r="B19598" t="s">
        <v>5237</v>
      </c>
      <c r="C19598" t="s">
        <v>89</v>
      </c>
      <c r="D19598" t="s">
        <v>3318</v>
      </c>
      <c r="E19598" t="s">
        <v>1238</v>
      </c>
      <c r="F19598" t="s">
        <v>89</v>
      </c>
      <c r="G19598" t="s">
        <v>89</v>
      </c>
      <c r="H19598" t="s">
        <v>93</v>
      </c>
    </row>
    <row r="19599" spans="1:8" x14ac:dyDescent="0.25">
      <c r="A19599" t="s">
        <v>553</v>
      </c>
      <c r="B19599" t="s">
        <v>14079</v>
      </c>
      <c r="C19599" t="s">
        <v>89</v>
      </c>
      <c r="D19599" t="s">
        <v>14080</v>
      </c>
      <c r="E19599" t="s">
        <v>4438</v>
      </c>
      <c r="F19599" t="s">
        <v>89</v>
      </c>
      <c r="G19599" t="s">
        <v>89</v>
      </c>
      <c r="H19599" t="s">
        <v>93</v>
      </c>
    </row>
    <row r="19600" spans="1:8" x14ac:dyDescent="0.25">
      <c r="A19600" t="s">
        <v>553</v>
      </c>
      <c r="B19600" t="s">
        <v>8215</v>
      </c>
      <c r="C19600" t="s">
        <v>89</v>
      </c>
      <c r="D19600" t="s">
        <v>14081</v>
      </c>
      <c r="E19600" t="s">
        <v>1238</v>
      </c>
      <c r="F19600" t="s">
        <v>89</v>
      </c>
      <c r="G19600" t="s">
        <v>89</v>
      </c>
      <c r="H19600" t="s">
        <v>93</v>
      </c>
    </row>
    <row r="19601" spans="1:8" x14ac:dyDescent="0.25">
      <c r="A19601" t="s">
        <v>553</v>
      </c>
      <c r="B19601" t="s">
        <v>1181</v>
      </c>
      <c r="C19601" t="s">
        <v>89</v>
      </c>
      <c r="D19601" t="s">
        <v>3318</v>
      </c>
      <c r="E19601" t="s">
        <v>1238</v>
      </c>
      <c r="F19601" t="s">
        <v>89</v>
      </c>
      <c r="G19601" t="s">
        <v>89</v>
      </c>
      <c r="H19601" t="s">
        <v>93</v>
      </c>
    </row>
    <row r="19602" spans="1:8" x14ac:dyDescent="0.25">
      <c r="A19602" t="s">
        <v>553</v>
      </c>
      <c r="B19602" t="s">
        <v>14082</v>
      </c>
      <c r="C19602" t="s">
        <v>89</v>
      </c>
      <c r="D19602" t="s">
        <v>14083</v>
      </c>
      <c r="E19602" t="s">
        <v>1278</v>
      </c>
      <c r="F19602" t="s">
        <v>89</v>
      </c>
      <c r="G19602" t="s">
        <v>89</v>
      </c>
      <c r="H19602" t="s">
        <v>93</v>
      </c>
    </row>
    <row r="19603" spans="1:8" x14ac:dyDescent="0.25">
      <c r="A19603" t="s">
        <v>553</v>
      </c>
      <c r="B19603" t="s">
        <v>1404</v>
      </c>
      <c r="C19603" t="s">
        <v>89</v>
      </c>
      <c r="D19603" t="s">
        <v>14084</v>
      </c>
      <c r="E19603" t="s">
        <v>1485</v>
      </c>
      <c r="F19603" t="s">
        <v>89</v>
      </c>
      <c r="G19603" t="s">
        <v>89</v>
      </c>
      <c r="H19603" t="s">
        <v>93</v>
      </c>
    </row>
    <row r="19604" spans="1:8" x14ac:dyDescent="0.25">
      <c r="A19604" t="s">
        <v>553</v>
      </c>
      <c r="B19604" t="s">
        <v>3240</v>
      </c>
      <c r="C19604" t="s">
        <v>89</v>
      </c>
      <c r="D19604" t="s">
        <v>14084</v>
      </c>
      <c r="E19604" t="s">
        <v>1485</v>
      </c>
      <c r="F19604" t="s">
        <v>89</v>
      </c>
      <c r="G19604" t="s">
        <v>89</v>
      </c>
      <c r="H19604" t="s">
        <v>93</v>
      </c>
    </row>
    <row r="19605" spans="1:8" x14ac:dyDescent="0.25">
      <c r="A19605" t="s">
        <v>553</v>
      </c>
      <c r="B19605" t="s">
        <v>3280</v>
      </c>
      <c r="C19605" t="s">
        <v>89</v>
      </c>
      <c r="D19605" t="s">
        <v>14084</v>
      </c>
      <c r="E19605" t="s">
        <v>1485</v>
      </c>
      <c r="F19605" t="s">
        <v>89</v>
      </c>
      <c r="G19605" t="s">
        <v>89</v>
      </c>
      <c r="H19605" t="s">
        <v>93</v>
      </c>
    </row>
    <row r="19606" spans="1:8" x14ac:dyDescent="0.25">
      <c r="A19606" t="s">
        <v>553</v>
      </c>
      <c r="B19606" t="s">
        <v>3360</v>
      </c>
      <c r="C19606" t="s">
        <v>89</v>
      </c>
      <c r="D19606" t="s">
        <v>14084</v>
      </c>
      <c r="E19606" t="s">
        <v>1485</v>
      </c>
      <c r="F19606" t="s">
        <v>89</v>
      </c>
      <c r="G19606" t="s">
        <v>89</v>
      </c>
      <c r="H19606" t="s">
        <v>93</v>
      </c>
    </row>
    <row r="19607" spans="1:8" x14ac:dyDescent="0.25">
      <c r="A19607" t="s">
        <v>553</v>
      </c>
      <c r="B19607" t="s">
        <v>1173</v>
      </c>
      <c r="C19607" t="s">
        <v>89</v>
      </c>
      <c r="D19607" t="s">
        <v>14084</v>
      </c>
      <c r="E19607" t="s">
        <v>1485</v>
      </c>
      <c r="F19607" t="s">
        <v>89</v>
      </c>
      <c r="G19607" t="s">
        <v>89</v>
      </c>
      <c r="H19607" t="s">
        <v>93</v>
      </c>
    </row>
    <row r="19608" spans="1:8" x14ac:dyDescent="0.25">
      <c r="A19608" t="s">
        <v>553</v>
      </c>
      <c r="B19608" t="s">
        <v>8386</v>
      </c>
      <c r="C19608" t="s">
        <v>89</v>
      </c>
      <c r="D19608" t="s">
        <v>14084</v>
      </c>
      <c r="E19608" t="s">
        <v>1485</v>
      </c>
      <c r="F19608" t="s">
        <v>89</v>
      </c>
      <c r="G19608" t="s">
        <v>89</v>
      </c>
      <c r="H19608" t="s">
        <v>93</v>
      </c>
    </row>
    <row r="19609" spans="1:8" x14ac:dyDescent="0.25">
      <c r="A19609" t="s">
        <v>553</v>
      </c>
      <c r="B19609" t="s">
        <v>1403</v>
      </c>
      <c r="C19609" t="s">
        <v>89</v>
      </c>
      <c r="D19609" t="s">
        <v>14084</v>
      </c>
      <c r="E19609" t="s">
        <v>1485</v>
      </c>
      <c r="F19609" t="s">
        <v>89</v>
      </c>
      <c r="G19609" t="s">
        <v>89</v>
      </c>
      <c r="H19609" t="s">
        <v>93</v>
      </c>
    </row>
    <row r="19610" spans="1:8" x14ac:dyDescent="0.25">
      <c r="A19610" t="s">
        <v>553</v>
      </c>
      <c r="B19610" t="s">
        <v>3229</v>
      </c>
      <c r="C19610" t="s">
        <v>89</v>
      </c>
      <c r="D19610" t="s">
        <v>14084</v>
      </c>
      <c r="E19610" t="s">
        <v>1485</v>
      </c>
      <c r="F19610" t="s">
        <v>89</v>
      </c>
      <c r="G19610" t="s">
        <v>89</v>
      </c>
      <c r="H19610" t="s">
        <v>93</v>
      </c>
    </row>
    <row r="19611" spans="1:8" x14ac:dyDescent="0.25">
      <c r="A19611" t="s">
        <v>553</v>
      </c>
      <c r="B19611" t="s">
        <v>1314</v>
      </c>
      <c r="C19611" t="s">
        <v>89</v>
      </c>
      <c r="D19611" t="s">
        <v>14084</v>
      </c>
      <c r="E19611" t="s">
        <v>1485</v>
      </c>
      <c r="F19611" t="s">
        <v>89</v>
      </c>
      <c r="G19611" t="s">
        <v>89</v>
      </c>
      <c r="H19611" t="s">
        <v>93</v>
      </c>
    </row>
    <row r="19612" spans="1:8" x14ac:dyDescent="0.25">
      <c r="A19612" t="s">
        <v>553</v>
      </c>
      <c r="B19612" t="s">
        <v>1181</v>
      </c>
      <c r="C19612" t="s">
        <v>89</v>
      </c>
      <c r="D19612" t="s">
        <v>3318</v>
      </c>
      <c r="E19612" t="s">
        <v>1238</v>
      </c>
      <c r="F19612" t="s">
        <v>89</v>
      </c>
      <c r="G19612" t="s">
        <v>89</v>
      </c>
      <c r="H19612" t="s">
        <v>93</v>
      </c>
    </row>
    <row r="19613" spans="1:8" x14ac:dyDescent="0.25">
      <c r="A19613" t="s">
        <v>553</v>
      </c>
      <c r="B19613" t="s">
        <v>5237</v>
      </c>
      <c r="C19613" t="s">
        <v>89</v>
      </c>
      <c r="D19613" t="s">
        <v>3318</v>
      </c>
      <c r="E19613" t="s">
        <v>1238</v>
      </c>
      <c r="F19613" t="s">
        <v>89</v>
      </c>
      <c r="G19613" t="s">
        <v>89</v>
      </c>
      <c r="H19613" t="s">
        <v>93</v>
      </c>
    </row>
    <row r="19614" spans="1:8" x14ac:dyDescent="0.25">
      <c r="A19614" t="s">
        <v>553</v>
      </c>
      <c r="B19614" t="s">
        <v>1405</v>
      </c>
      <c r="C19614" t="s">
        <v>89</v>
      </c>
      <c r="D19614" t="s">
        <v>3318</v>
      </c>
      <c r="E19614" t="s">
        <v>1238</v>
      </c>
      <c r="F19614" t="s">
        <v>89</v>
      </c>
      <c r="G19614" t="s">
        <v>89</v>
      </c>
      <c r="H19614" t="s">
        <v>93</v>
      </c>
    </row>
    <row r="19615" spans="1:8" x14ac:dyDescent="0.25">
      <c r="A19615" t="s">
        <v>553</v>
      </c>
      <c r="B19615" t="s">
        <v>10189</v>
      </c>
      <c r="C19615" t="s">
        <v>89</v>
      </c>
      <c r="D19615" t="s">
        <v>3318</v>
      </c>
      <c r="E19615" t="s">
        <v>1238</v>
      </c>
      <c r="F19615" t="s">
        <v>89</v>
      </c>
      <c r="G19615" t="s">
        <v>89</v>
      </c>
      <c r="H19615" t="s">
        <v>93</v>
      </c>
    </row>
    <row r="19616" spans="1:8" x14ac:dyDescent="0.25">
      <c r="A19616" t="s">
        <v>553</v>
      </c>
      <c r="B19616" t="s">
        <v>7460</v>
      </c>
      <c r="C19616" t="s">
        <v>89</v>
      </c>
      <c r="D19616" t="s">
        <v>3318</v>
      </c>
      <c r="E19616" t="s">
        <v>1258</v>
      </c>
      <c r="F19616" t="s">
        <v>89</v>
      </c>
      <c r="G19616" t="s">
        <v>89</v>
      </c>
      <c r="H19616" t="s">
        <v>93</v>
      </c>
    </row>
    <row r="19617" spans="1:8" x14ac:dyDescent="0.25">
      <c r="A19617" t="s">
        <v>553</v>
      </c>
      <c r="B19617" t="s">
        <v>7454</v>
      </c>
      <c r="C19617" t="s">
        <v>89</v>
      </c>
      <c r="D19617" t="s">
        <v>3318</v>
      </c>
      <c r="E19617" t="s">
        <v>1258</v>
      </c>
      <c r="F19617" t="s">
        <v>89</v>
      </c>
      <c r="G19617" t="s">
        <v>89</v>
      </c>
      <c r="H19617" t="s">
        <v>93</v>
      </c>
    </row>
    <row r="19618" spans="1:8" x14ac:dyDescent="0.25">
      <c r="A19618" t="s">
        <v>553</v>
      </c>
      <c r="B19618" t="s">
        <v>7457</v>
      </c>
      <c r="C19618" t="s">
        <v>89</v>
      </c>
      <c r="D19618" t="s">
        <v>3318</v>
      </c>
      <c r="E19618" t="s">
        <v>1258</v>
      </c>
      <c r="F19618" t="s">
        <v>89</v>
      </c>
      <c r="G19618" t="s">
        <v>89</v>
      </c>
      <c r="H19618" t="s">
        <v>93</v>
      </c>
    </row>
    <row r="19619" spans="1:8" x14ac:dyDescent="0.25">
      <c r="A19619" t="s">
        <v>553</v>
      </c>
      <c r="B19619" t="s">
        <v>7466</v>
      </c>
      <c r="C19619" t="s">
        <v>89</v>
      </c>
      <c r="D19619" t="s">
        <v>3318</v>
      </c>
      <c r="E19619" t="s">
        <v>1258</v>
      </c>
      <c r="F19619" t="s">
        <v>89</v>
      </c>
      <c r="G19619" t="s">
        <v>89</v>
      </c>
      <c r="H19619" t="s">
        <v>93</v>
      </c>
    </row>
    <row r="19620" spans="1:8" x14ac:dyDescent="0.25">
      <c r="A19620" t="s">
        <v>553</v>
      </c>
      <c r="B19620" t="s">
        <v>2242</v>
      </c>
      <c r="C19620" t="s">
        <v>89</v>
      </c>
      <c r="D19620" t="s">
        <v>3318</v>
      </c>
      <c r="E19620" t="s">
        <v>1238</v>
      </c>
      <c r="F19620" t="s">
        <v>89</v>
      </c>
      <c r="G19620" t="s">
        <v>89</v>
      </c>
      <c r="H19620" t="s">
        <v>93</v>
      </c>
    </row>
    <row r="19621" spans="1:8" x14ac:dyDescent="0.25">
      <c r="A19621" t="s">
        <v>553</v>
      </c>
      <c r="B19621" t="s">
        <v>7465</v>
      </c>
      <c r="C19621" t="s">
        <v>89</v>
      </c>
      <c r="D19621" t="s">
        <v>3318</v>
      </c>
      <c r="E19621" t="s">
        <v>1258</v>
      </c>
      <c r="F19621" t="s">
        <v>89</v>
      </c>
      <c r="G19621" t="s">
        <v>89</v>
      </c>
      <c r="H19621" t="s">
        <v>93</v>
      </c>
    </row>
    <row r="19622" spans="1:8" x14ac:dyDescent="0.25">
      <c r="A19622" t="s">
        <v>553</v>
      </c>
      <c r="B19622" t="s">
        <v>1809</v>
      </c>
      <c r="C19622" t="s">
        <v>89</v>
      </c>
      <c r="D19622" t="s">
        <v>14081</v>
      </c>
      <c r="E19622" t="s">
        <v>1238</v>
      </c>
      <c r="F19622" t="s">
        <v>89</v>
      </c>
      <c r="G19622" t="s">
        <v>89</v>
      </c>
      <c r="H19622" t="s">
        <v>93</v>
      </c>
    </row>
    <row r="19623" spans="1:8" x14ac:dyDescent="0.25">
      <c r="A19623" t="s">
        <v>553</v>
      </c>
      <c r="B19623" t="s">
        <v>8215</v>
      </c>
      <c r="C19623" t="s">
        <v>89</v>
      </c>
      <c r="D19623" t="s">
        <v>14081</v>
      </c>
      <c r="E19623" t="s">
        <v>1238</v>
      </c>
      <c r="F19623" t="s">
        <v>89</v>
      </c>
      <c r="G19623" t="s">
        <v>89</v>
      </c>
      <c r="H19623" t="s">
        <v>93</v>
      </c>
    </row>
    <row r="19624" spans="1:8" x14ac:dyDescent="0.25">
      <c r="A19624" t="s">
        <v>553</v>
      </c>
      <c r="B19624" t="s">
        <v>14085</v>
      </c>
      <c r="C19624" t="s">
        <v>89</v>
      </c>
      <c r="D19624" t="s">
        <v>14081</v>
      </c>
      <c r="E19624" t="s">
        <v>1258</v>
      </c>
      <c r="F19624" t="s">
        <v>89</v>
      </c>
      <c r="G19624" t="s">
        <v>89</v>
      </c>
      <c r="H19624" t="s">
        <v>93</v>
      </c>
    </row>
    <row r="19625" spans="1:8" x14ac:dyDescent="0.25">
      <c r="A19625" t="s">
        <v>553</v>
      </c>
      <c r="B19625" t="s">
        <v>14086</v>
      </c>
      <c r="C19625" t="s">
        <v>89</v>
      </c>
      <c r="D19625" t="s">
        <v>14081</v>
      </c>
      <c r="E19625" t="s">
        <v>1258</v>
      </c>
      <c r="F19625" t="s">
        <v>89</v>
      </c>
      <c r="G19625" t="s">
        <v>89</v>
      </c>
      <c r="H19625" t="s">
        <v>93</v>
      </c>
    </row>
    <row r="19626" spans="1:8" x14ac:dyDescent="0.25">
      <c r="A19626" t="s">
        <v>553</v>
      </c>
      <c r="B19626" t="s">
        <v>14087</v>
      </c>
      <c r="C19626" t="s">
        <v>89</v>
      </c>
      <c r="D19626" t="s">
        <v>89</v>
      </c>
      <c r="E19626" t="s">
        <v>1202</v>
      </c>
      <c r="F19626" t="s">
        <v>89</v>
      </c>
      <c r="G19626" t="s">
        <v>89</v>
      </c>
      <c r="H19626" t="s">
        <v>93</v>
      </c>
    </row>
    <row r="19627" spans="1:8" x14ac:dyDescent="0.25">
      <c r="A19627" t="s">
        <v>553</v>
      </c>
      <c r="B19627" t="s">
        <v>8154</v>
      </c>
      <c r="C19627" t="s">
        <v>89</v>
      </c>
      <c r="D19627" t="s">
        <v>89</v>
      </c>
      <c r="E19627" t="s">
        <v>1129</v>
      </c>
      <c r="F19627" t="s">
        <v>89</v>
      </c>
      <c r="G19627" t="s">
        <v>89</v>
      </c>
      <c r="H19627" t="s">
        <v>93</v>
      </c>
    </row>
    <row r="19628" spans="1:8" x14ac:dyDescent="0.25">
      <c r="A19628" t="s">
        <v>553</v>
      </c>
      <c r="B19628" t="s">
        <v>8156</v>
      </c>
      <c r="C19628" t="s">
        <v>89</v>
      </c>
      <c r="D19628" t="s">
        <v>89</v>
      </c>
      <c r="E19628" t="s">
        <v>1129</v>
      </c>
      <c r="F19628" t="s">
        <v>89</v>
      </c>
      <c r="G19628" t="s">
        <v>89</v>
      </c>
      <c r="H19628" t="s">
        <v>93</v>
      </c>
    </row>
    <row r="19629" spans="1:8" x14ac:dyDescent="0.25">
      <c r="A19629" t="s">
        <v>553</v>
      </c>
      <c r="B19629" t="s">
        <v>14088</v>
      </c>
      <c r="C19629" t="s">
        <v>89</v>
      </c>
      <c r="D19629" t="s">
        <v>89</v>
      </c>
      <c r="E19629" t="s">
        <v>1129</v>
      </c>
      <c r="F19629" t="s">
        <v>89</v>
      </c>
      <c r="G19629" t="s">
        <v>89</v>
      </c>
      <c r="H19629" t="s">
        <v>93</v>
      </c>
    </row>
    <row r="19630" spans="1:8" x14ac:dyDescent="0.25">
      <c r="A19630" t="s">
        <v>553</v>
      </c>
      <c r="B19630" t="s">
        <v>1329</v>
      </c>
      <c r="C19630" t="s">
        <v>89</v>
      </c>
      <c r="D19630" t="s">
        <v>89</v>
      </c>
      <c r="E19630" t="s">
        <v>1129</v>
      </c>
      <c r="F19630" t="s">
        <v>89</v>
      </c>
      <c r="G19630" t="s">
        <v>89</v>
      </c>
      <c r="H19630" t="s">
        <v>93</v>
      </c>
    </row>
    <row r="19631" spans="1:8" x14ac:dyDescent="0.25">
      <c r="A19631" t="s">
        <v>553</v>
      </c>
      <c r="B19631" t="s">
        <v>115</v>
      </c>
      <c r="C19631" t="s">
        <v>89</v>
      </c>
      <c r="D19631" t="s">
        <v>89</v>
      </c>
      <c r="E19631" t="s">
        <v>1129</v>
      </c>
      <c r="F19631" t="s">
        <v>89</v>
      </c>
      <c r="G19631" t="s">
        <v>89</v>
      </c>
      <c r="H19631" t="s">
        <v>93</v>
      </c>
    </row>
    <row r="19632" spans="1:8" x14ac:dyDescent="0.25">
      <c r="A19632" t="s">
        <v>553</v>
      </c>
      <c r="B19632" t="s">
        <v>1649</v>
      </c>
      <c r="C19632" t="s">
        <v>89</v>
      </c>
      <c r="D19632" t="s">
        <v>89</v>
      </c>
      <c r="E19632" t="s">
        <v>1135</v>
      </c>
      <c r="F19632" t="s">
        <v>89</v>
      </c>
      <c r="G19632" t="s">
        <v>89</v>
      </c>
      <c r="H19632" t="s">
        <v>93</v>
      </c>
    </row>
    <row r="19633" spans="1:8" x14ac:dyDescent="0.25">
      <c r="A19633" t="s">
        <v>553</v>
      </c>
      <c r="B19633" t="s">
        <v>1645</v>
      </c>
      <c r="C19633" t="s">
        <v>89</v>
      </c>
      <c r="D19633" t="s">
        <v>89</v>
      </c>
      <c r="E19633" t="s">
        <v>1135</v>
      </c>
      <c r="F19633" t="s">
        <v>89</v>
      </c>
      <c r="G19633" t="s">
        <v>89</v>
      </c>
      <c r="H19633" t="s">
        <v>93</v>
      </c>
    </row>
    <row r="19634" spans="1:8" x14ac:dyDescent="0.25">
      <c r="A19634" t="s">
        <v>553</v>
      </c>
      <c r="B19634" t="s">
        <v>1122</v>
      </c>
      <c r="C19634" t="s">
        <v>89</v>
      </c>
      <c r="D19634" t="s">
        <v>89</v>
      </c>
      <c r="E19634" t="s">
        <v>1196</v>
      </c>
      <c r="F19634" t="s">
        <v>89</v>
      </c>
      <c r="G19634" t="s">
        <v>89</v>
      </c>
      <c r="H19634" t="s">
        <v>93</v>
      </c>
    </row>
    <row r="19635" spans="1:8" x14ac:dyDescent="0.25">
      <c r="A19635" t="s">
        <v>553</v>
      </c>
      <c r="B19635" t="s">
        <v>1124</v>
      </c>
      <c r="C19635" t="s">
        <v>89</v>
      </c>
      <c r="D19635" t="s">
        <v>89</v>
      </c>
      <c r="E19635" t="s">
        <v>1196</v>
      </c>
      <c r="F19635" t="s">
        <v>89</v>
      </c>
      <c r="G19635" t="s">
        <v>89</v>
      </c>
      <c r="H19635" t="s">
        <v>93</v>
      </c>
    </row>
    <row r="19636" spans="1:8" x14ac:dyDescent="0.25">
      <c r="A19636" t="s">
        <v>553</v>
      </c>
      <c r="B19636" t="s">
        <v>1125</v>
      </c>
      <c r="C19636" t="s">
        <v>89</v>
      </c>
      <c r="D19636" t="s">
        <v>89</v>
      </c>
      <c r="E19636" t="s">
        <v>1196</v>
      </c>
      <c r="F19636" t="s">
        <v>89</v>
      </c>
      <c r="G19636" t="s">
        <v>89</v>
      </c>
      <c r="H19636" t="s">
        <v>93</v>
      </c>
    </row>
    <row r="19637" spans="1:8" x14ac:dyDescent="0.25">
      <c r="A19637" t="s">
        <v>553</v>
      </c>
      <c r="B19637" t="s">
        <v>1198</v>
      </c>
      <c r="C19637" t="s">
        <v>89</v>
      </c>
      <c r="D19637" t="s">
        <v>89</v>
      </c>
      <c r="E19637" t="s">
        <v>1196</v>
      </c>
      <c r="F19637" t="s">
        <v>89</v>
      </c>
      <c r="G19637" t="s">
        <v>89</v>
      </c>
      <c r="H19637" t="s">
        <v>93</v>
      </c>
    </row>
    <row r="19638" spans="1:8" x14ac:dyDescent="0.25">
      <c r="A19638" t="s">
        <v>553</v>
      </c>
      <c r="B19638" t="s">
        <v>1437</v>
      </c>
      <c r="C19638" t="s">
        <v>89</v>
      </c>
      <c r="D19638" t="s">
        <v>89</v>
      </c>
      <c r="E19638" t="s">
        <v>1131</v>
      </c>
      <c r="F19638" t="s">
        <v>89</v>
      </c>
      <c r="G19638" t="s">
        <v>89</v>
      </c>
      <c r="H19638" t="s">
        <v>93</v>
      </c>
    </row>
    <row r="19639" spans="1:8" x14ac:dyDescent="0.25">
      <c r="A19639" t="s">
        <v>553</v>
      </c>
      <c r="B19639" t="s">
        <v>1200</v>
      </c>
      <c r="C19639" t="s">
        <v>89</v>
      </c>
      <c r="D19639" t="s">
        <v>89</v>
      </c>
      <c r="E19639" t="s">
        <v>1131</v>
      </c>
      <c r="F19639" t="s">
        <v>89</v>
      </c>
      <c r="G19639" t="s">
        <v>89</v>
      </c>
      <c r="H19639" t="s">
        <v>93</v>
      </c>
    </row>
    <row r="19640" spans="1:8" x14ac:dyDescent="0.25">
      <c r="A19640" t="s">
        <v>553</v>
      </c>
      <c r="B19640" t="s">
        <v>1201</v>
      </c>
      <c r="C19640" t="s">
        <v>89</v>
      </c>
      <c r="D19640" t="s">
        <v>89</v>
      </c>
      <c r="E19640" t="s">
        <v>1133</v>
      </c>
      <c r="F19640" t="s">
        <v>89</v>
      </c>
      <c r="G19640" t="s">
        <v>89</v>
      </c>
      <c r="H19640" t="s">
        <v>93</v>
      </c>
    </row>
    <row r="19641" spans="1:8" x14ac:dyDescent="0.25">
      <c r="A19641" t="s">
        <v>553</v>
      </c>
      <c r="B19641" t="s">
        <v>1128</v>
      </c>
      <c r="C19641" t="s">
        <v>89</v>
      </c>
      <c r="D19641" t="s">
        <v>89</v>
      </c>
      <c r="E19641" t="s">
        <v>1131</v>
      </c>
      <c r="F19641" t="s">
        <v>89</v>
      </c>
      <c r="G19641" t="s">
        <v>89</v>
      </c>
      <c r="H19641" t="s">
        <v>93</v>
      </c>
    </row>
    <row r="19642" spans="1:8" x14ac:dyDescent="0.25">
      <c r="A19642" t="s">
        <v>553</v>
      </c>
      <c r="B19642" t="s">
        <v>1130</v>
      </c>
      <c r="C19642" t="s">
        <v>89</v>
      </c>
      <c r="D19642" t="s">
        <v>89</v>
      </c>
      <c r="E19642" t="s">
        <v>1286</v>
      </c>
      <c r="F19642" t="s">
        <v>89</v>
      </c>
      <c r="G19642" t="s">
        <v>89</v>
      </c>
      <c r="H19642" t="s">
        <v>93</v>
      </c>
    </row>
    <row r="19643" spans="1:8" x14ac:dyDescent="0.25">
      <c r="A19643" t="s">
        <v>553</v>
      </c>
      <c r="B19643" t="s">
        <v>1132</v>
      </c>
      <c r="C19643" t="s">
        <v>89</v>
      </c>
      <c r="D19643" t="s">
        <v>89</v>
      </c>
      <c r="E19643" t="s">
        <v>1133</v>
      </c>
      <c r="F19643" t="s">
        <v>89</v>
      </c>
      <c r="G19643" t="s">
        <v>89</v>
      </c>
      <c r="H19643" t="s">
        <v>93</v>
      </c>
    </row>
    <row r="19644" spans="1:8" x14ac:dyDescent="0.25">
      <c r="A19644" t="s">
        <v>553</v>
      </c>
      <c r="B19644" t="s">
        <v>1268</v>
      </c>
      <c r="C19644" t="s">
        <v>89</v>
      </c>
      <c r="D19644" t="s">
        <v>89</v>
      </c>
      <c r="E19644" t="s">
        <v>1233</v>
      </c>
      <c r="F19644" t="s">
        <v>89</v>
      </c>
      <c r="G19644" t="s">
        <v>89</v>
      </c>
      <c r="H19644" t="s">
        <v>93</v>
      </c>
    </row>
    <row r="19645" spans="1:8" x14ac:dyDescent="0.25">
      <c r="A19645" t="s">
        <v>553</v>
      </c>
      <c r="B19645" t="s">
        <v>1269</v>
      </c>
      <c r="C19645" t="s">
        <v>89</v>
      </c>
      <c r="D19645" t="s">
        <v>89</v>
      </c>
      <c r="E19645" t="s">
        <v>1233</v>
      </c>
      <c r="F19645" t="s">
        <v>89</v>
      </c>
      <c r="G19645" t="s">
        <v>89</v>
      </c>
      <c r="H19645" t="s">
        <v>93</v>
      </c>
    </row>
    <row r="19646" spans="1:8" x14ac:dyDescent="0.25">
      <c r="A19646" t="s">
        <v>553</v>
      </c>
      <c r="B19646" t="s">
        <v>1232</v>
      </c>
      <c r="C19646" t="s">
        <v>89</v>
      </c>
      <c r="D19646" t="s">
        <v>89</v>
      </c>
      <c r="E19646" t="s">
        <v>1233</v>
      </c>
      <c r="F19646" t="s">
        <v>89</v>
      </c>
      <c r="G19646" t="s">
        <v>89</v>
      </c>
      <c r="H19646" t="s">
        <v>93</v>
      </c>
    </row>
    <row r="19647" spans="1:8" x14ac:dyDescent="0.25">
      <c r="A19647" t="s">
        <v>553</v>
      </c>
      <c r="B19647" t="s">
        <v>7380</v>
      </c>
      <c r="C19647" t="s">
        <v>89</v>
      </c>
      <c r="D19647" t="s">
        <v>14080</v>
      </c>
      <c r="E19647" t="s">
        <v>1847</v>
      </c>
      <c r="F19647" t="s">
        <v>89</v>
      </c>
      <c r="G19647" t="s">
        <v>89</v>
      </c>
      <c r="H19647" t="s">
        <v>93</v>
      </c>
    </row>
    <row r="19648" spans="1:8" x14ac:dyDescent="0.25">
      <c r="A19648" t="s">
        <v>553</v>
      </c>
      <c r="B19648" t="s">
        <v>2558</v>
      </c>
      <c r="C19648" t="s">
        <v>89</v>
      </c>
      <c r="D19648" t="s">
        <v>14089</v>
      </c>
      <c r="E19648" t="s">
        <v>1847</v>
      </c>
      <c r="F19648" t="s">
        <v>89</v>
      </c>
      <c r="G19648" t="s">
        <v>89</v>
      </c>
      <c r="H19648" t="s">
        <v>93</v>
      </c>
    </row>
    <row r="19649" spans="1:8" x14ac:dyDescent="0.25">
      <c r="A19649" t="s">
        <v>553</v>
      </c>
      <c r="B19649" t="s">
        <v>14090</v>
      </c>
      <c r="C19649" t="s">
        <v>89</v>
      </c>
      <c r="D19649" t="s">
        <v>14089</v>
      </c>
      <c r="E19649" t="s">
        <v>1847</v>
      </c>
      <c r="F19649" t="s">
        <v>89</v>
      </c>
      <c r="G19649" t="s">
        <v>89</v>
      </c>
      <c r="H19649" t="s">
        <v>93</v>
      </c>
    </row>
    <row r="19650" spans="1:8" x14ac:dyDescent="0.25">
      <c r="A19650" t="s">
        <v>553</v>
      </c>
      <c r="B19650" t="s">
        <v>14091</v>
      </c>
      <c r="C19650" t="s">
        <v>89</v>
      </c>
      <c r="D19650" t="s">
        <v>14089</v>
      </c>
      <c r="E19650" t="s">
        <v>1847</v>
      </c>
      <c r="F19650" t="s">
        <v>89</v>
      </c>
      <c r="G19650" t="s">
        <v>89</v>
      </c>
      <c r="H19650" t="s">
        <v>93</v>
      </c>
    </row>
    <row r="19651" spans="1:8" x14ac:dyDescent="0.25">
      <c r="A19651" t="s">
        <v>553</v>
      </c>
      <c r="B19651" t="s">
        <v>3686</v>
      </c>
      <c r="C19651" t="s">
        <v>89</v>
      </c>
      <c r="D19651" t="s">
        <v>14080</v>
      </c>
      <c r="E19651" t="s">
        <v>1847</v>
      </c>
      <c r="F19651" t="s">
        <v>89</v>
      </c>
      <c r="G19651" t="s">
        <v>89</v>
      </c>
      <c r="H19651" t="s">
        <v>93</v>
      </c>
    </row>
    <row r="19652" spans="1:8" x14ac:dyDescent="0.25">
      <c r="A19652" t="s">
        <v>553</v>
      </c>
      <c r="B19652" t="s">
        <v>14092</v>
      </c>
      <c r="C19652" t="s">
        <v>89</v>
      </c>
      <c r="D19652" t="s">
        <v>14080</v>
      </c>
      <c r="E19652" t="s">
        <v>1543</v>
      </c>
      <c r="F19652" t="s">
        <v>89</v>
      </c>
      <c r="G19652" t="s">
        <v>89</v>
      </c>
      <c r="H19652" t="s">
        <v>93</v>
      </c>
    </row>
    <row r="19653" spans="1:8" x14ac:dyDescent="0.25">
      <c r="A19653" t="s">
        <v>553</v>
      </c>
      <c r="B19653" t="s">
        <v>14093</v>
      </c>
      <c r="C19653" t="s">
        <v>89</v>
      </c>
      <c r="D19653" t="s">
        <v>14089</v>
      </c>
      <c r="E19653" t="s">
        <v>1543</v>
      </c>
      <c r="F19653" t="s">
        <v>89</v>
      </c>
      <c r="G19653" t="s">
        <v>89</v>
      </c>
      <c r="H19653" t="s">
        <v>93</v>
      </c>
    </row>
    <row r="19654" spans="1:8" x14ac:dyDescent="0.25">
      <c r="A19654" t="s">
        <v>553</v>
      </c>
      <c r="B19654" t="s">
        <v>14094</v>
      </c>
      <c r="C19654" t="s">
        <v>89</v>
      </c>
      <c r="D19654" t="s">
        <v>14080</v>
      </c>
      <c r="E19654" t="s">
        <v>1543</v>
      </c>
      <c r="F19654" t="s">
        <v>89</v>
      </c>
      <c r="G19654" t="s">
        <v>89</v>
      </c>
      <c r="H19654" t="s">
        <v>93</v>
      </c>
    </row>
    <row r="19655" spans="1:8" x14ac:dyDescent="0.25">
      <c r="A19655" t="s">
        <v>553</v>
      </c>
      <c r="B19655" t="s">
        <v>3700</v>
      </c>
      <c r="C19655" t="s">
        <v>89</v>
      </c>
      <c r="D19655" t="s">
        <v>14089</v>
      </c>
      <c r="E19655" t="s">
        <v>1543</v>
      </c>
      <c r="F19655" t="s">
        <v>89</v>
      </c>
      <c r="G19655" t="s">
        <v>89</v>
      </c>
      <c r="H19655" t="s">
        <v>93</v>
      </c>
    </row>
    <row r="19656" spans="1:8" x14ac:dyDescent="0.25">
      <c r="A19656" t="s">
        <v>553</v>
      </c>
      <c r="B19656" t="s">
        <v>14095</v>
      </c>
      <c r="C19656" t="s">
        <v>89</v>
      </c>
      <c r="D19656" t="s">
        <v>14080</v>
      </c>
      <c r="E19656" t="s">
        <v>4438</v>
      </c>
      <c r="F19656" t="s">
        <v>89</v>
      </c>
      <c r="G19656" t="s">
        <v>89</v>
      </c>
      <c r="H19656" t="s">
        <v>93</v>
      </c>
    </row>
    <row r="19657" spans="1:8" x14ac:dyDescent="0.25">
      <c r="A19657" t="s">
        <v>553</v>
      </c>
      <c r="B19657" t="s">
        <v>14079</v>
      </c>
      <c r="C19657" t="s">
        <v>89</v>
      </c>
      <c r="D19657" t="s">
        <v>14080</v>
      </c>
      <c r="E19657" t="s">
        <v>4438</v>
      </c>
      <c r="F19657" t="s">
        <v>89</v>
      </c>
      <c r="G19657" t="s">
        <v>89</v>
      </c>
      <c r="H19657" t="s">
        <v>93</v>
      </c>
    </row>
    <row r="19658" spans="1:8" x14ac:dyDescent="0.25">
      <c r="A19658" t="s">
        <v>553</v>
      </c>
      <c r="B19658" t="s">
        <v>8648</v>
      </c>
      <c r="C19658" t="s">
        <v>89</v>
      </c>
      <c r="D19658" t="s">
        <v>14080</v>
      </c>
      <c r="E19658" t="s">
        <v>4428</v>
      </c>
      <c r="F19658" t="s">
        <v>89</v>
      </c>
      <c r="G19658" t="s">
        <v>89</v>
      </c>
      <c r="H19658" t="s">
        <v>93</v>
      </c>
    </row>
    <row r="19659" spans="1:8" x14ac:dyDescent="0.25">
      <c r="A19659" t="s">
        <v>553</v>
      </c>
      <c r="B19659" t="s">
        <v>1138</v>
      </c>
      <c r="C19659" t="s">
        <v>89</v>
      </c>
      <c r="D19659" t="s">
        <v>89</v>
      </c>
      <c r="E19659" t="s">
        <v>1139</v>
      </c>
      <c r="F19659" t="s">
        <v>89</v>
      </c>
      <c r="G19659" t="s">
        <v>89</v>
      </c>
      <c r="H19659" t="s">
        <v>93</v>
      </c>
    </row>
    <row r="19660" spans="1:8" x14ac:dyDescent="0.25">
      <c r="A19660" t="s">
        <v>554</v>
      </c>
      <c r="B19660" t="s">
        <v>14096</v>
      </c>
      <c r="C19660" t="s">
        <v>89</v>
      </c>
      <c r="D19660" t="s">
        <v>14097</v>
      </c>
      <c r="E19660" t="s">
        <v>4617</v>
      </c>
      <c r="F19660" t="s">
        <v>89</v>
      </c>
      <c r="G19660" t="s">
        <v>89</v>
      </c>
      <c r="H19660" t="s">
        <v>93</v>
      </c>
    </row>
    <row r="19661" spans="1:8" x14ac:dyDescent="0.25">
      <c r="A19661" t="s">
        <v>554</v>
      </c>
      <c r="B19661" t="s">
        <v>1531</v>
      </c>
      <c r="C19661" t="s">
        <v>89</v>
      </c>
      <c r="D19661" t="s">
        <v>14098</v>
      </c>
      <c r="E19661" t="s">
        <v>1135</v>
      </c>
      <c r="F19661" t="s">
        <v>89</v>
      </c>
      <c r="G19661" t="s">
        <v>89</v>
      </c>
      <c r="H19661" t="s">
        <v>93</v>
      </c>
    </row>
    <row r="19662" spans="1:8" x14ac:dyDescent="0.25">
      <c r="A19662" t="s">
        <v>554</v>
      </c>
      <c r="B19662" t="s">
        <v>1456</v>
      </c>
      <c r="C19662" t="s">
        <v>89</v>
      </c>
      <c r="D19662" t="s">
        <v>14099</v>
      </c>
      <c r="E19662" t="s">
        <v>1093</v>
      </c>
      <c r="F19662" t="s">
        <v>89</v>
      </c>
      <c r="G19662" t="s">
        <v>89</v>
      </c>
      <c r="H19662" t="s">
        <v>93</v>
      </c>
    </row>
    <row r="19663" spans="1:8" x14ac:dyDescent="0.25">
      <c r="A19663" t="s">
        <v>554</v>
      </c>
      <c r="B19663" t="s">
        <v>1533</v>
      </c>
      <c r="C19663" t="s">
        <v>89</v>
      </c>
      <c r="D19663" t="s">
        <v>14098</v>
      </c>
      <c r="E19663" t="s">
        <v>1100</v>
      </c>
      <c r="F19663" t="s">
        <v>89</v>
      </c>
      <c r="G19663" t="s">
        <v>89</v>
      </c>
      <c r="H19663" t="s">
        <v>93</v>
      </c>
    </row>
    <row r="19664" spans="1:8" x14ac:dyDescent="0.25">
      <c r="A19664" t="s">
        <v>554</v>
      </c>
      <c r="B19664" t="s">
        <v>14100</v>
      </c>
      <c r="C19664" t="s">
        <v>89</v>
      </c>
      <c r="D19664" t="s">
        <v>14101</v>
      </c>
      <c r="E19664" t="s">
        <v>14102</v>
      </c>
      <c r="F19664" t="s">
        <v>89</v>
      </c>
      <c r="G19664" t="s">
        <v>89</v>
      </c>
      <c r="H19664" t="s">
        <v>93</v>
      </c>
    </row>
    <row r="19665" spans="1:8" x14ac:dyDescent="0.25">
      <c r="A19665" t="s">
        <v>554</v>
      </c>
      <c r="B19665" t="s">
        <v>14096</v>
      </c>
      <c r="C19665" t="s">
        <v>89</v>
      </c>
      <c r="D19665" t="s">
        <v>14097</v>
      </c>
      <c r="E19665" t="s">
        <v>4617</v>
      </c>
      <c r="F19665" t="s">
        <v>89</v>
      </c>
      <c r="G19665" t="s">
        <v>89</v>
      </c>
      <c r="H19665" t="s">
        <v>93</v>
      </c>
    </row>
    <row r="19666" spans="1:8" x14ac:dyDescent="0.25">
      <c r="A19666" t="s">
        <v>554</v>
      </c>
      <c r="B19666" t="s">
        <v>14103</v>
      </c>
      <c r="C19666" t="s">
        <v>89</v>
      </c>
      <c r="D19666" t="s">
        <v>14104</v>
      </c>
      <c r="E19666" t="s">
        <v>14105</v>
      </c>
      <c r="F19666" t="s">
        <v>89</v>
      </c>
      <c r="G19666" t="s">
        <v>89</v>
      </c>
      <c r="H19666" t="s">
        <v>93</v>
      </c>
    </row>
    <row r="19667" spans="1:8" x14ac:dyDescent="0.25">
      <c r="A19667" t="s">
        <v>554</v>
      </c>
      <c r="B19667" t="s">
        <v>14106</v>
      </c>
      <c r="C19667" t="s">
        <v>89</v>
      </c>
      <c r="D19667" t="s">
        <v>14107</v>
      </c>
      <c r="E19667" t="s">
        <v>14108</v>
      </c>
      <c r="F19667" t="s">
        <v>89</v>
      </c>
      <c r="G19667" t="s">
        <v>89</v>
      </c>
      <c r="H19667" t="s">
        <v>93</v>
      </c>
    </row>
    <row r="19668" spans="1:8" x14ac:dyDescent="0.25">
      <c r="A19668" t="s">
        <v>554</v>
      </c>
      <c r="B19668" t="s">
        <v>14109</v>
      </c>
      <c r="C19668" t="s">
        <v>89</v>
      </c>
      <c r="D19668" t="s">
        <v>14110</v>
      </c>
      <c r="E19668" t="s">
        <v>1160</v>
      </c>
      <c r="F19668" t="s">
        <v>89</v>
      </c>
      <c r="G19668" t="s">
        <v>89</v>
      </c>
      <c r="H19668" t="s">
        <v>93</v>
      </c>
    </row>
    <row r="19669" spans="1:8" x14ac:dyDescent="0.25">
      <c r="A19669" t="s">
        <v>554</v>
      </c>
      <c r="B19669" t="s">
        <v>14100</v>
      </c>
      <c r="C19669" t="s">
        <v>89</v>
      </c>
      <c r="D19669" t="s">
        <v>14101</v>
      </c>
      <c r="E19669" t="s">
        <v>1401</v>
      </c>
      <c r="F19669" t="s">
        <v>89</v>
      </c>
      <c r="G19669" t="s">
        <v>89</v>
      </c>
      <c r="H19669" t="s">
        <v>93</v>
      </c>
    </row>
    <row r="19670" spans="1:8" x14ac:dyDescent="0.25">
      <c r="A19670" t="s">
        <v>554</v>
      </c>
      <c r="B19670" t="s">
        <v>6313</v>
      </c>
      <c r="C19670" t="s">
        <v>89</v>
      </c>
      <c r="D19670" t="s">
        <v>14111</v>
      </c>
      <c r="E19670" t="s">
        <v>1115</v>
      </c>
      <c r="F19670" t="s">
        <v>89</v>
      </c>
      <c r="G19670" t="s">
        <v>89</v>
      </c>
      <c r="H19670" t="s">
        <v>93</v>
      </c>
    </row>
    <row r="19671" spans="1:8" x14ac:dyDescent="0.25">
      <c r="A19671" t="s">
        <v>554</v>
      </c>
      <c r="B19671" t="s">
        <v>14112</v>
      </c>
      <c r="C19671" t="s">
        <v>89</v>
      </c>
      <c r="D19671" t="s">
        <v>14113</v>
      </c>
      <c r="E19671" t="s">
        <v>1105</v>
      </c>
      <c r="F19671" t="s">
        <v>89</v>
      </c>
      <c r="G19671" t="s">
        <v>89</v>
      </c>
      <c r="H19671" t="s">
        <v>93</v>
      </c>
    </row>
    <row r="19672" spans="1:8" x14ac:dyDescent="0.25">
      <c r="A19672" t="s">
        <v>554</v>
      </c>
      <c r="B19672" t="s">
        <v>14114</v>
      </c>
      <c r="C19672" t="s">
        <v>89</v>
      </c>
      <c r="D19672" t="s">
        <v>14115</v>
      </c>
      <c r="E19672" t="s">
        <v>1142</v>
      </c>
      <c r="F19672" t="s">
        <v>89</v>
      </c>
      <c r="G19672" t="s">
        <v>89</v>
      </c>
      <c r="H19672" t="s">
        <v>93</v>
      </c>
    </row>
    <row r="19673" spans="1:8" x14ac:dyDescent="0.25">
      <c r="A19673" t="s">
        <v>554</v>
      </c>
      <c r="B19673" t="s">
        <v>14116</v>
      </c>
      <c r="C19673" t="s">
        <v>89</v>
      </c>
      <c r="D19673" t="s">
        <v>14117</v>
      </c>
      <c r="E19673" t="s">
        <v>1164</v>
      </c>
      <c r="F19673" t="s">
        <v>89</v>
      </c>
      <c r="G19673" t="s">
        <v>89</v>
      </c>
      <c r="H19673" t="s">
        <v>93</v>
      </c>
    </row>
    <row r="19674" spans="1:8" x14ac:dyDescent="0.25">
      <c r="A19674" t="s">
        <v>554</v>
      </c>
      <c r="B19674" t="s">
        <v>14118</v>
      </c>
      <c r="C19674" t="s">
        <v>89</v>
      </c>
      <c r="D19674" t="s">
        <v>14119</v>
      </c>
      <c r="E19674" t="s">
        <v>1265</v>
      </c>
      <c r="F19674" t="s">
        <v>89</v>
      </c>
      <c r="G19674" t="s">
        <v>89</v>
      </c>
      <c r="H19674" t="s">
        <v>93</v>
      </c>
    </row>
    <row r="19675" spans="1:8" x14ac:dyDescent="0.25">
      <c r="A19675" t="s">
        <v>554</v>
      </c>
      <c r="B19675" t="s">
        <v>14120</v>
      </c>
      <c r="C19675" t="s">
        <v>89</v>
      </c>
      <c r="D19675" t="s">
        <v>14121</v>
      </c>
      <c r="E19675" t="s">
        <v>1180</v>
      </c>
      <c r="F19675" t="s">
        <v>89</v>
      </c>
      <c r="G19675" t="s">
        <v>89</v>
      </c>
      <c r="H19675" t="s">
        <v>93</v>
      </c>
    </row>
    <row r="19676" spans="1:8" x14ac:dyDescent="0.25">
      <c r="A19676" t="s">
        <v>554</v>
      </c>
      <c r="B19676" t="s">
        <v>14122</v>
      </c>
      <c r="C19676" t="s">
        <v>89</v>
      </c>
      <c r="D19676" t="s">
        <v>14123</v>
      </c>
      <c r="E19676" t="s">
        <v>1166</v>
      </c>
      <c r="F19676" t="s">
        <v>89</v>
      </c>
      <c r="G19676" t="s">
        <v>89</v>
      </c>
      <c r="H19676" t="s">
        <v>93</v>
      </c>
    </row>
    <row r="19677" spans="1:8" x14ac:dyDescent="0.25">
      <c r="A19677" t="s">
        <v>554</v>
      </c>
      <c r="B19677" t="s">
        <v>6164</v>
      </c>
      <c r="C19677" t="s">
        <v>89</v>
      </c>
      <c r="D19677" t="s">
        <v>14124</v>
      </c>
      <c r="E19677" t="s">
        <v>2169</v>
      </c>
      <c r="F19677" t="s">
        <v>89</v>
      </c>
      <c r="G19677" t="s">
        <v>89</v>
      </c>
      <c r="H19677" t="s">
        <v>93</v>
      </c>
    </row>
    <row r="19678" spans="1:8" x14ac:dyDescent="0.25">
      <c r="A19678" t="s">
        <v>554</v>
      </c>
      <c r="B19678" t="s">
        <v>14125</v>
      </c>
      <c r="C19678" t="s">
        <v>89</v>
      </c>
      <c r="D19678" t="s">
        <v>14126</v>
      </c>
      <c r="E19678" t="s">
        <v>2837</v>
      </c>
      <c r="F19678" t="s">
        <v>89</v>
      </c>
      <c r="G19678" t="s">
        <v>89</v>
      </c>
      <c r="H19678" t="s">
        <v>93</v>
      </c>
    </row>
    <row r="19679" spans="1:8" x14ac:dyDescent="0.25">
      <c r="A19679" t="s">
        <v>554</v>
      </c>
      <c r="B19679" t="s">
        <v>6166</v>
      </c>
      <c r="C19679" t="s">
        <v>89</v>
      </c>
      <c r="D19679" t="s">
        <v>14127</v>
      </c>
      <c r="E19679" t="s">
        <v>1582</v>
      </c>
      <c r="F19679" t="s">
        <v>89</v>
      </c>
      <c r="G19679" t="s">
        <v>89</v>
      </c>
      <c r="H19679" t="s">
        <v>93</v>
      </c>
    </row>
    <row r="19680" spans="1:8" x14ac:dyDescent="0.25">
      <c r="A19680" t="s">
        <v>554</v>
      </c>
      <c r="B19680" t="s">
        <v>14128</v>
      </c>
      <c r="C19680" t="s">
        <v>89</v>
      </c>
      <c r="D19680" t="s">
        <v>14129</v>
      </c>
      <c r="E19680" t="s">
        <v>1401</v>
      </c>
      <c r="F19680" t="s">
        <v>89</v>
      </c>
      <c r="G19680" t="s">
        <v>89</v>
      </c>
      <c r="H19680" t="s">
        <v>93</v>
      </c>
    </row>
    <row r="19681" spans="1:8" x14ac:dyDescent="0.25">
      <c r="A19681" t="s">
        <v>554</v>
      </c>
      <c r="B19681" t="s">
        <v>14130</v>
      </c>
      <c r="C19681" t="s">
        <v>89</v>
      </c>
      <c r="D19681" t="s">
        <v>14131</v>
      </c>
      <c r="E19681" t="s">
        <v>6217</v>
      </c>
      <c r="F19681" t="s">
        <v>89</v>
      </c>
      <c r="G19681" t="s">
        <v>89</v>
      </c>
      <c r="H19681" t="s">
        <v>93</v>
      </c>
    </row>
    <row r="19682" spans="1:8" x14ac:dyDescent="0.25">
      <c r="A19682" t="s">
        <v>554</v>
      </c>
      <c r="B19682" t="s">
        <v>14132</v>
      </c>
      <c r="C19682" t="s">
        <v>89</v>
      </c>
      <c r="D19682" t="s">
        <v>14133</v>
      </c>
      <c r="E19682" t="s">
        <v>1569</v>
      </c>
      <c r="F19682" t="s">
        <v>89</v>
      </c>
      <c r="G19682" t="s">
        <v>89</v>
      </c>
      <c r="H19682" t="s">
        <v>93</v>
      </c>
    </row>
    <row r="19683" spans="1:8" x14ac:dyDescent="0.25">
      <c r="A19683" t="s">
        <v>554</v>
      </c>
      <c r="B19683" t="s">
        <v>14134</v>
      </c>
      <c r="C19683" t="s">
        <v>89</v>
      </c>
      <c r="D19683" t="s">
        <v>14135</v>
      </c>
      <c r="E19683" t="s">
        <v>1859</v>
      </c>
      <c r="F19683" t="s">
        <v>89</v>
      </c>
      <c r="G19683" t="s">
        <v>89</v>
      </c>
      <c r="H19683" t="s">
        <v>93</v>
      </c>
    </row>
    <row r="19684" spans="1:8" x14ac:dyDescent="0.25">
      <c r="A19684" t="s">
        <v>554</v>
      </c>
      <c r="B19684" t="s">
        <v>14136</v>
      </c>
      <c r="C19684" t="s">
        <v>89</v>
      </c>
      <c r="D19684" t="s">
        <v>14137</v>
      </c>
      <c r="E19684" t="s">
        <v>5261</v>
      </c>
      <c r="F19684" t="s">
        <v>89</v>
      </c>
      <c r="G19684" t="s">
        <v>89</v>
      </c>
      <c r="H19684" t="s">
        <v>93</v>
      </c>
    </row>
    <row r="19685" spans="1:8" x14ac:dyDescent="0.25">
      <c r="A19685" t="s">
        <v>554</v>
      </c>
      <c r="B19685" t="s">
        <v>14138</v>
      </c>
      <c r="C19685" t="s">
        <v>89</v>
      </c>
      <c r="D19685" t="s">
        <v>14139</v>
      </c>
      <c r="E19685" t="s">
        <v>7886</v>
      </c>
      <c r="F19685" t="s">
        <v>89</v>
      </c>
      <c r="G19685" t="s">
        <v>89</v>
      </c>
      <c r="H19685" t="s">
        <v>93</v>
      </c>
    </row>
    <row r="19686" spans="1:8" x14ac:dyDescent="0.25">
      <c r="A19686" t="s">
        <v>554</v>
      </c>
      <c r="B19686" t="s">
        <v>14140</v>
      </c>
      <c r="C19686" t="s">
        <v>89</v>
      </c>
      <c r="D19686" t="s">
        <v>14141</v>
      </c>
      <c r="E19686" t="s">
        <v>3024</v>
      </c>
      <c r="F19686" t="s">
        <v>89</v>
      </c>
      <c r="G19686" t="s">
        <v>89</v>
      </c>
      <c r="H19686" t="s">
        <v>93</v>
      </c>
    </row>
    <row r="19687" spans="1:8" x14ac:dyDescent="0.25">
      <c r="A19687" t="s">
        <v>554</v>
      </c>
      <c r="B19687" t="s">
        <v>14142</v>
      </c>
      <c r="C19687" t="s">
        <v>89</v>
      </c>
      <c r="D19687" t="s">
        <v>14143</v>
      </c>
      <c r="E19687" t="s">
        <v>3243</v>
      </c>
      <c r="F19687" t="s">
        <v>89</v>
      </c>
      <c r="G19687" t="s">
        <v>89</v>
      </c>
      <c r="H19687" t="s">
        <v>93</v>
      </c>
    </row>
    <row r="19688" spans="1:8" x14ac:dyDescent="0.25">
      <c r="A19688" t="s">
        <v>554</v>
      </c>
      <c r="B19688" t="s">
        <v>14144</v>
      </c>
      <c r="C19688" t="s">
        <v>89</v>
      </c>
      <c r="D19688" t="s">
        <v>14145</v>
      </c>
      <c r="E19688" t="s">
        <v>6466</v>
      </c>
      <c r="F19688" t="s">
        <v>89</v>
      </c>
      <c r="G19688" t="s">
        <v>89</v>
      </c>
      <c r="H19688" t="s">
        <v>93</v>
      </c>
    </row>
    <row r="19689" spans="1:8" x14ac:dyDescent="0.25">
      <c r="A19689" t="s">
        <v>554</v>
      </c>
      <c r="B19689" t="s">
        <v>14146</v>
      </c>
      <c r="C19689" t="s">
        <v>89</v>
      </c>
      <c r="D19689" t="s">
        <v>14147</v>
      </c>
      <c r="E19689" t="s">
        <v>14148</v>
      </c>
      <c r="F19689" t="s">
        <v>89</v>
      </c>
      <c r="G19689" t="s">
        <v>89</v>
      </c>
      <c r="H19689" t="s">
        <v>93</v>
      </c>
    </row>
    <row r="19690" spans="1:8" x14ac:dyDescent="0.25">
      <c r="A19690" t="s">
        <v>554</v>
      </c>
      <c r="B19690" t="s">
        <v>14149</v>
      </c>
      <c r="C19690" t="s">
        <v>89</v>
      </c>
      <c r="D19690" t="s">
        <v>10865</v>
      </c>
      <c r="E19690" t="s">
        <v>2992</v>
      </c>
      <c r="F19690" t="s">
        <v>89</v>
      </c>
      <c r="G19690" t="s">
        <v>89</v>
      </c>
      <c r="H19690" t="s">
        <v>93</v>
      </c>
    </row>
    <row r="19691" spans="1:8" x14ac:dyDescent="0.25">
      <c r="A19691" t="s">
        <v>554</v>
      </c>
      <c r="B19691" t="s">
        <v>14150</v>
      </c>
      <c r="C19691" t="s">
        <v>89</v>
      </c>
      <c r="D19691" t="s">
        <v>14151</v>
      </c>
      <c r="E19691" t="s">
        <v>8731</v>
      </c>
      <c r="F19691" t="s">
        <v>89</v>
      </c>
      <c r="G19691" t="s">
        <v>89</v>
      </c>
      <c r="H19691" t="s">
        <v>93</v>
      </c>
    </row>
    <row r="19692" spans="1:8" x14ac:dyDescent="0.25">
      <c r="A19692" t="s">
        <v>554</v>
      </c>
      <c r="B19692" t="s">
        <v>14152</v>
      </c>
      <c r="C19692" t="s">
        <v>89</v>
      </c>
      <c r="D19692" t="s">
        <v>14153</v>
      </c>
      <c r="E19692" t="s">
        <v>2020</v>
      </c>
      <c r="F19692" t="s">
        <v>89</v>
      </c>
      <c r="G19692" t="s">
        <v>89</v>
      </c>
      <c r="H19692" t="s">
        <v>93</v>
      </c>
    </row>
    <row r="19693" spans="1:8" x14ac:dyDescent="0.25">
      <c r="A19693" t="s">
        <v>554</v>
      </c>
      <c r="B19693" t="s">
        <v>14154</v>
      </c>
      <c r="C19693" t="s">
        <v>89</v>
      </c>
      <c r="D19693" t="s">
        <v>14155</v>
      </c>
      <c r="E19693" t="s">
        <v>1904</v>
      </c>
      <c r="F19693" t="s">
        <v>89</v>
      </c>
      <c r="G19693" t="s">
        <v>89</v>
      </c>
      <c r="H19693" t="s">
        <v>93</v>
      </c>
    </row>
    <row r="19694" spans="1:8" x14ac:dyDescent="0.25">
      <c r="A19694" t="s">
        <v>554</v>
      </c>
      <c r="B19694" t="s">
        <v>14156</v>
      </c>
      <c r="C19694" t="s">
        <v>89</v>
      </c>
      <c r="D19694" t="s">
        <v>14157</v>
      </c>
      <c r="E19694" t="s">
        <v>14158</v>
      </c>
      <c r="F19694" t="s">
        <v>89</v>
      </c>
      <c r="G19694" t="s">
        <v>89</v>
      </c>
      <c r="H19694" t="s">
        <v>93</v>
      </c>
    </row>
    <row r="19695" spans="1:8" x14ac:dyDescent="0.25">
      <c r="A19695" t="s">
        <v>554</v>
      </c>
      <c r="B19695" t="s">
        <v>1531</v>
      </c>
      <c r="C19695" t="s">
        <v>89</v>
      </c>
      <c r="D19695" t="s">
        <v>14098</v>
      </c>
      <c r="E19695" t="s">
        <v>1135</v>
      </c>
      <c r="F19695" t="s">
        <v>89</v>
      </c>
      <c r="G19695" t="s">
        <v>89</v>
      </c>
      <c r="H19695" t="s">
        <v>93</v>
      </c>
    </row>
    <row r="19696" spans="1:8" x14ac:dyDescent="0.25">
      <c r="A19696" t="s">
        <v>554</v>
      </c>
      <c r="B19696" t="s">
        <v>1533</v>
      </c>
      <c r="C19696" t="s">
        <v>89</v>
      </c>
      <c r="D19696" t="s">
        <v>14098</v>
      </c>
      <c r="E19696" t="s">
        <v>1100</v>
      </c>
      <c r="F19696" t="s">
        <v>89</v>
      </c>
      <c r="G19696" t="s">
        <v>89</v>
      </c>
      <c r="H19696" t="s">
        <v>93</v>
      </c>
    </row>
    <row r="19697" spans="1:8" x14ac:dyDescent="0.25">
      <c r="A19697" t="s">
        <v>554</v>
      </c>
      <c r="B19697" t="s">
        <v>1456</v>
      </c>
      <c r="C19697" t="s">
        <v>89</v>
      </c>
      <c r="D19697" t="s">
        <v>14099</v>
      </c>
      <c r="E19697" t="s">
        <v>1093</v>
      </c>
      <c r="F19697" t="s">
        <v>89</v>
      </c>
      <c r="G19697" t="s">
        <v>89</v>
      </c>
      <c r="H19697" t="s">
        <v>93</v>
      </c>
    </row>
    <row r="19698" spans="1:8" x14ac:dyDescent="0.25">
      <c r="A19698" t="s">
        <v>554</v>
      </c>
      <c r="B19698" t="s">
        <v>1430</v>
      </c>
      <c r="C19698" t="s">
        <v>89</v>
      </c>
      <c r="D19698" t="s">
        <v>14159</v>
      </c>
      <c r="E19698" t="s">
        <v>1349</v>
      </c>
      <c r="F19698" t="s">
        <v>89</v>
      </c>
      <c r="G19698" t="s">
        <v>89</v>
      </c>
      <c r="H19698" t="s">
        <v>93</v>
      </c>
    </row>
    <row r="19699" spans="1:8" x14ac:dyDescent="0.25">
      <c r="A19699" t="s">
        <v>554</v>
      </c>
      <c r="B19699" t="s">
        <v>1486</v>
      </c>
      <c r="C19699" t="s">
        <v>89</v>
      </c>
      <c r="D19699" t="s">
        <v>14160</v>
      </c>
      <c r="E19699" t="s">
        <v>2837</v>
      </c>
      <c r="F19699" t="s">
        <v>89</v>
      </c>
      <c r="G19699" t="s">
        <v>89</v>
      </c>
      <c r="H19699" t="s">
        <v>93</v>
      </c>
    </row>
    <row r="19700" spans="1:8" x14ac:dyDescent="0.25">
      <c r="A19700" t="s">
        <v>554</v>
      </c>
      <c r="B19700" t="s">
        <v>1434</v>
      </c>
      <c r="C19700" t="s">
        <v>89</v>
      </c>
      <c r="D19700" t="s">
        <v>14161</v>
      </c>
      <c r="E19700" t="s">
        <v>1859</v>
      </c>
      <c r="F19700" t="s">
        <v>89</v>
      </c>
      <c r="G19700" t="s">
        <v>89</v>
      </c>
      <c r="H19700" t="s">
        <v>93</v>
      </c>
    </row>
    <row r="19701" spans="1:8" x14ac:dyDescent="0.25">
      <c r="A19701" t="s">
        <v>554</v>
      </c>
      <c r="B19701" t="s">
        <v>14162</v>
      </c>
      <c r="C19701" t="s">
        <v>89</v>
      </c>
      <c r="D19701" t="s">
        <v>89</v>
      </c>
      <c r="E19701" t="s">
        <v>1221</v>
      </c>
      <c r="F19701" t="s">
        <v>89</v>
      </c>
      <c r="G19701" t="s">
        <v>89</v>
      </c>
      <c r="H19701" t="s">
        <v>93</v>
      </c>
    </row>
    <row r="19702" spans="1:8" x14ac:dyDescent="0.25">
      <c r="A19702" t="s">
        <v>554</v>
      </c>
      <c r="B19702" t="s">
        <v>6350</v>
      </c>
      <c r="C19702" t="s">
        <v>89</v>
      </c>
      <c r="D19702" t="s">
        <v>89</v>
      </c>
      <c r="E19702" t="s">
        <v>1133</v>
      </c>
      <c r="F19702" t="s">
        <v>89</v>
      </c>
      <c r="G19702" t="s">
        <v>89</v>
      </c>
      <c r="H19702" t="s">
        <v>93</v>
      </c>
    </row>
    <row r="19703" spans="1:8" x14ac:dyDescent="0.25">
      <c r="A19703" t="s">
        <v>554</v>
      </c>
      <c r="B19703" t="s">
        <v>14163</v>
      </c>
      <c r="C19703" t="s">
        <v>89</v>
      </c>
      <c r="D19703" t="s">
        <v>89</v>
      </c>
      <c r="E19703" t="s">
        <v>1131</v>
      </c>
      <c r="F19703" t="s">
        <v>89</v>
      </c>
      <c r="G19703" t="s">
        <v>89</v>
      </c>
      <c r="H19703" t="s">
        <v>93</v>
      </c>
    </row>
    <row r="19704" spans="1:8" x14ac:dyDescent="0.25">
      <c r="A19704" t="s">
        <v>554</v>
      </c>
      <c r="B19704" t="s">
        <v>6142</v>
      </c>
      <c r="C19704" t="s">
        <v>89</v>
      </c>
      <c r="D19704" t="s">
        <v>14164</v>
      </c>
      <c r="E19704" t="s">
        <v>1335</v>
      </c>
      <c r="F19704" t="s">
        <v>89</v>
      </c>
      <c r="G19704" t="s">
        <v>89</v>
      </c>
      <c r="H19704" t="s">
        <v>93</v>
      </c>
    </row>
    <row r="19705" spans="1:8" x14ac:dyDescent="0.25">
      <c r="A19705" t="s">
        <v>554</v>
      </c>
      <c r="B19705" t="s">
        <v>14165</v>
      </c>
      <c r="C19705" t="s">
        <v>89</v>
      </c>
      <c r="D19705" t="s">
        <v>89</v>
      </c>
      <c r="E19705" t="s">
        <v>1135</v>
      </c>
      <c r="F19705" t="s">
        <v>89</v>
      </c>
      <c r="G19705" t="s">
        <v>89</v>
      </c>
      <c r="H19705" t="s">
        <v>93</v>
      </c>
    </row>
    <row r="19706" spans="1:8" x14ac:dyDescent="0.25">
      <c r="A19706" t="s">
        <v>554</v>
      </c>
      <c r="B19706" t="s">
        <v>6143</v>
      </c>
      <c r="C19706" t="s">
        <v>89</v>
      </c>
      <c r="D19706" t="s">
        <v>14164</v>
      </c>
      <c r="E19706" t="s">
        <v>1272</v>
      </c>
      <c r="F19706" t="s">
        <v>89</v>
      </c>
      <c r="G19706" t="s">
        <v>89</v>
      </c>
      <c r="H19706" t="s">
        <v>93</v>
      </c>
    </row>
    <row r="19707" spans="1:8" x14ac:dyDescent="0.25">
      <c r="A19707" t="s">
        <v>554</v>
      </c>
      <c r="B19707" t="s">
        <v>14166</v>
      </c>
      <c r="C19707" t="s">
        <v>89</v>
      </c>
      <c r="D19707" t="s">
        <v>89</v>
      </c>
      <c r="E19707" t="s">
        <v>1218</v>
      </c>
      <c r="F19707" t="s">
        <v>89</v>
      </c>
      <c r="G19707" t="s">
        <v>89</v>
      </c>
      <c r="H19707" t="s">
        <v>93</v>
      </c>
    </row>
    <row r="19708" spans="1:8" x14ac:dyDescent="0.25">
      <c r="A19708" t="s">
        <v>554</v>
      </c>
      <c r="B19708" t="s">
        <v>14167</v>
      </c>
      <c r="C19708" t="s">
        <v>89</v>
      </c>
      <c r="D19708" t="s">
        <v>89</v>
      </c>
      <c r="E19708" t="s">
        <v>1105</v>
      </c>
      <c r="F19708" t="s">
        <v>89</v>
      </c>
      <c r="G19708" t="s">
        <v>89</v>
      </c>
      <c r="H19708" t="s">
        <v>93</v>
      </c>
    </row>
    <row r="19709" spans="1:8" x14ac:dyDescent="0.25">
      <c r="A19709" t="s">
        <v>554</v>
      </c>
      <c r="B19709" t="s">
        <v>1519</v>
      </c>
      <c r="C19709" t="s">
        <v>89</v>
      </c>
      <c r="D19709" t="s">
        <v>89</v>
      </c>
      <c r="E19709" t="s">
        <v>1218</v>
      </c>
      <c r="F19709" t="s">
        <v>89</v>
      </c>
      <c r="G19709" t="s">
        <v>89</v>
      </c>
      <c r="H19709" t="s">
        <v>93</v>
      </c>
    </row>
    <row r="19710" spans="1:8" x14ac:dyDescent="0.25">
      <c r="A19710" t="s">
        <v>554</v>
      </c>
      <c r="B19710" t="s">
        <v>1526</v>
      </c>
      <c r="C19710" t="s">
        <v>89</v>
      </c>
      <c r="D19710" t="s">
        <v>89</v>
      </c>
      <c r="E19710" t="s">
        <v>1218</v>
      </c>
      <c r="F19710" t="s">
        <v>89</v>
      </c>
      <c r="G19710" t="s">
        <v>89</v>
      </c>
      <c r="H19710" t="s">
        <v>93</v>
      </c>
    </row>
    <row r="19711" spans="1:8" x14ac:dyDescent="0.25">
      <c r="A19711" t="s">
        <v>554</v>
      </c>
      <c r="B19711" t="s">
        <v>1525</v>
      </c>
      <c r="C19711" t="s">
        <v>89</v>
      </c>
      <c r="D19711" t="s">
        <v>89</v>
      </c>
      <c r="E19711" t="s">
        <v>1218</v>
      </c>
      <c r="F19711" t="s">
        <v>89</v>
      </c>
      <c r="G19711" t="s">
        <v>89</v>
      </c>
      <c r="H19711" t="s">
        <v>93</v>
      </c>
    </row>
    <row r="19712" spans="1:8" x14ac:dyDescent="0.25">
      <c r="A19712" t="s">
        <v>554</v>
      </c>
      <c r="B19712" t="s">
        <v>1122</v>
      </c>
      <c r="C19712" t="s">
        <v>89</v>
      </c>
      <c r="D19712" t="s">
        <v>89</v>
      </c>
      <c r="E19712" t="s">
        <v>1196</v>
      </c>
      <c r="F19712" t="s">
        <v>89</v>
      </c>
      <c r="G19712" t="s">
        <v>89</v>
      </c>
      <c r="H19712" t="s">
        <v>93</v>
      </c>
    </row>
    <row r="19713" spans="1:8" x14ac:dyDescent="0.25">
      <c r="A19713" t="s">
        <v>554</v>
      </c>
      <c r="B19713" t="s">
        <v>1124</v>
      </c>
      <c r="C19713" t="s">
        <v>89</v>
      </c>
      <c r="D19713" t="s">
        <v>89</v>
      </c>
      <c r="E19713" t="s">
        <v>1196</v>
      </c>
      <c r="F19713" t="s">
        <v>89</v>
      </c>
      <c r="G19713" t="s">
        <v>89</v>
      </c>
      <c r="H19713" t="s">
        <v>93</v>
      </c>
    </row>
    <row r="19714" spans="1:8" x14ac:dyDescent="0.25">
      <c r="A19714" t="s">
        <v>554</v>
      </c>
      <c r="B19714" t="s">
        <v>1266</v>
      </c>
      <c r="C19714" t="s">
        <v>89</v>
      </c>
      <c r="D19714" t="s">
        <v>89</v>
      </c>
      <c r="E19714" t="s">
        <v>1196</v>
      </c>
      <c r="F19714" t="s">
        <v>89</v>
      </c>
      <c r="G19714" t="s">
        <v>89</v>
      </c>
      <c r="H19714" t="s">
        <v>93</v>
      </c>
    </row>
    <row r="19715" spans="1:8" x14ac:dyDescent="0.25">
      <c r="A19715" t="s">
        <v>554</v>
      </c>
      <c r="B19715" t="s">
        <v>1490</v>
      </c>
      <c r="C19715" t="s">
        <v>89</v>
      </c>
      <c r="D19715" t="s">
        <v>89</v>
      </c>
      <c r="E19715" t="s">
        <v>1131</v>
      </c>
      <c r="F19715" t="s">
        <v>89</v>
      </c>
      <c r="G19715" t="s">
        <v>89</v>
      </c>
      <c r="H19715" t="s">
        <v>93</v>
      </c>
    </row>
    <row r="19716" spans="1:8" x14ac:dyDescent="0.25">
      <c r="A19716" t="s">
        <v>554</v>
      </c>
      <c r="B19716" t="s">
        <v>1200</v>
      </c>
      <c r="C19716" t="s">
        <v>89</v>
      </c>
      <c r="D19716" t="s">
        <v>89</v>
      </c>
      <c r="E19716" t="s">
        <v>1129</v>
      </c>
      <c r="F19716" t="s">
        <v>89</v>
      </c>
      <c r="G19716" t="s">
        <v>89</v>
      </c>
      <c r="H19716" t="s">
        <v>93</v>
      </c>
    </row>
    <row r="19717" spans="1:8" x14ac:dyDescent="0.25">
      <c r="A19717" t="s">
        <v>554</v>
      </c>
      <c r="B19717" t="s">
        <v>1130</v>
      </c>
      <c r="C19717" t="s">
        <v>89</v>
      </c>
      <c r="D19717" t="s">
        <v>89</v>
      </c>
      <c r="E19717" t="s">
        <v>1131</v>
      </c>
      <c r="F19717" t="s">
        <v>89</v>
      </c>
      <c r="G19717" t="s">
        <v>89</v>
      </c>
      <c r="H19717" t="s">
        <v>93</v>
      </c>
    </row>
    <row r="19718" spans="1:8" x14ac:dyDescent="0.25">
      <c r="A19718" t="s">
        <v>554</v>
      </c>
      <c r="B19718" t="s">
        <v>1132</v>
      </c>
      <c r="C19718" t="s">
        <v>89</v>
      </c>
      <c r="D19718" t="s">
        <v>89</v>
      </c>
      <c r="E19718" t="s">
        <v>1286</v>
      </c>
      <c r="F19718" t="s">
        <v>89</v>
      </c>
      <c r="G19718" t="s">
        <v>89</v>
      </c>
      <c r="H19718" t="s">
        <v>93</v>
      </c>
    </row>
    <row r="19719" spans="1:8" x14ac:dyDescent="0.25">
      <c r="A19719" t="s">
        <v>554</v>
      </c>
      <c r="B19719" t="s">
        <v>1268</v>
      </c>
      <c r="C19719" t="s">
        <v>89</v>
      </c>
      <c r="D19719" t="s">
        <v>89</v>
      </c>
      <c r="E19719" t="s">
        <v>1235</v>
      </c>
      <c r="F19719" t="s">
        <v>89</v>
      </c>
      <c r="G19719" t="s">
        <v>89</v>
      </c>
      <c r="H19719" t="s">
        <v>93</v>
      </c>
    </row>
    <row r="19720" spans="1:8" x14ac:dyDescent="0.25">
      <c r="A19720" t="s">
        <v>554</v>
      </c>
      <c r="B19720" t="s">
        <v>1530</v>
      </c>
      <c r="C19720" t="s">
        <v>89</v>
      </c>
      <c r="D19720" t="s">
        <v>89</v>
      </c>
      <c r="E19720" t="s">
        <v>1235</v>
      </c>
      <c r="F19720" t="s">
        <v>89</v>
      </c>
      <c r="G19720" t="s">
        <v>89</v>
      </c>
      <c r="H19720" t="s">
        <v>93</v>
      </c>
    </row>
    <row r="19721" spans="1:8" x14ac:dyDescent="0.25">
      <c r="A19721" t="s">
        <v>554</v>
      </c>
      <c r="B19721" t="s">
        <v>6195</v>
      </c>
      <c r="C19721" t="s">
        <v>89</v>
      </c>
      <c r="D19721" t="s">
        <v>89</v>
      </c>
      <c r="E19721" t="s">
        <v>1235</v>
      </c>
      <c r="F19721" t="s">
        <v>89</v>
      </c>
      <c r="G19721" t="s">
        <v>89</v>
      </c>
      <c r="H19721" t="s">
        <v>93</v>
      </c>
    </row>
    <row r="19722" spans="1:8" x14ac:dyDescent="0.25">
      <c r="A19722" t="s">
        <v>554</v>
      </c>
      <c r="B19722" t="s">
        <v>1415</v>
      </c>
      <c r="C19722" t="s">
        <v>89</v>
      </c>
      <c r="D19722" t="s">
        <v>89</v>
      </c>
      <c r="E19722" t="s">
        <v>1235</v>
      </c>
      <c r="F19722" t="s">
        <v>89</v>
      </c>
      <c r="G19722" t="s">
        <v>89</v>
      </c>
      <c r="H19722" t="s">
        <v>93</v>
      </c>
    </row>
    <row r="19723" spans="1:8" x14ac:dyDescent="0.25">
      <c r="A19723" t="s">
        <v>554</v>
      </c>
      <c r="B19723" t="s">
        <v>3262</v>
      </c>
      <c r="C19723" t="s">
        <v>89</v>
      </c>
      <c r="D19723" t="s">
        <v>89</v>
      </c>
      <c r="E19723" t="s">
        <v>1218</v>
      </c>
      <c r="F19723" t="s">
        <v>89</v>
      </c>
      <c r="G19723" t="s">
        <v>89</v>
      </c>
      <c r="H19723" t="s">
        <v>93</v>
      </c>
    </row>
    <row r="19724" spans="1:8" x14ac:dyDescent="0.25">
      <c r="A19724" t="s">
        <v>554</v>
      </c>
      <c r="B19724" t="s">
        <v>14168</v>
      </c>
      <c r="C19724" t="s">
        <v>89</v>
      </c>
      <c r="D19724" t="s">
        <v>89</v>
      </c>
      <c r="E19724" t="s">
        <v>1166</v>
      </c>
      <c r="F19724" t="s">
        <v>89</v>
      </c>
      <c r="G19724" t="s">
        <v>89</v>
      </c>
      <c r="H19724" t="s">
        <v>93</v>
      </c>
    </row>
    <row r="19725" spans="1:8" x14ac:dyDescent="0.25">
      <c r="A19725" t="s">
        <v>554</v>
      </c>
      <c r="B19725" t="s">
        <v>14169</v>
      </c>
      <c r="C19725" t="s">
        <v>89</v>
      </c>
      <c r="D19725" t="s">
        <v>89</v>
      </c>
      <c r="E19725" t="s">
        <v>1582</v>
      </c>
      <c r="F19725" t="s">
        <v>89</v>
      </c>
      <c r="G19725" t="s">
        <v>89</v>
      </c>
      <c r="H19725" t="s">
        <v>93</v>
      </c>
    </row>
    <row r="19726" spans="1:8" x14ac:dyDescent="0.25">
      <c r="A19726" t="s">
        <v>554</v>
      </c>
      <c r="B19726" t="s">
        <v>14170</v>
      </c>
      <c r="C19726" t="s">
        <v>89</v>
      </c>
      <c r="D19726" t="s">
        <v>89</v>
      </c>
      <c r="E19726" t="s">
        <v>1298</v>
      </c>
      <c r="F19726" t="s">
        <v>89</v>
      </c>
      <c r="G19726" t="s">
        <v>89</v>
      </c>
      <c r="H19726" t="s">
        <v>93</v>
      </c>
    </row>
    <row r="19727" spans="1:8" x14ac:dyDescent="0.25">
      <c r="A19727" t="s">
        <v>554</v>
      </c>
      <c r="B19727" t="s">
        <v>14171</v>
      </c>
      <c r="C19727" t="s">
        <v>89</v>
      </c>
      <c r="D19727" t="s">
        <v>89</v>
      </c>
      <c r="E19727" t="s">
        <v>1873</v>
      </c>
      <c r="F19727" t="s">
        <v>89</v>
      </c>
      <c r="G19727" t="s">
        <v>89</v>
      </c>
      <c r="H19727" t="s">
        <v>93</v>
      </c>
    </row>
    <row r="19728" spans="1:8" x14ac:dyDescent="0.25">
      <c r="A19728" t="s">
        <v>554</v>
      </c>
      <c r="B19728" t="s">
        <v>14172</v>
      </c>
      <c r="C19728" t="s">
        <v>89</v>
      </c>
      <c r="D19728" t="s">
        <v>89</v>
      </c>
      <c r="E19728" t="s">
        <v>1221</v>
      </c>
      <c r="F19728" t="s">
        <v>89</v>
      </c>
      <c r="G19728" t="s">
        <v>89</v>
      </c>
      <c r="H19728" t="s">
        <v>93</v>
      </c>
    </row>
    <row r="19729" spans="1:8" x14ac:dyDescent="0.25">
      <c r="A19729" t="s">
        <v>554</v>
      </c>
      <c r="B19729" t="s">
        <v>14173</v>
      </c>
      <c r="C19729" t="s">
        <v>89</v>
      </c>
      <c r="D19729" t="s">
        <v>89</v>
      </c>
      <c r="E19729" t="s">
        <v>1221</v>
      </c>
      <c r="F19729" t="s">
        <v>89</v>
      </c>
      <c r="G19729" t="s">
        <v>89</v>
      </c>
      <c r="H19729" t="s">
        <v>93</v>
      </c>
    </row>
    <row r="19730" spans="1:8" x14ac:dyDescent="0.25">
      <c r="A19730" t="s">
        <v>554</v>
      </c>
      <c r="B19730" t="s">
        <v>14174</v>
      </c>
      <c r="C19730" t="s">
        <v>89</v>
      </c>
      <c r="D19730" t="s">
        <v>89</v>
      </c>
      <c r="E19730" t="s">
        <v>1100</v>
      </c>
      <c r="F19730" t="s">
        <v>89</v>
      </c>
      <c r="G19730" t="s">
        <v>89</v>
      </c>
      <c r="H19730" t="s">
        <v>93</v>
      </c>
    </row>
    <row r="19731" spans="1:8" x14ac:dyDescent="0.25">
      <c r="A19731" t="s">
        <v>554</v>
      </c>
      <c r="B19731" t="s">
        <v>14175</v>
      </c>
      <c r="C19731" t="s">
        <v>89</v>
      </c>
      <c r="D19731" t="s">
        <v>89</v>
      </c>
      <c r="E19731" t="s">
        <v>1105</v>
      </c>
      <c r="F19731" t="s">
        <v>89</v>
      </c>
      <c r="G19731" t="s">
        <v>89</v>
      </c>
      <c r="H19731" t="s">
        <v>93</v>
      </c>
    </row>
    <row r="19732" spans="1:8" x14ac:dyDescent="0.25">
      <c r="A19732" t="s">
        <v>554</v>
      </c>
      <c r="B19732" t="s">
        <v>6102</v>
      </c>
      <c r="C19732" t="s">
        <v>89</v>
      </c>
      <c r="D19732" t="s">
        <v>89</v>
      </c>
      <c r="E19732" t="s">
        <v>1093</v>
      </c>
      <c r="F19732" t="s">
        <v>89</v>
      </c>
      <c r="G19732" t="s">
        <v>89</v>
      </c>
      <c r="H19732" t="s">
        <v>93</v>
      </c>
    </row>
    <row r="19733" spans="1:8" x14ac:dyDescent="0.25">
      <c r="A19733" t="s">
        <v>554</v>
      </c>
      <c r="B19733" t="s">
        <v>1138</v>
      </c>
      <c r="C19733" t="s">
        <v>89</v>
      </c>
      <c r="D19733" t="s">
        <v>89</v>
      </c>
      <c r="E19733" t="s">
        <v>1139</v>
      </c>
      <c r="F19733" t="s">
        <v>89</v>
      </c>
      <c r="G19733" t="s">
        <v>89</v>
      </c>
      <c r="H19733" t="s">
        <v>93</v>
      </c>
    </row>
    <row r="19734" spans="1:8" x14ac:dyDescent="0.25">
      <c r="A19734" t="s">
        <v>556</v>
      </c>
      <c r="B19734" t="s">
        <v>14096</v>
      </c>
      <c r="C19734" t="s">
        <v>89</v>
      </c>
      <c r="D19734" t="s">
        <v>14097</v>
      </c>
      <c r="E19734" t="s">
        <v>4617</v>
      </c>
      <c r="F19734" t="s">
        <v>89</v>
      </c>
      <c r="G19734" t="s">
        <v>89</v>
      </c>
      <c r="H19734" t="s">
        <v>93</v>
      </c>
    </row>
    <row r="19735" spans="1:8" x14ac:dyDescent="0.25">
      <c r="A19735" t="s">
        <v>556</v>
      </c>
      <c r="B19735" t="s">
        <v>1533</v>
      </c>
      <c r="C19735" t="s">
        <v>89</v>
      </c>
      <c r="D19735" t="s">
        <v>14098</v>
      </c>
      <c r="E19735" t="s">
        <v>1100</v>
      </c>
      <c r="F19735" t="s">
        <v>89</v>
      </c>
      <c r="G19735" t="s">
        <v>89</v>
      </c>
      <c r="H19735" t="s">
        <v>93</v>
      </c>
    </row>
    <row r="19736" spans="1:8" x14ac:dyDescent="0.25">
      <c r="A19736" t="s">
        <v>556</v>
      </c>
      <c r="B19736" t="s">
        <v>1531</v>
      </c>
      <c r="C19736" t="s">
        <v>89</v>
      </c>
      <c r="D19736" t="s">
        <v>14098</v>
      </c>
      <c r="E19736" t="s">
        <v>1135</v>
      </c>
      <c r="F19736" t="s">
        <v>89</v>
      </c>
      <c r="G19736" t="s">
        <v>89</v>
      </c>
      <c r="H19736" t="s">
        <v>93</v>
      </c>
    </row>
    <row r="19737" spans="1:8" x14ac:dyDescent="0.25">
      <c r="A19737" t="s">
        <v>556</v>
      </c>
      <c r="B19737" t="s">
        <v>1456</v>
      </c>
      <c r="C19737" t="s">
        <v>89</v>
      </c>
      <c r="D19737" t="s">
        <v>14099</v>
      </c>
      <c r="E19737" t="s">
        <v>1093</v>
      </c>
      <c r="F19737" t="s">
        <v>89</v>
      </c>
      <c r="G19737" t="s">
        <v>89</v>
      </c>
      <c r="H19737" t="s">
        <v>93</v>
      </c>
    </row>
    <row r="19738" spans="1:8" x14ac:dyDescent="0.25">
      <c r="A19738" t="s">
        <v>556</v>
      </c>
      <c r="B19738" t="s">
        <v>14114</v>
      </c>
      <c r="C19738" t="s">
        <v>89</v>
      </c>
      <c r="D19738" t="s">
        <v>14115</v>
      </c>
      <c r="E19738" t="s">
        <v>1142</v>
      </c>
      <c r="F19738" t="s">
        <v>89</v>
      </c>
      <c r="G19738" t="s">
        <v>89</v>
      </c>
      <c r="H19738" t="s">
        <v>93</v>
      </c>
    </row>
    <row r="19739" spans="1:8" x14ac:dyDescent="0.25">
      <c r="A19739" t="s">
        <v>556</v>
      </c>
      <c r="B19739" t="s">
        <v>14096</v>
      </c>
      <c r="C19739" t="s">
        <v>89</v>
      </c>
      <c r="D19739" t="s">
        <v>14097</v>
      </c>
      <c r="E19739" t="s">
        <v>4617</v>
      </c>
      <c r="F19739" t="s">
        <v>89</v>
      </c>
      <c r="G19739" t="s">
        <v>89</v>
      </c>
      <c r="H19739" t="s">
        <v>93</v>
      </c>
    </row>
    <row r="19740" spans="1:8" x14ac:dyDescent="0.25">
      <c r="A19740" t="s">
        <v>556</v>
      </c>
      <c r="B19740" t="s">
        <v>14106</v>
      </c>
      <c r="C19740" t="s">
        <v>89</v>
      </c>
      <c r="D19740" t="s">
        <v>14107</v>
      </c>
      <c r="E19740" t="s">
        <v>14108</v>
      </c>
      <c r="F19740" t="s">
        <v>89</v>
      </c>
      <c r="G19740" t="s">
        <v>89</v>
      </c>
      <c r="H19740" t="s">
        <v>93</v>
      </c>
    </row>
    <row r="19741" spans="1:8" x14ac:dyDescent="0.25">
      <c r="A19741" t="s">
        <v>556</v>
      </c>
      <c r="B19741" t="s">
        <v>14103</v>
      </c>
      <c r="C19741" t="s">
        <v>89</v>
      </c>
      <c r="D19741" t="s">
        <v>14104</v>
      </c>
      <c r="E19741" t="s">
        <v>14105</v>
      </c>
      <c r="F19741" t="s">
        <v>89</v>
      </c>
      <c r="G19741" t="s">
        <v>89</v>
      </c>
      <c r="H19741" t="s">
        <v>93</v>
      </c>
    </row>
    <row r="19742" spans="1:8" x14ac:dyDescent="0.25">
      <c r="A19742" t="s">
        <v>556</v>
      </c>
      <c r="B19742" t="s">
        <v>14109</v>
      </c>
      <c r="C19742" t="s">
        <v>89</v>
      </c>
      <c r="D19742" t="s">
        <v>14110</v>
      </c>
      <c r="E19742" t="s">
        <v>1160</v>
      </c>
      <c r="F19742" t="s">
        <v>89</v>
      </c>
      <c r="G19742" t="s">
        <v>89</v>
      </c>
      <c r="H19742" t="s">
        <v>93</v>
      </c>
    </row>
    <row r="19743" spans="1:8" x14ac:dyDescent="0.25">
      <c r="A19743" t="s">
        <v>556</v>
      </c>
      <c r="B19743" t="s">
        <v>14100</v>
      </c>
      <c r="C19743" t="s">
        <v>89</v>
      </c>
      <c r="D19743" t="s">
        <v>14101</v>
      </c>
      <c r="E19743" t="s">
        <v>1401</v>
      </c>
      <c r="F19743" t="s">
        <v>89</v>
      </c>
      <c r="G19743" t="s">
        <v>89</v>
      </c>
      <c r="H19743" t="s">
        <v>93</v>
      </c>
    </row>
    <row r="19744" spans="1:8" x14ac:dyDescent="0.25">
      <c r="A19744" t="s">
        <v>556</v>
      </c>
      <c r="B19744" t="s">
        <v>6313</v>
      </c>
      <c r="C19744" t="s">
        <v>89</v>
      </c>
      <c r="D19744" t="s">
        <v>14111</v>
      </c>
      <c r="E19744" t="s">
        <v>1115</v>
      </c>
      <c r="F19744" t="s">
        <v>89</v>
      </c>
      <c r="G19744" t="s">
        <v>89</v>
      </c>
      <c r="H19744" t="s">
        <v>93</v>
      </c>
    </row>
    <row r="19745" spans="1:8" x14ac:dyDescent="0.25">
      <c r="A19745" t="s">
        <v>556</v>
      </c>
      <c r="B19745" t="s">
        <v>14112</v>
      </c>
      <c r="C19745" t="s">
        <v>89</v>
      </c>
      <c r="D19745" t="s">
        <v>14113</v>
      </c>
      <c r="E19745" t="s">
        <v>1105</v>
      </c>
      <c r="F19745" t="s">
        <v>89</v>
      </c>
      <c r="G19745" t="s">
        <v>89</v>
      </c>
      <c r="H19745" t="s">
        <v>93</v>
      </c>
    </row>
    <row r="19746" spans="1:8" x14ac:dyDescent="0.25">
      <c r="A19746" t="s">
        <v>556</v>
      </c>
      <c r="B19746" t="s">
        <v>14114</v>
      </c>
      <c r="C19746" t="s">
        <v>89</v>
      </c>
      <c r="D19746" t="s">
        <v>14115</v>
      </c>
      <c r="E19746" t="s">
        <v>1142</v>
      </c>
      <c r="F19746" t="s">
        <v>89</v>
      </c>
      <c r="G19746" t="s">
        <v>89</v>
      </c>
      <c r="H19746" t="s">
        <v>93</v>
      </c>
    </row>
    <row r="19747" spans="1:8" x14ac:dyDescent="0.25">
      <c r="A19747" t="s">
        <v>556</v>
      </c>
      <c r="B19747" t="s">
        <v>14116</v>
      </c>
      <c r="C19747" t="s">
        <v>89</v>
      </c>
      <c r="D19747" t="s">
        <v>14117</v>
      </c>
      <c r="E19747" t="s">
        <v>1164</v>
      </c>
      <c r="F19747" t="s">
        <v>89</v>
      </c>
      <c r="G19747" t="s">
        <v>89</v>
      </c>
      <c r="H19747" t="s">
        <v>93</v>
      </c>
    </row>
    <row r="19748" spans="1:8" x14ac:dyDescent="0.25">
      <c r="A19748" t="s">
        <v>556</v>
      </c>
      <c r="B19748" t="s">
        <v>14118</v>
      </c>
      <c r="C19748" t="s">
        <v>89</v>
      </c>
      <c r="D19748" t="s">
        <v>14119</v>
      </c>
      <c r="E19748" t="s">
        <v>1265</v>
      </c>
      <c r="F19748" t="s">
        <v>89</v>
      </c>
      <c r="G19748" t="s">
        <v>89</v>
      </c>
      <c r="H19748" t="s">
        <v>93</v>
      </c>
    </row>
    <row r="19749" spans="1:8" x14ac:dyDescent="0.25">
      <c r="A19749" t="s">
        <v>556</v>
      </c>
      <c r="B19749" t="s">
        <v>14120</v>
      </c>
      <c r="C19749" t="s">
        <v>89</v>
      </c>
      <c r="D19749" t="s">
        <v>14121</v>
      </c>
      <c r="E19749" t="s">
        <v>1180</v>
      </c>
      <c r="F19749" t="s">
        <v>89</v>
      </c>
      <c r="G19749" t="s">
        <v>89</v>
      </c>
      <c r="H19749" t="s">
        <v>93</v>
      </c>
    </row>
    <row r="19750" spans="1:8" x14ac:dyDescent="0.25">
      <c r="A19750" t="s">
        <v>556</v>
      </c>
      <c r="B19750" t="s">
        <v>6164</v>
      </c>
      <c r="C19750" t="s">
        <v>89</v>
      </c>
      <c r="D19750" t="s">
        <v>14124</v>
      </c>
      <c r="E19750" t="s">
        <v>2169</v>
      </c>
      <c r="F19750" t="s">
        <v>89</v>
      </c>
      <c r="G19750" t="s">
        <v>89</v>
      </c>
      <c r="H19750" t="s">
        <v>93</v>
      </c>
    </row>
    <row r="19751" spans="1:8" x14ac:dyDescent="0.25">
      <c r="A19751" t="s">
        <v>556</v>
      </c>
      <c r="B19751" t="s">
        <v>14125</v>
      </c>
      <c r="C19751" t="s">
        <v>89</v>
      </c>
      <c r="D19751" t="s">
        <v>14126</v>
      </c>
      <c r="E19751" t="s">
        <v>2837</v>
      </c>
      <c r="F19751" t="s">
        <v>89</v>
      </c>
      <c r="G19751" t="s">
        <v>89</v>
      </c>
      <c r="H19751" t="s">
        <v>93</v>
      </c>
    </row>
    <row r="19752" spans="1:8" x14ac:dyDescent="0.25">
      <c r="A19752" t="s">
        <v>556</v>
      </c>
      <c r="B19752" t="s">
        <v>14176</v>
      </c>
      <c r="C19752" t="s">
        <v>89</v>
      </c>
      <c r="D19752" t="s">
        <v>14177</v>
      </c>
      <c r="E19752" t="s">
        <v>2969</v>
      </c>
      <c r="F19752" t="s">
        <v>89</v>
      </c>
      <c r="G19752" t="s">
        <v>89</v>
      </c>
      <c r="H19752" t="s">
        <v>93</v>
      </c>
    </row>
    <row r="19753" spans="1:8" x14ac:dyDescent="0.25">
      <c r="A19753" t="s">
        <v>556</v>
      </c>
      <c r="B19753" t="s">
        <v>6166</v>
      </c>
      <c r="C19753" t="s">
        <v>89</v>
      </c>
      <c r="D19753" t="s">
        <v>14127</v>
      </c>
      <c r="E19753" t="s">
        <v>1582</v>
      </c>
      <c r="F19753" t="s">
        <v>89</v>
      </c>
      <c r="G19753" t="s">
        <v>89</v>
      </c>
      <c r="H19753" t="s">
        <v>93</v>
      </c>
    </row>
    <row r="19754" spans="1:8" x14ac:dyDescent="0.25">
      <c r="A19754" t="s">
        <v>556</v>
      </c>
      <c r="B19754" t="s">
        <v>14128</v>
      </c>
      <c r="C19754" t="s">
        <v>89</v>
      </c>
      <c r="D19754" t="s">
        <v>14129</v>
      </c>
      <c r="E19754" t="s">
        <v>1401</v>
      </c>
      <c r="F19754" t="s">
        <v>89</v>
      </c>
      <c r="G19754" t="s">
        <v>89</v>
      </c>
      <c r="H19754" t="s">
        <v>93</v>
      </c>
    </row>
    <row r="19755" spans="1:8" x14ac:dyDescent="0.25">
      <c r="A19755" t="s">
        <v>556</v>
      </c>
      <c r="B19755" t="s">
        <v>14130</v>
      </c>
      <c r="C19755" t="s">
        <v>89</v>
      </c>
      <c r="D19755" t="s">
        <v>14131</v>
      </c>
      <c r="E19755" t="s">
        <v>6217</v>
      </c>
      <c r="F19755" t="s">
        <v>89</v>
      </c>
      <c r="G19755" t="s">
        <v>89</v>
      </c>
      <c r="H19755" t="s">
        <v>93</v>
      </c>
    </row>
    <row r="19756" spans="1:8" x14ac:dyDescent="0.25">
      <c r="A19756" t="s">
        <v>556</v>
      </c>
      <c r="B19756" t="s">
        <v>14132</v>
      </c>
      <c r="C19756" t="s">
        <v>89</v>
      </c>
      <c r="D19756" t="s">
        <v>14133</v>
      </c>
      <c r="E19756" t="s">
        <v>1569</v>
      </c>
      <c r="F19756" t="s">
        <v>89</v>
      </c>
      <c r="G19756" t="s">
        <v>89</v>
      </c>
      <c r="H19756" t="s">
        <v>93</v>
      </c>
    </row>
    <row r="19757" spans="1:8" x14ac:dyDescent="0.25">
      <c r="A19757" t="s">
        <v>556</v>
      </c>
      <c r="B19757" t="s">
        <v>14134</v>
      </c>
      <c r="C19757" t="s">
        <v>89</v>
      </c>
      <c r="D19757" t="s">
        <v>14135</v>
      </c>
      <c r="E19757" t="s">
        <v>1859</v>
      </c>
      <c r="F19757" t="s">
        <v>89</v>
      </c>
      <c r="G19757" t="s">
        <v>89</v>
      </c>
      <c r="H19757" t="s">
        <v>93</v>
      </c>
    </row>
    <row r="19758" spans="1:8" x14ac:dyDescent="0.25">
      <c r="A19758" t="s">
        <v>556</v>
      </c>
      <c r="B19758" t="s">
        <v>14136</v>
      </c>
      <c r="C19758" t="s">
        <v>89</v>
      </c>
      <c r="D19758" t="s">
        <v>14137</v>
      </c>
      <c r="E19758" t="s">
        <v>5261</v>
      </c>
      <c r="F19758" t="s">
        <v>89</v>
      </c>
      <c r="G19758" t="s">
        <v>89</v>
      </c>
      <c r="H19758" t="s">
        <v>93</v>
      </c>
    </row>
    <row r="19759" spans="1:8" x14ac:dyDescent="0.25">
      <c r="A19759" t="s">
        <v>556</v>
      </c>
      <c r="B19759" t="s">
        <v>14138</v>
      </c>
      <c r="C19759" t="s">
        <v>89</v>
      </c>
      <c r="D19759" t="s">
        <v>14139</v>
      </c>
      <c r="E19759" t="s">
        <v>7886</v>
      </c>
      <c r="F19759" t="s">
        <v>89</v>
      </c>
      <c r="G19759" t="s">
        <v>89</v>
      </c>
      <c r="H19759" t="s">
        <v>93</v>
      </c>
    </row>
    <row r="19760" spans="1:8" x14ac:dyDescent="0.25">
      <c r="A19760" t="s">
        <v>556</v>
      </c>
      <c r="B19760" t="s">
        <v>14140</v>
      </c>
      <c r="C19760" t="s">
        <v>89</v>
      </c>
      <c r="D19760" t="s">
        <v>14141</v>
      </c>
      <c r="E19760" t="s">
        <v>3024</v>
      </c>
      <c r="F19760" t="s">
        <v>89</v>
      </c>
      <c r="G19760" t="s">
        <v>89</v>
      </c>
      <c r="H19760" t="s">
        <v>93</v>
      </c>
    </row>
    <row r="19761" spans="1:8" x14ac:dyDescent="0.25">
      <c r="A19761" t="s">
        <v>556</v>
      </c>
      <c r="B19761" t="s">
        <v>14142</v>
      </c>
      <c r="C19761" t="s">
        <v>89</v>
      </c>
      <c r="D19761" t="s">
        <v>14143</v>
      </c>
      <c r="E19761" t="s">
        <v>3243</v>
      </c>
      <c r="F19761" t="s">
        <v>89</v>
      </c>
      <c r="G19761" t="s">
        <v>89</v>
      </c>
      <c r="H19761" t="s">
        <v>93</v>
      </c>
    </row>
    <row r="19762" spans="1:8" x14ac:dyDescent="0.25">
      <c r="A19762" t="s">
        <v>556</v>
      </c>
      <c r="B19762" t="s">
        <v>14144</v>
      </c>
      <c r="C19762" t="s">
        <v>89</v>
      </c>
      <c r="D19762" t="s">
        <v>14145</v>
      </c>
      <c r="E19762" t="s">
        <v>6466</v>
      </c>
      <c r="F19762" t="s">
        <v>89</v>
      </c>
      <c r="G19762" t="s">
        <v>89</v>
      </c>
      <c r="H19762" t="s">
        <v>93</v>
      </c>
    </row>
    <row r="19763" spans="1:8" x14ac:dyDescent="0.25">
      <c r="A19763" t="s">
        <v>556</v>
      </c>
      <c r="B19763" t="s">
        <v>14146</v>
      </c>
      <c r="C19763" t="s">
        <v>89</v>
      </c>
      <c r="D19763" t="s">
        <v>14147</v>
      </c>
      <c r="E19763" t="s">
        <v>14148</v>
      </c>
      <c r="F19763" t="s">
        <v>89</v>
      </c>
      <c r="G19763" t="s">
        <v>89</v>
      </c>
      <c r="H19763" t="s">
        <v>93</v>
      </c>
    </row>
    <row r="19764" spans="1:8" x14ac:dyDescent="0.25">
      <c r="A19764" t="s">
        <v>556</v>
      </c>
      <c r="B19764" t="s">
        <v>14149</v>
      </c>
      <c r="C19764" t="s">
        <v>89</v>
      </c>
      <c r="D19764" t="s">
        <v>10865</v>
      </c>
      <c r="E19764" t="s">
        <v>2992</v>
      </c>
      <c r="F19764" t="s">
        <v>89</v>
      </c>
      <c r="G19764" t="s">
        <v>89</v>
      </c>
      <c r="H19764" t="s">
        <v>93</v>
      </c>
    </row>
    <row r="19765" spans="1:8" x14ac:dyDescent="0.25">
      <c r="A19765" t="s">
        <v>556</v>
      </c>
      <c r="B19765" t="s">
        <v>14150</v>
      </c>
      <c r="C19765" t="s">
        <v>89</v>
      </c>
      <c r="D19765" t="s">
        <v>14151</v>
      </c>
      <c r="E19765" t="s">
        <v>8731</v>
      </c>
      <c r="F19765" t="s">
        <v>89</v>
      </c>
      <c r="G19765" t="s">
        <v>89</v>
      </c>
      <c r="H19765" t="s">
        <v>93</v>
      </c>
    </row>
    <row r="19766" spans="1:8" x14ac:dyDescent="0.25">
      <c r="A19766" t="s">
        <v>556</v>
      </c>
      <c r="B19766" t="s">
        <v>14152</v>
      </c>
      <c r="C19766" t="s">
        <v>89</v>
      </c>
      <c r="D19766" t="s">
        <v>14153</v>
      </c>
      <c r="E19766" t="s">
        <v>2020</v>
      </c>
      <c r="F19766" t="s">
        <v>89</v>
      </c>
      <c r="G19766" t="s">
        <v>89</v>
      </c>
      <c r="H19766" t="s">
        <v>93</v>
      </c>
    </row>
    <row r="19767" spans="1:8" x14ac:dyDescent="0.25">
      <c r="A19767" t="s">
        <v>556</v>
      </c>
      <c r="B19767" t="s">
        <v>14154</v>
      </c>
      <c r="C19767" t="s">
        <v>89</v>
      </c>
      <c r="D19767" t="s">
        <v>14155</v>
      </c>
      <c r="E19767" t="s">
        <v>1904</v>
      </c>
      <c r="F19767" t="s">
        <v>89</v>
      </c>
      <c r="G19767" t="s">
        <v>89</v>
      </c>
      <c r="H19767" t="s">
        <v>93</v>
      </c>
    </row>
    <row r="19768" spans="1:8" x14ac:dyDescent="0.25">
      <c r="A19768" t="s">
        <v>556</v>
      </c>
      <c r="B19768" t="s">
        <v>14156</v>
      </c>
      <c r="C19768" t="s">
        <v>89</v>
      </c>
      <c r="D19768" t="s">
        <v>14157</v>
      </c>
      <c r="E19768" t="s">
        <v>14158</v>
      </c>
      <c r="F19768" t="s">
        <v>89</v>
      </c>
      <c r="G19768" t="s">
        <v>89</v>
      </c>
      <c r="H19768" t="s">
        <v>93</v>
      </c>
    </row>
    <row r="19769" spans="1:8" x14ac:dyDescent="0.25">
      <c r="A19769" t="s">
        <v>556</v>
      </c>
      <c r="B19769" t="s">
        <v>1531</v>
      </c>
      <c r="C19769" t="s">
        <v>89</v>
      </c>
      <c r="D19769" t="s">
        <v>14098</v>
      </c>
      <c r="E19769" t="s">
        <v>1135</v>
      </c>
      <c r="F19769" t="s">
        <v>89</v>
      </c>
      <c r="G19769" t="s">
        <v>89</v>
      </c>
      <c r="H19769" t="s">
        <v>93</v>
      </c>
    </row>
    <row r="19770" spans="1:8" x14ac:dyDescent="0.25">
      <c r="A19770" t="s">
        <v>556</v>
      </c>
      <c r="B19770" t="s">
        <v>1533</v>
      </c>
      <c r="C19770" t="s">
        <v>89</v>
      </c>
      <c r="D19770" t="s">
        <v>14098</v>
      </c>
      <c r="E19770" t="s">
        <v>1100</v>
      </c>
      <c r="F19770" t="s">
        <v>89</v>
      </c>
      <c r="G19770" t="s">
        <v>89</v>
      </c>
      <c r="H19770" t="s">
        <v>93</v>
      </c>
    </row>
    <row r="19771" spans="1:8" x14ac:dyDescent="0.25">
      <c r="A19771" t="s">
        <v>556</v>
      </c>
      <c r="B19771" t="s">
        <v>1456</v>
      </c>
      <c r="C19771" t="s">
        <v>89</v>
      </c>
      <c r="D19771" t="s">
        <v>14099</v>
      </c>
      <c r="E19771" t="s">
        <v>1093</v>
      </c>
      <c r="F19771" t="s">
        <v>89</v>
      </c>
      <c r="G19771" t="s">
        <v>89</v>
      </c>
      <c r="H19771" t="s">
        <v>93</v>
      </c>
    </row>
    <row r="19772" spans="1:8" x14ac:dyDescent="0.25">
      <c r="A19772" t="s">
        <v>556</v>
      </c>
      <c r="B19772" t="s">
        <v>1430</v>
      </c>
      <c r="C19772" t="s">
        <v>89</v>
      </c>
      <c r="D19772" t="s">
        <v>14159</v>
      </c>
      <c r="E19772" t="s">
        <v>1349</v>
      </c>
      <c r="F19772" t="s">
        <v>89</v>
      </c>
      <c r="G19772" t="s">
        <v>89</v>
      </c>
      <c r="H19772" t="s">
        <v>93</v>
      </c>
    </row>
    <row r="19773" spans="1:8" x14ac:dyDescent="0.25">
      <c r="A19773" t="s">
        <v>556</v>
      </c>
      <c r="B19773" t="s">
        <v>1486</v>
      </c>
      <c r="C19773" t="s">
        <v>89</v>
      </c>
      <c r="D19773" t="s">
        <v>14160</v>
      </c>
      <c r="E19773" t="s">
        <v>2837</v>
      </c>
      <c r="F19773" t="s">
        <v>89</v>
      </c>
      <c r="G19773" t="s">
        <v>89</v>
      </c>
      <c r="H19773" t="s">
        <v>93</v>
      </c>
    </row>
    <row r="19774" spans="1:8" x14ac:dyDescent="0.25">
      <c r="A19774" t="s">
        <v>556</v>
      </c>
      <c r="B19774" t="s">
        <v>1434</v>
      </c>
      <c r="C19774" t="s">
        <v>89</v>
      </c>
      <c r="D19774" t="s">
        <v>14161</v>
      </c>
      <c r="E19774" t="s">
        <v>1859</v>
      </c>
      <c r="F19774" t="s">
        <v>89</v>
      </c>
      <c r="G19774" t="s">
        <v>89</v>
      </c>
      <c r="H19774" t="s">
        <v>93</v>
      </c>
    </row>
    <row r="19775" spans="1:8" x14ac:dyDescent="0.25">
      <c r="A19775" t="s">
        <v>556</v>
      </c>
      <c r="B19775" t="s">
        <v>14162</v>
      </c>
      <c r="C19775" t="s">
        <v>89</v>
      </c>
      <c r="D19775" t="s">
        <v>89</v>
      </c>
      <c r="E19775" t="s">
        <v>1221</v>
      </c>
      <c r="F19775" t="s">
        <v>89</v>
      </c>
      <c r="G19775" t="s">
        <v>89</v>
      </c>
      <c r="H19775" t="s">
        <v>93</v>
      </c>
    </row>
    <row r="19776" spans="1:8" x14ac:dyDescent="0.25">
      <c r="A19776" t="s">
        <v>556</v>
      </c>
      <c r="B19776" t="s">
        <v>6350</v>
      </c>
      <c r="C19776" t="s">
        <v>89</v>
      </c>
      <c r="D19776" t="s">
        <v>89</v>
      </c>
      <c r="E19776" t="s">
        <v>1133</v>
      </c>
      <c r="F19776" t="s">
        <v>89</v>
      </c>
      <c r="G19776" t="s">
        <v>89</v>
      </c>
      <c r="H19776" t="s">
        <v>93</v>
      </c>
    </row>
    <row r="19777" spans="1:8" x14ac:dyDescent="0.25">
      <c r="A19777" t="s">
        <v>556</v>
      </c>
      <c r="B19777" t="s">
        <v>14163</v>
      </c>
      <c r="C19777" t="s">
        <v>89</v>
      </c>
      <c r="D19777" t="s">
        <v>89</v>
      </c>
      <c r="E19777" t="s">
        <v>1131</v>
      </c>
      <c r="F19777" t="s">
        <v>89</v>
      </c>
      <c r="G19777" t="s">
        <v>89</v>
      </c>
      <c r="H19777" t="s">
        <v>93</v>
      </c>
    </row>
    <row r="19778" spans="1:8" x14ac:dyDescent="0.25">
      <c r="A19778" t="s">
        <v>556</v>
      </c>
      <c r="B19778" t="s">
        <v>14178</v>
      </c>
      <c r="C19778" t="s">
        <v>89</v>
      </c>
      <c r="D19778" t="s">
        <v>89</v>
      </c>
      <c r="E19778" t="s">
        <v>1131</v>
      </c>
      <c r="F19778" t="s">
        <v>89</v>
      </c>
      <c r="G19778" t="s">
        <v>89</v>
      </c>
      <c r="H19778" t="s">
        <v>93</v>
      </c>
    </row>
    <row r="19779" spans="1:8" x14ac:dyDescent="0.25">
      <c r="A19779" t="s">
        <v>556</v>
      </c>
      <c r="B19779" t="s">
        <v>6142</v>
      </c>
      <c r="C19779" t="s">
        <v>89</v>
      </c>
      <c r="D19779" t="s">
        <v>14164</v>
      </c>
      <c r="E19779" t="s">
        <v>1335</v>
      </c>
      <c r="F19779" t="s">
        <v>89</v>
      </c>
      <c r="G19779" t="s">
        <v>89</v>
      </c>
      <c r="H19779" t="s">
        <v>93</v>
      </c>
    </row>
    <row r="19780" spans="1:8" x14ac:dyDescent="0.25">
      <c r="A19780" t="s">
        <v>556</v>
      </c>
      <c r="B19780" t="s">
        <v>14165</v>
      </c>
      <c r="C19780" t="s">
        <v>89</v>
      </c>
      <c r="D19780" t="s">
        <v>89</v>
      </c>
      <c r="E19780" t="s">
        <v>1135</v>
      </c>
      <c r="F19780" t="s">
        <v>89</v>
      </c>
      <c r="G19780" t="s">
        <v>89</v>
      </c>
      <c r="H19780" t="s">
        <v>93</v>
      </c>
    </row>
    <row r="19781" spans="1:8" x14ac:dyDescent="0.25">
      <c r="A19781" t="s">
        <v>556</v>
      </c>
      <c r="B19781" t="s">
        <v>6143</v>
      </c>
      <c r="C19781" t="s">
        <v>89</v>
      </c>
      <c r="D19781" t="s">
        <v>14164</v>
      </c>
      <c r="E19781" t="s">
        <v>1272</v>
      </c>
      <c r="F19781" t="s">
        <v>89</v>
      </c>
      <c r="G19781" t="s">
        <v>89</v>
      </c>
      <c r="H19781" t="s">
        <v>93</v>
      </c>
    </row>
    <row r="19782" spans="1:8" x14ac:dyDescent="0.25">
      <c r="A19782" t="s">
        <v>556</v>
      </c>
      <c r="B19782" t="s">
        <v>1526</v>
      </c>
      <c r="C19782" t="s">
        <v>89</v>
      </c>
      <c r="D19782" t="s">
        <v>89</v>
      </c>
      <c r="E19782" t="s">
        <v>1218</v>
      </c>
      <c r="F19782" t="s">
        <v>89</v>
      </c>
      <c r="G19782" t="s">
        <v>89</v>
      </c>
      <c r="H19782" t="s">
        <v>93</v>
      </c>
    </row>
    <row r="19783" spans="1:8" x14ac:dyDescent="0.25">
      <c r="A19783" t="s">
        <v>556</v>
      </c>
      <c r="B19783" t="s">
        <v>1525</v>
      </c>
      <c r="C19783" t="s">
        <v>89</v>
      </c>
      <c r="D19783" t="s">
        <v>89</v>
      </c>
      <c r="E19783" t="s">
        <v>1218</v>
      </c>
      <c r="F19783" t="s">
        <v>89</v>
      </c>
      <c r="G19783" t="s">
        <v>89</v>
      </c>
      <c r="H19783" t="s">
        <v>93</v>
      </c>
    </row>
    <row r="19784" spans="1:8" x14ac:dyDescent="0.25">
      <c r="A19784" t="s">
        <v>556</v>
      </c>
      <c r="B19784" t="s">
        <v>1124</v>
      </c>
      <c r="C19784" t="s">
        <v>89</v>
      </c>
      <c r="D19784" t="s">
        <v>89</v>
      </c>
      <c r="E19784" t="s">
        <v>1196</v>
      </c>
      <c r="F19784" t="s">
        <v>89</v>
      </c>
      <c r="G19784" t="s">
        <v>89</v>
      </c>
      <c r="H19784" t="s">
        <v>93</v>
      </c>
    </row>
    <row r="19785" spans="1:8" x14ac:dyDescent="0.25">
      <c r="A19785" t="s">
        <v>556</v>
      </c>
      <c r="B19785" t="s">
        <v>1266</v>
      </c>
      <c r="C19785" t="s">
        <v>89</v>
      </c>
      <c r="D19785" t="s">
        <v>89</v>
      </c>
      <c r="E19785" t="s">
        <v>1196</v>
      </c>
      <c r="F19785" t="s">
        <v>89</v>
      </c>
      <c r="G19785" t="s">
        <v>89</v>
      </c>
      <c r="H19785" t="s">
        <v>93</v>
      </c>
    </row>
    <row r="19786" spans="1:8" x14ac:dyDescent="0.25">
      <c r="A19786" t="s">
        <v>556</v>
      </c>
      <c r="B19786" t="s">
        <v>1490</v>
      </c>
      <c r="C19786" t="s">
        <v>89</v>
      </c>
      <c r="D19786" t="s">
        <v>89</v>
      </c>
      <c r="E19786" t="s">
        <v>1131</v>
      </c>
      <c r="F19786" t="s">
        <v>89</v>
      </c>
      <c r="G19786" t="s">
        <v>89</v>
      </c>
      <c r="H19786" t="s">
        <v>93</v>
      </c>
    </row>
    <row r="19787" spans="1:8" x14ac:dyDescent="0.25">
      <c r="A19787" t="s">
        <v>556</v>
      </c>
      <c r="B19787" t="s">
        <v>1200</v>
      </c>
      <c r="C19787" t="s">
        <v>89</v>
      </c>
      <c r="D19787" t="s">
        <v>89</v>
      </c>
      <c r="E19787" t="s">
        <v>1129</v>
      </c>
      <c r="F19787" t="s">
        <v>89</v>
      </c>
      <c r="G19787" t="s">
        <v>89</v>
      </c>
      <c r="H19787" t="s">
        <v>93</v>
      </c>
    </row>
    <row r="19788" spans="1:8" x14ac:dyDescent="0.25">
      <c r="A19788" t="s">
        <v>556</v>
      </c>
      <c r="B19788" t="s">
        <v>1130</v>
      </c>
      <c r="C19788" t="s">
        <v>89</v>
      </c>
      <c r="D19788" t="s">
        <v>89</v>
      </c>
      <c r="E19788" t="s">
        <v>1131</v>
      </c>
      <c r="F19788" t="s">
        <v>89</v>
      </c>
      <c r="G19788" t="s">
        <v>89</v>
      </c>
      <c r="H19788" t="s">
        <v>93</v>
      </c>
    </row>
    <row r="19789" spans="1:8" x14ac:dyDescent="0.25">
      <c r="A19789" t="s">
        <v>556</v>
      </c>
      <c r="B19789" t="s">
        <v>1132</v>
      </c>
      <c r="C19789" t="s">
        <v>89</v>
      </c>
      <c r="D19789" t="s">
        <v>89</v>
      </c>
      <c r="E19789" t="s">
        <v>1286</v>
      </c>
      <c r="F19789" t="s">
        <v>89</v>
      </c>
      <c r="G19789" t="s">
        <v>89</v>
      </c>
      <c r="H19789" t="s">
        <v>93</v>
      </c>
    </row>
    <row r="19790" spans="1:8" x14ac:dyDescent="0.25">
      <c r="A19790" t="s">
        <v>556</v>
      </c>
      <c r="B19790" t="s">
        <v>1269</v>
      </c>
      <c r="C19790" t="s">
        <v>89</v>
      </c>
      <c r="D19790" t="s">
        <v>89</v>
      </c>
      <c r="E19790" t="s">
        <v>1235</v>
      </c>
      <c r="F19790" t="s">
        <v>89</v>
      </c>
      <c r="G19790" t="s">
        <v>89</v>
      </c>
      <c r="H19790" t="s">
        <v>93</v>
      </c>
    </row>
    <row r="19791" spans="1:8" x14ac:dyDescent="0.25">
      <c r="A19791" t="s">
        <v>556</v>
      </c>
      <c r="B19791" t="s">
        <v>1530</v>
      </c>
      <c r="C19791" t="s">
        <v>89</v>
      </c>
      <c r="D19791" t="s">
        <v>89</v>
      </c>
      <c r="E19791" t="s">
        <v>1235</v>
      </c>
      <c r="F19791" t="s">
        <v>89</v>
      </c>
      <c r="G19791" t="s">
        <v>89</v>
      </c>
      <c r="H19791" t="s">
        <v>93</v>
      </c>
    </row>
    <row r="19792" spans="1:8" x14ac:dyDescent="0.25">
      <c r="A19792" t="s">
        <v>556</v>
      </c>
      <c r="B19792" t="s">
        <v>6195</v>
      </c>
      <c r="C19792" t="s">
        <v>89</v>
      </c>
      <c r="D19792" t="s">
        <v>89</v>
      </c>
      <c r="E19792" t="s">
        <v>1235</v>
      </c>
      <c r="F19792" t="s">
        <v>89</v>
      </c>
      <c r="G19792" t="s">
        <v>89</v>
      </c>
      <c r="H19792" t="s">
        <v>93</v>
      </c>
    </row>
    <row r="19793" spans="1:8" x14ac:dyDescent="0.25">
      <c r="A19793" t="s">
        <v>556</v>
      </c>
      <c r="B19793" t="s">
        <v>1415</v>
      </c>
      <c r="C19793" t="s">
        <v>89</v>
      </c>
      <c r="D19793" t="s">
        <v>89</v>
      </c>
      <c r="E19793" t="s">
        <v>1235</v>
      </c>
      <c r="F19793" t="s">
        <v>89</v>
      </c>
      <c r="G19793" t="s">
        <v>89</v>
      </c>
      <c r="H19793" t="s">
        <v>93</v>
      </c>
    </row>
    <row r="19794" spans="1:8" x14ac:dyDescent="0.25">
      <c r="A19794" t="s">
        <v>556</v>
      </c>
      <c r="B19794" t="s">
        <v>3262</v>
      </c>
      <c r="C19794" t="s">
        <v>89</v>
      </c>
      <c r="D19794" t="s">
        <v>89</v>
      </c>
      <c r="E19794" t="s">
        <v>1218</v>
      </c>
      <c r="F19794" t="s">
        <v>89</v>
      </c>
      <c r="G19794" t="s">
        <v>89</v>
      </c>
      <c r="H19794" t="s">
        <v>93</v>
      </c>
    </row>
    <row r="19795" spans="1:8" x14ac:dyDescent="0.25">
      <c r="A19795" t="s">
        <v>556</v>
      </c>
      <c r="B19795" t="s">
        <v>5998</v>
      </c>
      <c r="C19795" t="s">
        <v>89</v>
      </c>
      <c r="D19795" t="s">
        <v>89</v>
      </c>
      <c r="E19795" t="s">
        <v>1100</v>
      </c>
      <c r="F19795" t="s">
        <v>89</v>
      </c>
      <c r="G19795" t="s">
        <v>89</v>
      </c>
      <c r="H19795" t="s">
        <v>93</v>
      </c>
    </row>
    <row r="19796" spans="1:8" x14ac:dyDescent="0.25">
      <c r="A19796" t="s">
        <v>556</v>
      </c>
      <c r="B19796" t="s">
        <v>14168</v>
      </c>
      <c r="C19796" t="s">
        <v>89</v>
      </c>
      <c r="D19796" t="s">
        <v>89</v>
      </c>
      <c r="E19796" t="s">
        <v>1166</v>
      </c>
      <c r="F19796" t="s">
        <v>89</v>
      </c>
      <c r="G19796" t="s">
        <v>89</v>
      </c>
      <c r="H19796" t="s">
        <v>93</v>
      </c>
    </row>
    <row r="19797" spans="1:8" x14ac:dyDescent="0.25">
      <c r="A19797" t="s">
        <v>556</v>
      </c>
      <c r="B19797" t="s">
        <v>14169</v>
      </c>
      <c r="C19797" t="s">
        <v>89</v>
      </c>
      <c r="D19797" t="s">
        <v>89</v>
      </c>
      <c r="E19797" t="s">
        <v>1582</v>
      </c>
      <c r="F19797" t="s">
        <v>89</v>
      </c>
      <c r="G19797" t="s">
        <v>89</v>
      </c>
      <c r="H19797" t="s">
        <v>93</v>
      </c>
    </row>
    <row r="19798" spans="1:8" x14ac:dyDescent="0.25">
      <c r="A19798" t="s">
        <v>556</v>
      </c>
      <c r="B19798" t="s">
        <v>14170</v>
      </c>
      <c r="C19798" t="s">
        <v>89</v>
      </c>
      <c r="D19798" t="s">
        <v>89</v>
      </c>
      <c r="E19798" t="s">
        <v>1298</v>
      </c>
      <c r="F19798" t="s">
        <v>89</v>
      </c>
      <c r="G19798" t="s">
        <v>89</v>
      </c>
      <c r="H19798" t="s">
        <v>93</v>
      </c>
    </row>
    <row r="19799" spans="1:8" x14ac:dyDescent="0.25">
      <c r="A19799" t="s">
        <v>556</v>
      </c>
      <c r="B19799" t="s">
        <v>14171</v>
      </c>
      <c r="C19799" t="s">
        <v>89</v>
      </c>
      <c r="D19799" t="s">
        <v>89</v>
      </c>
      <c r="E19799" t="s">
        <v>1873</v>
      </c>
      <c r="F19799" t="s">
        <v>89</v>
      </c>
      <c r="G19799" t="s">
        <v>89</v>
      </c>
      <c r="H19799" t="s">
        <v>93</v>
      </c>
    </row>
    <row r="19800" spans="1:8" x14ac:dyDescent="0.25">
      <c r="A19800" t="s">
        <v>556</v>
      </c>
      <c r="B19800" t="s">
        <v>14172</v>
      </c>
      <c r="C19800" t="s">
        <v>89</v>
      </c>
      <c r="D19800" t="s">
        <v>89</v>
      </c>
      <c r="E19800" t="s">
        <v>1221</v>
      </c>
      <c r="F19800" t="s">
        <v>89</v>
      </c>
      <c r="G19800" t="s">
        <v>89</v>
      </c>
      <c r="H19800" t="s">
        <v>93</v>
      </c>
    </row>
    <row r="19801" spans="1:8" x14ac:dyDescent="0.25">
      <c r="A19801" t="s">
        <v>556</v>
      </c>
      <c r="B19801" t="s">
        <v>14173</v>
      </c>
      <c r="C19801" t="s">
        <v>89</v>
      </c>
      <c r="D19801" t="s">
        <v>89</v>
      </c>
      <c r="E19801" t="s">
        <v>1221</v>
      </c>
      <c r="F19801" t="s">
        <v>89</v>
      </c>
      <c r="G19801" t="s">
        <v>89</v>
      </c>
      <c r="H19801" t="s">
        <v>93</v>
      </c>
    </row>
    <row r="19802" spans="1:8" x14ac:dyDescent="0.25">
      <c r="A19802" t="s">
        <v>556</v>
      </c>
      <c r="B19802" t="s">
        <v>14174</v>
      </c>
      <c r="C19802" t="s">
        <v>89</v>
      </c>
      <c r="D19802" t="s">
        <v>89</v>
      </c>
      <c r="E19802" t="s">
        <v>1100</v>
      </c>
      <c r="F19802" t="s">
        <v>89</v>
      </c>
      <c r="G19802" t="s">
        <v>89</v>
      </c>
      <c r="H19802" t="s">
        <v>93</v>
      </c>
    </row>
    <row r="19803" spans="1:8" x14ac:dyDescent="0.25">
      <c r="A19803" t="s">
        <v>556</v>
      </c>
      <c r="B19803" t="s">
        <v>14175</v>
      </c>
      <c r="C19803" t="s">
        <v>89</v>
      </c>
      <c r="D19803" t="s">
        <v>89</v>
      </c>
      <c r="E19803" t="s">
        <v>1105</v>
      </c>
      <c r="F19803" t="s">
        <v>89</v>
      </c>
      <c r="G19803" t="s">
        <v>89</v>
      </c>
      <c r="H19803" t="s">
        <v>93</v>
      </c>
    </row>
    <row r="19804" spans="1:8" x14ac:dyDescent="0.25">
      <c r="A19804" t="s">
        <v>556</v>
      </c>
      <c r="B19804" t="s">
        <v>6102</v>
      </c>
      <c r="C19804" t="s">
        <v>89</v>
      </c>
      <c r="D19804" t="s">
        <v>89</v>
      </c>
      <c r="E19804" t="s">
        <v>1093</v>
      </c>
      <c r="F19804" t="s">
        <v>89</v>
      </c>
      <c r="G19804" t="s">
        <v>89</v>
      </c>
      <c r="H19804" t="s">
        <v>93</v>
      </c>
    </row>
    <row r="19805" spans="1:8" x14ac:dyDescent="0.25">
      <c r="A19805" t="s">
        <v>556</v>
      </c>
      <c r="B19805" t="s">
        <v>1138</v>
      </c>
      <c r="C19805" t="s">
        <v>89</v>
      </c>
      <c r="D19805" t="s">
        <v>89</v>
      </c>
      <c r="E19805" t="s">
        <v>1139</v>
      </c>
      <c r="F19805" t="s">
        <v>89</v>
      </c>
      <c r="G19805" t="s">
        <v>89</v>
      </c>
      <c r="H19805" t="s">
        <v>93</v>
      </c>
    </row>
    <row r="19806" spans="1:8" x14ac:dyDescent="0.25">
      <c r="A19806" t="s">
        <v>557</v>
      </c>
      <c r="B19806" t="s">
        <v>14096</v>
      </c>
      <c r="C19806" t="s">
        <v>89</v>
      </c>
      <c r="D19806" t="s">
        <v>14097</v>
      </c>
      <c r="E19806" t="s">
        <v>4617</v>
      </c>
      <c r="F19806" t="s">
        <v>89</v>
      </c>
      <c r="G19806" t="s">
        <v>89</v>
      </c>
      <c r="H19806" t="s">
        <v>93</v>
      </c>
    </row>
    <row r="19807" spans="1:8" x14ac:dyDescent="0.25">
      <c r="A19807" t="s">
        <v>557</v>
      </c>
      <c r="B19807" t="s">
        <v>1531</v>
      </c>
      <c r="C19807" t="s">
        <v>89</v>
      </c>
      <c r="D19807" t="s">
        <v>14098</v>
      </c>
      <c r="E19807" t="s">
        <v>1135</v>
      </c>
      <c r="F19807" t="s">
        <v>89</v>
      </c>
      <c r="G19807" t="s">
        <v>89</v>
      </c>
      <c r="H19807" t="s">
        <v>93</v>
      </c>
    </row>
    <row r="19808" spans="1:8" x14ac:dyDescent="0.25">
      <c r="A19808" t="s">
        <v>557</v>
      </c>
      <c r="B19808" t="s">
        <v>1533</v>
      </c>
      <c r="C19808" t="s">
        <v>89</v>
      </c>
      <c r="D19808" t="s">
        <v>14098</v>
      </c>
      <c r="E19808" t="s">
        <v>1100</v>
      </c>
      <c r="F19808" t="s">
        <v>89</v>
      </c>
      <c r="G19808" t="s">
        <v>89</v>
      </c>
      <c r="H19808" t="s">
        <v>93</v>
      </c>
    </row>
    <row r="19809" spans="1:8" x14ac:dyDescent="0.25">
      <c r="A19809" t="s">
        <v>557</v>
      </c>
      <c r="B19809" t="s">
        <v>1456</v>
      </c>
      <c r="C19809" t="s">
        <v>89</v>
      </c>
      <c r="D19809" t="s">
        <v>14099</v>
      </c>
      <c r="E19809" t="s">
        <v>1093</v>
      </c>
      <c r="F19809" t="s">
        <v>89</v>
      </c>
      <c r="G19809" t="s">
        <v>89</v>
      </c>
      <c r="H19809" t="s">
        <v>93</v>
      </c>
    </row>
    <row r="19810" spans="1:8" x14ac:dyDescent="0.25">
      <c r="A19810" t="s">
        <v>557</v>
      </c>
      <c r="B19810" t="s">
        <v>6313</v>
      </c>
      <c r="C19810" t="s">
        <v>89</v>
      </c>
      <c r="D19810" t="s">
        <v>14111</v>
      </c>
      <c r="E19810" t="s">
        <v>1115</v>
      </c>
      <c r="F19810" t="s">
        <v>89</v>
      </c>
      <c r="G19810" t="s">
        <v>89</v>
      </c>
      <c r="H19810" t="s">
        <v>93</v>
      </c>
    </row>
    <row r="19811" spans="1:8" x14ac:dyDescent="0.25">
      <c r="A19811" t="s">
        <v>557</v>
      </c>
      <c r="B19811" t="s">
        <v>14096</v>
      </c>
      <c r="C19811" t="s">
        <v>89</v>
      </c>
      <c r="D19811" t="s">
        <v>14097</v>
      </c>
      <c r="E19811" t="s">
        <v>4617</v>
      </c>
      <c r="F19811" t="s">
        <v>89</v>
      </c>
      <c r="G19811" t="s">
        <v>89</v>
      </c>
      <c r="H19811" t="s">
        <v>93</v>
      </c>
    </row>
    <row r="19812" spans="1:8" x14ac:dyDescent="0.25">
      <c r="A19812" t="s">
        <v>557</v>
      </c>
      <c r="B19812" t="s">
        <v>14106</v>
      </c>
      <c r="C19812" t="s">
        <v>89</v>
      </c>
      <c r="D19812" t="s">
        <v>14107</v>
      </c>
      <c r="E19812" t="s">
        <v>14108</v>
      </c>
      <c r="F19812" t="s">
        <v>89</v>
      </c>
      <c r="G19812" t="s">
        <v>89</v>
      </c>
      <c r="H19812" t="s">
        <v>93</v>
      </c>
    </row>
    <row r="19813" spans="1:8" x14ac:dyDescent="0.25">
      <c r="A19813" t="s">
        <v>557</v>
      </c>
      <c r="B19813" t="s">
        <v>14103</v>
      </c>
      <c r="C19813" t="s">
        <v>89</v>
      </c>
      <c r="D19813" t="s">
        <v>14104</v>
      </c>
      <c r="E19813" t="s">
        <v>14105</v>
      </c>
      <c r="F19813" t="s">
        <v>89</v>
      </c>
      <c r="G19813" t="s">
        <v>89</v>
      </c>
      <c r="H19813" t="s">
        <v>93</v>
      </c>
    </row>
    <row r="19814" spans="1:8" x14ac:dyDescent="0.25">
      <c r="A19814" t="s">
        <v>557</v>
      </c>
      <c r="B19814" t="s">
        <v>14100</v>
      </c>
      <c r="C19814" t="s">
        <v>89</v>
      </c>
      <c r="D19814" t="s">
        <v>14101</v>
      </c>
      <c r="E19814" t="s">
        <v>1401</v>
      </c>
      <c r="F19814" t="s">
        <v>89</v>
      </c>
      <c r="G19814" t="s">
        <v>89</v>
      </c>
      <c r="H19814" t="s">
        <v>93</v>
      </c>
    </row>
    <row r="19815" spans="1:8" x14ac:dyDescent="0.25">
      <c r="A19815" t="s">
        <v>557</v>
      </c>
      <c r="B19815" t="s">
        <v>14109</v>
      </c>
      <c r="C19815" t="s">
        <v>89</v>
      </c>
      <c r="D19815" t="s">
        <v>14110</v>
      </c>
      <c r="E19815" t="s">
        <v>1160</v>
      </c>
      <c r="F19815" t="s">
        <v>89</v>
      </c>
      <c r="G19815" t="s">
        <v>89</v>
      </c>
      <c r="H19815" t="s">
        <v>93</v>
      </c>
    </row>
    <row r="19816" spans="1:8" x14ac:dyDescent="0.25">
      <c r="A19816" t="s">
        <v>557</v>
      </c>
      <c r="B19816" t="s">
        <v>6313</v>
      </c>
      <c r="C19816" t="s">
        <v>89</v>
      </c>
      <c r="D19816" t="s">
        <v>14111</v>
      </c>
      <c r="E19816" t="s">
        <v>1115</v>
      </c>
      <c r="F19816" t="s">
        <v>89</v>
      </c>
      <c r="G19816" t="s">
        <v>89</v>
      </c>
      <c r="H19816" t="s">
        <v>93</v>
      </c>
    </row>
    <row r="19817" spans="1:8" x14ac:dyDescent="0.25">
      <c r="A19817" t="s">
        <v>557</v>
      </c>
      <c r="B19817" t="s">
        <v>14112</v>
      </c>
      <c r="C19817" t="s">
        <v>89</v>
      </c>
      <c r="D19817" t="s">
        <v>14113</v>
      </c>
      <c r="E19817" t="s">
        <v>1105</v>
      </c>
      <c r="F19817" t="s">
        <v>89</v>
      </c>
      <c r="G19817" t="s">
        <v>89</v>
      </c>
      <c r="H19817" t="s">
        <v>93</v>
      </c>
    </row>
    <row r="19818" spans="1:8" x14ac:dyDescent="0.25">
      <c r="A19818" t="s">
        <v>557</v>
      </c>
      <c r="B19818" t="s">
        <v>14114</v>
      </c>
      <c r="C19818" t="s">
        <v>89</v>
      </c>
      <c r="D19818" t="s">
        <v>14115</v>
      </c>
      <c r="E19818" t="s">
        <v>1142</v>
      </c>
      <c r="F19818" t="s">
        <v>89</v>
      </c>
      <c r="G19818" t="s">
        <v>89</v>
      </c>
      <c r="H19818" t="s">
        <v>93</v>
      </c>
    </row>
    <row r="19819" spans="1:8" x14ac:dyDescent="0.25">
      <c r="A19819" t="s">
        <v>557</v>
      </c>
      <c r="B19819" t="s">
        <v>14118</v>
      </c>
      <c r="C19819" t="s">
        <v>89</v>
      </c>
      <c r="D19819" t="s">
        <v>14119</v>
      </c>
      <c r="E19819" t="s">
        <v>1265</v>
      </c>
      <c r="F19819" t="s">
        <v>89</v>
      </c>
      <c r="G19819" t="s">
        <v>89</v>
      </c>
      <c r="H19819" t="s">
        <v>93</v>
      </c>
    </row>
    <row r="19820" spans="1:8" x14ac:dyDescent="0.25">
      <c r="A19820" t="s">
        <v>557</v>
      </c>
      <c r="B19820" t="s">
        <v>14179</v>
      </c>
      <c r="C19820" t="s">
        <v>89</v>
      </c>
      <c r="D19820" t="s">
        <v>14180</v>
      </c>
      <c r="E19820" t="s">
        <v>1102</v>
      </c>
      <c r="F19820" t="s">
        <v>89</v>
      </c>
      <c r="G19820" t="s">
        <v>89</v>
      </c>
      <c r="H19820" t="s">
        <v>93</v>
      </c>
    </row>
    <row r="19821" spans="1:8" x14ac:dyDescent="0.25">
      <c r="A19821" t="s">
        <v>557</v>
      </c>
      <c r="B19821" t="s">
        <v>14120</v>
      </c>
      <c r="C19821" t="s">
        <v>89</v>
      </c>
      <c r="D19821" t="s">
        <v>14121</v>
      </c>
      <c r="E19821" t="s">
        <v>1180</v>
      </c>
      <c r="F19821" t="s">
        <v>89</v>
      </c>
      <c r="G19821" t="s">
        <v>89</v>
      </c>
      <c r="H19821" t="s">
        <v>93</v>
      </c>
    </row>
    <row r="19822" spans="1:8" x14ac:dyDescent="0.25">
      <c r="A19822" t="s">
        <v>557</v>
      </c>
      <c r="B19822" t="s">
        <v>6164</v>
      </c>
      <c r="C19822" t="s">
        <v>89</v>
      </c>
      <c r="D19822" t="s">
        <v>14124</v>
      </c>
      <c r="E19822" t="s">
        <v>2169</v>
      </c>
      <c r="F19822" t="s">
        <v>89</v>
      </c>
      <c r="G19822" t="s">
        <v>89</v>
      </c>
      <c r="H19822" t="s">
        <v>93</v>
      </c>
    </row>
    <row r="19823" spans="1:8" x14ac:dyDescent="0.25">
      <c r="A19823" t="s">
        <v>557</v>
      </c>
      <c r="B19823" t="s">
        <v>14125</v>
      </c>
      <c r="C19823" t="s">
        <v>89</v>
      </c>
      <c r="D19823" t="s">
        <v>14126</v>
      </c>
      <c r="E19823" t="s">
        <v>2837</v>
      </c>
      <c r="F19823" t="s">
        <v>89</v>
      </c>
      <c r="G19823" t="s">
        <v>89</v>
      </c>
      <c r="H19823" t="s">
        <v>93</v>
      </c>
    </row>
    <row r="19824" spans="1:8" x14ac:dyDescent="0.25">
      <c r="A19824" t="s">
        <v>557</v>
      </c>
      <c r="B19824" t="s">
        <v>14176</v>
      </c>
      <c r="C19824" t="s">
        <v>89</v>
      </c>
      <c r="D19824" t="s">
        <v>14177</v>
      </c>
      <c r="E19824" t="s">
        <v>2969</v>
      </c>
      <c r="F19824" t="s">
        <v>89</v>
      </c>
      <c r="G19824" t="s">
        <v>89</v>
      </c>
      <c r="H19824" t="s">
        <v>93</v>
      </c>
    </row>
    <row r="19825" spans="1:8" x14ac:dyDescent="0.25">
      <c r="A19825" t="s">
        <v>557</v>
      </c>
      <c r="B19825" t="s">
        <v>6166</v>
      </c>
      <c r="C19825" t="s">
        <v>89</v>
      </c>
      <c r="D19825" t="s">
        <v>14127</v>
      </c>
      <c r="E19825" t="s">
        <v>1582</v>
      </c>
      <c r="F19825" t="s">
        <v>89</v>
      </c>
      <c r="G19825" t="s">
        <v>89</v>
      </c>
      <c r="H19825" t="s">
        <v>93</v>
      </c>
    </row>
    <row r="19826" spans="1:8" x14ac:dyDescent="0.25">
      <c r="A19826" t="s">
        <v>557</v>
      </c>
      <c r="B19826" t="s">
        <v>14128</v>
      </c>
      <c r="C19826" t="s">
        <v>89</v>
      </c>
      <c r="D19826" t="s">
        <v>14129</v>
      </c>
      <c r="E19826" t="s">
        <v>1401</v>
      </c>
      <c r="F19826" t="s">
        <v>89</v>
      </c>
      <c r="G19826" t="s">
        <v>89</v>
      </c>
      <c r="H19826" t="s">
        <v>93</v>
      </c>
    </row>
    <row r="19827" spans="1:8" x14ac:dyDescent="0.25">
      <c r="A19827" t="s">
        <v>557</v>
      </c>
      <c r="B19827" t="s">
        <v>14130</v>
      </c>
      <c r="C19827" t="s">
        <v>89</v>
      </c>
      <c r="D19827" t="s">
        <v>14131</v>
      </c>
      <c r="E19827" t="s">
        <v>6217</v>
      </c>
      <c r="F19827" t="s">
        <v>89</v>
      </c>
      <c r="G19827" t="s">
        <v>89</v>
      </c>
      <c r="H19827" t="s">
        <v>93</v>
      </c>
    </row>
    <row r="19828" spans="1:8" x14ac:dyDescent="0.25">
      <c r="A19828" t="s">
        <v>557</v>
      </c>
      <c r="B19828" t="s">
        <v>14181</v>
      </c>
      <c r="C19828" t="s">
        <v>89</v>
      </c>
      <c r="D19828" t="s">
        <v>14182</v>
      </c>
      <c r="E19828" t="s">
        <v>7718</v>
      </c>
      <c r="F19828" t="s">
        <v>89</v>
      </c>
      <c r="G19828" t="s">
        <v>89</v>
      </c>
      <c r="H19828" t="s">
        <v>93</v>
      </c>
    </row>
    <row r="19829" spans="1:8" x14ac:dyDescent="0.25">
      <c r="A19829" t="s">
        <v>557</v>
      </c>
      <c r="B19829" t="s">
        <v>14183</v>
      </c>
      <c r="C19829" t="s">
        <v>89</v>
      </c>
      <c r="D19829" t="s">
        <v>14184</v>
      </c>
      <c r="E19829" t="s">
        <v>2969</v>
      </c>
      <c r="F19829" t="s">
        <v>89</v>
      </c>
      <c r="G19829" t="s">
        <v>89</v>
      </c>
      <c r="H19829" t="s">
        <v>93</v>
      </c>
    </row>
    <row r="19830" spans="1:8" x14ac:dyDescent="0.25">
      <c r="A19830" t="s">
        <v>557</v>
      </c>
      <c r="B19830" t="s">
        <v>14132</v>
      </c>
      <c r="C19830" t="s">
        <v>89</v>
      </c>
      <c r="D19830" t="s">
        <v>14133</v>
      </c>
      <c r="E19830" t="s">
        <v>1569</v>
      </c>
      <c r="F19830" t="s">
        <v>89</v>
      </c>
      <c r="G19830" t="s">
        <v>89</v>
      </c>
      <c r="H19830" t="s">
        <v>93</v>
      </c>
    </row>
    <row r="19831" spans="1:8" x14ac:dyDescent="0.25">
      <c r="A19831" t="s">
        <v>557</v>
      </c>
      <c r="B19831" t="s">
        <v>14134</v>
      </c>
      <c r="C19831" t="s">
        <v>89</v>
      </c>
      <c r="D19831" t="s">
        <v>14135</v>
      </c>
      <c r="E19831" t="s">
        <v>1859</v>
      </c>
      <c r="F19831" t="s">
        <v>89</v>
      </c>
      <c r="G19831" t="s">
        <v>89</v>
      </c>
      <c r="H19831" t="s">
        <v>93</v>
      </c>
    </row>
    <row r="19832" spans="1:8" x14ac:dyDescent="0.25">
      <c r="A19832" t="s">
        <v>557</v>
      </c>
      <c r="B19832" t="s">
        <v>14185</v>
      </c>
      <c r="C19832" t="s">
        <v>89</v>
      </c>
      <c r="D19832" t="s">
        <v>14186</v>
      </c>
      <c r="E19832" t="s">
        <v>5917</v>
      </c>
      <c r="F19832" t="s">
        <v>89</v>
      </c>
      <c r="G19832" t="s">
        <v>89</v>
      </c>
      <c r="H19832" t="s">
        <v>93</v>
      </c>
    </row>
    <row r="19833" spans="1:8" x14ac:dyDescent="0.25">
      <c r="A19833" t="s">
        <v>557</v>
      </c>
      <c r="B19833" t="s">
        <v>14187</v>
      </c>
      <c r="C19833" t="s">
        <v>89</v>
      </c>
      <c r="D19833" t="s">
        <v>14188</v>
      </c>
      <c r="E19833" t="s">
        <v>5252</v>
      </c>
      <c r="F19833" t="s">
        <v>89</v>
      </c>
      <c r="G19833" t="s">
        <v>89</v>
      </c>
      <c r="H19833" t="s">
        <v>93</v>
      </c>
    </row>
    <row r="19834" spans="1:8" x14ac:dyDescent="0.25">
      <c r="A19834" t="s">
        <v>557</v>
      </c>
      <c r="B19834" t="s">
        <v>14136</v>
      </c>
      <c r="C19834" t="s">
        <v>89</v>
      </c>
      <c r="D19834" t="s">
        <v>14137</v>
      </c>
      <c r="E19834" t="s">
        <v>5261</v>
      </c>
      <c r="F19834" t="s">
        <v>89</v>
      </c>
      <c r="G19834" t="s">
        <v>89</v>
      </c>
      <c r="H19834" t="s">
        <v>93</v>
      </c>
    </row>
    <row r="19835" spans="1:8" x14ac:dyDescent="0.25">
      <c r="A19835" t="s">
        <v>557</v>
      </c>
      <c r="B19835" t="s">
        <v>14138</v>
      </c>
      <c r="C19835" t="s">
        <v>89</v>
      </c>
      <c r="D19835" t="s">
        <v>14139</v>
      </c>
      <c r="E19835" t="s">
        <v>7886</v>
      </c>
      <c r="F19835" t="s">
        <v>89</v>
      </c>
      <c r="G19835" t="s">
        <v>89</v>
      </c>
      <c r="H19835" t="s">
        <v>93</v>
      </c>
    </row>
    <row r="19836" spans="1:8" x14ac:dyDescent="0.25">
      <c r="A19836" t="s">
        <v>557</v>
      </c>
      <c r="B19836" t="s">
        <v>14144</v>
      </c>
      <c r="C19836" t="s">
        <v>89</v>
      </c>
      <c r="D19836" t="s">
        <v>14145</v>
      </c>
      <c r="E19836" t="s">
        <v>6466</v>
      </c>
      <c r="F19836" t="s">
        <v>89</v>
      </c>
      <c r="G19836" t="s">
        <v>89</v>
      </c>
      <c r="H19836" t="s">
        <v>93</v>
      </c>
    </row>
    <row r="19837" spans="1:8" x14ac:dyDescent="0.25">
      <c r="A19837" t="s">
        <v>557</v>
      </c>
      <c r="B19837" t="s">
        <v>14149</v>
      </c>
      <c r="C19837" t="s">
        <v>89</v>
      </c>
      <c r="D19837" t="s">
        <v>10865</v>
      </c>
      <c r="E19837" t="s">
        <v>2992</v>
      </c>
      <c r="F19837" t="s">
        <v>89</v>
      </c>
      <c r="G19837" t="s">
        <v>89</v>
      </c>
      <c r="H19837" t="s">
        <v>93</v>
      </c>
    </row>
    <row r="19838" spans="1:8" x14ac:dyDescent="0.25">
      <c r="A19838" t="s">
        <v>557</v>
      </c>
      <c r="B19838" t="s">
        <v>14150</v>
      </c>
      <c r="C19838" t="s">
        <v>89</v>
      </c>
      <c r="D19838" t="s">
        <v>14151</v>
      </c>
      <c r="E19838" t="s">
        <v>8731</v>
      </c>
      <c r="F19838" t="s">
        <v>89</v>
      </c>
      <c r="G19838" t="s">
        <v>89</v>
      </c>
      <c r="H19838" t="s">
        <v>93</v>
      </c>
    </row>
    <row r="19839" spans="1:8" x14ac:dyDescent="0.25">
      <c r="A19839" t="s">
        <v>557</v>
      </c>
      <c r="B19839" t="s">
        <v>1531</v>
      </c>
      <c r="C19839" t="s">
        <v>89</v>
      </c>
      <c r="D19839" t="s">
        <v>14098</v>
      </c>
      <c r="E19839" t="s">
        <v>1135</v>
      </c>
      <c r="F19839" t="s">
        <v>89</v>
      </c>
      <c r="G19839" t="s">
        <v>89</v>
      </c>
      <c r="H19839" t="s">
        <v>93</v>
      </c>
    </row>
    <row r="19840" spans="1:8" x14ac:dyDescent="0.25">
      <c r="A19840" t="s">
        <v>557</v>
      </c>
      <c r="B19840" t="s">
        <v>1533</v>
      </c>
      <c r="C19840" t="s">
        <v>89</v>
      </c>
      <c r="D19840" t="s">
        <v>14098</v>
      </c>
      <c r="E19840" t="s">
        <v>1100</v>
      </c>
      <c r="F19840" t="s">
        <v>89</v>
      </c>
      <c r="G19840" t="s">
        <v>89</v>
      </c>
      <c r="H19840" t="s">
        <v>93</v>
      </c>
    </row>
    <row r="19841" spans="1:8" x14ac:dyDescent="0.25">
      <c r="A19841" t="s">
        <v>557</v>
      </c>
      <c r="B19841" t="s">
        <v>1456</v>
      </c>
      <c r="C19841" t="s">
        <v>89</v>
      </c>
      <c r="D19841" t="s">
        <v>14099</v>
      </c>
      <c r="E19841" t="s">
        <v>1093</v>
      </c>
      <c r="F19841" t="s">
        <v>89</v>
      </c>
      <c r="G19841" t="s">
        <v>89</v>
      </c>
      <c r="H19841" t="s">
        <v>93</v>
      </c>
    </row>
    <row r="19842" spans="1:8" x14ac:dyDescent="0.25">
      <c r="A19842" t="s">
        <v>557</v>
      </c>
      <c r="B19842" t="s">
        <v>1430</v>
      </c>
      <c r="C19842" t="s">
        <v>89</v>
      </c>
      <c r="D19842" t="s">
        <v>14159</v>
      </c>
      <c r="E19842" t="s">
        <v>1349</v>
      </c>
      <c r="F19842" t="s">
        <v>89</v>
      </c>
      <c r="G19842" t="s">
        <v>89</v>
      </c>
      <c r="H19842" t="s">
        <v>93</v>
      </c>
    </row>
    <row r="19843" spans="1:8" x14ac:dyDescent="0.25">
      <c r="A19843" t="s">
        <v>557</v>
      </c>
      <c r="B19843" t="s">
        <v>1486</v>
      </c>
      <c r="C19843" t="s">
        <v>89</v>
      </c>
      <c r="D19843" t="s">
        <v>14160</v>
      </c>
      <c r="E19843" t="s">
        <v>2837</v>
      </c>
      <c r="F19843" t="s">
        <v>89</v>
      </c>
      <c r="G19843" t="s">
        <v>89</v>
      </c>
      <c r="H19843" t="s">
        <v>93</v>
      </c>
    </row>
    <row r="19844" spans="1:8" x14ac:dyDescent="0.25">
      <c r="A19844" t="s">
        <v>557</v>
      </c>
      <c r="B19844" t="s">
        <v>1434</v>
      </c>
      <c r="C19844" t="s">
        <v>89</v>
      </c>
      <c r="D19844" t="s">
        <v>14161</v>
      </c>
      <c r="E19844" t="s">
        <v>1859</v>
      </c>
      <c r="F19844" t="s">
        <v>89</v>
      </c>
      <c r="G19844" t="s">
        <v>89</v>
      </c>
      <c r="H19844" t="s">
        <v>93</v>
      </c>
    </row>
    <row r="19845" spans="1:8" x14ac:dyDescent="0.25">
      <c r="A19845" t="s">
        <v>557</v>
      </c>
      <c r="B19845" t="s">
        <v>14162</v>
      </c>
      <c r="C19845" t="s">
        <v>89</v>
      </c>
      <c r="D19845" t="s">
        <v>89</v>
      </c>
      <c r="E19845" t="s">
        <v>1221</v>
      </c>
      <c r="F19845" t="s">
        <v>89</v>
      </c>
      <c r="G19845" t="s">
        <v>89</v>
      </c>
      <c r="H19845" t="s">
        <v>93</v>
      </c>
    </row>
    <row r="19846" spans="1:8" x14ac:dyDescent="0.25">
      <c r="A19846" t="s">
        <v>557</v>
      </c>
      <c r="B19846" t="s">
        <v>6350</v>
      </c>
      <c r="C19846" t="s">
        <v>89</v>
      </c>
      <c r="D19846" t="s">
        <v>89</v>
      </c>
      <c r="E19846" t="s">
        <v>1133</v>
      </c>
      <c r="F19846" t="s">
        <v>89</v>
      </c>
      <c r="G19846" t="s">
        <v>89</v>
      </c>
      <c r="H19846" t="s">
        <v>93</v>
      </c>
    </row>
    <row r="19847" spans="1:8" x14ac:dyDescent="0.25">
      <c r="A19847" t="s">
        <v>557</v>
      </c>
      <c r="B19847" t="s">
        <v>14163</v>
      </c>
      <c r="C19847" t="s">
        <v>89</v>
      </c>
      <c r="D19847" t="s">
        <v>89</v>
      </c>
      <c r="E19847" t="s">
        <v>1131</v>
      </c>
      <c r="F19847" t="s">
        <v>89</v>
      </c>
      <c r="G19847" t="s">
        <v>89</v>
      </c>
      <c r="H19847" t="s">
        <v>93</v>
      </c>
    </row>
    <row r="19848" spans="1:8" x14ac:dyDescent="0.25">
      <c r="A19848" t="s">
        <v>557</v>
      </c>
      <c r="B19848" t="s">
        <v>14165</v>
      </c>
      <c r="C19848" t="s">
        <v>89</v>
      </c>
      <c r="D19848" t="s">
        <v>89</v>
      </c>
      <c r="E19848" t="s">
        <v>1135</v>
      </c>
      <c r="F19848" t="s">
        <v>89</v>
      </c>
      <c r="G19848" t="s">
        <v>89</v>
      </c>
      <c r="H19848" t="s">
        <v>93</v>
      </c>
    </row>
    <row r="19849" spans="1:8" x14ac:dyDescent="0.25">
      <c r="A19849" t="s">
        <v>557</v>
      </c>
      <c r="B19849" t="s">
        <v>14189</v>
      </c>
      <c r="C19849" t="s">
        <v>89</v>
      </c>
      <c r="D19849" t="s">
        <v>89</v>
      </c>
      <c r="E19849" t="s">
        <v>1105</v>
      </c>
      <c r="F19849" t="s">
        <v>89</v>
      </c>
      <c r="G19849" t="s">
        <v>89</v>
      </c>
      <c r="H19849" t="s">
        <v>93</v>
      </c>
    </row>
    <row r="19850" spans="1:8" x14ac:dyDescent="0.25">
      <c r="A19850" t="s">
        <v>557</v>
      </c>
      <c r="B19850" t="s">
        <v>14190</v>
      </c>
      <c r="C19850" t="s">
        <v>89</v>
      </c>
      <c r="D19850" t="s">
        <v>89</v>
      </c>
      <c r="E19850" t="s">
        <v>1105</v>
      </c>
      <c r="F19850" t="s">
        <v>89</v>
      </c>
      <c r="G19850" t="s">
        <v>89</v>
      </c>
      <c r="H19850" t="s">
        <v>93</v>
      </c>
    </row>
    <row r="19851" spans="1:8" x14ac:dyDescent="0.25">
      <c r="A19851" t="s">
        <v>557</v>
      </c>
      <c r="B19851" t="s">
        <v>14191</v>
      </c>
      <c r="C19851" t="s">
        <v>89</v>
      </c>
      <c r="D19851" t="s">
        <v>89</v>
      </c>
      <c r="E19851" t="s">
        <v>1105</v>
      </c>
      <c r="F19851" t="s">
        <v>89</v>
      </c>
      <c r="G19851" t="s">
        <v>89</v>
      </c>
      <c r="H19851" t="s">
        <v>93</v>
      </c>
    </row>
    <row r="19852" spans="1:8" x14ac:dyDescent="0.25">
      <c r="A19852" t="s">
        <v>557</v>
      </c>
      <c r="B19852" t="s">
        <v>14192</v>
      </c>
      <c r="C19852" t="s">
        <v>89</v>
      </c>
      <c r="D19852" t="s">
        <v>89</v>
      </c>
      <c r="E19852" t="s">
        <v>1105</v>
      </c>
      <c r="F19852" t="s">
        <v>89</v>
      </c>
      <c r="G19852" t="s">
        <v>89</v>
      </c>
      <c r="H19852" t="s">
        <v>93</v>
      </c>
    </row>
    <row r="19853" spans="1:8" x14ac:dyDescent="0.25">
      <c r="A19853" t="s">
        <v>557</v>
      </c>
      <c r="B19853" t="s">
        <v>14193</v>
      </c>
      <c r="C19853" t="s">
        <v>89</v>
      </c>
      <c r="D19853" t="s">
        <v>89</v>
      </c>
      <c r="E19853" t="s">
        <v>1105</v>
      </c>
      <c r="F19853" t="s">
        <v>89</v>
      </c>
      <c r="G19853" t="s">
        <v>89</v>
      </c>
      <c r="H19853" t="s">
        <v>93</v>
      </c>
    </row>
    <row r="19854" spans="1:8" x14ac:dyDescent="0.25">
      <c r="A19854" t="s">
        <v>557</v>
      </c>
      <c r="B19854" t="s">
        <v>14194</v>
      </c>
      <c r="C19854" t="s">
        <v>89</v>
      </c>
      <c r="D19854" t="s">
        <v>89</v>
      </c>
      <c r="E19854" t="s">
        <v>1105</v>
      </c>
      <c r="F19854" t="s">
        <v>89</v>
      </c>
      <c r="G19854" t="s">
        <v>89</v>
      </c>
      <c r="H19854" t="s">
        <v>93</v>
      </c>
    </row>
    <row r="19855" spans="1:8" x14ac:dyDescent="0.25">
      <c r="A19855" t="s">
        <v>557</v>
      </c>
      <c r="B19855" t="s">
        <v>14167</v>
      </c>
      <c r="C19855" t="s">
        <v>89</v>
      </c>
      <c r="D19855" t="s">
        <v>89</v>
      </c>
      <c r="E19855" t="s">
        <v>1105</v>
      </c>
      <c r="F19855" t="s">
        <v>89</v>
      </c>
      <c r="G19855" t="s">
        <v>89</v>
      </c>
      <c r="H19855" t="s">
        <v>93</v>
      </c>
    </row>
    <row r="19856" spans="1:8" x14ac:dyDescent="0.25">
      <c r="A19856" t="s">
        <v>557</v>
      </c>
      <c r="B19856" t="s">
        <v>14195</v>
      </c>
      <c r="C19856" t="s">
        <v>89</v>
      </c>
      <c r="D19856" t="s">
        <v>89</v>
      </c>
      <c r="E19856" t="s">
        <v>1218</v>
      </c>
      <c r="F19856" t="s">
        <v>89</v>
      </c>
      <c r="G19856" t="s">
        <v>89</v>
      </c>
      <c r="H19856" t="s">
        <v>93</v>
      </c>
    </row>
    <row r="19857" spans="1:8" x14ac:dyDescent="0.25">
      <c r="A19857" t="s">
        <v>557</v>
      </c>
      <c r="B19857" t="s">
        <v>14196</v>
      </c>
      <c r="C19857" t="s">
        <v>89</v>
      </c>
      <c r="D19857" t="s">
        <v>89</v>
      </c>
      <c r="E19857" t="s">
        <v>1218</v>
      </c>
      <c r="F19857" t="s">
        <v>89</v>
      </c>
      <c r="G19857" t="s">
        <v>89</v>
      </c>
      <c r="H19857" t="s">
        <v>93</v>
      </c>
    </row>
    <row r="19858" spans="1:8" x14ac:dyDescent="0.25">
      <c r="A19858" t="s">
        <v>557</v>
      </c>
      <c r="B19858" t="s">
        <v>14197</v>
      </c>
      <c r="C19858" t="s">
        <v>89</v>
      </c>
      <c r="D19858" t="s">
        <v>89</v>
      </c>
      <c r="E19858" t="s">
        <v>1218</v>
      </c>
      <c r="F19858" t="s">
        <v>89</v>
      </c>
      <c r="G19858" t="s">
        <v>89</v>
      </c>
      <c r="H19858" t="s">
        <v>93</v>
      </c>
    </row>
    <row r="19859" spans="1:8" x14ac:dyDescent="0.25">
      <c r="A19859" t="s">
        <v>557</v>
      </c>
      <c r="B19859" t="s">
        <v>1525</v>
      </c>
      <c r="C19859" t="s">
        <v>89</v>
      </c>
      <c r="D19859" t="s">
        <v>89</v>
      </c>
      <c r="E19859" t="s">
        <v>1218</v>
      </c>
      <c r="F19859" t="s">
        <v>89</v>
      </c>
      <c r="G19859" t="s">
        <v>89</v>
      </c>
      <c r="H19859" t="s">
        <v>93</v>
      </c>
    </row>
    <row r="19860" spans="1:8" x14ac:dyDescent="0.25">
      <c r="A19860" t="s">
        <v>557</v>
      </c>
      <c r="B19860" t="s">
        <v>1198</v>
      </c>
      <c r="C19860" t="s">
        <v>89</v>
      </c>
      <c r="D19860" t="s">
        <v>89</v>
      </c>
      <c r="E19860" t="s">
        <v>1196</v>
      </c>
      <c r="F19860" t="s">
        <v>89</v>
      </c>
      <c r="G19860" t="s">
        <v>89</v>
      </c>
      <c r="H19860" t="s">
        <v>93</v>
      </c>
    </row>
    <row r="19861" spans="1:8" x14ac:dyDescent="0.25">
      <c r="A19861" t="s">
        <v>557</v>
      </c>
      <c r="B19861" t="s">
        <v>1490</v>
      </c>
      <c r="C19861" t="s">
        <v>89</v>
      </c>
      <c r="D19861" t="s">
        <v>89</v>
      </c>
      <c r="E19861" t="s">
        <v>1131</v>
      </c>
      <c r="F19861" t="s">
        <v>89</v>
      </c>
      <c r="G19861" t="s">
        <v>89</v>
      </c>
      <c r="H19861" t="s">
        <v>93</v>
      </c>
    </row>
    <row r="19862" spans="1:8" x14ac:dyDescent="0.25">
      <c r="A19862" t="s">
        <v>557</v>
      </c>
      <c r="B19862" t="s">
        <v>1201</v>
      </c>
      <c r="C19862" t="s">
        <v>89</v>
      </c>
      <c r="D19862" t="s">
        <v>89</v>
      </c>
      <c r="E19862" t="s">
        <v>1131</v>
      </c>
      <c r="F19862" t="s">
        <v>89</v>
      </c>
      <c r="G19862" t="s">
        <v>89</v>
      </c>
      <c r="H19862" t="s">
        <v>93</v>
      </c>
    </row>
    <row r="19863" spans="1:8" x14ac:dyDescent="0.25">
      <c r="A19863" t="s">
        <v>557</v>
      </c>
      <c r="B19863" t="s">
        <v>1200</v>
      </c>
      <c r="C19863" t="s">
        <v>89</v>
      </c>
      <c r="D19863" t="s">
        <v>89</v>
      </c>
      <c r="E19863" t="s">
        <v>1129</v>
      </c>
      <c r="F19863" t="s">
        <v>89</v>
      </c>
      <c r="G19863" t="s">
        <v>89</v>
      </c>
      <c r="H19863" t="s">
        <v>93</v>
      </c>
    </row>
    <row r="19864" spans="1:8" x14ac:dyDescent="0.25">
      <c r="A19864" t="s">
        <v>557</v>
      </c>
      <c r="B19864" t="s">
        <v>1130</v>
      </c>
      <c r="C19864" t="s">
        <v>89</v>
      </c>
      <c r="D19864" t="s">
        <v>89</v>
      </c>
      <c r="E19864" t="s">
        <v>1131</v>
      </c>
      <c r="F19864" t="s">
        <v>89</v>
      </c>
      <c r="G19864" t="s">
        <v>89</v>
      </c>
      <c r="H19864" t="s">
        <v>93</v>
      </c>
    </row>
    <row r="19865" spans="1:8" x14ac:dyDescent="0.25">
      <c r="A19865" t="s">
        <v>557</v>
      </c>
      <c r="B19865" t="s">
        <v>1132</v>
      </c>
      <c r="C19865" t="s">
        <v>89</v>
      </c>
      <c r="D19865" t="s">
        <v>89</v>
      </c>
      <c r="E19865" t="s">
        <v>1286</v>
      </c>
      <c r="F19865" t="s">
        <v>89</v>
      </c>
      <c r="G19865" t="s">
        <v>89</v>
      </c>
      <c r="H19865" t="s">
        <v>93</v>
      </c>
    </row>
    <row r="19866" spans="1:8" x14ac:dyDescent="0.25">
      <c r="A19866" t="s">
        <v>557</v>
      </c>
      <c r="B19866" t="s">
        <v>1415</v>
      </c>
      <c r="C19866" t="s">
        <v>89</v>
      </c>
      <c r="D19866" t="s">
        <v>89</v>
      </c>
      <c r="E19866" t="s">
        <v>1235</v>
      </c>
      <c r="F19866" t="s">
        <v>89</v>
      </c>
      <c r="G19866" t="s">
        <v>89</v>
      </c>
      <c r="H19866" t="s">
        <v>93</v>
      </c>
    </row>
    <row r="19867" spans="1:8" x14ac:dyDescent="0.25">
      <c r="A19867" t="s">
        <v>557</v>
      </c>
      <c r="B19867" t="s">
        <v>6046</v>
      </c>
      <c r="C19867" t="s">
        <v>89</v>
      </c>
      <c r="D19867" t="s">
        <v>89</v>
      </c>
      <c r="E19867" t="s">
        <v>1847</v>
      </c>
      <c r="F19867" t="s">
        <v>89</v>
      </c>
      <c r="G19867" t="s">
        <v>89</v>
      </c>
      <c r="H19867" t="s">
        <v>93</v>
      </c>
    </row>
    <row r="19868" spans="1:8" x14ac:dyDescent="0.25">
      <c r="A19868" t="s">
        <v>557</v>
      </c>
      <c r="B19868" t="s">
        <v>6043</v>
      </c>
      <c r="C19868" t="s">
        <v>89</v>
      </c>
      <c r="D19868" t="s">
        <v>89</v>
      </c>
      <c r="E19868" t="s">
        <v>1582</v>
      </c>
      <c r="F19868" t="s">
        <v>89</v>
      </c>
      <c r="G19868" t="s">
        <v>89</v>
      </c>
      <c r="H19868" t="s">
        <v>93</v>
      </c>
    </row>
    <row r="19869" spans="1:8" x14ac:dyDescent="0.25">
      <c r="A19869" t="s">
        <v>557</v>
      </c>
      <c r="B19869" t="s">
        <v>14172</v>
      </c>
      <c r="C19869" t="s">
        <v>89</v>
      </c>
      <c r="D19869" t="s">
        <v>89</v>
      </c>
      <c r="E19869" t="s">
        <v>1221</v>
      </c>
      <c r="F19869" t="s">
        <v>89</v>
      </c>
      <c r="G19869" t="s">
        <v>89</v>
      </c>
      <c r="H19869" t="s">
        <v>93</v>
      </c>
    </row>
    <row r="19870" spans="1:8" x14ac:dyDescent="0.25">
      <c r="A19870" t="s">
        <v>557</v>
      </c>
      <c r="B19870" t="s">
        <v>14173</v>
      </c>
      <c r="C19870" t="s">
        <v>89</v>
      </c>
      <c r="D19870" t="s">
        <v>89</v>
      </c>
      <c r="E19870" t="s">
        <v>1221</v>
      </c>
      <c r="F19870" t="s">
        <v>89</v>
      </c>
      <c r="G19870" t="s">
        <v>89</v>
      </c>
      <c r="H19870" t="s">
        <v>93</v>
      </c>
    </row>
    <row r="19871" spans="1:8" x14ac:dyDescent="0.25">
      <c r="A19871" t="s">
        <v>557</v>
      </c>
      <c r="B19871" t="s">
        <v>6102</v>
      </c>
      <c r="C19871" t="s">
        <v>89</v>
      </c>
      <c r="D19871" t="s">
        <v>89</v>
      </c>
      <c r="E19871" t="s">
        <v>1093</v>
      </c>
      <c r="F19871" t="s">
        <v>89</v>
      </c>
      <c r="G19871" t="s">
        <v>89</v>
      </c>
      <c r="H19871" t="s">
        <v>93</v>
      </c>
    </row>
    <row r="19872" spans="1:8" x14ac:dyDescent="0.25">
      <c r="A19872" t="s">
        <v>557</v>
      </c>
      <c r="B19872" t="s">
        <v>1138</v>
      </c>
      <c r="C19872" t="s">
        <v>89</v>
      </c>
      <c r="D19872" t="s">
        <v>89</v>
      </c>
      <c r="E19872" t="s">
        <v>1139</v>
      </c>
      <c r="F19872" t="s">
        <v>89</v>
      </c>
      <c r="G19872" t="s">
        <v>89</v>
      </c>
      <c r="H19872" t="s">
        <v>93</v>
      </c>
    </row>
    <row r="19873" spans="1:8" x14ac:dyDescent="0.25">
      <c r="A19873" t="s">
        <v>558</v>
      </c>
      <c r="B19873" t="s">
        <v>14103</v>
      </c>
      <c r="C19873" t="s">
        <v>89</v>
      </c>
      <c r="D19873" t="s">
        <v>14104</v>
      </c>
      <c r="E19873" t="s">
        <v>14105</v>
      </c>
      <c r="F19873" t="s">
        <v>89</v>
      </c>
      <c r="G19873" t="s">
        <v>89</v>
      </c>
      <c r="H19873" t="s">
        <v>93</v>
      </c>
    </row>
    <row r="19874" spans="1:8" x14ac:dyDescent="0.25">
      <c r="A19874" t="s">
        <v>558</v>
      </c>
      <c r="B19874" t="s">
        <v>14106</v>
      </c>
      <c r="C19874" t="s">
        <v>89</v>
      </c>
      <c r="D19874" t="s">
        <v>14107</v>
      </c>
      <c r="E19874" t="s">
        <v>14108</v>
      </c>
      <c r="F19874" t="s">
        <v>89</v>
      </c>
      <c r="G19874" t="s">
        <v>89</v>
      </c>
      <c r="H19874" t="s">
        <v>93</v>
      </c>
    </row>
    <row r="19875" spans="1:8" x14ac:dyDescent="0.25">
      <c r="A19875" t="s">
        <v>558</v>
      </c>
      <c r="B19875" t="s">
        <v>14109</v>
      </c>
      <c r="C19875" t="s">
        <v>89</v>
      </c>
      <c r="D19875" t="s">
        <v>14110</v>
      </c>
      <c r="E19875" t="s">
        <v>1160</v>
      </c>
      <c r="F19875" t="s">
        <v>89</v>
      </c>
      <c r="G19875" t="s">
        <v>89</v>
      </c>
      <c r="H19875" t="s">
        <v>93</v>
      </c>
    </row>
    <row r="19876" spans="1:8" x14ac:dyDescent="0.25">
      <c r="A19876" t="s">
        <v>558</v>
      </c>
      <c r="B19876" t="s">
        <v>14100</v>
      </c>
      <c r="C19876" t="s">
        <v>89</v>
      </c>
      <c r="D19876" t="s">
        <v>14101</v>
      </c>
      <c r="E19876" t="s">
        <v>1401</v>
      </c>
      <c r="F19876" t="s">
        <v>89</v>
      </c>
      <c r="G19876" t="s">
        <v>89</v>
      </c>
      <c r="H19876" t="s">
        <v>93</v>
      </c>
    </row>
    <row r="19877" spans="1:8" x14ac:dyDescent="0.25">
      <c r="A19877" t="s">
        <v>558</v>
      </c>
      <c r="B19877" t="s">
        <v>1531</v>
      </c>
      <c r="C19877" t="s">
        <v>89</v>
      </c>
      <c r="D19877" t="s">
        <v>14098</v>
      </c>
      <c r="E19877" t="s">
        <v>1135</v>
      </c>
      <c r="F19877" t="s">
        <v>89</v>
      </c>
      <c r="G19877" t="s">
        <v>89</v>
      </c>
      <c r="H19877" t="s">
        <v>93</v>
      </c>
    </row>
    <row r="19878" spans="1:8" x14ac:dyDescent="0.25">
      <c r="A19878" t="s">
        <v>558</v>
      </c>
      <c r="B19878" t="s">
        <v>1533</v>
      </c>
      <c r="C19878" t="s">
        <v>89</v>
      </c>
      <c r="D19878" t="s">
        <v>14098</v>
      </c>
      <c r="E19878" t="s">
        <v>1100</v>
      </c>
      <c r="F19878" t="s">
        <v>89</v>
      </c>
      <c r="G19878" t="s">
        <v>89</v>
      </c>
      <c r="H19878" t="s">
        <v>93</v>
      </c>
    </row>
    <row r="19879" spans="1:8" x14ac:dyDescent="0.25">
      <c r="A19879" t="s">
        <v>558</v>
      </c>
      <c r="B19879" t="s">
        <v>1456</v>
      </c>
      <c r="C19879" t="s">
        <v>89</v>
      </c>
      <c r="D19879" t="s">
        <v>14099</v>
      </c>
      <c r="E19879" t="s">
        <v>1093</v>
      </c>
      <c r="F19879" t="s">
        <v>89</v>
      </c>
      <c r="G19879" t="s">
        <v>89</v>
      </c>
      <c r="H19879" t="s">
        <v>93</v>
      </c>
    </row>
    <row r="19880" spans="1:8" x14ac:dyDescent="0.25">
      <c r="A19880" t="s">
        <v>558</v>
      </c>
      <c r="B19880" t="s">
        <v>1430</v>
      </c>
      <c r="C19880" t="s">
        <v>89</v>
      </c>
      <c r="D19880" t="s">
        <v>14159</v>
      </c>
      <c r="E19880" t="s">
        <v>1349</v>
      </c>
      <c r="F19880" t="s">
        <v>89</v>
      </c>
      <c r="G19880" t="s">
        <v>89</v>
      </c>
      <c r="H19880" t="s">
        <v>93</v>
      </c>
    </row>
    <row r="19881" spans="1:8" x14ac:dyDescent="0.25">
      <c r="A19881" t="s">
        <v>558</v>
      </c>
      <c r="B19881" t="s">
        <v>1486</v>
      </c>
      <c r="C19881" t="s">
        <v>89</v>
      </c>
      <c r="D19881" t="s">
        <v>14160</v>
      </c>
      <c r="E19881" t="s">
        <v>2837</v>
      </c>
      <c r="F19881" t="s">
        <v>89</v>
      </c>
      <c r="G19881" t="s">
        <v>89</v>
      </c>
      <c r="H19881" t="s">
        <v>93</v>
      </c>
    </row>
    <row r="19882" spans="1:8" x14ac:dyDescent="0.25">
      <c r="A19882" t="s">
        <v>558</v>
      </c>
      <c r="B19882" t="s">
        <v>1434</v>
      </c>
      <c r="C19882" t="s">
        <v>89</v>
      </c>
      <c r="D19882" t="s">
        <v>14161</v>
      </c>
      <c r="E19882" t="s">
        <v>1859</v>
      </c>
      <c r="F19882" t="s">
        <v>89</v>
      </c>
      <c r="G19882" t="s">
        <v>89</v>
      </c>
      <c r="H19882" t="s">
        <v>93</v>
      </c>
    </row>
    <row r="19883" spans="1:8" x14ac:dyDescent="0.25">
      <c r="A19883" t="s">
        <v>558</v>
      </c>
      <c r="B19883" t="s">
        <v>6350</v>
      </c>
      <c r="C19883" t="s">
        <v>89</v>
      </c>
      <c r="D19883" t="s">
        <v>89</v>
      </c>
      <c r="E19883" t="s">
        <v>1133</v>
      </c>
      <c r="F19883" t="s">
        <v>89</v>
      </c>
      <c r="G19883" t="s">
        <v>89</v>
      </c>
      <c r="H19883" t="s">
        <v>93</v>
      </c>
    </row>
    <row r="19884" spans="1:8" x14ac:dyDescent="0.25">
      <c r="A19884" t="s">
        <v>558</v>
      </c>
      <c r="B19884" t="s">
        <v>6142</v>
      </c>
      <c r="C19884" t="s">
        <v>89</v>
      </c>
      <c r="D19884" t="s">
        <v>14164</v>
      </c>
      <c r="E19884" t="s">
        <v>1335</v>
      </c>
      <c r="F19884" t="s">
        <v>89</v>
      </c>
      <c r="G19884" t="s">
        <v>89</v>
      </c>
      <c r="H19884" t="s">
        <v>93</v>
      </c>
    </row>
    <row r="19885" spans="1:8" x14ac:dyDescent="0.25">
      <c r="A19885" t="s">
        <v>558</v>
      </c>
      <c r="B19885" t="s">
        <v>14165</v>
      </c>
      <c r="C19885" t="s">
        <v>89</v>
      </c>
      <c r="D19885" t="s">
        <v>89</v>
      </c>
      <c r="E19885" t="s">
        <v>1135</v>
      </c>
      <c r="F19885" t="s">
        <v>89</v>
      </c>
      <c r="G19885" t="s">
        <v>89</v>
      </c>
      <c r="H19885" t="s">
        <v>93</v>
      </c>
    </row>
    <row r="19886" spans="1:8" x14ac:dyDescent="0.25">
      <c r="A19886" t="s">
        <v>558</v>
      </c>
      <c r="B19886" t="s">
        <v>6143</v>
      </c>
      <c r="C19886" t="s">
        <v>89</v>
      </c>
      <c r="D19886" t="s">
        <v>14164</v>
      </c>
      <c r="E19886" t="s">
        <v>1272</v>
      </c>
      <c r="F19886" t="s">
        <v>89</v>
      </c>
      <c r="G19886" t="s">
        <v>89</v>
      </c>
      <c r="H19886" t="s">
        <v>93</v>
      </c>
    </row>
    <row r="19887" spans="1:8" x14ac:dyDescent="0.25">
      <c r="A19887" t="s">
        <v>558</v>
      </c>
      <c r="B19887" t="s">
        <v>1198</v>
      </c>
      <c r="C19887" t="s">
        <v>89</v>
      </c>
      <c r="D19887" t="s">
        <v>89</v>
      </c>
      <c r="E19887" t="s">
        <v>1196</v>
      </c>
      <c r="F19887" t="s">
        <v>89</v>
      </c>
      <c r="G19887" t="s">
        <v>89</v>
      </c>
      <c r="H19887" t="s">
        <v>93</v>
      </c>
    </row>
    <row r="19888" spans="1:8" x14ac:dyDescent="0.25">
      <c r="A19888" t="s">
        <v>558</v>
      </c>
      <c r="B19888" t="s">
        <v>1266</v>
      </c>
      <c r="C19888" t="s">
        <v>89</v>
      </c>
      <c r="D19888" t="s">
        <v>89</v>
      </c>
      <c r="E19888" t="s">
        <v>1196</v>
      </c>
      <c r="F19888" t="s">
        <v>89</v>
      </c>
      <c r="G19888" t="s">
        <v>89</v>
      </c>
      <c r="H19888" t="s">
        <v>93</v>
      </c>
    </row>
    <row r="19889" spans="1:8" x14ac:dyDescent="0.25">
      <c r="A19889" t="s">
        <v>558</v>
      </c>
      <c r="B19889" t="s">
        <v>1490</v>
      </c>
      <c r="C19889" t="s">
        <v>89</v>
      </c>
      <c r="D19889" t="s">
        <v>89</v>
      </c>
      <c r="E19889" t="s">
        <v>1131</v>
      </c>
      <c r="F19889" t="s">
        <v>89</v>
      </c>
      <c r="G19889" t="s">
        <v>89</v>
      </c>
      <c r="H19889" t="s">
        <v>93</v>
      </c>
    </row>
    <row r="19890" spans="1:8" x14ac:dyDescent="0.25">
      <c r="A19890" t="s">
        <v>558</v>
      </c>
      <c r="B19890" t="s">
        <v>1200</v>
      </c>
      <c r="C19890" t="s">
        <v>89</v>
      </c>
      <c r="D19890" t="s">
        <v>89</v>
      </c>
      <c r="E19890" t="s">
        <v>1129</v>
      </c>
      <c r="F19890" t="s">
        <v>89</v>
      </c>
      <c r="G19890" t="s">
        <v>89</v>
      </c>
      <c r="H19890" t="s">
        <v>93</v>
      </c>
    </row>
    <row r="19891" spans="1:8" x14ac:dyDescent="0.25">
      <c r="A19891" t="s">
        <v>558</v>
      </c>
      <c r="B19891" t="s">
        <v>1130</v>
      </c>
      <c r="C19891" t="s">
        <v>89</v>
      </c>
      <c r="D19891" t="s">
        <v>89</v>
      </c>
      <c r="E19891" t="s">
        <v>1131</v>
      </c>
      <c r="F19891" t="s">
        <v>89</v>
      </c>
      <c r="G19891" t="s">
        <v>89</v>
      </c>
      <c r="H19891" t="s">
        <v>93</v>
      </c>
    </row>
    <row r="19892" spans="1:8" x14ac:dyDescent="0.25">
      <c r="A19892" t="s">
        <v>558</v>
      </c>
      <c r="B19892" t="s">
        <v>1132</v>
      </c>
      <c r="C19892" t="s">
        <v>89</v>
      </c>
      <c r="D19892" t="s">
        <v>89</v>
      </c>
      <c r="E19892" t="s">
        <v>1286</v>
      </c>
      <c r="F19892" t="s">
        <v>89</v>
      </c>
      <c r="G19892" t="s">
        <v>89</v>
      </c>
      <c r="H19892" t="s">
        <v>93</v>
      </c>
    </row>
    <row r="19893" spans="1:8" x14ac:dyDescent="0.25">
      <c r="A19893" t="s">
        <v>558</v>
      </c>
      <c r="B19893" t="s">
        <v>1232</v>
      </c>
      <c r="C19893" t="s">
        <v>89</v>
      </c>
      <c r="D19893" t="s">
        <v>89</v>
      </c>
      <c r="E19893" t="s">
        <v>1235</v>
      </c>
      <c r="F19893" t="s">
        <v>89</v>
      </c>
      <c r="G19893" t="s">
        <v>89</v>
      </c>
      <c r="H19893" t="s">
        <v>93</v>
      </c>
    </row>
    <row r="19894" spans="1:8" x14ac:dyDescent="0.25">
      <c r="A19894" t="s">
        <v>558</v>
      </c>
      <c r="B19894" t="s">
        <v>1530</v>
      </c>
      <c r="C19894" t="s">
        <v>89</v>
      </c>
      <c r="D19894" t="s">
        <v>89</v>
      </c>
      <c r="E19894" t="s">
        <v>1235</v>
      </c>
      <c r="F19894" t="s">
        <v>89</v>
      </c>
      <c r="G19894" t="s">
        <v>89</v>
      </c>
      <c r="H19894" t="s">
        <v>93</v>
      </c>
    </row>
    <row r="19895" spans="1:8" x14ac:dyDescent="0.25">
      <c r="A19895" t="s">
        <v>558</v>
      </c>
      <c r="B19895" t="s">
        <v>1234</v>
      </c>
      <c r="C19895" t="s">
        <v>89</v>
      </c>
      <c r="D19895" t="s">
        <v>89</v>
      </c>
      <c r="E19895" t="s">
        <v>1113</v>
      </c>
      <c r="F19895" t="s">
        <v>89</v>
      </c>
      <c r="G19895" t="s">
        <v>89</v>
      </c>
      <c r="H19895" t="s">
        <v>93</v>
      </c>
    </row>
    <row r="19896" spans="1:8" x14ac:dyDescent="0.25">
      <c r="A19896" t="s">
        <v>558</v>
      </c>
      <c r="B19896" t="s">
        <v>14172</v>
      </c>
      <c r="C19896" t="s">
        <v>89</v>
      </c>
      <c r="D19896" t="s">
        <v>89</v>
      </c>
      <c r="E19896" t="s">
        <v>1221</v>
      </c>
      <c r="F19896" t="s">
        <v>89</v>
      </c>
      <c r="G19896" t="s">
        <v>89</v>
      </c>
      <c r="H19896" t="s">
        <v>93</v>
      </c>
    </row>
    <row r="19897" spans="1:8" x14ac:dyDescent="0.25">
      <c r="A19897" t="s">
        <v>558</v>
      </c>
      <c r="B19897" t="s">
        <v>14173</v>
      </c>
      <c r="C19897" t="s">
        <v>89</v>
      </c>
      <c r="D19897" t="s">
        <v>89</v>
      </c>
      <c r="E19897" t="s">
        <v>1221</v>
      </c>
      <c r="F19897" t="s">
        <v>89</v>
      </c>
      <c r="G19897" t="s">
        <v>89</v>
      </c>
      <c r="H19897" t="s">
        <v>93</v>
      </c>
    </row>
    <row r="19898" spans="1:8" x14ac:dyDescent="0.25">
      <c r="A19898" t="s">
        <v>558</v>
      </c>
      <c r="B19898" t="s">
        <v>6102</v>
      </c>
      <c r="C19898" t="s">
        <v>89</v>
      </c>
      <c r="D19898" t="s">
        <v>89</v>
      </c>
      <c r="E19898" t="s">
        <v>1093</v>
      </c>
      <c r="F19898" t="s">
        <v>89</v>
      </c>
      <c r="G19898" t="s">
        <v>89</v>
      </c>
      <c r="H19898" t="s">
        <v>93</v>
      </c>
    </row>
    <row r="19899" spans="1:8" x14ac:dyDescent="0.25">
      <c r="A19899" t="s">
        <v>558</v>
      </c>
      <c r="B19899" t="s">
        <v>1138</v>
      </c>
      <c r="C19899" t="s">
        <v>89</v>
      </c>
      <c r="D19899" t="s">
        <v>89</v>
      </c>
      <c r="E19899" t="s">
        <v>1139</v>
      </c>
      <c r="F19899" t="s">
        <v>89</v>
      </c>
      <c r="G19899" t="s">
        <v>89</v>
      </c>
      <c r="H19899" t="s">
        <v>93</v>
      </c>
    </row>
    <row r="19900" spans="1:8" x14ac:dyDescent="0.25">
      <c r="A19900" t="s">
        <v>559</v>
      </c>
      <c r="B19900" t="s">
        <v>14096</v>
      </c>
      <c r="C19900" t="s">
        <v>89</v>
      </c>
      <c r="D19900" t="s">
        <v>14097</v>
      </c>
      <c r="E19900" t="s">
        <v>4617</v>
      </c>
      <c r="F19900" t="s">
        <v>89</v>
      </c>
      <c r="G19900" t="s">
        <v>89</v>
      </c>
      <c r="H19900" t="s">
        <v>93</v>
      </c>
    </row>
    <row r="19901" spans="1:8" x14ac:dyDescent="0.25">
      <c r="A19901" t="s">
        <v>559</v>
      </c>
      <c r="B19901" t="s">
        <v>1533</v>
      </c>
      <c r="C19901" t="s">
        <v>89</v>
      </c>
      <c r="D19901" t="s">
        <v>14098</v>
      </c>
      <c r="E19901" t="s">
        <v>1100</v>
      </c>
      <c r="F19901" t="s">
        <v>89</v>
      </c>
      <c r="G19901" t="s">
        <v>89</v>
      </c>
      <c r="H19901" t="s">
        <v>93</v>
      </c>
    </row>
    <row r="19902" spans="1:8" x14ac:dyDescent="0.25">
      <c r="A19902" t="s">
        <v>559</v>
      </c>
      <c r="B19902" t="s">
        <v>1531</v>
      </c>
      <c r="C19902" t="s">
        <v>89</v>
      </c>
      <c r="D19902" t="s">
        <v>14098</v>
      </c>
      <c r="E19902" t="s">
        <v>1135</v>
      </c>
      <c r="F19902" t="s">
        <v>89</v>
      </c>
      <c r="G19902" t="s">
        <v>89</v>
      </c>
      <c r="H19902" t="s">
        <v>93</v>
      </c>
    </row>
    <row r="19903" spans="1:8" x14ac:dyDescent="0.25">
      <c r="A19903" t="s">
        <v>559</v>
      </c>
      <c r="B19903" t="s">
        <v>1456</v>
      </c>
      <c r="C19903" t="s">
        <v>89</v>
      </c>
      <c r="D19903" t="s">
        <v>14099</v>
      </c>
      <c r="E19903" t="s">
        <v>1093</v>
      </c>
      <c r="F19903" t="s">
        <v>89</v>
      </c>
      <c r="G19903" t="s">
        <v>89</v>
      </c>
      <c r="H19903" t="s">
        <v>93</v>
      </c>
    </row>
    <row r="19904" spans="1:8" x14ac:dyDescent="0.25">
      <c r="A19904" t="s">
        <v>559</v>
      </c>
      <c r="B19904" t="s">
        <v>1486</v>
      </c>
      <c r="C19904" t="s">
        <v>89</v>
      </c>
      <c r="D19904" t="s">
        <v>14160</v>
      </c>
      <c r="E19904" t="s">
        <v>2837</v>
      </c>
      <c r="F19904" t="s">
        <v>89</v>
      </c>
      <c r="G19904" t="s">
        <v>89</v>
      </c>
      <c r="H19904" t="s">
        <v>93</v>
      </c>
    </row>
    <row r="19905" spans="1:8" x14ac:dyDescent="0.25">
      <c r="A19905" t="s">
        <v>559</v>
      </c>
      <c r="B19905" t="s">
        <v>14096</v>
      </c>
      <c r="C19905" t="s">
        <v>89</v>
      </c>
      <c r="D19905" t="s">
        <v>14097</v>
      </c>
      <c r="E19905" t="s">
        <v>4617</v>
      </c>
      <c r="F19905" t="s">
        <v>89</v>
      </c>
      <c r="G19905" t="s">
        <v>89</v>
      </c>
      <c r="H19905" t="s">
        <v>93</v>
      </c>
    </row>
    <row r="19906" spans="1:8" x14ac:dyDescent="0.25">
      <c r="A19906" t="s">
        <v>559</v>
      </c>
      <c r="B19906" t="s">
        <v>14103</v>
      </c>
      <c r="C19906" t="s">
        <v>89</v>
      </c>
      <c r="D19906" t="s">
        <v>14104</v>
      </c>
      <c r="E19906" t="s">
        <v>14105</v>
      </c>
      <c r="F19906" t="s">
        <v>89</v>
      </c>
      <c r="G19906" t="s">
        <v>89</v>
      </c>
      <c r="H19906" t="s">
        <v>93</v>
      </c>
    </row>
    <row r="19907" spans="1:8" x14ac:dyDescent="0.25">
      <c r="A19907" t="s">
        <v>559</v>
      </c>
      <c r="B19907" t="s">
        <v>14106</v>
      </c>
      <c r="C19907" t="s">
        <v>89</v>
      </c>
      <c r="D19907" t="s">
        <v>14107</v>
      </c>
      <c r="E19907" t="s">
        <v>14108</v>
      </c>
      <c r="F19907" t="s">
        <v>89</v>
      </c>
      <c r="G19907" t="s">
        <v>89</v>
      </c>
      <c r="H19907" t="s">
        <v>93</v>
      </c>
    </row>
    <row r="19908" spans="1:8" x14ac:dyDescent="0.25">
      <c r="A19908" t="s">
        <v>559</v>
      </c>
      <c r="B19908" t="s">
        <v>14100</v>
      </c>
      <c r="C19908" t="s">
        <v>89</v>
      </c>
      <c r="D19908" t="s">
        <v>14101</v>
      </c>
      <c r="E19908" t="s">
        <v>1401</v>
      </c>
      <c r="F19908" t="s">
        <v>89</v>
      </c>
      <c r="G19908" t="s">
        <v>89</v>
      </c>
      <c r="H19908" t="s">
        <v>93</v>
      </c>
    </row>
    <row r="19909" spans="1:8" x14ac:dyDescent="0.25">
      <c r="A19909" t="s">
        <v>559</v>
      </c>
      <c r="B19909" t="s">
        <v>14109</v>
      </c>
      <c r="C19909" t="s">
        <v>89</v>
      </c>
      <c r="D19909" t="s">
        <v>14110</v>
      </c>
      <c r="E19909" t="s">
        <v>1160</v>
      </c>
      <c r="F19909" t="s">
        <v>89</v>
      </c>
      <c r="G19909" t="s">
        <v>89</v>
      </c>
      <c r="H19909" t="s">
        <v>93</v>
      </c>
    </row>
    <row r="19910" spans="1:8" x14ac:dyDescent="0.25">
      <c r="A19910" t="s">
        <v>559</v>
      </c>
      <c r="B19910" t="s">
        <v>6313</v>
      </c>
      <c r="C19910" t="s">
        <v>89</v>
      </c>
      <c r="D19910" t="s">
        <v>14111</v>
      </c>
      <c r="E19910" t="s">
        <v>1115</v>
      </c>
      <c r="F19910" t="s">
        <v>89</v>
      </c>
      <c r="G19910" t="s">
        <v>89</v>
      </c>
      <c r="H19910" t="s">
        <v>93</v>
      </c>
    </row>
    <row r="19911" spans="1:8" x14ac:dyDescent="0.25">
      <c r="A19911" t="s">
        <v>559</v>
      </c>
      <c r="B19911" t="s">
        <v>14114</v>
      </c>
      <c r="C19911" t="s">
        <v>89</v>
      </c>
      <c r="D19911" t="s">
        <v>14115</v>
      </c>
      <c r="E19911" t="s">
        <v>1142</v>
      </c>
      <c r="F19911" t="s">
        <v>89</v>
      </c>
      <c r="G19911" t="s">
        <v>89</v>
      </c>
      <c r="H19911" t="s">
        <v>93</v>
      </c>
    </row>
    <row r="19912" spans="1:8" x14ac:dyDescent="0.25">
      <c r="A19912" t="s">
        <v>559</v>
      </c>
      <c r="B19912" t="s">
        <v>14118</v>
      </c>
      <c r="C19912" t="s">
        <v>89</v>
      </c>
      <c r="D19912" t="s">
        <v>14119</v>
      </c>
      <c r="E19912" t="s">
        <v>1265</v>
      </c>
      <c r="F19912" t="s">
        <v>89</v>
      </c>
      <c r="G19912" t="s">
        <v>89</v>
      </c>
      <c r="H19912" t="s">
        <v>93</v>
      </c>
    </row>
    <row r="19913" spans="1:8" x14ac:dyDescent="0.25">
      <c r="A19913" t="s">
        <v>559</v>
      </c>
      <c r="B19913" t="s">
        <v>6164</v>
      </c>
      <c r="C19913" t="s">
        <v>89</v>
      </c>
      <c r="D19913" t="s">
        <v>14124</v>
      </c>
      <c r="E19913" t="s">
        <v>2169</v>
      </c>
      <c r="F19913" t="s">
        <v>89</v>
      </c>
      <c r="G19913" t="s">
        <v>89</v>
      </c>
      <c r="H19913" t="s">
        <v>93</v>
      </c>
    </row>
    <row r="19914" spans="1:8" x14ac:dyDescent="0.25">
      <c r="A19914" t="s">
        <v>559</v>
      </c>
      <c r="B19914" t="s">
        <v>14176</v>
      </c>
      <c r="C19914" t="s">
        <v>89</v>
      </c>
      <c r="D19914" t="s">
        <v>14177</v>
      </c>
      <c r="E19914" t="s">
        <v>2969</v>
      </c>
      <c r="F19914" t="s">
        <v>89</v>
      </c>
      <c r="G19914" t="s">
        <v>89</v>
      </c>
      <c r="H19914" t="s">
        <v>93</v>
      </c>
    </row>
    <row r="19915" spans="1:8" x14ac:dyDescent="0.25">
      <c r="A19915" t="s">
        <v>559</v>
      </c>
      <c r="B19915" t="s">
        <v>6166</v>
      </c>
      <c r="C19915" t="s">
        <v>89</v>
      </c>
      <c r="D19915" t="s">
        <v>14127</v>
      </c>
      <c r="E19915" t="s">
        <v>1582</v>
      </c>
      <c r="F19915" t="s">
        <v>89</v>
      </c>
      <c r="G19915" t="s">
        <v>89</v>
      </c>
      <c r="H19915" t="s">
        <v>93</v>
      </c>
    </row>
    <row r="19916" spans="1:8" x14ac:dyDescent="0.25">
      <c r="A19916" t="s">
        <v>559</v>
      </c>
      <c r="B19916" t="s">
        <v>14128</v>
      </c>
      <c r="C19916" t="s">
        <v>89</v>
      </c>
      <c r="D19916" t="s">
        <v>14129</v>
      </c>
      <c r="E19916" t="s">
        <v>1401</v>
      </c>
      <c r="F19916" t="s">
        <v>89</v>
      </c>
      <c r="G19916" t="s">
        <v>89</v>
      </c>
      <c r="H19916" t="s">
        <v>93</v>
      </c>
    </row>
    <row r="19917" spans="1:8" x14ac:dyDescent="0.25">
      <c r="A19917" t="s">
        <v>559</v>
      </c>
      <c r="B19917" t="s">
        <v>14138</v>
      </c>
      <c r="C19917" t="s">
        <v>89</v>
      </c>
      <c r="D19917" t="s">
        <v>14139</v>
      </c>
      <c r="E19917" t="s">
        <v>7886</v>
      </c>
      <c r="F19917" t="s">
        <v>89</v>
      </c>
      <c r="G19917" t="s">
        <v>89</v>
      </c>
      <c r="H19917" t="s">
        <v>93</v>
      </c>
    </row>
    <row r="19918" spans="1:8" x14ac:dyDescent="0.25">
      <c r="A19918" t="s">
        <v>559</v>
      </c>
      <c r="B19918" t="s">
        <v>14149</v>
      </c>
      <c r="C19918" t="s">
        <v>89</v>
      </c>
      <c r="D19918" t="s">
        <v>10865</v>
      </c>
      <c r="E19918" t="s">
        <v>2992</v>
      </c>
      <c r="F19918" t="s">
        <v>89</v>
      </c>
      <c r="G19918" t="s">
        <v>89</v>
      </c>
      <c r="H19918" t="s">
        <v>93</v>
      </c>
    </row>
    <row r="19919" spans="1:8" x14ac:dyDescent="0.25">
      <c r="A19919" t="s">
        <v>559</v>
      </c>
      <c r="B19919" t="s">
        <v>1531</v>
      </c>
      <c r="C19919" t="s">
        <v>89</v>
      </c>
      <c r="D19919" t="s">
        <v>14098</v>
      </c>
      <c r="E19919" t="s">
        <v>1135</v>
      </c>
      <c r="F19919" t="s">
        <v>89</v>
      </c>
      <c r="G19919" t="s">
        <v>89</v>
      </c>
      <c r="H19919" t="s">
        <v>93</v>
      </c>
    </row>
    <row r="19920" spans="1:8" x14ac:dyDescent="0.25">
      <c r="A19920" t="s">
        <v>559</v>
      </c>
      <c r="B19920" t="s">
        <v>1533</v>
      </c>
      <c r="C19920" t="s">
        <v>89</v>
      </c>
      <c r="D19920" t="s">
        <v>14098</v>
      </c>
      <c r="E19920" t="s">
        <v>1100</v>
      </c>
      <c r="F19920" t="s">
        <v>89</v>
      </c>
      <c r="G19920" t="s">
        <v>89</v>
      </c>
      <c r="H19920" t="s">
        <v>93</v>
      </c>
    </row>
    <row r="19921" spans="1:8" x14ac:dyDescent="0.25">
      <c r="A19921" t="s">
        <v>559</v>
      </c>
      <c r="B19921" t="s">
        <v>1456</v>
      </c>
      <c r="C19921" t="s">
        <v>89</v>
      </c>
      <c r="D19921" t="s">
        <v>14099</v>
      </c>
      <c r="E19921" t="s">
        <v>1093</v>
      </c>
      <c r="F19921" t="s">
        <v>89</v>
      </c>
      <c r="G19921" t="s">
        <v>89</v>
      </c>
      <c r="H19921" t="s">
        <v>93</v>
      </c>
    </row>
    <row r="19922" spans="1:8" x14ac:dyDescent="0.25">
      <c r="A19922" t="s">
        <v>559</v>
      </c>
      <c r="B19922" t="s">
        <v>1430</v>
      </c>
      <c r="C19922" t="s">
        <v>89</v>
      </c>
      <c r="D19922" t="s">
        <v>14159</v>
      </c>
      <c r="E19922" t="s">
        <v>1349</v>
      </c>
      <c r="F19922" t="s">
        <v>89</v>
      </c>
      <c r="G19922" t="s">
        <v>89</v>
      </c>
      <c r="H19922" t="s">
        <v>93</v>
      </c>
    </row>
    <row r="19923" spans="1:8" x14ac:dyDescent="0.25">
      <c r="A19923" t="s">
        <v>559</v>
      </c>
      <c r="B19923" t="s">
        <v>1486</v>
      </c>
      <c r="C19923" t="s">
        <v>89</v>
      </c>
      <c r="D19923" t="s">
        <v>14160</v>
      </c>
      <c r="E19923" t="s">
        <v>2837</v>
      </c>
      <c r="F19923" t="s">
        <v>89</v>
      </c>
      <c r="G19923" t="s">
        <v>89</v>
      </c>
      <c r="H19923" t="s">
        <v>93</v>
      </c>
    </row>
    <row r="19924" spans="1:8" x14ac:dyDescent="0.25">
      <c r="A19924" t="s">
        <v>559</v>
      </c>
      <c r="B19924" t="s">
        <v>1434</v>
      </c>
      <c r="C19924" t="s">
        <v>89</v>
      </c>
      <c r="D19924" t="s">
        <v>14161</v>
      </c>
      <c r="E19924" t="s">
        <v>1859</v>
      </c>
      <c r="F19924" t="s">
        <v>89</v>
      </c>
      <c r="G19924" t="s">
        <v>89</v>
      </c>
      <c r="H19924" t="s">
        <v>93</v>
      </c>
    </row>
    <row r="19925" spans="1:8" x14ac:dyDescent="0.25">
      <c r="A19925" t="s">
        <v>559</v>
      </c>
      <c r="B19925" t="s">
        <v>14162</v>
      </c>
      <c r="C19925" t="s">
        <v>89</v>
      </c>
      <c r="D19925" t="s">
        <v>89</v>
      </c>
      <c r="E19925" t="s">
        <v>1221</v>
      </c>
      <c r="F19925" t="s">
        <v>89</v>
      </c>
      <c r="G19925" t="s">
        <v>89</v>
      </c>
      <c r="H19925" t="s">
        <v>93</v>
      </c>
    </row>
    <row r="19926" spans="1:8" x14ac:dyDescent="0.25">
      <c r="A19926" t="s">
        <v>559</v>
      </c>
      <c r="B19926" t="s">
        <v>6350</v>
      </c>
      <c r="C19926" t="s">
        <v>89</v>
      </c>
      <c r="D19926" t="s">
        <v>89</v>
      </c>
      <c r="E19926" t="s">
        <v>1133</v>
      </c>
      <c r="F19926" t="s">
        <v>89</v>
      </c>
      <c r="G19926" t="s">
        <v>89</v>
      </c>
      <c r="H19926" t="s">
        <v>93</v>
      </c>
    </row>
    <row r="19927" spans="1:8" x14ac:dyDescent="0.25">
      <c r="A19927" t="s">
        <v>559</v>
      </c>
      <c r="B19927" t="s">
        <v>6143</v>
      </c>
      <c r="C19927" t="s">
        <v>89</v>
      </c>
      <c r="D19927" t="s">
        <v>14164</v>
      </c>
      <c r="E19927" t="s">
        <v>1272</v>
      </c>
      <c r="F19927" t="s">
        <v>89</v>
      </c>
      <c r="G19927" t="s">
        <v>89</v>
      </c>
      <c r="H19927" t="s">
        <v>93</v>
      </c>
    </row>
    <row r="19928" spans="1:8" x14ac:dyDescent="0.25">
      <c r="A19928" t="s">
        <v>559</v>
      </c>
      <c r="B19928" t="s">
        <v>1122</v>
      </c>
      <c r="C19928" t="s">
        <v>89</v>
      </c>
      <c r="D19928" t="s">
        <v>89</v>
      </c>
      <c r="E19928" t="s">
        <v>1196</v>
      </c>
      <c r="F19928" t="s">
        <v>89</v>
      </c>
      <c r="G19928" t="s">
        <v>89</v>
      </c>
      <c r="H19928" t="s">
        <v>93</v>
      </c>
    </row>
    <row r="19929" spans="1:8" x14ac:dyDescent="0.25">
      <c r="A19929" t="s">
        <v>559</v>
      </c>
      <c r="B19929" t="s">
        <v>1124</v>
      </c>
      <c r="C19929" t="s">
        <v>89</v>
      </c>
      <c r="D19929" t="s">
        <v>89</v>
      </c>
      <c r="E19929" t="s">
        <v>1196</v>
      </c>
      <c r="F19929" t="s">
        <v>89</v>
      </c>
      <c r="G19929" t="s">
        <v>89</v>
      </c>
      <c r="H19929" t="s">
        <v>93</v>
      </c>
    </row>
    <row r="19930" spans="1:8" x14ac:dyDescent="0.25">
      <c r="A19930" t="s">
        <v>559</v>
      </c>
      <c r="B19930" t="s">
        <v>1125</v>
      </c>
      <c r="C19930" t="s">
        <v>89</v>
      </c>
      <c r="D19930" t="s">
        <v>89</v>
      </c>
      <c r="E19930" t="s">
        <v>1196</v>
      </c>
      <c r="F19930" t="s">
        <v>89</v>
      </c>
      <c r="G19930" t="s">
        <v>89</v>
      </c>
      <c r="H19930" t="s">
        <v>93</v>
      </c>
    </row>
    <row r="19931" spans="1:8" x14ac:dyDescent="0.25">
      <c r="A19931" t="s">
        <v>559</v>
      </c>
      <c r="B19931" t="s">
        <v>1266</v>
      </c>
      <c r="C19931" t="s">
        <v>89</v>
      </c>
      <c r="D19931" t="s">
        <v>89</v>
      </c>
      <c r="E19931" t="s">
        <v>1196</v>
      </c>
      <c r="F19931" t="s">
        <v>89</v>
      </c>
      <c r="G19931" t="s">
        <v>89</v>
      </c>
      <c r="H19931" t="s">
        <v>93</v>
      </c>
    </row>
    <row r="19932" spans="1:8" x14ac:dyDescent="0.25">
      <c r="A19932" t="s">
        <v>559</v>
      </c>
      <c r="B19932" t="s">
        <v>1490</v>
      </c>
      <c r="C19932" t="s">
        <v>89</v>
      </c>
      <c r="D19932" t="s">
        <v>89</v>
      </c>
      <c r="E19932" t="s">
        <v>1131</v>
      </c>
      <c r="F19932" t="s">
        <v>89</v>
      </c>
      <c r="G19932" t="s">
        <v>89</v>
      </c>
      <c r="H19932" t="s">
        <v>93</v>
      </c>
    </row>
    <row r="19933" spans="1:8" x14ac:dyDescent="0.25">
      <c r="A19933" t="s">
        <v>559</v>
      </c>
      <c r="B19933" t="s">
        <v>1200</v>
      </c>
      <c r="C19933" t="s">
        <v>89</v>
      </c>
      <c r="D19933" t="s">
        <v>89</v>
      </c>
      <c r="E19933" t="s">
        <v>1129</v>
      </c>
      <c r="F19933" t="s">
        <v>89</v>
      </c>
      <c r="G19933" t="s">
        <v>89</v>
      </c>
      <c r="H19933" t="s">
        <v>93</v>
      </c>
    </row>
    <row r="19934" spans="1:8" x14ac:dyDescent="0.25">
      <c r="A19934" t="s">
        <v>559</v>
      </c>
      <c r="B19934" t="s">
        <v>1130</v>
      </c>
      <c r="C19934" t="s">
        <v>89</v>
      </c>
      <c r="D19934" t="s">
        <v>89</v>
      </c>
      <c r="E19934" t="s">
        <v>1131</v>
      </c>
      <c r="F19934" t="s">
        <v>89</v>
      </c>
      <c r="G19934" t="s">
        <v>89</v>
      </c>
      <c r="H19934" t="s">
        <v>93</v>
      </c>
    </row>
    <row r="19935" spans="1:8" x14ac:dyDescent="0.25">
      <c r="A19935" t="s">
        <v>559</v>
      </c>
      <c r="B19935" t="s">
        <v>1132</v>
      </c>
      <c r="C19935" t="s">
        <v>89</v>
      </c>
      <c r="D19935" t="s">
        <v>89</v>
      </c>
      <c r="E19935" t="s">
        <v>1286</v>
      </c>
      <c r="F19935" t="s">
        <v>89</v>
      </c>
      <c r="G19935" t="s">
        <v>89</v>
      </c>
      <c r="H19935" t="s">
        <v>93</v>
      </c>
    </row>
    <row r="19936" spans="1:8" x14ac:dyDescent="0.25">
      <c r="A19936" t="s">
        <v>559</v>
      </c>
      <c r="B19936" t="s">
        <v>1268</v>
      </c>
      <c r="C19936" t="s">
        <v>89</v>
      </c>
      <c r="D19936" t="s">
        <v>89</v>
      </c>
      <c r="E19936" t="s">
        <v>1235</v>
      </c>
      <c r="F19936" t="s">
        <v>89</v>
      </c>
      <c r="G19936" t="s">
        <v>89</v>
      </c>
      <c r="H19936" t="s">
        <v>93</v>
      </c>
    </row>
    <row r="19937" spans="1:8" x14ac:dyDescent="0.25">
      <c r="A19937" t="s">
        <v>559</v>
      </c>
      <c r="B19937" t="s">
        <v>1530</v>
      </c>
      <c r="C19937" t="s">
        <v>89</v>
      </c>
      <c r="D19937" t="s">
        <v>89</v>
      </c>
      <c r="E19937" t="s">
        <v>1235</v>
      </c>
      <c r="F19937" t="s">
        <v>89</v>
      </c>
      <c r="G19937" t="s">
        <v>89</v>
      </c>
      <c r="H19937" t="s">
        <v>93</v>
      </c>
    </row>
    <row r="19938" spans="1:8" x14ac:dyDescent="0.25">
      <c r="A19938" t="s">
        <v>559</v>
      </c>
      <c r="B19938" t="s">
        <v>1415</v>
      </c>
      <c r="C19938" t="s">
        <v>89</v>
      </c>
      <c r="D19938" t="s">
        <v>89</v>
      </c>
      <c r="E19938" t="s">
        <v>1235</v>
      </c>
      <c r="F19938" t="s">
        <v>89</v>
      </c>
      <c r="G19938" t="s">
        <v>89</v>
      </c>
      <c r="H19938" t="s">
        <v>93</v>
      </c>
    </row>
    <row r="19939" spans="1:8" x14ac:dyDescent="0.25">
      <c r="A19939" t="s">
        <v>559</v>
      </c>
      <c r="B19939" t="s">
        <v>14198</v>
      </c>
      <c r="C19939" t="s">
        <v>89</v>
      </c>
      <c r="D19939" t="s">
        <v>89</v>
      </c>
      <c r="E19939" t="s">
        <v>1233</v>
      </c>
      <c r="F19939" t="s">
        <v>89</v>
      </c>
      <c r="G19939" t="s">
        <v>89</v>
      </c>
      <c r="H19939" t="s">
        <v>93</v>
      </c>
    </row>
    <row r="19940" spans="1:8" x14ac:dyDescent="0.25">
      <c r="A19940" t="s">
        <v>559</v>
      </c>
      <c r="B19940" t="s">
        <v>14172</v>
      </c>
      <c r="C19940" t="s">
        <v>89</v>
      </c>
      <c r="D19940" t="s">
        <v>89</v>
      </c>
      <c r="E19940" t="s">
        <v>1221</v>
      </c>
      <c r="F19940" t="s">
        <v>89</v>
      </c>
      <c r="G19940" t="s">
        <v>89</v>
      </c>
      <c r="H19940" t="s">
        <v>93</v>
      </c>
    </row>
    <row r="19941" spans="1:8" x14ac:dyDescent="0.25">
      <c r="A19941" t="s">
        <v>559</v>
      </c>
      <c r="B19941" t="s">
        <v>14173</v>
      </c>
      <c r="C19941" t="s">
        <v>89</v>
      </c>
      <c r="D19941" t="s">
        <v>89</v>
      </c>
      <c r="E19941" t="s">
        <v>1221</v>
      </c>
      <c r="F19941" t="s">
        <v>89</v>
      </c>
      <c r="G19941" t="s">
        <v>89</v>
      </c>
      <c r="H19941" t="s">
        <v>93</v>
      </c>
    </row>
    <row r="19942" spans="1:8" x14ac:dyDescent="0.25">
      <c r="A19942" t="s">
        <v>559</v>
      </c>
      <c r="B19942" t="s">
        <v>6102</v>
      </c>
      <c r="C19942" t="s">
        <v>89</v>
      </c>
      <c r="D19942" t="s">
        <v>89</v>
      </c>
      <c r="E19942" t="s">
        <v>1093</v>
      </c>
      <c r="F19942" t="s">
        <v>89</v>
      </c>
      <c r="G19942" t="s">
        <v>89</v>
      </c>
      <c r="H19942" t="s">
        <v>93</v>
      </c>
    </row>
    <row r="19943" spans="1:8" x14ac:dyDescent="0.25">
      <c r="A19943" t="s">
        <v>559</v>
      </c>
      <c r="B19943" t="s">
        <v>1138</v>
      </c>
      <c r="C19943" t="s">
        <v>89</v>
      </c>
      <c r="D19943" t="s">
        <v>89</v>
      </c>
      <c r="E19943" t="s">
        <v>1139</v>
      </c>
      <c r="F19943" t="s">
        <v>89</v>
      </c>
      <c r="G19943" t="s">
        <v>89</v>
      </c>
      <c r="H19943" t="s">
        <v>93</v>
      </c>
    </row>
    <row r="19944" spans="1:8" x14ac:dyDescent="0.25">
      <c r="A19944" t="s">
        <v>560</v>
      </c>
      <c r="B19944" t="s">
        <v>1301</v>
      </c>
      <c r="C19944" t="s">
        <v>89</v>
      </c>
      <c r="D19944" t="s">
        <v>8992</v>
      </c>
      <c r="E19944" t="s">
        <v>4119</v>
      </c>
      <c r="F19944" t="s">
        <v>89</v>
      </c>
      <c r="G19944" t="s">
        <v>89</v>
      </c>
      <c r="H19944" t="s">
        <v>93</v>
      </c>
    </row>
    <row r="19945" spans="1:8" x14ac:dyDescent="0.25">
      <c r="A19945" t="s">
        <v>560</v>
      </c>
      <c r="B19945" t="s">
        <v>2502</v>
      </c>
      <c r="C19945" t="s">
        <v>89</v>
      </c>
      <c r="D19945" t="s">
        <v>14199</v>
      </c>
      <c r="E19945" t="s">
        <v>10323</v>
      </c>
      <c r="F19945" t="s">
        <v>89</v>
      </c>
      <c r="G19945" t="s">
        <v>89</v>
      </c>
      <c r="H19945" t="s">
        <v>93</v>
      </c>
    </row>
    <row r="19946" spans="1:8" x14ac:dyDescent="0.25">
      <c r="A19946" t="s">
        <v>560</v>
      </c>
      <c r="B19946" t="s">
        <v>5336</v>
      </c>
      <c r="C19946" t="s">
        <v>89</v>
      </c>
      <c r="D19946" t="s">
        <v>5332</v>
      </c>
      <c r="E19946" t="s">
        <v>4119</v>
      </c>
      <c r="F19946" t="s">
        <v>89</v>
      </c>
      <c r="G19946" t="s">
        <v>89</v>
      </c>
      <c r="H19946" t="s">
        <v>93</v>
      </c>
    </row>
    <row r="19947" spans="1:8" x14ac:dyDescent="0.25">
      <c r="A19947" t="s">
        <v>560</v>
      </c>
      <c r="B19947" t="s">
        <v>4324</v>
      </c>
      <c r="C19947" t="s">
        <v>89</v>
      </c>
      <c r="D19947" t="s">
        <v>5332</v>
      </c>
      <c r="E19947" t="s">
        <v>4068</v>
      </c>
      <c r="F19947" t="s">
        <v>89</v>
      </c>
      <c r="G19947" t="s">
        <v>89</v>
      </c>
      <c r="H19947" t="s">
        <v>93</v>
      </c>
    </row>
    <row r="19948" spans="1:8" x14ac:dyDescent="0.25">
      <c r="A19948" t="s">
        <v>560</v>
      </c>
      <c r="B19948" t="s">
        <v>14200</v>
      </c>
      <c r="C19948" t="s">
        <v>89</v>
      </c>
      <c r="D19948" t="s">
        <v>14201</v>
      </c>
      <c r="E19948" t="s">
        <v>14202</v>
      </c>
      <c r="F19948" t="s">
        <v>89</v>
      </c>
      <c r="G19948" t="s">
        <v>89</v>
      </c>
      <c r="H19948" t="s">
        <v>93</v>
      </c>
    </row>
    <row r="19949" spans="1:8" x14ac:dyDescent="0.25">
      <c r="A19949" t="s">
        <v>560</v>
      </c>
      <c r="B19949" t="s">
        <v>1112</v>
      </c>
      <c r="C19949" t="s">
        <v>89</v>
      </c>
      <c r="D19949" t="s">
        <v>3456</v>
      </c>
      <c r="E19949" t="s">
        <v>4119</v>
      </c>
      <c r="F19949" t="s">
        <v>89</v>
      </c>
      <c r="G19949" t="s">
        <v>89</v>
      </c>
      <c r="H19949" t="s">
        <v>93</v>
      </c>
    </row>
    <row r="19950" spans="1:8" x14ac:dyDescent="0.25">
      <c r="A19950" t="s">
        <v>560</v>
      </c>
      <c r="B19950" t="s">
        <v>1114</v>
      </c>
      <c r="C19950" t="s">
        <v>89</v>
      </c>
      <c r="D19950" t="s">
        <v>3456</v>
      </c>
      <c r="E19950" t="s">
        <v>4068</v>
      </c>
      <c r="F19950" t="s">
        <v>89</v>
      </c>
      <c r="G19950" t="s">
        <v>89</v>
      </c>
      <c r="H19950" t="s">
        <v>93</v>
      </c>
    </row>
    <row r="19951" spans="1:8" x14ac:dyDescent="0.25">
      <c r="A19951" t="s">
        <v>560</v>
      </c>
      <c r="B19951" t="s">
        <v>2418</v>
      </c>
      <c r="C19951" t="s">
        <v>89</v>
      </c>
      <c r="D19951" t="s">
        <v>3456</v>
      </c>
      <c r="E19951" t="s">
        <v>4095</v>
      </c>
      <c r="F19951" t="s">
        <v>89</v>
      </c>
      <c r="G19951" t="s">
        <v>89</v>
      </c>
      <c r="H19951" t="s">
        <v>93</v>
      </c>
    </row>
    <row r="19952" spans="1:8" x14ac:dyDescent="0.25">
      <c r="A19952" t="s">
        <v>560</v>
      </c>
      <c r="B19952" t="s">
        <v>14203</v>
      </c>
      <c r="C19952" t="s">
        <v>89</v>
      </c>
      <c r="D19952" t="s">
        <v>14204</v>
      </c>
      <c r="E19952" t="s">
        <v>14202</v>
      </c>
      <c r="F19952" t="s">
        <v>89</v>
      </c>
      <c r="G19952" t="s">
        <v>89</v>
      </c>
      <c r="H19952" t="s">
        <v>93</v>
      </c>
    </row>
    <row r="19953" spans="1:8" x14ac:dyDescent="0.25">
      <c r="A19953" t="s">
        <v>560</v>
      </c>
      <c r="B19953" t="s">
        <v>2657</v>
      </c>
      <c r="C19953" t="s">
        <v>89</v>
      </c>
      <c r="D19953" t="s">
        <v>14205</v>
      </c>
      <c r="E19953" t="s">
        <v>4068</v>
      </c>
      <c r="F19953" t="s">
        <v>89</v>
      </c>
      <c r="G19953" t="s">
        <v>89</v>
      </c>
      <c r="H19953" t="s">
        <v>93</v>
      </c>
    </row>
    <row r="19954" spans="1:8" x14ac:dyDescent="0.25">
      <c r="A19954" t="s">
        <v>560</v>
      </c>
      <c r="B19954" t="s">
        <v>14206</v>
      </c>
      <c r="C19954" t="s">
        <v>89</v>
      </c>
      <c r="D19954" t="s">
        <v>14205</v>
      </c>
      <c r="E19954" t="s">
        <v>4068</v>
      </c>
      <c r="F19954" t="s">
        <v>89</v>
      </c>
      <c r="G19954" t="s">
        <v>89</v>
      </c>
      <c r="H19954" t="s">
        <v>93</v>
      </c>
    </row>
    <row r="19955" spans="1:8" x14ac:dyDescent="0.25">
      <c r="A19955" t="s">
        <v>560</v>
      </c>
      <c r="B19955" t="s">
        <v>2659</v>
      </c>
      <c r="C19955" t="s">
        <v>89</v>
      </c>
      <c r="D19955" t="s">
        <v>14205</v>
      </c>
      <c r="E19955" t="s">
        <v>4068</v>
      </c>
      <c r="F19955" t="s">
        <v>89</v>
      </c>
      <c r="G19955" t="s">
        <v>89</v>
      </c>
      <c r="H19955" t="s">
        <v>93</v>
      </c>
    </row>
    <row r="19956" spans="1:8" x14ac:dyDescent="0.25">
      <c r="A19956" t="s">
        <v>560</v>
      </c>
      <c r="B19956" t="s">
        <v>1714</v>
      </c>
      <c r="C19956" t="s">
        <v>89</v>
      </c>
      <c r="D19956" t="s">
        <v>14207</v>
      </c>
      <c r="E19956" t="s">
        <v>10307</v>
      </c>
      <c r="F19956" t="s">
        <v>89</v>
      </c>
      <c r="G19956" t="s">
        <v>89</v>
      </c>
      <c r="H19956" t="s">
        <v>93</v>
      </c>
    </row>
    <row r="19957" spans="1:8" x14ac:dyDescent="0.25">
      <c r="A19957" t="s">
        <v>560</v>
      </c>
      <c r="B19957" t="s">
        <v>14208</v>
      </c>
      <c r="C19957" t="s">
        <v>89</v>
      </c>
      <c r="D19957" t="s">
        <v>14209</v>
      </c>
      <c r="E19957" t="s">
        <v>8644</v>
      </c>
      <c r="F19957" t="s">
        <v>89</v>
      </c>
      <c r="G19957" t="s">
        <v>89</v>
      </c>
      <c r="H19957" t="s">
        <v>93</v>
      </c>
    </row>
    <row r="19958" spans="1:8" x14ac:dyDescent="0.25">
      <c r="A19958" t="s">
        <v>560</v>
      </c>
      <c r="B19958" t="s">
        <v>14210</v>
      </c>
      <c r="C19958" t="s">
        <v>89</v>
      </c>
      <c r="D19958" t="s">
        <v>14211</v>
      </c>
      <c r="E19958" t="s">
        <v>8638</v>
      </c>
      <c r="F19958" t="s">
        <v>89</v>
      </c>
      <c r="G19958" t="s">
        <v>89</v>
      </c>
      <c r="H19958" t="s">
        <v>93</v>
      </c>
    </row>
    <row r="19959" spans="1:8" x14ac:dyDescent="0.25">
      <c r="A19959" t="s">
        <v>560</v>
      </c>
      <c r="B19959" t="s">
        <v>2495</v>
      </c>
      <c r="C19959" t="s">
        <v>89</v>
      </c>
      <c r="D19959" t="s">
        <v>14212</v>
      </c>
      <c r="E19959" t="s">
        <v>2524</v>
      </c>
      <c r="F19959" t="s">
        <v>89</v>
      </c>
      <c r="G19959" t="s">
        <v>89</v>
      </c>
      <c r="H19959" t="s">
        <v>93</v>
      </c>
    </row>
    <row r="19960" spans="1:8" x14ac:dyDescent="0.25">
      <c r="A19960" t="s">
        <v>560</v>
      </c>
      <c r="B19960" t="s">
        <v>9202</v>
      </c>
      <c r="C19960" t="s">
        <v>89</v>
      </c>
      <c r="D19960" t="s">
        <v>14213</v>
      </c>
      <c r="E19960" t="s">
        <v>2222</v>
      </c>
      <c r="F19960" t="s">
        <v>89</v>
      </c>
      <c r="G19960" t="s">
        <v>89</v>
      </c>
      <c r="H19960" t="s">
        <v>93</v>
      </c>
    </row>
    <row r="19961" spans="1:8" x14ac:dyDescent="0.25">
      <c r="A19961" t="s">
        <v>560</v>
      </c>
      <c r="B19961" t="s">
        <v>14214</v>
      </c>
      <c r="C19961" t="s">
        <v>89</v>
      </c>
      <c r="D19961" t="s">
        <v>14215</v>
      </c>
      <c r="E19961" t="s">
        <v>2524</v>
      </c>
      <c r="F19961" t="s">
        <v>89</v>
      </c>
      <c r="G19961" t="s">
        <v>89</v>
      </c>
      <c r="H19961" t="s">
        <v>93</v>
      </c>
    </row>
    <row r="19962" spans="1:8" x14ac:dyDescent="0.25">
      <c r="A19962" t="s">
        <v>560</v>
      </c>
      <c r="B19962" t="s">
        <v>14216</v>
      </c>
      <c r="C19962" t="s">
        <v>89</v>
      </c>
      <c r="D19962" t="s">
        <v>14217</v>
      </c>
      <c r="E19962" t="s">
        <v>2524</v>
      </c>
      <c r="F19962" t="s">
        <v>89</v>
      </c>
      <c r="G19962" t="s">
        <v>89</v>
      </c>
      <c r="H19962" t="s">
        <v>93</v>
      </c>
    </row>
    <row r="19963" spans="1:8" x14ac:dyDescent="0.25">
      <c r="A19963" t="s">
        <v>560</v>
      </c>
      <c r="B19963" t="s">
        <v>14218</v>
      </c>
      <c r="C19963" t="s">
        <v>89</v>
      </c>
      <c r="D19963" t="s">
        <v>14219</v>
      </c>
      <c r="E19963" t="s">
        <v>2524</v>
      </c>
      <c r="F19963" t="s">
        <v>89</v>
      </c>
      <c r="G19963" t="s">
        <v>89</v>
      </c>
      <c r="H19963" t="s">
        <v>93</v>
      </c>
    </row>
    <row r="19964" spans="1:8" x14ac:dyDescent="0.25">
      <c r="A19964" t="s">
        <v>560</v>
      </c>
      <c r="B19964" t="s">
        <v>11728</v>
      </c>
      <c r="C19964" t="s">
        <v>89</v>
      </c>
      <c r="D19964" t="s">
        <v>14220</v>
      </c>
      <c r="E19964" t="s">
        <v>2222</v>
      </c>
      <c r="F19964" t="s">
        <v>89</v>
      </c>
      <c r="G19964" t="s">
        <v>89</v>
      </c>
      <c r="H19964" t="s">
        <v>93</v>
      </c>
    </row>
    <row r="19965" spans="1:8" x14ac:dyDescent="0.25">
      <c r="A19965" t="s">
        <v>560</v>
      </c>
      <c r="B19965" t="s">
        <v>14221</v>
      </c>
      <c r="C19965" t="s">
        <v>89</v>
      </c>
      <c r="D19965" t="s">
        <v>14222</v>
      </c>
      <c r="E19965" t="s">
        <v>14223</v>
      </c>
      <c r="F19965" t="s">
        <v>89</v>
      </c>
      <c r="G19965" t="s">
        <v>89</v>
      </c>
      <c r="H19965" t="s">
        <v>93</v>
      </c>
    </row>
    <row r="19966" spans="1:8" x14ac:dyDescent="0.25">
      <c r="A19966" t="s">
        <v>560</v>
      </c>
      <c r="B19966" t="s">
        <v>3280</v>
      </c>
      <c r="C19966" t="s">
        <v>89</v>
      </c>
      <c r="D19966" t="s">
        <v>14224</v>
      </c>
      <c r="E19966" t="s">
        <v>10708</v>
      </c>
      <c r="F19966" t="s">
        <v>89</v>
      </c>
      <c r="G19966" t="s">
        <v>89</v>
      </c>
      <c r="H19966" t="s">
        <v>93</v>
      </c>
    </row>
    <row r="19967" spans="1:8" x14ac:dyDescent="0.25">
      <c r="A19967" t="s">
        <v>560</v>
      </c>
      <c r="B19967" t="s">
        <v>14225</v>
      </c>
      <c r="C19967" t="s">
        <v>89</v>
      </c>
      <c r="D19967" t="s">
        <v>14226</v>
      </c>
      <c r="E19967" t="s">
        <v>4385</v>
      </c>
      <c r="F19967" t="s">
        <v>89</v>
      </c>
      <c r="G19967" t="s">
        <v>89</v>
      </c>
      <c r="H19967" t="s">
        <v>93</v>
      </c>
    </row>
    <row r="19968" spans="1:8" x14ac:dyDescent="0.25">
      <c r="A19968" t="s">
        <v>560</v>
      </c>
      <c r="B19968" t="s">
        <v>5268</v>
      </c>
      <c r="C19968" t="s">
        <v>89</v>
      </c>
      <c r="D19968" t="s">
        <v>14227</v>
      </c>
      <c r="E19968" t="s">
        <v>4385</v>
      </c>
      <c r="F19968" t="s">
        <v>89</v>
      </c>
      <c r="G19968" t="s">
        <v>89</v>
      </c>
      <c r="H19968" t="s">
        <v>93</v>
      </c>
    </row>
    <row r="19969" spans="1:8" x14ac:dyDescent="0.25">
      <c r="A19969" t="s">
        <v>560</v>
      </c>
      <c r="B19969" t="s">
        <v>14228</v>
      </c>
      <c r="C19969" t="s">
        <v>89</v>
      </c>
      <c r="D19969" t="s">
        <v>14229</v>
      </c>
      <c r="E19969" t="s">
        <v>10638</v>
      </c>
      <c r="F19969" t="s">
        <v>89</v>
      </c>
      <c r="G19969" t="s">
        <v>89</v>
      </c>
      <c r="H19969" t="s">
        <v>93</v>
      </c>
    </row>
    <row r="19970" spans="1:8" x14ac:dyDescent="0.25">
      <c r="A19970" t="s">
        <v>560</v>
      </c>
      <c r="B19970" t="s">
        <v>7944</v>
      </c>
      <c r="C19970" t="s">
        <v>89</v>
      </c>
      <c r="D19970" t="s">
        <v>14230</v>
      </c>
      <c r="E19970" t="s">
        <v>1447</v>
      </c>
      <c r="F19970" t="s">
        <v>89</v>
      </c>
      <c r="G19970" t="s">
        <v>89</v>
      </c>
      <c r="H19970" t="s">
        <v>93</v>
      </c>
    </row>
    <row r="19971" spans="1:8" x14ac:dyDescent="0.25">
      <c r="A19971" t="s">
        <v>560</v>
      </c>
      <c r="B19971" t="s">
        <v>3488</v>
      </c>
      <c r="C19971" t="s">
        <v>89</v>
      </c>
      <c r="D19971" t="s">
        <v>89</v>
      </c>
      <c r="E19971" t="s">
        <v>1377</v>
      </c>
      <c r="F19971" t="s">
        <v>89</v>
      </c>
      <c r="G19971" t="s">
        <v>89</v>
      </c>
      <c r="H19971" t="s">
        <v>93</v>
      </c>
    </row>
    <row r="19972" spans="1:8" x14ac:dyDescent="0.25">
      <c r="A19972" t="s">
        <v>560</v>
      </c>
      <c r="B19972" t="s">
        <v>14231</v>
      </c>
      <c r="C19972" t="s">
        <v>89</v>
      </c>
      <c r="D19972" t="s">
        <v>89</v>
      </c>
      <c r="E19972" t="s">
        <v>1770</v>
      </c>
      <c r="F19972" t="s">
        <v>89</v>
      </c>
      <c r="G19972" t="s">
        <v>89</v>
      </c>
      <c r="H19972" t="s">
        <v>93</v>
      </c>
    </row>
    <row r="19973" spans="1:8" x14ac:dyDescent="0.25">
      <c r="A19973" t="s">
        <v>560</v>
      </c>
      <c r="B19973" t="s">
        <v>5428</v>
      </c>
      <c r="C19973" t="s">
        <v>89</v>
      </c>
      <c r="D19973" t="s">
        <v>89</v>
      </c>
      <c r="E19973" t="s">
        <v>1760</v>
      </c>
      <c r="F19973" t="s">
        <v>89</v>
      </c>
      <c r="G19973" t="s">
        <v>89</v>
      </c>
      <c r="H19973" t="s">
        <v>93</v>
      </c>
    </row>
    <row r="19974" spans="1:8" x14ac:dyDescent="0.25">
      <c r="A19974" t="s">
        <v>560</v>
      </c>
      <c r="B19974" t="s">
        <v>13829</v>
      </c>
      <c r="C19974" t="s">
        <v>89</v>
      </c>
      <c r="D19974" t="s">
        <v>14232</v>
      </c>
      <c r="E19974" t="s">
        <v>3585</v>
      </c>
      <c r="F19974" t="s">
        <v>89</v>
      </c>
      <c r="G19974" t="s">
        <v>89</v>
      </c>
      <c r="H19974" t="s">
        <v>93</v>
      </c>
    </row>
    <row r="19975" spans="1:8" x14ac:dyDescent="0.25">
      <c r="A19975" t="s">
        <v>560</v>
      </c>
      <c r="B19975" t="s">
        <v>14233</v>
      </c>
      <c r="C19975" t="s">
        <v>89</v>
      </c>
      <c r="D19975" t="s">
        <v>14234</v>
      </c>
      <c r="E19975" t="s">
        <v>1770</v>
      </c>
      <c r="F19975" t="s">
        <v>89</v>
      </c>
      <c r="G19975" t="s">
        <v>89</v>
      </c>
      <c r="H19975" t="s">
        <v>93</v>
      </c>
    </row>
    <row r="19976" spans="1:8" x14ac:dyDescent="0.25">
      <c r="A19976" t="s">
        <v>560</v>
      </c>
      <c r="B19976" t="s">
        <v>14235</v>
      </c>
      <c r="C19976" t="s">
        <v>89</v>
      </c>
      <c r="D19976" t="s">
        <v>14236</v>
      </c>
      <c r="E19976" t="s">
        <v>10307</v>
      </c>
      <c r="F19976" t="s">
        <v>89</v>
      </c>
      <c r="G19976" t="s">
        <v>89</v>
      </c>
      <c r="H19976" t="s">
        <v>93</v>
      </c>
    </row>
    <row r="19977" spans="1:8" x14ac:dyDescent="0.25">
      <c r="A19977" t="s">
        <v>560</v>
      </c>
      <c r="B19977" t="s">
        <v>14237</v>
      </c>
      <c r="C19977" t="s">
        <v>89</v>
      </c>
      <c r="D19977" t="s">
        <v>14238</v>
      </c>
      <c r="E19977" t="s">
        <v>8644</v>
      </c>
      <c r="F19977" t="s">
        <v>89</v>
      </c>
      <c r="G19977" t="s">
        <v>89</v>
      </c>
      <c r="H19977" t="s">
        <v>93</v>
      </c>
    </row>
    <row r="19978" spans="1:8" x14ac:dyDescent="0.25">
      <c r="A19978" t="s">
        <v>560</v>
      </c>
      <c r="B19978" t="s">
        <v>14239</v>
      </c>
      <c r="C19978" t="s">
        <v>89</v>
      </c>
      <c r="D19978" t="s">
        <v>14240</v>
      </c>
      <c r="E19978" t="s">
        <v>14241</v>
      </c>
      <c r="F19978" t="s">
        <v>89</v>
      </c>
      <c r="G19978" t="s">
        <v>89</v>
      </c>
      <c r="H19978" t="s">
        <v>93</v>
      </c>
    </row>
    <row r="19979" spans="1:8" x14ac:dyDescent="0.25">
      <c r="A19979" t="s">
        <v>560</v>
      </c>
      <c r="B19979" t="s">
        <v>14242</v>
      </c>
      <c r="C19979" t="s">
        <v>89</v>
      </c>
      <c r="D19979" t="s">
        <v>14243</v>
      </c>
      <c r="E19979" t="s">
        <v>8644</v>
      </c>
      <c r="F19979" t="s">
        <v>89</v>
      </c>
      <c r="G19979" t="s">
        <v>89</v>
      </c>
      <c r="H19979" t="s">
        <v>93</v>
      </c>
    </row>
    <row r="19980" spans="1:8" x14ac:dyDescent="0.25">
      <c r="A19980" t="s">
        <v>560</v>
      </c>
      <c r="B19980" t="s">
        <v>2537</v>
      </c>
      <c r="C19980" t="s">
        <v>89</v>
      </c>
      <c r="D19980" t="s">
        <v>14244</v>
      </c>
      <c r="E19980" t="s">
        <v>4918</v>
      </c>
      <c r="F19980" t="s">
        <v>89</v>
      </c>
      <c r="G19980" t="s">
        <v>89</v>
      </c>
      <c r="H19980" t="s">
        <v>93</v>
      </c>
    </row>
    <row r="19981" spans="1:8" x14ac:dyDescent="0.25">
      <c r="A19981" t="s">
        <v>560</v>
      </c>
      <c r="B19981" t="s">
        <v>5355</v>
      </c>
      <c r="C19981" t="s">
        <v>89</v>
      </c>
      <c r="D19981" t="s">
        <v>14245</v>
      </c>
      <c r="E19981" t="s">
        <v>1770</v>
      </c>
      <c r="F19981" t="s">
        <v>89</v>
      </c>
      <c r="G19981" t="s">
        <v>89</v>
      </c>
      <c r="H19981" t="s">
        <v>93</v>
      </c>
    </row>
    <row r="19982" spans="1:8" x14ac:dyDescent="0.25">
      <c r="A19982" t="s">
        <v>560</v>
      </c>
      <c r="B19982" t="s">
        <v>14246</v>
      </c>
      <c r="C19982" t="s">
        <v>89</v>
      </c>
      <c r="D19982" t="s">
        <v>14247</v>
      </c>
      <c r="E19982" t="s">
        <v>1760</v>
      </c>
      <c r="F19982" t="s">
        <v>89</v>
      </c>
      <c r="G19982" t="s">
        <v>89</v>
      </c>
      <c r="H19982" t="s">
        <v>93</v>
      </c>
    </row>
    <row r="19983" spans="1:8" x14ac:dyDescent="0.25">
      <c r="A19983" t="s">
        <v>560</v>
      </c>
      <c r="B19983" t="s">
        <v>14248</v>
      </c>
      <c r="C19983" t="s">
        <v>89</v>
      </c>
      <c r="D19983" t="s">
        <v>14249</v>
      </c>
      <c r="E19983" t="s">
        <v>2449</v>
      </c>
      <c r="F19983" t="s">
        <v>89</v>
      </c>
      <c r="G19983" t="s">
        <v>89</v>
      </c>
      <c r="H19983" t="s">
        <v>93</v>
      </c>
    </row>
    <row r="19984" spans="1:8" x14ac:dyDescent="0.25">
      <c r="A19984" t="s">
        <v>560</v>
      </c>
      <c r="B19984" t="s">
        <v>1198</v>
      </c>
      <c r="C19984" t="s">
        <v>89</v>
      </c>
      <c r="D19984" t="s">
        <v>89</v>
      </c>
      <c r="E19984" t="s">
        <v>10343</v>
      </c>
      <c r="F19984" t="s">
        <v>89</v>
      </c>
      <c r="G19984" t="s">
        <v>89</v>
      </c>
      <c r="H19984" t="s">
        <v>93</v>
      </c>
    </row>
    <row r="19985" spans="1:8" x14ac:dyDescent="0.25">
      <c r="A19985" t="s">
        <v>560</v>
      </c>
      <c r="B19985" t="s">
        <v>1726</v>
      </c>
      <c r="C19985" t="s">
        <v>89</v>
      </c>
      <c r="D19985" t="s">
        <v>89</v>
      </c>
      <c r="E19985" t="s">
        <v>10343</v>
      </c>
      <c r="F19985" t="s">
        <v>89</v>
      </c>
      <c r="G19985" t="s">
        <v>89</v>
      </c>
      <c r="H19985" t="s">
        <v>93</v>
      </c>
    </row>
    <row r="19986" spans="1:8" x14ac:dyDescent="0.25">
      <c r="A19986" t="s">
        <v>560</v>
      </c>
      <c r="B19986" t="s">
        <v>1473</v>
      </c>
      <c r="C19986" t="s">
        <v>89</v>
      </c>
      <c r="D19986" t="s">
        <v>89</v>
      </c>
      <c r="E19986" t="s">
        <v>10343</v>
      </c>
      <c r="F19986" t="s">
        <v>89</v>
      </c>
      <c r="G19986" t="s">
        <v>89</v>
      </c>
      <c r="H19986" t="s">
        <v>93</v>
      </c>
    </row>
    <row r="19987" spans="1:8" x14ac:dyDescent="0.25">
      <c r="A19987" t="s">
        <v>560</v>
      </c>
      <c r="B19987" t="s">
        <v>1727</v>
      </c>
      <c r="C19987" t="s">
        <v>89</v>
      </c>
      <c r="D19987" t="s">
        <v>89</v>
      </c>
      <c r="E19987" t="s">
        <v>10343</v>
      </c>
      <c r="F19987" t="s">
        <v>89</v>
      </c>
      <c r="G19987" t="s">
        <v>89</v>
      </c>
      <c r="H19987" t="s">
        <v>93</v>
      </c>
    </row>
    <row r="19988" spans="1:8" x14ac:dyDescent="0.25">
      <c r="A19988" t="s">
        <v>560</v>
      </c>
      <c r="B19988" t="s">
        <v>1200</v>
      </c>
      <c r="C19988" t="s">
        <v>89</v>
      </c>
      <c r="D19988" t="s">
        <v>89</v>
      </c>
      <c r="E19988" t="s">
        <v>1129</v>
      </c>
      <c r="F19988" t="s">
        <v>89</v>
      </c>
      <c r="G19988" t="s">
        <v>89</v>
      </c>
      <c r="H19988" t="s">
        <v>93</v>
      </c>
    </row>
    <row r="19989" spans="1:8" x14ac:dyDescent="0.25">
      <c r="A19989" t="s">
        <v>560</v>
      </c>
      <c r="B19989" t="s">
        <v>1130</v>
      </c>
      <c r="C19989" t="s">
        <v>89</v>
      </c>
      <c r="D19989" t="s">
        <v>89</v>
      </c>
      <c r="E19989" t="s">
        <v>4134</v>
      </c>
      <c r="F19989" t="s">
        <v>89</v>
      </c>
      <c r="G19989" t="s">
        <v>89</v>
      </c>
      <c r="H19989" t="s">
        <v>93</v>
      </c>
    </row>
    <row r="19990" spans="1:8" x14ac:dyDescent="0.25">
      <c r="A19990" t="s">
        <v>560</v>
      </c>
      <c r="B19990" t="s">
        <v>2427</v>
      </c>
      <c r="C19990" t="s">
        <v>89</v>
      </c>
      <c r="D19990" t="s">
        <v>89</v>
      </c>
      <c r="E19990" t="s">
        <v>1286</v>
      </c>
      <c r="F19990" t="s">
        <v>89</v>
      </c>
      <c r="G19990" t="s">
        <v>89</v>
      </c>
      <c r="H19990" t="s">
        <v>93</v>
      </c>
    </row>
    <row r="19991" spans="1:8" x14ac:dyDescent="0.25">
      <c r="A19991" t="s">
        <v>560</v>
      </c>
      <c r="B19991" t="s">
        <v>1138</v>
      </c>
      <c r="C19991" t="s">
        <v>89</v>
      </c>
      <c r="D19991" t="s">
        <v>89</v>
      </c>
      <c r="E19991" t="s">
        <v>1139</v>
      </c>
      <c r="F19991" t="s">
        <v>89</v>
      </c>
      <c r="G19991" t="s">
        <v>89</v>
      </c>
      <c r="H19991" t="s">
        <v>93</v>
      </c>
    </row>
    <row r="19992" spans="1:8" x14ac:dyDescent="0.25">
      <c r="A19992" t="s">
        <v>562</v>
      </c>
      <c r="B19992" t="s">
        <v>1494</v>
      </c>
      <c r="C19992" t="s">
        <v>89</v>
      </c>
      <c r="D19992" t="s">
        <v>14250</v>
      </c>
      <c r="E19992" t="s">
        <v>1770</v>
      </c>
      <c r="F19992" t="s">
        <v>89</v>
      </c>
      <c r="G19992" t="s">
        <v>89</v>
      </c>
      <c r="H19992" t="s">
        <v>93</v>
      </c>
    </row>
    <row r="19993" spans="1:8" x14ac:dyDescent="0.25">
      <c r="A19993" t="s">
        <v>562</v>
      </c>
      <c r="B19993" t="s">
        <v>14251</v>
      </c>
      <c r="C19993" t="s">
        <v>89</v>
      </c>
      <c r="D19993" t="s">
        <v>14252</v>
      </c>
      <c r="E19993" t="s">
        <v>14253</v>
      </c>
      <c r="F19993" t="s">
        <v>89</v>
      </c>
      <c r="G19993" t="s">
        <v>89</v>
      </c>
      <c r="H19993" t="s">
        <v>93</v>
      </c>
    </row>
    <row r="19994" spans="1:8" x14ac:dyDescent="0.25">
      <c r="A19994" t="s">
        <v>562</v>
      </c>
      <c r="B19994" t="s">
        <v>14254</v>
      </c>
      <c r="C19994" t="s">
        <v>89</v>
      </c>
      <c r="D19994" t="s">
        <v>14255</v>
      </c>
      <c r="E19994" t="s">
        <v>12073</v>
      </c>
      <c r="F19994" t="s">
        <v>89</v>
      </c>
      <c r="G19994" t="s">
        <v>89</v>
      </c>
      <c r="H19994" t="s">
        <v>93</v>
      </c>
    </row>
    <row r="19995" spans="1:8" x14ac:dyDescent="0.25">
      <c r="A19995" t="s">
        <v>562</v>
      </c>
      <c r="B19995" t="s">
        <v>14256</v>
      </c>
      <c r="C19995" t="s">
        <v>89</v>
      </c>
      <c r="D19995" t="s">
        <v>14257</v>
      </c>
      <c r="E19995" t="s">
        <v>14258</v>
      </c>
      <c r="F19995" t="s">
        <v>89</v>
      </c>
      <c r="G19995" t="s">
        <v>89</v>
      </c>
      <c r="H19995" t="s">
        <v>93</v>
      </c>
    </row>
    <row r="19996" spans="1:8" x14ac:dyDescent="0.25">
      <c r="A19996" t="s">
        <v>562</v>
      </c>
      <c r="B19996" t="s">
        <v>14259</v>
      </c>
      <c r="C19996" t="s">
        <v>89</v>
      </c>
      <c r="D19996" t="s">
        <v>14260</v>
      </c>
      <c r="E19996" t="s">
        <v>4323</v>
      </c>
      <c r="F19996" t="s">
        <v>89</v>
      </c>
      <c r="G19996" t="s">
        <v>89</v>
      </c>
      <c r="H19996" t="s">
        <v>93</v>
      </c>
    </row>
    <row r="19997" spans="1:8" x14ac:dyDescent="0.25">
      <c r="A19997" t="s">
        <v>562</v>
      </c>
      <c r="B19997" t="s">
        <v>14261</v>
      </c>
      <c r="C19997" t="s">
        <v>89</v>
      </c>
      <c r="D19997" t="s">
        <v>14262</v>
      </c>
      <c r="E19997" t="s">
        <v>4164</v>
      </c>
      <c r="F19997" t="s">
        <v>89</v>
      </c>
      <c r="G19997" t="s">
        <v>89</v>
      </c>
      <c r="H19997" t="s">
        <v>93</v>
      </c>
    </row>
    <row r="19998" spans="1:8" x14ac:dyDescent="0.25">
      <c r="A19998" t="s">
        <v>562</v>
      </c>
      <c r="B19998" t="s">
        <v>14263</v>
      </c>
      <c r="C19998" t="s">
        <v>89</v>
      </c>
      <c r="D19998" t="s">
        <v>14264</v>
      </c>
      <c r="E19998" t="s">
        <v>14265</v>
      </c>
      <c r="F19998" t="s">
        <v>89</v>
      </c>
      <c r="G19998" t="s">
        <v>89</v>
      </c>
      <c r="H19998" t="s">
        <v>93</v>
      </c>
    </row>
    <row r="19999" spans="1:8" x14ac:dyDescent="0.25">
      <c r="A19999" t="s">
        <v>562</v>
      </c>
      <c r="B19999" t="s">
        <v>14266</v>
      </c>
      <c r="C19999" t="s">
        <v>89</v>
      </c>
      <c r="D19999" t="s">
        <v>14267</v>
      </c>
      <c r="E19999" t="s">
        <v>4323</v>
      </c>
      <c r="F19999" t="s">
        <v>89</v>
      </c>
      <c r="G19999" t="s">
        <v>89</v>
      </c>
      <c r="H19999" t="s">
        <v>93</v>
      </c>
    </row>
    <row r="20000" spans="1:8" x14ac:dyDescent="0.25">
      <c r="A20000" t="s">
        <v>562</v>
      </c>
      <c r="B20000" t="s">
        <v>14268</v>
      </c>
      <c r="C20000" t="s">
        <v>89</v>
      </c>
      <c r="D20000" t="s">
        <v>14269</v>
      </c>
      <c r="E20000" t="s">
        <v>4323</v>
      </c>
      <c r="F20000" t="s">
        <v>89</v>
      </c>
      <c r="G20000" t="s">
        <v>89</v>
      </c>
      <c r="H20000" t="s">
        <v>93</v>
      </c>
    </row>
    <row r="20001" spans="1:8" x14ac:dyDescent="0.25">
      <c r="A20001" t="s">
        <v>562</v>
      </c>
      <c r="B20001" t="s">
        <v>14270</v>
      </c>
      <c r="C20001" t="s">
        <v>89</v>
      </c>
      <c r="D20001" t="s">
        <v>14271</v>
      </c>
      <c r="E20001" t="s">
        <v>14272</v>
      </c>
      <c r="F20001" t="s">
        <v>89</v>
      </c>
      <c r="G20001" t="s">
        <v>89</v>
      </c>
      <c r="H20001" t="s">
        <v>93</v>
      </c>
    </row>
    <row r="20002" spans="1:8" x14ac:dyDescent="0.25">
      <c r="A20002" t="s">
        <v>562</v>
      </c>
      <c r="B20002" t="s">
        <v>14273</v>
      </c>
      <c r="C20002" t="s">
        <v>89</v>
      </c>
      <c r="D20002" t="s">
        <v>14274</v>
      </c>
      <c r="E20002" t="s">
        <v>4299</v>
      </c>
      <c r="F20002" t="s">
        <v>89</v>
      </c>
      <c r="G20002" t="s">
        <v>89</v>
      </c>
      <c r="H20002" t="s">
        <v>93</v>
      </c>
    </row>
    <row r="20003" spans="1:8" x14ac:dyDescent="0.25">
      <c r="A20003" t="s">
        <v>562</v>
      </c>
      <c r="B20003" t="s">
        <v>14275</v>
      </c>
      <c r="C20003" t="s">
        <v>89</v>
      </c>
      <c r="D20003" t="s">
        <v>14276</v>
      </c>
      <c r="E20003" t="s">
        <v>4323</v>
      </c>
      <c r="F20003" t="s">
        <v>89</v>
      </c>
      <c r="G20003" t="s">
        <v>89</v>
      </c>
      <c r="H20003" t="s">
        <v>93</v>
      </c>
    </row>
    <row r="20004" spans="1:8" x14ac:dyDescent="0.25">
      <c r="A20004" t="s">
        <v>562</v>
      </c>
      <c r="B20004" t="s">
        <v>14277</v>
      </c>
      <c r="C20004" t="s">
        <v>89</v>
      </c>
      <c r="D20004" t="s">
        <v>14278</v>
      </c>
      <c r="E20004" t="s">
        <v>4152</v>
      </c>
      <c r="F20004" t="s">
        <v>89</v>
      </c>
      <c r="G20004" t="s">
        <v>89</v>
      </c>
      <c r="H20004" t="s">
        <v>93</v>
      </c>
    </row>
    <row r="20005" spans="1:8" x14ac:dyDescent="0.25">
      <c r="A20005" t="s">
        <v>562</v>
      </c>
      <c r="B20005" t="s">
        <v>14279</v>
      </c>
      <c r="C20005" t="s">
        <v>89</v>
      </c>
      <c r="D20005" t="s">
        <v>14280</v>
      </c>
      <c r="E20005" t="s">
        <v>14258</v>
      </c>
      <c r="F20005" t="s">
        <v>89</v>
      </c>
      <c r="G20005" t="s">
        <v>89</v>
      </c>
      <c r="H20005" t="s">
        <v>93</v>
      </c>
    </row>
    <row r="20006" spans="1:8" x14ac:dyDescent="0.25">
      <c r="A20006" t="s">
        <v>562</v>
      </c>
      <c r="B20006" t="s">
        <v>14281</v>
      </c>
      <c r="C20006" t="s">
        <v>89</v>
      </c>
      <c r="D20006" t="s">
        <v>14282</v>
      </c>
      <c r="E20006" t="s">
        <v>4323</v>
      </c>
      <c r="F20006" t="s">
        <v>89</v>
      </c>
      <c r="G20006" t="s">
        <v>89</v>
      </c>
      <c r="H20006" t="s">
        <v>93</v>
      </c>
    </row>
    <row r="20007" spans="1:8" x14ac:dyDescent="0.25">
      <c r="A20007" t="s">
        <v>562</v>
      </c>
      <c r="B20007" t="s">
        <v>14283</v>
      </c>
      <c r="C20007" t="s">
        <v>89</v>
      </c>
      <c r="D20007" t="s">
        <v>14284</v>
      </c>
      <c r="E20007" t="s">
        <v>14272</v>
      </c>
      <c r="F20007" t="s">
        <v>89</v>
      </c>
      <c r="G20007" t="s">
        <v>89</v>
      </c>
      <c r="H20007" t="s">
        <v>93</v>
      </c>
    </row>
    <row r="20008" spans="1:8" x14ac:dyDescent="0.25">
      <c r="A20008" t="s">
        <v>562</v>
      </c>
      <c r="B20008" t="s">
        <v>14285</v>
      </c>
      <c r="C20008" t="s">
        <v>89</v>
      </c>
      <c r="D20008" t="s">
        <v>14286</v>
      </c>
      <c r="E20008" t="s">
        <v>4186</v>
      </c>
      <c r="F20008" t="s">
        <v>89</v>
      </c>
      <c r="G20008" t="s">
        <v>89</v>
      </c>
      <c r="H20008" t="s">
        <v>93</v>
      </c>
    </row>
    <row r="20009" spans="1:8" x14ac:dyDescent="0.25">
      <c r="A20009" t="s">
        <v>562</v>
      </c>
      <c r="B20009" t="s">
        <v>14287</v>
      </c>
      <c r="C20009" t="s">
        <v>89</v>
      </c>
      <c r="D20009" t="s">
        <v>14288</v>
      </c>
      <c r="E20009" t="s">
        <v>4152</v>
      </c>
      <c r="F20009" t="s">
        <v>89</v>
      </c>
      <c r="G20009" t="s">
        <v>89</v>
      </c>
      <c r="H20009" t="s">
        <v>93</v>
      </c>
    </row>
    <row r="20010" spans="1:8" x14ac:dyDescent="0.25">
      <c r="A20010" t="s">
        <v>562</v>
      </c>
      <c r="B20010" t="s">
        <v>14289</v>
      </c>
      <c r="C20010" t="s">
        <v>89</v>
      </c>
      <c r="D20010" t="s">
        <v>14290</v>
      </c>
      <c r="E20010" t="s">
        <v>14291</v>
      </c>
      <c r="F20010" t="s">
        <v>89</v>
      </c>
      <c r="G20010" t="s">
        <v>89</v>
      </c>
      <c r="H20010" t="s">
        <v>93</v>
      </c>
    </row>
    <row r="20011" spans="1:8" x14ac:dyDescent="0.25">
      <c r="A20011" t="s">
        <v>562</v>
      </c>
      <c r="B20011" t="s">
        <v>14292</v>
      </c>
      <c r="C20011" t="s">
        <v>89</v>
      </c>
      <c r="D20011" t="s">
        <v>14293</v>
      </c>
      <c r="E20011" t="s">
        <v>14291</v>
      </c>
      <c r="F20011" t="s">
        <v>89</v>
      </c>
      <c r="G20011" t="s">
        <v>89</v>
      </c>
      <c r="H20011" t="s">
        <v>93</v>
      </c>
    </row>
    <row r="20012" spans="1:8" x14ac:dyDescent="0.25">
      <c r="A20012" t="s">
        <v>562</v>
      </c>
      <c r="B20012" t="s">
        <v>14294</v>
      </c>
      <c r="C20012" t="s">
        <v>89</v>
      </c>
      <c r="D20012" t="s">
        <v>14295</v>
      </c>
      <c r="E20012" t="s">
        <v>4152</v>
      </c>
      <c r="F20012" t="s">
        <v>89</v>
      </c>
      <c r="G20012" t="s">
        <v>89</v>
      </c>
      <c r="H20012" t="s">
        <v>93</v>
      </c>
    </row>
    <row r="20013" spans="1:8" x14ac:dyDescent="0.25">
      <c r="A20013" t="s">
        <v>562</v>
      </c>
      <c r="B20013" t="s">
        <v>14296</v>
      </c>
      <c r="C20013" t="s">
        <v>89</v>
      </c>
      <c r="D20013" t="s">
        <v>14297</v>
      </c>
      <c r="E20013" t="s">
        <v>14298</v>
      </c>
      <c r="F20013" t="s">
        <v>89</v>
      </c>
      <c r="G20013" t="s">
        <v>89</v>
      </c>
      <c r="H20013" t="s">
        <v>93</v>
      </c>
    </row>
    <row r="20014" spans="1:8" x14ac:dyDescent="0.25">
      <c r="A20014" t="s">
        <v>562</v>
      </c>
      <c r="B20014" t="s">
        <v>14299</v>
      </c>
      <c r="C20014" t="s">
        <v>89</v>
      </c>
      <c r="D20014" t="s">
        <v>14300</v>
      </c>
      <c r="E20014" t="s">
        <v>14291</v>
      </c>
      <c r="F20014" t="s">
        <v>89</v>
      </c>
      <c r="G20014" t="s">
        <v>89</v>
      </c>
      <c r="H20014" t="s">
        <v>93</v>
      </c>
    </row>
    <row r="20015" spans="1:8" x14ac:dyDescent="0.25">
      <c r="A20015" t="s">
        <v>562</v>
      </c>
      <c r="B20015" t="s">
        <v>14301</v>
      </c>
      <c r="C20015" t="s">
        <v>89</v>
      </c>
      <c r="D20015" t="s">
        <v>14302</v>
      </c>
      <c r="E20015" t="s">
        <v>4302</v>
      </c>
      <c r="F20015" t="s">
        <v>89</v>
      </c>
      <c r="G20015" t="s">
        <v>89</v>
      </c>
      <c r="H20015" t="s">
        <v>93</v>
      </c>
    </row>
    <row r="20016" spans="1:8" x14ac:dyDescent="0.25">
      <c r="A20016" t="s">
        <v>562</v>
      </c>
      <c r="B20016" t="s">
        <v>14303</v>
      </c>
      <c r="C20016" t="s">
        <v>89</v>
      </c>
      <c r="D20016" t="s">
        <v>14304</v>
      </c>
      <c r="E20016" t="s">
        <v>14305</v>
      </c>
      <c r="F20016" t="s">
        <v>89</v>
      </c>
      <c r="G20016" t="s">
        <v>89</v>
      </c>
      <c r="H20016" t="s">
        <v>93</v>
      </c>
    </row>
    <row r="20017" spans="1:8" x14ac:dyDescent="0.25">
      <c r="A20017" t="s">
        <v>562</v>
      </c>
      <c r="B20017" t="s">
        <v>14306</v>
      </c>
      <c r="C20017" t="s">
        <v>89</v>
      </c>
      <c r="D20017" t="s">
        <v>14307</v>
      </c>
      <c r="E20017" t="s">
        <v>4302</v>
      </c>
      <c r="F20017" t="s">
        <v>89</v>
      </c>
      <c r="G20017" t="s">
        <v>89</v>
      </c>
      <c r="H20017" t="s">
        <v>93</v>
      </c>
    </row>
    <row r="20018" spans="1:8" x14ac:dyDescent="0.25">
      <c r="A20018" t="s">
        <v>562</v>
      </c>
      <c r="B20018" t="s">
        <v>14308</v>
      </c>
      <c r="C20018" t="s">
        <v>89</v>
      </c>
      <c r="D20018" t="s">
        <v>14309</v>
      </c>
      <c r="E20018" t="s">
        <v>4152</v>
      </c>
      <c r="F20018" t="s">
        <v>89</v>
      </c>
      <c r="G20018" t="s">
        <v>89</v>
      </c>
      <c r="H20018" t="s">
        <v>93</v>
      </c>
    </row>
    <row r="20019" spans="1:8" x14ac:dyDescent="0.25">
      <c r="A20019" t="s">
        <v>562</v>
      </c>
      <c r="B20019" t="s">
        <v>14310</v>
      </c>
      <c r="C20019" t="s">
        <v>89</v>
      </c>
      <c r="D20019" t="s">
        <v>14311</v>
      </c>
      <c r="E20019" t="s">
        <v>12289</v>
      </c>
      <c r="F20019" t="s">
        <v>89</v>
      </c>
      <c r="G20019" t="s">
        <v>89</v>
      </c>
      <c r="H20019" t="s">
        <v>93</v>
      </c>
    </row>
    <row r="20020" spans="1:8" x14ac:dyDescent="0.25">
      <c r="A20020" t="s">
        <v>562</v>
      </c>
      <c r="B20020" t="s">
        <v>14312</v>
      </c>
      <c r="C20020" t="s">
        <v>89</v>
      </c>
      <c r="D20020" t="s">
        <v>14313</v>
      </c>
      <c r="E20020" t="s">
        <v>4302</v>
      </c>
      <c r="F20020" t="s">
        <v>89</v>
      </c>
      <c r="G20020" t="s">
        <v>89</v>
      </c>
      <c r="H20020" t="s">
        <v>93</v>
      </c>
    </row>
    <row r="20021" spans="1:8" x14ac:dyDescent="0.25">
      <c r="A20021" t="s">
        <v>562</v>
      </c>
      <c r="B20021" t="s">
        <v>14314</v>
      </c>
      <c r="C20021" t="s">
        <v>89</v>
      </c>
      <c r="D20021" t="s">
        <v>14315</v>
      </c>
      <c r="E20021" t="s">
        <v>14316</v>
      </c>
      <c r="F20021" t="s">
        <v>89</v>
      </c>
      <c r="G20021" t="s">
        <v>89</v>
      </c>
      <c r="H20021" t="s">
        <v>93</v>
      </c>
    </row>
    <row r="20022" spans="1:8" x14ac:dyDescent="0.25">
      <c r="A20022" t="s">
        <v>562</v>
      </c>
      <c r="B20022" t="s">
        <v>14317</v>
      </c>
      <c r="C20022" t="s">
        <v>89</v>
      </c>
      <c r="D20022" t="s">
        <v>14318</v>
      </c>
      <c r="E20022" t="s">
        <v>4161</v>
      </c>
      <c r="F20022" t="s">
        <v>89</v>
      </c>
      <c r="G20022" t="s">
        <v>89</v>
      </c>
      <c r="H20022" t="s">
        <v>93</v>
      </c>
    </row>
    <row r="20023" spans="1:8" x14ac:dyDescent="0.25">
      <c r="A20023" t="s">
        <v>562</v>
      </c>
      <c r="B20023" t="s">
        <v>14319</v>
      </c>
      <c r="C20023" t="s">
        <v>89</v>
      </c>
      <c r="D20023" t="s">
        <v>14320</v>
      </c>
      <c r="E20023" t="s">
        <v>4161</v>
      </c>
      <c r="F20023" t="s">
        <v>89</v>
      </c>
      <c r="G20023" t="s">
        <v>89</v>
      </c>
      <c r="H20023" t="s">
        <v>93</v>
      </c>
    </row>
    <row r="20024" spans="1:8" x14ac:dyDescent="0.25">
      <c r="A20024" t="s">
        <v>562</v>
      </c>
      <c r="B20024" t="s">
        <v>1325</v>
      </c>
      <c r="C20024" t="s">
        <v>89</v>
      </c>
      <c r="D20024" t="s">
        <v>14321</v>
      </c>
      <c r="E20024" t="s">
        <v>14272</v>
      </c>
      <c r="F20024" t="s">
        <v>89</v>
      </c>
      <c r="G20024" t="s">
        <v>89</v>
      </c>
      <c r="H20024" t="s">
        <v>93</v>
      </c>
    </row>
    <row r="20025" spans="1:8" x14ac:dyDescent="0.25">
      <c r="A20025" t="s">
        <v>562</v>
      </c>
      <c r="B20025" t="s">
        <v>14322</v>
      </c>
      <c r="C20025" t="s">
        <v>89</v>
      </c>
      <c r="D20025" t="s">
        <v>14323</v>
      </c>
      <c r="E20025" t="s">
        <v>4164</v>
      </c>
      <c r="F20025" t="s">
        <v>89</v>
      </c>
      <c r="G20025" t="s">
        <v>89</v>
      </c>
      <c r="H20025" t="s">
        <v>93</v>
      </c>
    </row>
    <row r="20026" spans="1:8" x14ac:dyDescent="0.25">
      <c r="A20026" t="s">
        <v>562</v>
      </c>
      <c r="B20026" t="s">
        <v>11675</v>
      </c>
      <c r="C20026" t="s">
        <v>89</v>
      </c>
      <c r="D20026" t="s">
        <v>14324</v>
      </c>
      <c r="E20026" t="s">
        <v>4186</v>
      </c>
      <c r="F20026" t="s">
        <v>89</v>
      </c>
      <c r="G20026" t="s">
        <v>89</v>
      </c>
      <c r="H20026" t="s">
        <v>93</v>
      </c>
    </row>
    <row r="20027" spans="1:8" x14ac:dyDescent="0.25">
      <c r="A20027" t="s">
        <v>562</v>
      </c>
      <c r="B20027" t="s">
        <v>14325</v>
      </c>
      <c r="C20027" t="s">
        <v>89</v>
      </c>
      <c r="D20027" t="s">
        <v>14326</v>
      </c>
      <c r="E20027" t="s">
        <v>4186</v>
      </c>
      <c r="F20027" t="s">
        <v>89</v>
      </c>
      <c r="G20027" t="s">
        <v>89</v>
      </c>
      <c r="H20027" t="s">
        <v>93</v>
      </c>
    </row>
    <row r="20028" spans="1:8" x14ac:dyDescent="0.25">
      <c r="A20028" t="s">
        <v>562</v>
      </c>
      <c r="B20028" t="s">
        <v>5195</v>
      </c>
      <c r="C20028" t="s">
        <v>89</v>
      </c>
      <c r="D20028" t="s">
        <v>14327</v>
      </c>
      <c r="E20028" t="s">
        <v>14272</v>
      </c>
      <c r="F20028" t="s">
        <v>89</v>
      </c>
      <c r="G20028" t="s">
        <v>89</v>
      </c>
      <c r="H20028" t="s">
        <v>93</v>
      </c>
    </row>
    <row r="20029" spans="1:8" x14ac:dyDescent="0.25">
      <c r="A20029" t="s">
        <v>562</v>
      </c>
      <c r="B20029" t="s">
        <v>3035</v>
      </c>
      <c r="C20029" t="s">
        <v>89</v>
      </c>
      <c r="D20029" t="s">
        <v>14328</v>
      </c>
      <c r="E20029" t="s">
        <v>14258</v>
      </c>
      <c r="F20029" t="s">
        <v>89</v>
      </c>
      <c r="G20029" t="s">
        <v>89</v>
      </c>
      <c r="H20029" t="s">
        <v>93</v>
      </c>
    </row>
    <row r="20030" spans="1:8" x14ac:dyDescent="0.25">
      <c r="A20030" t="s">
        <v>562</v>
      </c>
      <c r="B20030" t="s">
        <v>14329</v>
      </c>
      <c r="C20030" t="s">
        <v>89</v>
      </c>
      <c r="D20030" t="s">
        <v>14330</v>
      </c>
      <c r="E20030" t="s">
        <v>8142</v>
      </c>
      <c r="F20030" t="s">
        <v>89</v>
      </c>
      <c r="G20030" t="s">
        <v>89</v>
      </c>
      <c r="H20030" t="s">
        <v>93</v>
      </c>
    </row>
    <row r="20031" spans="1:8" x14ac:dyDescent="0.25">
      <c r="A20031" t="s">
        <v>562</v>
      </c>
      <c r="B20031" t="s">
        <v>2913</v>
      </c>
      <c r="C20031" t="s">
        <v>89</v>
      </c>
      <c r="D20031" t="s">
        <v>89</v>
      </c>
      <c r="E20031" t="s">
        <v>14331</v>
      </c>
      <c r="F20031" t="s">
        <v>89</v>
      </c>
      <c r="G20031" t="s">
        <v>89</v>
      </c>
      <c r="H20031" t="s">
        <v>93</v>
      </c>
    </row>
    <row r="20032" spans="1:8" x14ac:dyDescent="0.25">
      <c r="A20032" t="s">
        <v>562</v>
      </c>
      <c r="B20032" t="s">
        <v>14332</v>
      </c>
      <c r="C20032" t="s">
        <v>89</v>
      </c>
      <c r="D20032" t="s">
        <v>89</v>
      </c>
      <c r="E20032" t="s">
        <v>4177</v>
      </c>
      <c r="F20032" t="s">
        <v>89</v>
      </c>
      <c r="G20032" t="s">
        <v>89</v>
      </c>
      <c r="H20032" t="s">
        <v>93</v>
      </c>
    </row>
    <row r="20033" spans="1:8" x14ac:dyDescent="0.25">
      <c r="A20033" t="s">
        <v>562</v>
      </c>
      <c r="B20033" t="s">
        <v>4352</v>
      </c>
      <c r="C20033" t="s">
        <v>89</v>
      </c>
      <c r="D20033" t="s">
        <v>89</v>
      </c>
      <c r="E20033" t="s">
        <v>14331</v>
      </c>
      <c r="F20033" t="s">
        <v>89</v>
      </c>
      <c r="G20033" t="s">
        <v>89</v>
      </c>
      <c r="H20033" t="s">
        <v>93</v>
      </c>
    </row>
    <row r="20034" spans="1:8" x14ac:dyDescent="0.25">
      <c r="A20034" t="s">
        <v>562</v>
      </c>
      <c r="B20034" t="s">
        <v>14333</v>
      </c>
      <c r="C20034" t="s">
        <v>89</v>
      </c>
      <c r="D20034" t="s">
        <v>89</v>
      </c>
      <c r="E20034" t="s">
        <v>14316</v>
      </c>
      <c r="F20034" t="s">
        <v>89</v>
      </c>
      <c r="G20034" t="s">
        <v>89</v>
      </c>
      <c r="H20034" t="s">
        <v>93</v>
      </c>
    </row>
    <row r="20035" spans="1:8" x14ac:dyDescent="0.25">
      <c r="A20035" t="s">
        <v>562</v>
      </c>
      <c r="B20035" t="s">
        <v>1840</v>
      </c>
      <c r="C20035" t="s">
        <v>89</v>
      </c>
      <c r="D20035" t="s">
        <v>89</v>
      </c>
      <c r="E20035" t="s">
        <v>14334</v>
      </c>
      <c r="F20035" t="s">
        <v>89</v>
      </c>
      <c r="G20035" t="s">
        <v>89</v>
      </c>
      <c r="H20035" t="s">
        <v>93</v>
      </c>
    </row>
    <row r="20036" spans="1:8" x14ac:dyDescent="0.25">
      <c r="A20036" t="s">
        <v>562</v>
      </c>
      <c r="B20036" t="s">
        <v>4133</v>
      </c>
      <c r="C20036" t="s">
        <v>89</v>
      </c>
      <c r="D20036" t="s">
        <v>89</v>
      </c>
      <c r="E20036" t="s">
        <v>14335</v>
      </c>
      <c r="F20036" t="s">
        <v>89</v>
      </c>
      <c r="G20036" t="s">
        <v>89</v>
      </c>
      <c r="H20036" t="s">
        <v>93</v>
      </c>
    </row>
    <row r="20037" spans="1:8" x14ac:dyDescent="0.25">
      <c r="A20037" t="s">
        <v>562</v>
      </c>
      <c r="B20037" t="s">
        <v>4355</v>
      </c>
      <c r="C20037" t="s">
        <v>89</v>
      </c>
      <c r="D20037" t="s">
        <v>89</v>
      </c>
      <c r="E20037" t="s">
        <v>14336</v>
      </c>
      <c r="F20037" t="s">
        <v>89</v>
      </c>
      <c r="G20037" t="s">
        <v>89</v>
      </c>
      <c r="H20037" t="s">
        <v>93</v>
      </c>
    </row>
    <row r="20038" spans="1:8" x14ac:dyDescent="0.25">
      <c r="A20038" t="s">
        <v>562</v>
      </c>
      <c r="B20038" t="s">
        <v>14337</v>
      </c>
      <c r="C20038" t="s">
        <v>89</v>
      </c>
      <c r="D20038" t="s">
        <v>89</v>
      </c>
      <c r="E20038" t="s">
        <v>14338</v>
      </c>
      <c r="F20038" t="s">
        <v>89</v>
      </c>
      <c r="G20038" t="s">
        <v>89</v>
      </c>
      <c r="H20038" t="s">
        <v>93</v>
      </c>
    </row>
    <row r="20039" spans="1:8" x14ac:dyDescent="0.25">
      <c r="A20039" t="s">
        <v>562</v>
      </c>
      <c r="B20039" t="s">
        <v>1197</v>
      </c>
      <c r="C20039" t="s">
        <v>89</v>
      </c>
      <c r="D20039" t="s">
        <v>89</v>
      </c>
      <c r="E20039" t="s">
        <v>14339</v>
      </c>
      <c r="F20039" t="s">
        <v>89</v>
      </c>
      <c r="G20039" t="s">
        <v>89</v>
      </c>
      <c r="H20039" t="s">
        <v>93</v>
      </c>
    </row>
    <row r="20040" spans="1:8" x14ac:dyDescent="0.25">
      <c r="A20040" t="s">
        <v>562</v>
      </c>
      <c r="B20040" t="s">
        <v>1198</v>
      </c>
      <c r="C20040" t="s">
        <v>89</v>
      </c>
      <c r="D20040" t="s">
        <v>89</v>
      </c>
      <c r="E20040" t="s">
        <v>14336</v>
      </c>
      <c r="F20040" t="s">
        <v>89</v>
      </c>
      <c r="G20040" t="s">
        <v>89</v>
      </c>
      <c r="H20040" t="s">
        <v>93</v>
      </c>
    </row>
    <row r="20041" spans="1:8" x14ac:dyDescent="0.25">
      <c r="A20041" t="s">
        <v>562</v>
      </c>
      <c r="B20041" t="s">
        <v>1334</v>
      </c>
      <c r="C20041" t="s">
        <v>89</v>
      </c>
      <c r="D20041" t="s">
        <v>89</v>
      </c>
      <c r="E20041" t="s">
        <v>14336</v>
      </c>
      <c r="F20041" t="s">
        <v>89</v>
      </c>
      <c r="G20041" t="s">
        <v>89</v>
      </c>
      <c r="H20041" t="s">
        <v>93</v>
      </c>
    </row>
    <row r="20042" spans="1:8" x14ac:dyDescent="0.25">
      <c r="A20042" t="s">
        <v>562</v>
      </c>
      <c r="B20042" t="s">
        <v>1726</v>
      </c>
      <c r="C20042" t="s">
        <v>89</v>
      </c>
      <c r="D20042" t="s">
        <v>89</v>
      </c>
      <c r="E20042" t="s">
        <v>14336</v>
      </c>
      <c r="F20042" t="s">
        <v>89</v>
      </c>
      <c r="G20042" t="s">
        <v>89</v>
      </c>
      <c r="H20042" t="s">
        <v>93</v>
      </c>
    </row>
    <row r="20043" spans="1:8" x14ac:dyDescent="0.25">
      <c r="A20043" t="s">
        <v>562</v>
      </c>
      <c r="B20043" t="s">
        <v>1473</v>
      </c>
      <c r="C20043" t="s">
        <v>89</v>
      </c>
      <c r="D20043" t="s">
        <v>89</v>
      </c>
      <c r="E20043" t="s">
        <v>14336</v>
      </c>
      <c r="F20043" t="s">
        <v>89</v>
      </c>
      <c r="G20043" t="s">
        <v>89</v>
      </c>
      <c r="H20043" t="s">
        <v>93</v>
      </c>
    </row>
    <row r="20044" spans="1:8" x14ac:dyDescent="0.25">
      <c r="A20044" t="s">
        <v>562</v>
      </c>
      <c r="B20044" t="s">
        <v>1729</v>
      </c>
      <c r="C20044" t="s">
        <v>89</v>
      </c>
      <c r="D20044" t="s">
        <v>89</v>
      </c>
      <c r="E20044" t="s">
        <v>14336</v>
      </c>
      <c r="F20044" t="s">
        <v>89</v>
      </c>
      <c r="G20044" t="s">
        <v>89</v>
      </c>
      <c r="H20044" t="s">
        <v>93</v>
      </c>
    </row>
    <row r="20045" spans="1:8" x14ac:dyDescent="0.25">
      <c r="A20045" t="s">
        <v>562</v>
      </c>
      <c r="B20045" t="s">
        <v>14340</v>
      </c>
      <c r="C20045" t="s">
        <v>89</v>
      </c>
      <c r="D20045" t="s">
        <v>89</v>
      </c>
      <c r="E20045" t="s">
        <v>14336</v>
      </c>
      <c r="F20045" t="s">
        <v>89</v>
      </c>
      <c r="G20045" t="s">
        <v>89</v>
      </c>
      <c r="H20045" t="s">
        <v>93</v>
      </c>
    </row>
    <row r="20046" spans="1:8" x14ac:dyDescent="0.25">
      <c r="A20046" t="s">
        <v>562</v>
      </c>
      <c r="B20046" t="s">
        <v>1132</v>
      </c>
      <c r="C20046" t="s">
        <v>89</v>
      </c>
      <c r="D20046" t="s">
        <v>89</v>
      </c>
      <c r="E20046" t="s">
        <v>1202</v>
      </c>
      <c r="F20046" t="s">
        <v>89</v>
      </c>
      <c r="G20046" t="s">
        <v>89</v>
      </c>
      <c r="H20046" t="s">
        <v>93</v>
      </c>
    </row>
    <row r="20047" spans="1:8" x14ac:dyDescent="0.25">
      <c r="A20047" t="s">
        <v>562</v>
      </c>
      <c r="B20047" t="s">
        <v>1232</v>
      </c>
      <c r="C20047" t="s">
        <v>89</v>
      </c>
      <c r="D20047" t="s">
        <v>89</v>
      </c>
      <c r="E20047" t="s">
        <v>1135</v>
      </c>
      <c r="F20047" t="s">
        <v>89</v>
      </c>
      <c r="G20047" t="s">
        <v>89</v>
      </c>
      <c r="H20047" t="s">
        <v>93</v>
      </c>
    </row>
    <row r="20048" spans="1:8" x14ac:dyDescent="0.25">
      <c r="A20048" t="s">
        <v>562</v>
      </c>
      <c r="B20048" t="s">
        <v>1730</v>
      </c>
      <c r="C20048" t="s">
        <v>89</v>
      </c>
      <c r="D20048" t="s">
        <v>89</v>
      </c>
      <c r="E20048" t="s">
        <v>1135</v>
      </c>
      <c r="F20048" t="s">
        <v>89</v>
      </c>
      <c r="G20048" t="s">
        <v>89</v>
      </c>
      <c r="H20048" t="s">
        <v>93</v>
      </c>
    </row>
    <row r="20049" spans="1:8" x14ac:dyDescent="0.25">
      <c r="A20049" t="s">
        <v>562</v>
      </c>
      <c r="B20049" t="s">
        <v>2541</v>
      </c>
      <c r="C20049" t="s">
        <v>89</v>
      </c>
      <c r="D20049" t="s">
        <v>89</v>
      </c>
      <c r="E20049" t="s">
        <v>1133</v>
      </c>
      <c r="F20049" t="s">
        <v>89</v>
      </c>
      <c r="G20049" t="s">
        <v>89</v>
      </c>
      <c r="H20049" t="s">
        <v>93</v>
      </c>
    </row>
    <row r="20050" spans="1:8" x14ac:dyDescent="0.25">
      <c r="A20050" t="s">
        <v>562</v>
      </c>
      <c r="B20050" t="s">
        <v>4265</v>
      </c>
      <c r="C20050" t="s">
        <v>89</v>
      </c>
      <c r="D20050" t="s">
        <v>89</v>
      </c>
      <c r="E20050" t="s">
        <v>1133</v>
      </c>
      <c r="F20050" t="s">
        <v>89</v>
      </c>
      <c r="G20050" t="s">
        <v>89</v>
      </c>
      <c r="H20050" t="s">
        <v>93</v>
      </c>
    </row>
    <row r="20051" spans="1:8" x14ac:dyDescent="0.25">
      <c r="A20051" t="s">
        <v>562</v>
      </c>
      <c r="B20051" t="s">
        <v>1439</v>
      </c>
      <c r="C20051" t="s">
        <v>89</v>
      </c>
      <c r="D20051" t="s">
        <v>89</v>
      </c>
      <c r="E20051" t="s">
        <v>1133</v>
      </c>
      <c r="F20051" t="s">
        <v>89</v>
      </c>
      <c r="G20051" t="s">
        <v>89</v>
      </c>
      <c r="H20051" t="s">
        <v>93</v>
      </c>
    </row>
    <row r="20052" spans="1:8" x14ac:dyDescent="0.25">
      <c r="A20052" t="s">
        <v>562</v>
      </c>
      <c r="B20052" t="s">
        <v>11748</v>
      </c>
      <c r="C20052" t="s">
        <v>89</v>
      </c>
      <c r="D20052" t="s">
        <v>89</v>
      </c>
      <c r="E20052" t="s">
        <v>1133</v>
      </c>
      <c r="F20052" t="s">
        <v>89</v>
      </c>
      <c r="G20052" t="s">
        <v>89</v>
      </c>
      <c r="H20052" t="s">
        <v>93</v>
      </c>
    </row>
    <row r="20053" spans="1:8" x14ac:dyDescent="0.25">
      <c r="A20053" t="s">
        <v>562</v>
      </c>
      <c r="B20053" t="s">
        <v>2543</v>
      </c>
      <c r="C20053" t="s">
        <v>89</v>
      </c>
      <c r="D20053" t="s">
        <v>89</v>
      </c>
      <c r="E20053" t="s">
        <v>1133</v>
      </c>
      <c r="F20053" t="s">
        <v>89</v>
      </c>
      <c r="G20053" t="s">
        <v>89</v>
      </c>
      <c r="H20053" t="s">
        <v>93</v>
      </c>
    </row>
    <row r="20054" spans="1:8" x14ac:dyDescent="0.25">
      <c r="A20054" t="s">
        <v>562</v>
      </c>
      <c r="B20054" t="s">
        <v>1138</v>
      </c>
      <c r="C20054" t="s">
        <v>89</v>
      </c>
      <c r="D20054" t="s">
        <v>89</v>
      </c>
      <c r="E20054" t="s">
        <v>1139</v>
      </c>
      <c r="F20054" t="s">
        <v>89</v>
      </c>
      <c r="G20054" t="s">
        <v>89</v>
      </c>
      <c r="H20054" t="s">
        <v>93</v>
      </c>
    </row>
    <row r="20055" spans="1:8" x14ac:dyDescent="0.25">
      <c r="A20055" t="s">
        <v>563</v>
      </c>
      <c r="B20055" t="s">
        <v>1140</v>
      </c>
      <c r="C20055" t="s">
        <v>89</v>
      </c>
      <c r="D20055" t="s">
        <v>14341</v>
      </c>
      <c r="E20055" t="s">
        <v>1100</v>
      </c>
      <c r="F20055" t="s">
        <v>89</v>
      </c>
      <c r="G20055" t="s">
        <v>89</v>
      </c>
      <c r="H20055" t="s">
        <v>93</v>
      </c>
    </row>
    <row r="20056" spans="1:8" x14ac:dyDescent="0.25">
      <c r="A20056" t="s">
        <v>563</v>
      </c>
      <c r="B20056" t="s">
        <v>4824</v>
      </c>
      <c r="C20056" t="s">
        <v>89</v>
      </c>
      <c r="D20056" t="s">
        <v>14342</v>
      </c>
      <c r="E20056" t="s">
        <v>1100</v>
      </c>
      <c r="F20056" t="s">
        <v>89</v>
      </c>
      <c r="G20056" t="s">
        <v>89</v>
      </c>
      <c r="H20056" t="s">
        <v>93</v>
      </c>
    </row>
    <row r="20057" spans="1:8" x14ac:dyDescent="0.25">
      <c r="A20057" t="s">
        <v>563</v>
      </c>
      <c r="B20057" t="s">
        <v>1143</v>
      </c>
      <c r="C20057" t="s">
        <v>89</v>
      </c>
      <c r="D20057" t="s">
        <v>14341</v>
      </c>
      <c r="E20057" t="s">
        <v>1278</v>
      </c>
      <c r="F20057" t="s">
        <v>89</v>
      </c>
      <c r="G20057" t="s">
        <v>89</v>
      </c>
      <c r="H20057" t="s">
        <v>93</v>
      </c>
    </row>
    <row r="20058" spans="1:8" x14ac:dyDescent="0.25">
      <c r="A20058" t="s">
        <v>563</v>
      </c>
      <c r="B20058" t="s">
        <v>1151</v>
      </c>
      <c r="C20058" t="s">
        <v>89</v>
      </c>
      <c r="D20058" t="s">
        <v>14343</v>
      </c>
      <c r="E20058" t="s">
        <v>1105</v>
      </c>
      <c r="F20058" t="s">
        <v>89</v>
      </c>
      <c r="G20058" t="s">
        <v>89</v>
      </c>
      <c r="H20058" t="s">
        <v>93</v>
      </c>
    </row>
    <row r="20059" spans="1:8" x14ac:dyDescent="0.25">
      <c r="A20059" t="s">
        <v>563</v>
      </c>
      <c r="B20059" t="s">
        <v>4775</v>
      </c>
      <c r="C20059" t="s">
        <v>89</v>
      </c>
      <c r="D20059" t="s">
        <v>14344</v>
      </c>
      <c r="E20059" t="s">
        <v>1278</v>
      </c>
      <c r="F20059" t="s">
        <v>89</v>
      </c>
      <c r="G20059" t="s">
        <v>89</v>
      </c>
      <c r="H20059" t="s">
        <v>93</v>
      </c>
    </row>
    <row r="20060" spans="1:8" x14ac:dyDescent="0.25">
      <c r="A20060" t="s">
        <v>563</v>
      </c>
      <c r="B20060" t="s">
        <v>1140</v>
      </c>
      <c r="C20060" t="s">
        <v>89</v>
      </c>
      <c r="D20060" t="s">
        <v>14341</v>
      </c>
      <c r="E20060" t="s">
        <v>1100</v>
      </c>
      <c r="F20060" t="s">
        <v>89</v>
      </c>
      <c r="G20060" t="s">
        <v>89</v>
      </c>
      <c r="H20060" t="s">
        <v>93</v>
      </c>
    </row>
    <row r="20061" spans="1:8" x14ac:dyDescent="0.25">
      <c r="A20061" t="s">
        <v>563</v>
      </c>
      <c r="B20061" t="s">
        <v>1243</v>
      </c>
      <c r="C20061" t="s">
        <v>89</v>
      </c>
      <c r="D20061" t="s">
        <v>14345</v>
      </c>
      <c r="E20061" t="s">
        <v>1105</v>
      </c>
      <c r="F20061" t="s">
        <v>89</v>
      </c>
      <c r="G20061" t="s">
        <v>89</v>
      </c>
      <c r="H20061" t="s">
        <v>93</v>
      </c>
    </row>
    <row r="20062" spans="1:8" x14ac:dyDescent="0.25">
      <c r="A20062" t="s">
        <v>563</v>
      </c>
      <c r="B20062" t="s">
        <v>1143</v>
      </c>
      <c r="C20062" t="s">
        <v>89</v>
      </c>
      <c r="D20062" t="s">
        <v>14341</v>
      </c>
      <c r="E20062" t="s">
        <v>1278</v>
      </c>
      <c r="F20062" t="s">
        <v>89</v>
      </c>
      <c r="G20062" t="s">
        <v>89</v>
      </c>
      <c r="H20062" t="s">
        <v>93</v>
      </c>
    </row>
    <row r="20063" spans="1:8" x14ac:dyDescent="0.25">
      <c r="A20063" t="s">
        <v>563</v>
      </c>
      <c r="B20063" t="s">
        <v>4824</v>
      </c>
      <c r="C20063" t="s">
        <v>89</v>
      </c>
      <c r="D20063" t="s">
        <v>14342</v>
      </c>
      <c r="E20063" t="s">
        <v>1100</v>
      </c>
      <c r="F20063" t="s">
        <v>89</v>
      </c>
      <c r="G20063" t="s">
        <v>89</v>
      </c>
      <c r="H20063" t="s">
        <v>93</v>
      </c>
    </row>
    <row r="20064" spans="1:8" x14ac:dyDescent="0.25">
      <c r="A20064" t="s">
        <v>563</v>
      </c>
      <c r="B20064" t="s">
        <v>1197</v>
      </c>
      <c r="C20064" t="s">
        <v>89</v>
      </c>
      <c r="D20064" t="s">
        <v>4145</v>
      </c>
      <c r="E20064" t="s">
        <v>1272</v>
      </c>
      <c r="F20064" t="s">
        <v>89</v>
      </c>
      <c r="G20064" t="s">
        <v>89</v>
      </c>
      <c r="H20064" t="s">
        <v>93</v>
      </c>
    </row>
    <row r="20065" spans="1:8" x14ac:dyDescent="0.25">
      <c r="A20065" t="s">
        <v>563</v>
      </c>
      <c r="B20065" t="s">
        <v>1122</v>
      </c>
      <c r="C20065" t="s">
        <v>89</v>
      </c>
      <c r="D20065" t="s">
        <v>89</v>
      </c>
      <c r="E20065" t="s">
        <v>1129</v>
      </c>
      <c r="F20065" t="s">
        <v>89</v>
      </c>
      <c r="G20065" t="s">
        <v>89</v>
      </c>
      <c r="H20065" t="s">
        <v>93</v>
      </c>
    </row>
    <row r="20066" spans="1:8" x14ac:dyDescent="0.25">
      <c r="A20066" t="s">
        <v>563</v>
      </c>
      <c r="B20066" t="s">
        <v>1200</v>
      </c>
      <c r="C20066" t="s">
        <v>89</v>
      </c>
      <c r="D20066" t="s">
        <v>89</v>
      </c>
      <c r="E20066" t="s">
        <v>1129</v>
      </c>
      <c r="F20066" t="s">
        <v>89</v>
      </c>
      <c r="G20066" t="s">
        <v>89</v>
      </c>
      <c r="H20066" t="s">
        <v>93</v>
      </c>
    </row>
    <row r="20067" spans="1:8" x14ac:dyDescent="0.25">
      <c r="A20067" t="s">
        <v>563</v>
      </c>
      <c r="B20067" t="s">
        <v>1201</v>
      </c>
      <c r="C20067" t="s">
        <v>89</v>
      </c>
      <c r="D20067" t="s">
        <v>89</v>
      </c>
      <c r="E20067" t="s">
        <v>1131</v>
      </c>
      <c r="F20067" t="s">
        <v>89</v>
      </c>
      <c r="G20067" t="s">
        <v>89</v>
      </c>
      <c r="H20067" t="s">
        <v>93</v>
      </c>
    </row>
    <row r="20068" spans="1:8" x14ac:dyDescent="0.25">
      <c r="A20068" t="s">
        <v>563</v>
      </c>
      <c r="B20068" t="s">
        <v>1138</v>
      </c>
      <c r="C20068" t="s">
        <v>89</v>
      </c>
      <c r="D20068" t="s">
        <v>89</v>
      </c>
      <c r="E20068" t="s">
        <v>1139</v>
      </c>
      <c r="F20068" t="s">
        <v>89</v>
      </c>
      <c r="G20068" t="s">
        <v>89</v>
      </c>
      <c r="H20068" t="s">
        <v>93</v>
      </c>
    </row>
    <row r="20069" spans="1:8" x14ac:dyDescent="0.25">
      <c r="A20069" t="s">
        <v>564</v>
      </c>
      <c r="B20069" t="s">
        <v>1321</v>
      </c>
      <c r="C20069" t="s">
        <v>89</v>
      </c>
      <c r="D20069" t="s">
        <v>14346</v>
      </c>
      <c r="E20069" t="s">
        <v>1100</v>
      </c>
      <c r="F20069" t="s">
        <v>89</v>
      </c>
      <c r="G20069" t="s">
        <v>89</v>
      </c>
      <c r="H20069" t="s">
        <v>93</v>
      </c>
    </row>
    <row r="20070" spans="1:8" x14ac:dyDescent="0.25">
      <c r="A20070" t="s">
        <v>564</v>
      </c>
      <c r="B20070" t="s">
        <v>14347</v>
      </c>
      <c r="C20070" t="s">
        <v>89</v>
      </c>
      <c r="D20070" t="s">
        <v>14348</v>
      </c>
      <c r="E20070" t="s">
        <v>1371</v>
      </c>
      <c r="F20070" t="s">
        <v>89</v>
      </c>
      <c r="G20070" t="s">
        <v>89</v>
      </c>
      <c r="H20070" t="s">
        <v>93</v>
      </c>
    </row>
    <row r="20071" spans="1:8" x14ac:dyDescent="0.25">
      <c r="A20071" t="s">
        <v>564</v>
      </c>
      <c r="B20071" t="s">
        <v>1417</v>
      </c>
      <c r="C20071" t="s">
        <v>89</v>
      </c>
      <c r="D20071" t="s">
        <v>14349</v>
      </c>
      <c r="E20071" t="s">
        <v>1388</v>
      </c>
      <c r="F20071" t="s">
        <v>89</v>
      </c>
      <c r="G20071" t="s">
        <v>89</v>
      </c>
      <c r="H20071" t="s">
        <v>93</v>
      </c>
    </row>
    <row r="20072" spans="1:8" x14ac:dyDescent="0.25">
      <c r="A20072" t="s">
        <v>564</v>
      </c>
      <c r="B20072" t="s">
        <v>1098</v>
      </c>
      <c r="C20072" t="s">
        <v>89</v>
      </c>
      <c r="D20072" t="s">
        <v>1682</v>
      </c>
      <c r="E20072" t="s">
        <v>1100</v>
      </c>
      <c r="F20072" t="s">
        <v>89</v>
      </c>
      <c r="G20072" t="s">
        <v>89</v>
      </c>
      <c r="H20072" t="s">
        <v>93</v>
      </c>
    </row>
    <row r="20073" spans="1:8" x14ac:dyDescent="0.25">
      <c r="A20073" t="s">
        <v>564</v>
      </c>
      <c r="B20073" t="s">
        <v>1301</v>
      </c>
      <c r="C20073" t="s">
        <v>89</v>
      </c>
      <c r="D20073" t="s">
        <v>2501</v>
      </c>
      <c r="E20073" t="s">
        <v>2665</v>
      </c>
      <c r="F20073" t="s">
        <v>89</v>
      </c>
      <c r="G20073" t="s">
        <v>89</v>
      </c>
      <c r="H20073" t="s">
        <v>93</v>
      </c>
    </row>
    <row r="20074" spans="1:8" x14ac:dyDescent="0.25">
      <c r="A20074" t="s">
        <v>564</v>
      </c>
      <c r="B20074" t="s">
        <v>7668</v>
      </c>
      <c r="C20074" t="s">
        <v>89</v>
      </c>
      <c r="D20074" t="s">
        <v>14350</v>
      </c>
      <c r="E20074" t="s">
        <v>3601</v>
      </c>
      <c r="F20074" t="s">
        <v>89</v>
      </c>
      <c r="G20074" t="s">
        <v>89</v>
      </c>
      <c r="H20074" t="s">
        <v>93</v>
      </c>
    </row>
    <row r="20075" spans="1:8" x14ac:dyDescent="0.25">
      <c r="A20075" t="s">
        <v>564</v>
      </c>
      <c r="B20075" t="s">
        <v>14351</v>
      </c>
      <c r="C20075" t="s">
        <v>89</v>
      </c>
      <c r="D20075" t="s">
        <v>14352</v>
      </c>
      <c r="E20075" t="s">
        <v>3578</v>
      </c>
      <c r="F20075" t="s">
        <v>89</v>
      </c>
      <c r="G20075" t="s">
        <v>89</v>
      </c>
      <c r="H20075" t="s">
        <v>93</v>
      </c>
    </row>
    <row r="20076" spans="1:8" x14ac:dyDescent="0.25">
      <c r="A20076" t="s">
        <v>564</v>
      </c>
      <c r="B20076" t="s">
        <v>1098</v>
      </c>
      <c r="C20076" t="s">
        <v>89</v>
      </c>
      <c r="D20076" t="s">
        <v>1682</v>
      </c>
      <c r="E20076" t="s">
        <v>1100</v>
      </c>
      <c r="F20076" t="s">
        <v>89</v>
      </c>
      <c r="G20076" t="s">
        <v>89</v>
      </c>
      <c r="H20076" t="s">
        <v>93</v>
      </c>
    </row>
    <row r="20077" spans="1:8" x14ac:dyDescent="0.25">
      <c r="A20077" t="s">
        <v>564</v>
      </c>
      <c r="B20077" t="s">
        <v>1689</v>
      </c>
      <c r="C20077" t="s">
        <v>89</v>
      </c>
      <c r="D20077" t="s">
        <v>89</v>
      </c>
      <c r="E20077" t="s">
        <v>2303</v>
      </c>
      <c r="F20077" t="s">
        <v>89</v>
      </c>
      <c r="G20077" t="s">
        <v>89</v>
      </c>
      <c r="H20077" t="s">
        <v>93</v>
      </c>
    </row>
    <row r="20078" spans="1:8" x14ac:dyDescent="0.25">
      <c r="A20078" t="s">
        <v>564</v>
      </c>
      <c r="B20078" t="s">
        <v>4992</v>
      </c>
      <c r="C20078" t="s">
        <v>89</v>
      </c>
      <c r="D20078" t="s">
        <v>14353</v>
      </c>
      <c r="E20078" t="s">
        <v>1770</v>
      </c>
      <c r="F20078" t="s">
        <v>89</v>
      </c>
      <c r="G20078" t="s">
        <v>89</v>
      </c>
      <c r="H20078" t="s">
        <v>93</v>
      </c>
    </row>
    <row r="20079" spans="1:8" x14ac:dyDescent="0.25">
      <c r="A20079" t="s">
        <v>564</v>
      </c>
      <c r="B20079" t="s">
        <v>1799</v>
      </c>
      <c r="C20079" t="s">
        <v>89</v>
      </c>
      <c r="D20079" t="s">
        <v>5703</v>
      </c>
      <c r="E20079" t="s">
        <v>1770</v>
      </c>
      <c r="F20079" t="s">
        <v>89</v>
      </c>
      <c r="G20079" t="s">
        <v>89</v>
      </c>
      <c r="H20079" t="s">
        <v>93</v>
      </c>
    </row>
    <row r="20080" spans="1:8" x14ac:dyDescent="0.25">
      <c r="A20080" t="s">
        <v>564</v>
      </c>
      <c r="B20080" t="s">
        <v>2580</v>
      </c>
      <c r="C20080" t="s">
        <v>89</v>
      </c>
      <c r="D20080" t="s">
        <v>8991</v>
      </c>
      <c r="E20080" t="s">
        <v>1770</v>
      </c>
      <c r="F20080" t="s">
        <v>89</v>
      </c>
      <c r="G20080" t="s">
        <v>89</v>
      </c>
      <c r="H20080" t="s">
        <v>93</v>
      </c>
    </row>
    <row r="20081" spans="1:8" x14ac:dyDescent="0.25">
      <c r="A20081" t="s">
        <v>564</v>
      </c>
      <c r="B20081" t="s">
        <v>14354</v>
      </c>
      <c r="C20081" t="s">
        <v>89</v>
      </c>
      <c r="D20081" t="s">
        <v>5184</v>
      </c>
      <c r="E20081" t="s">
        <v>2303</v>
      </c>
      <c r="F20081" t="s">
        <v>89</v>
      </c>
      <c r="G20081" t="s">
        <v>89</v>
      </c>
      <c r="H20081" t="s">
        <v>93</v>
      </c>
    </row>
    <row r="20082" spans="1:8" x14ac:dyDescent="0.25">
      <c r="A20082" t="s">
        <v>564</v>
      </c>
      <c r="B20082" t="s">
        <v>1321</v>
      </c>
      <c r="C20082" t="s">
        <v>89</v>
      </c>
      <c r="D20082" t="s">
        <v>14346</v>
      </c>
      <c r="E20082" t="s">
        <v>1100</v>
      </c>
      <c r="F20082" t="s">
        <v>89</v>
      </c>
      <c r="G20082" t="s">
        <v>89</v>
      </c>
      <c r="H20082" t="s">
        <v>93</v>
      </c>
    </row>
    <row r="20083" spans="1:8" x14ac:dyDescent="0.25">
      <c r="A20083" t="s">
        <v>564</v>
      </c>
      <c r="B20083" t="s">
        <v>4985</v>
      </c>
      <c r="C20083" t="s">
        <v>89</v>
      </c>
      <c r="D20083" t="s">
        <v>14355</v>
      </c>
      <c r="E20083" t="s">
        <v>1770</v>
      </c>
      <c r="F20083" t="s">
        <v>89</v>
      </c>
      <c r="G20083" t="s">
        <v>89</v>
      </c>
      <c r="H20083" t="s">
        <v>93</v>
      </c>
    </row>
    <row r="20084" spans="1:8" x14ac:dyDescent="0.25">
      <c r="A20084" t="s">
        <v>564</v>
      </c>
      <c r="B20084" t="s">
        <v>5443</v>
      </c>
      <c r="C20084" t="s">
        <v>89</v>
      </c>
      <c r="D20084" t="s">
        <v>89</v>
      </c>
      <c r="E20084" t="s">
        <v>1770</v>
      </c>
      <c r="F20084" t="s">
        <v>89</v>
      </c>
      <c r="G20084" t="s">
        <v>89</v>
      </c>
      <c r="H20084" t="s">
        <v>93</v>
      </c>
    </row>
    <row r="20085" spans="1:8" x14ac:dyDescent="0.25">
      <c r="A20085" t="s">
        <v>564</v>
      </c>
      <c r="B20085" t="s">
        <v>2697</v>
      </c>
      <c r="C20085" t="s">
        <v>89</v>
      </c>
      <c r="D20085" t="s">
        <v>89</v>
      </c>
      <c r="E20085" t="s">
        <v>2303</v>
      </c>
      <c r="F20085" t="s">
        <v>89</v>
      </c>
      <c r="G20085" t="s">
        <v>89</v>
      </c>
      <c r="H20085" t="s">
        <v>93</v>
      </c>
    </row>
    <row r="20086" spans="1:8" x14ac:dyDescent="0.25">
      <c r="A20086" t="s">
        <v>564</v>
      </c>
      <c r="B20086" t="s">
        <v>14347</v>
      </c>
      <c r="C20086" t="s">
        <v>89</v>
      </c>
      <c r="D20086" t="s">
        <v>14348</v>
      </c>
      <c r="E20086" t="s">
        <v>1371</v>
      </c>
      <c r="F20086" t="s">
        <v>89</v>
      </c>
      <c r="G20086" t="s">
        <v>89</v>
      </c>
      <c r="H20086" t="s">
        <v>93</v>
      </c>
    </row>
    <row r="20087" spans="1:8" x14ac:dyDescent="0.25">
      <c r="A20087" t="s">
        <v>564</v>
      </c>
      <c r="B20087" t="s">
        <v>1417</v>
      </c>
      <c r="C20087" t="s">
        <v>89</v>
      </c>
      <c r="D20087" t="s">
        <v>14349</v>
      </c>
      <c r="E20087" t="s">
        <v>1388</v>
      </c>
      <c r="F20087" t="s">
        <v>89</v>
      </c>
      <c r="G20087" t="s">
        <v>89</v>
      </c>
      <c r="H20087" t="s">
        <v>93</v>
      </c>
    </row>
    <row r="20088" spans="1:8" x14ac:dyDescent="0.25">
      <c r="A20088" t="s">
        <v>564</v>
      </c>
      <c r="B20088" t="s">
        <v>1434</v>
      </c>
      <c r="C20088" t="s">
        <v>89</v>
      </c>
      <c r="D20088" t="s">
        <v>14356</v>
      </c>
      <c r="E20088" t="s">
        <v>1121</v>
      </c>
      <c r="F20088" t="s">
        <v>89</v>
      </c>
      <c r="G20088" t="s">
        <v>89</v>
      </c>
      <c r="H20088" t="s">
        <v>93</v>
      </c>
    </row>
    <row r="20089" spans="1:8" x14ac:dyDescent="0.25">
      <c r="A20089" t="s">
        <v>564</v>
      </c>
      <c r="B20089" t="s">
        <v>1301</v>
      </c>
      <c r="C20089" t="s">
        <v>89</v>
      </c>
      <c r="D20089" t="s">
        <v>2501</v>
      </c>
      <c r="E20089" t="s">
        <v>2665</v>
      </c>
      <c r="F20089" t="s">
        <v>89</v>
      </c>
      <c r="G20089" t="s">
        <v>89</v>
      </c>
      <c r="H20089" t="s">
        <v>93</v>
      </c>
    </row>
    <row r="20090" spans="1:8" x14ac:dyDescent="0.25">
      <c r="A20090" t="s">
        <v>564</v>
      </c>
      <c r="B20090" t="s">
        <v>14357</v>
      </c>
      <c r="C20090" t="s">
        <v>89</v>
      </c>
      <c r="D20090" t="s">
        <v>89</v>
      </c>
      <c r="E20090" t="s">
        <v>6112</v>
      </c>
      <c r="F20090" t="s">
        <v>89</v>
      </c>
      <c r="G20090" t="s">
        <v>89</v>
      </c>
      <c r="H20090" t="s">
        <v>93</v>
      </c>
    </row>
    <row r="20091" spans="1:8" x14ac:dyDescent="0.25">
      <c r="A20091" t="s">
        <v>564</v>
      </c>
      <c r="B20091" t="s">
        <v>1385</v>
      </c>
      <c r="C20091" t="s">
        <v>89</v>
      </c>
      <c r="D20091" t="s">
        <v>89</v>
      </c>
      <c r="E20091" t="s">
        <v>1371</v>
      </c>
      <c r="F20091" t="s">
        <v>89</v>
      </c>
      <c r="G20091" t="s">
        <v>89</v>
      </c>
      <c r="H20091" t="s">
        <v>93</v>
      </c>
    </row>
    <row r="20092" spans="1:8" x14ac:dyDescent="0.25">
      <c r="A20092" t="s">
        <v>564</v>
      </c>
      <c r="B20092" t="s">
        <v>1382</v>
      </c>
      <c r="C20092" t="s">
        <v>89</v>
      </c>
      <c r="D20092" t="s">
        <v>89</v>
      </c>
      <c r="E20092" t="s">
        <v>1371</v>
      </c>
      <c r="F20092" t="s">
        <v>89</v>
      </c>
      <c r="G20092" t="s">
        <v>89</v>
      </c>
      <c r="H20092" t="s">
        <v>93</v>
      </c>
    </row>
    <row r="20093" spans="1:8" x14ac:dyDescent="0.25">
      <c r="A20093" t="s">
        <v>564</v>
      </c>
      <c r="B20093" t="s">
        <v>14337</v>
      </c>
      <c r="C20093" t="s">
        <v>89</v>
      </c>
      <c r="D20093" t="s">
        <v>89</v>
      </c>
      <c r="E20093" t="s">
        <v>1371</v>
      </c>
      <c r="F20093" t="s">
        <v>89</v>
      </c>
      <c r="G20093" t="s">
        <v>89</v>
      </c>
      <c r="H20093" t="s">
        <v>93</v>
      </c>
    </row>
    <row r="20094" spans="1:8" x14ac:dyDescent="0.25">
      <c r="A20094" t="s">
        <v>564</v>
      </c>
      <c r="B20094" t="s">
        <v>1266</v>
      </c>
      <c r="C20094" t="s">
        <v>89</v>
      </c>
      <c r="D20094" t="s">
        <v>89</v>
      </c>
      <c r="E20094" t="s">
        <v>1202</v>
      </c>
      <c r="F20094" t="s">
        <v>89</v>
      </c>
      <c r="G20094" t="s">
        <v>89</v>
      </c>
      <c r="H20094" t="s">
        <v>93</v>
      </c>
    </row>
    <row r="20095" spans="1:8" x14ac:dyDescent="0.25">
      <c r="A20095" t="s">
        <v>564</v>
      </c>
      <c r="B20095" t="s">
        <v>1200</v>
      </c>
      <c r="C20095" t="s">
        <v>89</v>
      </c>
      <c r="D20095" t="s">
        <v>89</v>
      </c>
      <c r="E20095" t="s">
        <v>1202</v>
      </c>
      <c r="F20095" t="s">
        <v>89</v>
      </c>
      <c r="G20095" t="s">
        <v>89</v>
      </c>
      <c r="H20095" t="s">
        <v>93</v>
      </c>
    </row>
    <row r="20096" spans="1:8" x14ac:dyDescent="0.25">
      <c r="A20096" t="s">
        <v>564</v>
      </c>
      <c r="B20096" t="s">
        <v>1268</v>
      </c>
      <c r="C20096" t="s">
        <v>89</v>
      </c>
      <c r="D20096" t="s">
        <v>89</v>
      </c>
      <c r="E20096" t="s">
        <v>6136</v>
      </c>
      <c r="F20096" t="s">
        <v>89</v>
      </c>
      <c r="G20096" t="s">
        <v>89</v>
      </c>
      <c r="H20096" t="s">
        <v>93</v>
      </c>
    </row>
    <row r="20097" spans="1:8" x14ac:dyDescent="0.25">
      <c r="A20097" t="s">
        <v>564</v>
      </c>
      <c r="B20097" t="s">
        <v>1138</v>
      </c>
      <c r="C20097" t="s">
        <v>89</v>
      </c>
      <c r="D20097" t="s">
        <v>89</v>
      </c>
      <c r="E20097" t="s">
        <v>1139</v>
      </c>
      <c r="F20097" t="s">
        <v>89</v>
      </c>
      <c r="G20097" t="s">
        <v>89</v>
      </c>
      <c r="H20097" t="s">
        <v>93</v>
      </c>
    </row>
    <row r="20098" spans="1:8" x14ac:dyDescent="0.25">
      <c r="A20098" t="s">
        <v>565</v>
      </c>
      <c r="B20098" t="s">
        <v>1143</v>
      </c>
      <c r="C20098" t="s">
        <v>89</v>
      </c>
      <c r="D20098" t="s">
        <v>14358</v>
      </c>
      <c r="E20098" t="s">
        <v>1097</v>
      </c>
      <c r="F20098" t="s">
        <v>89</v>
      </c>
      <c r="G20098" t="s">
        <v>89</v>
      </c>
      <c r="H20098" t="s">
        <v>93</v>
      </c>
    </row>
    <row r="20099" spans="1:8" x14ac:dyDescent="0.25">
      <c r="A20099" t="s">
        <v>565</v>
      </c>
      <c r="B20099" t="s">
        <v>1374</v>
      </c>
      <c r="C20099" t="s">
        <v>89</v>
      </c>
      <c r="D20099" t="s">
        <v>14359</v>
      </c>
      <c r="E20099" t="s">
        <v>1115</v>
      </c>
      <c r="F20099" t="s">
        <v>89</v>
      </c>
      <c r="G20099" t="s">
        <v>89</v>
      </c>
      <c r="H20099" t="s">
        <v>93</v>
      </c>
    </row>
    <row r="20100" spans="1:8" x14ac:dyDescent="0.25">
      <c r="A20100" t="s">
        <v>565</v>
      </c>
      <c r="B20100" t="s">
        <v>1243</v>
      </c>
      <c r="C20100" t="s">
        <v>89</v>
      </c>
      <c r="D20100" t="s">
        <v>14359</v>
      </c>
      <c r="E20100" t="s">
        <v>1105</v>
      </c>
      <c r="F20100" t="s">
        <v>89</v>
      </c>
      <c r="G20100" t="s">
        <v>89</v>
      </c>
      <c r="H20100" t="s">
        <v>93</v>
      </c>
    </row>
    <row r="20101" spans="1:8" x14ac:dyDescent="0.25">
      <c r="A20101" t="s">
        <v>565</v>
      </c>
      <c r="B20101" t="s">
        <v>14360</v>
      </c>
      <c r="C20101" t="s">
        <v>89</v>
      </c>
      <c r="D20101" t="s">
        <v>89</v>
      </c>
      <c r="E20101" t="s">
        <v>1100</v>
      </c>
      <c r="F20101" t="s">
        <v>89</v>
      </c>
      <c r="G20101" t="s">
        <v>89</v>
      </c>
      <c r="H20101" t="s">
        <v>93</v>
      </c>
    </row>
    <row r="20102" spans="1:8" x14ac:dyDescent="0.25">
      <c r="A20102" t="s">
        <v>565</v>
      </c>
      <c r="B20102" t="s">
        <v>14361</v>
      </c>
      <c r="C20102" t="s">
        <v>89</v>
      </c>
      <c r="D20102" t="s">
        <v>14359</v>
      </c>
      <c r="E20102" t="s">
        <v>1142</v>
      </c>
      <c r="F20102" t="s">
        <v>89</v>
      </c>
      <c r="G20102" t="s">
        <v>89</v>
      </c>
      <c r="H20102" t="s">
        <v>93</v>
      </c>
    </row>
    <row r="20103" spans="1:8" x14ac:dyDescent="0.25">
      <c r="A20103" t="s">
        <v>565</v>
      </c>
      <c r="B20103" t="s">
        <v>1243</v>
      </c>
      <c r="C20103" t="s">
        <v>89</v>
      </c>
      <c r="D20103" t="s">
        <v>14359</v>
      </c>
      <c r="E20103" t="s">
        <v>1105</v>
      </c>
      <c r="F20103" t="s">
        <v>89</v>
      </c>
      <c r="G20103" t="s">
        <v>89</v>
      </c>
      <c r="H20103" t="s">
        <v>93</v>
      </c>
    </row>
    <row r="20104" spans="1:8" x14ac:dyDescent="0.25">
      <c r="A20104" t="s">
        <v>565</v>
      </c>
      <c r="B20104" t="s">
        <v>1151</v>
      </c>
      <c r="C20104" t="s">
        <v>89</v>
      </c>
      <c r="D20104" t="s">
        <v>89</v>
      </c>
      <c r="E20104" t="s">
        <v>1205</v>
      </c>
      <c r="F20104" t="s">
        <v>89</v>
      </c>
      <c r="G20104" t="s">
        <v>89</v>
      </c>
      <c r="H20104" t="s">
        <v>93</v>
      </c>
    </row>
    <row r="20105" spans="1:8" x14ac:dyDescent="0.25">
      <c r="A20105" t="s">
        <v>565</v>
      </c>
      <c r="B20105" t="s">
        <v>1374</v>
      </c>
      <c r="C20105" t="s">
        <v>89</v>
      </c>
      <c r="D20105" t="s">
        <v>14359</v>
      </c>
      <c r="E20105" t="s">
        <v>1115</v>
      </c>
      <c r="F20105" t="s">
        <v>89</v>
      </c>
      <c r="G20105" t="s">
        <v>89</v>
      </c>
      <c r="H20105" t="s">
        <v>93</v>
      </c>
    </row>
    <row r="20106" spans="1:8" x14ac:dyDescent="0.25">
      <c r="A20106" t="s">
        <v>565</v>
      </c>
      <c r="B20106" t="s">
        <v>1318</v>
      </c>
      <c r="C20106" t="s">
        <v>89</v>
      </c>
      <c r="D20106" t="s">
        <v>89</v>
      </c>
      <c r="E20106" t="s">
        <v>1265</v>
      </c>
      <c r="F20106" t="s">
        <v>89</v>
      </c>
      <c r="G20106" t="s">
        <v>89</v>
      </c>
      <c r="H20106" t="s">
        <v>93</v>
      </c>
    </row>
    <row r="20107" spans="1:8" x14ac:dyDescent="0.25">
      <c r="A20107" t="s">
        <v>565</v>
      </c>
      <c r="B20107" t="s">
        <v>14361</v>
      </c>
      <c r="C20107" t="s">
        <v>89</v>
      </c>
      <c r="D20107" t="s">
        <v>14359</v>
      </c>
      <c r="E20107" t="s">
        <v>1142</v>
      </c>
      <c r="F20107" t="s">
        <v>89</v>
      </c>
      <c r="G20107" t="s">
        <v>89</v>
      </c>
      <c r="H20107" t="s">
        <v>93</v>
      </c>
    </row>
    <row r="20108" spans="1:8" x14ac:dyDescent="0.25">
      <c r="A20108" t="s">
        <v>565</v>
      </c>
      <c r="B20108" t="s">
        <v>1143</v>
      </c>
      <c r="C20108" t="s">
        <v>89</v>
      </c>
      <c r="D20108" t="s">
        <v>14358</v>
      </c>
      <c r="E20108" t="s">
        <v>1097</v>
      </c>
      <c r="F20108" t="s">
        <v>89</v>
      </c>
      <c r="G20108" t="s">
        <v>89</v>
      </c>
      <c r="H20108" t="s">
        <v>93</v>
      </c>
    </row>
    <row r="20109" spans="1:8" x14ac:dyDescent="0.25">
      <c r="A20109" t="s">
        <v>565</v>
      </c>
      <c r="B20109" t="s">
        <v>14362</v>
      </c>
      <c r="C20109" t="s">
        <v>89</v>
      </c>
      <c r="D20109" t="s">
        <v>14359</v>
      </c>
      <c r="E20109" t="s">
        <v>1238</v>
      </c>
      <c r="F20109" t="s">
        <v>89</v>
      </c>
      <c r="G20109" t="s">
        <v>89</v>
      </c>
      <c r="H20109" t="s">
        <v>93</v>
      </c>
    </row>
    <row r="20110" spans="1:8" x14ac:dyDescent="0.25">
      <c r="A20110" t="s">
        <v>565</v>
      </c>
      <c r="B20110" t="s">
        <v>1114</v>
      </c>
      <c r="C20110" t="s">
        <v>89</v>
      </c>
      <c r="D20110" t="s">
        <v>89</v>
      </c>
      <c r="E20110" t="s">
        <v>1113</v>
      </c>
      <c r="F20110" t="s">
        <v>89</v>
      </c>
      <c r="G20110" t="s">
        <v>89</v>
      </c>
      <c r="H20110" t="s">
        <v>93</v>
      </c>
    </row>
    <row r="20111" spans="1:8" x14ac:dyDescent="0.25">
      <c r="A20111" t="s">
        <v>565</v>
      </c>
      <c r="B20111" t="s">
        <v>1778</v>
      </c>
      <c r="C20111" t="s">
        <v>89</v>
      </c>
      <c r="D20111" t="s">
        <v>14363</v>
      </c>
      <c r="E20111" t="s">
        <v>1105</v>
      </c>
      <c r="F20111" t="s">
        <v>89</v>
      </c>
      <c r="G20111" t="s">
        <v>89</v>
      </c>
      <c r="H20111" t="s">
        <v>93</v>
      </c>
    </row>
    <row r="20112" spans="1:8" x14ac:dyDescent="0.25">
      <c r="A20112" t="s">
        <v>565</v>
      </c>
      <c r="B20112" t="s">
        <v>1112</v>
      </c>
      <c r="C20112" t="s">
        <v>89</v>
      </c>
      <c r="D20112" t="s">
        <v>89</v>
      </c>
      <c r="E20112" t="s">
        <v>1100</v>
      </c>
      <c r="F20112" t="s">
        <v>89</v>
      </c>
      <c r="G20112" t="s">
        <v>89</v>
      </c>
      <c r="H20112" t="s">
        <v>93</v>
      </c>
    </row>
    <row r="20113" spans="1:8" x14ac:dyDescent="0.25">
      <c r="A20113" t="s">
        <v>565</v>
      </c>
      <c r="B20113" t="s">
        <v>14364</v>
      </c>
      <c r="C20113" t="s">
        <v>89</v>
      </c>
      <c r="D20113" t="s">
        <v>14365</v>
      </c>
      <c r="E20113" t="s">
        <v>1148</v>
      </c>
      <c r="F20113" t="s">
        <v>89</v>
      </c>
      <c r="G20113" t="s">
        <v>89</v>
      </c>
      <c r="H20113" t="s">
        <v>93</v>
      </c>
    </row>
    <row r="20114" spans="1:8" x14ac:dyDescent="0.25">
      <c r="A20114" t="s">
        <v>565</v>
      </c>
      <c r="B20114" t="s">
        <v>14366</v>
      </c>
      <c r="C20114" t="s">
        <v>89</v>
      </c>
      <c r="D20114" t="s">
        <v>14365</v>
      </c>
      <c r="E20114" t="s">
        <v>1160</v>
      </c>
      <c r="F20114" t="s">
        <v>89</v>
      </c>
      <c r="G20114" t="s">
        <v>89</v>
      </c>
      <c r="H20114" t="s">
        <v>93</v>
      </c>
    </row>
    <row r="20115" spans="1:8" x14ac:dyDescent="0.25">
      <c r="A20115" t="s">
        <v>565</v>
      </c>
      <c r="B20115" t="s">
        <v>1323</v>
      </c>
      <c r="C20115" t="s">
        <v>89</v>
      </c>
      <c r="D20115" t="s">
        <v>14365</v>
      </c>
      <c r="E20115" t="s">
        <v>1093</v>
      </c>
      <c r="F20115" t="s">
        <v>89</v>
      </c>
      <c r="G20115" t="s">
        <v>89</v>
      </c>
      <c r="H20115" t="s">
        <v>93</v>
      </c>
    </row>
    <row r="20116" spans="1:8" x14ac:dyDescent="0.25">
      <c r="A20116" t="s">
        <v>565</v>
      </c>
      <c r="B20116" t="s">
        <v>2751</v>
      </c>
      <c r="C20116" t="s">
        <v>89</v>
      </c>
      <c r="D20116" t="s">
        <v>14365</v>
      </c>
      <c r="E20116" t="s">
        <v>1153</v>
      </c>
      <c r="F20116" t="s">
        <v>89</v>
      </c>
      <c r="G20116" t="s">
        <v>89</v>
      </c>
      <c r="H20116" t="s">
        <v>93</v>
      </c>
    </row>
    <row r="20117" spans="1:8" x14ac:dyDescent="0.25">
      <c r="A20117" t="s">
        <v>565</v>
      </c>
      <c r="B20117" t="s">
        <v>4057</v>
      </c>
      <c r="C20117" t="s">
        <v>89</v>
      </c>
      <c r="D20117" t="s">
        <v>14367</v>
      </c>
      <c r="E20117" t="s">
        <v>1100</v>
      </c>
      <c r="F20117" t="s">
        <v>89</v>
      </c>
      <c r="G20117" t="s">
        <v>89</v>
      </c>
      <c r="H20117" t="s">
        <v>93</v>
      </c>
    </row>
    <row r="20118" spans="1:8" x14ac:dyDescent="0.25">
      <c r="A20118" t="s">
        <v>565</v>
      </c>
      <c r="B20118" t="s">
        <v>1197</v>
      </c>
      <c r="C20118" t="s">
        <v>89</v>
      </c>
      <c r="D20118" t="s">
        <v>89</v>
      </c>
      <c r="E20118" t="s">
        <v>1135</v>
      </c>
      <c r="F20118" t="s">
        <v>89</v>
      </c>
      <c r="G20118" t="s">
        <v>89</v>
      </c>
      <c r="H20118" t="s">
        <v>93</v>
      </c>
    </row>
    <row r="20119" spans="1:8" x14ac:dyDescent="0.25">
      <c r="A20119" t="s">
        <v>565</v>
      </c>
      <c r="B20119" t="s">
        <v>14368</v>
      </c>
      <c r="C20119" t="s">
        <v>89</v>
      </c>
      <c r="D20119" t="s">
        <v>89</v>
      </c>
      <c r="E20119" t="s">
        <v>1485</v>
      </c>
      <c r="F20119" t="s">
        <v>89</v>
      </c>
      <c r="G20119" t="s">
        <v>89</v>
      </c>
      <c r="H20119" t="s">
        <v>93</v>
      </c>
    </row>
    <row r="20120" spans="1:8" x14ac:dyDescent="0.25">
      <c r="A20120" t="s">
        <v>565</v>
      </c>
      <c r="B20120" t="s">
        <v>2534</v>
      </c>
      <c r="C20120" t="s">
        <v>89</v>
      </c>
      <c r="D20120" t="s">
        <v>89</v>
      </c>
      <c r="E20120" t="s">
        <v>1135</v>
      </c>
      <c r="F20120" t="s">
        <v>89</v>
      </c>
      <c r="G20120" t="s">
        <v>89</v>
      </c>
      <c r="H20120" t="s">
        <v>93</v>
      </c>
    </row>
    <row r="20121" spans="1:8" x14ac:dyDescent="0.25">
      <c r="A20121" t="s">
        <v>565</v>
      </c>
      <c r="B20121" t="s">
        <v>14360</v>
      </c>
      <c r="C20121" t="s">
        <v>89</v>
      </c>
      <c r="D20121" t="s">
        <v>89</v>
      </c>
      <c r="E20121" t="s">
        <v>1100</v>
      </c>
      <c r="F20121" t="s">
        <v>89</v>
      </c>
      <c r="G20121" t="s">
        <v>89</v>
      </c>
      <c r="H20121" t="s">
        <v>93</v>
      </c>
    </row>
    <row r="20122" spans="1:8" x14ac:dyDescent="0.25">
      <c r="A20122" t="s">
        <v>565</v>
      </c>
      <c r="B20122" t="s">
        <v>1122</v>
      </c>
      <c r="C20122" t="s">
        <v>89</v>
      </c>
      <c r="D20122" t="s">
        <v>89</v>
      </c>
      <c r="E20122" t="s">
        <v>1123</v>
      </c>
      <c r="F20122" t="s">
        <v>89</v>
      </c>
      <c r="G20122" t="s">
        <v>89</v>
      </c>
      <c r="H20122" t="s">
        <v>93</v>
      </c>
    </row>
    <row r="20123" spans="1:8" x14ac:dyDescent="0.25">
      <c r="A20123" t="s">
        <v>565</v>
      </c>
      <c r="B20123" t="s">
        <v>1124</v>
      </c>
      <c r="C20123" t="s">
        <v>89</v>
      </c>
      <c r="D20123" t="s">
        <v>89</v>
      </c>
      <c r="E20123" t="s">
        <v>1123</v>
      </c>
      <c r="F20123" t="s">
        <v>89</v>
      </c>
      <c r="G20123" t="s">
        <v>89</v>
      </c>
      <c r="H20123" t="s">
        <v>93</v>
      </c>
    </row>
    <row r="20124" spans="1:8" x14ac:dyDescent="0.25">
      <c r="A20124" t="s">
        <v>565</v>
      </c>
      <c r="B20124" t="s">
        <v>1437</v>
      </c>
      <c r="C20124" t="s">
        <v>89</v>
      </c>
      <c r="D20124" t="s">
        <v>89</v>
      </c>
      <c r="E20124" t="s">
        <v>1218</v>
      </c>
      <c r="F20124" t="s">
        <v>89</v>
      </c>
      <c r="G20124" t="s">
        <v>89</v>
      </c>
      <c r="H20124" t="s">
        <v>93</v>
      </c>
    </row>
    <row r="20125" spans="1:8" x14ac:dyDescent="0.25">
      <c r="A20125" t="s">
        <v>565</v>
      </c>
      <c r="B20125" t="s">
        <v>1200</v>
      </c>
      <c r="C20125" t="s">
        <v>89</v>
      </c>
      <c r="D20125" t="s">
        <v>89</v>
      </c>
      <c r="E20125" t="s">
        <v>1131</v>
      </c>
      <c r="F20125" t="s">
        <v>89</v>
      </c>
      <c r="G20125" t="s">
        <v>89</v>
      </c>
      <c r="H20125" t="s">
        <v>93</v>
      </c>
    </row>
    <row r="20126" spans="1:8" x14ac:dyDescent="0.25">
      <c r="A20126" t="s">
        <v>565</v>
      </c>
      <c r="B20126" t="s">
        <v>1201</v>
      </c>
      <c r="C20126" t="s">
        <v>89</v>
      </c>
      <c r="D20126" t="s">
        <v>89</v>
      </c>
      <c r="E20126" t="s">
        <v>1202</v>
      </c>
      <c r="F20126" t="s">
        <v>89</v>
      </c>
      <c r="G20126" t="s">
        <v>89</v>
      </c>
      <c r="H20126" t="s">
        <v>93</v>
      </c>
    </row>
    <row r="20127" spans="1:8" x14ac:dyDescent="0.25">
      <c r="A20127" t="s">
        <v>565</v>
      </c>
      <c r="B20127" t="s">
        <v>1128</v>
      </c>
      <c r="C20127" t="s">
        <v>89</v>
      </c>
      <c r="D20127" t="s">
        <v>89</v>
      </c>
      <c r="E20127" t="s">
        <v>1231</v>
      </c>
      <c r="F20127" t="s">
        <v>89</v>
      </c>
      <c r="G20127" t="s">
        <v>89</v>
      </c>
      <c r="H20127" t="s">
        <v>93</v>
      </c>
    </row>
    <row r="20128" spans="1:8" x14ac:dyDescent="0.25">
      <c r="A20128" t="s">
        <v>565</v>
      </c>
      <c r="B20128" t="s">
        <v>1130</v>
      </c>
      <c r="C20128" t="s">
        <v>89</v>
      </c>
      <c r="D20128" t="s">
        <v>89</v>
      </c>
      <c r="E20128" t="s">
        <v>1202</v>
      </c>
      <c r="F20128" t="s">
        <v>89</v>
      </c>
      <c r="G20128" t="s">
        <v>89</v>
      </c>
      <c r="H20128" t="s">
        <v>93</v>
      </c>
    </row>
    <row r="20129" spans="1:8" x14ac:dyDescent="0.25">
      <c r="A20129" t="s">
        <v>565</v>
      </c>
      <c r="B20129" t="s">
        <v>1132</v>
      </c>
      <c r="C20129" t="s">
        <v>89</v>
      </c>
      <c r="D20129" t="s">
        <v>89</v>
      </c>
      <c r="E20129" t="s">
        <v>1286</v>
      </c>
      <c r="F20129" t="s">
        <v>89</v>
      </c>
      <c r="G20129" t="s">
        <v>89</v>
      </c>
      <c r="H20129" t="s">
        <v>93</v>
      </c>
    </row>
    <row r="20130" spans="1:8" x14ac:dyDescent="0.25">
      <c r="A20130" t="s">
        <v>565</v>
      </c>
      <c r="B20130" t="s">
        <v>1268</v>
      </c>
      <c r="C20130" t="s">
        <v>89</v>
      </c>
      <c r="D20130" t="s">
        <v>89</v>
      </c>
      <c r="E20130" t="s">
        <v>1135</v>
      </c>
      <c r="F20130" t="s">
        <v>89</v>
      </c>
      <c r="G20130" t="s">
        <v>89</v>
      </c>
      <c r="H20130" t="s">
        <v>93</v>
      </c>
    </row>
    <row r="20131" spans="1:8" x14ac:dyDescent="0.25">
      <c r="A20131" t="s">
        <v>565</v>
      </c>
      <c r="B20131" t="s">
        <v>1269</v>
      </c>
      <c r="C20131" t="s">
        <v>89</v>
      </c>
      <c r="D20131" t="s">
        <v>89</v>
      </c>
      <c r="E20131" t="s">
        <v>1135</v>
      </c>
      <c r="F20131" t="s">
        <v>89</v>
      </c>
      <c r="G20131" t="s">
        <v>89</v>
      </c>
      <c r="H20131" t="s">
        <v>93</v>
      </c>
    </row>
    <row r="20132" spans="1:8" x14ac:dyDescent="0.25">
      <c r="A20132" t="s">
        <v>565</v>
      </c>
      <c r="B20132" t="s">
        <v>1138</v>
      </c>
      <c r="C20132" t="s">
        <v>89</v>
      </c>
      <c r="D20132" t="s">
        <v>89</v>
      </c>
      <c r="E20132" t="s">
        <v>1139</v>
      </c>
      <c r="F20132" t="s">
        <v>89</v>
      </c>
      <c r="G20132" t="s">
        <v>89</v>
      </c>
      <c r="H20132" t="s">
        <v>93</v>
      </c>
    </row>
    <row r="20133" spans="1:8" x14ac:dyDescent="0.25">
      <c r="A20133" t="s">
        <v>566</v>
      </c>
      <c r="B20133" t="s">
        <v>1312</v>
      </c>
      <c r="C20133" t="s">
        <v>89</v>
      </c>
      <c r="D20133" t="s">
        <v>14369</v>
      </c>
      <c r="E20133" t="s">
        <v>1258</v>
      </c>
      <c r="F20133" t="s">
        <v>89</v>
      </c>
      <c r="G20133" t="s">
        <v>89</v>
      </c>
      <c r="H20133" t="s">
        <v>93</v>
      </c>
    </row>
    <row r="20134" spans="1:8" x14ac:dyDescent="0.25">
      <c r="A20134" t="s">
        <v>566</v>
      </c>
      <c r="B20134" t="s">
        <v>3104</v>
      </c>
      <c r="C20134" t="s">
        <v>89</v>
      </c>
      <c r="D20134" t="s">
        <v>14369</v>
      </c>
      <c r="E20134" t="s">
        <v>1258</v>
      </c>
      <c r="F20134" t="s">
        <v>89</v>
      </c>
      <c r="G20134" t="s">
        <v>89</v>
      </c>
      <c r="H20134" t="s">
        <v>93</v>
      </c>
    </row>
    <row r="20135" spans="1:8" x14ac:dyDescent="0.25">
      <c r="A20135" t="s">
        <v>566</v>
      </c>
      <c r="B20135" t="s">
        <v>1314</v>
      </c>
      <c r="C20135" t="s">
        <v>89</v>
      </c>
      <c r="D20135" t="s">
        <v>14369</v>
      </c>
      <c r="E20135" t="s">
        <v>1258</v>
      </c>
      <c r="F20135" t="s">
        <v>89</v>
      </c>
      <c r="G20135" t="s">
        <v>89</v>
      </c>
      <c r="H20135" t="s">
        <v>93</v>
      </c>
    </row>
    <row r="20136" spans="1:8" x14ac:dyDescent="0.25">
      <c r="A20136" t="s">
        <v>566</v>
      </c>
      <c r="B20136" t="s">
        <v>14370</v>
      </c>
      <c r="C20136" t="s">
        <v>89</v>
      </c>
      <c r="D20136" t="s">
        <v>14371</v>
      </c>
      <c r="E20136" t="s">
        <v>1258</v>
      </c>
      <c r="F20136" t="s">
        <v>89</v>
      </c>
      <c r="G20136" t="s">
        <v>89</v>
      </c>
      <c r="H20136" t="s">
        <v>93</v>
      </c>
    </row>
    <row r="20137" spans="1:8" x14ac:dyDescent="0.25">
      <c r="A20137" t="s">
        <v>566</v>
      </c>
      <c r="B20137" t="s">
        <v>14372</v>
      </c>
      <c r="C20137" t="s">
        <v>89</v>
      </c>
      <c r="D20137" t="s">
        <v>14371</v>
      </c>
      <c r="E20137" t="s">
        <v>1258</v>
      </c>
      <c r="F20137" t="s">
        <v>89</v>
      </c>
      <c r="G20137" t="s">
        <v>89</v>
      </c>
      <c r="H20137" t="s">
        <v>93</v>
      </c>
    </row>
    <row r="20138" spans="1:8" x14ac:dyDescent="0.25">
      <c r="A20138" t="s">
        <v>566</v>
      </c>
      <c r="B20138" t="s">
        <v>1149</v>
      </c>
      <c r="C20138" t="s">
        <v>89</v>
      </c>
      <c r="D20138" t="s">
        <v>14373</v>
      </c>
      <c r="E20138" t="s">
        <v>1105</v>
      </c>
      <c r="F20138" t="s">
        <v>89</v>
      </c>
      <c r="G20138" t="s">
        <v>89</v>
      </c>
      <c r="H20138" t="s">
        <v>93</v>
      </c>
    </row>
    <row r="20139" spans="1:8" x14ac:dyDescent="0.25">
      <c r="A20139" t="s">
        <v>566</v>
      </c>
      <c r="B20139" t="s">
        <v>1181</v>
      </c>
      <c r="C20139" t="s">
        <v>89</v>
      </c>
      <c r="D20139" t="s">
        <v>14373</v>
      </c>
      <c r="E20139" t="s">
        <v>1105</v>
      </c>
      <c r="F20139" t="s">
        <v>89</v>
      </c>
      <c r="G20139" t="s">
        <v>89</v>
      </c>
      <c r="H20139" t="s">
        <v>93</v>
      </c>
    </row>
    <row r="20140" spans="1:8" x14ac:dyDescent="0.25">
      <c r="A20140" t="s">
        <v>566</v>
      </c>
      <c r="B20140" t="s">
        <v>1178</v>
      </c>
      <c r="C20140" t="s">
        <v>89</v>
      </c>
      <c r="D20140" t="s">
        <v>14373</v>
      </c>
      <c r="E20140" t="s">
        <v>1105</v>
      </c>
      <c r="F20140" t="s">
        <v>89</v>
      </c>
      <c r="G20140" t="s">
        <v>89</v>
      </c>
      <c r="H20140" t="s">
        <v>93</v>
      </c>
    </row>
    <row r="20141" spans="1:8" x14ac:dyDescent="0.25">
      <c r="A20141" t="s">
        <v>566</v>
      </c>
      <c r="B20141" t="s">
        <v>3186</v>
      </c>
      <c r="C20141" t="s">
        <v>89</v>
      </c>
      <c r="D20141" t="s">
        <v>89</v>
      </c>
      <c r="E20141" t="s">
        <v>1238</v>
      </c>
      <c r="F20141" t="s">
        <v>89</v>
      </c>
      <c r="G20141" t="s">
        <v>89</v>
      </c>
      <c r="H20141" t="s">
        <v>93</v>
      </c>
    </row>
    <row r="20142" spans="1:8" x14ac:dyDescent="0.25">
      <c r="A20142" t="s">
        <v>566</v>
      </c>
      <c r="B20142" t="s">
        <v>1122</v>
      </c>
      <c r="C20142" t="s">
        <v>89</v>
      </c>
      <c r="D20142" t="s">
        <v>89</v>
      </c>
      <c r="E20142" t="s">
        <v>1335</v>
      </c>
      <c r="F20142" t="s">
        <v>89</v>
      </c>
      <c r="G20142" t="s">
        <v>89</v>
      </c>
      <c r="H20142" t="s">
        <v>93</v>
      </c>
    </row>
    <row r="20143" spans="1:8" x14ac:dyDescent="0.25">
      <c r="A20143" t="s">
        <v>566</v>
      </c>
      <c r="B20143" t="s">
        <v>1124</v>
      </c>
      <c r="C20143" t="s">
        <v>89</v>
      </c>
      <c r="D20143" t="s">
        <v>89</v>
      </c>
      <c r="E20143" t="s">
        <v>1335</v>
      </c>
      <c r="F20143" t="s">
        <v>89</v>
      </c>
      <c r="G20143" t="s">
        <v>89</v>
      </c>
      <c r="H20143" t="s">
        <v>93</v>
      </c>
    </row>
    <row r="20144" spans="1:8" x14ac:dyDescent="0.25">
      <c r="A20144" t="s">
        <v>566</v>
      </c>
      <c r="B20144" t="s">
        <v>1200</v>
      </c>
      <c r="C20144" t="s">
        <v>89</v>
      </c>
      <c r="D20144" t="s">
        <v>89</v>
      </c>
      <c r="E20144" t="s">
        <v>1129</v>
      </c>
      <c r="F20144" t="s">
        <v>89</v>
      </c>
      <c r="G20144" t="s">
        <v>89</v>
      </c>
      <c r="H20144" t="s">
        <v>93</v>
      </c>
    </row>
    <row r="20145" spans="1:8" x14ac:dyDescent="0.25">
      <c r="A20145" t="s">
        <v>566</v>
      </c>
      <c r="B20145" t="s">
        <v>1268</v>
      </c>
      <c r="C20145" t="s">
        <v>89</v>
      </c>
      <c r="D20145" t="s">
        <v>89</v>
      </c>
      <c r="E20145" t="s">
        <v>1135</v>
      </c>
      <c r="F20145" t="s">
        <v>89</v>
      </c>
      <c r="G20145" t="s">
        <v>89</v>
      </c>
      <c r="H20145" t="s">
        <v>93</v>
      </c>
    </row>
    <row r="20146" spans="1:8" x14ac:dyDescent="0.25">
      <c r="A20146" t="s">
        <v>566</v>
      </c>
      <c r="B20146" t="s">
        <v>1530</v>
      </c>
      <c r="C20146" t="s">
        <v>89</v>
      </c>
      <c r="D20146" t="s">
        <v>89</v>
      </c>
      <c r="E20146" t="s">
        <v>1272</v>
      </c>
      <c r="F20146" t="s">
        <v>89</v>
      </c>
      <c r="G20146" t="s">
        <v>89</v>
      </c>
      <c r="H20146" t="s">
        <v>93</v>
      </c>
    </row>
    <row r="20147" spans="1:8" x14ac:dyDescent="0.25">
      <c r="A20147" t="s">
        <v>566</v>
      </c>
      <c r="B20147" t="s">
        <v>1138</v>
      </c>
      <c r="C20147" t="s">
        <v>89</v>
      </c>
      <c r="D20147" t="s">
        <v>89</v>
      </c>
      <c r="E20147" t="s">
        <v>1139</v>
      </c>
      <c r="F20147" t="s">
        <v>89</v>
      </c>
      <c r="G20147" t="s">
        <v>89</v>
      </c>
      <c r="H20147" t="s">
        <v>93</v>
      </c>
    </row>
    <row r="20148" spans="1:8" x14ac:dyDescent="0.25">
      <c r="A20148" t="s">
        <v>567</v>
      </c>
      <c r="B20148" t="s">
        <v>8349</v>
      </c>
      <c r="C20148" t="s">
        <v>89</v>
      </c>
      <c r="D20148" t="s">
        <v>89</v>
      </c>
      <c r="E20148" t="s">
        <v>1298</v>
      </c>
      <c r="F20148" t="s">
        <v>89</v>
      </c>
      <c r="G20148" t="s">
        <v>89</v>
      </c>
      <c r="H20148" t="s">
        <v>93</v>
      </c>
    </row>
    <row r="20149" spans="1:8" x14ac:dyDescent="0.25">
      <c r="A20149" t="s">
        <v>567</v>
      </c>
      <c r="B20149" t="s">
        <v>8325</v>
      </c>
      <c r="C20149" t="s">
        <v>89</v>
      </c>
      <c r="D20149" t="s">
        <v>14374</v>
      </c>
      <c r="E20149" t="s">
        <v>1100</v>
      </c>
      <c r="F20149" t="s">
        <v>89</v>
      </c>
      <c r="G20149" t="s">
        <v>89</v>
      </c>
      <c r="H20149" t="s">
        <v>93</v>
      </c>
    </row>
    <row r="20150" spans="1:8" x14ac:dyDescent="0.25">
      <c r="A20150" t="s">
        <v>567</v>
      </c>
      <c r="B20150" t="s">
        <v>8237</v>
      </c>
      <c r="C20150" t="s">
        <v>89</v>
      </c>
      <c r="D20150" t="s">
        <v>89</v>
      </c>
      <c r="E20150" t="s">
        <v>1100</v>
      </c>
      <c r="F20150" t="s">
        <v>89</v>
      </c>
      <c r="G20150" t="s">
        <v>89</v>
      </c>
      <c r="H20150" t="s">
        <v>93</v>
      </c>
    </row>
    <row r="20151" spans="1:8" x14ac:dyDescent="0.25">
      <c r="A20151" t="s">
        <v>567</v>
      </c>
      <c r="B20151" t="s">
        <v>14375</v>
      </c>
      <c r="C20151" t="s">
        <v>89</v>
      </c>
      <c r="D20151" t="s">
        <v>89</v>
      </c>
      <c r="E20151" t="s">
        <v>1129</v>
      </c>
      <c r="F20151" t="s">
        <v>89</v>
      </c>
      <c r="G20151" t="s">
        <v>89</v>
      </c>
      <c r="H20151" t="s">
        <v>93</v>
      </c>
    </row>
    <row r="20152" spans="1:8" x14ac:dyDescent="0.25">
      <c r="A20152" t="s">
        <v>567</v>
      </c>
      <c r="B20152" t="s">
        <v>14376</v>
      </c>
      <c r="C20152" t="s">
        <v>89</v>
      </c>
      <c r="D20152" t="s">
        <v>89</v>
      </c>
      <c r="E20152" t="s">
        <v>1278</v>
      </c>
      <c r="F20152" t="s">
        <v>89</v>
      </c>
      <c r="G20152" t="s">
        <v>89</v>
      </c>
      <c r="H20152" t="s">
        <v>93</v>
      </c>
    </row>
    <row r="20153" spans="1:8" x14ac:dyDescent="0.25">
      <c r="A20153" t="s">
        <v>567</v>
      </c>
      <c r="B20153" t="s">
        <v>14377</v>
      </c>
      <c r="C20153" t="s">
        <v>89</v>
      </c>
      <c r="D20153" t="s">
        <v>14378</v>
      </c>
      <c r="E20153" t="s">
        <v>13873</v>
      </c>
      <c r="F20153" t="s">
        <v>89</v>
      </c>
      <c r="G20153" t="s">
        <v>89</v>
      </c>
      <c r="H20153" t="s">
        <v>93</v>
      </c>
    </row>
    <row r="20154" spans="1:8" x14ac:dyDescent="0.25">
      <c r="A20154" t="s">
        <v>567</v>
      </c>
      <c r="B20154" t="s">
        <v>8322</v>
      </c>
      <c r="C20154" t="s">
        <v>89</v>
      </c>
      <c r="D20154" t="s">
        <v>89</v>
      </c>
      <c r="E20154" t="s">
        <v>1100</v>
      </c>
      <c r="F20154" t="s">
        <v>89</v>
      </c>
      <c r="G20154" t="s">
        <v>89</v>
      </c>
      <c r="H20154" t="s">
        <v>93</v>
      </c>
    </row>
    <row r="20155" spans="1:8" x14ac:dyDescent="0.25">
      <c r="A20155" t="s">
        <v>567</v>
      </c>
      <c r="B20155" t="s">
        <v>8237</v>
      </c>
      <c r="C20155" t="s">
        <v>89</v>
      </c>
      <c r="D20155" t="s">
        <v>89</v>
      </c>
      <c r="E20155" t="s">
        <v>1100</v>
      </c>
      <c r="F20155" t="s">
        <v>89</v>
      </c>
      <c r="G20155" t="s">
        <v>89</v>
      </c>
      <c r="H20155" t="s">
        <v>93</v>
      </c>
    </row>
    <row r="20156" spans="1:8" x14ac:dyDescent="0.25">
      <c r="A20156" t="s">
        <v>567</v>
      </c>
      <c r="B20156" t="s">
        <v>9054</v>
      </c>
      <c r="C20156" t="s">
        <v>89</v>
      </c>
      <c r="D20156" t="s">
        <v>89</v>
      </c>
      <c r="E20156" t="s">
        <v>1135</v>
      </c>
      <c r="F20156" t="s">
        <v>89</v>
      </c>
      <c r="G20156" t="s">
        <v>89</v>
      </c>
      <c r="H20156" t="s">
        <v>93</v>
      </c>
    </row>
    <row r="20157" spans="1:8" x14ac:dyDescent="0.25">
      <c r="A20157" t="s">
        <v>567</v>
      </c>
      <c r="B20157" t="s">
        <v>2626</v>
      </c>
      <c r="C20157" t="s">
        <v>89</v>
      </c>
      <c r="D20157" t="s">
        <v>89</v>
      </c>
      <c r="E20157" t="s">
        <v>1100</v>
      </c>
      <c r="F20157" t="s">
        <v>89</v>
      </c>
      <c r="G20157" t="s">
        <v>89</v>
      </c>
      <c r="H20157" t="s">
        <v>93</v>
      </c>
    </row>
    <row r="20158" spans="1:8" x14ac:dyDescent="0.25">
      <c r="A20158" t="s">
        <v>567</v>
      </c>
      <c r="B20158" t="s">
        <v>7522</v>
      </c>
      <c r="C20158" t="s">
        <v>89</v>
      </c>
      <c r="D20158" t="s">
        <v>89</v>
      </c>
      <c r="E20158" t="s">
        <v>1100</v>
      </c>
      <c r="F20158" t="s">
        <v>89</v>
      </c>
      <c r="G20158" t="s">
        <v>89</v>
      </c>
      <c r="H20158" t="s">
        <v>93</v>
      </c>
    </row>
    <row r="20159" spans="1:8" x14ac:dyDescent="0.25">
      <c r="A20159" t="s">
        <v>567</v>
      </c>
      <c r="B20159" t="s">
        <v>14379</v>
      </c>
      <c r="C20159" t="s">
        <v>89</v>
      </c>
      <c r="D20159" t="s">
        <v>89</v>
      </c>
      <c r="E20159" t="s">
        <v>1278</v>
      </c>
      <c r="F20159" t="s">
        <v>89</v>
      </c>
      <c r="G20159" t="s">
        <v>89</v>
      </c>
      <c r="H20159" t="s">
        <v>93</v>
      </c>
    </row>
    <row r="20160" spans="1:8" x14ac:dyDescent="0.25">
      <c r="A20160" t="s">
        <v>567</v>
      </c>
      <c r="B20160" t="s">
        <v>14380</v>
      </c>
      <c r="C20160" t="s">
        <v>89</v>
      </c>
      <c r="D20160" t="s">
        <v>89</v>
      </c>
      <c r="E20160" t="s">
        <v>1100</v>
      </c>
      <c r="F20160" t="s">
        <v>89</v>
      </c>
      <c r="G20160" t="s">
        <v>89</v>
      </c>
      <c r="H20160" t="s">
        <v>93</v>
      </c>
    </row>
    <row r="20161" spans="1:8" x14ac:dyDescent="0.25">
      <c r="A20161" t="s">
        <v>567</v>
      </c>
      <c r="B20161" t="s">
        <v>7523</v>
      </c>
      <c r="C20161" t="s">
        <v>89</v>
      </c>
      <c r="D20161" t="s">
        <v>89</v>
      </c>
      <c r="E20161" t="s">
        <v>1100</v>
      </c>
      <c r="F20161" t="s">
        <v>89</v>
      </c>
      <c r="G20161" t="s">
        <v>89</v>
      </c>
      <c r="H20161" t="s">
        <v>93</v>
      </c>
    </row>
    <row r="20162" spans="1:8" x14ac:dyDescent="0.25">
      <c r="A20162" t="s">
        <v>567</v>
      </c>
      <c r="B20162" t="s">
        <v>14381</v>
      </c>
      <c r="C20162" t="s">
        <v>89</v>
      </c>
      <c r="D20162" t="s">
        <v>89</v>
      </c>
      <c r="E20162" t="s">
        <v>1100</v>
      </c>
      <c r="F20162" t="s">
        <v>89</v>
      </c>
      <c r="G20162" t="s">
        <v>89</v>
      </c>
      <c r="H20162" t="s">
        <v>93</v>
      </c>
    </row>
    <row r="20163" spans="1:8" x14ac:dyDescent="0.25">
      <c r="A20163" t="s">
        <v>567</v>
      </c>
      <c r="B20163" t="s">
        <v>14382</v>
      </c>
      <c r="C20163" t="s">
        <v>89</v>
      </c>
      <c r="D20163" t="s">
        <v>89</v>
      </c>
      <c r="E20163" t="s">
        <v>1100</v>
      </c>
      <c r="F20163" t="s">
        <v>89</v>
      </c>
      <c r="G20163" t="s">
        <v>89</v>
      </c>
      <c r="H20163" t="s">
        <v>93</v>
      </c>
    </row>
    <row r="20164" spans="1:8" x14ac:dyDescent="0.25">
      <c r="A20164" t="s">
        <v>567</v>
      </c>
      <c r="B20164" t="s">
        <v>14383</v>
      </c>
      <c r="C20164" t="s">
        <v>89</v>
      </c>
      <c r="D20164" t="s">
        <v>89</v>
      </c>
      <c r="E20164" t="s">
        <v>1100</v>
      </c>
      <c r="F20164" t="s">
        <v>89</v>
      </c>
      <c r="G20164" t="s">
        <v>89</v>
      </c>
      <c r="H20164" t="s">
        <v>93</v>
      </c>
    </row>
    <row r="20165" spans="1:8" x14ac:dyDescent="0.25">
      <c r="A20165" t="s">
        <v>567</v>
      </c>
      <c r="B20165" t="s">
        <v>14376</v>
      </c>
      <c r="C20165" t="s">
        <v>89</v>
      </c>
      <c r="D20165" t="s">
        <v>89</v>
      </c>
      <c r="E20165" t="s">
        <v>1278</v>
      </c>
      <c r="F20165" t="s">
        <v>89</v>
      </c>
      <c r="G20165" t="s">
        <v>89</v>
      </c>
      <c r="H20165" t="s">
        <v>93</v>
      </c>
    </row>
    <row r="20166" spans="1:8" x14ac:dyDescent="0.25">
      <c r="A20166" t="s">
        <v>567</v>
      </c>
      <c r="B20166" t="s">
        <v>8325</v>
      </c>
      <c r="C20166" t="s">
        <v>89</v>
      </c>
      <c r="D20166" t="s">
        <v>14374</v>
      </c>
      <c r="E20166" t="s">
        <v>1100</v>
      </c>
      <c r="F20166" t="s">
        <v>89</v>
      </c>
      <c r="G20166" t="s">
        <v>89</v>
      </c>
      <c r="H20166" t="s">
        <v>93</v>
      </c>
    </row>
    <row r="20167" spans="1:8" x14ac:dyDescent="0.25">
      <c r="A20167" t="s">
        <v>567</v>
      </c>
      <c r="B20167" t="s">
        <v>14384</v>
      </c>
      <c r="C20167" t="s">
        <v>89</v>
      </c>
      <c r="D20167" t="s">
        <v>89</v>
      </c>
      <c r="E20167" t="s">
        <v>1100</v>
      </c>
      <c r="F20167" t="s">
        <v>89</v>
      </c>
      <c r="G20167" t="s">
        <v>89</v>
      </c>
      <c r="H20167" t="s">
        <v>93</v>
      </c>
    </row>
    <row r="20168" spans="1:8" x14ac:dyDescent="0.25">
      <c r="A20168" t="s">
        <v>567</v>
      </c>
      <c r="B20168" t="s">
        <v>8323</v>
      </c>
      <c r="C20168" t="s">
        <v>89</v>
      </c>
      <c r="D20168" t="s">
        <v>89</v>
      </c>
      <c r="E20168" t="s">
        <v>1100</v>
      </c>
      <c r="F20168" t="s">
        <v>89</v>
      </c>
      <c r="G20168" t="s">
        <v>89</v>
      </c>
      <c r="H20168" t="s">
        <v>93</v>
      </c>
    </row>
    <row r="20169" spans="1:8" x14ac:dyDescent="0.25">
      <c r="A20169" t="s">
        <v>567</v>
      </c>
      <c r="B20169" t="s">
        <v>14385</v>
      </c>
      <c r="C20169" t="s">
        <v>89</v>
      </c>
      <c r="D20169" t="s">
        <v>89</v>
      </c>
      <c r="E20169" t="s">
        <v>1100</v>
      </c>
      <c r="F20169" t="s">
        <v>89</v>
      </c>
      <c r="G20169" t="s">
        <v>89</v>
      </c>
      <c r="H20169" t="s">
        <v>93</v>
      </c>
    </row>
    <row r="20170" spans="1:8" x14ac:dyDescent="0.25">
      <c r="A20170" t="s">
        <v>567</v>
      </c>
      <c r="B20170" t="s">
        <v>14386</v>
      </c>
      <c r="C20170" t="s">
        <v>89</v>
      </c>
      <c r="D20170" t="s">
        <v>89</v>
      </c>
      <c r="E20170" t="s">
        <v>1100</v>
      </c>
      <c r="F20170" t="s">
        <v>89</v>
      </c>
      <c r="G20170" t="s">
        <v>89</v>
      </c>
      <c r="H20170" t="s">
        <v>93</v>
      </c>
    </row>
    <row r="20171" spans="1:8" x14ac:dyDescent="0.25">
      <c r="A20171" t="s">
        <v>567</v>
      </c>
      <c r="B20171" t="s">
        <v>14387</v>
      </c>
      <c r="C20171" t="s">
        <v>89</v>
      </c>
      <c r="D20171" t="s">
        <v>89</v>
      </c>
      <c r="E20171" t="s">
        <v>1100</v>
      </c>
      <c r="F20171" t="s">
        <v>89</v>
      </c>
      <c r="G20171" t="s">
        <v>89</v>
      </c>
      <c r="H20171" t="s">
        <v>93</v>
      </c>
    </row>
    <row r="20172" spans="1:8" x14ac:dyDescent="0.25">
      <c r="A20172" t="s">
        <v>567</v>
      </c>
      <c r="B20172" t="s">
        <v>9587</v>
      </c>
      <c r="C20172" t="s">
        <v>89</v>
      </c>
      <c r="D20172" t="s">
        <v>89</v>
      </c>
      <c r="E20172" t="s">
        <v>1100</v>
      </c>
      <c r="F20172" t="s">
        <v>89</v>
      </c>
      <c r="G20172" t="s">
        <v>89</v>
      </c>
      <c r="H20172" t="s">
        <v>93</v>
      </c>
    </row>
    <row r="20173" spans="1:8" x14ac:dyDescent="0.25">
      <c r="A20173" t="s">
        <v>567</v>
      </c>
      <c r="B20173" t="s">
        <v>14388</v>
      </c>
      <c r="C20173" t="s">
        <v>89</v>
      </c>
      <c r="D20173" t="s">
        <v>89</v>
      </c>
      <c r="E20173" t="s">
        <v>1100</v>
      </c>
      <c r="F20173" t="s">
        <v>89</v>
      </c>
      <c r="G20173" t="s">
        <v>89</v>
      </c>
      <c r="H20173" t="s">
        <v>93</v>
      </c>
    </row>
    <row r="20174" spans="1:8" x14ac:dyDescent="0.25">
      <c r="A20174" t="s">
        <v>567</v>
      </c>
      <c r="B20174" t="s">
        <v>14375</v>
      </c>
      <c r="C20174" t="s">
        <v>89</v>
      </c>
      <c r="D20174" t="s">
        <v>89</v>
      </c>
      <c r="E20174" t="s">
        <v>1129</v>
      </c>
      <c r="F20174" t="s">
        <v>89</v>
      </c>
      <c r="G20174" t="s">
        <v>89</v>
      </c>
      <c r="H20174" t="s">
        <v>93</v>
      </c>
    </row>
    <row r="20175" spans="1:8" x14ac:dyDescent="0.25">
      <c r="A20175" t="s">
        <v>567</v>
      </c>
      <c r="B20175" t="s">
        <v>14389</v>
      </c>
      <c r="C20175" t="s">
        <v>89</v>
      </c>
      <c r="D20175" t="s">
        <v>89</v>
      </c>
      <c r="E20175" t="s">
        <v>1100</v>
      </c>
      <c r="F20175" t="s">
        <v>89</v>
      </c>
      <c r="G20175" t="s">
        <v>89</v>
      </c>
      <c r="H20175" t="s">
        <v>93</v>
      </c>
    </row>
    <row r="20176" spans="1:8" x14ac:dyDescent="0.25">
      <c r="A20176" t="s">
        <v>567</v>
      </c>
      <c r="B20176" t="s">
        <v>14390</v>
      </c>
      <c r="C20176" t="s">
        <v>89</v>
      </c>
      <c r="D20176" t="s">
        <v>89</v>
      </c>
      <c r="E20176" t="s">
        <v>1105</v>
      </c>
      <c r="F20176" t="s">
        <v>89</v>
      </c>
      <c r="G20176" t="s">
        <v>89</v>
      </c>
      <c r="H20176" t="s">
        <v>93</v>
      </c>
    </row>
    <row r="20177" spans="1:8" x14ac:dyDescent="0.25">
      <c r="A20177" t="s">
        <v>567</v>
      </c>
      <c r="B20177" t="s">
        <v>14391</v>
      </c>
      <c r="C20177" t="s">
        <v>89</v>
      </c>
      <c r="D20177" t="s">
        <v>89</v>
      </c>
      <c r="E20177" t="s">
        <v>1135</v>
      </c>
      <c r="F20177" t="s">
        <v>89</v>
      </c>
      <c r="G20177" t="s">
        <v>89</v>
      </c>
      <c r="H20177" t="s">
        <v>93</v>
      </c>
    </row>
    <row r="20178" spans="1:8" x14ac:dyDescent="0.25">
      <c r="A20178" t="s">
        <v>567</v>
      </c>
      <c r="B20178" t="s">
        <v>14392</v>
      </c>
      <c r="C20178" t="s">
        <v>89</v>
      </c>
      <c r="D20178" t="s">
        <v>14393</v>
      </c>
      <c r="E20178" t="s">
        <v>1093</v>
      </c>
      <c r="F20178" t="s">
        <v>89</v>
      </c>
      <c r="G20178" t="s">
        <v>89</v>
      </c>
      <c r="H20178" t="s">
        <v>93</v>
      </c>
    </row>
    <row r="20179" spans="1:8" x14ac:dyDescent="0.25">
      <c r="A20179" t="s">
        <v>567</v>
      </c>
      <c r="B20179" t="s">
        <v>14394</v>
      </c>
      <c r="C20179" t="s">
        <v>89</v>
      </c>
      <c r="D20179" t="s">
        <v>89</v>
      </c>
      <c r="E20179" t="s">
        <v>1105</v>
      </c>
      <c r="F20179" t="s">
        <v>89</v>
      </c>
      <c r="G20179" t="s">
        <v>89</v>
      </c>
      <c r="H20179" t="s">
        <v>93</v>
      </c>
    </row>
    <row r="20180" spans="1:8" x14ac:dyDescent="0.25">
      <c r="A20180" t="s">
        <v>567</v>
      </c>
      <c r="B20180" t="s">
        <v>10676</v>
      </c>
      <c r="C20180" t="s">
        <v>89</v>
      </c>
      <c r="D20180" t="s">
        <v>89</v>
      </c>
      <c r="E20180" t="s">
        <v>1100</v>
      </c>
      <c r="F20180" t="s">
        <v>89</v>
      </c>
      <c r="G20180" t="s">
        <v>89</v>
      </c>
      <c r="H20180" t="s">
        <v>93</v>
      </c>
    </row>
    <row r="20181" spans="1:8" x14ac:dyDescent="0.25">
      <c r="A20181" t="s">
        <v>567</v>
      </c>
      <c r="B20181" t="s">
        <v>14395</v>
      </c>
      <c r="C20181" t="s">
        <v>89</v>
      </c>
      <c r="D20181" t="s">
        <v>89</v>
      </c>
      <c r="E20181" t="s">
        <v>1093</v>
      </c>
      <c r="F20181" t="s">
        <v>89</v>
      </c>
      <c r="G20181" t="s">
        <v>89</v>
      </c>
      <c r="H20181" t="s">
        <v>93</v>
      </c>
    </row>
    <row r="20182" spans="1:8" x14ac:dyDescent="0.25">
      <c r="A20182" t="s">
        <v>567</v>
      </c>
      <c r="B20182" t="s">
        <v>8330</v>
      </c>
      <c r="C20182" t="s">
        <v>89</v>
      </c>
      <c r="D20182" t="s">
        <v>89</v>
      </c>
      <c r="E20182" t="s">
        <v>1278</v>
      </c>
      <c r="F20182" t="s">
        <v>89</v>
      </c>
      <c r="G20182" t="s">
        <v>89</v>
      </c>
      <c r="H20182" t="s">
        <v>93</v>
      </c>
    </row>
    <row r="20183" spans="1:8" x14ac:dyDescent="0.25">
      <c r="A20183" t="s">
        <v>567</v>
      </c>
      <c r="B20183" t="s">
        <v>14396</v>
      </c>
      <c r="C20183" t="s">
        <v>89</v>
      </c>
      <c r="D20183" t="s">
        <v>89</v>
      </c>
      <c r="E20183" t="s">
        <v>1278</v>
      </c>
      <c r="F20183" t="s">
        <v>89</v>
      </c>
      <c r="G20183" t="s">
        <v>89</v>
      </c>
      <c r="H20183" t="s">
        <v>93</v>
      </c>
    </row>
    <row r="20184" spans="1:8" x14ac:dyDescent="0.25">
      <c r="A20184" t="s">
        <v>567</v>
      </c>
      <c r="B20184" t="s">
        <v>14397</v>
      </c>
      <c r="C20184" t="s">
        <v>89</v>
      </c>
      <c r="D20184" t="s">
        <v>89</v>
      </c>
      <c r="E20184" t="s">
        <v>1100</v>
      </c>
      <c r="F20184" t="s">
        <v>89</v>
      </c>
      <c r="G20184" t="s">
        <v>89</v>
      </c>
      <c r="H20184" t="s">
        <v>93</v>
      </c>
    </row>
    <row r="20185" spans="1:8" x14ac:dyDescent="0.25">
      <c r="A20185" t="s">
        <v>567</v>
      </c>
      <c r="B20185" t="s">
        <v>14398</v>
      </c>
      <c r="C20185" t="s">
        <v>89</v>
      </c>
      <c r="D20185" t="s">
        <v>89</v>
      </c>
      <c r="E20185" t="s">
        <v>1135</v>
      </c>
      <c r="F20185" t="s">
        <v>89</v>
      </c>
      <c r="G20185" t="s">
        <v>89</v>
      </c>
      <c r="H20185" t="s">
        <v>93</v>
      </c>
    </row>
    <row r="20186" spans="1:8" x14ac:dyDescent="0.25">
      <c r="A20186" t="s">
        <v>567</v>
      </c>
      <c r="B20186" t="s">
        <v>14399</v>
      </c>
      <c r="C20186" t="s">
        <v>89</v>
      </c>
      <c r="D20186" t="s">
        <v>89</v>
      </c>
      <c r="E20186" t="s">
        <v>1543</v>
      </c>
      <c r="F20186" t="s">
        <v>89</v>
      </c>
      <c r="G20186" t="s">
        <v>89</v>
      </c>
      <c r="H20186" t="s">
        <v>93</v>
      </c>
    </row>
    <row r="20187" spans="1:8" x14ac:dyDescent="0.25">
      <c r="A20187" t="s">
        <v>567</v>
      </c>
      <c r="B20187" t="s">
        <v>14400</v>
      </c>
      <c r="C20187" t="s">
        <v>89</v>
      </c>
      <c r="D20187" t="s">
        <v>1705</v>
      </c>
      <c r="E20187" t="s">
        <v>1569</v>
      </c>
      <c r="F20187" t="s">
        <v>89</v>
      </c>
      <c r="G20187" t="s">
        <v>89</v>
      </c>
      <c r="H20187" t="s">
        <v>93</v>
      </c>
    </row>
    <row r="20188" spans="1:8" x14ac:dyDescent="0.25">
      <c r="A20188" t="s">
        <v>567</v>
      </c>
      <c r="B20188" t="s">
        <v>14401</v>
      </c>
      <c r="C20188" t="s">
        <v>89</v>
      </c>
      <c r="D20188" t="s">
        <v>1705</v>
      </c>
      <c r="E20188" t="s">
        <v>1947</v>
      </c>
      <c r="F20188" t="s">
        <v>89</v>
      </c>
      <c r="G20188" t="s">
        <v>89</v>
      </c>
      <c r="H20188" t="s">
        <v>93</v>
      </c>
    </row>
    <row r="20189" spans="1:8" x14ac:dyDescent="0.25">
      <c r="A20189" t="s">
        <v>567</v>
      </c>
      <c r="B20189" t="s">
        <v>14402</v>
      </c>
      <c r="C20189" t="s">
        <v>89</v>
      </c>
      <c r="D20189" t="s">
        <v>89</v>
      </c>
      <c r="E20189" t="s">
        <v>1873</v>
      </c>
      <c r="F20189" t="s">
        <v>89</v>
      </c>
      <c r="G20189" t="s">
        <v>89</v>
      </c>
      <c r="H20189" t="s">
        <v>93</v>
      </c>
    </row>
    <row r="20190" spans="1:8" x14ac:dyDescent="0.25">
      <c r="A20190" t="s">
        <v>567</v>
      </c>
      <c r="B20190" t="s">
        <v>14403</v>
      </c>
      <c r="C20190" t="s">
        <v>89</v>
      </c>
      <c r="D20190" t="s">
        <v>89</v>
      </c>
      <c r="E20190" t="s">
        <v>1615</v>
      </c>
      <c r="F20190" t="s">
        <v>89</v>
      </c>
      <c r="G20190" t="s">
        <v>89</v>
      </c>
      <c r="H20190" t="s">
        <v>93</v>
      </c>
    </row>
    <row r="20191" spans="1:8" x14ac:dyDescent="0.25">
      <c r="A20191" t="s">
        <v>567</v>
      </c>
      <c r="B20191" t="s">
        <v>14404</v>
      </c>
      <c r="C20191" t="s">
        <v>89</v>
      </c>
      <c r="D20191" t="s">
        <v>89</v>
      </c>
      <c r="E20191" t="s">
        <v>1543</v>
      </c>
      <c r="F20191" t="s">
        <v>89</v>
      </c>
      <c r="G20191" t="s">
        <v>89</v>
      </c>
      <c r="H20191" t="s">
        <v>93</v>
      </c>
    </row>
    <row r="20192" spans="1:8" x14ac:dyDescent="0.25">
      <c r="A20192" t="s">
        <v>567</v>
      </c>
      <c r="B20192" t="s">
        <v>14405</v>
      </c>
      <c r="C20192" t="s">
        <v>89</v>
      </c>
      <c r="D20192" t="s">
        <v>89</v>
      </c>
      <c r="E20192" t="s">
        <v>1873</v>
      </c>
      <c r="F20192" t="s">
        <v>89</v>
      </c>
      <c r="G20192" t="s">
        <v>89</v>
      </c>
      <c r="H20192" t="s">
        <v>93</v>
      </c>
    </row>
    <row r="20193" spans="1:8" x14ac:dyDescent="0.25">
      <c r="A20193" t="s">
        <v>567</v>
      </c>
      <c r="B20193" t="s">
        <v>14406</v>
      </c>
      <c r="C20193" t="s">
        <v>89</v>
      </c>
      <c r="D20193" t="s">
        <v>89</v>
      </c>
      <c r="E20193" t="s">
        <v>1615</v>
      </c>
      <c r="F20193" t="s">
        <v>89</v>
      </c>
      <c r="G20193" t="s">
        <v>89</v>
      </c>
      <c r="H20193" t="s">
        <v>93</v>
      </c>
    </row>
    <row r="20194" spans="1:8" x14ac:dyDescent="0.25">
      <c r="A20194" t="s">
        <v>567</v>
      </c>
      <c r="B20194" t="s">
        <v>14407</v>
      </c>
      <c r="C20194" t="s">
        <v>89</v>
      </c>
      <c r="D20194" t="s">
        <v>89</v>
      </c>
      <c r="E20194" t="s">
        <v>1543</v>
      </c>
      <c r="F20194" t="s">
        <v>89</v>
      </c>
      <c r="G20194" t="s">
        <v>89</v>
      </c>
      <c r="H20194" t="s">
        <v>93</v>
      </c>
    </row>
    <row r="20195" spans="1:8" x14ac:dyDescent="0.25">
      <c r="A20195" t="s">
        <v>567</v>
      </c>
      <c r="B20195" t="s">
        <v>14408</v>
      </c>
      <c r="C20195" t="s">
        <v>89</v>
      </c>
      <c r="D20195" t="s">
        <v>89</v>
      </c>
      <c r="E20195" t="s">
        <v>1258</v>
      </c>
      <c r="F20195" t="s">
        <v>89</v>
      </c>
      <c r="G20195" t="s">
        <v>89</v>
      </c>
      <c r="H20195" t="s">
        <v>93</v>
      </c>
    </row>
    <row r="20196" spans="1:8" x14ac:dyDescent="0.25">
      <c r="A20196" t="s">
        <v>567</v>
      </c>
      <c r="B20196" t="s">
        <v>14409</v>
      </c>
      <c r="C20196" t="s">
        <v>89</v>
      </c>
      <c r="D20196" t="s">
        <v>89</v>
      </c>
      <c r="E20196" t="s">
        <v>1258</v>
      </c>
      <c r="F20196" t="s">
        <v>89</v>
      </c>
      <c r="G20196" t="s">
        <v>89</v>
      </c>
      <c r="H20196" t="s">
        <v>93</v>
      </c>
    </row>
    <row r="20197" spans="1:8" x14ac:dyDescent="0.25">
      <c r="A20197" t="s">
        <v>567</v>
      </c>
      <c r="B20197" t="s">
        <v>14410</v>
      </c>
      <c r="C20197" t="s">
        <v>89</v>
      </c>
      <c r="D20197" t="s">
        <v>89</v>
      </c>
      <c r="E20197" t="s">
        <v>1615</v>
      </c>
      <c r="F20197" t="s">
        <v>89</v>
      </c>
      <c r="G20197" t="s">
        <v>89</v>
      </c>
      <c r="H20197" t="s">
        <v>93</v>
      </c>
    </row>
    <row r="20198" spans="1:8" x14ac:dyDescent="0.25">
      <c r="A20198" t="s">
        <v>567</v>
      </c>
      <c r="B20198" t="s">
        <v>1122</v>
      </c>
      <c r="C20198" t="s">
        <v>89</v>
      </c>
      <c r="D20198" t="s">
        <v>89</v>
      </c>
      <c r="E20198" t="s">
        <v>1218</v>
      </c>
      <c r="F20198" t="s">
        <v>89</v>
      </c>
      <c r="G20198" t="s">
        <v>89</v>
      </c>
      <c r="H20198" t="s">
        <v>93</v>
      </c>
    </row>
    <row r="20199" spans="1:8" x14ac:dyDescent="0.25">
      <c r="A20199" t="s">
        <v>567</v>
      </c>
      <c r="B20199" t="s">
        <v>1268</v>
      </c>
      <c r="C20199" t="s">
        <v>89</v>
      </c>
      <c r="D20199" t="s">
        <v>89</v>
      </c>
      <c r="E20199" t="s">
        <v>1335</v>
      </c>
      <c r="F20199" t="s">
        <v>89</v>
      </c>
      <c r="G20199" t="s">
        <v>89</v>
      </c>
      <c r="H20199" t="s">
        <v>93</v>
      </c>
    </row>
    <row r="20200" spans="1:8" x14ac:dyDescent="0.25">
      <c r="A20200" t="s">
        <v>567</v>
      </c>
      <c r="B20200" t="s">
        <v>14411</v>
      </c>
      <c r="C20200" t="s">
        <v>89</v>
      </c>
      <c r="D20200" t="s">
        <v>89</v>
      </c>
      <c r="E20200" t="s">
        <v>1335</v>
      </c>
      <c r="F20200" t="s">
        <v>89</v>
      </c>
      <c r="G20200" t="s">
        <v>89</v>
      </c>
      <c r="H20200" t="s">
        <v>93</v>
      </c>
    </row>
    <row r="20201" spans="1:8" x14ac:dyDescent="0.25">
      <c r="A20201" t="s">
        <v>567</v>
      </c>
      <c r="B20201" t="s">
        <v>4149</v>
      </c>
      <c r="C20201" t="s">
        <v>89</v>
      </c>
      <c r="D20201" t="s">
        <v>89</v>
      </c>
      <c r="E20201" t="s">
        <v>1135</v>
      </c>
      <c r="F20201" t="s">
        <v>89</v>
      </c>
      <c r="G20201" t="s">
        <v>89</v>
      </c>
      <c r="H20201" t="s">
        <v>93</v>
      </c>
    </row>
    <row r="20202" spans="1:8" x14ac:dyDescent="0.25">
      <c r="A20202" t="s">
        <v>567</v>
      </c>
      <c r="B20202" t="s">
        <v>6196</v>
      </c>
      <c r="C20202" t="s">
        <v>89</v>
      </c>
      <c r="D20202" t="s">
        <v>89</v>
      </c>
      <c r="E20202" t="s">
        <v>1135</v>
      </c>
      <c r="F20202" t="s">
        <v>89</v>
      </c>
      <c r="G20202" t="s">
        <v>89</v>
      </c>
      <c r="H20202" t="s">
        <v>93</v>
      </c>
    </row>
    <row r="20203" spans="1:8" x14ac:dyDescent="0.25">
      <c r="A20203" t="s">
        <v>567</v>
      </c>
      <c r="B20203" t="s">
        <v>14412</v>
      </c>
      <c r="C20203" t="s">
        <v>89</v>
      </c>
      <c r="D20203" t="s">
        <v>89</v>
      </c>
      <c r="E20203" t="s">
        <v>1272</v>
      </c>
      <c r="F20203" t="s">
        <v>89</v>
      </c>
      <c r="G20203" t="s">
        <v>89</v>
      </c>
      <c r="H20203" t="s">
        <v>93</v>
      </c>
    </row>
    <row r="20204" spans="1:8" x14ac:dyDescent="0.25">
      <c r="A20204" t="s">
        <v>567</v>
      </c>
      <c r="B20204" t="s">
        <v>14413</v>
      </c>
      <c r="C20204" t="s">
        <v>89</v>
      </c>
      <c r="D20204" t="s">
        <v>89</v>
      </c>
      <c r="E20204" t="s">
        <v>1272</v>
      </c>
      <c r="F20204" t="s">
        <v>89</v>
      </c>
      <c r="G20204" t="s">
        <v>89</v>
      </c>
      <c r="H20204" t="s">
        <v>93</v>
      </c>
    </row>
    <row r="20205" spans="1:8" x14ac:dyDescent="0.25">
      <c r="A20205" t="s">
        <v>567</v>
      </c>
      <c r="B20205" t="s">
        <v>6385</v>
      </c>
      <c r="C20205" t="s">
        <v>89</v>
      </c>
      <c r="D20205" t="s">
        <v>89</v>
      </c>
      <c r="E20205" t="s">
        <v>1115</v>
      </c>
      <c r="F20205" t="s">
        <v>89</v>
      </c>
      <c r="G20205" t="s">
        <v>89</v>
      </c>
      <c r="H20205" t="s">
        <v>93</v>
      </c>
    </row>
    <row r="20206" spans="1:8" x14ac:dyDescent="0.25">
      <c r="A20206" t="s">
        <v>567</v>
      </c>
      <c r="B20206" t="s">
        <v>5998</v>
      </c>
      <c r="C20206" t="s">
        <v>89</v>
      </c>
      <c r="D20206" t="s">
        <v>89</v>
      </c>
      <c r="E20206" t="s">
        <v>1115</v>
      </c>
      <c r="F20206" t="s">
        <v>89</v>
      </c>
      <c r="G20206" t="s">
        <v>89</v>
      </c>
      <c r="H20206" t="s">
        <v>93</v>
      </c>
    </row>
    <row r="20207" spans="1:8" x14ac:dyDescent="0.25">
      <c r="A20207" t="s">
        <v>567</v>
      </c>
      <c r="B20207" t="s">
        <v>14414</v>
      </c>
      <c r="C20207" t="s">
        <v>89</v>
      </c>
      <c r="D20207" t="s">
        <v>89</v>
      </c>
      <c r="E20207" t="s">
        <v>1569</v>
      </c>
      <c r="F20207" t="s">
        <v>89</v>
      </c>
      <c r="G20207" t="s">
        <v>89</v>
      </c>
      <c r="H20207" t="s">
        <v>93</v>
      </c>
    </row>
    <row r="20208" spans="1:8" x14ac:dyDescent="0.25">
      <c r="A20208" t="s">
        <v>567</v>
      </c>
      <c r="B20208" t="s">
        <v>8372</v>
      </c>
      <c r="C20208" t="s">
        <v>89</v>
      </c>
      <c r="D20208" t="s">
        <v>89</v>
      </c>
      <c r="E20208" t="s">
        <v>1569</v>
      </c>
      <c r="F20208" t="s">
        <v>89</v>
      </c>
      <c r="G20208" t="s">
        <v>89</v>
      </c>
      <c r="H20208" t="s">
        <v>93</v>
      </c>
    </row>
    <row r="20209" spans="1:8" x14ac:dyDescent="0.25">
      <c r="A20209" t="s">
        <v>567</v>
      </c>
      <c r="B20209" t="s">
        <v>8266</v>
      </c>
      <c r="C20209" t="s">
        <v>89</v>
      </c>
      <c r="D20209" t="s">
        <v>89</v>
      </c>
      <c r="E20209" t="s">
        <v>1298</v>
      </c>
      <c r="F20209" t="s">
        <v>89</v>
      </c>
      <c r="G20209" t="s">
        <v>89</v>
      </c>
      <c r="H20209" t="s">
        <v>93</v>
      </c>
    </row>
    <row r="20210" spans="1:8" x14ac:dyDescent="0.25">
      <c r="A20210" t="s">
        <v>567</v>
      </c>
      <c r="B20210" t="s">
        <v>14415</v>
      </c>
      <c r="C20210" t="s">
        <v>89</v>
      </c>
      <c r="D20210" t="s">
        <v>89</v>
      </c>
      <c r="E20210" t="s">
        <v>1121</v>
      </c>
      <c r="F20210" t="s">
        <v>89</v>
      </c>
      <c r="G20210" t="s">
        <v>89</v>
      </c>
      <c r="H20210" t="s">
        <v>93</v>
      </c>
    </row>
    <row r="20211" spans="1:8" x14ac:dyDescent="0.25">
      <c r="A20211" t="s">
        <v>567</v>
      </c>
      <c r="B20211" t="s">
        <v>1905</v>
      </c>
      <c r="C20211" t="s">
        <v>89</v>
      </c>
      <c r="D20211" t="s">
        <v>89</v>
      </c>
      <c r="E20211" t="s">
        <v>1582</v>
      </c>
      <c r="F20211" t="s">
        <v>89</v>
      </c>
      <c r="G20211" t="s">
        <v>89</v>
      </c>
      <c r="H20211" t="s">
        <v>93</v>
      </c>
    </row>
    <row r="20212" spans="1:8" x14ac:dyDescent="0.25">
      <c r="A20212" t="s">
        <v>567</v>
      </c>
      <c r="B20212" t="s">
        <v>11558</v>
      </c>
      <c r="C20212" t="s">
        <v>89</v>
      </c>
      <c r="D20212" t="s">
        <v>89</v>
      </c>
      <c r="E20212" t="s">
        <v>1298</v>
      </c>
      <c r="F20212" t="s">
        <v>89</v>
      </c>
      <c r="G20212" t="s">
        <v>89</v>
      </c>
      <c r="H20212" t="s">
        <v>93</v>
      </c>
    </row>
    <row r="20213" spans="1:8" x14ac:dyDescent="0.25">
      <c r="A20213" t="s">
        <v>567</v>
      </c>
      <c r="B20213" t="s">
        <v>1854</v>
      </c>
      <c r="C20213" t="s">
        <v>89</v>
      </c>
      <c r="D20213" t="s">
        <v>14416</v>
      </c>
      <c r="E20213" t="s">
        <v>1102</v>
      </c>
      <c r="F20213" t="s">
        <v>89</v>
      </c>
      <c r="G20213" t="s">
        <v>89</v>
      </c>
      <c r="H20213" t="s">
        <v>93</v>
      </c>
    </row>
    <row r="20214" spans="1:8" x14ac:dyDescent="0.25">
      <c r="A20214" t="s">
        <v>567</v>
      </c>
      <c r="B20214" t="s">
        <v>1857</v>
      </c>
      <c r="C20214" t="s">
        <v>89</v>
      </c>
      <c r="D20214" t="s">
        <v>89</v>
      </c>
      <c r="E20214" t="s">
        <v>1102</v>
      </c>
      <c r="F20214" t="s">
        <v>89</v>
      </c>
      <c r="G20214" t="s">
        <v>89</v>
      </c>
      <c r="H20214" t="s">
        <v>93</v>
      </c>
    </row>
    <row r="20215" spans="1:8" x14ac:dyDescent="0.25">
      <c r="A20215" t="s">
        <v>567</v>
      </c>
      <c r="B20215" t="s">
        <v>8278</v>
      </c>
      <c r="C20215" t="s">
        <v>89</v>
      </c>
      <c r="D20215" t="s">
        <v>89</v>
      </c>
      <c r="E20215" t="s">
        <v>1093</v>
      </c>
      <c r="F20215" t="s">
        <v>89</v>
      </c>
      <c r="G20215" t="s">
        <v>89</v>
      </c>
      <c r="H20215" t="s">
        <v>93</v>
      </c>
    </row>
    <row r="20216" spans="1:8" x14ac:dyDescent="0.25">
      <c r="A20216" t="s">
        <v>567</v>
      </c>
      <c r="B20216" t="s">
        <v>1862</v>
      </c>
      <c r="C20216" t="s">
        <v>89</v>
      </c>
      <c r="D20216" t="s">
        <v>89</v>
      </c>
      <c r="E20216" t="s">
        <v>1166</v>
      </c>
      <c r="F20216" t="s">
        <v>89</v>
      </c>
      <c r="G20216" t="s">
        <v>89</v>
      </c>
      <c r="H20216" t="s">
        <v>93</v>
      </c>
    </row>
    <row r="20217" spans="1:8" x14ac:dyDescent="0.25">
      <c r="A20217" t="s">
        <v>567</v>
      </c>
      <c r="B20217" t="s">
        <v>1869</v>
      </c>
      <c r="C20217" t="s">
        <v>89</v>
      </c>
      <c r="D20217" t="s">
        <v>89</v>
      </c>
      <c r="E20217" t="s">
        <v>1121</v>
      </c>
      <c r="F20217" t="s">
        <v>89</v>
      </c>
      <c r="G20217" t="s">
        <v>89</v>
      </c>
      <c r="H20217" t="s">
        <v>93</v>
      </c>
    </row>
    <row r="20218" spans="1:8" x14ac:dyDescent="0.25">
      <c r="A20218" t="s">
        <v>567</v>
      </c>
      <c r="B20218" t="s">
        <v>14417</v>
      </c>
      <c r="C20218" t="s">
        <v>89</v>
      </c>
      <c r="D20218" t="s">
        <v>89</v>
      </c>
      <c r="E20218" t="s">
        <v>1258</v>
      </c>
      <c r="F20218" t="s">
        <v>89</v>
      </c>
      <c r="G20218" t="s">
        <v>89</v>
      </c>
      <c r="H20218" t="s">
        <v>93</v>
      </c>
    </row>
    <row r="20219" spans="1:8" x14ac:dyDescent="0.25">
      <c r="A20219" t="s">
        <v>567</v>
      </c>
      <c r="B20219" t="s">
        <v>14418</v>
      </c>
      <c r="C20219" t="s">
        <v>89</v>
      </c>
      <c r="D20219" t="s">
        <v>89</v>
      </c>
      <c r="E20219" t="s">
        <v>1258</v>
      </c>
      <c r="F20219" t="s">
        <v>89</v>
      </c>
      <c r="G20219" t="s">
        <v>89</v>
      </c>
      <c r="H20219" t="s">
        <v>93</v>
      </c>
    </row>
    <row r="20220" spans="1:8" x14ac:dyDescent="0.25">
      <c r="A20220" t="s">
        <v>567</v>
      </c>
      <c r="B20220" t="s">
        <v>1864</v>
      </c>
      <c r="C20220" t="s">
        <v>89</v>
      </c>
      <c r="D20220" t="s">
        <v>89</v>
      </c>
      <c r="E20220" t="s">
        <v>1121</v>
      </c>
      <c r="F20220" t="s">
        <v>89</v>
      </c>
      <c r="G20220" t="s">
        <v>89</v>
      </c>
      <c r="H20220" t="s">
        <v>93</v>
      </c>
    </row>
    <row r="20221" spans="1:8" x14ac:dyDescent="0.25">
      <c r="A20221" t="s">
        <v>567</v>
      </c>
      <c r="B20221" t="s">
        <v>14419</v>
      </c>
      <c r="C20221" t="s">
        <v>89</v>
      </c>
      <c r="D20221" t="s">
        <v>89</v>
      </c>
      <c r="E20221" t="s">
        <v>1093</v>
      </c>
      <c r="F20221" t="s">
        <v>89</v>
      </c>
      <c r="G20221" t="s">
        <v>89</v>
      </c>
      <c r="H20221" t="s">
        <v>93</v>
      </c>
    </row>
    <row r="20222" spans="1:8" x14ac:dyDescent="0.25">
      <c r="A20222" t="s">
        <v>567</v>
      </c>
      <c r="B20222" t="s">
        <v>14420</v>
      </c>
      <c r="C20222" t="s">
        <v>89</v>
      </c>
      <c r="D20222" t="s">
        <v>89</v>
      </c>
      <c r="E20222" t="s">
        <v>1947</v>
      </c>
      <c r="F20222" t="s">
        <v>89</v>
      </c>
      <c r="G20222" t="s">
        <v>89</v>
      </c>
      <c r="H20222" t="s">
        <v>93</v>
      </c>
    </row>
    <row r="20223" spans="1:8" x14ac:dyDescent="0.25">
      <c r="A20223" t="s">
        <v>567</v>
      </c>
      <c r="B20223" t="s">
        <v>8376</v>
      </c>
      <c r="C20223" t="s">
        <v>89</v>
      </c>
      <c r="D20223" t="s">
        <v>89</v>
      </c>
      <c r="E20223" t="s">
        <v>1166</v>
      </c>
      <c r="F20223" t="s">
        <v>89</v>
      </c>
      <c r="G20223" t="s">
        <v>89</v>
      </c>
      <c r="H20223" t="s">
        <v>93</v>
      </c>
    </row>
    <row r="20224" spans="1:8" x14ac:dyDescent="0.25">
      <c r="A20224" t="s">
        <v>567</v>
      </c>
      <c r="B20224" t="s">
        <v>14421</v>
      </c>
      <c r="C20224" t="s">
        <v>89</v>
      </c>
      <c r="D20224" t="s">
        <v>89</v>
      </c>
      <c r="E20224" t="s">
        <v>1093</v>
      </c>
      <c r="F20224" t="s">
        <v>89</v>
      </c>
      <c r="G20224" t="s">
        <v>89</v>
      </c>
      <c r="H20224" t="s">
        <v>93</v>
      </c>
    </row>
    <row r="20225" spans="1:8" x14ac:dyDescent="0.25">
      <c r="A20225" t="s">
        <v>567</v>
      </c>
      <c r="B20225" t="s">
        <v>14422</v>
      </c>
      <c r="C20225" t="s">
        <v>89</v>
      </c>
      <c r="D20225" t="s">
        <v>89</v>
      </c>
      <c r="E20225" t="s">
        <v>1093</v>
      </c>
      <c r="F20225" t="s">
        <v>89</v>
      </c>
      <c r="G20225" t="s">
        <v>89</v>
      </c>
      <c r="H20225" t="s">
        <v>93</v>
      </c>
    </row>
    <row r="20226" spans="1:8" x14ac:dyDescent="0.25">
      <c r="A20226" t="s">
        <v>567</v>
      </c>
      <c r="B20226" t="s">
        <v>8375</v>
      </c>
      <c r="C20226" t="s">
        <v>89</v>
      </c>
      <c r="D20226" t="s">
        <v>89</v>
      </c>
      <c r="E20226" t="s">
        <v>1105</v>
      </c>
      <c r="F20226" t="s">
        <v>89</v>
      </c>
      <c r="G20226" t="s">
        <v>89</v>
      </c>
      <c r="H20226" t="s">
        <v>93</v>
      </c>
    </row>
    <row r="20227" spans="1:8" x14ac:dyDescent="0.25">
      <c r="A20227" t="s">
        <v>567</v>
      </c>
      <c r="B20227" t="s">
        <v>14423</v>
      </c>
      <c r="C20227" t="s">
        <v>89</v>
      </c>
      <c r="D20227" t="s">
        <v>89</v>
      </c>
      <c r="E20227" t="s">
        <v>1093</v>
      </c>
      <c r="F20227" t="s">
        <v>89</v>
      </c>
      <c r="G20227" t="s">
        <v>89</v>
      </c>
      <c r="H20227" t="s">
        <v>93</v>
      </c>
    </row>
    <row r="20228" spans="1:8" x14ac:dyDescent="0.25">
      <c r="A20228" t="s">
        <v>567</v>
      </c>
      <c r="B20228" t="s">
        <v>14424</v>
      </c>
      <c r="C20228" t="s">
        <v>89</v>
      </c>
      <c r="D20228" t="s">
        <v>89</v>
      </c>
      <c r="E20228" t="s">
        <v>1093</v>
      </c>
      <c r="F20228" t="s">
        <v>89</v>
      </c>
      <c r="G20228" t="s">
        <v>89</v>
      </c>
      <c r="H20228" t="s">
        <v>93</v>
      </c>
    </row>
    <row r="20229" spans="1:8" x14ac:dyDescent="0.25">
      <c r="A20229" t="s">
        <v>567</v>
      </c>
      <c r="B20229" t="s">
        <v>9071</v>
      </c>
      <c r="C20229" t="s">
        <v>89</v>
      </c>
      <c r="D20229" t="s">
        <v>89</v>
      </c>
      <c r="E20229" t="s">
        <v>1093</v>
      </c>
      <c r="F20229" t="s">
        <v>89</v>
      </c>
      <c r="G20229" t="s">
        <v>89</v>
      </c>
      <c r="H20229" t="s">
        <v>93</v>
      </c>
    </row>
    <row r="20230" spans="1:8" x14ac:dyDescent="0.25">
      <c r="A20230" t="s">
        <v>567</v>
      </c>
      <c r="B20230" t="s">
        <v>14425</v>
      </c>
      <c r="C20230" t="s">
        <v>89</v>
      </c>
      <c r="D20230" t="s">
        <v>14426</v>
      </c>
      <c r="E20230" t="s">
        <v>1904</v>
      </c>
      <c r="F20230" t="s">
        <v>89</v>
      </c>
      <c r="G20230" t="s">
        <v>89</v>
      </c>
      <c r="H20230" t="s">
        <v>93</v>
      </c>
    </row>
    <row r="20231" spans="1:8" x14ac:dyDescent="0.25">
      <c r="A20231" t="s">
        <v>567</v>
      </c>
      <c r="B20231" t="s">
        <v>14427</v>
      </c>
      <c r="C20231" t="s">
        <v>89</v>
      </c>
      <c r="D20231" t="s">
        <v>89</v>
      </c>
      <c r="E20231" t="s">
        <v>1102</v>
      </c>
      <c r="F20231" t="s">
        <v>89</v>
      </c>
      <c r="G20231" t="s">
        <v>89</v>
      </c>
      <c r="H20231" t="s">
        <v>93</v>
      </c>
    </row>
    <row r="20232" spans="1:8" x14ac:dyDescent="0.25">
      <c r="A20232" t="s">
        <v>567</v>
      </c>
      <c r="B20232" t="s">
        <v>14428</v>
      </c>
      <c r="C20232" t="s">
        <v>89</v>
      </c>
      <c r="D20232" t="s">
        <v>89</v>
      </c>
      <c r="E20232" t="s">
        <v>1754</v>
      </c>
      <c r="F20232" t="s">
        <v>89</v>
      </c>
      <c r="G20232" t="s">
        <v>89</v>
      </c>
      <c r="H20232" t="s">
        <v>93</v>
      </c>
    </row>
    <row r="20233" spans="1:8" x14ac:dyDescent="0.25">
      <c r="A20233" t="s">
        <v>567</v>
      </c>
      <c r="B20233" t="s">
        <v>9083</v>
      </c>
      <c r="C20233" t="s">
        <v>89</v>
      </c>
      <c r="D20233" t="s">
        <v>89</v>
      </c>
      <c r="E20233" t="s">
        <v>1859</v>
      </c>
      <c r="F20233" t="s">
        <v>89</v>
      </c>
      <c r="G20233" t="s">
        <v>89</v>
      </c>
      <c r="H20233" t="s">
        <v>93</v>
      </c>
    </row>
    <row r="20234" spans="1:8" x14ac:dyDescent="0.25">
      <c r="A20234" t="s">
        <v>567</v>
      </c>
      <c r="B20234" t="s">
        <v>14429</v>
      </c>
      <c r="C20234" t="s">
        <v>89</v>
      </c>
      <c r="D20234" t="s">
        <v>89</v>
      </c>
      <c r="E20234" t="s">
        <v>1102</v>
      </c>
      <c r="F20234" t="s">
        <v>89</v>
      </c>
      <c r="G20234" t="s">
        <v>89</v>
      </c>
      <c r="H20234" t="s">
        <v>93</v>
      </c>
    </row>
    <row r="20235" spans="1:8" x14ac:dyDescent="0.25">
      <c r="A20235" t="s">
        <v>567</v>
      </c>
      <c r="B20235" t="s">
        <v>14430</v>
      </c>
      <c r="C20235" t="s">
        <v>89</v>
      </c>
      <c r="D20235" t="s">
        <v>89</v>
      </c>
      <c r="E20235" t="s">
        <v>1105</v>
      </c>
      <c r="F20235" t="s">
        <v>89</v>
      </c>
      <c r="G20235" t="s">
        <v>89</v>
      </c>
      <c r="H20235" t="s">
        <v>93</v>
      </c>
    </row>
    <row r="20236" spans="1:8" x14ac:dyDescent="0.25">
      <c r="A20236" t="s">
        <v>567</v>
      </c>
      <c r="B20236" t="s">
        <v>14431</v>
      </c>
      <c r="C20236" t="s">
        <v>89</v>
      </c>
      <c r="D20236" t="s">
        <v>89</v>
      </c>
      <c r="E20236" t="s">
        <v>1904</v>
      </c>
      <c r="F20236" t="s">
        <v>89</v>
      </c>
      <c r="G20236" t="s">
        <v>89</v>
      </c>
      <c r="H20236" t="s">
        <v>93</v>
      </c>
    </row>
    <row r="20237" spans="1:8" x14ac:dyDescent="0.25">
      <c r="A20237" t="s">
        <v>567</v>
      </c>
      <c r="B20237" t="s">
        <v>8349</v>
      </c>
      <c r="C20237" t="s">
        <v>89</v>
      </c>
      <c r="D20237" t="s">
        <v>89</v>
      </c>
      <c r="E20237" t="s">
        <v>1298</v>
      </c>
      <c r="F20237" t="s">
        <v>89</v>
      </c>
      <c r="G20237" t="s">
        <v>89</v>
      </c>
      <c r="H20237" t="s">
        <v>93</v>
      </c>
    </row>
    <row r="20238" spans="1:8" x14ac:dyDescent="0.25">
      <c r="A20238" t="s">
        <v>567</v>
      </c>
      <c r="B20238" t="s">
        <v>14432</v>
      </c>
      <c r="C20238" t="s">
        <v>89</v>
      </c>
      <c r="D20238" t="s">
        <v>89</v>
      </c>
      <c r="E20238" t="s">
        <v>1093</v>
      </c>
      <c r="F20238" t="s">
        <v>89</v>
      </c>
      <c r="G20238" t="s">
        <v>89</v>
      </c>
      <c r="H20238" t="s">
        <v>93</v>
      </c>
    </row>
    <row r="20239" spans="1:8" x14ac:dyDescent="0.25">
      <c r="A20239" t="s">
        <v>567</v>
      </c>
      <c r="B20239" t="s">
        <v>14433</v>
      </c>
      <c r="C20239" t="s">
        <v>89</v>
      </c>
      <c r="D20239" t="s">
        <v>89</v>
      </c>
      <c r="E20239" t="s">
        <v>1582</v>
      </c>
      <c r="F20239" t="s">
        <v>89</v>
      </c>
      <c r="G20239" t="s">
        <v>89</v>
      </c>
      <c r="H20239" t="s">
        <v>93</v>
      </c>
    </row>
    <row r="20240" spans="1:8" x14ac:dyDescent="0.25">
      <c r="A20240" t="s">
        <v>567</v>
      </c>
      <c r="B20240" t="s">
        <v>14434</v>
      </c>
      <c r="C20240" t="s">
        <v>89</v>
      </c>
      <c r="D20240" t="s">
        <v>89</v>
      </c>
      <c r="E20240" t="s">
        <v>1102</v>
      </c>
      <c r="F20240" t="s">
        <v>89</v>
      </c>
      <c r="G20240" t="s">
        <v>89</v>
      </c>
      <c r="H20240" t="s">
        <v>93</v>
      </c>
    </row>
    <row r="20241" spans="1:8" x14ac:dyDescent="0.25">
      <c r="A20241" t="s">
        <v>567</v>
      </c>
      <c r="B20241" t="s">
        <v>14435</v>
      </c>
      <c r="C20241" t="s">
        <v>89</v>
      </c>
      <c r="D20241" t="s">
        <v>89</v>
      </c>
      <c r="E20241" t="s">
        <v>1093</v>
      </c>
      <c r="F20241" t="s">
        <v>89</v>
      </c>
      <c r="G20241" t="s">
        <v>89</v>
      </c>
      <c r="H20241" t="s">
        <v>93</v>
      </c>
    </row>
    <row r="20242" spans="1:8" x14ac:dyDescent="0.25">
      <c r="A20242" t="s">
        <v>567</v>
      </c>
      <c r="B20242" t="s">
        <v>14436</v>
      </c>
      <c r="C20242" t="s">
        <v>89</v>
      </c>
      <c r="D20242" t="s">
        <v>89</v>
      </c>
      <c r="E20242" t="s">
        <v>1298</v>
      </c>
      <c r="F20242" t="s">
        <v>89</v>
      </c>
      <c r="G20242" t="s">
        <v>89</v>
      </c>
      <c r="H20242" t="s">
        <v>93</v>
      </c>
    </row>
    <row r="20243" spans="1:8" x14ac:dyDescent="0.25">
      <c r="A20243" t="s">
        <v>567</v>
      </c>
      <c r="B20243" t="s">
        <v>14437</v>
      </c>
      <c r="C20243" t="s">
        <v>89</v>
      </c>
      <c r="D20243" t="s">
        <v>89</v>
      </c>
      <c r="E20243" t="s">
        <v>1105</v>
      </c>
      <c r="F20243" t="s">
        <v>89</v>
      </c>
      <c r="G20243" t="s">
        <v>89</v>
      </c>
      <c r="H20243" t="s">
        <v>93</v>
      </c>
    </row>
    <row r="20244" spans="1:8" x14ac:dyDescent="0.25">
      <c r="A20244" t="s">
        <v>567</v>
      </c>
      <c r="B20244" t="s">
        <v>14438</v>
      </c>
      <c r="C20244" t="s">
        <v>89</v>
      </c>
      <c r="D20244" t="s">
        <v>89</v>
      </c>
      <c r="E20244" t="s">
        <v>1859</v>
      </c>
      <c r="F20244" t="s">
        <v>89</v>
      </c>
      <c r="G20244" t="s">
        <v>89</v>
      </c>
      <c r="H20244" t="s">
        <v>93</v>
      </c>
    </row>
    <row r="20245" spans="1:8" x14ac:dyDescent="0.25">
      <c r="A20245" t="s">
        <v>567</v>
      </c>
      <c r="B20245" t="s">
        <v>13633</v>
      </c>
      <c r="C20245" t="s">
        <v>89</v>
      </c>
      <c r="D20245" t="s">
        <v>89</v>
      </c>
      <c r="E20245" t="s">
        <v>1258</v>
      </c>
      <c r="F20245" t="s">
        <v>89</v>
      </c>
      <c r="G20245" t="s">
        <v>89</v>
      </c>
      <c r="H20245" t="s">
        <v>93</v>
      </c>
    </row>
    <row r="20246" spans="1:8" x14ac:dyDescent="0.25">
      <c r="A20246" t="s">
        <v>567</v>
      </c>
      <c r="B20246" t="s">
        <v>14439</v>
      </c>
      <c r="C20246" t="s">
        <v>89</v>
      </c>
      <c r="D20246" t="s">
        <v>89</v>
      </c>
      <c r="E20246" t="s">
        <v>1258</v>
      </c>
      <c r="F20246" t="s">
        <v>89</v>
      </c>
      <c r="G20246" t="s">
        <v>89</v>
      </c>
      <c r="H20246" t="s">
        <v>93</v>
      </c>
    </row>
    <row r="20247" spans="1:8" x14ac:dyDescent="0.25">
      <c r="A20247" t="s">
        <v>567</v>
      </c>
      <c r="B20247" t="s">
        <v>14440</v>
      </c>
      <c r="C20247" t="s">
        <v>89</v>
      </c>
      <c r="D20247" t="s">
        <v>89</v>
      </c>
      <c r="E20247" t="s">
        <v>1093</v>
      </c>
      <c r="F20247" t="s">
        <v>89</v>
      </c>
      <c r="G20247" t="s">
        <v>89</v>
      </c>
      <c r="H20247" t="s">
        <v>93</v>
      </c>
    </row>
    <row r="20248" spans="1:8" x14ac:dyDescent="0.25">
      <c r="A20248" t="s">
        <v>567</v>
      </c>
      <c r="B20248" t="s">
        <v>1900</v>
      </c>
      <c r="C20248" t="s">
        <v>89</v>
      </c>
      <c r="D20248" t="s">
        <v>89</v>
      </c>
      <c r="E20248" t="s">
        <v>1258</v>
      </c>
      <c r="F20248" t="s">
        <v>89</v>
      </c>
      <c r="G20248" t="s">
        <v>89</v>
      </c>
      <c r="H20248" t="s">
        <v>93</v>
      </c>
    </row>
    <row r="20249" spans="1:8" x14ac:dyDescent="0.25">
      <c r="A20249" t="s">
        <v>567</v>
      </c>
      <c r="B20249" t="s">
        <v>11361</v>
      </c>
      <c r="C20249" t="s">
        <v>89</v>
      </c>
      <c r="D20249" t="s">
        <v>89</v>
      </c>
      <c r="E20249" t="s">
        <v>1100</v>
      </c>
      <c r="F20249" t="s">
        <v>89</v>
      </c>
      <c r="G20249" t="s">
        <v>89</v>
      </c>
      <c r="H20249" t="s">
        <v>93</v>
      </c>
    </row>
    <row r="20250" spans="1:8" x14ac:dyDescent="0.25">
      <c r="A20250" t="s">
        <v>567</v>
      </c>
      <c r="B20250" t="s">
        <v>14441</v>
      </c>
      <c r="C20250" t="s">
        <v>89</v>
      </c>
      <c r="D20250" t="s">
        <v>89</v>
      </c>
      <c r="E20250" t="s">
        <v>1298</v>
      </c>
      <c r="F20250" t="s">
        <v>89</v>
      </c>
      <c r="G20250" t="s">
        <v>89</v>
      </c>
      <c r="H20250" t="s">
        <v>93</v>
      </c>
    </row>
    <row r="20251" spans="1:8" x14ac:dyDescent="0.25">
      <c r="A20251" t="s">
        <v>567</v>
      </c>
      <c r="B20251" t="s">
        <v>14442</v>
      </c>
      <c r="C20251" t="s">
        <v>89</v>
      </c>
      <c r="D20251" t="s">
        <v>89</v>
      </c>
      <c r="E20251" t="s">
        <v>1166</v>
      </c>
      <c r="F20251" t="s">
        <v>89</v>
      </c>
      <c r="G20251" t="s">
        <v>89</v>
      </c>
      <c r="H20251" t="s">
        <v>93</v>
      </c>
    </row>
    <row r="20252" spans="1:8" x14ac:dyDescent="0.25">
      <c r="A20252" t="s">
        <v>567</v>
      </c>
      <c r="B20252" t="s">
        <v>14443</v>
      </c>
      <c r="C20252" t="s">
        <v>89</v>
      </c>
      <c r="D20252" t="s">
        <v>89</v>
      </c>
      <c r="E20252" t="s">
        <v>1947</v>
      </c>
      <c r="F20252" t="s">
        <v>89</v>
      </c>
      <c r="G20252" t="s">
        <v>89</v>
      </c>
      <c r="H20252" t="s">
        <v>93</v>
      </c>
    </row>
    <row r="20253" spans="1:8" x14ac:dyDescent="0.25">
      <c r="A20253" t="s">
        <v>567</v>
      </c>
      <c r="B20253" t="s">
        <v>14444</v>
      </c>
      <c r="C20253" t="s">
        <v>89</v>
      </c>
      <c r="D20253" t="s">
        <v>89</v>
      </c>
      <c r="E20253" t="s">
        <v>1582</v>
      </c>
      <c r="F20253" t="s">
        <v>89</v>
      </c>
      <c r="G20253" t="s">
        <v>89</v>
      </c>
      <c r="H20253" t="s">
        <v>93</v>
      </c>
    </row>
    <row r="20254" spans="1:8" x14ac:dyDescent="0.25">
      <c r="A20254" t="s">
        <v>567</v>
      </c>
      <c r="B20254" t="s">
        <v>1911</v>
      </c>
      <c r="C20254" t="s">
        <v>89</v>
      </c>
      <c r="D20254" t="s">
        <v>89</v>
      </c>
      <c r="E20254" t="s">
        <v>1947</v>
      </c>
      <c r="F20254" t="s">
        <v>89</v>
      </c>
      <c r="G20254" t="s">
        <v>89</v>
      </c>
      <c r="H20254" t="s">
        <v>93</v>
      </c>
    </row>
    <row r="20255" spans="1:8" x14ac:dyDescent="0.25">
      <c r="A20255" t="s">
        <v>567</v>
      </c>
      <c r="B20255" t="s">
        <v>14445</v>
      </c>
      <c r="C20255" t="s">
        <v>89</v>
      </c>
      <c r="D20255" t="s">
        <v>89</v>
      </c>
      <c r="E20255" t="s">
        <v>1543</v>
      </c>
      <c r="F20255" t="s">
        <v>89</v>
      </c>
      <c r="G20255" t="s">
        <v>89</v>
      </c>
      <c r="H20255" t="s">
        <v>93</v>
      </c>
    </row>
    <row r="20256" spans="1:8" x14ac:dyDescent="0.25">
      <c r="A20256" t="s">
        <v>567</v>
      </c>
      <c r="B20256" t="s">
        <v>9077</v>
      </c>
      <c r="C20256" t="s">
        <v>89</v>
      </c>
      <c r="D20256" t="s">
        <v>89</v>
      </c>
      <c r="E20256" t="s">
        <v>1298</v>
      </c>
      <c r="F20256" t="s">
        <v>89</v>
      </c>
      <c r="G20256" t="s">
        <v>89</v>
      </c>
      <c r="H20256" t="s">
        <v>93</v>
      </c>
    </row>
    <row r="20257" spans="1:8" x14ac:dyDescent="0.25">
      <c r="A20257" t="s">
        <v>567</v>
      </c>
      <c r="B20257" t="s">
        <v>2110</v>
      </c>
      <c r="C20257" t="s">
        <v>89</v>
      </c>
      <c r="D20257" t="s">
        <v>89</v>
      </c>
      <c r="E20257" t="s">
        <v>1569</v>
      </c>
      <c r="F20257" t="s">
        <v>89</v>
      </c>
      <c r="G20257" t="s">
        <v>89</v>
      </c>
      <c r="H20257" t="s">
        <v>93</v>
      </c>
    </row>
    <row r="20258" spans="1:8" x14ac:dyDescent="0.25">
      <c r="A20258" t="s">
        <v>567</v>
      </c>
      <c r="B20258" t="s">
        <v>2107</v>
      </c>
      <c r="C20258" t="s">
        <v>89</v>
      </c>
      <c r="D20258" t="s">
        <v>89</v>
      </c>
      <c r="E20258" t="s">
        <v>1258</v>
      </c>
      <c r="F20258" t="s">
        <v>89</v>
      </c>
      <c r="G20258" t="s">
        <v>89</v>
      </c>
      <c r="H20258" t="s">
        <v>93</v>
      </c>
    </row>
    <row r="20259" spans="1:8" x14ac:dyDescent="0.25">
      <c r="A20259" t="s">
        <v>567</v>
      </c>
      <c r="B20259" t="s">
        <v>14446</v>
      </c>
      <c r="C20259" t="s">
        <v>89</v>
      </c>
      <c r="D20259" t="s">
        <v>89</v>
      </c>
      <c r="E20259" t="s">
        <v>1582</v>
      </c>
      <c r="F20259" t="s">
        <v>89</v>
      </c>
      <c r="G20259" t="s">
        <v>89</v>
      </c>
      <c r="H20259" t="s">
        <v>93</v>
      </c>
    </row>
    <row r="20260" spans="1:8" x14ac:dyDescent="0.25">
      <c r="A20260" t="s">
        <v>567</v>
      </c>
      <c r="B20260" t="s">
        <v>14447</v>
      </c>
      <c r="C20260" t="s">
        <v>89</v>
      </c>
      <c r="D20260" t="s">
        <v>89</v>
      </c>
      <c r="E20260" t="s">
        <v>1543</v>
      </c>
      <c r="F20260" t="s">
        <v>89</v>
      </c>
      <c r="G20260" t="s">
        <v>89</v>
      </c>
      <c r="H20260" t="s">
        <v>93</v>
      </c>
    </row>
    <row r="20261" spans="1:8" x14ac:dyDescent="0.25">
      <c r="A20261" t="s">
        <v>567</v>
      </c>
      <c r="B20261" t="s">
        <v>14448</v>
      </c>
      <c r="C20261" t="s">
        <v>89</v>
      </c>
      <c r="D20261" t="s">
        <v>89</v>
      </c>
      <c r="E20261" t="s">
        <v>1166</v>
      </c>
      <c r="F20261" t="s">
        <v>89</v>
      </c>
      <c r="G20261" t="s">
        <v>89</v>
      </c>
      <c r="H20261" t="s">
        <v>93</v>
      </c>
    </row>
    <row r="20262" spans="1:8" x14ac:dyDescent="0.25">
      <c r="A20262" t="s">
        <v>567</v>
      </c>
      <c r="B20262" t="s">
        <v>14449</v>
      </c>
      <c r="C20262" t="s">
        <v>89</v>
      </c>
      <c r="D20262" t="s">
        <v>89</v>
      </c>
      <c r="E20262" t="s">
        <v>1873</v>
      </c>
      <c r="F20262" t="s">
        <v>89</v>
      </c>
      <c r="G20262" t="s">
        <v>89</v>
      </c>
      <c r="H20262" t="s">
        <v>93</v>
      </c>
    </row>
    <row r="20263" spans="1:8" x14ac:dyDescent="0.25">
      <c r="A20263" t="s">
        <v>567</v>
      </c>
      <c r="B20263" t="s">
        <v>14450</v>
      </c>
      <c r="C20263" t="s">
        <v>89</v>
      </c>
      <c r="D20263" t="s">
        <v>89</v>
      </c>
      <c r="E20263" t="s">
        <v>1543</v>
      </c>
      <c r="F20263" t="s">
        <v>89</v>
      </c>
      <c r="G20263" t="s">
        <v>89</v>
      </c>
      <c r="H20263" t="s">
        <v>93</v>
      </c>
    </row>
    <row r="20264" spans="1:8" x14ac:dyDescent="0.25">
      <c r="A20264" t="s">
        <v>567</v>
      </c>
      <c r="B20264" t="s">
        <v>14451</v>
      </c>
      <c r="C20264" t="s">
        <v>89</v>
      </c>
      <c r="D20264" t="s">
        <v>89</v>
      </c>
      <c r="E20264" t="s">
        <v>1917</v>
      </c>
      <c r="F20264" t="s">
        <v>89</v>
      </c>
      <c r="G20264" t="s">
        <v>89</v>
      </c>
      <c r="H20264" t="s">
        <v>93</v>
      </c>
    </row>
    <row r="20265" spans="1:8" x14ac:dyDescent="0.25">
      <c r="A20265" t="s">
        <v>567</v>
      </c>
      <c r="B20265" t="s">
        <v>9079</v>
      </c>
      <c r="C20265" t="s">
        <v>89</v>
      </c>
      <c r="D20265" t="s">
        <v>89</v>
      </c>
      <c r="E20265" t="s">
        <v>1298</v>
      </c>
      <c r="F20265" t="s">
        <v>89</v>
      </c>
      <c r="G20265" t="s">
        <v>89</v>
      </c>
      <c r="H20265" t="s">
        <v>93</v>
      </c>
    </row>
    <row r="20266" spans="1:8" x14ac:dyDescent="0.25">
      <c r="A20266" t="s">
        <v>567</v>
      </c>
      <c r="B20266" t="s">
        <v>14452</v>
      </c>
      <c r="C20266" t="s">
        <v>89</v>
      </c>
      <c r="D20266" t="s">
        <v>89</v>
      </c>
      <c r="E20266" t="s">
        <v>1569</v>
      </c>
      <c r="F20266" t="s">
        <v>89</v>
      </c>
      <c r="G20266" t="s">
        <v>89</v>
      </c>
      <c r="H20266" t="s">
        <v>93</v>
      </c>
    </row>
    <row r="20267" spans="1:8" x14ac:dyDescent="0.25">
      <c r="A20267" t="s">
        <v>567</v>
      </c>
      <c r="B20267" t="s">
        <v>14453</v>
      </c>
      <c r="C20267" t="s">
        <v>89</v>
      </c>
      <c r="D20267" t="s">
        <v>89</v>
      </c>
      <c r="E20267" t="s">
        <v>1121</v>
      </c>
      <c r="F20267" t="s">
        <v>89</v>
      </c>
      <c r="G20267" t="s">
        <v>89</v>
      </c>
      <c r="H20267" t="s">
        <v>93</v>
      </c>
    </row>
    <row r="20268" spans="1:8" x14ac:dyDescent="0.25">
      <c r="A20268" t="s">
        <v>567</v>
      </c>
      <c r="B20268" t="s">
        <v>2641</v>
      </c>
      <c r="C20268" t="s">
        <v>89</v>
      </c>
      <c r="D20268" t="s">
        <v>89</v>
      </c>
      <c r="E20268" t="s">
        <v>1298</v>
      </c>
      <c r="F20268" t="s">
        <v>89</v>
      </c>
      <c r="G20268" t="s">
        <v>89</v>
      </c>
      <c r="H20268" t="s">
        <v>93</v>
      </c>
    </row>
    <row r="20269" spans="1:8" x14ac:dyDescent="0.25">
      <c r="A20269" t="s">
        <v>567</v>
      </c>
      <c r="B20269" t="s">
        <v>14454</v>
      </c>
      <c r="C20269" t="s">
        <v>89</v>
      </c>
      <c r="D20269" t="s">
        <v>89</v>
      </c>
      <c r="E20269" t="s">
        <v>1121</v>
      </c>
      <c r="F20269" t="s">
        <v>89</v>
      </c>
      <c r="G20269" t="s">
        <v>89</v>
      </c>
      <c r="H20269" t="s">
        <v>93</v>
      </c>
    </row>
    <row r="20270" spans="1:8" x14ac:dyDescent="0.25">
      <c r="A20270" t="s">
        <v>567</v>
      </c>
      <c r="B20270" t="s">
        <v>14455</v>
      </c>
      <c r="C20270" t="s">
        <v>89</v>
      </c>
      <c r="D20270" t="s">
        <v>89</v>
      </c>
      <c r="E20270" t="s">
        <v>1873</v>
      </c>
      <c r="F20270" t="s">
        <v>89</v>
      </c>
      <c r="G20270" t="s">
        <v>89</v>
      </c>
      <c r="H20270" t="s">
        <v>93</v>
      </c>
    </row>
    <row r="20271" spans="1:8" x14ac:dyDescent="0.25">
      <c r="A20271" t="s">
        <v>567</v>
      </c>
      <c r="B20271" t="s">
        <v>14456</v>
      </c>
      <c r="C20271" t="s">
        <v>89</v>
      </c>
      <c r="D20271" t="s">
        <v>89</v>
      </c>
      <c r="E20271" t="s">
        <v>1121</v>
      </c>
      <c r="F20271" t="s">
        <v>89</v>
      </c>
      <c r="G20271" t="s">
        <v>89</v>
      </c>
      <c r="H20271" t="s">
        <v>93</v>
      </c>
    </row>
    <row r="20272" spans="1:8" x14ac:dyDescent="0.25">
      <c r="A20272" t="s">
        <v>567</v>
      </c>
      <c r="B20272" t="s">
        <v>14457</v>
      </c>
      <c r="C20272" t="s">
        <v>89</v>
      </c>
      <c r="D20272" t="s">
        <v>89</v>
      </c>
      <c r="E20272" t="s">
        <v>1947</v>
      </c>
      <c r="F20272" t="s">
        <v>89</v>
      </c>
      <c r="G20272" t="s">
        <v>89</v>
      </c>
      <c r="H20272" t="s">
        <v>93</v>
      </c>
    </row>
    <row r="20273" spans="1:8" x14ac:dyDescent="0.25">
      <c r="A20273" t="s">
        <v>567</v>
      </c>
      <c r="B20273" t="s">
        <v>14458</v>
      </c>
      <c r="C20273" t="s">
        <v>89</v>
      </c>
      <c r="D20273" t="s">
        <v>89</v>
      </c>
      <c r="E20273" t="s">
        <v>1873</v>
      </c>
      <c r="F20273" t="s">
        <v>89</v>
      </c>
      <c r="G20273" t="s">
        <v>89</v>
      </c>
      <c r="H20273" t="s">
        <v>93</v>
      </c>
    </row>
    <row r="20274" spans="1:8" x14ac:dyDescent="0.25">
      <c r="A20274" t="s">
        <v>567</v>
      </c>
      <c r="B20274" t="s">
        <v>14459</v>
      </c>
      <c r="C20274" t="s">
        <v>89</v>
      </c>
      <c r="D20274" t="s">
        <v>89</v>
      </c>
      <c r="E20274" t="s">
        <v>1121</v>
      </c>
      <c r="F20274" t="s">
        <v>89</v>
      </c>
      <c r="G20274" t="s">
        <v>89</v>
      </c>
      <c r="H20274" t="s">
        <v>93</v>
      </c>
    </row>
    <row r="20275" spans="1:8" x14ac:dyDescent="0.25">
      <c r="A20275" t="s">
        <v>567</v>
      </c>
      <c r="B20275" t="s">
        <v>14460</v>
      </c>
      <c r="C20275" t="s">
        <v>89</v>
      </c>
      <c r="D20275" t="s">
        <v>89</v>
      </c>
      <c r="E20275" t="s">
        <v>2012</v>
      </c>
      <c r="F20275" t="s">
        <v>89</v>
      </c>
      <c r="G20275" t="s">
        <v>89</v>
      </c>
      <c r="H20275" t="s">
        <v>93</v>
      </c>
    </row>
    <row r="20276" spans="1:8" x14ac:dyDescent="0.25">
      <c r="A20276" t="s">
        <v>567</v>
      </c>
      <c r="B20276" t="s">
        <v>14461</v>
      </c>
      <c r="C20276" t="s">
        <v>89</v>
      </c>
      <c r="D20276" t="s">
        <v>89</v>
      </c>
      <c r="E20276" t="s">
        <v>1496</v>
      </c>
      <c r="F20276" t="s">
        <v>89</v>
      </c>
      <c r="G20276" t="s">
        <v>89</v>
      </c>
      <c r="H20276" t="s">
        <v>93</v>
      </c>
    </row>
    <row r="20277" spans="1:8" x14ac:dyDescent="0.25">
      <c r="A20277" t="s">
        <v>567</v>
      </c>
      <c r="B20277" t="s">
        <v>1921</v>
      </c>
      <c r="C20277" t="s">
        <v>89</v>
      </c>
      <c r="D20277" t="s">
        <v>89</v>
      </c>
      <c r="E20277" t="s">
        <v>1873</v>
      </c>
      <c r="F20277" t="s">
        <v>89</v>
      </c>
      <c r="G20277" t="s">
        <v>89</v>
      </c>
      <c r="H20277" t="s">
        <v>93</v>
      </c>
    </row>
    <row r="20278" spans="1:8" x14ac:dyDescent="0.25">
      <c r="A20278" t="s">
        <v>567</v>
      </c>
      <c r="B20278" t="s">
        <v>14462</v>
      </c>
      <c r="C20278" t="s">
        <v>89</v>
      </c>
      <c r="D20278" t="s">
        <v>89</v>
      </c>
      <c r="E20278" t="s">
        <v>1298</v>
      </c>
      <c r="F20278" t="s">
        <v>89</v>
      </c>
      <c r="G20278" t="s">
        <v>89</v>
      </c>
      <c r="H20278" t="s">
        <v>93</v>
      </c>
    </row>
    <row r="20279" spans="1:8" x14ac:dyDescent="0.25">
      <c r="A20279" t="s">
        <v>567</v>
      </c>
      <c r="B20279" t="s">
        <v>1913</v>
      </c>
      <c r="C20279" t="s">
        <v>89</v>
      </c>
      <c r="D20279" t="s">
        <v>89</v>
      </c>
      <c r="E20279" t="s">
        <v>2012</v>
      </c>
      <c r="F20279" t="s">
        <v>89</v>
      </c>
      <c r="G20279" t="s">
        <v>89</v>
      </c>
      <c r="H20279" t="s">
        <v>93</v>
      </c>
    </row>
    <row r="20280" spans="1:8" x14ac:dyDescent="0.25">
      <c r="A20280" t="s">
        <v>567</v>
      </c>
      <c r="B20280" t="s">
        <v>2645</v>
      </c>
      <c r="C20280" t="s">
        <v>89</v>
      </c>
      <c r="D20280" t="s">
        <v>89</v>
      </c>
      <c r="E20280" t="s">
        <v>1166</v>
      </c>
      <c r="F20280" t="s">
        <v>89</v>
      </c>
      <c r="G20280" t="s">
        <v>89</v>
      </c>
      <c r="H20280" t="s">
        <v>93</v>
      </c>
    </row>
    <row r="20281" spans="1:8" x14ac:dyDescent="0.25">
      <c r="A20281" t="s">
        <v>567</v>
      </c>
      <c r="B20281" t="s">
        <v>14463</v>
      </c>
      <c r="C20281" t="s">
        <v>89</v>
      </c>
      <c r="D20281" t="s">
        <v>89</v>
      </c>
      <c r="E20281" t="s">
        <v>1897</v>
      </c>
      <c r="F20281" t="s">
        <v>89</v>
      </c>
      <c r="G20281" t="s">
        <v>89</v>
      </c>
      <c r="H20281" t="s">
        <v>93</v>
      </c>
    </row>
    <row r="20282" spans="1:8" x14ac:dyDescent="0.25">
      <c r="A20282" t="s">
        <v>567</v>
      </c>
      <c r="B20282" t="s">
        <v>14464</v>
      </c>
      <c r="C20282" t="s">
        <v>89</v>
      </c>
      <c r="D20282" t="s">
        <v>89</v>
      </c>
      <c r="E20282" t="s">
        <v>1582</v>
      </c>
      <c r="F20282" t="s">
        <v>89</v>
      </c>
      <c r="G20282" t="s">
        <v>89</v>
      </c>
      <c r="H20282" t="s">
        <v>93</v>
      </c>
    </row>
    <row r="20283" spans="1:8" x14ac:dyDescent="0.25">
      <c r="A20283" t="s">
        <v>567</v>
      </c>
      <c r="B20283" t="s">
        <v>14465</v>
      </c>
      <c r="C20283" t="s">
        <v>89</v>
      </c>
      <c r="D20283" t="s">
        <v>89</v>
      </c>
      <c r="E20283" t="s">
        <v>1105</v>
      </c>
      <c r="F20283" t="s">
        <v>89</v>
      </c>
      <c r="G20283" t="s">
        <v>89</v>
      </c>
      <c r="H20283" t="s">
        <v>93</v>
      </c>
    </row>
    <row r="20284" spans="1:8" x14ac:dyDescent="0.25">
      <c r="A20284" t="s">
        <v>567</v>
      </c>
      <c r="B20284" t="s">
        <v>14466</v>
      </c>
      <c r="C20284" t="s">
        <v>89</v>
      </c>
      <c r="D20284" t="s">
        <v>89</v>
      </c>
      <c r="E20284" t="s">
        <v>1135</v>
      </c>
      <c r="F20284" t="s">
        <v>89</v>
      </c>
      <c r="G20284" t="s">
        <v>89</v>
      </c>
      <c r="H20284" t="s">
        <v>93</v>
      </c>
    </row>
    <row r="20285" spans="1:8" x14ac:dyDescent="0.25">
      <c r="A20285" t="s">
        <v>567</v>
      </c>
      <c r="B20285" t="s">
        <v>14467</v>
      </c>
      <c r="C20285" t="s">
        <v>89</v>
      </c>
      <c r="D20285" t="s">
        <v>89</v>
      </c>
      <c r="E20285" t="s">
        <v>1105</v>
      </c>
      <c r="F20285" t="s">
        <v>89</v>
      </c>
      <c r="G20285" t="s">
        <v>89</v>
      </c>
      <c r="H20285" t="s">
        <v>93</v>
      </c>
    </row>
    <row r="20286" spans="1:8" x14ac:dyDescent="0.25">
      <c r="A20286" t="s">
        <v>567</v>
      </c>
      <c r="B20286" t="s">
        <v>14468</v>
      </c>
      <c r="C20286" t="s">
        <v>89</v>
      </c>
      <c r="D20286" t="s">
        <v>89</v>
      </c>
      <c r="E20286" t="s">
        <v>1105</v>
      </c>
      <c r="F20286" t="s">
        <v>89</v>
      </c>
      <c r="G20286" t="s">
        <v>89</v>
      </c>
      <c r="H20286" t="s">
        <v>93</v>
      </c>
    </row>
    <row r="20287" spans="1:8" x14ac:dyDescent="0.25">
      <c r="A20287" t="s">
        <v>567</v>
      </c>
      <c r="B20287" t="s">
        <v>14469</v>
      </c>
      <c r="C20287" t="s">
        <v>89</v>
      </c>
      <c r="D20287" t="s">
        <v>89</v>
      </c>
      <c r="E20287" t="s">
        <v>1105</v>
      </c>
      <c r="F20287" t="s">
        <v>89</v>
      </c>
      <c r="G20287" t="s">
        <v>89</v>
      </c>
      <c r="H20287" t="s">
        <v>93</v>
      </c>
    </row>
    <row r="20288" spans="1:8" x14ac:dyDescent="0.25">
      <c r="A20288" t="s">
        <v>567</v>
      </c>
      <c r="B20288" t="s">
        <v>14470</v>
      </c>
      <c r="C20288" t="s">
        <v>89</v>
      </c>
      <c r="D20288" t="s">
        <v>89</v>
      </c>
      <c r="E20288" t="s">
        <v>1166</v>
      </c>
      <c r="F20288" t="s">
        <v>89</v>
      </c>
      <c r="G20288" t="s">
        <v>89</v>
      </c>
      <c r="H20288" t="s">
        <v>93</v>
      </c>
    </row>
    <row r="20289" spans="1:8" x14ac:dyDescent="0.25">
      <c r="A20289" t="s">
        <v>567</v>
      </c>
      <c r="B20289" t="s">
        <v>14471</v>
      </c>
      <c r="C20289" t="s">
        <v>89</v>
      </c>
      <c r="D20289" t="s">
        <v>89</v>
      </c>
      <c r="E20289" t="s">
        <v>1105</v>
      </c>
      <c r="F20289" t="s">
        <v>89</v>
      </c>
      <c r="G20289" t="s">
        <v>89</v>
      </c>
      <c r="H20289" t="s">
        <v>93</v>
      </c>
    </row>
    <row r="20290" spans="1:8" x14ac:dyDescent="0.25">
      <c r="A20290" t="s">
        <v>567</v>
      </c>
      <c r="B20290" t="s">
        <v>1138</v>
      </c>
      <c r="C20290" t="s">
        <v>89</v>
      </c>
      <c r="D20290" t="s">
        <v>89</v>
      </c>
      <c r="E20290" t="s">
        <v>1139</v>
      </c>
      <c r="F20290" t="s">
        <v>89</v>
      </c>
      <c r="G20290" t="s">
        <v>89</v>
      </c>
      <c r="H20290" t="s">
        <v>93</v>
      </c>
    </row>
    <row r="20291" spans="1:8" x14ac:dyDescent="0.25">
      <c r="A20291" t="s">
        <v>568</v>
      </c>
      <c r="B20291" t="s">
        <v>14472</v>
      </c>
      <c r="C20291" t="s">
        <v>89</v>
      </c>
      <c r="D20291" t="s">
        <v>14473</v>
      </c>
      <c r="E20291" t="s">
        <v>14474</v>
      </c>
      <c r="F20291" t="s">
        <v>89</v>
      </c>
      <c r="G20291" t="s">
        <v>89</v>
      </c>
      <c r="H20291" t="s">
        <v>93</v>
      </c>
    </row>
    <row r="20292" spans="1:8" x14ac:dyDescent="0.25">
      <c r="A20292" t="s">
        <v>568</v>
      </c>
      <c r="B20292" t="s">
        <v>14475</v>
      </c>
      <c r="C20292" t="s">
        <v>89</v>
      </c>
      <c r="D20292" t="s">
        <v>14476</v>
      </c>
      <c r="E20292" t="s">
        <v>14477</v>
      </c>
      <c r="F20292" t="s">
        <v>89</v>
      </c>
      <c r="G20292" t="s">
        <v>89</v>
      </c>
      <c r="H20292" t="s">
        <v>93</v>
      </c>
    </row>
    <row r="20293" spans="1:8" x14ac:dyDescent="0.25">
      <c r="A20293" t="s">
        <v>568</v>
      </c>
      <c r="B20293" t="s">
        <v>14478</v>
      </c>
      <c r="C20293" t="s">
        <v>89</v>
      </c>
      <c r="D20293" t="s">
        <v>14479</v>
      </c>
      <c r="E20293" t="s">
        <v>1447</v>
      </c>
      <c r="F20293" t="s">
        <v>89</v>
      </c>
      <c r="G20293" t="s">
        <v>89</v>
      </c>
      <c r="H20293" t="s">
        <v>93</v>
      </c>
    </row>
    <row r="20294" spans="1:8" x14ac:dyDescent="0.25">
      <c r="A20294" t="s">
        <v>568</v>
      </c>
      <c r="B20294" t="s">
        <v>6856</v>
      </c>
      <c r="C20294" t="s">
        <v>89</v>
      </c>
      <c r="D20294" t="s">
        <v>14480</v>
      </c>
      <c r="E20294" t="s">
        <v>14481</v>
      </c>
      <c r="F20294" t="s">
        <v>89</v>
      </c>
      <c r="G20294" t="s">
        <v>89</v>
      </c>
      <c r="H20294" t="s">
        <v>93</v>
      </c>
    </row>
    <row r="20295" spans="1:8" x14ac:dyDescent="0.25">
      <c r="A20295" t="s">
        <v>568</v>
      </c>
      <c r="B20295" t="s">
        <v>14482</v>
      </c>
      <c r="C20295" t="s">
        <v>89</v>
      </c>
      <c r="D20295" t="s">
        <v>14483</v>
      </c>
      <c r="E20295" t="s">
        <v>14484</v>
      </c>
      <c r="F20295" t="s">
        <v>89</v>
      </c>
      <c r="G20295" t="s">
        <v>89</v>
      </c>
      <c r="H20295" t="s">
        <v>93</v>
      </c>
    </row>
    <row r="20296" spans="1:8" x14ac:dyDescent="0.25">
      <c r="A20296" t="s">
        <v>568</v>
      </c>
      <c r="B20296" t="s">
        <v>14485</v>
      </c>
      <c r="C20296" t="s">
        <v>89</v>
      </c>
      <c r="D20296" t="s">
        <v>14486</v>
      </c>
      <c r="E20296" t="s">
        <v>14487</v>
      </c>
      <c r="F20296" t="s">
        <v>89</v>
      </c>
      <c r="G20296" t="s">
        <v>89</v>
      </c>
      <c r="H20296" t="s">
        <v>93</v>
      </c>
    </row>
    <row r="20297" spans="1:8" x14ac:dyDescent="0.25">
      <c r="A20297" t="s">
        <v>568</v>
      </c>
      <c r="B20297" t="s">
        <v>6864</v>
      </c>
      <c r="C20297" t="s">
        <v>89</v>
      </c>
      <c r="D20297" t="s">
        <v>14488</v>
      </c>
      <c r="E20297" t="s">
        <v>3424</v>
      </c>
      <c r="F20297" t="s">
        <v>89</v>
      </c>
      <c r="G20297" t="s">
        <v>89</v>
      </c>
      <c r="H20297" t="s">
        <v>93</v>
      </c>
    </row>
    <row r="20298" spans="1:8" x14ac:dyDescent="0.25">
      <c r="A20298" t="s">
        <v>568</v>
      </c>
      <c r="B20298" t="s">
        <v>14489</v>
      </c>
      <c r="C20298" t="s">
        <v>89</v>
      </c>
      <c r="D20298" t="s">
        <v>14490</v>
      </c>
      <c r="E20298" t="s">
        <v>14491</v>
      </c>
      <c r="F20298" t="s">
        <v>89</v>
      </c>
      <c r="G20298" t="s">
        <v>89</v>
      </c>
      <c r="H20298" t="s">
        <v>93</v>
      </c>
    </row>
    <row r="20299" spans="1:8" x14ac:dyDescent="0.25">
      <c r="A20299" t="s">
        <v>568</v>
      </c>
      <c r="B20299" t="s">
        <v>14492</v>
      </c>
      <c r="C20299" t="s">
        <v>89</v>
      </c>
      <c r="D20299" t="s">
        <v>14493</v>
      </c>
      <c r="E20299" t="s">
        <v>14494</v>
      </c>
      <c r="F20299" t="s">
        <v>89</v>
      </c>
      <c r="G20299" t="s">
        <v>89</v>
      </c>
      <c r="H20299" t="s">
        <v>93</v>
      </c>
    </row>
    <row r="20300" spans="1:8" x14ac:dyDescent="0.25">
      <c r="A20300" t="s">
        <v>568</v>
      </c>
      <c r="B20300" t="s">
        <v>10110</v>
      </c>
      <c r="C20300" t="s">
        <v>89</v>
      </c>
      <c r="D20300" t="s">
        <v>14495</v>
      </c>
      <c r="E20300" t="s">
        <v>14496</v>
      </c>
      <c r="F20300" t="s">
        <v>89</v>
      </c>
      <c r="G20300" t="s">
        <v>89</v>
      </c>
      <c r="H20300" t="s">
        <v>93</v>
      </c>
    </row>
    <row r="20301" spans="1:8" x14ac:dyDescent="0.25">
      <c r="A20301" t="s">
        <v>568</v>
      </c>
      <c r="B20301" t="s">
        <v>14497</v>
      </c>
      <c r="C20301" t="s">
        <v>89</v>
      </c>
      <c r="D20301" t="s">
        <v>14498</v>
      </c>
      <c r="E20301" t="s">
        <v>14499</v>
      </c>
      <c r="F20301" t="s">
        <v>89</v>
      </c>
      <c r="G20301" t="s">
        <v>89</v>
      </c>
      <c r="H20301" t="s">
        <v>93</v>
      </c>
    </row>
    <row r="20302" spans="1:8" x14ac:dyDescent="0.25">
      <c r="A20302" t="s">
        <v>568</v>
      </c>
      <c r="B20302" t="s">
        <v>14500</v>
      </c>
      <c r="C20302" t="s">
        <v>89</v>
      </c>
      <c r="D20302" t="s">
        <v>14501</v>
      </c>
      <c r="E20302" t="s">
        <v>12183</v>
      </c>
      <c r="F20302" t="s">
        <v>89</v>
      </c>
      <c r="G20302" t="s">
        <v>89</v>
      </c>
      <c r="H20302" t="s">
        <v>93</v>
      </c>
    </row>
    <row r="20303" spans="1:8" x14ac:dyDescent="0.25">
      <c r="A20303" t="s">
        <v>568</v>
      </c>
      <c r="B20303" t="s">
        <v>14502</v>
      </c>
      <c r="C20303" t="s">
        <v>89</v>
      </c>
      <c r="D20303" t="s">
        <v>14503</v>
      </c>
      <c r="E20303" t="s">
        <v>12085</v>
      </c>
      <c r="F20303" t="s">
        <v>89</v>
      </c>
      <c r="G20303" t="s">
        <v>89</v>
      </c>
      <c r="H20303" t="s">
        <v>93</v>
      </c>
    </row>
    <row r="20304" spans="1:8" x14ac:dyDescent="0.25">
      <c r="A20304" t="s">
        <v>568</v>
      </c>
      <c r="B20304" t="s">
        <v>14504</v>
      </c>
      <c r="C20304" t="s">
        <v>89</v>
      </c>
      <c r="D20304" t="s">
        <v>14505</v>
      </c>
      <c r="E20304" t="s">
        <v>12215</v>
      </c>
      <c r="F20304" t="s">
        <v>89</v>
      </c>
      <c r="G20304" t="s">
        <v>89</v>
      </c>
      <c r="H20304" t="s">
        <v>93</v>
      </c>
    </row>
    <row r="20305" spans="1:8" x14ac:dyDescent="0.25">
      <c r="A20305" t="s">
        <v>568</v>
      </c>
      <c r="B20305" t="s">
        <v>14506</v>
      </c>
      <c r="C20305" t="s">
        <v>89</v>
      </c>
      <c r="D20305" t="s">
        <v>14507</v>
      </c>
      <c r="E20305" t="s">
        <v>14508</v>
      </c>
      <c r="F20305" t="s">
        <v>89</v>
      </c>
      <c r="G20305" t="s">
        <v>89</v>
      </c>
      <c r="H20305" t="s">
        <v>93</v>
      </c>
    </row>
    <row r="20306" spans="1:8" x14ac:dyDescent="0.25">
      <c r="A20306" t="s">
        <v>568</v>
      </c>
      <c r="B20306" t="s">
        <v>14509</v>
      </c>
      <c r="C20306" t="s">
        <v>89</v>
      </c>
      <c r="D20306" t="s">
        <v>14510</v>
      </c>
      <c r="E20306" t="s">
        <v>14511</v>
      </c>
      <c r="F20306" t="s">
        <v>89</v>
      </c>
      <c r="G20306" t="s">
        <v>89</v>
      </c>
      <c r="H20306" t="s">
        <v>93</v>
      </c>
    </row>
    <row r="20307" spans="1:8" x14ac:dyDescent="0.25">
      <c r="A20307" t="s">
        <v>568</v>
      </c>
      <c r="B20307" t="s">
        <v>12856</v>
      </c>
      <c r="C20307" t="s">
        <v>89</v>
      </c>
      <c r="D20307" t="s">
        <v>14512</v>
      </c>
      <c r="E20307" t="s">
        <v>12215</v>
      </c>
      <c r="F20307" t="s">
        <v>89</v>
      </c>
      <c r="G20307" t="s">
        <v>89</v>
      </c>
      <c r="H20307" t="s">
        <v>93</v>
      </c>
    </row>
    <row r="20308" spans="1:8" x14ac:dyDescent="0.25">
      <c r="A20308" t="s">
        <v>568</v>
      </c>
      <c r="B20308" t="s">
        <v>14513</v>
      </c>
      <c r="C20308" t="s">
        <v>89</v>
      </c>
      <c r="D20308" t="s">
        <v>14514</v>
      </c>
      <c r="E20308" t="s">
        <v>12215</v>
      </c>
      <c r="F20308" t="s">
        <v>89</v>
      </c>
      <c r="G20308" t="s">
        <v>89</v>
      </c>
      <c r="H20308" t="s">
        <v>93</v>
      </c>
    </row>
    <row r="20309" spans="1:8" x14ac:dyDescent="0.25">
      <c r="A20309" t="s">
        <v>568</v>
      </c>
      <c r="B20309" t="s">
        <v>14515</v>
      </c>
      <c r="C20309" t="s">
        <v>89</v>
      </c>
      <c r="D20309" t="s">
        <v>14516</v>
      </c>
      <c r="E20309" t="s">
        <v>12055</v>
      </c>
      <c r="F20309" t="s">
        <v>89</v>
      </c>
      <c r="G20309" t="s">
        <v>89</v>
      </c>
      <c r="H20309" t="s">
        <v>93</v>
      </c>
    </row>
    <row r="20310" spans="1:8" x14ac:dyDescent="0.25">
      <c r="A20310" t="s">
        <v>568</v>
      </c>
      <c r="B20310" t="s">
        <v>14517</v>
      </c>
      <c r="C20310" t="s">
        <v>89</v>
      </c>
      <c r="D20310" t="s">
        <v>14518</v>
      </c>
      <c r="E20310" t="s">
        <v>14499</v>
      </c>
      <c r="F20310" t="s">
        <v>89</v>
      </c>
      <c r="G20310" t="s">
        <v>89</v>
      </c>
      <c r="H20310" t="s">
        <v>93</v>
      </c>
    </row>
    <row r="20311" spans="1:8" x14ac:dyDescent="0.25">
      <c r="A20311" t="s">
        <v>568</v>
      </c>
      <c r="B20311" t="s">
        <v>14519</v>
      </c>
      <c r="C20311" t="s">
        <v>89</v>
      </c>
      <c r="D20311" t="s">
        <v>14520</v>
      </c>
      <c r="E20311" t="s">
        <v>12048</v>
      </c>
      <c r="F20311" t="s">
        <v>89</v>
      </c>
      <c r="G20311" t="s">
        <v>89</v>
      </c>
      <c r="H20311" t="s">
        <v>93</v>
      </c>
    </row>
    <row r="20312" spans="1:8" x14ac:dyDescent="0.25">
      <c r="A20312" t="s">
        <v>568</v>
      </c>
      <c r="B20312" t="s">
        <v>14521</v>
      </c>
      <c r="C20312" t="s">
        <v>89</v>
      </c>
      <c r="D20312" t="s">
        <v>14522</v>
      </c>
      <c r="E20312" t="s">
        <v>14523</v>
      </c>
      <c r="F20312" t="s">
        <v>89</v>
      </c>
      <c r="G20312" t="s">
        <v>89</v>
      </c>
      <c r="H20312" t="s">
        <v>93</v>
      </c>
    </row>
    <row r="20313" spans="1:8" x14ac:dyDescent="0.25">
      <c r="A20313" t="s">
        <v>568</v>
      </c>
      <c r="B20313" t="s">
        <v>14524</v>
      </c>
      <c r="C20313" t="s">
        <v>89</v>
      </c>
      <c r="D20313" t="s">
        <v>14525</v>
      </c>
      <c r="E20313" t="s">
        <v>14523</v>
      </c>
      <c r="F20313" t="s">
        <v>89</v>
      </c>
      <c r="G20313" t="s">
        <v>89</v>
      </c>
      <c r="H20313" t="s">
        <v>93</v>
      </c>
    </row>
    <row r="20314" spans="1:8" x14ac:dyDescent="0.25">
      <c r="A20314" t="s">
        <v>568</v>
      </c>
      <c r="B20314" t="s">
        <v>14526</v>
      </c>
      <c r="C20314" t="s">
        <v>89</v>
      </c>
      <c r="D20314" t="s">
        <v>14527</v>
      </c>
      <c r="E20314" t="s">
        <v>14528</v>
      </c>
      <c r="F20314" t="s">
        <v>89</v>
      </c>
      <c r="G20314" t="s">
        <v>89</v>
      </c>
      <c r="H20314" t="s">
        <v>93</v>
      </c>
    </row>
    <row r="20315" spans="1:8" x14ac:dyDescent="0.25">
      <c r="A20315" t="s">
        <v>568</v>
      </c>
      <c r="B20315" t="s">
        <v>14529</v>
      </c>
      <c r="C20315" t="s">
        <v>89</v>
      </c>
      <c r="D20315" t="s">
        <v>14530</v>
      </c>
      <c r="E20315" t="s">
        <v>12085</v>
      </c>
      <c r="F20315" t="s">
        <v>89</v>
      </c>
      <c r="G20315" t="s">
        <v>89</v>
      </c>
      <c r="H20315" t="s">
        <v>93</v>
      </c>
    </row>
    <row r="20316" spans="1:8" x14ac:dyDescent="0.25">
      <c r="A20316" t="s">
        <v>568</v>
      </c>
      <c r="B20316" t="s">
        <v>14531</v>
      </c>
      <c r="C20316" t="s">
        <v>89</v>
      </c>
      <c r="D20316" t="s">
        <v>14532</v>
      </c>
      <c r="E20316" t="s">
        <v>14499</v>
      </c>
      <c r="F20316" t="s">
        <v>89</v>
      </c>
      <c r="G20316" t="s">
        <v>89</v>
      </c>
      <c r="H20316" t="s">
        <v>93</v>
      </c>
    </row>
    <row r="20317" spans="1:8" x14ac:dyDescent="0.25">
      <c r="A20317" t="s">
        <v>568</v>
      </c>
      <c r="B20317" t="s">
        <v>2193</v>
      </c>
      <c r="C20317" t="s">
        <v>89</v>
      </c>
      <c r="D20317" t="s">
        <v>14533</v>
      </c>
      <c r="E20317" t="s">
        <v>14534</v>
      </c>
      <c r="F20317" t="s">
        <v>89</v>
      </c>
      <c r="G20317" t="s">
        <v>89</v>
      </c>
      <c r="H20317" t="s">
        <v>93</v>
      </c>
    </row>
    <row r="20318" spans="1:8" x14ac:dyDescent="0.25">
      <c r="A20318" t="s">
        <v>568</v>
      </c>
      <c r="B20318" t="s">
        <v>14535</v>
      </c>
      <c r="C20318" t="s">
        <v>89</v>
      </c>
      <c r="D20318" t="s">
        <v>14536</v>
      </c>
      <c r="E20318" t="s">
        <v>10295</v>
      </c>
      <c r="F20318" t="s">
        <v>89</v>
      </c>
      <c r="G20318" t="s">
        <v>89</v>
      </c>
      <c r="H20318" t="s">
        <v>93</v>
      </c>
    </row>
    <row r="20319" spans="1:8" x14ac:dyDescent="0.25">
      <c r="A20319" t="s">
        <v>568</v>
      </c>
      <c r="B20319" t="s">
        <v>2287</v>
      </c>
      <c r="C20319" t="s">
        <v>89</v>
      </c>
      <c r="D20319" t="s">
        <v>14537</v>
      </c>
      <c r="E20319" t="s">
        <v>10307</v>
      </c>
      <c r="F20319" t="s">
        <v>89</v>
      </c>
      <c r="G20319" t="s">
        <v>89</v>
      </c>
      <c r="H20319" t="s">
        <v>93</v>
      </c>
    </row>
    <row r="20320" spans="1:8" x14ac:dyDescent="0.25">
      <c r="A20320" t="s">
        <v>568</v>
      </c>
      <c r="B20320" t="s">
        <v>14538</v>
      </c>
      <c r="C20320" t="s">
        <v>89</v>
      </c>
      <c r="D20320" t="s">
        <v>14539</v>
      </c>
      <c r="E20320" t="s">
        <v>14534</v>
      </c>
      <c r="F20320" t="s">
        <v>89</v>
      </c>
      <c r="G20320" t="s">
        <v>89</v>
      </c>
      <c r="H20320" t="s">
        <v>93</v>
      </c>
    </row>
    <row r="20321" spans="1:8" x14ac:dyDescent="0.25">
      <c r="A20321" t="s">
        <v>568</v>
      </c>
      <c r="B20321" t="s">
        <v>2189</v>
      </c>
      <c r="C20321" t="s">
        <v>89</v>
      </c>
      <c r="D20321" t="s">
        <v>14540</v>
      </c>
      <c r="E20321" t="s">
        <v>12055</v>
      </c>
      <c r="F20321" t="s">
        <v>89</v>
      </c>
      <c r="G20321" t="s">
        <v>89</v>
      </c>
      <c r="H20321" t="s">
        <v>93</v>
      </c>
    </row>
    <row r="20322" spans="1:8" x14ac:dyDescent="0.25">
      <c r="A20322" t="s">
        <v>568</v>
      </c>
      <c r="B20322" t="s">
        <v>14541</v>
      </c>
      <c r="C20322" t="s">
        <v>89</v>
      </c>
      <c r="D20322" t="s">
        <v>14542</v>
      </c>
      <c r="E20322" t="s">
        <v>10295</v>
      </c>
      <c r="F20322" t="s">
        <v>89</v>
      </c>
      <c r="G20322" t="s">
        <v>89</v>
      </c>
      <c r="H20322" t="s">
        <v>93</v>
      </c>
    </row>
    <row r="20323" spans="1:8" x14ac:dyDescent="0.25">
      <c r="A20323" t="s">
        <v>568</v>
      </c>
      <c r="B20323" t="s">
        <v>14543</v>
      </c>
      <c r="C20323" t="s">
        <v>89</v>
      </c>
      <c r="D20323" t="s">
        <v>14544</v>
      </c>
      <c r="E20323" t="s">
        <v>4073</v>
      </c>
      <c r="F20323" t="s">
        <v>89</v>
      </c>
      <c r="G20323" t="s">
        <v>89</v>
      </c>
      <c r="H20323" t="s">
        <v>93</v>
      </c>
    </row>
    <row r="20324" spans="1:8" x14ac:dyDescent="0.25">
      <c r="A20324" t="s">
        <v>568</v>
      </c>
      <c r="B20324" t="s">
        <v>14545</v>
      </c>
      <c r="C20324" t="s">
        <v>89</v>
      </c>
      <c r="D20324" t="s">
        <v>14546</v>
      </c>
      <c r="E20324" t="s">
        <v>14547</v>
      </c>
      <c r="F20324" t="s">
        <v>89</v>
      </c>
      <c r="G20324" t="s">
        <v>89</v>
      </c>
      <c r="H20324" t="s">
        <v>93</v>
      </c>
    </row>
    <row r="20325" spans="1:8" x14ac:dyDescent="0.25">
      <c r="A20325" t="s">
        <v>568</v>
      </c>
      <c r="B20325" t="s">
        <v>12205</v>
      </c>
      <c r="C20325" t="s">
        <v>89</v>
      </c>
      <c r="D20325" t="s">
        <v>14548</v>
      </c>
      <c r="E20325" t="s">
        <v>2222</v>
      </c>
      <c r="F20325" t="s">
        <v>89</v>
      </c>
      <c r="G20325" t="s">
        <v>89</v>
      </c>
      <c r="H20325" t="s">
        <v>93</v>
      </c>
    </row>
    <row r="20326" spans="1:8" x14ac:dyDescent="0.25">
      <c r="A20326" t="s">
        <v>568</v>
      </c>
      <c r="B20326" t="s">
        <v>14549</v>
      </c>
      <c r="C20326" t="s">
        <v>89</v>
      </c>
      <c r="D20326" t="s">
        <v>14550</v>
      </c>
      <c r="E20326" t="s">
        <v>1493</v>
      </c>
      <c r="F20326" t="s">
        <v>89</v>
      </c>
      <c r="G20326" t="s">
        <v>89</v>
      </c>
      <c r="H20326" t="s">
        <v>93</v>
      </c>
    </row>
    <row r="20327" spans="1:8" x14ac:dyDescent="0.25">
      <c r="A20327" t="s">
        <v>568</v>
      </c>
      <c r="B20327" t="s">
        <v>14551</v>
      </c>
      <c r="C20327" t="s">
        <v>89</v>
      </c>
      <c r="D20327" t="s">
        <v>14552</v>
      </c>
      <c r="E20327" t="s">
        <v>2222</v>
      </c>
      <c r="F20327" t="s">
        <v>89</v>
      </c>
      <c r="G20327" t="s">
        <v>89</v>
      </c>
      <c r="H20327" t="s">
        <v>93</v>
      </c>
    </row>
    <row r="20328" spans="1:8" x14ac:dyDescent="0.25">
      <c r="A20328" t="s">
        <v>568</v>
      </c>
      <c r="B20328" t="s">
        <v>14553</v>
      </c>
      <c r="C20328" t="s">
        <v>89</v>
      </c>
      <c r="D20328" t="s">
        <v>14554</v>
      </c>
      <c r="E20328" t="s">
        <v>8490</v>
      </c>
      <c r="F20328" t="s">
        <v>89</v>
      </c>
      <c r="G20328" t="s">
        <v>89</v>
      </c>
      <c r="H20328" t="s">
        <v>93</v>
      </c>
    </row>
    <row r="20329" spans="1:8" x14ac:dyDescent="0.25">
      <c r="A20329" t="s">
        <v>568</v>
      </c>
      <c r="B20329" t="s">
        <v>14555</v>
      </c>
      <c r="C20329" t="s">
        <v>89</v>
      </c>
      <c r="D20329" t="s">
        <v>14556</v>
      </c>
      <c r="E20329" t="s">
        <v>8490</v>
      </c>
      <c r="F20329" t="s">
        <v>89</v>
      </c>
      <c r="G20329" t="s">
        <v>89</v>
      </c>
      <c r="H20329" t="s">
        <v>93</v>
      </c>
    </row>
    <row r="20330" spans="1:8" x14ac:dyDescent="0.25">
      <c r="A20330" t="s">
        <v>568</v>
      </c>
      <c r="B20330" t="s">
        <v>14557</v>
      </c>
      <c r="C20330" t="s">
        <v>89</v>
      </c>
      <c r="D20330" t="s">
        <v>14558</v>
      </c>
      <c r="E20330" t="s">
        <v>1493</v>
      </c>
      <c r="F20330" t="s">
        <v>89</v>
      </c>
      <c r="G20330" t="s">
        <v>89</v>
      </c>
      <c r="H20330" t="s">
        <v>93</v>
      </c>
    </row>
    <row r="20331" spans="1:8" x14ac:dyDescent="0.25">
      <c r="A20331" t="s">
        <v>568</v>
      </c>
      <c r="B20331" t="s">
        <v>14559</v>
      </c>
      <c r="C20331" t="s">
        <v>89</v>
      </c>
      <c r="D20331" t="s">
        <v>14560</v>
      </c>
      <c r="E20331" t="s">
        <v>1493</v>
      </c>
      <c r="F20331" t="s">
        <v>89</v>
      </c>
      <c r="G20331" t="s">
        <v>89</v>
      </c>
      <c r="H20331" t="s">
        <v>93</v>
      </c>
    </row>
    <row r="20332" spans="1:8" x14ac:dyDescent="0.25">
      <c r="A20332" t="s">
        <v>568</v>
      </c>
      <c r="B20332" t="s">
        <v>7010</v>
      </c>
      <c r="C20332" t="s">
        <v>89</v>
      </c>
      <c r="D20332" t="s">
        <v>14561</v>
      </c>
      <c r="E20332" t="s">
        <v>2222</v>
      </c>
      <c r="F20332" t="s">
        <v>89</v>
      </c>
      <c r="G20332" t="s">
        <v>89</v>
      </c>
      <c r="H20332" t="s">
        <v>93</v>
      </c>
    </row>
    <row r="20333" spans="1:8" x14ac:dyDescent="0.25">
      <c r="A20333" t="s">
        <v>568</v>
      </c>
      <c r="B20333" t="s">
        <v>12214</v>
      </c>
      <c r="C20333" t="s">
        <v>89</v>
      </c>
      <c r="D20333" t="s">
        <v>14562</v>
      </c>
      <c r="E20333" t="s">
        <v>8490</v>
      </c>
      <c r="F20333" t="s">
        <v>89</v>
      </c>
      <c r="G20333" t="s">
        <v>89</v>
      </c>
      <c r="H20333" t="s">
        <v>93</v>
      </c>
    </row>
    <row r="20334" spans="1:8" x14ac:dyDescent="0.25">
      <c r="A20334" t="s">
        <v>568</v>
      </c>
      <c r="B20334" t="s">
        <v>14563</v>
      </c>
      <c r="C20334" t="s">
        <v>89</v>
      </c>
      <c r="D20334" t="s">
        <v>14564</v>
      </c>
      <c r="E20334" t="s">
        <v>1493</v>
      </c>
      <c r="F20334" t="s">
        <v>89</v>
      </c>
      <c r="G20334" t="s">
        <v>89</v>
      </c>
      <c r="H20334" t="s">
        <v>93</v>
      </c>
    </row>
    <row r="20335" spans="1:8" x14ac:dyDescent="0.25">
      <c r="A20335" t="s">
        <v>568</v>
      </c>
      <c r="B20335" t="s">
        <v>14565</v>
      </c>
      <c r="C20335" t="s">
        <v>89</v>
      </c>
      <c r="D20335" t="s">
        <v>14566</v>
      </c>
      <c r="E20335" t="s">
        <v>1493</v>
      </c>
      <c r="F20335" t="s">
        <v>89</v>
      </c>
      <c r="G20335" t="s">
        <v>89</v>
      </c>
      <c r="H20335" t="s">
        <v>93</v>
      </c>
    </row>
    <row r="20336" spans="1:8" x14ac:dyDescent="0.25">
      <c r="A20336" t="s">
        <v>568</v>
      </c>
      <c r="B20336" t="s">
        <v>14567</v>
      </c>
      <c r="C20336" t="s">
        <v>89</v>
      </c>
      <c r="D20336" t="s">
        <v>14568</v>
      </c>
      <c r="E20336" t="s">
        <v>8490</v>
      </c>
      <c r="F20336" t="s">
        <v>89</v>
      </c>
      <c r="G20336" t="s">
        <v>89</v>
      </c>
      <c r="H20336" t="s">
        <v>93</v>
      </c>
    </row>
    <row r="20337" spans="1:8" x14ac:dyDescent="0.25">
      <c r="A20337" t="s">
        <v>568</v>
      </c>
      <c r="B20337" t="s">
        <v>14569</v>
      </c>
      <c r="C20337" t="s">
        <v>89</v>
      </c>
      <c r="D20337" t="s">
        <v>14570</v>
      </c>
      <c r="E20337" t="s">
        <v>1493</v>
      </c>
      <c r="F20337" t="s">
        <v>89</v>
      </c>
      <c r="G20337" t="s">
        <v>89</v>
      </c>
      <c r="H20337" t="s">
        <v>93</v>
      </c>
    </row>
    <row r="20338" spans="1:8" x14ac:dyDescent="0.25">
      <c r="A20338" t="s">
        <v>568</v>
      </c>
      <c r="B20338" t="s">
        <v>14571</v>
      </c>
      <c r="C20338" t="s">
        <v>89</v>
      </c>
      <c r="D20338" t="s">
        <v>14572</v>
      </c>
      <c r="E20338" t="s">
        <v>2222</v>
      </c>
      <c r="F20338" t="s">
        <v>89</v>
      </c>
      <c r="G20338" t="s">
        <v>89</v>
      </c>
      <c r="H20338" t="s">
        <v>93</v>
      </c>
    </row>
    <row r="20339" spans="1:8" x14ac:dyDescent="0.25">
      <c r="A20339" t="s">
        <v>568</v>
      </c>
      <c r="B20339" t="s">
        <v>14573</v>
      </c>
      <c r="C20339" t="s">
        <v>89</v>
      </c>
      <c r="D20339" t="s">
        <v>14574</v>
      </c>
      <c r="E20339" t="s">
        <v>8490</v>
      </c>
      <c r="F20339" t="s">
        <v>89</v>
      </c>
      <c r="G20339" t="s">
        <v>89</v>
      </c>
      <c r="H20339" t="s">
        <v>93</v>
      </c>
    </row>
    <row r="20340" spans="1:8" x14ac:dyDescent="0.25">
      <c r="A20340" t="s">
        <v>568</v>
      </c>
      <c r="B20340" t="s">
        <v>14575</v>
      </c>
      <c r="C20340" t="s">
        <v>89</v>
      </c>
      <c r="D20340" t="s">
        <v>14576</v>
      </c>
      <c r="E20340" t="s">
        <v>8490</v>
      </c>
      <c r="F20340" t="s">
        <v>89</v>
      </c>
      <c r="G20340" t="s">
        <v>89</v>
      </c>
      <c r="H20340" t="s">
        <v>93</v>
      </c>
    </row>
    <row r="20341" spans="1:8" x14ac:dyDescent="0.25">
      <c r="A20341" t="s">
        <v>568</v>
      </c>
      <c r="B20341" t="s">
        <v>12138</v>
      </c>
      <c r="C20341" t="s">
        <v>89</v>
      </c>
      <c r="D20341" t="s">
        <v>14548</v>
      </c>
      <c r="E20341" t="s">
        <v>3424</v>
      </c>
      <c r="F20341" t="s">
        <v>89</v>
      </c>
      <c r="G20341" t="s">
        <v>89</v>
      </c>
      <c r="H20341" t="s">
        <v>93</v>
      </c>
    </row>
    <row r="20342" spans="1:8" x14ac:dyDescent="0.25">
      <c r="A20342" t="s">
        <v>568</v>
      </c>
      <c r="B20342" t="s">
        <v>14577</v>
      </c>
      <c r="C20342" t="s">
        <v>89</v>
      </c>
      <c r="D20342" t="s">
        <v>14550</v>
      </c>
      <c r="E20342" t="s">
        <v>8490</v>
      </c>
      <c r="F20342" t="s">
        <v>89</v>
      </c>
      <c r="G20342" t="s">
        <v>89</v>
      </c>
      <c r="H20342" t="s">
        <v>93</v>
      </c>
    </row>
    <row r="20343" spans="1:8" x14ac:dyDescent="0.25">
      <c r="A20343" t="s">
        <v>568</v>
      </c>
      <c r="B20343" t="s">
        <v>14578</v>
      </c>
      <c r="C20343" t="s">
        <v>89</v>
      </c>
      <c r="D20343" t="s">
        <v>14552</v>
      </c>
      <c r="E20343" t="s">
        <v>3424</v>
      </c>
      <c r="F20343" t="s">
        <v>89</v>
      </c>
      <c r="G20343" t="s">
        <v>89</v>
      </c>
      <c r="H20343" t="s">
        <v>93</v>
      </c>
    </row>
    <row r="20344" spans="1:8" x14ac:dyDescent="0.25">
      <c r="A20344" t="s">
        <v>568</v>
      </c>
      <c r="B20344" t="s">
        <v>14579</v>
      </c>
      <c r="C20344" t="s">
        <v>89</v>
      </c>
      <c r="D20344" t="s">
        <v>14554</v>
      </c>
      <c r="E20344" t="s">
        <v>9854</v>
      </c>
      <c r="F20344" t="s">
        <v>89</v>
      </c>
      <c r="G20344" t="s">
        <v>89</v>
      </c>
      <c r="H20344" t="s">
        <v>93</v>
      </c>
    </row>
    <row r="20345" spans="1:8" x14ac:dyDescent="0.25">
      <c r="A20345" t="s">
        <v>568</v>
      </c>
      <c r="B20345" t="s">
        <v>14580</v>
      </c>
      <c r="C20345" t="s">
        <v>89</v>
      </c>
      <c r="D20345" t="s">
        <v>14556</v>
      </c>
      <c r="E20345" t="s">
        <v>9854</v>
      </c>
      <c r="F20345" t="s">
        <v>89</v>
      </c>
      <c r="G20345" t="s">
        <v>89</v>
      </c>
      <c r="H20345" t="s">
        <v>93</v>
      </c>
    </row>
    <row r="20346" spans="1:8" x14ac:dyDescent="0.25">
      <c r="A20346" t="s">
        <v>568</v>
      </c>
      <c r="B20346" t="s">
        <v>14581</v>
      </c>
      <c r="C20346" t="s">
        <v>89</v>
      </c>
      <c r="D20346" t="s">
        <v>14558</v>
      </c>
      <c r="E20346" t="s">
        <v>8490</v>
      </c>
      <c r="F20346" t="s">
        <v>89</v>
      </c>
      <c r="G20346" t="s">
        <v>89</v>
      </c>
      <c r="H20346" t="s">
        <v>93</v>
      </c>
    </row>
    <row r="20347" spans="1:8" x14ac:dyDescent="0.25">
      <c r="A20347" t="s">
        <v>568</v>
      </c>
      <c r="B20347" t="s">
        <v>14582</v>
      </c>
      <c r="C20347" t="s">
        <v>89</v>
      </c>
      <c r="D20347" t="s">
        <v>14560</v>
      </c>
      <c r="E20347" t="s">
        <v>8490</v>
      </c>
      <c r="F20347" t="s">
        <v>89</v>
      </c>
      <c r="G20347" t="s">
        <v>89</v>
      </c>
      <c r="H20347" t="s">
        <v>93</v>
      </c>
    </row>
    <row r="20348" spans="1:8" x14ac:dyDescent="0.25">
      <c r="A20348" t="s">
        <v>568</v>
      </c>
      <c r="B20348" t="s">
        <v>12122</v>
      </c>
      <c r="C20348" t="s">
        <v>89</v>
      </c>
      <c r="D20348" t="s">
        <v>14561</v>
      </c>
      <c r="E20348" t="s">
        <v>3424</v>
      </c>
      <c r="F20348" t="s">
        <v>89</v>
      </c>
      <c r="G20348" t="s">
        <v>89</v>
      </c>
      <c r="H20348" t="s">
        <v>93</v>
      </c>
    </row>
    <row r="20349" spans="1:8" x14ac:dyDescent="0.25">
      <c r="A20349" t="s">
        <v>568</v>
      </c>
      <c r="B20349" t="s">
        <v>12156</v>
      </c>
      <c r="C20349" t="s">
        <v>89</v>
      </c>
      <c r="D20349" t="s">
        <v>14562</v>
      </c>
      <c r="E20349" t="s">
        <v>9854</v>
      </c>
      <c r="F20349" t="s">
        <v>89</v>
      </c>
      <c r="G20349" t="s">
        <v>89</v>
      </c>
      <c r="H20349" t="s">
        <v>93</v>
      </c>
    </row>
    <row r="20350" spans="1:8" x14ac:dyDescent="0.25">
      <c r="A20350" t="s">
        <v>568</v>
      </c>
      <c r="B20350" t="s">
        <v>14583</v>
      </c>
      <c r="C20350" t="s">
        <v>89</v>
      </c>
      <c r="D20350" t="s">
        <v>14564</v>
      </c>
      <c r="E20350" t="s">
        <v>8490</v>
      </c>
      <c r="F20350" t="s">
        <v>89</v>
      </c>
      <c r="G20350" t="s">
        <v>89</v>
      </c>
      <c r="H20350" t="s">
        <v>93</v>
      </c>
    </row>
    <row r="20351" spans="1:8" x14ac:dyDescent="0.25">
      <c r="A20351" t="s">
        <v>568</v>
      </c>
      <c r="B20351" t="s">
        <v>14584</v>
      </c>
      <c r="C20351" t="s">
        <v>89</v>
      </c>
      <c r="D20351" t="s">
        <v>14566</v>
      </c>
      <c r="E20351" t="s">
        <v>8490</v>
      </c>
      <c r="F20351" t="s">
        <v>89</v>
      </c>
      <c r="G20351" t="s">
        <v>89</v>
      </c>
      <c r="H20351" t="s">
        <v>93</v>
      </c>
    </row>
    <row r="20352" spans="1:8" x14ac:dyDescent="0.25">
      <c r="A20352" t="s">
        <v>568</v>
      </c>
      <c r="B20352" t="s">
        <v>14585</v>
      </c>
      <c r="C20352" t="s">
        <v>89</v>
      </c>
      <c r="D20352" t="s">
        <v>14568</v>
      </c>
      <c r="E20352" t="s">
        <v>9854</v>
      </c>
      <c r="F20352" t="s">
        <v>89</v>
      </c>
      <c r="G20352" t="s">
        <v>89</v>
      </c>
      <c r="H20352" t="s">
        <v>93</v>
      </c>
    </row>
    <row r="20353" spans="1:8" x14ac:dyDescent="0.25">
      <c r="A20353" t="s">
        <v>568</v>
      </c>
      <c r="B20353" t="s">
        <v>14586</v>
      </c>
      <c r="C20353" t="s">
        <v>89</v>
      </c>
      <c r="D20353" t="s">
        <v>14570</v>
      </c>
      <c r="E20353" t="s">
        <v>8490</v>
      </c>
      <c r="F20353" t="s">
        <v>89</v>
      </c>
      <c r="G20353" t="s">
        <v>89</v>
      </c>
      <c r="H20353" t="s">
        <v>93</v>
      </c>
    </row>
    <row r="20354" spans="1:8" x14ac:dyDescent="0.25">
      <c r="A20354" t="s">
        <v>568</v>
      </c>
      <c r="B20354" t="s">
        <v>14587</v>
      </c>
      <c r="C20354" t="s">
        <v>89</v>
      </c>
      <c r="D20354" t="s">
        <v>14572</v>
      </c>
      <c r="E20354" t="s">
        <v>3424</v>
      </c>
      <c r="F20354" t="s">
        <v>89</v>
      </c>
      <c r="G20354" t="s">
        <v>89</v>
      </c>
      <c r="H20354" t="s">
        <v>93</v>
      </c>
    </row>
    <row r="20355" spans="1:8" x14ac:dyDescent="0.25">
      <c r="A20355" t="s">
        <v>568</v>
      </c>
      <c r="B20355" t="s">
        <v>14588</v>
      </c>
      <c r="C20355" t="s">
        <v>89</v>
      </c>
      <c r="D20355" t="s">
        <v>14574</v>
      </c>
      <c r="E20355" t="s">
        <v>9854</v>
      </c>
      <c r="F20355" t="s">
        <v>89</v>
      </c>
      <c r="G20355" t="s">
        <v>89</v>
      </c>
      <c r="H20355" t="s">
        <v>93</v>
      </c>
    </row>
    <row r="20356" spans="1:8" x14ac:dyDescent="0.25">
      <c r="A20356" t="s">
        <v>568</v>
      </c>
      <c r="B20356" t="s">
        <v>14589</v>
      </c>
      <c r="C20356" t="s">
        <v>89</v>
      </c>
      <c r="D20356" t="s">
        <v>14576</v>
      </c>
      <c r="E20356" t="s">
        <v>9854</v>
      </c>
      <c r="F20356" t="s">
        <v>89</v>
      </c>
      <c r="G20356" t="s">
        <v>89</v>
      </c>
      <c r="H20356" t="s">
        <v>93</v>
      </c>
    </row>
    <row r="20357" spans="1:8" x14ac:dyDescent="0.25">
      <c r="A20357" t="s">
        <v>568</v>
      </c>
      <c r="B20357" t="s">
        <v>12177</v>
      </c>
      <c r="C20357" t="s">
        <v>89</v>
      </c>
      <c r="D20357" t="s">
        <v>14548</v>
      </c>
      <c r="E20357" t="s">
        <v>14590</v>
      </c>
      <c r="F20357" t="s">
        <v>89</v>
      </c>
      <c r="G20357" t="s">
        <v>89</v>
      </c>
      <c r="H20357" t="s">
        <v>93</v>
      </c>
    </row>
    <row r="20358" spans="1:8" x14ac:dyDescent="0.25">
      <c r="A20358" t="s">
        <v>568</v>
      </c>
      <c r="B20358" t="s">
        <v>14591</v>
      </c>
      <c r="C20358" t="s">
        <v>89</v>
      </c>
      <c r="D20358" t="s">
        <v>14576</v>
      </c>
      <c r="E20358" t="s">
        <v>10881</v>
      </c>
      <c r="F20358" t="s">
        <v>89</v>
      </c>
      <c r="G20358" t="s">
        <v>89</v>
      </c>
      <c r="H20358" t="s">
        <v>93</v>
      </c>
    </row>
    <row r="20359" spans="1:8" x14ac:dyDescent="0.25">
      <c r="A20359" t="s">
        <v>568</v>
      </c>
      <c r="B20359" t="s">
        <v>14592</v>
      </c>
      <c r="C20359" t="s">
        <v>89</v>
      </c>
      <c r="D20359" t="s">
        <v>14550</v>
      </c>
      <c r="E20359" t="s">
        <v>1625</v>
      </c>
      <c r="F20359" t="s">
        <v>89</v>
      </c>
      <c r="G20359" t="s">
        <v>89</v>
      </c>
      <c r="H20359" t="s">
        <v>93</v>
      </c>
    </row>
    <row r="20360" spans="1:8" x14ac:dyDescent="0.25">
      <c r="A20360" t="s">
        <v>568</v>
      </c>
      <c r="B20360" t="s">
        <v>14593</v>
      </c>
      <c r="C20360" t="s">
        <v>89</v>
      </c>
      <c r="D20360" t="s">
        <v>14552</v>
      </c>
      <c r="E20360" t="s">
        <v>14590</v>
      </c>
      <c r="F20360" t="s">
        <v>89</v>
      </c>
      <c r="G20360" t="s">
        <v>89</v>
      </c>
      <c r="H20360" t="s">
        <v>93</v>
      </c>
    </row>
    <row r="20361" spans="1:8" x14ac:dyDescent="0.25">
      <c r="A20361" t="s">
        <v>568</v>
      </c>
      <c r="B20361" t="s">
        <v>14594</v>
      </c>
      <c r="C20361" t="s">
        <v>89</v>
      </c>
      <c r="D20361" t="s">
        <v>14554</v>
      </c>
      <c r="E20361" t="s">
        <v>10881</v>
      </c>
      <c r="F20361" t="s">
        <v>89</v>
      </c>
      <c r="G20361" t="s">
        <v>89</v>
      </c>
      <c r="H20361" t="s">
        <v>93</v>
      </c>
    </row>
    <row r="20362" spans="1:8" x14ac:dyDescent="0.25">
      <c r="A20362" t="s">
        <v>568</v>
      </c>
      <c r="B20362" t="s">
        <v>14595</v>
      </c>
      <c r="C20362" t="s">
        <v>89</v>
      </c>
      <c r="D20362" t="s">
        <v>14556</v>
      </c>
      <c r="E20362" t="s">
        <v>10881</v>
      </c>
      <c r="F20362" t="s">
        <v>89</v>
      </c>
      <c r="G20362" t="s">
        <v>89</v>
      </c>
      <c r="H20362" t="s">
        <v>93</v>
      </c>
    </row>
    <row r="20363" spans="1:8" x14ac:dyDescent="0.25">
      <c r="A20363" t="s">
        <v>568</v>
      </c>
      <c r="B20363" t="s">
        <v>14596</v>
      </c>
      <c r="C20363" t="s">
        <v>89</v>
      </c>
      <c r="D20363" t="s">
        <v>14558</v>
      </c>
      <c r="E20363" t="s">
        <v>1625</v>
      </c>
      <c r="F20363" t="s">
        <v>89</v>
      </c>
      <c r="G20363" t="s">
        <v>89</v>
      </c>
      <c r="H20363" t="s">
        <v>93</v>
      </c>
    </row>
    <row r="20364" spans="1:8" x14ac:dyDescent="0.25">
      <c r="A20364" t="s">
        <v>568</v>
      </c>
      <c r="B20364" t="s">
        <v>14597</v>
      </c>
      <c r="C20364" t="s">
        <v>89</v>
      </c>
      <c r="D20364" t="s">
        <v>14560</v>
      </c>
      <c r="E20364" t="s">
        <v>1625</v>
      </c>
      <c r="F20364" t="s">
        <v>89</v>
      </c>
      <c r="G20364" t="s">
        <v>89</v>
      </c>
      <c r="H20364" t="s">
        <v>93</v>
      </c>
    </row>
    <row r="20365" spans="1:8" x14ac:dyDescent="0.25">
      <c r="A20365" t="s">
        <v>568</v>
      </c>
      <c r="B20365" t="s">
        <v>6983</v>
      </c>
      <c r="C20365" t="s">
        <v>89</v>
      </c>
      <c r="D20365" t="s">
        <v>14561</v>
      </c>
      <c r="E20365" t="s">
        <v>14590</v>
      </c>
      <c r="F20365" t="s">
        <v>89</v>
      </c>
      <c r="G20365" t="s">
        <v>89</v>
      </c>
      <c r="H20365" t="s">
        <v>93</v>
      </c>
    </row>
    <row r="20366" spans="1:8" x14ac:dyDescent="0.25">
      <c r="A20366" t="s">
        <v>568</v>
      </c>
      <c r="B20366" t="s">
        <v>12188</v>
      </c>
      <c r="C20366" t="s">
        <v>89</v>
      </c>
      <c r="D20366" t="s">
        <v>14562</v>
      </c>
      <c r="E20366" t="s">
        <v>10881</v>
      </c>
      <c r="F20366" t="s">
        <v>89</v>
      </c>
      <c r="G20366" t="s">
        <v>89</v>
      </c>
      <c r="H20366" t="s">
        <v>93</v>
      </c>
    </row>
    <row r="20367" spans="1:8" x14ac:dyDescent="0.25">
      <c r="A20367" t="s">
        <v>568</v>
      </c>
      <c r="B20367" t="s">
        <v>14598</v>
      </c>
      <c r="C20367" t="s">
        <v>89</v>
      </c>
      <c r="D20367" t="s">
        <v>14564</v>
      </c>
      <c r="E20367" t="s">
        <v>1625</v>
      </c>
      <c r="F20367" t="s">
        <v>89</v>
      </c>
      <c r="G20367" t="s">
        <v>89</v>
      </c>
      <c r="H20367" t="s">
        <v>93</v>
      </c>
    </row>
    <row r="20368" spans="1:8" x14ac:dyDescent="0.25">
      <c r="A20368" t="s">
        <v>568</v>
      </c>
      <c r="B20368" t="s">
        <v>14599</v>
      </c>
      <c r="C20368" t="s">
        <v>89</v>
      </c>
      <c r="D20368" t="s">
        <v>14566</v>
      </c>
      <c r="E20368" t="s">
        <v>1625</v>
      </c>
      <c r="F20368" t="s">
        <v>89</v>
      </c>
      <c r="G20368" t="s">
        <v>89</v>
      </c>
      <c r="H20368" t="s">
        <v>93</v>
      </c>
    </row>
    <row r="20369" spans="1:8" x14ac:dyDescent="0.25">
      <c r="A20369" t="s">
        <v>568</v>
      </c>
      <c r="B20369" t="s">
        <v>14600</v>
      </c>
      <c r="C20369" t="s">
        <v>89</v>
      </c>
      <c r="D20369" t="s">
        <v>14568</v>
      </c>
      <c r="E20369" t="s">
        <v>10881</v>
      </c>
      <c r="F20369" t="s">
        <v>89</v>
      </c>
      <c r="G20369" t="s">
        <v>89</v>
      </c>
      <c r="H20369" t="s">
        <v>93</v>
      </c>
    </row>
    <row r="20370" spans="1:8" x14ac:dyDescent="0.25">
      <c r="A20370" t="s">
        <v>568</v>
      </c>
      <c r="B20370" t="s">
        <v>14601</v>
      </c>
      <c r="C20370" t="s">
        <v>89</v>
      </c>
      <c r="D20370" t="s">
        <v>14570</v>
      </c>
      <c r="E20370" t="s">
        <v>1625</v>
      </c>
      <c r="F20370" t="s">
        <v>89</v>
      </c>
      <c r="G20370" t="s">
        <v>89</v>
      </c>
      <c r="H20370" t="s">
        <v>93</v>
      </c>
    </row>
    <row r="20371" spans="1:8" x14ac:dyDescent="0.25">
      <c r="A20371" t="s">
        <v>568</v>
      </c>
      <c r="B20371" t="s">
        <v>14602</v>
      </c>
      <c r="C20371" t="s">
        <v>89</v>
      </c>
      <c r="D20371" t="s">
        <v>14572</v>
      </c>
      <c r="E20371" t="s">
        <v>14590</v>
      </c>
      <c r="F20371" t="s">
        <v>89</v>
      </c>
      <c r="G20371" t="s">
        <v>89</v>
      </c>
      <c r="H20371" t="s">
        <v>93</v>
      </c>
    </row>
    <row r="20372" spans="1:8" x14ac:dyDescent="0.25">
      <c r="A20372" t="s">
        <v>568</v>
      </c>
      <c r="B20372" t="s">
        <v>14603</v>
      </c>
      <c r="C20372" t="s">
        <v>89</v>
      </c>
      <c r="D20372" t="s">
        <v>14574</v>
      </c>
      <c r="E20372" t="s">
        <v>10881</v>
      </c>
      <c r="F20372" t="s">
        <v>89</v>
      </c>
      <c r="G20372" t="s">
        <v>89</v>
      </c>
      <c r="H20372" t="s">
        <v>93</v>
      </c>
    </row>
    <row r="20373" spans="1:8" x14ac:dyDescent="0.25">
      <c r="A20373" t="s">
        <v>568</v>
      </c>
      <c r="B20373" t="s">
        <v>14604</v>
      </c>
      <c r="C20373" t="s">
        <v>89</v>
      </c>
      <c r="D20373" t="s">
        <v>89</v>
      </c>
      <c r="E20373" t="s">
        <v>1119</v>
      </c>
      <c r="F20373" t="s">
        <v>89</v>
      </c>
      <c r="G20373" t="s">
        <v>89</v>
      </c>
      <c r="H20373" t="s">
        <v>93</v>
      </c>
    </row>
    <row r="20374" spans="1:8" x14ac:dyDescent="0.25">
      <c r="A20374" t="s">
        <v>568</v>
      </c>
      <c r="B20374" t="s">
        <v>3049</v>
      </c>
      <c r="C20374" t="s">
        <v>89</v>
      </c>
      <c r="D20374" t="s">
        <v>89</v>
      </c>
      <c r="E20374" t="s">
        <v>1760</v>
      </c>
      <c r="F20374" t="s">
        <v>89</v>
      </c>
      <c r="G20374" t="s">
        <v>89</v>
      </c>
      <c r="H20374" t="s">
        <v>93</v>
      </c>
    </row>
    <row r="20375" spans="1:8" x14ac:dyDescent="0.25">
      <c r="A20375" t="s">
        <v>568</v>
      </c>
      <c r="B20375" t="s">
        <v>1714</v>
      </c>
      <c r="C20375" t="s">
        <v>89</v>
      </c>
      <c r="D20375" t="s">
        <v>14605</v>
      </c>
      <c r="E20375" t="s">
        <v>14202</v>
      </c>
      <c r="F20375" t="s">
        <v>89</v>
      </c>
      <c r="G20375" t="s">
        <v>89</v>
      </c>
      <c r="H20375" t="s">
        <v>93</v>
      </c>
    </row>
    <row r="20376" spans="1:8" x14ac:dyDescent="0.25">
      <c r="A20376" t="s">
        <v>568</v>
      </c>
      <c r="B20376" t="s">
        <v>14606</v>
      </c>
      <c r="C20376" t="s">
        <v>89</v>
      </c>
      <c r="D20376" t="s">
        <v>89</v>
      </c>
      <c r="E20376" t="s">
        <v>2449</v>
      </c>
      <c r="F20376" t="s">
        <v>89</v>
      </c>
      <c r="G20376" t="s">
        <v>89</v>
      </c>
      <c r="H20376" t="s">
        <v>93</v>
      </c>
    </row>
    <row r="20377" spans="1:8" x14ac:dyDescent="0.25">
      <c r="A20377" t="s">
        <v>568</v>
      </c>
      <c r="B20377" t="s">
        <v>14607</v>
      </c>
      <c r="C20377" t="s">
        <v>89</v>
      </c>
      <c r="D20377" t="s">
        <v>89</v>
      </c>
      <c r="E20377" t="s">
        <v>1119</v>
      </c>
      <c r="F20377" t="s">
        <v>89</v>
      </c>
      <c r="G20377" t="s">
        <v>89</v>
      </c>
      <c r="H20377" t="s">
        <v>93</v>
      </c>
    </row>
    <row r="20378" spans="1:8" x14ac:dyDescent="0.25">
      <c r="A20378" t="s">
        <v>568</v>
      </c>
      <c r="B20378" t="s">
        <v>14608</v>
      </c>
      <c r="C20378" t="s">
        <v>89</v>
      </c>
      <c r="D20378" t="s">
        <v>89</v>
      </c>
      <c r="E20378" t="s">
        <v>1770</v>
      </c>
      <c r="F20378" t="s">
        <v>89</v>
      </c>
      <c r="G20378" t="s">
        <v>89</v>
      </c>
      <c r="H20378" t="s">
        <v>93</v>
      </c>
    </row>
    <row r="20379" spans="1:8" x14ac:dyDescent="0.25">
      <c r="A20379" t="s">
        <v>568</v>
      </c>
      <c r="B20379" t="s">
        <v>14609</v>
      </c>
      <c r="C20379" t="s">
        <v>89</v>
      </c>
      <c r="D20379" t="s">
        <v>89</v>
      </c>
      <c r="E20379" t="s">
        <v>2449</v>
      </c>
      <c r="F20379" t="s">
        <v>89</v>
      </c>
      <c r="G20379" t="s">
        <v>89</v>
      </c>
      <c r="H20379" t="s">
        <v>93</v>
      </c>
    </row>
    <row r="20380" spans="1:8" x14ac:dyDescent="0.25">
      <c r="A20380" t="s">
        <v>568</v>
      </c>
      <c r="B20380" t="s">
        <v>3497</v>
      </c>
      <c r="C20380" t="s">
        <v>89</v>
      </c>
      <c r="D20380" t="s">
        <v>89</v>
      </c>
      <c r="E20380" t="s">
        <v>3578</v>
      </c>
      <c r="F20380" t="s">
        <v>89</v>
      </c>
      <c r="G20380" t="s">
        <v>89</v>
      </c>
      <c r="H20380" t="s">
        <v>93</v>
      </c>
    </row>
    <row r="20381" spans="1:8" x14ac:dyDescent="0.25">
      <c r="A20381" t="s">
        <v>568</v>
      </c>
      <c r="B20381" t="s">
        <v>14610</v>
      </c>
      <c r="C20381" t="s">
        <v>89</v>
      </c>
      <c r="D20381" t="s">
        <v>89</v>
      </c>
      <c r="E20381" t="s">
        <v>1367</v>
      </c>
      <c r="F20381" t="s">
        <v>89</v>
      </c>
      <c r="G20381" t="s">
        <v>89</v>
      </c>
      <c r="H20381" t="s">
        <v>93</v>
      </c>
    </row>
    <row r="20382" spans="1:8" x14ac:dyDescent="0.25">
      <c r="A20382" t="s">
        <v>568</v>
      </c>
      <c r="B20382" t="s">
        <v>4133</v>
      </c>
      <c r="C20382" t="s">
        <v>89</v>
      </c>
      <c r="D20382" t="s">
        <v>89</v>
      </c>
      <c r="E20382" t="s">
        <v>1119</v>
      </c>
      <c r="F20382" t="s">
        <v>89</v>
      </c>
      <c r="G20382" t="s">
        <v>89</v>
      </c>
      <c r="H20382" t="s">
        <v>93</v>
      </c>
    </row>
    <row r="20383" spans="1:8" x14ac:dyDescent="0.25">
      <c r="A20383" t="s">
        <v>568</v>
      </c>
      <c r="B20383" t="s">
        <v>1840</v>
      </c>
      <c r="C20383" t="s">
        <v>89</v>
      </c>
      <c r="D20383" t="s">
        <v>89</v>
      </c>
      <c r="E20383" t="s">
        <v>1506</v>
      </c>
      <c r="F20383" t="s">
        <v>89</v>
      </c>
      <c r="G20383" t="s">
        <v>89</v>
      </c>
      <c r="H20383" t="s">
        <v>93</v>
      </c>
    </row>
    <row r="20384" spans="1:8" x14ac:dyDescent="0.25">
      <c r="A20384" t="s">
        <v>568</v>
      </c>
      <c r="B20384" t="s">
        <v>14611</v>
      </c>
      <c r="C20384" t="s">
        <v>89</v>
      </c>
      <c r="D20384" t="s">
        <v>14612</v>
      </c>
      <c r="E20384" t="s">
        <v>4059</v>
      </c>
      <c r="F20384" t="s">
        <v>89</v>
      </c>
      <c r="G20384" t="s">
        <v>89</v>
      </c>
      <c r="H20384" t="s">
        <v>93</v>
      </c>
    </row>
    <row r="20385" spans="1:8" x14ac:dyDescent="0.25">
      <c r="A20385" t="s">
        <v>568</v>
      </c>
      <c r="B20385" t="s">
        <v>3470</v>
      </c>
      <c r="C20385" t="s">
        <v>89</v>
      </c>
      <c r="D20385" t="s">
        <v>14613</v>
      </c>
      <c r="E20385" t="s">
        <v>14202</v>
      </c>
      <c r="F20385" t="s">
        <v>89</v>
      </c>
      <c r="G20385" t="s">
        <v>89</v>
      </c>
      <c r="H20385" t="s">
        <v>93</v>
      </c>
    </row>
    <row r="20386" spans="1:8" x14ac:dyDescent="0.25">
      <c r="A20386" t="s">
        <v>568</v>
      </c>
      <c r="B20386" t="s">
        <v>1649</v>
      </c>
      <c r="C20386" t="s">
        <v>89</v>
      </c>
      <c r="D20386" t="s">
        <v>14614</v>
      </c>
      <c r="E20386" t="s">
        <v>10323</v>
      </c>
      <c r="F20386" t="s">
        <v>89</v>
      </c>
      <c r="G20386" t="s">
        <v>89</v>
      </c>
      <c r="H20386" t="s">
        <v>93</v>
      </c>
    </row>
    <row r="20387" spans="1:8" x14ac:dyDescent="0.25">
      <c r="A20387" t="s">
        <v>568</v>
      </c>
      <c r="B20387" t="s">
        <v>14615</v>
      </c>
      <c r="C20387" t="s">
        <v>89</v>
      </c>
      <c r="D20387" t="s">
        <v>14616</v>
      </c>
      <c r="E20387" t="s">
        <v>8644</v>
      </c>
      <c r="F20387" t="s">
        <v>89</v>
      </c>
      <c r="G20387" t="s">
        <v>89</v>
      </c>
      <c r="H20387" t="s">
        <v>93</v>
      </c>
    </row>
    <row r="20388" spans="1:8" x14ac:dyDescent="0.25">
      <c r="A20388" t="s">
        <v>568</v>
      </c>
      <c r="B20388" t="s">
        <v>2260</v>
      </c>
      <c r="C20388" t="s">
        <v>89</v>
      </c>
      <c r="D20388" t="s">
        <v>14617</v>
      </c>
      <c r="E20388" t="s">
        <v>14202</v>
      </c>
      <c r="F20388" t="s">
        <v>89</v>
      </c>
      <c r="G20388" t="s">
        <v>89</v>
      </c>
      <c r="H20388" t="s">
        <v>93</v>
      </c>
    </row>
    <row r="20389" spans="1:8" x14ac:dyDescent="0.25">
      <c r="A20389" t="s">
        <v>568</v>
      </c>
      <c r="B20389" t="s">
        <v>4695</v>
      </c>
      <c r="C20389" t="s">
        <v>89</v>
      </c>
      <c r="D20389" t="s">
        <v>89</v>
      </c>
      <c r="E20389" t="s">
        <v>10342</v>
      </c>
      <c r="F20389" t="s">
        <v>89</v>
      </c>
      <c r="G20389" t="s">
        <v>89</v>
      </c>
      <c r="H20389" t="s">
        <v>93</v>
      </c>
    </row>
    <row r="20390" spans="1:8" x14ac:dyDescent="0.25">
      <c r="A20390" t="s">
        <v>568</v>
      </c>
      <c r="B20390" t="s">
        <v>1472</v>
      </c>
      <c r="C20390" t="s">
        <v>89</v>
      </c>
      <c r="D20390" t="s">
        <v>89</v>
      </c>
      <c r="E20390" t="s">
        <v>4081</v>
      </c>
      <c r="F20390" t="s">
        <v>89</v>
      </c>
      <c r="G20390" t="s">
        <v>89</v>
      </c>
      <c r="H20390" t="s">
        <v>93</v>
      </c>
    </row>
    <row r="20391" spans="1:8" x14ac:dyDescent="0.25">
      <c r="A20391" t="s">
        <v>568</v>
      </c>
      <c r="B20391" t="s">
        <v>12444</v>
      </c>
      <c r="C20391" t="s">
        <v>89</v>
      </c>
      <c r="D20391" t="s">
        <v>89</v>
      </c>
      <c r="E20391" t="s">
        <v>4074</v>
      </c>
      <c r="F20391" t="s">
        <v>89</v>
      </c>
      <c r="G20391" t="s">
        <v>89</v>
      </c>
      <c r="H20391" t="s">
        <v>93</v>
      </c>
    </row>
    <row r="20392" spans="1:8" x14ac:dyDescent="0.25">
      <c r="A20392" t="s">
        <v>568</v>
      </c>
      <c r="B20392" t="s">
        <v>1124</v>
      </c>
      <c r="C20392" t="s">
        <v>89</v>
      </c>
      <c r="D20392" t="s">
        <v>89</v>
      </c>
      <c r="E20392" t="s">
        <v>10343</v>
      </c>
      <c r="F20392" t="s">
        <v>89</v>
      </c>
      <c r="G20392" t="s">
        <v>89</v>
      </c>
      <c r="H20392" t="s">
        <v>93</v>
      </c>
    </row>
    <row r="20393" spans="1:8" x14ac:dyDescent="0.25">
      <c r="A20393" t="s">
        <v>568</v>
      </c>
      <c r="B20393" t="s">
        <v>1125</v>
      </c>
      <c r="C20393" t="s">
        <v>89</v>
      </c>
      <c r="D20393" t="s">
        <v>89</v>
      </c>
      <c r="E20393" t="s">
        <v>10343</v>
      </c>
      <c r="F20393" t="s">
        <v>89</v>
      </c>
      <c r="G20393" t="s">
        <v>89</v>
      </c>
      <c r="H20393" t="s">
        <v>93</v>
      </c>
    </row>
    <row r="20394" spans="1:8" x14ac:dyDescent="0.25">
      <c r="A20394" t="s">
        <v>568</v>
      </c>
      <c r="B20394" t="s">
        <v>1127</v>
      </c>
      <c r="C20394" t="s">
        <v>89</v>
      </c>
      <c r="D20394" t="s">
        <v>89</v>
      </c>
      <c r="E20394" t="s">
        <v>10343</v>
      </c>
      <c r="F20394" t="s">
        <v>89</v>
      </c>
      <c r="G20394" t="s">
        <v>89</v>
      </c>
      <c r="H20394" t="s">
        <v>93</v>
      </c>
    </row>
    <row r="20395" spans="1:8" x14ac:dyDescent="0.25">
      <c r="A20395" t="s">
        <v>568</v>
      </c>
      <c r="B20395" t="s">
        <v>7371</v>
      </c>
      <c r="C20395" t="s">
        <v>89</v>
      </c>
      <c r="D20395" t="s">
        <v>89</v>
      </c>
      <c r="E20395" t="s">
        <v>1129</v>
      </c>
      <c r="F20395" t="s">
        <v>89</v>
      </c>
      <c r="G20395" t="s">
        <v>89</v>
      </c>
      <c r="H20395" t="s">
        <v>93</v>
      </c>
    </row>
    <row r="20396" spans="1:8" x14ac:dyDescent="0.25">
      <c r="A20396" t="s">
        <v>568</v>
      </c>
      <c r="B20396" t="s">
        <v>2705</v>
      </c>
      <c r="C20396" t="s">
        <v>89</v>
      </c>
      <c r="D20396" t="s">
        <v>89</v>
      </c>
      <c r="E20396" t="s">
        <v>1202</v>
      </c>
      <c r="F20396" t="s">
        <v>89</v>
      </c>
      <c r="G20396" t="s">
        <v>89</v>
      </c>
      <c r="H20396" t="s">
        <v>93</v>
      </c>
    </row>
    <row r="20397" spans="1:8" x14ac:dyDescent="0.25">
      <c r="A20397" t="s">
        <v>568</v>
      </c>
      <c r="B20397" t="s">
        <v>4711</v>
      </c>
      <c r="C20397" t="s">
        <v>89</v>
      </c>
      <c r="D20397" t="s">
        <v>89</v>
      </c>
      <c r="E20397" t="s">
        <v>1202</v>
      </c>
      <c r="F20397" t="s">
        <v>89</v>
      </c>
      <c r="G20397" t="s">
        <v>89</v>
      </c>
      <c r="H20397" t="s">
        <v>93</v>
      </c>
    </row>
    <row r="20398" spans="1:8" x14ac:dyDescent="0.25">
      <c r="A20398" t="s">
        <v>568</v>
      </c>
      <c r="B20398" t="s">
        <v>1268</v>
      </c>
      <c r="C20398" t="s">
        <v>89</v>
      </c>
      <c r="D20398" t="s">
        <v>89</v>
      </c>
      <c r="E20398" t="s">
        <v>4076</v>
      </c>
      <c r="F20398" t="s">
        <v>89</v>
      </c>
      <c r="G20398" t="s">
        <v>89</v>
      </c>
      <c r="H20398" t="s">
        <v>93</v>
      </c>
    </row>
    <row r="20399" spans="1:8" x14ac:dyDescent="0.25">
      <c r="A20399" t="s">
        <v>568</v>
      </c>
      <c r="B20399" t="s">
        <v>1336</v>
      </c>
      <c r="C20399" t="s">
        <v>89</v>
      </c>
      <c r="D20399" t="s">
        <v>89</v>
      </c>
      <c r="E20399" t="s">
        <v>4076</v>
      </c>
      <c r="F20399" t="s">
        <v>89</v>
      </c>
      <c r="G20399" t="s">
        <v>89</v>
      </c>
      <c r="H20399" t="s">
        <v>93</v>
      </c>
    </row>
    <row r="20400" spans="1:8" x14ac:dyDescent="0.25">
      <c r="A20400" t="s">
        <v>568</v>
      </c>
      <c r="B20400" t="s">
        <v>1337</v>
      </c>
      <c r="C20400" t="s">
        <v>89</v>
      </c>
      <c r="D20400" t="s">
        <v>89</v>
      </c>
      <c r="E20400" t="s">
        <v>4076</v>
      </c>
      <c r="F20400" t="s">
        <v>89</v>
      </c>
      <c r="G20400" t="s">
        <v>89</v>
      </c>
      <c r="H20400" t="s">
        <v>93</v>
      </c>
    </row>
    <row r="20401" spans="1:8" x14ac:dyDescent="0.25">
      <c r="A20401" t="s">
        <v>568</v>
      </c>
      <c r="B20401" t="s">
        <v>1270</v>
      </c>
      <c r="C20401" t="s">
        <v>89</v>
      </c>
      <c r="D20401" t="s">
        <v>89</v>
      </c>
      <c r="E20401" t="s">
        <v>4076</v>
      </c>
      <c r="F20401" t="s">
        <v>89</v>
      </c>
      <c r="G20401" t="s">
        <v>89</v>
      </c>
      <c r="H20401" t="s">
        <v>93</v>
      </c>
    </row>
    <row r="20402" spans="1:8" x14ac:dyDescent="0.25">
      <c r="A20402" t="s">
        <v>568</v>
      </c>
      <c r="B20402" t="s">
        <v>1269</v>
      </c>
      <c r="C20402" t="s">
        <v>89</v>
      </c>
      <c r="D20402" t="s">
        <v>89</v>
      </c>
      <c r="E20402" t="s">
        <v>4076</v>
      </c>
      <c r="F20402" t="s">
        <v>89</v>
      </c>
      <c r="G20402" t="s">
        <v>89</v>
      </c>
      <c r="H20402" t="s">
        <v>93</v>
      </c>
    </row>
    <row r="20403" spans="1:8" x14ac:dyDescent="0.25">
      <c r="A20403" t="s">
        <v>568</v>
      </c>
      <c r="B20403" t="s">
        <v>4264</v>
      </c>
      <c r="C20403" t="s">
        <v>89</v>
      </c>
      <c r="D20403" t="s">
        <v>89</v>
      </c>
      <c r="E20403" t="s">
        <v>4076</v>
      </c>
      <c r="F20403" t="s">
        <v>89</v>
      </c>
      <c r="G20403" t="s">
        <v>89</v>
      </c>
      <c r="H20403" t="s">
        <v>93</v>
      </c>
    </row>
    <row r="20404" spans="1:8" x14ac:dyDescent="0.25">
      <c r="A20404" t="s">
        <v>568</v>
      </c>
      <c r="B20404" t="s">
        <v>1415</v>
      </c>
      <c r="C20404" t="s">
        <v>89</v>
      </c>
      <c r="D20404" t="s">
        <v>89</v>
      </c>
      <c r="E20404" t="s">
        <v>4076</v>
      </c>
      <c r="F20404" t="s">
        <v>89</v>
      </c>
      <c r="G20404" t="s">
        <v>89</v>
      </c>
      <c r="H20404" t="s">
        <v>93</v>
      </c>
    </row>
    <row r="20405" spans="1:8" x14ac:dyDescent="0.25">
      <c r="A20405" t="s">
        <v>568</v>
      </c>
      <c r="B20405" t="s">
        <v>3725</v>
      </c>
      <c r="C20405" t="s">
        <v>89</v>
      </c>
      <c r="D20405" t="s">
        <v>89</v>
      </c>
      <c r="E20405" t="s">
        <v>4366</v>
      </c>
      <c r="F20405" t="s">
        <v>89</v>
      </c>
      <c r="G20405" t="s">
        <v>89</v>
      </c>
      <c r="H20405" t="s">
        <v>93</v>
      </c>
    </row>
    <row r="20406" spans="1:8" x14ac:dyDescent="0.25">
      <c r="A20406" t="s">
        <v>568</v>
      </c>
      <c r="B20406" t="s">
        <v>3724</v>
      </c>
      <c r="C20406" t="s">
        <v>89</v>
      </c>
      <c r="D20406" t="s">
        <v>89</v>
      </c>
      <c r="E20406" t="s">
        <v>4366</v>
      </c>
      <c r="F20406" t="s">
        <v>89</v>
      </c>
      <c r="G20406" t="s">
        <v>89</v>
      </c>
      <c r="H20406" t="s">
        <v>93</v>
      </c>
    </row>
    <row r="20407" spans="1:8" x14ac:dyDescent="0.25">
      <c r="A20407" t="s">
        <v>568</v>
      </c>
      <c r="B20407" t="s">
        <v>1439</v>
      </c>
      <c r="C20407" t="s">
        <v>89</v>
      </c>
      <c r="D20407" t="s">
        <v>89</v>
      </c>
      <c r="E20407" t="s">
        <v>1133</v>
      </c>
      <c r="F20407" t="s">
        <v>89</v>
      </c>
      <c r="G20407" t="s">
        <v>89</v>
      </c>
      <c r="H20407" t="s">
        <v>93</v>
      </c>
    </row>
    <row r="20408" spans="1:8" x14ac:dyDescent="0.25">
      <c r="A20408" t="s">
        <v>568</v>
      </c>
      <c r="B20408" t="s">
        <v>2541</v>
      </c>
      <c r="C20408" t="s">
        <v>89</v>
      </c>
      <c r="D20408" t="s">
        <v>89</v>
      </c>
      <c r="E20408" t="s">
        <v>1133</v>
      </c>
      <c r="F20408" t="s">
        <v>89</v>
      </c>
      <c r="G20408" t="s">
        <v>89</v>
      </c>
      <c r="H20408" t="s">
        <v>93</v>
      </c>
    </row>
    <row r="20409" spans="1:8" x14ac:dyDescent="0.25">
      <c r="A20409" t="s">
        <v>568</v>
      </c>
      <c r="B20409" t="s">
        <v>2543</v>
      </c>
      <c r="C20409" t="s">
        <v>89</v>
      </c>
      <c r="D20409" t="s">
        <v>89</v>
      </c>
      <c r="E20409" t="s">
        <v>1133</v>
      </c>
      <c r="F20409" t="s">
        <v>89</v>
      </c>
      <c r="G20409" t="s">
        <v>89</v>
      </c>
      <c r="H20409" t="s">
        <v>93</v>
      </c>
    </row>
    <row r="20410" spans="1:8" x14ac:dyDescent="0.25">
      <c r="A20410" t="s">
        <v>568</v>
      </c>
      <c r="B20410" t="s">
        <v>4265</v>
      </c>
      <c r="C20410" t="s">
        <v>89</v>
      </c>
      <c r="D20410" t="s">
        <v>89</v>
      </c>
      <c r="E20410" t="s">
        <v>1133</v>
      </c>
      <c r="F20410" t="s">
        <v>89</v>
      </c>
      <c r="G20410" t="s">
        <v>89</v>
      </c>
      <c r="H20410" t="s">
        <v>93</v>
      </c>
    </row>
    <row r="20411" spans="1:8" x14ac:dyDescent="0.25">
      <c r="A20411" t="s">
        <v>568</v>
      </c>
      <c r="B20411" t="s">
        <v>1138</v>
      </c>
      <c r="C20411" t="s">
        <v>89</v>
      </c>
      <c r="D20411" t="s">
        <v>89</v>
      </c>
      <c r="E20411" t="s">
        <v>1139</v>
      </c>
      <c r="F20411" t="s">
        <v>89</v>
      </c>
      <c r="G20411" t="s">
        <v>89</v>
      </c>
      <c r="H20411" t="s">
        <v>93</v>
      </c>
    </row>
    <row r="20412" spans="1:8" x14ac:dyDescent="0.25">
      <c r="A20412" t="s">
        <v>570</v>
      </c>
      <c r="B20412" t="s">
        <v>14472</v>
      </c>
      <c r="C20412" t="s">
        <v>89</v>
      </c>
      <c r="D20412" t="s">
        <v>14473</v>
      </c>
      <c r="E20412" t="s">
        <v>14474</v>
      </c>
      <c r="F20412" t="s">
        <v>89</v>
      </c>
      <c r="G20412" t="s">
        <v>89</v>
      </c>
      <c r="H20412" t="s">
        <v>93</v>
      </c>
    </row>
    <row r="20413" spans="1:8" x14ac:dyDescent="0.25">
      <c r="A20413" t="s">
        <v>570</v>
      </c>
      <c r="B20413" t="s">
        <v>14475</v>
      </c>
      <c r="C20413" t="s">
        <v>89</v>
      </c>
      <c r="D20413" t="s">
        <v>14476</v>
      </c>
      <c r="E20413" t="s">
        <v>14477</v>
      </c>
      <c r="F20413" t="s">
        <v>89</v>
      </c>
      <c r="G20413" t="s">
        <v>89</v>
      </c>
      <c r="H20413" t="s">
        <v>93</v>
      </c>
    </row>
    <row r="20414" spans="1:8" x14ac:dyDescent="0.25">
      <c r="A20414" t="s">
        <v>570</v>
      </c>
      <c r="B20414" t="s">
        <v>14478</v>
      </c>
      <c r="C20414" t="s">
        <v>89</v>
      </c>
      <c r="D20414" t="s">
        <v>14479</v>
      </c>
      <c r="E20414" t="s">
        <v>1447</v>
      </c>
      <c r="F20414" t="s">
        <v>89</v>
      </c>
      <c r="G20414" t="s">
        <v>89</v>
      </c>
      <c r="H20414" t="s">
        <v>93</v>
      </c>
    </row>
    <row r="20415" spans="1:8" x14ac:dyDescent="0.25">
      <c r="A20415" t="s">
        <v>570</v>
      </c>
      <c r="B20415" t="s">
        <v>6856</v>
      </c>
      <c r="C20415" t="s">
        <v>89</v>
      </c>
      <c r="D20415" t="s">
        <v>14480</v>
      </c>
      <c r="E20415" t="s">
        <v>14481</v>
      </c>
      <c r="F20415" t="s">
        <v>89</v>
      </c>
      <c r="G20415" t="s">
        <v>89</v>
      </c>
      <c r="H20415" t="s">
        <v>93</v>
      </c>
    </row>
    <row r="20416" spans="1:8" x14ac:dyDescent="0.25">
      <c r="A20416" t="s">
        <v>570</v>
      </c>
      <c r="B20416" t="s">
        <v>14482</v>
      </c>
      <c r="C20416" t="s">
        <v>89</v>
      </c>
      <c r="D20416" t="s">
        <v>14483</v>
      </c>
      <c r="E20416" t="s">
        <v>14484</v>
      </c>
      <c r="F20416" t="s">
        <v>89</v>
      </c>
      <c r="G20416" t="s">
        <v>89</v>
      </c>
      <c r="H20416" t="s">
        <v>93</v>
      </c>
    </row>
    <row r="20417" spans="1:8" x14ac:dyDescent="0.25">
      <c r="A20417" t="s">
        <v>570</v>
      </c>
      <c r="B20417" t="s">
        <v>14485</v>
      </c>
      <c r="C20417" t="s">
        <v>89</v>
      </c>
      <c r="D20417" t="s">
        <v>14486</v>
      </c>
      <c r="E20417" t="s">
        <v>14487</v>
      </c>
      <c r="F20417" t="s">
        <v>89</v>
      </c>
      <c r="G20417" t="s">
        <v>89</v>
      </c>
      <c r="H20417" t="s">
        <v>93</v>
      </c>
    </row>
    <row r="20418" spans="1:8" x14ac:dyDescent="0.25">
      <c r="A20418" t="s">
        <v>570</v>
      </c>
      <c r="B20418" t="s">
        <v>6864</v>
      </c>
      <c r="C20418" t="s">
        <v>89</v>
      </c>
      <c r="D20418" t="s">
        <v>14488</v>
      </c>
      <c r="E20418" t="s">
        <v>3424</v>
      </c>
      <c r="F20418" t="s">
        <v>89</v>
      </c>
      <c r="G20418" t="s">
        <v>89</v>
      </c>
      <c r="H20418" t="s">
        <v>93</v>
      </c>
    </row>
    <row r="20419" spans="1:8" x14ac:dyDescent="0.25">
      <c r="A20419" t="s">
        <v>570</v>
      </c>
      <c r="B20419" t="s">
        <v>14489</v>
      </c>
      <c r="C20419" t="s">
        <v>89</v>
      </c>
      <c r="D20419" t="s">
        <v>14490</v>
      </c>
      <c r="E20419" t="s">
        <v>14491</v>
      </c>
      <c r="F20419" t="s">
        <v>89</v>
      </c>
      <c r="G20419" t="s">
        <v>89</v>
      </c>
      <c r="H20419" t="s">
        <v>93</v>
      </c>
    </row>
    <row r="20420" spans="1:8" x14ac:dyDescent="0.25">
      <c r="A20420" t="s">
        <v>570</v>
      </c>
      <c r="B20420" t="s">
        <v>14492</v>
      </c>
      <c r="C20420" t="s">
        <v>89</v>
      </c>
      <c r="D20420" t="s">
        <v>14493</v>
      </c>
      <c r="E20420" t="s">
        <v>14494</v>
      </c>
      <c r="F20420" t="s">
        <v>89</v>
      </c>
      <c r="G20420" t="s">
        <v>89</v>
      </c>
      <c r="H20420" t="s">
        <v>93</v>
      </c>
    </row>
    <row r="20421" spans="1:8" x14ac:dyDescent="0.25">
      <c r="A20421" t="s">
        <v>570</v>
      </c>
      <c r="B20421" t="s">
        <v>10110</v>
      </c>
      <c r="C20421" t="s">
        <v>89</v>
      </c>
      <c r="D20421" t="s">
        <v>14495</v>
      </c>
      <c r="E20421" t="s">
        <v>14496</v>
      </c>
      <c r="F20421" t="s">
        <v>89</v>
      </c>
      <c r="G20421" t="s">
        <v>89</v>
      </c>
      <c r="H20421" t="s">
        <v>93</v>
      </c>
    </row>
    <row r="20422" spans="1:8" x14ac:dyDescent="0.25">
      <c r="A20422" t="s">
        <v>570</v>
      </c>
      <c r="B20422" t="s">
        <v>14497</v>
      </c>
      <c r="C20422" t="s">
        <v>89</v>
      </c>
      <c r="D20422" t="s">
        <v>14498</v>
      </c>
      <c r="E20422" t="s">
        <v>14499</v>
      </c>
      <c r="F20422" t="s">
        <v>89</v>
      </c>
      <c r="G20422" t="s">
        <v>89</v>
      </c>
      <c r="H20422" t="s">
        <v>93</v>
      </c>
    </row>
    <row r="20423" spans="1:8" x14ac:dyDescent="0.25">
      <c r="A20423" t="s">
        <v>570</v>
      </c>
      <c r="B20423" t="s">
        <v>14500</v>
      </c>
      <c r="C20423" t="s">
        <v>89</v>
      </c>
      <c r="D20423" t="s">
        <v>14501</v>
      </c>
      <c r="E20423" t="s">
        <v>12183</v>
      </c>
      <c r="F20423" t="s">
        <v>89</v>
      </c>
      <c r="G20423" t="s">
        <v>89</v>
      </c>
      <c r="H20423" t="s">
        <v>93</v>
      </c>
    </row>
    <row r="20424" spans="1:8" x14ac:dyDescent="0.25">
      <c r="A20424" t="s">
        <v>570</v>
      </c>
      <c r="B20424" t="s">
        <v>14502</v>
      </c>
      <c r="C20424" t="s">
        <v>89</v>
      </c>
      <c r="D20424" t="s">
        <v>14503</v>
      </c>
      <c r="E20424" t="s">
        <v>12085</v>
      </c>
      <c r="F20424" t="s">
        <v>89</v>
      </c>
      <c r="G20424" t="s">
        <v>89</v>
      </c>
      <c r="H20424" t="s">
        <v>93</v>
      </c>
    </row>
    <row r="20425" spans="1:8" x14ac:dyDescent="0.25">
      <c r="A20425" t="s">
        <v>570</v>
      </c>
      <c r="B20425" t="s">
        <v>14504</v>
      </c>
      <c r="C20425" t="s">
        <v>89</v>
      </c>
      <c r="D20425" t="s">
        <v>14505</v>
      </c>
      <c r="E20425" t="s">
        <v>12215</v>
      </c>
      <c r="F20425" t="s">
        <v>89</v>
      </c>
      <c r="G20425" t="s">
        <v>89</v>
      </c>
      <c r="H20425" t="s">
        <v>93</v>
      </c>
    </row>
    <row r="20426" spans="1:8" x14ac:dyDescent="0.25">
      <c r="A20426" t="s">
        <v>570</v>
      </c>
      <c r="B20426" t="s">
        <v>10113</v>
      </c>
      <c r="C20426" t="s">
        <v>89</v>
      </c>
      <c r="D20426" t="s">
        <v>14618</v>
      </c>
      <c r="E20426" t="s">
        <v>14511</v>
      </c>
      <c r="F20426" t="s">
        <v>89</v>
      </c>
      <c r="G20426" t="s">
        <v>89</v>
      </c>
      <c r="H20426" t="s">
        <v>93</v>
      </c>
    </row>
    <row r="20427" spans="1:8" x14ac:dyDescent="0.25">
      <c r="A20427" t="s">
        <v>570</v>
      </c>
      <c r="B20427" t="s">
        <v>14619</v>
      </c>
      <c r="C20427" t="s">
        <v>89</v>
      </c>
      <c r="D20427" t="s">
        <v>14620</v>
      </c>
      <c r="E20427" t="s">
        <v>14491</v>
      </c>
      <c r="F20427" t="s">
        <v>89</v>
      </c>
      <c r="G20427" t="s">
        <v>89</v>
      </c>
      <c r="H20427" t="s">
        <v>93</v>
      </c>
    </row>
    <row r="20428" spans="1:8" x14ac:dyDescent="0.25">
      <c r="A20428" t="s">
        <v>570</v>
      </c>
      <c r="B20428" t="s">
        <v>14621</v>
      </c>
      <c r="C20428" t="s">
        <v>89</v>
      </c>
      <c r="D20428" t="s">
        <v>14622</v>
      </c>
      <c r="E20428" t="s">
        <v>14494</v>
      </c>
      <c r="F20428" t="s">
        <v>89</v>
      </c>
      <c r="G20428" t="s">
        <v>89</v>
      </c>
      <c r="H20428" t="s">
        <v>93</v>
      </c>
    </row>
    <row r="20429" spans="1:8" x14ac:dyDescent="0.25">
      <c r="A20429" t="s">
        <v>570</v>
      </c>
      <c r="B20429" t="s">
        <v>14623</v>
      </c>
      <c r="C20429" t="s">
        <v>89</v>
      </c>
      <c r="D20429" t="s">
        <v>14624</v>
      </c>
      <c r="E20429" t="s">
        <v>12085</v>
      </c>
      <c r="F20429" t="s">
        <v>89</v>
      </c>
      <c r="G20429" t="s">
        <v>89</v>
      </c>
      <c r="H20429" t="s">
        <v>93</v>
      </c>
    </row>
    <row r="20430" spans="1:8" x14ac:dyDescent="0.25">
      <c r="A20430" t="s">
        <v>570</v>
      </c>
      <c r="B20430" t="s">
        <v>14506</v>
      </c>
      <c r="C20430" t="s">
        <v>89</v>
      </c>
      <c r="D20430" t="s">
        <v>14507</v>
      </c>
      <c r="E20430" t="s">
        <v>14508</v>
      </c>
      <c r="F20430" t="s">
        <v>89</v>
      </c>
      <c r="G20430" t="s">
        <v>89</v>
      </c>
      <c r="H20430" t="s">
        <v>93</v>
      </c>
    </row>
    <row r="20431" spans="1:8" x14ac:dyDescent="0.25">
      <c r="A20431" t="s">
        <v>570</v>
      </c>
      <c r="B20431" t="s">
        <v>1572</v>
      </c>
      <c r="C20431" t="s">
        <v>89</v>
      </c>
      <c r="D20431" t="s">
        <v>14625</v>
      </c>
      <c r="E20431" t="s">
        <v>14626</v>
      </c>
      <c r="F20431" t="s">
        <v>89</v>
      </c>
      <c r="G20431" t="s">
        <v>89</v>
      </c>
      <c r="H20431" t="s">
        <v>93</v>
      </c>
    </row>
    <row r="20432" spans="1:8" x14ac:dyDescent="0.25">
      <c r="A20432" t="s">
        <v>570</v>
      </c>
      <c r="B20432" t="s">
        <v>4808</v>
      </c>
      <c r="C20432" t="s">
        <v>89</v>
      </c>
      <c r="D20432" t="s">
        <v>14627</v>
      </c>
      <c r="E20432" t="s">
        <v>14499</v>
      </c>
      <c r="F20432" t="s">
        <v>89</v>
      </c>
      <c r="G20432" t="s">
        <v>89</v>
      </c>
      <c r="H20432" t="s">
        <v>93</v>
      </c>
    </row>
    <row r="20433" spans="1:8" x14ac:dyDescent="0.25">
      <c r="A20433" t="s">
        <v>570</v>
      </c>
      <c r="B20433" t="s">
        <v>14509</v>
      </c>
      <c r="C20433" t="s">
        <v>89</v>
      </c>
      <c r="D20433" t="s">
        <v>14510</v>
      </c>
      <c r="E20433" t="s">
        <v>14511</v>
      </c>
      <c r="F20433" t="s">
        <v>89</v>
      </c>
      <c r="G20433" t="s">
        <v>89</v>
      </c>
      <c r="H20433" t="s">
        <v>93</v>
      </c>
    </row>
    <row r="20434" spans="1:8" x14ac:dyDescent="0.25">
      <c r="A20434" t="s">
        <v>570</v>
      </c>
      <c r="B20434" t="s">
        <v>12856</v>
      </c>
      <c r="C20434" t="s">
        <v>89</v>
      </c>
      <c r="D20434" t="s">
        <v>14512</v>
      </c>
      <c r="E20434" t="s">
        <v>12215</v>
      </c>
      <c r="F20434" t="s">
        <v>89</v>
      </c>
      <c r="G20434" t="s">
        <v>89</v>
      </c>
      <c r="H20434" t="s">
        <v>93</v>
      </c>
    </row>
    <row r="20435" spans="1:8" x14ac:dyDescent="0.25">
      <c r="A20435" t="s">
        <v>570</v>
      </c>
      <c r="B20435" t="s">
        <v>14513</v>
      </c>
      <c r="C20435" t="s">
        <v>89</v>
      </c>
      <c r="D20435" t="s">
        <v>14514</v>
      </c>
      <c r="E20435" t="s">
        <v>12215</v>
      </c>
      <c r="F20435" t="s">
        <v>89</v>
      </c>
      <c r="G20435" t="s">
        <v>89</v>
      </c>
      <c r="H20435" t="s">
        <v>93</v>
      </c>
    </row>
    <row r="20436" spans="1:8" x14ac:dyDescent="0.25">
      <c r="A20436" t="s">
        <v>570</v>
      </c>
      <c r="B20436" t="s">
        <v>14515</v>
      </c>
      <c r="C20436" t="s">
        <v>89</v>
      </c>
      <c r="D20436" t="s">
        <v>14516</v>
      </c>
      <c r="E20436" t="s">
        <v>12055</v>
      </c>
      <c r="F20436" t="s">
        <v>89</v>
      </c>
      <c r="G20436" t="s">
        <v>89</v>
      </c>
      <c r="H20436" t="s">
        <v>93</v>
      </c>
    </row>
    <row r="20437" spans="1:8" x14ac:dyDescent="0.25">
      <c r="A20437" t="s">
        <v>570</v>
      </c>
      <c r="B20437" t="s">
        <v>14517</v>
      </c>
      <c r="C20437" t="s">
        <v>89</v>
      </c>
      <c r="D20437" t="s">
        <v>14518</v>
      </c>
      <c r="E20437" t="s">
        <v>14499</v>
      </c>
      <c r="F20437" t="s">
        <v>89</v>
      </c>
      <c r="G20437" t="s">
        <v>89</v>
      </c>
      <c r="H20437" t="s">
        <v>93</v>
      </c>
    </row>
    <row r="20438" spans="1:8" x14ac:dyDescent="0.25">
      <c r="A20438" t="s">
        <v>570</v>
      </c>
      <c r="B20438" t="s">
        <v>14519</v>
      </c>
      <c r="C20438" t="s">
        <v>89</v>
      </c>
      <c r="D20438" t="s">
        <v>14520</v>
      </c>
      <c r="E20438" t="s">
        <v>12048</v>
      </c>
      <c r="F20438" t="s">
        <v>89</v>
      </c>
      <c r="G20438" t="s">
        <v>89</v>
      </c>
      <c r="H20438" t="s">
        <v>93</v>
      </c>
    </row>
    <row r="20439" spans="1:8" x14ac:dyDescent="0.25">
      <c r="A20439" t="s">
        <v>570</v>
      </c>
      <c r="B20439" t="s">
        <v>14521</v>
      </c>
      <c r="C20439" t="s">
        <v>89</v>
      </c>
      <c r="D20439" t="s">
        <v>14522</v>
      </c>
      <c r="E20439" t="s">
        <v>14523</v>
      </c>
      <c r="F20439" t="s">
        <v>89</v>
      </c>
      <c r="G20439" t="s">
        <v>89</v>
      </c>
      <c r="H20439" t="s">
        <v>93</v>
      </c>
    </row>
    <row r="20440" spans="1:8" x14ac:dyDescent="0.25">
      <c r="A20440" t="s">
        <v>570</v>
      </c>
      <c r="B20440" t="s">
        <v>14524</v>
      </c>
      <c r="C20440" t="s">
        <v>89</v>
      </c>
      <c r="D20440" t="s">
        <v>14525</v>
      </c>
      <c r="E20440" t="s">
        <v>14523</v>
      </c>
      <c r="F20440" t="s">
        <v>89</v>
      </c>
      <c r="G20440" t="s">
        <v>89</v>
      </c>
      <c r="H20440" t="s">
        <v>93</v>
      </c>
    </row>
    <row r="20441" spans="1:8" x14ac:dyDescent="0.25">
      <c r="A20441" t="s">
        <v>570</v>
      </c>
      <c r="B20441" t="s">
        <v>14526</v>
      </c>
      <c r="C20441" t="s">
        <v>89</v>
      </c>
      <c r="D20441" t="s">
        <v>14527</v>
      </c>
      <c r="E20441" t="s">
        <v>14528</v>
      </c>
      <c r="F20441" t="s">
        <v>89</v>
      </c>
      <c r="G20441" t="s">
        <v>89</v>
      </c>
      <c r="H20441" t="s">
        <v>93</v>
      </c>
    </row>
    <row r="20442" spans="1:8" x14ac:dyDescent="0.25">
      <c r="A20442" t="s">
        <v>570</v>
      </c>
      <c r="B20442" t="s">
        <v>14529</v>
      </c>
      <c r="C20442" t="s">
        <v>89</v>
      </c>
      <c r="D20442" t="s">
        <v>14530</v>
      </c>
      <c r="E20442" t="s">
        <v>12085</v>
      </c>
      <c r="F20442" t="s">
        <v>89</v>
      </c>
      <c r="G20442" t="s">
        <v>89</v>
      </c>
      <c r="H20442" t="s">
        <v>93</v>
      </c>
    </row>
    <row r="20443" spans="1:8" x14ac:dyDescent="0.25">
      <c r="A20443" t="s">
        <v>570</v>
      </c>
      <c r="B20443" t="s">
        <v>14531</v>
      </c>
      <c r="C20443" t="s">
        <v>89</v>
      </c>
      <c r="D20443" t="s">
        <v>14532</v>
      </c>
      <c r="E20443" t="s">
        <v>14499</v>
      </c>
      <c r="F20443" t="s">
        <v>89</v>
      </c>
      <c r="G20443" t="s">
        <v>89</v>
      </c>
      <c r="H20443" t="s">
        <v>93</v>
      </c>
    </row>
    <row r="20444" spans="1:8" x14ac:dyDescent="0.25">
      <c r="A20444" t="s">
        <v>570</v>
      </c>
      <c r="B20444" t="s">
        <v>14628</v>
      </c>
      <c r="C20444" t="s">
        <v>89</v>
      </c>
      <c r="D20444" t="s">
        <v>14518</v>
      </c>
      <c r="E20444" t="s">
        <v>4073</v>
      </c>
      <c r="F20444" t="s">
        <v>89</v>
      </c>
      <c r="G20444" t="s">
        <v>89</v>
      </c>
      <c r="H20444" t="s">
        <v>93</v>
      </c>
    </row>
    <row r="20445" spans="1:8" x14ac:dyDescent="0.25">
      <c r="A20445" t="s">
        <v>570</v>
      </c>
      <c r="B20445" t="s">
        <v>2193</v>
      </c>
      <c r="C20445" t="s">
        <v>89</v>
      </c>
      <c r="D20445" t="s">
        <v>14533</v>
      </c>
      <c r="E20445" t="s">
        <v>14534</v>
      </c>
      <c r="F20445" t="s">
        <v>89</v>
      </c>
      <c r="G20445" t="s">
        <v>89</v>
      </c>
      <c r="H20445" t="s">
        <v>93</v>
      </c>
    </row>
    <row r="20446" spans="1:8" x14ac:dyDescent="0.25">
      <c r="A20446" t="s">
        <v>570</v>
      </c>
      <c r="B20446" t="s">
        <v>12472</v>
      </c>
      <c r="C20446" t="s">
        <v>89</v>
      </c>
      <c r="D20446" t="s">
        <v>14629</v>
      </c>
      <c r="E20446" t="s">
        <v>8644</v>
      </c>
      <c r="F20446" t="s">
        <v>89</v>
      </c>
      <c r="G20446" t="s">
        <v>89</v>
      </c>
      <c r="H20446" t="s">
        <v>93</v>
      </c>
    </row>
    <row r="20447" spans="1:8" x14ac:dyDescent="0.25">
      <c r="A20447" t="s">
        <v>570</v>
      </c>
      <c r="B20447" t="s">
        <v>2287</v>
      </c>
      <c r="C20447" t="s">
        <v>89</v>
      </c>
      <c r="D20447" t="s">
        <v>14537</v>
      </c>
      <c r="E20447" t="s">
        <v>10307</v>
      </c>
      <c r="F20447" t="s">
        <v>89</v>
      </c>
      <c r="G20447" t="s">
        <v>89</v>
      </c>
      <c r="H20447" t="s">
        <v>93</v>
      </c>
    </row>
    <row r="20448" spans="1:8" x14ac:dyDescent="0.25">
      <c r="A20448" t="s">
        <v>570</v>
      </c>
      <c r="B20448" t="s">
        <v>14538</v>
      </c>
      <c r="C20448" t="s">
        <v>89</v>
      </c>
      <c r="D20448" t="s">
        <v>14539</v>
      </c>
      <c r="E20448" t="s">
        <v>14534</v>
      </c>
      <c r="F20448" t="s">
        <v>89</v>
      </c>
      <c r="G20448" t="s">
        <v>89</v>
      </c>
      <c r="H20448" t="s">
        <v>93</v>
      </c>
    </row>
    <row r="20449" spans="1:8" x14ac:dyDescent="0.25">
      <c r="A20449" t="s">
        <v>570</v>
      </c>
      <c r="B20449" t="s">
        <v>2189</v>
      </c>
      <c r="C20449" t="s">
        <v>89</v>
      </c>
      <c r="D20449" t="s">
        <v>14540</v>
      </c>
      <c r="E20449" t="s">
        <v>12055</v>
      </c>
      <c r="F20449" t="s">
        <v>89</v>
      </c>
      <c r="G20449" t="s">
        <v>89</v>
      </c>
      <c r="H20449" t="s">
        <v>93</v>
      </c>
    </row>
    <row r="20450" spans="1:8" x14ac:dyDescent="0.25">
      <c r="A20450" t="s">
        <v>570</v>
      </c>
      <c r="B20450" t="s">
        <v>14541</v>
      </c>
      <c r="C20450" t="s">
        <v>89</v>
      </c>
      <c r="D20450" t="s">
        <v>14542</v>
      </c>
      <c r="E20450" t="s">
        <v>10295</v>
      </c>
      <c r="F20450" t="s">
        <v>89</v>
      </c>
      <c r="G20450" t="s">
        <v>89</v>
      </c>
      <c r="H20450" t="s">
        <v>93</v>
      </c>
    </row>
    <row r="20451" spans="1:8" x14ac:dyDescent="0.25">
      <c r="A20451" t="s">
        <v>570</v>
      </c>
      <c r="B20451" t="s">
        <v>14543</v>
      </c>
      <c r="C20451" t="s">
        <v>89</v>
      </c>
      <c r="D20451" t="s">
        <v>14544</v>
      </c>
      <c r="E20451" t="s">
        <v>4073</v>
      </c>
      <c r="F20451" t="s">
        <v>89</v>
      </c>
      <c r="G20451" t="s">
        <v>89</v>
      </c>
      <c r="H20451" t="s">
        <v>93</v>
      </c>
    </row>
    <row r="20452" spans="1:8" x14ac:dyDescent="0.25">
      <c r="A20452" t="s">
        <v>570</v>
      </c>
      <c r="B20452" t="s">
        <v>14545</v>
      </c>
      <c r="C20452" t="s">
        <v>89</v>
      </c>
      <c r="D20452" t="s">
        <v>14546</v>
      </c>
      <c r="E20452" t="s">
        <v>14547</v>
      </c>
      <c r="F20452" t="s">
        <v>89</v>
      </c>
      <c r="G20452" t="s">
        <v>89</v>
      </c>
      <c r="H20452" t="s">
        <v>93</v>
      </c>
    </row>
    <row r="20453" spans="1:8" x14ac:dyDescent="0.25">
      <c r="A20453" t="s">
        <v>570</v>
      </c>
      <c r="B20453" t="s">
        <v>1660</v>
      </c>
      <c r="C20453" t="s">
        <v>89</v>
      </c>
      <c r="D20453" t="s">
        <v>14630</v>
      </c>
      <c r="E20453" t="s">
        <v>8644</v>
      </c>
      <c r="F20453" t="s">
        <v>89</v>
      </c>
      <c r="G20453" t="s">
        <v>89</v>
      </c>
      <c r="H20453" t="s">
        <v>93</v>
      </c>
    </row>
    <row r="20454" spans="1:8" x14ac:dyDescent="0.25">
      <c r="A20454" t="s">
        <v>570</v>
      </c>
      <c r="B20454" t="s">
        <v>12205</v>
      </c>
      <c r="C20454" t="s">
        <v>89</v>
      </c>
      <c r="D20454" t="s">
        <v>14548</v>
      </c>
      <c r="E20454" t="s">
        <v>2222</v>
      </c>
      <c r="F20454" t="s">
        <v>89</v>
      </c>
      <c r="G20454" t="s">
        <v>89</v>
      </c>
      <c r="H20454" t="s">
        <v>93</v>
      </c>
    </row>
    <row r="20455" spans="1:8" x14ac:dyDescent="0.25">
      <c r="A20455" t="s">
        <v>570</v>
      </c>
      <c r="B20455" t="s">
        <v>14549</v>
      </c>
      <c r="C20455" t="s">
        <v>89</v>
      </c>
      <c r="D20455" t="s">
        <v>14550</v>
      </c>
      <c r="E20455" t="s">
        <v>1493</v>
      </c>
      <c r="F20455" t="s">
        <v>89</v>
      </c>
      <c r="G20455" t="s">
        <v>89</v>
      </c>
      <c r="H20455" t="s">
        <v>93</v>
      </c>
    </row>
    <row r="20456" spans="1:8" x14ac:dyDescent="0.25">
      <c r="A20456" t="s">
        <v>570</v>
      </c>
      <c r="B20456" t="s">
        <v>14551</v>
      </c>
      <c r="C20456" t="s">
        <v>89</v>
      </c>
      <c r="D20456" t="s">
        <v>14552</v>
      </c>
      <c r="E20456" t="s">
        <v>2222</v>
      </c>
      <c r="F20456" t="s">
        <v>89</v>
      </c>
      <c r="G20456" t="s">
        <v>89</v>
      </c>
      <c r="H20456" t="s">
        <v>93</v>
      </c>
    </row>
    <row r="20457" spans="1:8" x14ac:dyDescent="0.25">
      <c r="A20457" t="s">
        <v>570</v>
      </c>
      <c r="B20457" t="s">
        <v>14553</v>
      </c>
      <c r="C20457" t="s">
        <v>89</v>
      </c>
      <c r="D20457" t="s">
        <v>14554</v>
      </c>
      <c r="E20457" t="s">
        <v>8490</v>
      </c>
      <c r="F20457" t="s">
        <v>89</v>
      </c>
      <c r="G20457" t="s">
        <v>89</v>
      </c>
      <c r="H20457" t="s">
        <v>93</v>
      </c>
    </row>
    <row r="20458" spans="1:8" x14ac:dyDescent="0.25">
      <c r="A20458" t="s">
        <v>570</v>
      </c>
      <c r="B20458" t="s">
        <v>14631</v>
      </c>
      <c r="C20458" t="s">
        <v>89</v>
      </c>
      <c r="D20458" t="s">
        <v>14632</v>
      </c>
      <c r="E20458" t="s">
        <v>8490</v>
      </c>
      <c r="F20458" t="s">
        <v>89</v>
      </c>
      <c r="G20458" t="s">
        <v>89</v>
      </c>
      <c r="H20458" t="s">
        <v>93</v>
      </c>
    </row>
    <row r="20459" spans="1:8" x14ac:dyDescent="0.25">
      <c r="A20459" t="s">
        <v>570</v>
      </c>
      <c r="B20459" t="s">
        <v>14555</v>
      </c>
      <c r="C20459" t="s">
        <v>89</v>
      </c>
      <c r="D20459" t="s">
        <v>14556</v>
      </c>
      <c r="E20459" t="s">
        <v>8490</v>
      </c>
      <c r="F20459" t="s">
        <v>89</v>
      </c>
      <c r="G20459" t="s">
        <v>89</v>
      </c>
      <c r="H20459" t="s">
        <v>93</v>
      </c>
    </row>
    <row r="20460" spans="1:8" x14ac:dyDescent="0.25">
      <c r="A20460" t="s">
        <v>570</v>
      </c>
      <c r="B20460" t="s">
        <v>14557</v>
      </c>
      <c r="C20460" t="s">
        <v>89</v>
      </c>
      <c r="D20460" t="s">
        <v>14558</v>
      </c>
      <c r="E20460" t="s">
        <v>1493</v>
      </c>
      <c r="F20460" t="s">
        <v>89</v>
      </c>
      <c r="G20460" t="s">
        <v>89</v>
      </c>
      <c r="H20460" t="s">
        <v>93</v>
      </c>
    </row>
    <row r="20461" spans="1:8" x14ac:dyDescent="0.25">
      <c r="A20461" t="s">
        <v>570</v>
      </c>
      <c r="B20461" t="s">
        <v>14559</v>
      </c>
      <c r="C20461" t="s">
        <v>89</v>
      </c>
      <c r="D20461" t="s">
        <v>14560</v>
      </c>
      <c r="E20461" t="s">
        <v>1493</v>
      </c>
      <c r="F20461" t="s">
        <v>89</v>
      </c>
      <c r="G20461" t="s">
        <v>89</v>
      </c>
      <c r="H20461" t="s">
        <v>93</v>
      </c>
    </row>
    <row r="20462" spans="1:8" x14ac:dyDescent="0.25">
      <c r="A20462" t="s">
        <v>570</v>
      </c>
      <c r="B20462" t="s">
        <v>7010</v>
      </c>
      <c r="C20462" t="s">
        <v>89</v>
      </c>
      <c r="D20462" t="s">
        <v>14561</v>
      </c>
      <c r="E20462" t="s">
        <v>2222</v>
      </c>
      <c r="F20462" t="s">
        <v>89</v>
      </c>
      <c r="G20462" t="s">
        <v>89</v>
      </c>
      <c r="H20462" t="s">
        <v>93</v>
      </c>
    </row>
    <row r="20463" spans="1:8" x14ac:dyDescent="0.25">
      <c r="A20463" t="s">
        <v>570</v>
      </c>
      <c r="B20463" t="s">
        <v>12214</v>
      </c>
      <c r="C20463" t="s">
        <v>89</v>
      </c>
      <c r="D20463" t="s">
        <v>14562</v>
      </c>
      <c r="E20463" t="s">
        <v>8490</v>
      </c>
      <c r="F20463" t="s">
        <v>89</v>
      </c>
      <c r="G20463" t="s">
        <v>89</v>
      </c>
      <c r="H20463" t="s">
        <v>93</v>
      </c>
    </row>
    <row r="20464" spans="1:8" x14ac:dyDescent="0.25">
      <c r="A20464" t="s">
        <v>570</v>
      </c>
      <c r="B20464" t="s">
        <v>14563</v>
      </c>
      <c r="C20464" t="s">
        <v>89</v>
      </c>
      <c r="D20464" t="s">
        <v>14564</v>
      </c>
      <c r="E20464" t="s">
        <v>1493</v>
      </c>
      <c r="F20464" t="s">
        <v>89</v>
      </c>
      <c r="G20464" t="s">
        <v>89</v>
      </c>
      <c r="H20464" t="s">
        <v>93</v>
      </c>
    </row>
    <row r="20465" spans="1:8" x14ac:dyDescent="0.25">
      <c r="A20465" t="s">
        <v>570</v>
      </c>
      <c r="B20465" t="s">
        <v>14565</v>
      </c>
      <c r="C20465" t="s">
        <v>89</v>
      </c>
      <c r="D20465" t="s">
        <v>14566</v>
      </c>
      <c r="E20465" t="s">
        <v>1493</v>
      </c>
      <c r="F20465" t="s">
        <v>89</v>
      </c>
      <c r="G20465" t="s">
        <v>89</v>
      </c>
      <c r="H20465" t="s">
        <v>93</v>
      </c>
    </row>
    <row r="20466" spans="1:8" x14ac:dyDescent="0.25">
      <c r="A20466" t="s">
        <v>570</v>
      </c>
      <c r="B20466" t="s">
        <v>14569</v>
      </c>
      <c r="C20466" t="s">
        <v>89</v>
      </c>
      <c r="D20466" t="s">
        <v>14570</v>
      </c>
      <c r="E20466" t="s">
        <v>1493</v>
      </c>
      <c r="F20466" t="s">
        <v>89</v>
      </c>
      <c r="G20466" t="s">
        <v>89</v>
      </c>
      <c r="H20466" t="s">
        <v>93</v>
      </c>
    </row>
    <row r="20467" spans="1:8" x14ac:dyDescent="0.25">
      <c r="A20467" t="s">
        <v>570</v>
      </c>
      <c r="B20467" t="s">
        <v>14571</v>
      </c>
      <c r="C20467" t="s">
        <v>89</v>
      </c>
      <c r="D20467" t="s">
        <v>14572</v>
      </c>
      <c r="E20467" t="s">
        <v>2222</v>
      </c>
      <c r="F20467" t="s">
        <v>89</v>
      </c>
      <c r="G20467" t="s">
        <v>89</v>
      </c>
      <c r="H20467" t="s">
        <v>93</v>
      </c>
    </row>
    <row r="20468" spans="1:8" x14ac:dyDescent="0.25">
      <c r="A20468" t="s">
        <v>570</v>
      </c>
      <c r="B20468" t="s">
        <v>14573</v>
      </c>
      <c r="C20468" t="s">
        <v>89</v>
      </c>
      <c r="D20468" t="s">
        <v>14574</v>
      </c>
      <c r="E20468" t="s">
        <v>8490</v>
      </c>
      <c r="F20468" t="s">
        <v>89</v>
      </c>
      <c r="G20468" t="s">
        <v>89</v>
      </c>
      <c r="H20468" t="s">
        <v>93</v>
      </c>
    </row>
    <row r="20469" spans="1:8" x14ac:dyDescent="0.25">
      <c r="A20469" t="s">
        <v>570</v>
      </c>
      <c r="B20469" t="s">
        <v>14575</v>
      </c>
      <c r="C20469" t="s">
        <v>89</v>
      </c>
      <c r="D20469" t="s">
        <v>14576</v>
      </c>
      <c r="E20469" t="s">
        <v>8490</v>
      </c>
      <c r="F20469" t="s">
        <v>89</v>
      </c>
      <c r="G20469" t="s">
        <v>89</v>
      </c>
      <c r="H20469" t="s">
        <v>93</v>
      </c>
    </row>
    <row r="20470" spans="1:8" x14ac:dyDescent="0.25">
      <c r="A20470" t="s">
        <v>570</v>
      </c>
      <c r="B20470" t="s">
        <v>12177</v>
      </c>
      <c r="C20470" t="s">
        <v>89</v>
      </c>
      <c r="D20470" t="s">
        <v>14548</v>
      </c>
      <c r="E20470" t="s">
        <v>14590</v>
      </c>
      <c r="F20470" t="s">
        <v>89</v>
      </c>
      <c r="G20470" t="s">
        <v>89</v>
      </c>
      <c r="H20470" t="s">
        <v>93</v>
      </c>
    </row>
    <row r="20471" spans="1:8" x14ac:dyDescent="0.25">
      <c r="A20471" t="s">
        <v>570</v>
      </c>
      <c r="B20471" t="s">
        <v>14591</v>
      </c>
      <c r="C20471" t="s">
        <v>89</v>
      </c>
      <c r="D20471" t="s">
        <v>14576</v>
      </c>
      <c r="E20471" t="s">
        <v>10881</v>
      </c>
      <c r="F20471" t="s">
        <v>89</v>
      </c>
      <c r="G20471" t="s">
        <v>89</v>
      </c>
      <c r="H20471" t="s">
        <v>93</v>
      </c>
    </row>
    <row r="20472" spans="1:8" x14ac:dyDescent="0.25">
      <c r="A20472" t="s">
        <v>570</v>
      </c>
      <c r="B20472" t="s">
        <v>14592</v>
      </c>
      <c r="C20472" t="s">
        <v>89</v>
      </c>
      <c r="D20472" t="s">
        <v>14550</v>
      </c>
      <c r="E20472" t="s">
        <v>1625</v>
      </c>
      <c r="F20472" t="s">
        <v>89</v>
      </c>
      <c r="G20472" t="s">
        <v>89</v>
      </c>
      <c r="H20472" t="s">
        <v>93</v>
      </c>
    </row>
    <row r="20473" spans="1:8" x14ac:dyDescent="0.25">
      <c r="A20473" t="s">
        <v>570</v>
      </c>
      <c r="B20473" t="s">
        <v>14593</v>
      </c>
      <c r="C20473" t="s">
        <v>89</v>
      </c>
      <c r="D20473" t="s">
        <v>14552</v>
      </c>
      <c r="E20473" t="s">
        <v>14590</v>
      </c>
      <c r="F20473" t="s">
        <v>89</v>
      </c>
      <c r="G20473" t="s">
        <v>89</v>
      </c>
      <c r="H20473" t="s">
        <v>93</v>
      </c>
    </row>
    <row r="20474" spans="1:8" x14ac:dyDescent="0.25">
      <c r="A20474" t="s">
        <v>570</v>
      </c>
      <c r="B20474" t="s">
        <v>14594</v>
      </c>
      <c r="C20474" t="s">
        <v>89</v>
      </c>
      <c r="D20474" t="s">
        <v>14554</v>
      </c>
      <c r="E20474" t="s">
        <v>10881</v>
      </c>
      <c r="F20474" t="s">
        <v>89</v>
      </c>
      <c r="G20474" t="s">
        <v>89</v>
      </c>
      <c r="H20474" t="s">
        <v>93</v>
      </c>
    </row>
    <row r="20475" spans="1:8" x14ac:dyDescent="0.25">
      <c r="A20475" t="s">
        <v>570</v>
      </c>
      <c r="B20475" t="s">
        <v>14633</v>
      </c>
      <c r="C20475" t="s">
        <v>89</v>
      </c>
      <c r="D20475" t="s">
        <v>14632</v>
      </c>
      <c r="E20475" t="s">
        <v>10881</v>
      </c>
      <c r="F20475" t="s">
        <v>89</v>
      </c>
      <c r="G20475" t="s">
        <v>89</v>
      </c>
      <c r="H20475" t="s">
        <v>93</v>
      </c>
    </row>
    <row r="20476" spans="1:8" x14ac:dyDescent="0.25">
      <c r="A20476" t="s">
        <v>570</v>
      </c>
      <c r="B20476" t="s">
        <v>14595</v>
      </c>
      <c r="C20476" t="s">
        <v>89</v>
      </c>
      <c r="D20476" t="s">
        <v>14556</v>
      </c>
      <c r="E20476" t="s">
        <v>10881</v>
      </c>
      <c r="F20476" t="s">
        <v>89</v>
      </c>
      <c r="G20476" t="s">
        <v>89</v>
      </c>
      <c r="H20476" t="s">
        <v>93</v>
      </c>
    </row>
    <row r="20477" spans="1:8" x14ac:dyDescent="0.25">
      <c r="A20477" t="s">
        <v>570</v>
      </c>
      <c r="B20477" t="s">
        <v>14596</v>
      </c>
      <c r="C20477" t="s">
        <v>89</v>
      </c>
      <c r="D20477" t="s">
        <v>14558</v>
      </c>
      <c r="E20477" t="s">
        <v>1625</v>
      </c>
      <c r="F20477" t="s">
        <v>89</v>
      </c>
      <c r="G20477" t="s">
        <v>89</v>
      </c>
      <c r="H20477" t="s">
        <v>93</v>
      </c>
    </row>
    <row r="20478" spans="1:8" x14ac:dyDescent="0.25">
      <c r="A20478" t="s">
        <v>570</v>
      </c>
      <c r="B20478" t="s">
        <v>14597</v>
      </c>
      <c r="C20478" t="s">
        <v>89</v>
      </c>
      <c r="D20478" t="s">
        <v>14560</v>
      </c>
      <c r="E20478" t="s">
        <v>1625</v>
      </c>
      <c r="F20478" t="s">
        <v>89</v>
      </c>
      <c r="G20478" t="s">
        <v>89</v>
      </c>
      <c r="H20478" t="s">
        <v>93</v>
      </c>
    </row>
    <row r="20479" spans="1:8" x14ac:dyDescent="0.25">
      <c r="A20479" t="s">
        <v>570</v>
      </c>
      <c r="B20479" t="s">
        <v>6983</v>
      </c>
      <c r="C20479" t="s">
        <v>89</v>
      </c>
      <c r="D20479" t="s">
        <v>14561</v>
      </c>
      <c r="E20479" t="s">
        <v>14590</v>
      </c>
      <c r="F20479" t="s">
        <v>89</v>
      </c>
      <c r="G20479" t="s">
        <v>89</v>
      </c>
      <c r="H20479" t="s">
        <v>93</v>
      </c>
    </row>
    <row r="20480" spans="1:8" x14ac:dyDescent="0.25">
      <c r="A20480" t="s">
        <v>570</v>
      </c>
      <c r="B20480" t="s">
        <v>12188</v>
      </c>
      <c r="C20480" t="s">
        <v>89</v>
      </c>
      <c r="D20480" t="s">
        <v>14562</v>
      </c>
      <c r="E20480" t="s">
        <v>10881</v>
      </c>
      <c r="F20480" t="s">
        <v>89</v>
      </c>
      <c r="G20480" t="s">
        <v>89</v>
      </c>
      <c r="H20480" t="s">
        <v>93</v>
      </c>
    </row>
    <row r="20481" spans="1:8" x14ac:dyDescent="0.25">
      <c r="A20481" t="s">
        <v>570</v>
      </c>
      <c r="B20481" t="s">
        <v>14598</v>
      </c>
      <c r="C20481" t="s">
        <v>89</v>
      </c>
      <c r="D20481" t="s">
        <v>14564</v>
      </c>
      <c r="E20481" t="s">
        <v>1625</v>
      </c>
      <c r="F20481" t="s">
        <v>89</v>
      </c>
      <c r="G20481" t="s">
        <v>89</v>
      </c>
      <c r="H20481" t="s">
        <v>93</v>
      </c>
    </row>
    <row r="20482" spans="1:8" x14ac:dyDescent="0.25">
      <c r="A20482" t="s">
        <v>570</v>
      </c>
      <c r="B20482" t="s">
        <v>14599</v>
      </c>
      <c r="C20482" t="s">
        <v>89</v>
      </c>
      <c r="D20482" t="s">
        <v>14566</v>
      </c>
      <c r="E20482" t="s">
        <v>1625</v>
      </c>
      <c r="F20482" t="s">
        <v>89</v>
      </c>
      <c r="G20482" t="s">
        <v>89</v>
      </c>
      <c r="H20482" t="s">
        <v>93</v>
      </c>
    </row>
    <row r="20483" spans="1:8" x14ac:dyDescent="0.25">
      <c r="A20483" t="s">
        <v>570</v>
      </c>
      <c r="B20483" t="s">
        <v>14601</v>
      </c>
      <c r="C20483" t="s">
        <v>89</v>
      </c>
      <c r="D20483" t="s">
        <v>14570</v>
      </c>
      <c r="E20483" t="s">
        <v>1625</v>
      </c>
      <c r="F20483" t="s">
        <v>89</v>
      </c>
      <c r="G20483" t="s">
        <v>89</v>
      </c>
      <c r="H20483" t="s">
        <v>93</v>
      </c>
    </row>
    <row r="20484" spans="1:8" x14ac:dyDescent="0.25">
      <c r="A20484" t="s">
        <v>570</v>
      </c>
      <c r="B20484" t="s">
        <v>14602</v>
      </c>
      <c r="C20484" t="s">
        <v>89</v>
      </c>
      <c r="D20484" t="s">
        <v>14572</v>
      </c>
      <c r="E20484" t="s">
        <v>14590</v>
      </c>
      <c r="F20484" t="s">
        <v>89</v>
      </c>
      <c r="G20484" t="s">
        <v>89</v>
      </c>
      <c r="H20484" t="s">
        <v>93</v>
      </c>
    </row>
    <row r="20485" spans="1:8" x14ac:dyDescent="0.25">
      <c r="A20485" t="s">
        <v>570</v>
      </c>
      <c r="B20485" t="s">
        <v>14603</v>
      </c>
      <c r="C20485" t="s">
        <v>89</v>
      </c>
      <c r="D20485" t="s">
        <v>14574</v>
      </c>
      <c r="E20485" t="s">
        <v>10881</v>
      </c>
      <c r="F20485" t="s">
        <v>89</v>
      </c>
      <c r="G20485" t="s">
        <v>89</v>
      </c>
      <c r="H20485" t="s">
        <v>93</v>
      </c>
    </row>
    <row r="20486" spans="1:8" x14ac:dyDescent="0.25">
      <c r="A20486" t="s">
        <v>570</v>
      </c>
      <c r="B20486" t="s">
        <v>14634</v>
      </c>
      <c r="C20486" t="s">
        <v>89</v>
      </c>
      <c r="D20486" t="s">
        <v>14548</v>
      </c>
      <c r="E20486" t="s">
        <v>14635</v>
      </c>
      <c r="F20486" t="s">
        <v>89</v>
      </c>
      <c r="G20486" t="s">
        <v>89</v>
      </c>
      <c r="H20486" t="s">
        <v>93</v>
      </c>
    </row>
    <row r="20487" spans="1:8" x14ac:dyDescent="0.25">
      <c r="A20487" t="s">
        <v>570</v>
      </c>
      <c r="B20487" t="s">
        <v>14636</v>
      </c>
      <c r="C20487" t="s">
        <v>89</v>
      </c>
      <c r="D20487" t="s">
        <v>14552</v>
      </c>
      <c r="E20487" t="s">
        <v>14635</v>
      </c>
      <c r="F20487" t="s">
        <v>89</v>
      </c>
      <c r="G20487" t="s">
        <v>89</v>
      </c>
      <c r="H20487" t="s">
        <v>93</v>
      </c>
    </row>
    <row r="20488" spans="1:8" x14ac:dyDescent="0.25">
      <c r="A20488" t="s">
        <v>570</v>
      </c>
      <c r="B20488" t="s">
        <v>14637</v>
      </c>
      <c r="C20488" t="s">
        <v>89</v>
      </c>
      <c r="D20488" t="s">
        <v>14554</v>
      </c>
      <c r="E20488" t="s">
        <v>14638</v>
      </c>
      <c r="F20488" t="s">
        <v>89</v>
      </c>
      <c r="G20488" t="s">
        <v>89</v>
      </c>
      <c r="H20488" t="s">
        <v>93</v>
      </c>
    </row>
    <row r="20489" spans="1:8" x14ac:dyDescent="0.25">
      <c r="A20489" t="s">
        <v>570</v>
      </c>
      <c r="B20489" t="s">
        <v>14639</v>
      </c>
      <c r="C20489" t="s">
        <v>89</v>
      </c>
      <c r="D20489" t="s">
        <v>14632</v>
      </c>
      <c r="E20489" t="s">
        <v>14638</v>
      </c>
      <c r="F20489" t="s">
        <v>89</v>
      </c>
      <c r="G20489" t="s">
        <v>89</v>
      </c>
      <c r="H20489" t="s">
        <v>93</v>
      </c>
    </row>
    <row r="20490" spans="1:8" x14ac:dyDescent="0.25">
      <c r="A20490" t="s">
        <v>570</v>
      </c>
      <c r="B20490" t="s">
        <v>14640</v>
      </c>
      <c r="C20490" t="s">
        <v>89</v>
      </c>
      <c r="D20490" t="s">
        <v>14556</v>
      </c>
      <c r="E20490" t="s">
        <v>14638</v>
      </c>
      <c r="F20490" t="s">
        <v>89</v>
      </c>
      <c r="G20490" t="s">
        <v>89</v>
      </c>
      <c r="H20490" t="s">
        <v>93</v>
      </c>
    </row>
    <row r="20491" spans="1:8" x14ac:dyDescent="0.25">
      <c r="A20491" t="s">
        <v>570</v>
      </c>
      <c r="B20491" t="s">
        <v>14641</v>
      </c>
      <c r="C20491" t="s">
        <v>89</v>
      </c>
      <c r="D20491" t="s">
        <v>14558</v>
      </c>
      <c r="E20491" t="s">
        <v>10866</v>
      </c>
      <c r="F20491" t="s">
        <v>89</v>
      </c>
      <c r="G20491" t="s">
        <v>89</v>
      </c>
      <c r="H20491" t="s">
        <v>93</v>
      </c>
    </row>
    <row r="20492" spans="1:8" x14ac:dyDescent="0.25">
      <c r="A20492" t="s">
        <v>570</v>
      </c>
      <c r="B20492" t="s">
        <v>14642</v>
      </c>
      <c r="C20492" t="s">
        <v>89</v>
      </c>
      <c r="D20492" t="s">
        <v>14560</v>
      </c>
      <c r="E20492" t="s">
        <v>10866</v>
      </c>
      <c r="F20492" t="s">
        <v>89</v>
      </c>
      <c r="G20492" t="s">
        <v>89</v>
      </c>
      <c r="H20492" t="s">
        <v>93</v>
      </c>
    </row>
    <row r="20493" spans="1:8" x14ac:dyDescent="0.25">
      <c r="A20493" t="s">
        <v>570</v>
      </c>
      <c r="B20493" t="s">
        <v>14643</v>
      </c>
      <c r="C20493" t="s">
        <v>89</v>
      </c>
      <c r="D20493" t="s">
        <v>14561</v>
      </c>
      <c r="E20493" t="s">
        <v>14635</v>
      </c>
      <c r="F20493" t="s">
        <v>89</v>
      </c>
      <c r="G20493" t="s">
        <v>89</v>
      </c>
      <c r="H20493" t="s">
        <v>93</v>
      </c>
    </row>
    <row r="20494" spans="1:8" x14ac:dyDescent="0.25">
      <c r="A20494" t="s">
        <v>570</v>
      </c>
      <c r="B20494" t="s">
        <v>14644</v>
      </c>
      <c r="C20494" t="s">
        <v>89</v>
      </c>
      <c r="D20494" t="s">
        <v>14562</v>
      </c>
      <c r="E20494" t="s">
        <v>14638</v>
      </c>
      <c r="F20494" t="s">
        <v>89</v>
      </c>
      <c r="G20494" t="s">
        <v>89</v>
      </c>
      <c r="H20494" t="s">
        <v>93</v>
      </c>
    </row>
    <row r="20495" spans="1:8" x14ac:dyDescent="0.25">
      <c r="A20495" t="s">
        <v>570</v>
      </c>
      <c r="B20495" t="s">
        <v>14645</v>
      </c>
      <c r="C20495" t="s">
        <v>89</v>
      </c>
      <c r="D20495" t="s">
        <v>14564</v>
      </c>
      <c r="E20495" t="s">
        <v>10866</v>
      </c>
      <c r="F20495" t="s">
        <v>89</v>
      </c>
      <c r="G20495" t="s">
        <v>89</v>
      </c>
      <c r="H20495" t="s">
        <v>93</v>
      </c>
    </row>
    <row r="20496" spans="1:8" x14ac:dyDescent="0.25">
      <c r="A20496" t="s">
        <v>570</v>
      </c>
      <c r="B20496" t="s">
        <v>14646</v>
      </c>
      <c r="C20496" t="s">
        <v>89</v>
      </c>
      <c r="D20496" t="s">
        <v>14566</v>
      </c>
      <c r="E20496" t="s">
        <v>10866</v>
      </c>
      <c r="F20496" t="s">
        <v>89</v>
      </c>
      <c r="G20496" t="s">
        <v>89</v>
      </c>
      <c r="H20496" t="s">
        <v>93</v>
      </c>
    </row>
    <row r="20497" spans="1:8" x14ac:dyDescent="0.25">
      <c r="A20497" t="s">
        <v>570</v>
      </c>
      <c r="B20497" t="s">
        <v>14647</v>
      </c>
      <c r="C20497" t="s">
        <v>89</v>
      </c>
      <c r="D20497" t="s">
        <v>14570</v>
      </c>
      <c r="E20497" t="s">
        <v>10866</v>
      </c>
      <c r="F20497" t="s">
        <v>89</v>
      </c>
      <c r="G20497" t="s">
        <v>89</v>
      </c>
      <c r="H20497" t="s">
        <v>93</v>
      </c>
    </row>
    <row r="20498" spans="1:8" x14ac:dyDescent="0.25">
      <c r="A20498" t="s">
        <v>570</v>
      </c>
      <c r="B20498" t="s">
        <v>14648</v>
      </c>
      <c r="C20498" t="s">
        <v>89</v>
      </c>
      <c r="D20498" t="s">
        <v>14572</v>
      </c>
      <c r="E20498" t="s">
        <v>14635</v>
      </c>
      <c r="F20498" t="s">
        <v>89</v>
      </c>
      <c r="G20498" t="s">
        <v>89</v>
      </c>
      <c r="H20498" t="s">
        <v>93</v>
      </c>
    </row>
    <row r="20499" spans="1:8" x14ac:dyDescent="0.25">
      <c r="A20499" t="s">
        <v>570</v>
      </c>
      <c r="B20499" t="s">
        <v>14649</v>
      </c>
      <c r="C20499" t="s">
        <v>89</v>
      </c>
      <c r="D20499" t="s">
        <v>14574</v>
      </c>
      <c r="E20499" t="s">
        <v>14638</v>
      </c>
      <c r="F20499" t="s">
        <v>89</v>
      </c>
      <c r="G20499" t="s">
        <v>89</v>
      </c>
      <c r="H20499" t="s">
        <v>93</v>
      </c>
    </row>
    <row r="20500" spans="1:8" x14ac:dyDescent="0.25">
      <c r="A20500" t="s">
        <v>570</v>
      </c>
      <c r="B20500" t="s">
        <v>14650</v>
      </c>
      <c r="C20500" t="s">
        <v>89</v>
      </c>
      <c r="D20500" t="s">
        <v>14576</v>
      </c>
      <c r="E20500" t="s">
        <v>14638</v>
      </c>
      <c r="F20500" t="s">
        <v>89</v>
      </c>
      <c r="G20500" t="s">
        <v>89</v>
      </c>
      <c r="H20500" t="s">
        <v>93</v>
      </c>
    </row>
    <row r="20501" spans="1:8" x14ac:dyDescent="0.25">
      <c r="A20501" t="s">
        <v>570</v>
      </c>
      <c r="B20501" t="s">
        <v>14651</v>
      </c>
      <c r="C20501" t="s">
        <v>89</v>
      </c>
      <c r="D20501" t="s">
        <v>14652</v>
      </c>
      <c r="E20501" t="s">
        <v>4059</v>
      </c>
      <c r="F20501" t="s">
        <v>89</v>
      </c>
      <c r="G20501" t="s">
        <v>89</v>
      </c>
      <c r="H20501" t="s">
        <v>93</v>
      </c>
    </row>
    <row r="20502" spans="1:8" x14ac:dyDescent="0.25">
      <c r="A20502" t="s">
        <v>570</v>
      </c>
      <c r="B20502" t="s">
        <v>14653</v>
      </c>
      <c r="C20502" t="s">
        <v>89</v>
      </c>
      <c r="D20502" t="s">
        <v>14654</v>
      </c>
      <c r="E20502" t="s">
        <v>8644</v>
      </c>
      <c r="F20502" t="s">
        <v>89</v>
      </c>
      <c r="G20502" t="s">
        <v>89</v>
      </c>
      <c r="H20502" t="s">
        <v>93</v>
      </c>
    </row>
    <row r="20503" spans="1:8" x14ac:dyDescent="0.25">
      <c r="A20503" t="s">
        <v>570</v>
      </c>
      <c r="B20503" t="s">
        <v>14604</v>
      </c>
      <c r="C20503" t="s">
        <v>89</v>
      </c>
      <c r="D20503" t="s">
        <v>89</v>
      </c>
      <c r="E20503" t="s">
        <v>1119</v>
      </c>
      <c r="F20503" t="s">
        <v>89</v>
      </c>
      <c r="G20503" t="s">
        <v>89</v>
      </c>
      <c r="H20503" t="s">
        <v>93</v>
      </c>
    </row>
    <row r="20504" spans="1:8" x14ac:dyDescent="0.25">
      <c r="A20504" t="s">
        <v>570</v>
      </c>
      <c r="B20504" t="s">
        <v>3049</v>
      </c>
      <c r="C20504" t="s">
        <v>89</v>
      </c>
      <c r="D20504" t="s">
        <v>89</v>
      </c>
      <c r="E20504" t="s">
        <v>1760</v>
      </c>
      <c r="F20504" t="s">
        <v>89</v>
      </c>
      <c r="G20504" t="s">
        <v>89</v>
      </c>
      <c r="H20504" t="s">
        <v>93</v>
      </c>
    </row>
    <row r="20505" spans="1:8" x14ac:dyDescent="0.25">
      <c r="A20505" t="s">
        <v>570</v>
      </c>
      <c r="B20505" t="s">
        <v>4324</v>
      </c>
      <c r="C20505" t="s">
        <v>89</v>
      </c>
      <c r="D20505" t="s">
        <v>89</v>
      </c>
      <c r="E20505" t="s">
        <v>1367</v>
      </c>
      <c r="F20505" t="s">
        <v>89</v>
      </c>
      <c r="G20505" t="s">
        <v>89</v>
      </c>
      <c r="H20505" t="s">
        <v>93</v>
      </c>
    </row>
    <row r="20506" spans="1:8" x14ac:dyDescent="0.25">
      <c r="A20506" t="s">
        <v>570</v>
      </c>
      <c r="B20506" t="s">
        <v>1714</v>
      </c>
      <c r="C20506" t="s">
        <v>89</v>
      </c>
      <c r="D20506" t="s">
        <v>14605</v>
      </c>
      <c r="E20506" t="s">
        <v>14202</v>
      </c>
      <c r="F20506" t="s">
        <v>89</v>
      </c>
      <c r="G20506" t="s">
        <v>89</v>
      </c>
      <c r="H20506" t="s">
        <v>93</v>
      </c>
    </row>
    <row r="20507" spans="1:8" x14ac:dyDescent="0.25">
      <c r="A20507" t="s">
        <v>570</v>
      </c>
      <c r="B20507" t="s">
        <v>14606</v>
      </c>
      <c r="C20507" t="s">
        <v>89</v>
      </c>
      <c r="D20507" t="s">
        <v>89</v>
      </c>
      <c r="E20507" t="s">
        <v>2449</v>
      </c>
      <c r="F20507" t="s">
        <v>89</v>
      </c>
      <c r="G20507" t="s">
        <v>89</v>
      </c>
      <c r="H20507" t="s">
        <v>93</v>
      </c>
    </row>
    <row r="20508" spans="1:8" x14ac:dyDescent="0.25">
      <c r="A20508" t="s">
        <v>570</v>
      </c>
      <c r="B20508" t="s">
        <v>14607</v>
      </c>
      <c r="C20508" t="s">
        <v>89</v>
      </c>
      <c r="D20508" t="s">
        <v>89</v>
      </c>
      <c r="E20508" t="s">
        <v>1119</v>
      </c>
      <c r="F20508" t="s">
        <v>89</v>
      </c>
      <c r="G20508" t="s">
        <v>89</v>
      </c>
      <c r="H20508" t="s">
        <v>93</v>
      </c>
    </row>
    <row r="20509" spans="1:8" x14ac:dyDescent="0.25">
      <c r="A20509" t="s">
        <v>570</v>
      </c>
      <c r="B20509" t="s">
        <v>14608</v>
      </c>
      <c r="C20509" t="s">
        <v>89</v>
      </c>
      <c r="D20509" t="s">
        <v>89</v>
      </c>
      <c r="E20509" t="s">
        <v>1770</v>
      </c>
      <c r="F20509" t="s">
        <v>89</v>
      </c>
      <c r="G20509" t="s">
        <v>89</v>
      </c>
      <c r="H20509" t="s">
        <v>93</v>
      </c>
    </row>
    <row r="20510" spans="1:8" x14ac:dyDescent="0.25">
      <c r="A20510" t="s">
        <v>570</v>
      </c>
      <c r="B20510" t="s">
        <v>14609</v>
      </c>
      <c r="C20510" t="s">
        <v>89</v>
      </c>
      <c r="D20510" t="s">
        <v>89</v>
      </c>
      <c r="E20510" t="s">
        <v>2449</v>
      </c>
      <c r="F20510" t="s">
        <v>89</v>
      </c>
      <c r="G20510" t="s">
        <v>89</v>
      </c>
      <c r="H20510" t="s">
        <v>93</v>
      </c>
    </row>
    <row r="20511" spans="1:8" x14ac:dyDescent="0.25">
      <c r="A20511" t="s">
        <v>570</v>
      </c>
      <c r="B20511" t="s">
        <v>3497</v>
      </c>
      <c r="C20511" t="s">
        <v>89</v>
      </c>
      <c r="D20511" t="s">
        <v>89</v>
      </c>
      <c r="E20511" t="s">
        <v>3578</v>
      </c>
      <c r="F20511" t="s">
        <v>89</v>
      </c>
      <c r="G20511" t="s">
        <v>89</v>
      </c>
      <c r="H20511" t="s">
        <v>93</v>
      </c>
    </row>
    <row r="20512" spans="1:8" x14ac:dyDescent="0.25">
      <c r="A20512" t="s">
        <v>570</v>
      </c>
      <c r="B20512" t="s">
        <v>14610</v>
      </c>
      <c r="C20512" t="s">
        <v>89</v>
      </c>
      <c r="D20512" t="s">
        <v>89</v>
      </c>
      <c r="E20512" t="s">
        <v>1367</v>
      </c>
      <c r="F20512" t="s">
        <v>89</v>
      </c>
      <c r="G20512" t="s">
        <v>89</v>
      </c>
      <c r="H20512" t="s">
        <v>93</v>
      </c>
    </row>
    <row r="20513" spans="1:8" x14ac:dyDescent="0.25">
      <c r="A20513" t="s">
        <v>570</v>
      </c>
      <c r="B20513" t="s">
        <v>4133</v>
      </c>
      <c r="C20513" t="s">
        <v>89</v>
      </c>
      <c r="D20513" t="s">
        <v>89</v>
      </c>
      <c r="E20513" t="s">
        <v>1119</v>
      </c>
      <c r="F20513" t="s">
        <v>89</v>
      </c>
      <c r="G20513" t="s">
        <v>89</v>
      </c>
      <c r="H20513" t="s">
        <v>93</v>
      </c>
    </row>
    <row r="20514" spans="1:8" x14ac:dyDescent="0.25">
      <c r="A20514" t="s">
        <v>570</v>
      </c>
      <c r="B20514" t="s">
        <v>1840</v>
      </c>
      <c r="C20514" t="s">
        <v>89</v>
      </c>
      <c r="D20514" t="s">
        <v>89</v>
      </c>
      <c r="E20514" t="s">
        <v>1506</v>
      </c>
      <c r="F20514" t="s">
        <v>89</v>
      </c>
      <c r="G20514" t="s">
        <v>89</v>
      </c>
      <c r="H20514" t="s">
        <v>93</v>
      </c>
    </row>
    <row r="20515" spans="1:8" x14ac:dyDescent="0.25">
      <c r="A20515" t="s">
        <v>570</v>
      </c>
      <c r="B20515" t="s">
        <v>14611</v>
      </c>
      <c r="C20515" t="s">
        <v>89</v>
      </c>
      <c r="D20515" t="s">
        <v>14612</v>
      </c>
      <c r="E20515" t="s">
        <v>4059</v>
      </c>
      <c r="F20515" t="s">
        <v>89</v>
      </c>
      <c r="G20515" t="s">
        <v>89</v>
      </c>
      <c r="H20515" t="s">
        <v>93</v>
      </c>
    </row>
    <row r="20516" spans="1:8" x14ac:dyDescent="0.25">
      <c r="A20516" t="s">
        <v>570</v>
      </c>
      <c r="B20516" t="s">
        <v>1321</v>
      </c>
      <c r="C20516" t="s">
        <v>89</v>
      </c>
      <c r="D20516" t="s">
        <v>14605</v>
      </c>
      <c r="E20516" t="s">
        <v>4137</v>
      </c>
      <c r="F20516" t="s">
        <v>89</v>
      </c>
      <c r="G20516" t="s">
        <v>89</v>
      </c>
      <c r="H20516" t="s">
        <v>93</v>
      </c>
    </row>
    <row r="20517" spans="1:8" x14ac:dyDescent="0.25">
      <c r="A20517" t="s">
        <v>570</v>
      </c>
      <c r="B20517" t="s">
        <v>3470</v>
      </c>
      <c r="C20517" t="s">
        <v>89</v>
      </c>
      <c r="D20517" t="s">
        <v>14613</v>
      </c>
      <c r="E20517" t="s">
        <v>14202</v>
      </c>
      <c r="F20517" t="s">
        <v>89</v>
      </c>
      <c r="G20517" t="s">
        <v>89</v>
      </c>
      <c r="H20517" t="s">
        <v>93</v>
      </c>
    </row>
    <row r="20518" spans="1:8" x14ac:dyDescent="0.25">
      <c r="A20518" t="s">
        <v>570</v>
      </c>
      <c r="B20518" t="s">
        <v>1649</v>
      </c>
      <c r="C20518" t="s">
        <v>89</v>
      </c>
      <c r="D20518" t="s">
        <v>14614</v>
      </c>
      <c r="E20518" t="s">
        <v>10323</v>
      </c>
      <c r="F20518" t="s">
        <v>89</v>
      </c>
      <c r="G20518" t="s">
        <v>89</v>
      </c>
      <c r="H20518" t="s">
        <v>93</v>
      </c>
    </row>
    <row r="20519" spans="1:8" x14ac:dyDescent="0.25">
      <c r="A20519" t="s">
        <v>570</v>
      </c>
      <c r="B20519" t="s">
        <v>2260</v>
      </c>
      <c r="C20519" t="s">
        <v>89</v>
      </c>
      <c r="D20519" t="s">
        <v>14617</v>
      </c>
      <c r="E20519" t="s">
        <v>14202</v>
      </c>
      <c r="F20519" t="s">
        <v>89</v>
      </c>
      <c r="G20519" t="s">
        <v>89</v>
      </c>
      <c r="H20519" t="s">
        <v>93</v>
      </c>
    </row>
    <row r="20520" spans="1:8" x14ac:dyDescent="0.25">
      <c r="A20520" t="s">
        <v>570</v>
      </c>
      <c r="B20520" t="s">
        <v>14655</v>
      </c>
      <c r="C20520" t="s">
        <v>89</v>
      </c>
      <c r="D20520" t="s">
        <v>89</v>
      </c>
      <c r="E20520" t="s">
        <v>1516</v>
      </c>
      <c r="F20520" t="s">
        <v>89</v>
      </c>
      <c r="G20520" t="s">
        <v>89</v>
      </c>
      <c r="H20520" t="s">
        <v>93</v>
      </c>
    </row>
    <row r="20521" spans="1:8" x14ac:dyDescent="0.25">
      <c r="A20521" t="s">
        <v>570</v>
      </c>
      <c r="B20521" t="s">
        <v>14656</v>
      </c>
      <c r="C20521" t="s">
        <v>89</v>
      </c>
      <c r="D20521" t="s">
        <v>89</v>
      </c>
      <c r="E20521" t="s">
        <v>1516</v>
      </c>
      <c r="F20521" t="s">
        <v>89</v>
      </c>
      <c r="G20521" t="s">
        <v>89</v>
      </c>
      <c r="H20521" t="s">
        <v>93</v>
      </c>
    </row>
    <row r="20522" spans="1:8" x14ac:dyDescent="0.25">
      <c r="A20522" t="s">
        <v>570</v>
      </c>
      <c r="B20522" t="s">
        <v>12444</v>
      </c>
      <c r="C20522" t="s">
        <v>89</v>
      </c>
      <c r="D20522" t="s">
        <v>89</v>
      </c>
      <c r="E20522" t="s">
        <v>4074</v>
      </c>
      <c r="F20522" t="s">
        <v>89</v>
      </c>
      <c r="G20522" t="s">
        <v>89</v>
      </c>
      <c r="H20522" t="s">
        <v>93</v>
      </c>
    </row>
    <row r="20523" spans="1:8" x14ac:dyDescent="0.25">
      <c r="A20523" t="s">
        <v>570</v>
      </c>
      <c r="B20523" t="s">
        <v>1122</v>
      </c>
      <c r="C20523" t="s">
        <v>89</v>
      </c>
      <c r="D20523" t="s">
        <v>89</v>
      </c>
      <c r="E20523" t="s">
        <v>10343</v>
      </c>
      <c r="F20523" t="s">
        <v>89</v>
      </c>
      <c r="G20523" t="s">
        <v>89</v>
      </c>
      <c r="H20523" t="s">
        <v>93</v>
      </c>
    </row>
    <row r="20524" spans="1:8" x14ac:dyDescent="0.25">
      <c r="A20524" t="s">
        <v>570</v>
      </c>
      <c r="B20524" t="s">
        <v>1331</v>
      </c>
      <c r="C20524" t="s">
        <v>89</v>
      </c>
      <c r="D20524" t="s">
        <v>89</v>
      </c>
      <c r="E20524" t="s">
        <v>10343</v>
      </c>
      <c r="F20524" t="s">
        <v>89</v>
      </c>
      <c r="G20524" t="s">
        <v>89</v>
      </c>
      <c r="H20524" t="s">
        <v>93</v>
      </c>
    </row>
    <row r="20525" spans="1:8" x14ac:dyDescent="0.25">
      <c r="A20525" t="s">
        <v>570</v>
      </c>
      <c r="B20525" t="s">
        <v>1332</v>
      </c>
      <c r="C20525" t="s">
        <v>89</v>
      </c>
      <c r="D20525" t="s">
        <v>89</v>
      </c>
      <c r="E20525" t="s">
        <v>10343</v>
      </c>
      <c r="F20525" t="s">
        <v>89</v>
      </c>
      <c r="G20525" t="s">
        <v>89</v>
      </c>
      <c r="H20525" t="s">
        <v>93</v>
      </c>
    </row>
    <row r="20526" spans="1:8" x14ac:dyDescent="0.25">
      <c r="A20526" t="s">
        <v>570</v>
      </c>
      <c r="B20526" t="s">
        <v>1124</v>
      </c>
      <c r="C20526" t="s">
        <v>89</v>
      </c>
      <c r="D20526" t="s">
        <v>89</v>
      </c>
      <c r="E20526" t="s">
        <v>10343</v>
      </c>
      <c r="F20526" t="s">
        <v>89</v>
      </c>
      <c r="G20526" t="s">
        <v>89</v>
      </c>
      <c r="H20526" t="s">
        <v>93</v>
      </c>
    </row>
    <row r="20527" spans="1:8" x14ac:dyDescent="0.25">
      <c r="A20527" t="s">
        <v>570</v>
      </c>
      <c r="B20527" t="s">
        <v>1125</v>
      </c>
      <c r="C20527" t="s">
        <v>89</v>
      </c>
      <c r="D20527" t="s">
        <v>89</v>
      </c>
      <c r="E20527" t="s">
        <v>10343</v>
      </c>
      <c r="F20527" t="s">
        <v>89</v>
      </c>
      <c r="G20527" t="s">
        <v>89</v>
      </c>
      <c r="H20527" t="s">
        <v>93</v>
      </c>
    </row>
    <row r="20528" spans="1:8" x14ac:dyDescent="0.25">
      <c r="A20528" t="s">
        <v>570</v>
      </c>
      <c r="B20528" t="s">
        <v>1126</v>
      </c>
      <c r="C20528" t="s">
        <v>89</v>
      </c>
      <c r="D20528" t="s">
        <v>89</v>
      </c>
      <c r="E20528" t="s">
        <v>10343</v>
      </c>
      <c r="F20528" t="s">
        <v>89</v>
      </c>
      <c r="G20528" t="s">
        <v>89</v>
      </c>
      <c r="H20528" t="s">
        <v>93</v>
      </c>
    </row>
    <row r="20529" spans="1:8" x14ac:dyDescent="0.25">
      <c r="A20529" t="s">
        <v>570</v>
      </c>
      <c r="B20529" t="s">
        <v>1127</v>
      </c>
      <c r="C20529" t="s">
        <v>89</v>
      </c>
      <c r="D20529" t="s">
        <v>89</v>
      </c>
      <c r="E20529" t="s">
        <v>10343</v>
      </c>
      <c r="F20529" t="s">
        <v>89</v>
      </c>
      <c r="G20529" t="s">
        <v>89</v>
      </c>
      <c r="H20529" t="s">
        <v>93</v>
      </c>
    </row>
    <row r="20530" spans="1:8" x14ac:dyDescent="0.25">
      <c r="A20530" t="s">
        <v>570</v>
      </c>
      <c r="B20530" t="s">
        <v>2705</v>
      </c>
      <c r="C20530" t="s">
        <v>89</v>
      </c>
      <c r="D20530" t="s">
        <v>89</v>
      </c>
      <c r="E20530" t="s">
        <v>1202</v>
      </c>
      <c r="F20530" t="s">
        <v>89</v>
      </c>
      <c r="G20530" t="s">
        <v>89</v>
      </c>
      <c r="H20530" t="s">
        <v>93</v>
      </c>
    </row>
    <row r="20531" spans="1:8" x14ac:dyDescent="0.25">
      <c r="A20531" t="s">
        <v>570</v>
      </c>
      <c r="B20531" t="s">
        <v>4711</v>
      </c>
      <c r="C20531" t="s">
        <v>89</v>
      </c>
      <c r="D20531" t="s">
        <v>89</v>
      </c>
      <c r="E20531" t="s">
        <v>1202</v>
      </c>
      <c r="F20531" t="s">
        <v>89</v>
      </c>
      <c r="G20531" t="s">
        <v>89</v>
      </c>
      <c r="H20531" t="s">
        <v>93</v>
      </c>
    </row>
    <row r="20532" spans="1:8" x14ac:dyDescent="0.25">
      <c r="A20532" t="s">
        <v>570</v>
      </c>
      <c r="B20532" t="s">
        <v>1268</v>
      </c>
      <c r="C20532" t="s">
        <v>89</v>
      </c>
      <c r="D20532" t="s">
        <v>89</v>
      </c>
      <c r="E20532" t="s">
        <v>4076</v>
      </c>
      <c r="F20532" t="s">
        <v>89</v>
      </c>
      <c r="G20532" t="s">
        <v>89</v>
      </c>
      <c r="H20532" t="s">
        <v>93</v>
      </c>
    </row>
    <row r="20533" spans="1:8" x14ac:dyDescent="0.25">
      <c r="A20533" t="s">
        <v>570</v>
      </c>
      <c r="B20533" t="s">
        <v>1336</v>
      </c>
      <c r="C20533" t="s">
        <v>89</v>
      </c>
      <c r="D20533" t="s">
        <v>89</v>
      </c>
      <c r="E20533" t="s">
        <v>4076</v>
      </c>
      <c r="F20533" t="s">
        <v>89</v>
      </c>
      <c r="G20533" t="s">
        <v>89</v>
      </c>
      <c r="H20533" t="s">
        <v>93</v>
      </c>
    </row>
    <row r="20534" spans="1:8" x14ac:dyDescent="0.25">
      <c r="A20534" t="s">
        <v>570</v>
      </c>
      <c r="B20534" t="s">
        <v>1337</v>
      </c>
      <c r="C20534" t="s">
        <v>89</v>
      </c>
      <c r="D20534" t="s">
        <v>89</v>
      </c>
      <c r="E20534" t="s">
        <v>4076</v>
      </c>
      <c r="F20534" t="s">
        <v>89</v>
      </c>
      <c r="G20534" t="s">
        <v>89</v>
      </c>
      <c r="H20534" t="s">
        <v>93</v>
      </c>
    </row>
    <row r="20535" spans="1:8" x14ac:dyDescent="0.25">
      <c r="A20535" t="s">
        <v>570</v>
      </c>
      <c r="B20535" t="s">
        <v>1270</v>
      </c>
      <c r="C20535" t="s">
        <v>89</v>
      </c>
      <c r="D20535" t="s">
        <v>89</v>
      </c>
      <c r="E20535" t="s">
        <v>4076</v>
      </c>
      <c r="F20535" t="s">
        <v>89</v>
      </c>
      <c r="G20535" t="s">
        <v>89</v>
      </c>
      <c r="H20535" t="s">
        <v>93</v>
      </c>
    </row>
    <row r="20536" spans="1:8" x14ac:dyDescent="0.25">
      <c r="A20536" t="s">
        <v>570</v>
      </c>
      <c r="B20536" t="s">
        <v>1269</v>
      </c>
      <c r="C20536" t="s">
        <v>89</v>
      </c>
      <c r="D20536" t="s">
        <v>89</v>
      </c>
      <c r="E20536" t="s">
        <v>4076</v>
      </c>
      <c r="F20536" t="s">
        <v>89</v>
      </c>
      <c r="G20536" t="s">
        <v>89</v>
      </c>
      <c r="H20536" t="s">
        <v>93</v>
      </c>
    </row>
    <row r="20537" spans="1:8" x14ac:dyDescent="0.25">
      <c r="A20537" t="s">
        <v>570</v>
      </c>
      <c r="B20537" t="s">
        <v>4264</v>
      </c>
      <c r="C20537" t="s">
        <v>89</v>
      </c>
      <c r="D20537" t="s">
        <v>89</v>
      </c>
      <c r="E20537" t="s">
        <v>4076</v>
      </c>
      <c r="F20537" t="s">
        <v>89</v>
      </c>
      <c r="G20537" t="s">
        <v>89</v>
      </c>
      <c r="H20537" t="s">
        <v>93</v>
      </c>
    </row>
    <row r="20538" spans="1:8" x14ac:dyDescent="0.25">
      <c r="A20538" t="s">
        <v>570</v>
      </c>
      <c r="B20538" t="s">
        <v>3725</v>
      </c>
      <c r="C20538" t="s">
        <v>89</v>
      </c>
      <c r="D20538" t="s">
        <v>89</v>
      </c>
      <c r="E20538" t="s">
        <v>4366</v>
      </c>
      <c r="F20538" t="s">
        <v>89</v>
      </c>
      <c r="G20538" t="s">
        <v>89</v>
      </c>
      <c r="H20538" t="s">
        <v>93</v>
      </c>
    </row>
    <row r="20539" spans="1:8" x14ac:dyDescent="0.25">
      <c r="A20539" t="s">
        <v>570</v>
      </c>
      <c r="B20539" t="s">
        <v>3724</v>
      </c>
      <c r="C20539" t="s">
        <v>89</v>
      </c>
      <c r="D20539" t="s">
        <v>89</v>
      </c>
      <c r="E20539" t="s">
        <v>4366</v>
      </c>
      <c r="F20539" t="s">
        <v>89</v>
      </c>
      <c r="G20539" t="s">
        <v>89</v>
      </c>
      <c r="H20539" t="s">
        <v>93</v>
      </c>
    </row>
    <row r="20540" spans="1:8" x14ac:dyDescent="0.25">
      <c r="A20540" t="s">
        <v>570</v>
      </c>
      <c r="B20540" t="s">
        <v>1439</v>
      </c>
      <c r="C20540" t="s">
        <v>89</v>
      </c>
      <c r="D20540" t="s">
        <v>89</v>
      </c>
      <c r="E20540" t="s">
        <v>1133</v>
      </c>
      <c r="F20540" t="s">
        <v>89</v>
      </c>
      <c r="G20540" t="s">
        <v>89</v>
      </c>
      <c r="H20540" t="s">
        <v>93</v>
      </c>
    </row>
    <row r="20541" spans="1:8" x14ac:dyDescent="0.25">
      <c r="A20541" t="s">
        <v>570</v>
      </c>
      <c r="B20541" t="s">
        <v>1138</v>
      </c>
      <c r="C20541" t="s">
        <v>89</v>
      </c>
      <c r="D20541" t="s">
        <v>89</v>
      </c>
      <c r="E20541" t="s">
        <v>1139</v>
      </c>
      <c r="F20541" t="s">
        <v>89</v>
      </c>
      <c r="G20541" t="s">
        <v>89</v>
      </c>
      <c r="H20541" t="s">
        <v>93</v>
      </c>
    </row>
    <row r="20542" spans="1:8" x14ac:dyDescent="0.25">
      <c r="A20542" t="s">
        <v>571</v>
      </c>
      <c r="B20542" t="s">
        <v>1314</v>
      </c>
      <c r="C20542" t="s">
        <v>89</v>
      </c>
      <c r="D20542" t="s">
        <v>14657</v>
      </c>
      <c r="E20542" t="s">
        <v>1164</v>
      </c>
      <c r="F20542" t="s">
        <v>89</v>
      </c>
      <c r="G20542" t="s">
        <v>89</v>
      </c>
      <c r="H20542" t="s">
        <v>93</v>
      </c>
    </row>
    <row r="20543" spans="1:8" x14ac:dyDescent="0.25">
      <c r="A20543" t="s">
        <v>571</v>
      </c>
      <c r="B20543" t="s">
        <v>1294</v>
      </c>
      <c r="C20543" t="s">
        <v>89</v>
      </c>
      <c r="D20543" t="s">
        <v>14658</v>
      </c>
      <c r="E20543" t="s">
        <v>1194</v>
      </c>
      <c r="F20543" t="s">
        <v>89</v>
      </c>
      <c r="G20543" t="s">
        <v>89</v>
      </c>
      <c r="H20543" t="s">
        <v>93</v>
      </c>
    </row>
    <row r="20544" spans="1:8" x14ac:dyDescent="0.25">
      <c r="A20544" t="s">
        <v>571</v>
      </c>
      <c r="B20544" t="s">
        <v>1149</v>
      </c>
      <c r="C20544" t="s">
        <v>89</v>
      </c>
      <c r="D20544" t="s">
        <v>14658</v>
      </c>
      <c r="E20544" t="s">
        <v>1238</v>
      </c>
      <c r="F20544" t="s">
        <v>89</v>
      </c>
      <c r="G20544" t="s">
        <v>89</v>
      </c>
      <c r="H20544" t="s">
        <v>93</v>
      </c>
    </row>
    <row r="20545" spans="1:8" x14ac:dyDescent="0.25">
      <c r="A20545" t="s">
        <v>571</v>
      </c>
      <c r="B20545" t="s">
        <v>3737</v>
      </c>
      <c r="C20545" t="s">
        <v>89</v>
      </c>
      <c r="D20545" t="s">
        <v>14659</v>
      </c>
      <c r="E20545" t="s">
        <v>1164</v>
      </c>
      <c r="F20545" t="s">
        <v>89</v>
      </c>
      <c r="G20545" t="s">
        <v>89</v>
      </c>
      <c r="H20545" t="s">
        <v>93</v>
      </c>
    </row>
    <row r="20546" spans="1:8" x14ac:dyDescent="0.25">
      <c r="A20546" t="s">
        <v>571</v>
      </c>
      <c r="B20546" t="s">
        <v>14660</v>
      </c>
      <c r="C20546" t="s">
        <v>89</v>
      </c>
      <c r="D20546" t="s">
        <v>14661</v>
      </c>
      <c r="E20546" t="s">
        <v>1097</v>
      </c>
      <c r="F20546" t="s">
        <v>89</v>
      </c>
      <c r="G20546" t="s">
        <v>89</v>
      </c>
      <c r="H20546" t="s">
        <v>93</v>
      </c>
    </row>
    <row r="20547" spans="1:8" x14ac:dyDescent="0.25">
      <c r="A20547" t="s">
        <v>571</v>
      </c>
      <c r="B20547" t="s">
        <v>1312</v>
      </c>
      <c r="C20547" t="s">
        <v>89</v>
      </c>
      <c r="D20547" t="s">
        <v>14662</v>
      </c>
      <c r="E20547" t="s">
        <v>1485</v>
      </c>
      <c r="F20547" t="s">
        <v>89</v>
      </c>
      <c r="G20547" t="s">
        <v>89</v>
      </c>
      <c r="H20547" t="s">
        <v>93</v>
      </c>
    </row>
    <row r="20548" spans="1:8" x14ac:dyDescent="0.25">
      <c r="A20548" t="s">
        <v>571</v>
      </c>
      <c r="B20548" t="s">
        <v>14663</v>
      </c>
      <c r="C20548" t="s">
        <v>89</v>
      </c>
      <c r="D20548" t="s">
        <v>14664</v>
      </c>
      <c r="E20548" t="s">
        <v>1485</v>
      </c>
      <c r="F20548" t="s">
        <v>89</v>
      </c>
      <c r="G20548" t="s">
        <v>89</v>
      </c>
      <c r="H20548" t="s">
        <v>93</v>
      </c>
    </row>
    <row r="20549" spans="1:8" x14ac:dyDescent="0.25">
      <c r="A20549" t="s">
        <v>571</v>
      </c>
      <c r="B20549" t="s">
        <v>3737</v>
      </c>
      <c r="C20549" t="s">
        <v>89</v>
      </c>
      <c r="D20549" t="s">
        <v>14659</v>
      </c>
      <c r="E20549" t="s">
        <v>1164</v>
      </c>
      <c r="F20549" t="s">
        <v>89</v>
      </c>
      <c r="G20549" t="s">
        <v>89</v>
      </c>
      <c r="H20549" t="s">
        <v>93</v>
      </c>
    </row>
    <row r="20550" spans="1:8" x14ac:dyDescent="0.25">
      <c r="A20550" t="s">
        <v>571</v>
      </c>
      <c r="B20550" t="s">
        <v>14665</v>
      </c>
      <c r="C20550" t="s">
        <v>89</v>
      </c>
      <c r="D20550" t="s">
        <v>14666</v>
      </c>
      <c r="E20550" t="s">
        <v>1164</v>
      </c>
      <c r="F20550" t="s">
        <v>89</v>
      </c>
      <c r="G20550" t="s">
        <v>89</v>
      </c>
      <c r="H20550" t="s">
        <v>93</v>
      </c>
    </row>
    <row r="20551" spans="1:8" x14ac:dyDescent="0.25">
      <c r="A20551" t="s">
        <v>571</v>
      </c>
      <c r="B20551" t="s">
        <v>3728</v>
      </c>
      <c r="C20551" t="s">
        <v>89</v>
      </c>
      <c r="D20551" t="s">
        <v>14667</v>
      </c>
      <c r="E20551" t="s">
        <v>1615</v>
      </c>
      <c r="F20551" t="s">
        <v>89</v>
      </c>
      <c r="G20551" t="s">
        <v>89</v>
      </c>
      <c r="H20551" t="s">
        <v>93</v>
      </c>
    </row>
    <row r="20552" spans="1:8" x14ac:dyDescent="0.25">
      <c r="A20552" t="s">
        <v>571</v>
      </c>
      <c r="B20552" t="s">
        <v>1226</v>
      </c>
      <c r="C20552" t="s">
        <v>89</v>
      </c>
      <c r="D20552" t="s">
        <v>14659</v>
      </c>
      <c r="E20552" t="s">
        <v>1094</v>
      </c>
      <c r="F20552" t="s">
        <v>89</v>
      </c>
      <c r="G20552" t="s">
        <v>89</v>
      </c>
      <c r="H20552" t="s">
        <v>93</v>
      </c>
    </row>
    <row r="20553" spans="1:8" x14ac:dyDescent="0.25">
      <c r="A20553" t="s">
        <v>571</v>
      </c>
      <c r="B20553" t="s">
        <v>1256</v>
      </c>
      <c r="C20553" t="s">
        <v>89</v>
      </c>
      <c r="D20553" t="s">
        <v>14668</v>
      </c>
      <c r="E20553" t="s">
        <v>1093</v>
      </c>
      <c r="F20553" t="s">
        <v>89</v>
      </c>
      <c r="G20553" t="s">
        <v>89</v>
      </c>
      <c r="H20553" t="s">
        <v>93</v>
      </c>
    </row>
    <row r="20554" spans="1:8" x14ac:dyDescent="0.25">
      <c r="A20554" t="s">
        <v>571</v>
      </c>
      <c r="B20554" t="s">
        <v>13205</v>
      </c>
      <c r="C20554" t="s">
        <v>89</v>
      </c>
      <c r="D20554" t="s">
        <v>14669</v>
      </c>
      <c r="E20554" t="s">
        <v>1164</v>
      </c>
      <c r="F20554" t="s">
        <v>89</v>
      </c>
      <c r="G20554" t="s">
        <v>89</v>
      </c>
      <c r="H20554" t="s">
        <v>93</v>
      </c>
    </row>
    <row r="20555" spans="1:8" x14ac:dyDescent="0.25">
      <c r="A20555" t="s">
        <v>571</v>
      </c>
      <c r="B20555" t="s">
        <v>1314</v>
      </c>
      <c r="C20555" t="s">
        <v>89</v>
      </c>
      <c r="D20555" t="s">
        <v>14657</v>
      </c>
      <c r="E20555" t="s">
        <v>1164</v>
      </c>
      <c r="F20555" t="s">
        <v>89</v>
      </c>
      <c r="G20555" t="s">
        <v>89</v>
      </c>
      <c r="H20555" t="s">
        <v>93</v>
      </c>
    </row>
    <row r="20556" spans="1:8" x14ac:dyDescent="0.25">
      <c r="A20556" t="s">
        <v>571</v>
      </c>
      <c r="B20556" t="s">
        <v>14660</v>
      </c>
      <c r="C20556" t="s">
        <v>89</v>
      </c>
      <c r="D20556" t="s">
        <v>14661</v>
      </c>
      <c r="E20556" t="s">
        <v>1097</v>
      </c>
      <c r="F20556" t="s">
        <v>89</v>
      </c>
      <c r="G20556" t="s">
        <v>89</v>
      </c>
      <c r="H20556" t="s">
        <v>93</v>
      </c>
    </row>
    <row r="20557" spans="1:8" x14ac:dyDescent="0.25">
      <c r="A20557" t="s">
        <v>571</v>
      </c>
      <c r="B20557" t="s">
        <v>1149</v>
      </c>
      <c r="C20557" t="s">
        <v>89</v>
      </c>
      <c r="D20557" t="s">
        <v>14658</v>
      </c>
      <c r="E20557" t="s">
        <v>1238</v>
      </c>
      <c r="F20557" t="s">
        <v>89</v>
      </c>
      <c r="G20557" t="s">
        <v>89</v>
      </c>
      <c r="H20557" t="s">
        <v>93</v>
      </c>
    </row>
    <row r="20558" spans="1:8" x14ac:dyDescent="0.25">
      <c r="A20558" t="s">
        <v>571</v>
      </c>
      <c r="B20558" t="s">
        <v>14670</v>
      </c>
      <c r="C20558" t="s">
        <v>89</v>
      </c>
      <c r="D20558" t="s">
        <v>14658</v>
      </c>
      <c r="E20558" t="s">
        <v>1194</v>
      </c>
      <c r="F20558" t="s">
        <v>89</v>
      </c>
      <c r="G20558" t="s">
        <v>89</v>
      </c>
      <c r="H20558" t="s">
        <v>93</v>
      </c>
    </row>
    <row r="20559" spans="1:8" x14ac:dyDescent="0.25">
      <c r="A20559" t="s">
        <v>571</v>
      </c>
      <c r="B20559" t="s">
        <v>1294</v>
      </c>
      <c r="C20559" t="s">
        <v>89</v>
      </c>
      <c r="D20559" t="s">
        <v>14658</v>
      </c>
      <c r="E20559" t="s">
        <v>1194</v>
      </c>
      <c r="F20559" t="s">
        <v>89</v>
      </c>
      <c r="G20559" t="s">
        <v>89</v>
      </c>
      <c r="H20559" t="s">
        <v>93</v>
      </c>
    </row>
    <row r="20560" spans="1:8" x14ac:dyDescent="0.25">
      <c r="A20560" t="s">
        <v>571</v>
      </c>
      <c r="B20560" t="s">
        <v>6029</v>
      </c>
      <c r="C20560" t="s">
        <v>89</v>
      </c>
      <c r="D20560" t="s">
        <v>89</v>
      </c>
      <c r="E20560" t="s">
        <v>1335</v>
      </c>
      <c r="F20560" t="s">
        <v>89</v>
      </c>
      <c r="G20560" t="s">
        <v>89</v>
      </c>
      <c r="H20560" t="s">
        <v>93</v>
      </c>
    </row>
    <row r="20561" spans="1:8" x14ac:dyDescent="0.25">
      <c r="A20561" t="s">
        <v>571</v>
      </c>
      <c r="B20561" t="s">
        <v>6031</v>
      </c>
      <c r="C20561" t="s">
        <v>89</v>
      </c>
      <c r="D20561" t="s">
        <v>89</v>
      </c>
      <c r="E20561" t="s">
        <v>1135</v>
      </c>
      <c r="F20561" t="s">
        <v>89</v>
      </c>
      <c r="G20561" t="s">
        <v>89</v>
      </c>
      <c r="H20561" t="s">
        <v>93</v>
      </c>
    </row>
    <row r="20562" spans="1:8" x14ac:dyDescent="0.25">
      <c r="A20562" t="s">
        <v>571</v>
      </c>
      <c r="B20562" t="s">
        <v>1122</v>
      </c>
      <c r="C20562" t="s">
        <v>89</v>
      </c>
      <c r="D20562" t="s">
        <v>89</v>
      </c>
      <c r="E20562" t="s">
        <v>1218</v>
      </c>
      <c r="F20562" t="s">
        <v>89</v>
      </c>
      <c r="G20562" t="s">
        <v>89</v>
      </c>
      <c r="H20562" t="s">
        <v>93</v>
      </c>
    </row>
    <row r="20563" spans="1:8" x14ac:dyDescent="0.25">
      <c r="A20563" t="s">
        <v>571</v>
      </c>
      <c r="B20563" t="s">
        <v>1198</v>
      </c>
      <c r="C20563" t="s">
        <v>89</v>
      </c>
      <c r="D20563" t="s">
        <v>89</v>
      </c>
      <c r="E20563" t="s">
        <v>1218</v>
      </c>
      <c r="F20563" t="s">
        <v>89</v>
      </c>
      <c r="G20563" t="s">
        <v>89</v>
      </c>
      <c r="H20563" t="s">
        <v>93</v>
      </c>
    </row>
    <row r="20564" spans="1:8" x14ac:dyDescent="0.25">
      <c r="A20564" t="s">
        <v>571</v>
      </c>
      <c r="B20564" t="s">
        <v>1200</v>
      </c>
      <c r="C20564" t="s">
        <v>89</v>
      </c>
      <c r="D20564" t="s">
        <v>89</v>
      </c>
      <c r="E20564" t="s">
        <v>1267</v>
      </c>
      <c r="F20564" t="s">
        <v>89</v>
      </c>
      <c r="G20564" t="s">
        <v>89</v>
      </c>
      <c r="H20564" t="s">
        <v>93</v>
      </c>
    </row>
    <row r="20565" spans="1:8" x14ac:dyDescent="0.25">
      <c r="A20565" t="s">
        <v>571</v>
      </c>
      <c r="B20565" t="s">
        <v>1438</v>
      </c>
      <c r="C20565" t="s">
        <v>89</v>
      </c>
      <c r="D20565" t="s">
        <v>89</v>
      </c>
      <c r="E20565" t="s">
        <v>1131</v>
      </c>
      <c r="F20565" t="s">
        <v>89</v>
      </c>
      <c r="G20565" t="s">
        <v>89</v>
      </c>
      <c r="H20565" t="s">
        <v>93</v>
      </c>
    </row>
    <row r="20566" spans="1:8" x14ac:dyDescent="0.25">
      <c r="A20566" t="s">
        <v>571</v>
      </c>
      <c r="B20566" t="s">
        <v>1130</v>
      </c>
      <c r="C20566" t="s">
        <v>89</v>
      </c>
      <c r="D20566" t="s">
        <v>89</v>
      </c>
      <c r="E20566" t="s">
        <v>1202</v>
      </c>
      <c r="F20566" t="s">
        <v>89</v>
      </c>
      <c r="G20566" t="s">
        <v>89</v>
      </c>
      <c r="H20566" t="s">
        <v>93</v>
      </c>
    </row>
    <row r="20567" spans="1:8" x14ac:dyDescent="0.25">
      <c r="A20567" t="s">
        <v>571</v>
      </c>
      <c r="B20567" t="s">
        <v>1132</v>
      </c>
      <c r="C20567" t="s">
        <v>89</v>
      </c>
      <c r="D20567" t="s">
        <v>89</v>
      </c>
      <c r="E20567" t="s">
        <v>1133</v>
      </c>
      <c r="F20567" t="s">
        <v>89</v>
      </c>
      <c r="G20567" t="s">
        <v>89</v>
      </c>
      <c r="H20567" t="s">
        <v>93</v>
      </c>
    </row>
    <row r="20568" spans="1:8" x14ac:dyDescent="0.25">
      <c r="A20568" t="s">
        <v>571</v>
      </c>
      <c r="B20568" t="s">
        <v>1268</v>
      </c>
      <c r="C20568" t="s">
        <v>89</v>
      </c>
      <c r="D20568" t="s">
        <v>89</v>
      </c>
      <c r="E20568" t="s">
        <v>1135</v>
      </c>
      <c r="F20568" t="s">
        <v>89</v>
      </c>
      <c r="G20568" t="s">
        <v>89</v>
      </c>
      <c r="H20568" t="s">
        <v>93</v>
      </c>
    </row>
    <row r="20569" spans="1:8" x14ac:dyDescent="0.25">
      <c r="A20569" t="s">
        <v>571</v>
      </c>
      <c r="B20569" t="s">
        <v>1232</v>
      </c>
      <c r="C20569" t="s">
        <v>89</v>
      </c>
      <c r="D20569" t="s">
        <v>89</v>
      </c>
      <c r="E20569" t="s">
        <v>1135</v>
      </c>
      <c r="F20569" t="s">
        <v>89</v>
      </c>
      <c r="G20569" t="s">
        <v>89</v>
      </c>
      <c r="H20569" t="s">
        <v>93</v>
      </c>
    </row>
    <row r="20570" spans="1:8" x14ac:dyDescent="0.25">
      <c r="A20570" t="s">
        <v>571</v>
      </c>
      <c r="B20570" t="s">
        <v>3262</v>
      </c>
      <c r="C20570" t="s">
        <v>89</v>
      </c>
      <c r="D20570" t="s">
        <v>89</v>
      </c>
      <c r="E20570" t="s">
        <v>1131</v>
      </c>
      <c r="F20570" t="s">
        <v>89</v>
      </c>
      <c r="G20570" t="s">
        <v>89</v>
      </c>
      <c r="H20570" t="s">
        <v>93</v>
      </c>
    </row>
    <row r="20571" spans="1:8" x14ac:dyDescent="0.25">
      <c r="A20571" t="s">
        <v>571</v>
      </c>
      <c r="B20571" t="s">
        <v>2812</v>
      </c>
      <c r="C20571" t="s">
        <v>89</v>
      </c>
      <c r="D20571" t="s">
        <v>14659</v>
      </c>
      <c r="E20571" t="s">
        <v>1947</v>
      </c>
      <c r="F20571" t="s">
        <v>89</v>
      </c>
      <c r="G20571" t="s">
        <v>89</v>
      </c>
      <c r="H20571" t="s">
        <v>93</v>
      </c>
    </row>
    <row r="20572" spans="1:8" x14ac:dyDescent="0.25">
      <c r="A20572" t="s">
        <v>571</v>
      </c>
      <c r="B20572" t="s">
        <v>2564</v>
      </c>
      <c r="C20572" t="s">
        <v>89</v>
      </c>
      <c r="D20572" t="s">
        <v>14659</v>
      </c>
      <c r="E20572" t="s">
        <v>1543</v>
      </c>
      <c r="F20572" t="s">
        <v>89</v>
      </c>
      <c r="G20572" t="s">
        <v>89</v>
      </c>
      <c r="H20572" t="s">
        <v>93</v>
      </c>
    </row>
    <row r="20573" spans="1:8" x14ac:dyDescent="0.25">
      <c r="A20573" t="s">
        <v>571</v>
      </c>
      <c r="B20573" t="s">
        <v>2562</v>
      </c>
      <c r="C20573" t="s">
        <v>89</v>
      </c>
      <c r="D20573" t="s">
        <v>14659</v>
      </c>
      <c r="E20573" t="s">
        <v>2012</v>
      </c>
      <c r="F20573" t="s">
        <v>89</v>
      </c>
      <c r="G20573" t="s">
        <v>89</v>
      </c>
      <c r="H20573" t="s">
        <v>93</v>
      </c>
    </row>
    <row r="20574" spans="1:8" x14ac:dyDescent="0.25">
      <c r="A20574" t="s">
        <v>571</v>
      </c>
      <c r="B20574" t="s">
        <v>14671</v>
      </c>
      <c r="C20574" t="s">
        <v>89</v>
      </c>
      <c r="D20574" t="s">
        <v>14659</v>
      </c>
      <c r="E20574" t="s">
        <v>1121</v>
      </c>
      <c r="F20574" t="s">
        <v>89</v>
      </c>
      <c r="G20574" t="s">
        <v>89</v>
      </c>
      <c r="H20574" t="s">
        <v>93</v>
      </c>
    </row>
    <row r="20575" spans="1:8" x14ac:dyDescent="0.25">
      <c r="A20575" t="s">
        <v>571</v>
      </c>
      <c r="B20575" t="s">
        <v>6839</v>
      </c>
      <c r="C20575" t="s">
        <v>89</v>
      </c>
      <c r="D20575" t="s">
        <v>14659</v>
      </c>
      <c r="E20575" t="s">
        <v>1166</v>
      </c>
      <c r="F20575" t="s">
        <v>89</v>
      </c>
      <c r="G20575" t="s">
        <v>89</v>
      </c>
      <c r="H20575" t="s">
        <v>93</v>
      </c>
    </row>
    <row r="20576" spans="1:8" x14ac:dyDescent="0.25">
      <c r="A20576" t="s">
        <v>571</v>
      </c>
      <c r="B20576" t="s">
        <v>14672</v>
      </c>
      <c r="C20576" t="s">
        <v>89</v>
      </c>
      <c r="D20576" t="s">
        <v>14659</v>
      </c>
      <c r="E20576" t="s">
        <v>1166</v>
      </c>
      <c r="F20576" t="s">
        <v>89</v>
      </c>
      <c r="G20576" t="s">
        <v>89</v>
      </c>
      <c r="H20576" t="s">
        <v>93</v>
      </c>
    </row>
    <row r="20577" spans="1:8" x14ac:dyDescent="0.25">
      <c r="A20577" t="s">
        <v>571</v>
      </c>
      <c r="B20577" t="s">
        <v>14673</v>
      </c>
      <c r="C20577" t="s">
        <v>89</v>
      </c>
      <c r="D20577" t="s">
        <v>14659</v>
      </c>
      <c r="E20577" t="s">
        <v>1543</v>
      </c>
      <c r="F20577" t="s">
        <v>89</v>
      </c>
      <c r="G20577" t="s">
        <v>89</v>
      </c>
      <c r="H20577" t="s">
        <v>93</v>
      </c>
    </row>
    <row r="20578" spans="1:8" x14ac:dyDescent="0.25">
      <c r="A20578" t="s">
        <v>571</v>
      </c>
      <c r="B20578" t="s">
        <v>1138</v>
      </c>
      <c r="C20578" t="s">
        <v>89</v>
      </c>
      <c r="D20578" t="s">
        <v>89</v>
      </c>
      <c r="E20578" t="s">
        <v>1139</v>
      </c>
      <c r="F20578" t="s">
        <v>89</v>
      </c>
      <c r="G20578" t="s">
        <v>89</v>
      </c>
      <c r="H20578" t="s">
        <v>93</v>
      </c>
    </row>
    <row r="20579" spans="1:8" x14ac:dyDescent="0.25">
      <c r="A20579" t="s">
        <v>572</v>
      </c>
      <c r="B20579" t="s">
        <v>14674</v>
      </c>
      <c r="C20579" t="s">
        <v>89</v>
      </c>
      <c r="D20579" t="s">
        <v>14675</v>
      </c>
      <c r="E20579" t="s">
        <v>1100</v>
      </c>
      <c r="F20579" t="s">
        <v>89</v>
      </c>
      <c r="G20579" t="s">
        <v>89</v>
      </c>
      <c r="H20579" t="s">
        <v>93</v>
      </c>
    </row>
    <row r="20580" spans="1:8" x14ac:dyDescent="0.25">
      <c r="A20580" t="s">
        <v>572</v>
      </c>
      <c r="B20580" t="s">
        <v>14676</v>
      </c>
      <c r="C20580" t="s">
        <v>89</v>
      </c>
      <c r="D20580" t="s">
        <v>14677</v>
      </c>
      <c r="E20580" t="s">
        <v>14678</v>
      </c>
      <c r="F20580" t="s">
        <v>89</v>
      </c>
      <c r="G20580" t="s">
        <v>89</v>
      </c>
      <c r="H20580" t="s">
        <v>93</v>
      </c>
    </row>
    <row r="20581" spans="1:8" x14ac:dyDescent="0.25">
      <c r="A20581" t="s">
        <v>572</v>
      </c>
      <c r="B20581" t="s">
        <v>14679</v>
      </c>
      <c r="C20581" t="s">
        <v>89</v>
      </c>
      <c r="D20581" t="s">
        <v>14680</v>
      </c>
      <c r="E20581" t="s">
        <v>1097</v>
      </c>
      <c r="F20581" t="s">
        <v>89</v>
      </c>
      <c r="G20581" t="s">
        <v>89</v>
      </c>
      <c r="H20581" t="s">
        <v>93</v>
      </c>
    </row>
    <row r="20582" spans="1:8" x14ac:dyDescent="0.25">
      <c r="A20582" t="s">
        <v>572</v>
      </c>
      <c r="B20582" t="s">
        <v>14681</v>
      </c>
      <c r="C20582" t="s">
        <v>89</v>
      </c>
      <c r="D20582" t="s">
        <v>5134</v>
      </c>
      <c r="E20582" t="s">
        <v>1238</v>
      </c>
      <c r="F20582" t="s">
        <v>89</v>
      </c>
      <c r="G20582" t="s">
        <v>89</v>
      </c>
      <c r="H20582" t="s">
        <v>93</v>
      </c>
    </row>
    <row r="20583" spans="1:8" x14ac:dyDescent="0.25">
      <c r="A20583" t="s">
        <v>572</v>
      </c>
      <c r="B20583" t="s">
        <v>14682</v>
      </c>
      <c r="C20583" t="s">
        <v>89</v>
      </c>
      <c r="D20583" t="s">
        <v>14683</v>
      </c>
      <c r="E20583" t="s">
        <v>1258</v>
      </c>
      <c r="F20583" t="s">
        <v>89</v>
      </c>
      <c r="G20583" t="s">
        <v>89</v>
      </c>
      <c r="H20583" t="s">
        <v>93</v>
      </c>
    </row>
    <row r="20584" spans="1:8" x14ac:dyDescent="0.25">
      <c r="A20584" t="s">
        <v>572</v>
      </c>
      <c r="B20584" t="s">
        <v>14679</v>
      </c>
      <c r="C20584" t="s">
        <v>89</v>
      </c>
      <c r="D20584" t="s">
        <v>14680</v>
      </c>
      <c r="E20584" t="s">
        <v>1097</v>
      </c>
      <c r="F20584" t="s">
        <v>89</v>
      </c>
      <c r="G20584" t="s">
        <v>89</v>
      </c>
      <c r="H20584" t="s">
        <v>93</v>
      </c>
    </row>
    <row r="20585" spans="1:8" x14ac:dyDescent="0.25">
      <c r="A20585" t="s">
        <v>572</v>
      </c>
      <c r="B20585" t="s">
        <v>14676</v>
      </c>
      <c r="C20585" t="s">
        <v>89</v>
      </c>
      <c r="D20585" t="s">
        <v>14677</v>
      </c>
      <c r="E20585" t="s">
        <v>1235</v>
      </c>
      <c r="F20585" t="s">
        <v>89</v>
      </c>
      <c r="G20585" t="s">
        <v>89</v>
      </c>
      <c r="H20585" t="s">
        <v>93</v>
      </c>
    </row>
    <row r="20586" spans="1:8" x14ac:dyDescent="0.25">
      <c r="A20586" t="s">
        <v>572</v>
      </c>
      <c r="B20586" t="s">
        <v>14682</v>
      </c>
      <c r="C20586" t="s">
        <v>89</v>
      </c>
      <c r="D20586" t="s">
        <v>14683</v>
      </c>
      <c r="E20586" t="s">
        <v>1258</v>
      </c>
      <c r="F20586" t="s">
        <v>89</v>
      </c>
      <c r="G20586" t="s">
        <v>89</v>
      </c>
      <c r="H20586" t="s">
        <v>93</v>
      </c>
    </row>
    <row r="20587" spans="1:8" x14ac:dyDescent="0.25">
      <c r="A20587" t="s">
        <v>572</v>
      </c>
      <c r="B20587" t="s">
        <v>14674</v>
      </c>
      <c r="C20587" t="s">
        <v>89</v>
      </c>
      <c r="D20587" t="s">
        <v>14675</v>
      </c>
      <c r="E20587" t="s">
        <v>1100</v>
      </c>
      <c r="F20587" t="s">
        <v>89</v>
      </c>
      <c r="G20587" t="s">
        <v>89</v>
      </c>
      <c r="H20587" t="s">
        <v>93</v>
      </c>
    </row>
    <row r="20588" spans="1:8" x14ac:dyDescent="0.25">
      <c r="A20588" t="s">
        <v>572</v>
      </c>
      <c r="B20588" t="s">
        <v>14681</v>
      </c>
      <c r="C20588" t="s">
        <v>89</v>
      </c>
      <c r="D20588" t="s">
        <v>5134</v>
      </c>
      <c r="E20588" t="s">
        <v>1238</v>
      </c>
      <c r="F20588" t="s">
        <v>89</v>
      </c>
      <c r="G20588" t="s">
        <v>89</v>
      </c>
      <c r="H20588" t="s">
        <v>93</v>
      </c>
    </row>
    <row r="20589" spans="1:8" x14ac:dyDescent="0.25">
      <c r="A20589" t="s">
        <v>572</v>
      </c>
      <c r="B20589" t="s">
        <v>14684</v>
      </c>
      <c r="C20589" t="s">
        <v>89</v>
      </c>
      <c r="D20589" t="s">
        <v>14685</v>
      </c>
      <c r="E20589" t="s">
        <v>1113</v>
      </c>
      <c r="F20589" t="s">
        <v>89</v>
      </c>
      <c r="G20589" t="s">
        <v>89</v>
      </c>
      <c r="H20589" t="s">
        <v>93</v>
      </c>
    </row>
    <row r="20590" spans="1:8" x14ac:dyDescent="0.25">
      <c r="A20590" t="s">
        <v>572</v>
      </c>
      <c r="B20590" t="s">
        <v>14686</v>
      </c>
      <c r="C20590" t="s">
        <v>89</v>
      </c>
      <c r="D20590" t="s">
        <v>5134</v>
      </c>
      <c r="E20590" t="s">
        <v>1093</v>
      </c>
      <c r="F20590" t="s">
        <v>89</v>
      </c>
      <c r="G20590" t="s">
        <v>89</v>
      </c>
      <c r="H20590" t="s">
        <v>93</v>
      </c>
    </row>
    <row r="20591" spans="1:8" x14ac:dyDescent="0.25">
      <c r="A20591" t="s">
        <v>572</v>
      </c>
      <c r="B20591" t="s">
        <v>14687</v>
      </c>
      <c r="C20591" t="s">
        <v>89</v>
      </c>
      <c r="D20591" t="s">
        <v>89</v>
      </c>
      <c r="E20591" t="s">
        <v>1272</v>
      </c>
      <c r="F20591" t="s">
        <v>89</v>
      </c>
      <c r="G20591" t="s">
        <v>89</v>
      </c>
      <c r="H20591" t="s">
        <v>93</v>
      </c>
    </row>
    <row r="20592" spans="1:8" x14ac:dyDescent="0.25">
      <c r="A20592" t="s">
        <v>572</v>
      </c>
      <c r="B20592" t="s">
        <v>6189</v>
      </c>
      <c r="C20592" t="s">
        <v>89</v>
      </c>
      <c r="D20592" t="s">
        <v>89</v>
      </c>
      <c r="E20592" t="s">
        <v>1196</v>
      </c>
      <c r="F20592" t="s">
        <v>89</v>
      </c>
      <c r="G20592" t="s">
        <v>89</v>
      </c>
      <c r="H20592" t="s">
        <v>93</v>
      </c>
    </row>
    <row r="20593" spans="1:8" x14ac:dyDescent="0.25">
      <c r="A20593" t="s">
        <v>572</v>
      </c>
      <c r="B20593" t="s">
        <v>6191</v>
      </c>
      <c r="C20593" t="s">
        <v>89</v>
      </c>
      <c r="D20593" t="s">
        <v>89</v>
      </c>
      <c r="E20593" t="s">
        <v>1196</v>
      </c>
      <c r="F20593" t="s">
        <v>89</v>
      </c>
      <c r="G20593" t="s">
        <v>89</v>
      </c>
      <c r="H20593" t="s">
        <v>93</v>
      </c>
    </row>
    <row r="20594" spans="1:8" x14ac:dyDescent="0.25">
      <c r="A20594" t="s">
        <v>572</v>
      </c>
      <c r="B20594" t="s">
        <v>6192</v>
      </c>
      <c r="C20594" t="s">
        <v>89</v>
      </c>
      <c r="D20594" t="s">
        <v>89</v>
      </c>
      <c r="E20594" t="s">
        <v>1196</v>
      </c>
      <c r="F20594" t="s">
        <v>89</v>
      </c>
      <c r="G20594" t="s">
        <v>89</v>
      </c>
      <c r="H20594" t="s">
        <v>93</v>
      </c>
    </row>
    <row r="20595" spans="1:8" x14ac:dyDescent="0.25">
      <c r="A20595" t="s">
        <v>572</v>
      </c>
      <c r="B20595" t="s">
        <v>8236</v>
      </c>
      <c r="C20595" t="s">
        <v>89</v>
      </c>
      <c r="D20595" t="s">
        <v>89</v>
      </c>
      <c r="E20595" t="s">
        <v>1196</v>
      </c>
      <c r="F20595" t="s">
        <v>89</v>
      </c>
      <c r="G20595" t="s">
        <v>89</v>
      </c>
      <c r="H20595" t="s">
        <v>93</v>
      </c>
    </row>
    <row r="20596" spans="1:8" x14ac:dyDescent="0.25">
      <c r="A20596" t="s">
        <v>572</v>
      </c>
      <c r="B20596" t="s">
        <v>2626</v>
      </c>
      <c r="C20596" t="s">
        <v>89</v>
      </c>
      <c r="D20596" t="s">
        <v>89</v>
      </c>
      <c r="E20596" t="s">
        <v>1196</v>
      </c>
      <c r="F20596" t="s">
        <v>89</v>
      </c>
      <c r="G20596" t="s">
        <v>89</v>
      </c>
      <c r="H20596" t="s">
        <v>93</v>
      </c>
    </row>
    <row r="20597" spans="1:8" x14ac:dyDescent="0.25">
      <c r="A20597" t="s">
        <v>572</v>
      </c>
      <c r="B20597" t="s">
        <v>1122</v>
      </c>
      <c r="C20597" t="s">
        <v>89</v>
      </c>
      <c r="D20597" t="s">
        <v>89</v>
      </c>
      <c r="E20597" t="s">
        <v>1218</v>
      </c>
      <c r="F20597" t="s">
        <v>89</v>
      </c>
      <c r="G20597" t="s">
        <v>89</v>
      </c>
      <c r="H20597" t="s">
        <v>93</v>
      </c>
    </row>
    <row r="20598" spans="1:8" x14ac:dyDescent="0.25">
      <c r="A20598" t="s">
        <v>572</v>
      </c>
      <c r="B20598" t="s">
        <v>1332</v>
      </c>
      <c r="C20598" t="s">
        <v>89</v>
      </c>
      <c r="D20598" t="s">
        <v>89</v>
      </c>
      <c r="E20598" t="s">
        <v>1218</v>
      </c>
      <c r="F20598" t="s">
        <v>89</v>
      </c>
      <c r="G20598" t="s">
        <v>89</v>
      </c>
      <c r="H20598" t="s">
        <v>93</v>
      </c>
    </row>
    <row r="20599" spans="1:8" x14ac:dyDescent="0.25">
      <c r="A20599" t="s">
        <v>572</v>
      </c>
      <c r="B20599" t="s">
        <v>1124</v>
      </c>
      <c r="C20599" t="s">
        <v>89</v>
      </c>
      <c r="D20599" t="s">
        <v>89</v>
      </c>
      <c r="E20599" t="s">
        <v>1218</v>
      </c>
      <c r="F20599" t="s">
        <v>89</v>
      </c>
      <c r="G20599" t="s">
        <v>89</v>
      </c>
      <c r="H20599" t="s">
        <v>93</v>
      </c>
    </row>
    <row r="20600" spans="1:8" x14ac:dyDescent="0.25">
      <c r="A20600" t="s">
        <v>572</v>
      </c>
      <c r="B20600" t="s">
        <v>1125</v>
      </c>
      <c r="C20600" t="s">
        <v>89</v>
      </c>
      <c r="D20600" t="s">
        <v>89</v>
      </c>
      <c r="E20600" t="s">
        <v>1218</v>
      </c>
      <c r="F20600" t="s">
        <v>89</v>
      </c>
      <c r="G20600" t="s">
        <v>89</v>
      </c>
      <c r="H20600" t="s">
        <v>93</v>
      </c>
    </row>
    <row r="20601" spans="1:8" x14ac:dyDescent="0.25">
      <c r="A20601" t="s">
        <v>572</v>
      </c>
      <c r="B20601" t="s">
        <v>1266</v>
      </c>
      <c r="C20601" t="s">
        <v>89</v>
      </c>
      <c r="D20601" t="s">
        <v>89</v>
      </c>
      <c r="E20601" t="s">
        <v>1218</v>
      </c>
      <c r="F20601" t="s">
        <v>89</v>
      </c>
      <c r="G20601" t="s">
        <v>89</v>
      </c>
      <c r="H20601" t="s">
        <v>93</v>
      </c>
    </row>
    <row r="20602" spans="1:8" x14ac:dyDescent="0.25">
      <c r="A20602" t="s">
        <v>572</v>
      </c>
      <c r="B20602" t="s">
        <v>4049</v>
      </c>
      <c r="C20602" t="s">
        <v>89</v>
      </c>
      <c r="D20602" t="s">
        <v>89</v>
      </c>
      <c r="E20602" t="s">
        <v>1131</v>
      </c>
      <c r="F20602" t="s">
        <v>89</v>
      </c>
      <c r="G20602" t="s">
        <v>89</v>
      </c>
      <c r="H20602" t="s">
        <v>93</v>
      </c>
    </row>
    <row r="20603" spans="1:8" x14ac:dyDescent="0.25">
      <c r="A20603" t="s">
        <v>572</v>
      </c>
      <c r="B20603" t="s">
        <v>1200</v>
      </c>
      <c r="C20603" t="s">
        <v>89</v>
      </c>
      <c r="D20603" t="s">
        <v>89</v>
      </c>
      <c r="E20603" t="s">
        <v>1267</v>
      </c>
      <c r="F20603" t="s">
        <v>89</v>
      </c>
      <c r="G20603" t="s">
        <v>89</v>
      </c>
      <c r="H20603" t="s">
        <v>93</v>
      </c>
    </row>
    <row r="20604" spans="1:8" x14ac:dyDescent="0.25">
      <c r="A20604" t="s">
        <v>572</v>
      </c>
      <c r="B20604" t="s">
        <v>1201</v>
      </c>
      <c r="C20604" t="s">
        <v>89</v>
      </c>
      <c r="D20604" t="s">
        <v>89</v>
      </c>
      <c r="E20604" t="s">
        <v>1231</v>
      </c>
      <c r="F20604" t="s">
        <v>89</v>
      </c>
      <c r="G20604" t="s">
        <v>89</v>
      </c>
      <c r="H20604" t="s">
        <v>93</v>
      </c>
    </row>
    <row r="20605" spans="1:8" x14ac:dyDescent="0.25">
      <c r="A20605" t="s">
        <v>572</v>
      </c>
      <c r="B20605" t="s">
        <v>1438</v>
      </c>
      <c r="C20605" t="s">
        <v>89</v>
      </c>
      <c r="D20605" t="s">
        <v>89</v>
      </c>
      <c r="E20605" t="s">
        <v>1231</v>
      </c>
      <c r="F20605" t="s">
        <v>89</v>
      </c>
      <c r="G20605" t="s">
        <v>89</v>
      </c>
      <c r="H20605" t="s">
        <v>93</v>
      </c>
    </row>
    <row r="20606" spans="1:8" x14ac:dyDescent="0.25">
      <c r="A20606" t="s">
        <v>572</v>
      </c>
      <c r="B20606" t="s">
        <v>1130</v>
      </c>
      <c r="C20606" t="s">
        <v>89</v>
      </c>
      <c r="D20606" t="s">
        <v>89</v>
      </c>
      <c r="E20606" t="s">
        <v>1202</v>
      </c>
      <c r="F20606" t="s">
        <v>89</v>
      </c>
      <c r="G20606" t="s">
        <v>89</v>
      </c>
      <c r="H20606" t="s">
        <v>93</v>
      </c>
    </row>
    <row r="20607" spans="1:8" x14ac:dyDescent="0.25">
      <c r="A20607" t="s">
        <v>572</v>
      </c>
      <c r="B20607" t="s">
        <v>1132</v>
      </c>
      <c r="C20607" t="s">
        <v>89</v>
      </c>
      <c r="D20607" t="s">
        <v>89</v>
      </c>
      <c r="E20607" t="s">
        <v>1202</v>
      </c>
      <c r="F20607" t="s">
        <v>89</v>
      </c>
      <c r="G20607" t="s">
        <v>89</v>
      </c>
      <c r="H20607" t="s">
        <v>93</v>
      </c>
    </row>
    <row r="20608" spans="1:8" x14ac:dyDescent="0.25">
      <c r="A20608" t="s">
        <v>572</v>
      </c>
      <c r="B20608" t="s">
        <v>4149</v>
      </c>
      <c r="C20608" t="s">
        <v>89</v>
      </c>
      <c r="D20608" t="s">
        <v>89</v>
      </c>
      <c r="E20608" t="s">
        <v>1272</v>
      </c>
      <c r="F20608" t="s">
        <v>89</v>
      </c>
      <c r="G20608" t="s">
        <v>89</v>
      </c>
      <c r="H20608" t="s">
        <v>93</v>
      </c>
    </row>
    <row r="20609" spans="1:8" x14ac:dyDescent="0.25">
      <c r="A20609" t="s">
        <v>572</v>
      </c>
      <c r="B20609" t="s">
        <v>6196</v>
      </c>
      <c r="C20609" t="s">
        <v>89</v>
      </c>
      <c r="D20609" t="s">
        <v>89</v>
      </c>
      <c r="E20609" t="s">
        <v>1272</v>
      </c>
      <c r="F20609" t="s">
        <v>89</v>
      </c>
      <c r="G20609" t="s">
        <v>89</v>
      </c>
      <c r="H20609" t="s">
        <v>93</v>
      </c>
    </row>
    <row r="20610" spans="1:8" x14ac:dyDescent="0.25">
      <c r="A20610" t="s">
        <v>572</v>
      </c>
      <c r="B20610" t="s">
        <v>3262</v>
      </c>
      <c r="C20610" t="s">
        <v>89</v>
      </c>
      <c r="D20610" t="s">
        <v>89</v>
      </c>
      <c r="E20610" t="s">
        <v>1129</v>
      </c>
      <c r="F20610" t="s">
        <v>89</v>
      </c>
      <c r="G20610" t="s">
        <v>89</v>
      </c>
      <c r="H20610" t="s">
        <v>93</v>
      </c>
    </row>
    <row r="20611" spans="1:8" x14ac:dyDescent="0.25">
      <c r="A20611" t="s">
        <v>572</v>
      </c>
      <c r="B20611" t="s">
        <v>1271</v>
      </c>
      <c r="C20611" t="s">
        <v>89</v>
      </c>
      <c r="D20611" t="s">
        <v>89</v>
      </c>
      <c r="E20611" t="s">
        <v>1115</v>
      </c>
      <c r="F20611" t="s">
        <v>89</v>
      </c>
      <c r="G20611" t="s">
        <v>89</v>
      </c>
      <c r="H20611" t="s">
        <v>93</v>
      </c>
    </row>
    <row r="20612" spans="1:8" x14ac:dyDescent="0.25">
      <c r="A20612" t="s">
        <v>572</v>
      </c>
      <c r="B20612" t="s">
        <v>5998</v>
      </c>
      <c r="C20612" t="s">
        <v>89</v>
      </c>
      <c r="D20612" t="s">
        <v>89</v>
      </c>
      <c r="E20612" t="s">
        <v>1115</v>
      </c>
      <c r="F20612" t="s">
        <v>89</v>
      </c>
      <c r="G20612" t="s">
        <v>89</v>
      </c>
      <c r="H20612" t="s">
        <v>93</v>
      </c>
    </row>
    <row r="20613" spans="1:8" x14ac:dyDescent="0.25">
      <c r="A20613" t="s">
        <v>572</v>
      </c>
      <c r="B20613" t="s">
        <v>1138</v>
      </c>
      <c r="C20613" t="s">
        <v>89</v>
      </c>
      <c r="D20613" t="s">
        <v>89</v>
      </c>
      <c r="E20613" t="s">
        <v>1139</v>
      </c>
      <c r="F20613" t="s">
        <v>89</v>
      </c>
      <c r="G20613" t="s">
        <v>89</v>
      </c>
      <c r="H20613" t="s">
        <v>93</v>
      </c>
    </row>
    <row r="20614" spans="1:8" x14ac:dyDescent="0.25">
      <c r="A20614" t="s">
        <v>573</v>
      </c>
      <c r="B20614" t="s">
        <v>2346</v>
      </c>
      <c r="C20614" t="s">
        <v>89</v>
      </c>
      <c r="D20614" t="s">
        <v>14688</v>
      </c>
      <c r="E20614" t="s">
        <v>1355</v>
      </c>
      <c r="F20614" t="s">
        <v>89</v>
      </c>
      <c r="G20614" t="s">
        <v>89</v>
      </c>
      <c r="H20614" t="s">
        <v>93</v>
      </c>
    </row>
    <row r="20615" spans="1:8" x14ac:dyDescent="0.25">
      <c r="A20615" t="s">
        <v>573</v>
      </c>
      <c r="B20615" t="s">
        <v>2189</v>
      </c>
      <c r="C20615" t="s">
        <v>89</v>
      </c>
      <c r="D20615" t="s">
        <v>2709</v>
      </c>
      <c r="E20615" t="s">
        <v>1258</v>
      </c>
      <c r="F20615" t="s">
        <v>89</v>
      </c>
      <c r="G20615" t="s">
        <v>89</v>
      </c>
      <c r="H20615" t="s">
        <v>93</v>
      </c>
    </row>
    <row r="20616" spans="1:8" x14ac:dyDescent="0.25">
      <c r="A20616" t="s">
        <v>573</v>
      </c>
      <c r="B20616" t="s">
        <v>14689</v>
      </c>
      <c r="C20616" t="s">
        <v>89</v>
      </c>
      <c r="D20616" t="s">
        <v>14690</v>
      </c>
      <c r="E20616" t="s">
        <v>1485</v>
      </c>
      <c r="F20616" t="s">
        <v>89</v>
      </c>
      <c r="G20616" t="s">
        <v>89</v>
      </c>
      <c r="H20616" t="s">
        <v>93</v>
      </c>
    </row>
    <row r="20617" spans="1:8" x14ac:dyDescent="0.25">
      <c r="A20617" t="s">
        <v>573</v>
      </c>
      <c r="B20617" t="s">
        <v>3880</v>
      </c>
      <c r="C20617" t="s">
        <v>89</v>
      </c>
      <c r="D20617" t="s">
        <v>14688</v>
      </c>
      <c r="E20617" t="s">
        <v>1148</v>
      </c>
      <c r="F20617" t="s">
        <v>89</v>
      </c>
      <c r="G20617" t="s">
        <v>89</v>
      </c>
      <c r="H20617" t="s">
        <v>93</v>
      </c>
    </row>
    <row r="20618" spans="1:8" x14ac:dyDescent="0.25">
      <c r="A20618" t="s">
        <v>573</v>
      </c>
      <c r="B20618" t="s">
        <v>2195</v>
      </c>
      <c r="C20618" t="s">
        <v>89</v>
      </c>
      <c r="D20618" t="s">
        <v>2708</v>
      </c>
      <c r="E20618" t="s">
        <v>1265</v>
      </c>
      <c r="F20618" t="s">
        <v>89</v>
      </c>
      <c r="G20618" t="s">
        <v>89</v>
      </c>
      <c r="H20618" t="s">
        <v>93</v>
      </c>
    </row>
    <row r="20619" spans="1:8" x14ac:dyDescent="0.25">
      <c r="A20619" t="s">
        <v>573</v>
      </c>
      <c r="B20619" t="s">
        <v>14691</v>
      </c>
      <c r="C20619" t="s">
        <v>89</v>
      </c>
      <c r="D20619" t="s">
        <v>14692</v>
      </c>
      <c r="E20619" t="s">
        <v>1859</v>
      </c>
      <c r="F20619" t="s">
        <v>89</v>
      </c>
      <c r="G20619" t="s">
        <v>89</v>
      </c>
      <c r="H20619" t="s">
        <v>93</v>
      </c>
    </row>
    <row r="20620" spans="1:8" x14ac:dyDescent="0.25">
      <c r="A20620" t="s">
        <v>573</v>
      </c>
      <c r="B20620" t="s">
        <v>14693</v>
      </c>
      <c r="C20620" t="s">
        <v>89</v>
      </c>
      <c r="D20620" t="s">
        <v>14694</v>
      </c>
      <c r="E20620" t="s">
        <v>3243</v>
      </c>
      <c r="F20620" t="s">
        <v>89</v>
      </c>
      <c r="G20620" t="s">
        <v>89</v>
      </c>
      <c r="H20620" t="s">
        <v>93</v>
      </c>
    </row>
    <row r="20621" spans="1:8" x14ac:dyDescent="0.25">
      <c r="A20621" t="s">
        <v>573</v>
      </c>
      <c r="B20621" t="s">
        <v>14695</v>
      </c>
      <c r="C20621" t="s">
        <v>89</v>
      </c>
      <c r="D20621" t="s">
        <v>14696</v>
      </c>
      <c r="E20621" t="s">
        <v>1395</v>
      </c>
      <c r="F20621" t="s">
        <v>89</v>
      </c>
      <c r="G20621" t="s">
        <v>89</v>
      </c>
      <c r="H20621" t="s">
        <v>93</v>
      </c>
    </row>
    <row r="20622" spans="1:8" x14ac:dyDescent="0.25">
      <c r="A20622" t="s">
        <v>573</v>
      </c>
      <c r="B20622" t="s">
        <v>14697</v>
      </c>
      <c r="C20622" t="s">
        <v>89</v>
      </c>
      <c r="D20622" t="s">
        <v>14698</v>
      </c>
      <c r="E20622" t="s">
        <v>1121</v>
      </c>
      <c r="F20622" t="s">
        <v>89</v>
      </c>
      <c r="G20622" t="s">
        <v>89</v>
      </c>
      <c r="H20622" t="s">
        <v>93</v>
      </c>
    </row>
    <row r="20623" spans="1:8" x14ac:dyDescent="0.25">
      <c r="A20623" t="s">
        <v>573</v>
      </c>
      <c r="B20623" t="s">
        <v>14699</v>
      </c>
      <c r="C20623" t="s">
        <v>89</v>
      </c>
      <c r="D20623" t="s">
        <v>14700</v>
      </c>
      <c r="E20623" t="s">
        <v>6217</v>
      </c>
      <c r="F20623" t="s">
        <v>89</v>
      </c>
      <c r="G20623" t="s">
        <v>89</v>
      </c>
      <c r="H20623" t="s">
        <v>93</v>
      </c>
    </row>
    <row r="20624" spans="1:8" x14ac:dyDescent="0.25">
      <c r="A20624" t="s">
        <v>573</v>
      </c>
      <c r="B20624" t="s">
        <v>14701</v>
      </c>
      <c r="C20624" t="s">
        <v>89</v>
      </c>
      <c r="D20624" t="s">
        <v>14702</v>
      </c>
      <c r="E20624" t="s">
        <v>4736</v>
      </c>
      <c r="F20624" t="s">
        <v>89</v>
      </c>
      <c r="G20624" t="s">
        <v>89</v>
      </c>
      <c r="H20624" t="s">
        <v>93</v>
      </c>
    </row>
    <row r="20625" spans="1:8" x14ac:dyDescent="0.25">
      <c r="A20625" t="s">
        <v>573</v>
      </c>
      <c r="B20625" t="s">
        <v>14703</v>
      </c>
      <c r="C20625" t="s">
        <v>89</v>
      </c>
      <c r="D20625" t="s">
        <v>14704</v>
      </c>
      <c r="E20625" t="s">
        <v>1873</v>
      </c>
      <c r="F20625" t="s">
        <v>89</v>
      </c>
      <c r="G20625" t="s">
        <v>89</v>
      </c>
      <c r="H20625" t="s">
        <v>93</v>
      </c>
    </row>
    <row r="20626" spans="1:8" x14ac:dyDescent="0.25">
      <c r="A20626" t="s">
        <v>573</v>
      </c>
      <c r="B20626" t="s">
        <v>2193</v>
      </c>
      <c r="C20626" t="s">
        <v>89</v>
      </c>
      <c r="D20626" t="s">
        <v>2710</v>
      </c>
      <c r="E20626" t="s">
        <v>1258</v>
      </c>
      <c r="F20626" t="s">
        <v>89</v>
      </c>
      <c r="G20626" t="s">
        <v>89</v>
      </c>
      <c r="H20626" t="s">
        <v>93</v>
      </c>
    </row>
    <row r="20627" spans="1:8" x14ac:dyDescent="0.25">
      <c r="A20627" t="s">
        <v>573</v>
      </c>
      <c r="B20627" t="s">
        <v>2195</v>
      </c>
      <c r="C20627" t="s">
        <v>89</v>
      </c>
      <c r="D20627" t="s">
        <v>2708</v>
      </c>
      <c r="E20627" t="s">
        <v>1265</v>
      </c>
      <c r="F20627" t="s">
        <v>89</v>
      </c>
      <c r="G20627" t="s">
        <v>89</v>
      </c>
      <c r="H20627" t="s">
        <v>93</v>
      </c>
    </row>
    <row r="20628" spans="1:8" x14ac:dyDescent="0.25">
      <c r="A20628" t="s">
        <v>573</v>
      </c>
      <c r="B20628" t="s">
        <v>2189</v>
      </c>
      <c r="C20628" t="s">
        <v>89</v>
      </c>
      <c r="D20628" t="s">
        <v>2709</v>
      </c>
      <c r="E20628" t="s">
        <v>1258</v>
      </c>
      <c r="F20628" t="s">
        <v>89</v>
      </c>
      <c r="G20628" t="s">
        <v>89</v>
      </c>
      <c r="H20628" t="s">
        <v>93</v>
      </c>
    </row>
    <row r="20629" spans="1:8" x14ac:dyDescent="0.25">
      <c r="A20629" t="s">
        <v>573</v>
      </c>
      <c r="B20629" t="s">
        <v>14705</v>
      </c>
      <c r="C20629" t="s">
        <v>89</v>
      </c>
      <c r="D20629" t="s">
        <v>14706</v>
      </c>
      <c r="E20629" t="s">
        <v>1485</v>
      </c>
      <c r="F20629" t="s">
        <v>89</v>
      </c>
      <c r="G20629" t="s">
        <v>89</v>
      </c>
      <c r="H20629" t="s">
        <v>93</v>
      </c>
    </row>
    <row r="20630" spans="1:8" x14ac:dyDescent="0.25">
      <c r="A20630" t="s">
        <v>573</v>
      </c>
      <c r="B20630" t="s">
        <v>14689</v>
      </c>
      <c r="C20630" t="s">
        <v>89</v>
      </c>
      <c r="D20630" t="s">
        <v>14690</v>
      </c>
      <c r="E20630" t="s">
        <v>1485</v>
      </c>
      <c r="F20630" t="s">
        <v>89</v>
      </c>
      <c r="G20630" t="s">
        <v>89</v>
      </c>
      <c r="H20630" t="s">
        <v>93</v>
      </c>
    </row>
    <row r="20631" spans="1:8" x14ac:dyDescent="0.25">
      <c r="A20631" t="s">
        <v>573</v>
      </c>
      <c r="B20631" t="s">
        <v>14707</v>
      </c>
      <c r="C20631" t="s">
        <v>89</v>
      </c>
      <c r="D20631" t="s">
        <v>14708</v>
      </c>
      <c r="E20631" t="s">
        <v>1258</v>
      </c>
      <c r="F20631" t="s">
        <v>89</v>
      </c>
      <c r="G20631" t="s">
        <v>89</v>
      </c>
      <c r="H20631" t="s">
        <v>93</v>
      </c>
    </row>
    <row r="20632" spans="1:8" x14ac:dyDescent="0.25">
      <c r="A20632" t="s">
        <v>573</v>
      </c>
      <c r="B20632" t="s">
        <v>2287</v>
      </c>
      <c r="C20632" t="s">
        <v>89</v>
      </c>
      <c r="D20632" t="s">
        <v>14709</v>
      </c>
      <c r="E20632" t="s">
        <v>1094</v>
      </c>
      <c r="F20632" t="s">
        <v>89</v>
      </c>
      <c r="G20632" t="s">
        <v>89</v>
      </c>
      <c r="H20632" t="s">
        <v>93</v>
      </c>
    </row>
    <row r="20633" spans="1:8" x14ac:dyDescent="0.25">
      <c r="A20633" t="s">
        <v>573</v>
      </c>
      <c r="B20633" t="s">
        <v>2293</v>
      </c>
      <c r="C20633" t="s">
        <v>89</v>
      </c>
      <c r="D20633" t="s">
        <v>14710</v>
      </c>
      <c r="E20633" t="s">
        <v>1485</v>
      </c>
      <c r="F20633" t="s">
        <v>89</v>
      </c>
      <c r="G20633" t="s">
        <v>89</v>
      </c>
      <c r="H20633" t="s">
        <v>93</v>
      </c>
    </row>
    <row r="20634" spans="1:8" x14ac:dyDescent="0.25">
      <c r="A20634" t="s">
        <v>573</v>
      </c>
      <c r="B20634" t="s">
        <v>2299</v>
      </c>
      <c r="C20634" t="s">
        <v>89</v>
      </c>
      <c r="D20634" t="s">
        <v>14711</v>
      </c>
      <c r="E20634" t="s">
        <v>1265</v>
      </c>
      <c r="F20634" t="s">
        <v>89</v>
      </c>
      <c r="G20634" t="s">
        <v>89</v>
      </c>
      <c r="H20634" t="s">
        <v>93</v>
      </c>
    </row>
    <row r="20635" spans="1:8" x14ac:dyDescent="0.25">
      <c r="A20635" t="s">
        <v>573</v>
      </c>
      <c r="B20635" t="s">
        <v>2295</v>
      </c>
      <c r="C20635" t="s">
        <v>89</v>
      </c>
      <c r="D20635" t="s">
        <v>14712</v>
      </c>
      <c r="E20635" t="s">
        <v>1258</v>
      </c>
      <c r="F20635" t="s">
        <v>89</v>
      </c>
      <c r="G20635" t="s">
        <v>89</v>
      </c>
      <c r="H20635" t="s">
        <v>93</v>
      </c>
    </row>
    <row r="20636" spans="1:8" x14ac:dyDescent="0.25">
      <c r="A20636" t="s">
        <v>573</v>
      </c>
      <c r="B20636" t="s">
        <v>2297</v>
      </c>
      <c r="C20636" t="s">
        <v>89</v>
      </c>
      <c r="D20636" t="s">
        <v>14713</v>
      </c>
      <c r="E20636" t="s">
        <v>1258</v>
      </c>
      <c r="F20636" t="s">
        <v>89</v>
      </c>
      <c r="G20636" t="s">
        <v>89</v>
      </c>
      <c r="H20636" t="s">
        <v>93</v>
      </c>
    </row>
    <row r="20637" spans="1:8" x14ac:dyDescent="0.25">
      <c r="A20637" t="s">
        <v>573</v>
      </c>
      <c r="B20637" t="s">
        <v>2291</v>
      </c>
      <c r="C20637" t="s">
        <v>89</v>
      </c>
      <c r="D20637" t="s">
        <v>14714</v>
      </c>
      <c r="E20637" t="s">
        <v>1265</v>
      </c>
      <c r="F20637" t="s">
        <v>89</v>
      </c>
      <c r="G20637" t="s">
        <v>89</v>
      </c>
      <c r="H20637" t="s">
        <v>93</v>
      </c>
    </row>
    <row r="20638" spans="1:8" x14ac:dyDescent="0.25">
      <c r="A20638" t="s">
        <v>573</v>
      </c>
      <c r="B20638" t="s">
        <v>2289</v>
      </c>
      <c r="C20638" t="s">
        <v>89</v>
      </c>
      <c r="D20638" t="s">
        <v>14715</v>
      </c>
      <c r="E20638" t="s">
        <v>1485</v>
      </c>
      <c r="F20638" t="s">
        <v>89</v>
      </c>
      <c r="G20638" t="s">
        <v>89</v>
      </c>
      <c r="H20638" t="s">
        <v>93</v>
      </c>
    </row>
    <row r="20639" spans="1:8" x14ac:dyDescent="0.25">
      <c r="A20639" t="s">
        <v>573</v>
      </c>
      <c r="B20639" t="s">
        <v>14716</v>
      </c>
      <c r="C20639" t="s">
        <v>89</v>
      </c>
      <c r="D20639" t="s">
        <v>14717</v>
      </c>
      <c r="E20639" t="s">
        <v>1355</v>
      </c>
      <c r="F20639" t="s">
        <v>89</v>
      </c>
      <c r="G20639" t="s">
        <v>89</v>
      </c>
      <c r="H20639" t="s">
        <v>93</v>
      </c>
    </row>
    <row r="20640" spans="1:8" x14ac:dyDescent="0.25">
      <c r="A20640" t="s">
        <v>573</v>
      </c>
      <c r="B20640" t="s">
        <v>14718</v>
      </c>
      <c r="C20640" t="s">
        <v>89</v>
      </c>
      <c r="D20640" t="s">
        <v>14719</v>
      </c>
      <c r="E20640" t="s">
        <v>1485</v>
      </c>
      <c r="F20640" t="s">
        <v>89</v>
      </c>
      <c r="G20640" t="s">
        <v>89</v>
      </c>
      <c r="H20640" t="s">
        <v>93</v>
      </c>
    </row>
    <row r="20641" spans="1:8" x14ac:dyDescent="0.25">
      <c r="A20641" t="s">
        <v>573</v>
      </c>
      <c r="B20641" t="s">
        <v>2322</v>
      </c>
      <c r="C20641" t="s">
        <v>89</v>
      </c>
      <c r="D20641" t="s">
        <v>14720</v>
      </c>
      <c r="E20641" t="s">
        <v>1194</v>
      </c>
      <c r="F20641" t="s">
        <v>89</v>
      </c>
      <c r="G20641" t="s">
        <v>89</v>
      </c>
      <c r="H20641" t="s">
        <v>93</v>
      </c>
    </row>
    <row r="20642" spans="1:8" x14ac:dyDescent="0.25">
      <c r="A20642" t="s">
        <v>573</v>
      </c>
      <c r="B20642" t="s">
        <v>2324</v>
      </c>
      <c r="C20642" t="s">
        <v>89</v>
      </c>
      <c r="D20642" t="s">
        <v>14721</v>
      </c>
      <c r="E20642" t="s">
        <v>1142</v>
      </c>
      <c r="F20642" t="s">
        <v>89</v>
      </c>
      <c r="G20642" t="s">
        <v>89</v>
      </c>
      <c r="H20642" t="s">
        <v>93</v>
      </c>
    </row>
    <row r="20643" spans="1:8" x14ac:dyDescent="0.25">
      <c r="A20643" t="s">
        <v>573</v>
      </c>
      <c r="B20643" t="s">
        <v>2320</v>
      </c>
      <c r="C20643" t="s">
        <v>89</v>
      </c>
      <c r="D20643" t="s">
        <v>14722</v>
      </c>
      <c r="E20643" t="s">
        <v>1105</v>
      </c>
      <c r="F20643" t="s">
        <v>89</v>
      </c>
      <c r="G20643" t="s">
        <v>89</v>
      </c>
      <c r="H20643" t="s">
        <v>93</v>
      </c>
    </row>
    <row r="20644" spans="1:8" x14ac:dyDescent="0.25">
      <c r="A20644" t="s">
        <v>573</v>
      </c>
      <c r="B20644" t="s">
        <v>2334</v>
      </c>
      <c r="C20644" t="s">
        <v>89</v>
      </c>
      <c r="D20644" t="s">
        <v>14723</v>
      </c>
      <c r="E20644" t="s">
        <v>1097</v>
      </c>
      <c r="F20644" t="s">
        <v>89</v>
      </c>
      <c r="G20644" t="s">
        <v>89</v>
      </c>
      <c r="H20644" t="s">
        <v>93</v>
      </c>
    </row>
    <row r="20645" spans="1:8" x14ac:dyDescent="0.25">
      <c r="A20645" t="s">
        <v>573</v>
      </c>
      <c r="B20645" t="s">
        <v>2336</v>
      </c>
      <c r="C20645" t="s">
        <v>89</v>
      </c>
      <c r="D20645" t="s">
        <v>14724</v>
      </c>
      <c r="E20645" t="s">
        <v>1194</v>
      </c>
      <c r="F20645" t="s">
        <v>89</v>
      </c>
      <c r="G20645" t="s">
        <v>89</v>
      </c>
      <c r="H20645" t="s">
        <v>93</v>
      </c>
    </row>
    <row r="20646" spans="1:8" x14ac:dyDescent="0.25">
      <c r="A20646" t="s">
        <v>573</v>
      </c>
      <c r="B20646" t="s">
        <v>2326</v>
      </c>
      <c r="C20646" t="s">
        <v>89</v>
      </c>
      <c r="D20646" t="s">
        <v>14725</v>
      </c>
      <c r="E20646" t="s">
        <v>1142</v>
      </c>
      <c r="F20646" t="s">
        <v>89</v>
      </c>
      <c r="G20646" t="s">
        <v>89</v>
      </c>
      <c r="H20646" t="s">
        <v>93</v>
      </c>
    </row>
    <row r="20647" spans="1:8" x14ac:dyDescent="0.25">
      <c r="A20647" t="s">
        <v>573</v>
      </c>
      <c r="B20647" t="s">
        <v>14726</v>
      </c>
      <c r="C20647" t="s">
        <v>89</v>
      </c>
      <c r="D20647" t="s">
        <v>14727</v>
      </c>
      <c r="E20647" t="s">
        <v>1097</v>
      </c>
      <c r="F20647" t="s">
        <v>89</v>
      </c>
      <c r="G20647" t="s">
        <v>89</v>
      </c>
      <c r="H20647" t="s">
        <v>93</v>
      </c>
    </row>
    <row r="20648" spans="1:8" x14ac:dyDescent="0.25">
      <c r="A20648" t="s">
        <v>573</v>
      </c>
      <c r="B20648" t="s">
        <v>2328</v>
      </c>
      <c r="C20648" t="s">
        <v>89</v>
      </c>
      <c r="D20648" t="s">
        <v>14728</v>
      </c>
      <c r="E20648" t="s">
        <v>1105</v>
      </c>
      <c r="F20648" t="s">
        <v>89</v>
      </c>
      <c r="G20648" t="s">
        <v>89</v>
      </c>
      <c r="H20648" t="s">
        <v>93</v>
      </c>
    </row>
    <row r="20649" spans="1:8" x14ac:dyDescent="0.25">
      <c r="A20649" t="s">
        <v>573</v>
      </c>
      <c r="B20649" t="s">
        <v>3841</v>
      </c>
      <c r="C20649" t="s">
        <v>89</v>
      </c>
      <c r="D20649" t="s">
        <v>14729</v>
      </c>
      <c r="E20649" t="s">
        <v>1194</v>
      </c>
      <c r="F20649" t="s">
        <v>89</v>
      </c>
      <c r="G20649" t="s">
        <v>89</v>
      </c>
      <c r="H20649" t="s">
        <v>93</v>
      </c>
    </row>
    <row r="20650" spans="1:8" x14ac:dyDescent="0.25">
      <c r="A20650" t="s">
        <v>573</v>
      </c>
      <c r="B20650" t="s">
        <v>3837</v>
      </c>
      <c r="C20650" t="s">
        <v>89</v>
      </c>
      <c r="D20650" t="s">
        <v>14730</v>
      </c>
      <c r="E20650" t="s">
        <v>1097</v>
      </c>
      <c r="F20650" t="s">
        <v>89</v>
      </c>
      <c r="G20650" t="s">
        <v>89</v>
      </c>
      <c r="H20650" t="s">
        <v>93</v>
      </c>
    </row>
    <row r="20651" spans="1:8" x14ac:dyDescent="0.25">
      <c r="A20651" t="s">
        <v>573</v>
      </c>
      <c r="B20651" t="s">
        <v>2306</v>
      </c>
      <c r="C20651" t="s">
        <v>89</v>
      </c>
      <c r="D20651" t="s">
        <v>14731</v>
      </c>
      <c r="E20651" t="s">
        <v>1105</v>
      </c>
      <c r="F20651" t="s">
        <v>89</v>
      </c>
      <c r="G20651" t="s">
        <v>89</v>
      </c>
      <c r="H20651" t="s">
        <v>93</v>
      </c>
    </row>
    <row r="20652" spans="1:8" x14ac:dyDescent="0.25">
      <c r="A20652" t="s">
        <v>573</v>
      </c>
      <c r="B20652" t="s">
        <v>2312</v>
      </c>
      <c r="C20652" t="s">
        <v>89</v>
      </c>
      <c r="D20652" t="s">
        <v>14732</v>
      </c>
      <c r="E20652" t="s">
        <v>1194</v>
      </c>
      <c r="F20652" t="s">
        <v>89</v>
      </c>
      <c r="G20652" t="s">
        <v>89</v>
      </c>
      <c r="H20652" t="s">
        <v>93</v>
      </c>
    </row>
    <row r="20653" spans="1:8" x14ac:dyDescent="0.25">
      <c r="A20653" t="s">
        <v>573</v>
      </c>
      <c r="B20653" t="s">
        <v>2314</v>
      </c>
      <c r="C20653" t="s">
        <v>89</v>
      </c>
      <c r="D20653" t="s">
        <v>14733</v>
      </c>
      <c r="E20653" t="s">
        <v>1105</v>
      </c>
      <c r="F20653" t="s">
        <v>89</v>
      </c>
      <c r="G20653" t="s">
        <v>89</v>
      </c>
      <c r="H20653" t="s">
        <v>93</v>
      </c>
    </row>
    <row r="20654" spans="1:8" x14ac:dyDescent="0.25">
      <c r="A20654" t="s">
        <v>573</v>
      </c>
      <c r="B20654" t="s">
        <v>2304</v>
      </c>
      <c r="C20654" t="s">
        <v>89</v>
      </c>
      <c r="D20654" t="s">
        <v>14734</v>
      </c>
      <c r="E20654" t="s">
        <v>1097</v>
      </c>
      <c r="F20654" t="s">
        <v>89</v>
      </c>
      <c r="G20654" t="s">
        <v>89</v>
      </c>
      <c r="H20654" t="s">
        <v>93</v>
      </c>
    </row>
    <row r="20655" spans="1:8" x14ac:dyDescent="0.25">
      <c r="A20655" t="s">
        <v>573</v>
      </c>
      <c r="B20655" t="s">
        <v>2318</v>
      </c>
      <c r="C20655" t="s">
        <v>89</v>
      </c>
      <c r="D20655" t="s">
        <v>14688</v>
      </c>
      <c r="E20655" t="s">
        <v>1205</v>
      </c>
      <c r="F20655" t="s">
        <v>89</v>
      </c>
      <c r="G20655" t="s">
        <v>89</v>
      </c>
      <c r="H20655" t="s">
        <v>93</v>
      </c>
    </row>
    <row r="20656" spans="1:8" x14ac:dyDescent="0.25">
      <c r="A20656" t="s">
        <v>573</v>
      </c>
      <c r="B20656" t="s">
        <v>2308</v>
      </c>
      <c r="C20656" t="s">
        <v>89</v>
      </c>
      <c r="D20656" t="s">
        <v>14735</v>
      </c>
      <c r="E20656" t="s">
        <v>1097</v>
      </c>
      <c r="F20656" t="s">
        <v>89</v>
      </c>
      <c r="G20656" t="s">
        <v>89</v>
      </c>
      <c r="H20656" t="s">
        <v>93</v>
      </c>
    </row>
    <row r="20657" spans="1:8" x14ac:dyDescent="0.25">
      <c r="A20657" t="s">
        <v>573</v>
      </c>
      <c r="B20657" t="s">
        <v>14736</v>
      </c>
      <c r="C20657" t="s">
        <v>89</v>
      </c>
      <c r="D20657" t="s">
        <v>14737</v>
      </c>
      <c r="E20657" t="s">
        <v>1097</v>
      </c>
      <c r="F20657" t="s">
        <v>89</v>
      </c>
      <c r="G20657" t="s">
        <v>89</v>
      </c>
      <c r="H20657" t="s">
        <v>93</v>
      </c>
    </row>
    <row r="20658" spans="1:8" x14ac:dyDescent="0.25">
      <c r="A20658" t="s">
        <v>573</v>
      </c>
      <c r="B20658" t="s">
        <v>3850</v>
      </c>
      <c r="C20658" t="s">
        <v>89</v>
      </c>
      <c r="D20658" t="s">
        <v>14738</v>
      </c>
      <c r="E20658" t="s">
        <v>1205</v>
      </c>
      <c r="F20658" t="s">
        <v>89</v>
      </c>
      <c r="G20658" t="s">
        <v>89</v>
      </c>
      <c r="H20658" t="s">
        <v>93</v>
      </c>
    </row>
    <row r="20659" spans="1:8" x14ac:dyDescent="0.25">
      <c r="A20659" t="s">
        <v>573</v>
      </c>
      <c r="B20659" t="s">
        <v>2301</v>
      </c>
      <c r="C20659" t="s">
        <v>89</v>
      </c>
      <c r="D20659" t="s">
        <v>14739</v>
      </c>
      <c r="E20659" t="s">
        <v>1153</v>
      </c>
      <c r="F20659" t="s">
        <v>89</v>
      </c>
      <c r="G20659" t="s">
        <v>89</v>
      </c>
      <c r="H20659" t="s">
        <v>93</v>
      </c>
    </row>
    <row r="20660" spans="1:8" x14ac:dyDescent="0.25">
      <c r="A20660" t="s">
        <v>573</v>
      </c>
      <c r="B20660" t="s">
        <v>7026</v>
      </c>
      <c r="C20660" t="s">
        <v>89</v>
      </c>
      <c r="D20660" t="s">
        <v>14740</v>
      </c>
      <c r="E20660" t="s">
        <v>1153</v>
      </c>
      <c r="F20660" t="s">
        <v>89</v>
      </c>
      <c r="G20660" t="s">
        <v>89</v>
      </c>
      <c r="H20660" t="s">
        <v>93</v>
      </c>
    </row>
    <row r="20661" spans="1:8" x14ac:dyDescent="0.25">
      <c r="A20661" t="s">
        <v>573</v>
      </c>
      <c r="B20661" t="s">
        <v>3848</v>
      </c>
      <c r="C20661" t="s">
        <v>89</v>
      </c>
      <c r="D20661" t="s">
        <v>14741</v>
      </c>
      <c r="E20661" t="s">
        <v>1164</v>
      </c>
      <c r="F20661" t="s">
        <v>89</v>
      </c>
      <c r="G20661" t="s">
        <v>89</v>
      </c>
      <c r="H20661" t="s">
        <v>93</v>
      </c>
    </row>
    <row r="20662" spans="1:8" x14ac:dyDescent="0.25">
      <c r="A20662" t="s">
        <v>573</v>
      </c>
      <c r="B20662" t="s">
        <v>3852</v>
      </c>
      <c r="C20662" t="s">
        <v>89</v>
      </c>
      <c r="D20662" t="s">
        <v>14742</v>
      </c>
      <c r="E20662" t="s">
        <v>1153</v>
      </c>
      <c r="F20662" t="s">
        <v>89</v>
      </c>
      <c r="G20662" t="s">
        <v>89</v>
      </c>
      <c r="H20662" t="s">
        <v>93</v>
      </c>
    </row>
    <row r="20663" spans="1:8" x14ac:dyDescent="0.25">
      <c r="A20663" t="s">
        <v>573</v>
      </c>
      <c r="B20663" t="s">
        <v>14743</v>
      </c>
      <c r="C20663" t="s">
        <v>89</v>
      </c>
      <c r="D20663" t="s">
        <v>14744</v>
      </c>
      <c r="E20663" t="s">
        <v>1153</v>
      </c>
      <c r="F20663" t="s">
        <v>89</v>
      </c>
      <c r="G20663" t="s">
        <v>89</v>
      </c>
      <c r="H20663" t="s">
        <v>93</v>
      </c>
    </row>
    <row r="20664" spans="1:8" x14ac:dyDescent="0.25">
      <c r="A20664" t="s">
        <v>573</v>
      </c>
      <c r="B20664" t="s">
        <v>14745</v>
      </c>
      <c r="C20664" t="s">
        <v>89</v>
      </c>
      <c r="D20664" t="s">
        <v>14746</v>
      </c>
      <c r="E20664" t="s">
        <v>1205</v>
      </c>
      <c r="F20664" t="s">
        <v>89</v>
      </c>
      <c r="G20664" t="s">
        <v>89</v>
      </c>
      <c r="H20664" t="s">
        <v>93</v>
      </c>
    </row>
    <row r="20665" spans="1:8" x14ac:dyDescent="0.25">
      <c r="A20665" t="s">
        <v>573</v>
      </c>
      <c r="B20665" t="s">
        <v>14555</v>
      </c>
      <c r="C20665" t="s">
        <v>89</v>
      </c>
      <c r="D20665" t="s">
        <v>14747</v>
      </c>
      <c r="E20665" t="s">
        <v>1093</v>
      </c>
      <c r="F20665" t="s">
        <v>89</v>
      </c>
      <c r="G20665" t="s">
        <v>89</v>
      </c>
      <c r="H20665" t="s">
        <v>93</v>
      </c>
    </row>
    <row r="20666" spans="1:8" x14ac:dyDescent="0.25">
      <c r="A20666" t="s">
        <v>573</v>
      </c>
      <c r="B20666" t="s">
        <v>14748</v>
      </c>
      <c r="C20666" t="s">
        <v>89</v>
      </c>
      <c r="D20666" t="s">
        <v>14749</v>
      </c>
      <c r="E20666" t="s">
        <v>1093</v>
      </c>
      <c r="F20666" t="s">
        <v>89</v>
      </c>
      <c r="G20666" t="s">
        <v>89</v>
      </c>
      <c r="H20666" t="s">
        <v>93</v>
      </c>
    </row>
    <row r="20667" spans="1:8" x14ac:dyDescent="0.25">
      <c r="A20667" t="s">
        <v>573</v>
      </c>
      <c r="B20667" t="s">
        <v>14750</v>
      </c>
      <c r="C20667" t="s">
        <v>89</v>
      </c>
      <c r="D20667" t="s">
        <v>14751</v>
      </c>
      <c r="E20667" t="s">
        <v>1205</v>
      </c>
      <c r="F20667" t="s">
        <v>89</v>
      </c>
      <c r="G20667" t="s">
        <v>89</v>
      </c>
      <c r="H20667" t="s">
        <v>93</v>
      </c>
    </row>
    <row r="20668" spans="1:8" x14ac:dyDescent="0.25">
      <c r="A20668" t="s">
        <v>573</v>
      </c>
      <c r="B20668" t="s">
        <v>2348</v>
      </c>
      <c r="C20668" t="s">
        <v>89</v>
      </c>
      <c r="D20668" t="s">
        <v>14720</v>
      </c>
      <c r="E20668" t="s">
        <v>1093</v>
      </c>
      <c r="F20668" t="s">
        <v>89</v>
      </c>
      <c r="G20668" t="s">
        <v>89</v>
      </c>
      <c r="H20668" t="s">
        <v>93</v>
      </c>
    </row>
    <row r="20669" spans="1:8" x14ac:dyDescent="0.25">
      <c r="A20669" t="s">
        <v>573</v>
      </c>
      <c r="B20669" t="s">
        <v>2349</v>
      </c>
      <c r="C20669" t="s">
        <v>89</v>
      </c>
      <c r="D20669" t="s">
        <v>14721</v>
      </c>
      <c r="E20669" t="s">
        <v>1205</v>
      </c>
      <c r="F20669" t="s">
        <v>89</v>
      </c>
      <c r="G20669" t="s">
        <v>89</v>
      </c>
      <c r="H20669" t="s">
        <v>93</v>
      </c>
    </row>
    <row r="20670" spans="1:8" x14ac:dyDescent="0.25">
      <c r="A20670" t="s">
        <v>573</v>
      </c>
      <c r="B20670" t="s">
        <v>2347</v>
      </c>
      <c r="C20670" t="s">
        <v>89</v>
      </c>
      <c r="D20670" t="s">
        <v>14722</v>
      </c>
      <c r="E20670" t="s">
        <v>1205</v>
      </c>
      <c r="F20670" t="s">
        <v>89</v>
      </c>
      <c r="G20670" t="s">
        <v>89</v>
      </c>
      <c r="H20670" t="s">
        <v>93</v>
      </c>
    </row>
    <row r="20671" spans="1:8" x14ac:dyDescent="0.25">
      <c r="A20671" t="s">
        <v>573</v>
      </c>
      <c r="B20671" t="s">
        <v>2354</v>
      </c>
      <c r="C20671" t="s">
        <v>89</v>
      </c>
      <c r="D20671" t="s">
        <v>14723</v>
      </c>
      <c r="E20671" t="s">
        <v>1094</v>
      </c>
      <c r="F20671" t="s">
        <v>89</v>
      </c>
      <c r="G20671" t="s">
        <v>89</v>
      </c>
      <c r="H20671" t="s">
        <v>93</v>
      </c>
    </row>
    <row r="20672" spans="1:8" x14ac:dyDescent="0.25">
      <c r="A20672" t="s">
        <v>573</v>
      </c>
      <c r="B20672" t="s">
        <v>2355</v>
      </c>
      <c r="C20672" t="s">
        <v>89</v>
      </c>
      <c r="D20672" t="s">
        <v>14724</v>
      </c>
      <c r="E20672" t="s">
        <v>1164</v>
      </c>
      <c r="F20672" t="s">
        <v>89</v>
      </c>
      <c r="G20672" t="s">
        <v>89</v>
      </c>
      <c r="H20672" t="s">
        <v>93</v>
      </c>
    </row>
    <row r="20673" spans="1:8" x14ac:dyDescent="0.25">
      <c r="A20673" t="s">
        <v>573</v>
      </c>
      <c r="B20673" t="s">
        <v>2350</v>
      </c>
      <c r="C20673" t="s">
        <v>89</v>
      </c>
      <c r="D20673" t="s">
        <v>14725</v>
      </c>
      <c r="E20673" t="s">
        <v>1265</v>
      </c>
      <c r="F20673" t="s">
        <v>89</v>
      </c>
      <c r="G20673" t="s">
        <v>89</v>
      </c>
      <c r="H20673" t="s">
        <v>93</v>
      </c>
    </row>
    <row r="20674" spans="1:8" x14ac:dyDescent="0.25">
      <c r="A20674" t="s">
        <v>573</v>
      </c>
      <c r="B20674" t="s">
        <v>14752</v>
      </c>
      <c r="C20674" t="s">
        <v>89</v>
      </c>
      <c r="D20674" t="s">
        <v>14727</v>
      </c>
      <c r="E20674" t="s">
        <v>1265</v>
      </c>
      <c r="F20674" t="s">
        <v>89</v>
      </c>
      <c r="G20674" t="s">
        <v>89</v>
      </c>
      <c r="H20674" t="s">
        <v>93</v>
      </c>
    </row>
    <row r="20675" spans="1:8" x14ac:dyDescent="0.25">
      <c r="A20675" t="s">
        <v>573</v>
      </c>
      <c r="B20675" t="s">
        <v>3860</v>
      </c>
      <c r="C20675" t="s">
        <v>89</v>
      </c>
      <c r="D20675" t="s">
        <v>14730</v>
      </c>
      <c r="E20675" t="s">
        <v>1265</v>
      </c>
      <c r="F20675" t="s">
        <v>89</v>
      </c>
      <c r="G20675" t="s">
        <v>89</v>
      </c>
      <c r="H20675" t="s">
        <v>93</v>
      </c>
    </row>
    <row r="20676" spans="1:8" x14ac:dyDescent="0.25">
      <c r="A20676" t="s">
        <v>573</v>
      </c>
      <c r="B20676" t="s">
        <v>2351</v>
      </c>
      <c r="C20676" t="s">
        <v>89</v>
      </c>
      <c r="D20676" t="s">
        <v>14728</v>
      </c>
      <c r="E20676" t="s">
        <v>1164</v>
      </c>
      <c r="F20676" t="s">
        <v>89</v>
      </c>
      <c r="G20676" t="s">
        <v>89</v>
      </c>
      <c r="H20676" t="s">
        <v>93</v>
      </c>
    </row>
    <row r="20677" spans="1:8" x14ac:dyDescent="0.25">
      <c r="A20677" t="s">
        <v>573</v>
      </c>
      <c r="B20677" t="s">
        <v>2340</v>
      </c>
      <c r="C20677" t="s">
        <v>89</v>
      </c>
      <c r="D20677" t="s">
        <v>14731</v>
      </c>
      <c r="E20677" t="s">
        <v>1164</v>
      </c>
      <c r="F20677" t="s">
        <v>89</v>
      </c>
      <c r="G20677" t="s">
        <v>89</v>
      </c>
      <c r="H20677" t="s">
        <v>93</v>
      </c>
    </row>
    <row r="20678" spans="1:8" x14ac:dyDescent="0.25">
      <c r="A20678" t="s">
        <v>573</v>
      </c>
      <c r="B20678" t="s">
        <v>3861</v>
      </c>
      <c r="C20678" t="s">
        <v>89</v>
      </c>
      <c r="D20678" t="s">
        <v>14729</v>
      </c>
      <c r="E20678" t="s">
        <v>1093</v>
      </c>
      <c r="F20678" t="s">
        <v>89</v>
      </c>
      <c r="G20678" t="s">
        <v>89</v>
      </c>
      <c r="H20678" t="s">
        <v>93</v>
      </c>
    </row>
    <row r="20679" spans="1:8" x14ac:dyDescent="0.25">
      <c r="A20679" t="s">
        <v>573</v>
      </c>
      <c r="B20679" t="s">
        <v>2343</v>
      </c>
      <c r="C20679" t="s">
        <v>89</v>
      </c>
      <c r="D20679" t="s">
        <v>14732</v>
      </c>
      <c r="E20679" t="s">
        <v>1094</v>
      </c>
      <c r="F20679" t="s">
        <v>89</v>
      </c>
      <c r="G20679" t="s">
        <v>89</v>
      </c>
      <c r="H20679" t="s">
        <v>93</v>
      </c>
    </row>
    <row r="20680" spans="1:8" x14ac:dyDescent="0.25">
      <c r="A20680" t="s">
        <v>573</v>
      </c>
      <c r="B20680" t="s">
        <v>2344</v>
      </c>
      <c r="C20680" t="s">
        <v>89</v>
      </c>
      <c r="D20680" t="s">
        <v>14733</v>
      </c>
      <c r="E20680" t="s">
        <v>1164</v>
      </c>
      <c r="F20680" t="s">
        <v>89</v>
      </c>
      <c r="G20680" t="s">
        <v>89</v>
      </c>
      <c r="H20680" t="s">
        <v>93</v>
      </c>
    </row>
    <row r="20681" spans="1:8" x14ac:dyDescent="0.25">
      <c r="A20681" t="s">
        <v>573</v>
      </c>
      <c r="B20681" t="s">
        <v>2339</v>
      </c>
      <c r="C20681" t="s">
        <v>89</v>
      </c>
      <c r="D20681" t="s">
        <v>14734</v>
      </c>
      <c r="E20681" t="s">
        <v>1094</v>
      </c>
      <c r="F20681" t="s">
        <v>89</v>
      </c>
      <c r="G20681" t="s">
        <v>89</v>
      </c>
      <c r="H20681" t="s">
        <v>93</v>
      </c>
    </row>
    <row r="20682" spans="1:8" x14ac:dyDescent="0.25">
      <c r="A20682" t="s">
        <v>573</v>
      </c>
      <c r="B20682" t="s">
        <v>2346</v>
      </c>
      <c r="C20682" t="s">
        <v>89</v>
      </c>
      <c r="D20682" t="s">
        <v>14688</v>
      </c>
      <c r="E20682" t="s">
        <v>1355</v>
      </c>
      <c r="F20682" t="s">
        <v>89</v>
      </c>
      <c r="G20682" t="s">
        <v>89</v>
      </c>
      <c r="H20682" t="s">
        <v>93</v>
      </c>
    </row>
    <row r="20683" spans="1:8" x14ac:dyDescent="0.25">
      <c r="A20683" t="s">
        <v>573</v>
      </c>
      <c r="B20683" t="s">
        <v>2341</v>
      </c>
      <c r="C20683" t="s">
        <v>89</v>
      </c>
      <c r="D20683" t="s">
        <v>14735</v>
      </c>
      <c r="E20683" t="s">
        <v>1265</v>
      </c>
      <c r="F20683" t="s">
        <v>89</v>
      </c>
      <c r="G20683" t="s">
        <v>89</v>
      </c>
      <c r="H20683" t="s">
        <v>93</v>
      </c>
    </row>
    <row r="20684" spans="1:8" x14ac:dyDescent="0.25">
      <c r="A20684" t="s">
        <v>573</v>
      </c>
      <c r="B20684" t="s">
        <v>14753</v>
      </c>
      <c r="C20684" t="s">
        <v>89</v>
      </c>
      <c r="D20684" t="s">
        <v>14737</v>
      </c>
      <c r="E20684" t="s">
        <v>1265</v>
      </c>
      <c r="F20684" t="s">
        <v>89</v>
      </c>
      <c r="G20684" t="s">
        <v>89</v>
      </c>
      <c r="H20684" t="s">
        <v>93</v>
      </c>
    </row>
    <row r="20685" spans="1:8" x14ac:dyDescent="0.25">
      <c r="A20685" t="s">
        <v>573</v>
      </c>
      <c r="B20685" t="s">
        <v>14754</v>
      </c>
      <c r="C20685" t="s">
        <v>89</v>
      </c>
      <c r="D20685" t="s">
        <v>14746</v>
      </c>
      <c r="E20685" t="s">
        <v>1265</v>
      </c>
      <c r="F20685" t="s">
        <v>89</v>
      </c>
      <c r="G20685" t="s">
        <v>89</v>
      </c>
      <c r="H20685" t="s">
        <v>93</v>
      </c>
    </row>
    <row r="20686" spans="1:8" x14ac:dyDescent="0.25">
      <c r="A20686" t="s">
        <v>573</v>
      </c>
      <c r="B20686" t="s">
        <v>3865</v>
      </c>
      <c r="C20686" t="s">
        <v>89</v>
      </c>
      <c r="D20686" t="s">
        <v>14738</v>
      </c>
      <c r="E20686" t="s">
        <v>1485</v>
      </c>
      <c r="F20686" t="s">
        <v>89</v>
      </c>
      <c r="G20686" t="s">
        <v>89</v>
      </c>
      <c r="H20686" t="s">
        <v>93</v>
      </c>
    </row>
    <row r="20687" spans="1:8" x14ac:dyDescent="0.25">
      <c r="A20687" t="s">
        <v>573</v>
      </c>
      <c r="B20687" t="s">
        <v>5953</v>
      </c>
      <c r="C20687" t="s">
        <v>89</v>
      </c>
      <c r="D20687" t="s">
        <v>14741</v>
      </c>
      <c r="E20687" t="s">
        <v>1355</v>
      </c>
      <c r="F20687" t="s">
        <v>89</v>
      </c>
      <c r="G20687" t="s">
        <v>89</v>
      </c>
      <c r="H20687" t="s">
        <v>93</v>
      </c>
    </row>
    <row r="20688" spans="1:8" x14ac:dyDescent="0.25">
      <c r="A20688" t="s">
        <v>573</v>
      </c>
      <c r="B20688" t="s">
        <v>14755</v>
      </c>
      <c r="C20688" t="s">
        <v>89</v>
      </c>
      <c r="D20688" t="s">
        <v>14739</v>
      </c>
      <c r="E20688" t="s">
        <v>1485</v>
      </c>
      <c r="F20688" t="s">
        <v>89</v>
      </c>
      <c r="G20688" t="s">
        <v>89</v>
      </c>
      <c r="H20688" t="s">
        <v>93</v>
      </c>
    </row>
    <row r="20689" spans="1:8" x14ac:dyDescent="0.25">
      <c r="A20689" t="s">
        <v>573</v>
      </c>
      <c r="B20689" t="s">
        <v>3866</v>
      </c>
      <c r="C20689" t="s">
        <v>89</v>
      </c>
      <c r="D20689" t="s">
        <v>14742</v>
      </c>
      <c r="E20689" t="s">
        <v>1485</v>
      </c>
      <c r="F20689" t="s">
        <v>89</v>
      </c>
      <c r="G20689" t="s">
        <v>89</v>
      </c>
      <c r="H20689" t="s">
        <v>93</v>
      </c>
    </row>
    <row r="20690" spans="1:8" x14ac:dyDescent="0.25">
      <c r="A20690" t="s">
        <v>573</v>
      </c>
      <c r="B20690" t="s">
        <v>14756</v>
      </c>
      <c r="C20690" t="s">
        <v>89</v>
      </c>
      <c r="D20690" t="s">
        <v>14744</v>
      </c>
      <c r="E20690" t="s">
        <v>1524</v>
      </c>
      <c r="F20690" t="s">
        <v>89</v>
      </c>
      <c r="G20690" t="s">
        <v>89</v>
      </c>
      <c r="H20690" t="s">
        <v>93</v>
      </c>
    </row>
    <row r="20691" spans="1:8" x14ac:dyDescent="0.25">
      <c r="A20691" t="s">
        <v>573</v>
      </c>
      <c r="B20691" t="s">
        <v>6968</v>
      </c>
      <c r="C20691" t="s">
        <v>89</v>
      </c>
      <c r="D20691" t="s">
        <v>14740</v>
      </c>
      <c r="E20691" t="s">
        <v>1524</v>
      </c>
      <c r="F20691" t="s">
        <v>89</v>
      </c>
      <c r="G20691" t="s">
        <v>89</v>
      </c>
      <c r="H20691" t="s">
        <v>93</v>
      </c>
    </row>
    <row r="20692" spans="1:8" x14ac:dyDescent="0.25">
      <c r="A20692" t="s">
        <v>573</v>
      </c>
      <c r="B20692" t="s">
        <v>14580</v>
      </c>
      <c r="C20692" t="s">
        <v>89</v>
      </c>
      <c r="D20692" t="s">
        <v>14757</v>
      </c>
      <c r="E20692" t="s">
        <v>1355</v>
      </c>
      <c r="F20692" t="s">
        <v>89</v>
      </c>
      <c r="G20692" t="s">
        <v>89</v>
      </c>
      <c r="H20692" t="s">
        <v>93</v>
      </c>
    </row>
    <row r="20693" spans="1:8" x14ac:dyDescent="0.25">
      <c r="A20693" t="s">
        <v>573</v>
      </c>
      <c r="B20693" t="s">
        <v>14758</v>
      </c>
      <c r="C20693" t="s">
        <v>89</v>
      </c>
      <c r="D20693" t="s">
        <v>14759</v>
      </c>
      <c r="E20693" t="s">
        <v>1485</v>
      </c>
      <c r="F20693" t="s">
        <v>89</v>
      </c>
      <c r="G20693" t="s">
        <v>89</v>
      </c>
      <c r="H20693" t="s">
        <v>93</v>
      </c>
    </row>
    <row r="20694" spans="1:8" x14ac:dyDescent="0.25">
      <c r="A20694" t="s">
        <v>573</v>
      </c>
      <c r="B20694" t="s">
        <v>14760</v>
      </c>
      <c r="C20694" t="s">
        <v>89</v>
      </c>
      <c r="D20694" t="s">
        <v>14761</v>
      </c>
      <c r="E20694" t="s">
        <v>1355</v>
      </c>
      <c r="F20694" t="s">
        <v>89</v>
      </c>
      <c r="G20694" t="s">
        <v>89</v>
      </c>
      <c r="H20694" t="s">
        <v>93</v>
      </c>
    </row>
    <row r="20695" spans="1:8" x14ac:dyDescent="0.25">
      <c r="A20695" t="s">
        <v>573</v>
      </c>
      <c r="B20695" t="s">
        <v>3870</v>
      </c>
      <c r="C20695" t="s">
        <v>89</v>
      </c>
      <c r="D20695" t="s">
        <v>14720</v>
      </c>
      <c r="E20695" t="s">
        <v>1102</v>
      </c>
      <c r="F20695" t="s">
        <v>89</v>
      </c>
      <c r="G20695" t="s">
        <v>89</v>
      </c>
      <c r="H20695" t="s">
        <v>93</v>
      </c>
    </row>
    <row r="20696" spans="1:8" x14ac:dyDescent="0.25">
      <c r="A20696" t="s">
        <v>573</v>
      </c>
      <c r="B20696" t="s">
        <v>5963</v>
      </c>
      <c r="C20696" t="s">
        <v>89</v>
      </c>
      <c r="D20696" t="s">
        <v>14721</v>
      </c>
      <c r="E20696" t="s">
        <v>1160</v>
      </c>
      <c r="F20696" t="s">
        <v>89</v>
      </c>
      <c r="G20696" t="s">
        <v>89</v>
      </c>
      <c r="H20696" t="s">
        <v>93</v>
      </c>
    </row>
    <row r="20697" spans="1:8" x14ac:dyDescent="0.25">
      <c r="A20697" t="s">
        <v>573</v>
      </c>
      <c r="B20697" t="s">
        <v>5301</v>
      </c>
      <c r="C20697" t="s">
        <v>89</v>
      </c>
      <c r="D20697" t="s">
        <v>14722</v>
      </c>
      <c r="E20697" t="s">
        <v>1160</v>
      </c>
      <c r="F20697" t="s">
        <v>89</v>
      </c>
      <c r="G20697" t="s">
        <v>89</v>
      </c>
      <c r="H20697" t="s">
        <v>93</v>
      </c>
    </row>
    <row r="20698" spans="1:8" x14ac:dyDescent="0.25">
      <c r="A20698" t="s">
        <v>573</v>
      </c>
      <c r="B20698" t="s">
        <v>14762</v>
      </c>
      <c r="C20698" t="s">
        <v>89</v>
      </c>
      <c r="D20698" t="s">
        <v>14723</v>
      </c>
      <c r="E20698" t="s">
        <v>1485</v>
      </c>
      <c r="F20698" t="s">
        <v>89</v>
      </c>
      <c r="G20698" t="s">
        <v>89</v>
      </c>
      <c r="H20698" t="s">
        <v>93</v>
      </c>
    </row>
    <row r="20699" spans="1:8" x14ac:dyDescent="0.25">
      <c r="A20699" t="s">
        <v>573</v>
      </c>
      <c r="B20699" t="s">
        <v>3872</v>
      </c>
      <c r="C20699" t="s">
        <v>89</v>
      </c>
      <c r="D20699" t="s">
        <v>14724</v>
      </c>
      <c r="E20699" t="s">
        <v>1349</v>
      </c>
      <c r="F20699" t="s">
        <v>89</v>
      </c>
      <c r="G20699" t="s">
        <v>89</v>
      </c>
      <c r="H20699" t="s">
        <v>93</v>
      </c>
    </row>
    <row r="20700" spans="1:8" x14ac:dyDescent="0.25">
      <c r="A20700" t="s">
        <v>573</v>
      </c>
      <c r="B20700" t="s">
        <v>14763</v>
      </c>
      <c r="C20700" t="s">
        <v>89</v>
      </c>
      <c r="D20700" t="s">
        <v>14725</v>
      </c>
      <c r="E20700" t="s">
        <v>1349</v>
      </c>
      <c r="F20700" t="s">
        <v>89</v>
      </c>
      <c r="G20700" t="s">
        <v>89</v>
      </c>
      <c r="H20700" t="s">
        <v>93</v>
      </c>
    </row>
    <row r="20701" spans="1:8" x14ac:dyDescent="0.25">
      <c r="A20701" t="s">
        <v>573</v>
      </c>
      <c r="B20701" t="s">
        <v>14764</v>
      </c>
      <c r="C20701" t="s">
        <v>89</v>
      </c>
      <c r="D20701" t="s">
        <v>14727</v>
      </c>
      <c r="E20701" t="s">
        <v>1102</v>
      </c>
      <c r="F20701" t="s">
        <v>89</v>
      </c>
      <c r="G20701" t="s">
        <v>89</v>
      </c>
      <c r="H20701" t="s">
        <v>93</v>
      </c>
    </row>
    <row r="20702" spans="1:8" x14ac:dyDescent="0.25">
      <c r="A20702" t="s">
        <v>573</v>
      </c>
      <c r="B20702" t="s">
        <v>14765</v>
      </c>
      <c r="C20702" t="s">
        <v>89</v>
      </c>
      <c r="D20702" t="s">
        <v>14728</v>
      </c>
      <c r="E20702" t="s">
        <v>1160</v>
      </c>
      <c r="F20702" t="s">
        <v>89</v>
      </c>
      <c r="G20702" t="s">
        <v>89</v>
      </c>
      <c r="H20702" t="s">
        <v>93</v>
      </c>
    </row>
    <row r="20703" spans="1:8" x14ac:dyDescent="0.25">
      <c r="A20703" t="s">
        <v>573</v>
      </c>
      <c r="B20703" t="s">
        <v>3882</v>
      </c>
      <c r="C20703" t="s">
        <v>89</v>
      </c>
      <c r="D20703" t="s">
        <v>14729</v>
      </c>
      <c r="E20703" t="s">
        <v>1160</v>
      </c>
      <c r="F20703" t="s">
        <v>89</v>
      </c>
      <c r="G20703" t="s">
        <v>89</v>
      </c>
      <c r="H20703" t="s">
        <v>93</v>
      </c>
    </row>
    <row r="20704" spans="1:8" x14ac:dyDescent="0.25">
      <c r="A20704" t="s">
        <v>573</v>
      </c>
      <c r="B20704" t="s">
        <v>3878</v>
      </c>
      <c r="C20704" t="s">
        <v>89</v>
      </c>
      <c r="D20704" t="s">
        <v>14730</v>
      </c>
      <c r="E20704" t="s">
        <v>1180</v>
      </c>
      <c r="F20704" t="s">
        <v>89</v>
      </c>
      <c r="G20704" t="s">
        <v>89</v>
      </c>
      <c r="H20704" t="s">
        <v>93</v>
      </c>
    </row>
    <row r="20705" spans="1:8" x14ac:dyDescent="0.25">
      <c r="A20705" t="s">
        <v>573</v>
      </c>
      <c r="B20705" t="s">
        <v>3877</v>
      </c>
      <c r="C20705" t="s">
        <v>89</v>
      </c>
      <c r="D20705" t="s">
        <v>14731</v>
      </c>
      <c r="E20705" t="s">
        <v>1102</v>
      </c>
      <c r="F20705" t="s">
        <v>89</v>
      </c>
      <c r="G20705" t="s">
        <v>89</v>
      </c>
      <c r="H20705" t="s">
        <v>93</v>
      </c>
    </row>
    <row r="20706" spans="1:8" x14ac:dyDescent="0.25">
      <c r="A20706" t="s">
        <v>573</v>
      </c>
      <c r="B20706" t="s">
        <v>3875</v>
      </c>
      <c r="C20706" t="s">
        <v>89</v>
      </c>
      <c r="D20706" t="s">
        <v>14732</v>
      </c>
      <c r="E20706" t="s">
        <v>1102</v>
      </c>
      <c r="F20706" t="s">
        <v>89</v>
      </c>
      <c r="G20706" t="s">
        <v>89</v>
      </c>
      <c r="H20706" t="s">
        <v>93</v>
      </c>
    </row>
    <row r="20707" spans="1:8" x14ac:dyDescent="0.25">
      <c r="A20707" t="s">
        <v>573</v>
      </c>
      <c r="B20707" t="s">
        <v>14766</v>
      </c>
      <c r="C20707" t="s">
        <v>89</v>
      </c>
      <c r="D20707" t="s">
        <v>14733</v>
      </c>
      <c r="E20707" t="s">
        <v>1102</v>
      </c>
      <c r="F20707" t="s">
        <v>89</v>
      </c>
      <c r="G20707" t="s">
        <v>89</v>
      </c>
      <c r="H20707" t="s">
        <v>93</v>
      </c>
    </row>
    <row r="20708" spans="1:8" x14ac:dyDescent="0.25">
      <c r="A20708" t="s">
        <v>573</v>
      </c>
      <c r="B20708" t="s">
        <v>3881</v>
      </c>
      <c r="C20708" t="s">
        <v>89</v>
      </c>
      <c r="D20708" t="s">
        <v>14734</v>
      </c>
      <c r="E20708" t="s">
        <v>1349</v>
      </c>
      <c r="F20708" t="s">
        <v>89</v>
      </c>
      <c r="G20708" t="s">
        <v>89</v>
      </c>
      <c r="H20708" t="s">
        <v>93</v>
      </c>
    </row>
    <row r="20709" spans="1:8" x14ac:dyDescent="0.25">
      <c r="A20709" t="s">
        <v>573</v>
      </c>
      <c r="B20709" t="s">
        <v>3880</v>
      </c>
      <c r="C20709" t="s">
        <v>89</v>
      </c>
      <c r="D20709" t="s">
        <v>14688</v>
      </c>
      <c r="E20709" t="s">
        <v>1148</v>
      </c>
      <c r="F20709" t="s">
        <v>89</v>
      </c>
      <c r="G20709" t="s">
        <v>89</v>
      </c>
      <c r="H20709" t="s">
        <v>93</v>
      </c>
    </row>
    <row r="20710" spans="1:8" x14ac:dyDescent="0.25">
      <c r="A20710" t="s">
        <v>573</v>
      </c>
      <c r="B20710" t="s">
        <v>3879</v>
      </c>
      <c r="C20710" t="s">
        <v>89</v>
      </c>
      <c r="D20710" t="s">
        <v>14735</v>
      </c>
      <c r="E20710" t="s">
        <v>1349</v>
      </c>
      <c r="F20710" t="s">
        <v>89</v>
      </c>
      <c r="G20710" t="s">
        <v>89</v>
      </c>
      <c r="H20710" t="s">
        <v>93</v>
      </c>
    </row>
    <row r="20711" spans="1:8" x14ac:dyDescent="0.25">
      <c r="A20711" t="s">
        <v>573</v>
      </c>
      <c r="B20711" t="s">
        <v>14767</v>
      </c>
      <c r="C20711" t="s">
        <v>89</v>
      </c>
      <c r="D20711" t="s">
        <v>14737</v>
      </c>
      <c r="E20711" t="s">
        <v>1395</v>
      </c>
      <c r="F20711" t="s">
        <v>89</v>
      </c>
      <c r="G20711" t="s">
        <v>89</v>
      </c>
      <c r="H20711" t="s">
        <v>93</v>
      </c>
    </row>
    <row r="20712" spans="1:8" x14ac:dyDescent="0.25">
      <c r="A20712" t="s">
        <v>573</v>
      </c>
      <c r="B20712" t="s">
        <v>3887</v>
      </c>
      <c r="C20712" t="s">
        <v>89</v>
      </c>
      <c r="D20712" t="s">
        <v>14738</v>
      </c>
      <c r="E20712" t="s">
        <v>1166</v>
      </c>
      <c r="F20712" t="s">
        <v>89</v>
      </c>
      <c r="G20712" t="s">
        <v>89</v>
      </c>
      <c r="H20712" t="s">
        <v>93</v>
      </c>
    </row>
    <row r="20713" spans="1:8" x14ac:dyDescent="0.25">
      <c r="A20713" t="s">
        <v>573</v>
      </c>
      <c r="B20713" t="s">
        <v>3884</v>
      </c>
      <c r="C20713" t="s">
        <v>89</v>
      </c>
      <c r="D20713" t="s">
        <v>14739</v>
      </c>
      <c r="E20713" t="s">
        <v>1207</v>
      </c>
      <c r="F20713" t="s">
        <v>89</v>
      </c>
      <c r="G20713" t="s">
        <v>89</v>
      </c>
      <c r="H20713" t="s">
        <v>93</v>
      </c>
    </row>
    <row r="20714" spans="1:8" x14ac:dyDescent="0.25">
      <c r="A20714" t="s">
        <v>573</v>
      </c>
      <c r="B20714" t="s">
        <v>5974</v>
      </c>
      <c r="C20714" t="s">
        <v>89</v>
      </c>
      <c r="D20714" t="s">
        <v>14740</v>
      </c>
      <c r="E20714" t="s">
        <v>1349</v>
      </c>
      <c r="F20714" t="s">
        <v>89</v>
      </c>
      <c r="G20714" t="s">
        <v>89</v>
      </c>
      <c r="H20714" t="s">
        <v>93</v>
      </c>
    </row>
    <row r="20715" spans="1:8" x14ac:dyDescent="0.25">
      <c r="A20715" t="s">
        <v>573</v>
      </c>
      <c r="B20715" t="s">
        <v>3886</v>
      </c>
      <c r="C20715" t="s">
        <v>89</v>
      </c>
      <c r="D20715" t="s">
        <v>14741</v>
      </c>
      <c r="E20715" t="s">
        <v>1166</v>
      </c>
      <c r="F20715" t="s">
        <v>89</v>
      </c>
      <c r="G20715" t="s">
        <v>89</v>
      </c>
      <c r="H20715" t="s">
        <v>93</v>
      </c>
    </row>
    <row r="20716" spans="1:8" x14ac:dyDescent="0.25">
      <c r="A20716" t="s">
        <v>573</v>
      </c>
      <c r="B20716" t="s">
        <v>3888</v>
      </c>
      <c r="C20716" t="s">
        <v>89</v>
      </c>
      <c r="D20716" t="s">
        <v>14742</v>
      </c>
      <c r="E20716" t="s">
        <v>1166</v>
      </c>
      <c r="F20716" t="s">
        <v>89</v>
      </c>
      <c r="G20716" t="s">
        <v>89</v>
      </c>
      <c r="H20716" t="s">
        <v>93</v>
      </c>
    </row>
    <row r="20717" spans="1:8" x14ac:dyDescent="0.25">
      <c r="A20717" t="s">
        <v>573</v>
      </c>
      <c r="B20717" t="s">
        <v>14768</v>
      </c>
      <c r="C20717" t="s">
        <v>89</v>
      </c>
      <c r="D20717" t="s">
        <v>14744</v>
      </c>
      <c r="E20717" t="s">
        <v>1742</v>
      </c>
      <c r="F20717" t="s">
        <v>89</v>
      </c>
      <c r="G20717" t="s">
        <v>89</v>
      </c>
      <c r="H20717" t="s">
        <v>93</v>
      </c>
    </row>
    <row r="20718" spans="1:8" x14ac:dyDescent="0.25">
      <c r="A20718" t="s">
        <v>573</v>
      </c>
      <c r="B20718" t="s">
        <v>14769</v>
      </c>
      <c r="C20718" t="s">
        <v>89</v>
      </c>
      <c r="D20718" t="s">
        <v>14746</v>
      </c>
      <c r="E20718" t="s">
        <v>1148</v>
      </c>
      <c r="F20718" t="s">
        <v>89</v>
      </c>
      <c r="G20718" t="s">
        <v>89</v>
      </c>
      <c r="H20718" t="s">
        <v>93</v>
      </c>
    </row>
    <row r="20719" spans="1:8" x14ac:dyDescent="0.25">
      <c r="A20719" t="s">
        <v>573</v>
      </c>
      <c r="B20719" t="s">
        <v>14595</v>
      </c>
      <c r="C20719" t="s">
        <v>89</v>
      </c>
      <c r="D20719" t="s">
        <v>14757</v>
      </c>
      <c r="E20719" t="s">
        <v>1166</v>
      </c>
      <c r="F20719" t="s">
        <v>89</v>
      </c>
      <c r="G20719" t="s">
        <v>89</v>
      </c>
      <c r="H20719" t="s">
        <v>93</v>
      </c>
    </row>
    <row r="20720" spans="1:8" x14ac:dyDescent="0.25">
      <c r="A20720" t="s">
        <v>573</v>
      </c>
      <c r="B20720" t="s">
        <v>14770</v>
      </c>
      <c r="C20720" t="s">
        <v>89</v>
      </c>
      <c r="D20720" t="s">
        <v>14759</v>
      </c>
      <c r="E20720" t="s">
        <v>1148</v>
      </c>
      <c r="F20720" t="s">
        <v>89</v>
      </c>
      <c r="G20720" t="s">
        <v>89</v>
      </c>
      <c r="H20720" t="s">
        <v>93</v>
      </c>
    </row>
    <row r="20721" spans="1:8" x14ac:dyDescent="0.25">
      <c r="A20721" t="s">
        <v>573</v>
      </c>
      <c r="B20721" t="s">
        <v>14771</v>
      </c>
      <c r="C20721" t="s">
        <v>89</v>
      </c>
      <c r="D20721" t="s">
        <v>14761</v>
      </c>
      <c r="E20721" t="s">
        <v>1166</v>
      </c>
      <c r="F20721" t="s">
        <v>89</v>
      </c>
      <c r="G20721" t="s">
        <v>89</v>
      </c>
      <c r="H20721" t="s">
        <v>93</v>
      </c>
    </row>
    <row r="20722" spans="1:8" x14ac:dyDescent="0.25">
      <c r="A20722" t="s">
        <v>573</v>
      </c>
      <c r="B20722" t="s">
        <v>14772</v>
      </c>
      <c r="C20722" t="s">
        <v>89</v>
      </c>
      <c r="D20722" t="s">
        <v>14759</v>
      </c>
      <c r="E20722" t="s">
        <v>1615</v>
      </c>
      <c r="F20722" t="s">
        <v>89</v>
      </c>
      <c r="G20722" t="s">
        <v>89</v>
      </c>
      <c r="H20722" t="s">
        <v>93</v>
      </c>
    </row>
    <row r="20723" spans="1:8" x14ac:dyDescent="0.25">
      <c r="A20723" t="s">
        <v>573</v>
      </c>
      <c r="B20723" t="s">
        <v>2392</v>
      </c>
      <c r="C20723" t="s">
        <v>89</v>
      </c>
      <c r="D20723" t="s">
        <v>14723</v>
      </c>
      <c r="E20723" t="s">
        <v>1744</v>
      </c>
      <c r="F20723" t="s">
        <v>89</v>
      </c>
      <c r="G20723" t="s">
        <v>89</v>
      </c>
      <c r="H20723" t="s">
        <v>93</v>
      </c>
    </row>
    <row r="20724" spans="1:8" x14ac:dyDescent="0.25">
      <c r="A20724" t="s">
        <v>573</v>
      </c>
      <c r="B20724" t="s">
        <v>14773</v>
      </c>
      <c r="C20724" t="s">
        <v>89</v>
      </c>
      <c r="D20724" t="s">
        <v>14737</v>
      </c>
      <c r="E20724" t="s">
        <v>1744</v>
      </c>
      <c r="F20724" t="s">
        <v>89</v>
      </c>
      <c r="G20724" t="s">
        <v>89</v>
      </c>
      <c r="H20724" t="s">
        <v>93</v>
      </c>
    </row>
    <row r="20725" spans="1:8" x14ac:dyDescent="0.25">
      <c r="A20725" t="s">
        <v>573</v>
      </c>
      <c r="B20725" t="s">
        <v>2377</v>
      </c>
      <c r="C20725" t="s">
        <v>89</v>
      </c>
      <c r="D20725" t="s">
        <v>14734</v>
      </c>
      <c r="E20725" t="s">
        <v>1401</v>
      </c>
      <c r="F20725" t="s">
        <v>89</v>
      </c>
      <c r="G20725" t="s">
        <v>89</v>
      </c>
      <c r="H20725" t="s">
        <v>93</v>
      </c>
    </row>
    <row r="20726" spans="1:8" x14ac:dyDescent="0.25">
      <c r="A20726" t="s">
        <v>573</v>
      </c>
      <c r="B20726" t="s">
        <v>5993</v>
      </c>
      <c r="C20726" t="s">
        <v>89</v>
      </c>
      <c r="D20726" t="s">
        <v>14740</v>
      </c>
      <c r="E20726" t="s">
        <v>1298</v>
      </c>
      <c r="F20726" t="s">
        <v>89</v>
      </c>
      <c r="G20726" t="s">
        <v>89</v>
      </c>
      <c r="H20726" t="s">
        <v>93</v>
      </c>
    </row>
    <row r="20727" spans="1:8" x14ac:dyDescent="0.25">
      <c r="A20727" t="s">
        <v>573</v>
      </c>
      <c r="B20727" t="s">
        <v>2378</v>
      </c>
      <c r="C20727" t="s">
        <v>89</v>
      </c>
      <c r="D20727" t="s">
        <v>14731</v>
      </c>
      <c r="E20727" t="s">
        <v>2837</v>
      </c>
      <c r="F20727" t="s">
        <v>89</v>
      </c>
      <c r="G20727" t="s">
        <v>89</v>
      </c>
      <c r="H20727" t="s">
        <v>93</v>
      </c>
    </row>
    <row r="20728" spans="1:8" x14ac:dyDescent="0.25">
      <c r="A20728" t="s">
        <v>573</v>
      </c>
      <c r="B20728" t="s">
        <v>14774</v>
      </c>
      <c r="C20728" t="s">
        <v>89</v>
      </c>
      <c r="D20728" t="s">
        <v>14729</v>
      </c>
      <c r="E20728" t="s">
        <v>1121</v>
      </c>
      <c r="F20728" t="s">
        <v>89</v>
      </c>
      <c r="G20728" t="s">
        <v>89</v>
      </c>
      <c r="H20728" t="s">
        <v>93</v>
      </c>
    </row>
    <row r="20729" spans="1:8" x14ac:dyDescent="0.25">
      <c r="A20729" t="s">
        <v>573</v>
      </c>
      <c r="B20729" t="s">
        <v>14775</v>
      </c>
      <c r="C20729" t="s">
        <v>89</v>
      </c>
      <c r="D20729" t="s">
        <v>14757</v>
      </c>
      <c r="E20729" t="s">
        <v>7718</v>
      </c>
      <c r="F20729" t="s">
        <v>89</v>
      </c>
      <c r="G20729" t="s">
        <v>89</v>
      </c>
      <c r="H20729" t="s">
        <v>93</v>
      </c>
    </row>
    <row r="20730" spans="1:8" x14ac:dyDescent="0.25">
      <c r="A20730" t="s">
        <v>573</v>
      </c>
      <c r="B20730" t="s">
        <v>14776</v>
      </c>
      <c r="C20730" t="s">
        <v>89</v>
      </c>
      <c r="D20730" t="s">
        <v>14761</v>
      </c>
      <c r="E20730" t="s">
        <v>7718</v>
      </c>
      <c r="F20730" t="s">
        <v>89</v>
      </c>
      <c r="G20730" t="s">
        <v>89</v>
      </c>
      <c r="H20730" t="s">
        <v>93</v>
      </c>
    </row>
    <row r="20731" spans="1:8" x14ac:dyDescent="0.25">
      <c r="A20731" t="s">
        <v>573</v>
      </c>
      <c r="B20731" t="s">
        <v>14777</v>
      </c>
      <c r="C20731" t="s">
        <v>89</v>
      </c>
      <c r="D20731" t="s">
        <v>14746</v>
      </c>
      <c r="E20731" t="s">
        <v>7718</v>
      </c>
      <c r="F20731" t="s">
        <v>89</v>
      </c>
      <c r="G20731" t="s">
        <v>89</v>
      </c>
      <c r="H20731" t="s">
        <v>93</v>
      </c>
    </row>
    <row r="20732" spans="1:8" x14ac:dyDescent="0.25">
      <c r="A20732" t="s">
        <v>573</v>
      </c>
      <c r="B20732" t="s">
        <v>2386</v>
      </c>
      <c r="C20732" t="s">
        <v>89</v>
      </c>
      <c r="D20732" t="s">
        <v>14720</v>
      </c>
      <c r="E20732" t="s">
        <v>1751</v>
      </c>
      <c r="F20732" t="s">
        <v>89</v>
      </c>
      <c r="G20732" t="s">
        <v>89</v>
      </c>
      <c r="H20732" t="s">
        <v>93</v>
      </c>
    </row>
    <row r="20733" spans="1:8" x14ac:dyDescent="0.25">
      <c r="A20733" t="s">
        <v>573</v>
      </c>
      <c r="B20733" t="s">
        <v>2387</v>
      </c>
      <c r="C20733" t="s">
        <v>89</v>
      </c>
      <c r="D20733" t="s">
        <v>14721</v>
      </c>
      <c r="E20733" t="s">
        <v>1496</v>
      </c>
      <c r="F20733" t="s">
        <v>89</v>
      </c>
      <c r="G20733" t="s">
        <v>89</v>
      </c>
      <c r="H20733" t="s">
        <v>93</v>
      </c>
    </row>
    <row r="20734" spans="1:8" x14ac:dyDescent="0.25">
      <c r="A20734" t="s">
        <v>573</v>
      </c>
      <c r="B20734" t="s">
        <v>2385</v>
      </c>
      <c r="C20734" t="s">
        <v>89</v>
      </c>
      <c r="D20734" t="s">
        <v>14722</v>
      </c>
      <c r="E20734" t="s">
        <v>1496</v>
      </c>
      <c r="F20734" t="s">
        <v>89</v>
      </c>
      <c r="G20734" t="s">
        <v>89</v>
      </c>
      <c r="H20734" t="s">
        <v>93</v>
      </c>
    </row>
    <row r="20735" spans="1:8" x14ac:dyDescent="0.25">
      <c r="A20735" t="s">
        <v>573</v>
      </c>
      <c r="B20735" t="s">
        <v>2382</v>
      </c>
      <c r="C20735" t="s">
        <v>89</v>
      </c>
      <c r="D20735" t="s">
        <v>14733</v>
      </c>
      <c r="E20735" t="s">
        <v>2925</v>
      </c>
      <c r="F20735" t="s">
        <v>89</v>
      </c>
      <c r="G20735" t="s">
        <v>89</v>
      </c>
      <c r="H20735" t="s">
        <v>93</v>
      </c>
    </row>
    <row r="20736" spans="1:8" x14ac:dyDescent="0.25">
      <c r="A20736" t="s">
        <v>573</v>
      </c>
      <c r="B20736" t="s">
        <v>2381</v>
      </c>
      <c r="C20736" t="s">
        <v>89</v>
      </c>
      <c r="D20736" t="s">
        <v>14732</v>
      </c>
      <c r="E20736" t="s">
        <v>2925</v>
      </c>
      <c r="F20736" t="s">
        <v>89</v>
      </c>
      <c r="G20736" t="s">
        <v>89</v>
      </c>
      <c r="H20736" t="s">
        <v>93</v>
      </c>
    </row>
    <row r="20737" spans="1:8" x14ac:dyDescent="0.25">
      <c r="A20737" t="s">
        <v>573</v>
      </c>
      <c r="B20737" t="s">
        <v>2393</v>
      </c>
      <c r="C20737" t="s">
        <v>89</v>
      </c>
      <c r="D20737" t="s">
        <v>14724</v>
      </c>
      <c r="E20737" t="s">
        <v>1121</v>
      </c>
      <c r="F20737" t="s">
        <v>89</v>
      </c>
      <c r="G20737" t="s">
        <v>89</v>
      </c>
      <c r="H20737" t="s">
        <v>93</v>
      </c>
    </row>
    <row r="20738" spans="1:8" x14ac:dyDescent="0.25">
      <c r="A20738" t="s">
        <v>573</v>
      </c>
      <c r="B20738" t="s">
        <v>2379</v>
      </c>
      <c r="C20738" t="s">
        <v>89</v>
      </c>
      <c r="D20738" t="s">
        <v>14735</v>
      </c>
      <c r="E20738" t="s">
        <v>1744</v>
      </c>
      <c r="F20738" t="s">
        <v>89</v>
      </c>
      <c r="G20738" t="s">
        <v>89</v>
      </c>
      <c r="H20738" t="s">
        <v>93</v>
      </c>
    </row>
    <row r="20739" spans="1:8" x14ac:dyDescent="0.25">
      <c r="A20739" t="s">
        <v>573</v>
      </c>
      <c r="B20739" t="s">
        <v>2388</v>
      </c>
      <c r="C20739" t="s">
        <v>89</v>
      </c>
      <c r="D20739" t="s">
        <v>14725</v>
      </c>
      <c r="E20739" t="s">
        <v>1401</v>
      </c>
      <c r="F20739" t="s">
        <v>89</v>
      </c>
      <c r="G20739" t="s">
        <v>89</v>
      </c>
      <c r="H20739" t="s">
        <v>93</v>
      </c>
    </row>
    <row r="20740" spans="1:8" x14ac:dyDescent="0.25">
      <c r="A20740" t="s">
        <v>573</v>
      </c>
      <c r="B20740" t="s">
        <v>5991</v>
      </c>
      <c r="C20740" t="s">
        <v>89</v>
      </c>
      <c r="D20740" t="s">
        <v>14741</v>
      </c>
      <c r="E20740" t="s">
        <v>6217</v>
      </c>
      <c r="F20740" t="s">
        <v>89</v>
      </c>
      <c r="G20740" t="s">
        <v>89</v>
      </c>
      <c r="H20740" t="s">
        <v>93</v>
      </c>
    </row>
    <row r="20741" spans="1:8" x14ac:dyDescent="0.25">
      <c r="A20741" t="s">
        <v>573</v>
      </c>
      <c r="B20741" t="s">
        <v>2389</v>
      </c>
      <c r="C20741" t="s">
        <v>89</v>
      </c>
      <c r="D20741" t="s">
        <v>14728</v>
      </c>
      <c r="E20741" t="s">
        <v>1121</v>
      </c>
      <c r="F20741" t="s">
        <v>89</v>
      </c>
      <c r="G20741" t="s">
        <v>89</v>
      </c>
      <c r="H20741" t="s">
        <v>93</v>
      </c>
    </row>
    <row r="20742" spans="1:8" x14ac:dyDescent="0.25">
      <c r="A20742" t="s">
        <v>573</v>
      </c>
      <c r="B20742" t="s">
        <v>14778</v>
      </c>
      <c r="C20742" t="s">
        <v>89</v>
      </c>
      <c r="D20742" t="s">
        <v>14688</v>
      </c>
      <c r="E20742" t="s">
        <v>6217</v>
      </c>
      <c r="F20742" t="s">
        <v>89</v>
      </c>
      <c r="G20742" t="s">
        <v>89</v>
      </c>
      <c r="H20742" t="s">
        <v>93</v>
      </c>
    </row>
    <row r="20743" spans="1:8" x14ac:dyDescent="0.25">
      <c r="A20743" t="s">
        <v>573</v>
      </c>
      <c r="B20743" t="s">
        <v>14779</v>
      </c>
      <c r="C20743" t="s">
        <v>89</v>
      </c>
      <c r="D20743" t="s">
        <v>14744</v>
      </c>
      <c r="E20743" t="s">
        <v>1615</v>
      </c>
      <c r="F20743" t="s">
        <v>89</v>
      </c>
      <c r="G20743" t="s">
        <v>89</v>
      </c>
      <c r="H20743" t="s">
        <v>93</v>
      </c>
    </row>
    <row r="20744" spans="1:8" x14ac:dyDescent="0.25">
      <c r="A20744" t="s">
        <v>573</v>
      </c>
      <c r="B20744" t="s">
        <v>2376</v>
      </c>
      <c r="C20744" t="s">
        <v>89</v>
      </c>
      <c r="D20744" t="s">
        <v>14739</v>
      </c>
      <c r="E20744" t="s">
        <v>2969</v>
      </c>
      <c r="F20744" t="s">
        <v>89</v>
      </c>
      <c r="G20744" t="s">
        <v>89</v>
      </c>
      <c r="H20744" t="s">
        <v>93</v>
      </c>
    </row>
    <row r="20745" spans="1:8" x14ac:dyDescent="0.25">
      <c r="A20745" t="s">
        <v>573</v>
      </c>
      <c r="B20745" t="s">
        <v>14780</v>
      </c>
      <c r="C20745" t="s">
        <v>89</v>
      </c>
      <c r="D20745" t="s">
        <v>14742</v>
      </c>
      <c r="E20745" t="s">
        <v>6217</v>
      </c>
      <c r="F20745" t="s">
        <v>89</v>
      </c>
      <c r="G20745" t="s">
        <v>89</v>
      </c>
      <c r="H20745" t="s">
        <v>93</v>
      </c>
    </row>
    <row r="20746" spans="1:8" x14ac:dyDescent="0.25">
      <c r="A20746" t="s">
        <v>573</v>
      </c>
      <c r="B20746" t="s">
        <v>14781</v>
      </c>
      <c r="C20746" t="s">
        <v>89</v>
      </c>
      <c r="D20746" t="s">
        <v>14738</v>
      </c>
      <c r="E20746" t="s">
        <v>6217</v>
      </c>
      <c r="F20746" t="s">
        <v>89</v>
      </c>
      <c r="G20746" t="s">
        <v>89</v>
      </c>
      <c r="H20746" t="s">
        <v>93</v>
      </c>
    </row>
    <row r="20747" spans="1:8" x14ac:dyDescent="0.25">
      <c r="A20747" t="s">
        <v>573</v>
      </c>
      <c r="B20747" t="s">
        <v>14782</v>
      </c>
      <c r="C20747" t="s">
        <v>89</v>
      </c>
      <c r="D20747" t="s">
        <v>14727</v>
      </c>
      <c r="E20747" t="s">
        <v>1298</v>
      </c>
      <c r="F20747" t="s">
        <v>89</v>
      </c>
      <c r="G20747" t="s">
        <v>89</v>
      </c>
      <c r="H20747" t="s">
        <v>93</v>
      </c>
    </row>
    <row r="20748" spans="1:8" x14ac:dyDescent="0.25">
      <c r="A20748" t="s">
        <v>573</v>
      </c>
      <c r="B20748" t="s">
        <v>14783</v>
      </c>
      <c r="C20748" t="s">
        <v>89</v>
      </c>
      <c r="D20748" t="s">
        <v>14730</v>
      </c>
      <c r="E20748" t="s">
        <v>1298</v>
      </c>
      <c r="F20748" t="s">
        <v>89</v>
      </c>
      <c r="G20748" t="s">
        <v>89</v>
      </c>
      <c r="H20748" t="s">
        <v>93</v>
      </c>
    </row>
    <row r="20749" spans="1:8" x14ac:dyDescent="0.25">
      <c r="A20749" t="s">
        <v>573</v>
      </c>
      <c r="B20749" t="s">
        <v>1714</v>
      </c>
      <c r="C20749" t="s">
        <v>89</v>
      </c>
      <c r="D20749" t="s">
        <v>14784</v>
      </c>
      <c r="E20749" t="s">
        <v>1278</v>
      </c>
      <c r="F20749" t="s">
        <v>89</v>
      </c>
      <c r="G20749" t="s">
        <v>89</v>
      </c>
      <c r="H20749" t="s">
        <v>93</v>
      </c>
    </row>
    <row r="20750" spans="1:8" x14ac:dyDescent="0.25">
      <c r="A20750" t="s">
        <v>573</v>
      </c>
      <c r="B20750" t="s">
        <v>1325</v>
      </c>
      <c r="C20750" t="s">
        <v>89</v>
      </c>
      <c r="D20750" t="s">
        <v>14785</v>
      </c>
      <c r="E20750" t="s">
        <v>1142</v>
      </c>
      <c r="F20750" t="s">
        <v>89</v>
      </c>
      <c r="G20750" t="s">
        <v>89</v>
      </c>
      <c r="H20750" t="s">
        <v>93</v>
      </c>
    </row>
    <row r="20751" spans="1:8" x14ac:dyDescent="0.25">
      <c r="A20751" t="s">
        <v>573</v>
      </c>
      <c r="B20751" t="s">
        <v>1321</v>
      </c>
      <c r="C20751" t="s">
        <v>89</v>
      </c>
      <c r="D20751" t="s">
        <v>14786</v>
      </c>
      <c r="E20751" t="s">
        <v>1238</v>
      </c>
      <c r="F20751" t="s">
        <v>89</v>
      </c>
      <c r="G20751" t="s">
        <v>89</v>
      </c>
      <c r="H20751" t="s">
        <v>93</v>
      </c>
    </row>
    <row r="20752" spans="1:8" x14ac:dyDescent="0.25">
      <c r="A20752" t="s">
        <v>573</v>
      </c>
      <c r="B20752" t="s">
        <v>14787</v>
      </c>
      <c r="C20752" t="s">
        <v>89</v>
      </c>
      <c r="D20752" t="s">
        <v>14788</v>
      </c>
      <c r="E20752" t="s">
        <v>1258</v>
      </c>
      <c r="F20752" t="s">
        <v>89</v>
      </c>
      <c r="G20752" t="s">
        <v>89</v>
      </c>
      <c r="H20752" t="s">
        <v>93</v>
      </c>
    </row>
    <row r="20753" spans="1:8" x14ac:dyDescent="0.25">
      <c r="A20753" t="s">
        <v>573</v>
      </c>
      <c r="B20753" t="s">
        <v>14789</v>
      </c>
      <c r="C20753" t="s">
        <v>89</v>
      </c>
      <c r="D20753" t="s">
        <v>14790</v>
      </c>
      <c r="E20753" t="s">
        <v>1258</v>
      </c>
      <c r="F20753" t="s">
        <v>89</v>
      </c>
      <c r="G20753" t="s">
        <v>89</v>
      </c>
      <c r="H20753" t="s">
        <v>93</v>
      </c>
    </row>
    <row r="20754" spans="1:8" x14ac:dyDescent="0.25">
      <c r="A20754" t="s">
        <v>573</v>
      </c>
      <c r="B20754" t="s">
        <v>14791</v>
      </c>
      <c r="C20754" t="s">
        <v>89</v>
      </c>
      <c r="D20754" t="s">
        <v>89</v>
      </c>
      <c r="E20754" t="s">
        <v>1504</v>
      </c>
      <c r="F20754" t="s">
        <v>89</v>
      </c>
      <c r="G20754" t="s">
        <v>89</v>
      </c>
      <c r="H20754" t="s">
        <v>93</v>
      </c>
    </row>
    <row r="20755" spans="1:8" x14ac:dyDescent="0.25">
      <c r="A20755" t="s">
        <v>573</v>
      </c>
      <c r="B20755" t="s">
        <v>3725</v>
      </c>
      <c r="C20755" t="s">
        <v>89</v>
      </c>
      <c r="D20755" t="s">
        <v>89</v>
      </c>
      <c r="E20755" t="s">
        <v>4366</v>
      </c>
      <c r="F20755" t="s">
        <v>89</v>
      </c>
      <c r="G20755" t="s">
        <v>89</v>
      </c>
      <c r="H20755" t="s">
        <v>93</v>
      </c>
    </row>
    <row r="20756" spans="1:8" x14ac:dyDescent="0.25">
      <c r="A20756" t="s">
        <v>573</v>
      </c>
      <c r="B20756" t="s">
        <v>3724</v>
      </c>
      <c r="C20756" t="s">
        <v>89</v>
      </c>
      <c r="D20756" t="s">
        <v>89</v>
      </c>
      <c r="E20756" t="s">
        <v>4366</v>
      </c>
      <c r="F20756" t="s">
        <v>89</v>
      </c>
      <c r="G20756" t="s">
        <v>89</v>
      </c>
      <c r="H20756" t="s">
        <v>93</v>
      </c>
    </row>
    <row r="20757" spans="1:8" x14ac:dyDescent="0.25">
      <c r="A20757" t="s">
        <v>573</v>
      </c>
      <c r="B20757" t="s">
        <v>2534</v>
      </c>
      <c r="C20757" t="s">
        <v>89</v>
      </c>
      <c r="D20757" t="s">
        <v>89</v>
      </c>
      <c r="E20757" t="s">
        <v>1272</v>
      </c>
      <c r="F20757" t="s">
        <v>89</v>
      </c>
      <c r="G20757" t="s">
        <v>89</v>
      </c>
      <c r="H20757" t="s">
        <v>93</v>
      </c>
    </row>
    <row r="20758" spans="1:8" x14ac:dyDescent="0.25">
      <c r="A20758" t="s">
        <v>573</v>
      </c>
      <c r="B20758" t="s">
        <v>14792</v>
      </c>
      <c r="C20758" t="s">
        <v>89</v>
      </c>
      <c r="D20758" t="s">
        <v>89</v>
      </c>
      <c r="E20758" t="s">
        <v>1113</v>
      </c>
      <c r="F20758" t="s">
        <v>89</v>
      </c>
      <c r="G20758" t="s">
        <v>89</v>
      </c>
      <c r="H20758" t="s">
        <v>93</v>
      </c>
    </row>
    <row r="20759" spans="1:8" x14ac:dyDescent="0.25">
      <c r="A20759" t="s">
        <v>573</v>
      </c>
      <c r="B20759" t="s">
        <v>1197</v>
      </c>
      <c r="C20759" t="s">
        <v>89</v>
      </c>
      <c r="D20759" t="s">
        <v>89</v>
      </c>
      <c r="E20759" t="s">
        <v>1272</v>
      </c>
      <c r="F20759" t="s">
        <v>89</v>
      </c>
      <c r="G20759" t="s">
        <v>89</v>
      </c>
      <c r="H20759" t="s">
        <v>93</v>
      </c>
    </row>
    <row r="20760" spans="1:8" x14ac:dyDescent="0.25">
      <c r="A20760" t="s">
        <v>573</v>
      </c>
      <c r="B20760" t="s">
        <v>1379</v>
      </c>
      <c r="C20760" t="s">
        <v>89</v>
      </c>
      <c r="D20760" t="s">
        <v>89</v>
      </c>
      <c r="E20760" t="s">
        <v>1115</v>
      </c>
      <c r="F20760" t="s">
        <v>89</v>
      </c>
      <c r="G20760" t="s">
        <v>89</v>
      </c>
      <c r="H20760" t="s">
        <v>93</v>
      </c>
    </row>
    <row r="20761" spans="1:8" x14ac:dyDescent="0.25">
      <c r="A20761" t="s">
        <v>573</v>
      </c>
      <c r="B20761" t="s">
        <v>14793</v>
      </c>
      <c r="C20761" t="s">
        <v>89</v>
      </c>
      <c r="D20761" t="s">
        <v>89</v>
      </c>
      <c r="E20761" t="s">
        <v>1238</v>
      </c>
      <c r="F20761" t="s">
        <v>89</v>
      </c>
      <c r="G20761" t="s">
        <v>89</v>
      </c>
      <c r="H20761" t="s">
        <v>93</v>
      </c>
    </row>
    <row r="20762" spans="1:8" x14ac:dyDescent="0.25">
      <c r="A20762" t="s">
        <v>573</v>
      </c>
      <c r="B20762" t="s">
        <v>1198</v>
      </c>
      <c r="C20762" t="s">
        <v>89</v>
      </c>
      <c r="D20762" t="s">
        <v>89</v>
      </c>
      <c r="E20762" t="s">
        <v>1196</v>
      </c>
      <c r="F20762" t="s">
        <v>89</v>
      </c>
      <c r="G20762" t="s">
        <v>89</v>
      </c>
      <c r="H20762" t="s">
        <v>93</v>
      </c>
    </row>
    <row r="20763" spans="1:8" x14ac:dyDescent="0.25">
      <c r="A20763" t="s">
        <v>573</v>
      </c>
      <c r="B20763" t="s">
        <v>1726</v>
      </c>
      <c r="C20763" t="s">
        <v>89</v>
      </c>
      <c r="D20763" t="s">
        <v>89</v>
      </c>
      <c r="E20763" t="s">
        <v>1196</v>
      </c>
      <c r="F20763" t="s">
        <v>89</v>
      </c>
      <c r="G20763" t="s">
        <v>89</v>
      </c>
      <c r="H20763" t="s">
        <v>93</v>
      </c>
    </row>
    <row r="20764" spans="1:8" x14ac:dyDescent="0.25">
      <c r="A20764" t="s">
        <v>573</v>
      </c>
      <c r="B20764" t="s">
        <v>1727</v>
      </c>
      <c r="C20764" t="s">
        <v>89</v>
      </c>
      <c r="D20764" t="s">
        <v>89</v>
      </c>
      <c r="E20764" t="s">
        <v>1196</v>
      </c>
      <c r="F20764" t="s">
        <v>89</v>
      </c>
      <c r="G20764" t="s">
        <v>89</v>
      </c>
      <c r="H20764" t="s">
        <v>93</v>
      </c>
    </row>
    <row r="20765" spans="1:8" x14ac:dyDescent="0.25">
      <c r="A20765" t="s">
        <v>573</v>
      </c>
      <c r="B20765" t="s">
        <v>1729</v>
      </c>
      <c r="C20765" t="s">
        <v>89</v>
      </c>
      <c r="D20765" t="s">
        <v>89</v>
      </c>
      <c r="E20765" t="s">
        <v>1196</v>
      </c>
      <c r="F20765" t="s">
        <v>89</v>
      </c>
      <c r="G20765" t="s">
        <v>89</v>
      </c>
      <c r="H20765" t="s">
        <v>93</v>
      </c>
    </row>
    <row r="20766" spans="1:8" x14ac:dyDescent="0.25">
      <c r="A20766" t="s">
        <v>573</v>
      </c>
      <c r="B20766" t="s">
        <v>1126</v>
      </c>
      <c r="C20766" t="s">
        <v>89</v>
      </c>
      <c r="D20766" t="s">
        <v>89</v>
      </c>
      <c r="E20766" t="s">
        <v>1196</v>
      </c>
      <c r="F20766" t="s">
        <v>89</v>
      </c>
      <c r="G20766" t="s">
        <v>89</v>
      </c>
      <c r="H20766" t="s">
        <v>93</v>
      </c>
    </row>
    <row r="20767" spans="1:8" x14ac:dyDescent="0.25">
      <c r="A20767" t="s">
        <v>573</v>
      </c>
      <c r="B20767" t="s">
        <v>8914</v>
      </c>
      <c r="C20767" t="s">
        <v>89</v>
      </c>
      <c r="D20767" t="s">
        <v>89</v>
      </c>
      <c r="E20767" t="s">
        <v>1202</v>
      </c>
      <c r="F20767" t="s">
        <v>89</v>
      </c>
      <c r="G20767" t="s">
        <v>89</v>
      </c>
      <c r="H20767" t="s">
        <v>93</v>
      </c>
    </row>
    <row r="20768" spans="1:8" x14ac:dyDescent="0.25">
      <c r="A20768" t="s">
        <v>573</v>
      </c>
      <c r="B20768" t="s">
        <v>1128</v>
      </c>
      <c r="C20768" t="s">
        <v>89</v>
      </c>
      <c r="D20768" t="s">
        <v>89</v>
      </c>
      <c r="E20768" t="s">
        <v>1286</v>
      </c>
      <c r="F20768" t="s">
        <v>89</v>
      </c>
      <c r="G20768" t="s">
        <v>89</v>
      </c>
      <c r="H20768" t="s">
        <v>93</v>
      </c>
    </row>
    <row r="20769" spans="1:8" x14ac:dyDescent="0.25">
      <c r="A20769" t="s">
        <v>573</v>
      </c>
      <c r="B20769" t="s">
        <v>1130</v>
      </c>
      <c r="C20769" t="s">
        <v>89</v>
      </c>
      <c r="D20769" t="s">
        <v>89</v>
      </c>
      <c r="E20769" t="s">
        <v>1133</v>
      </c>
      <c r="F20769" t="s">
        <v>89</v>
      </c>
      <c r="G20769" t="s">
        <v>89</v>
      </c>
      <c r="H20769" t="s">
        <v>93</v>
      </c>
    </row>
    <row r="20770" spans="1:8" x14ac:dyDescent="0.25">
      <c r="A20770" t="s">
        <v>573</v>
      </c>
      <c r="B20770" t="s">
        <v>1584</v>
      </c>
      <c r="C20770" t="s">
        <v>89</v>
      </c>
      <c r="D20770" t="s">
        <v>89</v>
      </c>
      <c r="E20770" t="s">
        <v>1221</v>
      </c>
      <c r="F20770" t="s">
        <v>89</v>
      </c>
      <c r="G20770" t="s">
        <v>89</v>
      </c>
      <c r="H20770" t="s">
        <v>93</v>
      </c>
    </row>
    <row r="20771" spans="1:8" x14ac:dyDescent="0.25">
      <c r="A20771" t="s">
        <v>573</v>
      </c>
      <c r="B20771" t="s">
        <v>1232</v>
      </c>
      <c r="C20771" t="s">
        <v>89</v>
      </c>
      <c r="D20771" t="s">
        <v>89</v>
      </c>
      <c r="E20771" t="s">
        <v>1233</v>
      </c>
      <c r="F20771" t="s">
        <v>89</v>
      </c>
      <c r="G20771" t="s">
        <v>89</v>
      </c>
      <c r="H20771" t="s">
        <v>93</v>
      </c>
    </row>
    <row r="20772" spans="1:8" x14ac:dyDescent="0.25">
      <c r="A20772" t="s">
        <v>573</v>
      </c>
      <c r="B20772" t="s">
        <v>1730</v>
      </c>
      <c r="C20772" t="s">
        <v>89</v>
      </c>
      <c r="D20772" t="s">
        <v>89</v>
      </c>
      <c r="E20772" t="s">
        <v>1233</v>
      </c>
      <c r="F20772" t="s">
        <v>89</v>
      </c>
      <c r="G20772" t="s">
        <v>89</v>
      </c>
      <c r="H20772" t="s">
        <v>93</v>
      </c>
    </row>
    <row r="20773" spans="1:8" x14ac:dyDescent="0.25">
      <c r="A20773" t="s">
        <v>573</v>
      </c>
      <c r="B20773" t="s">
        <v>1236</v>
      </c>
      <c r="C20773" t="s">
        <v>89</v>
      </c>
      <c r="D20773" t="s">
        <v>89</v>
      </c>
      <c r="E20773" t="s">
        <v>1115</v>
      </c>
      <c r="F20773" t="s">
        <v>89</v>
      </c>
      <c r="G20773" t="s">
        <v>89</v>
      </c>
      <c r="H20773" t="s">
        <v>93</v>
      </c>
    </row>
    <row r="20774" spans="1:8" x14ac:dyDescent="0.25">
      <c r="A20774" t="s">
        <v>573</v>
      </c>
      <c r="B20774" t="s">
        <v>2771</v>
      </c>
      <c r="C20774" t="s">
        <v>89</v>
      </c>
      <c r="D20774" t="s">
        <v>89</v>
      </c>
      <c r="E20774" t="s">
        <v>1115</v>
      </c>
      <c r="F20774" t="s">
        <v>89</v>
      </c>
      <c r="G20774" t="s">
        <v>89</v>
      </c>
      <c r="H20774" t="s">
        <v>93</v>
      </c>
    </row>
    <row r="20775" spans="1:8" x14ac:dyDescent="0.25">
      <c r="A20775" t="s">
        <v>574</v>
      </c>
      <c r="B20775" t="s">
        <v>2189</v>
      </c>
      <c r="C20775" t="s">
        <v>89</v>
      </c>
      <c r="D20775" t="s">
        <v>14794</v>
      </c>
      <c r="E20775" t="s">
        <v>1265</v>
      </c>
      <c r="F20775" t="s">
        <v>89</v>
      </c>
      <c r="G20775" t="s">
        <v>89</v>
      </c>
      <c r="H20775" t="s">
        <v>93</v>
      </c>
    </row>
    <row r="20776" spans="1:8" x14ac:dyDescent="0.25">
      <c r="A20776" t="s">
        <v>574</v>
      </c>
      <c r="B20776" t="s">
        <v>14795</v>
      </c>
      <c r="C20776" t="s">
        <v>89</v>
      </c>
      <c r="D20776" t="s">
        <v>14796</v>
      </c>
      <c r="E20776" t="s">
        <v>1166</v>
      </c>
      <c r="F20776" t="s">
        <v>89</v>
      </c>
      <c r="G20776" t="s">
        <v>89</v>
      </c>
      <c r="H20776" t="s">
        <v>93</v>
      </c>
    </row>
    <row r="20777" spans="1:8" x14ac:dyDescent="0.25">
      <c r="A20777" t="s">
        <v>574</v>
      </c>
      <c r="B20777" t="s">
        <v>2193</v>
      </c>
      <c r="C20777" t="s">
        <v>89</v>
      </c>
      <c r="D20777" t="s">
        <v>14797</v>
      </c>
      <c r="E20777" t="s">
        <v>1258</v>
      </c>
      <c r="F20777" t="s">
        <v>89</v>
      </c>
      <c r="G20777" t="s">
        <v>89</v>
      </c>
      <c r="H20777" t="s">
        <v>93</v>
      </c>
    </row>
    <row r="20778" spans="1:8" x14ac:dyDescent="0.25">
      <c r="A20778" t="s">
        <v>574</v>
      </c>
      <c r="B20778" t="s">
        <v>14798</v>
      </c>
      <c r="C20778" t="s">
        <v>89</v>
      </c>
      <c r="D20778" t="s">
        <v>14799</v>
      </c>
      <c r="E20778" t="s">
        <v>1265</v>
      </c>
      <c r="F20778" t="s">
        <v>89</v>
      </c>
      <c r="G20778" t="s">
        <v>89</v>
      </c>
      <c r="H20778" t="s">
        <v>93</v>
      </c>
    </row>
    <row r="20779" spans="1:8" x14ac:dyDescent="0.25">
      <c r="A20779" t="s">
        <v>574</v>
      </c>
      <c r="B20779" t="s">
        <v>5920</v>
      </c>
      <c r="C20779" t="s">
        <v>89</v>
      </c>
      <c r="D20779" t="s">
        <v>14800</v>
      </c>
      <c r="E20779" t="s">
        <v>1148</v>
      </c>
      <c r="F20779" t="s">
        <v>89</v>
      </c>
      <c r="G20779" t="s">
        <v>89</v>
      </c>
      <c r="H20779" t="s">
        <v>93</v>
      </c>
    </row>
    <row r="20780" spans="1:8" x14ac:dyDescent="0.25">
      <c r="A20780" t="s">
        <v>574</v>
      </c>
      <c r="B20780" t="s">
        <v>5915</v>
      </c>
      <c r="C20780" t="s">
        <v>89</v>
      </c>
      <c r="D20780" t="s">
        <v>5916</v>
      </c>
      <c r="E20780" t="s">
        <v>1582</v>
      </c>
      <c r="F20780" t="s">
        <v>89</v>
      </c>
      <c r="G20780" t="s">
        <v>89</v>
      </c>
      <c r="H20780" t="s">
        <v>93</v>
      </c>
    </row>
    <row r="20781" spans="1:8" x14ac:dyDescent="0.25">
      <c r="A20781" t="s">
        <v>574</v>
      </c>
      <c r="B20781" t="s">
        <v>5918</v>
      </c>
      <c r="C20781" t="s">
        <v>89</v>
      </c>
      <c r="D20781" t="s">
        <v>5919</v>
      </c>
      <c r="E20781" t="s">
        <v>1909</v>
      </c>
      <c r="F20781" t="s">
        <v>89</v>
      </c>
      <c r="G20781" t="s">
        <v>89</v>
      </c>
      <c r="H20781" t="s">
        <v>93</v>
      </c>
    </row>
    <row r="20782" spans="1:8" x14ac:dyDescent="0.25">
      <c r="A20782" t="s">
        <v>574</v>
      </c>
      <c r="B20782" t="s">
        <v>14801</v>
      </c>
      <c r="C20782" t="s">
        <v>89</v>
      </c>
      <c r="D20782" t="s">
        <v>14802</v>
      </c>
      <c r="E20782" t="s">
        <v>1904</v>
      </c>
      <c r="F20782" t="s">
        <v>89</v>
      </c>
      <c r="G20782" t="s">
        <v>89</v>
      </c>
      <c r="H20782" t="s">
        <v>93</v>
      </c>
    </row>
    <row r="20783" spans="1:8" x14ac:dyDescent="0.25">
      <c r="A20783" t="s">
        <v>574</v>
      </c>
      <c r="B20783" t="s">
        <v>1714</v>
      </c>
      <c r="C20783" t="s">
        <v>89</v>
      </c>
      <c r="D20783" t="s">
        <v>14803</v>
      </c>
      <c r="E20783" t="s">
        <v>1115</v>
      </c>
      <c r="F20783" t="s">
        <v>89</v>
      </c>
      <c r="G20783" t="s">
        <v>89</v>
      </c>
      <c r="H20783" t="s">
        <v>93</v>
      </c>
    </row>
    <row r="20784" spans="1:8" x14ac:dyDescent="0.25">
      <c r="A20784" t="s">
        <v>574</v>
      </c>
      <c r="B20784" t="s">
        <v>13387</v>
      </c>
      <c r="C20784" t="s">
        <v>89</v>
      </c>
      <c r="D20784" t="s">
        <v>14804</v>
      </c>
      <c r="E20784" t="s">
        <v>1265</v>
      </c>
      <c r="F20784" t="s">
        <v>89</v>
      </c>
      <c r="G20784" t="s">
        <v>89</v>
      </c>
      <c r="H20784" t="s">
        <v>93</v>
      </c>
    </row>
    <row r="20785" spans="1:8" x14ac:dyDescent="0.25">
      <c r="A20785" t="s">
        <v>574</v>
      </c>
      <c r="B20785" t="s">
        <v>1325</v>
      </c>
      <c r="C20785" t="s">
        <v>89</v>
      </c>
      <c r="D20785" t="s">
        <v>14805</v>
      </c>
      <c r="E20785" t="s">
        <v>1162</v>
      </c>
      <c r="F20785" t="s">
        <v>89</v>
      </c>
      <c r="G20785" t="s">
        <v>89</v>
      </c>
      <c r="H20785" t="s">
        <v>93</v>
      </c>
    </row>
    <row r="20786" spans="1:8" x14ac:dyDescent="0.25">
      <c r="A20786" t="s">
        <v>574</v>
      </c>
      <c r="B20786" t="s">
        <v>14806</v>
      </c>
      <c r="C20786" t="s">
        <v>89</v>
      </c>
      <c r="D20786" t="s">
        <v>14807</v>
      </c>
      <c r="E20786" t="s">
        <v>1115</v>
      </c>
      <c r="F20786" t="s">
        <v>89</v>
      </c>
      <c r="G20786" t="s">
        <v>89</v>
      </c>
      <c r="H20786" t="s">
        <v>93</v>
      </c>
    </row>
    <row r="20787" spans="1:8" x14ac:dyDescent="0.25">
      <c r="A20787" t="s">
        <v>574</v>
      </c>
      <c r="B20787" t="s">
        <v>3120</v>
      </c>
      <c r="C20787" t="s">
        <v>89</v>
      </c>
      <c r="D20787" t="s">
        <v>5922</v>
      </c>
      <c r="E20787" t="s">
        <v>1258</v>
      </c>
      <c r="F20787" t="s">
        <v>89</v>
      </c>
      <c r="G20787" t="s">
        <v>89</v>
      </c>
      <c r="H20787" t="s">
        <v>93</v>
      </c>
    </row>
    <row r="20788" spans="1:8" x14ac:dyDescent="0.25">
      <c r="A20788" t="s">
        <v>574</v>
      </c>
      <c r="B20788" t="s">
        <v>5923</v>
      </c>
      <c r="C20788" t="s">
        <v>89</v>
      </c>
      <c r="D20788" t="s">
        <v>5924</v>
      </c>
      <c r="E20788" t="s">
        <v>1094</v>
      </c>
      <c r="F20788" t="s">
        <v>89</v>
      </c>
      <c r="G20788" t="s">
        <v>89</v>
      </c>
      <c r="H20788" t="s">
        <v>93</v>
      </c>
    </row>
    <row r="20789" spans="1:8" x14ac:dyDescent="0.25">
      <c r="A20789" t="s">
        <v>574</v>
      </c>
      <c r="B20789" t="s">
        <v>5925</v>
      </c>
      <c r="C20789" t="s">
        <v>89</v>
      </c>
      <c r="D20789" t="s">
        <v>5926</v>
      </c>
      <c r="E20789" t="s">
        <v>1258</v>
      </c>
      <c r="F20789" t="s">
        <v>89</v>
      </c>
      <c r="G20789" t="s">
        <v>89</v>
      </c>
      <c r="H20789" t="s">
        <v>93</v>
      </c>
    </row>
    <row r="20790" spans="1:8" x14ac:dyDescent="0.25">
      <c r="A20790" t="s">
        <v>574</v>
      </c>
      <c r="B20790" t="s">
        <v>5927</v>
      </c>
      <c r="C20790" t="s">
        <v>89</v>
      </c>
      <c r="D20790" t="s">
        <v>5928</v>
      </c>
      <c r="E20790" t="s">
        <v>1258</v>
      </c>
      <c r="F20790" t="s">
        <v>89</v>
      </c>
      <c r="G20790" t="s">
        <v>89</v>
      </c>
      <c r="H20790" t="s">
        <v>93</v>
      </c>
    </row>
    <row r="20791" spans="1:8" x14ac:dyDescent="0.25">
      <c r="A20791" t="s">
        <v>574</v>
      </c>
      <c r="B20791" t="s">
        <v>5929</v>
      </c>
      <c r="C20791" t="s">
        <v>89</v>
      </c>
      <c r="D20791" t="s">
        <v>5930</v>
      </c>
      <c r="E20791" t="s">
        <v>1258</v>
      </c>
      <c r="F20791" t="s">
        <v>89</v>
      </c>
      <c r="G20791" t="s">
        <v>89</v>
      </c>
      <c r="H20791" t="s">
        <v>93</v>
      </c>
    </row>
    <row r="20792" spans="1:8" x14ac:dyDescent="0.25">
      <c r="A20792" t="s">
        <v>574</v>
      </c>
      <c r="B20792" t="s">
        <v>5931</v>
      </c>
      <c r="C20792" t="s">
        <v>89</v>
      </c>
      <c r="D20792" t="s">
        <v>5932</v>
      </c>
      <c r="E20792" t="s">
        <v>1148</v>
      </c>
      <c r="F20792" t="s">
        <v>89</v>
      </c>
      <c r="G20792" t="s">
        <v>89</v>
      </c>
      <c r="H20792" t="s">
        <v>93</v>
      </c>
    </row>
    <row r="20793" spans="1:8" x14ac:dyDescent="0.25">
      <c r="A20793" t="s">
        <v>574</v>
      </c>
      <c r="B20793" t="s">
        <v>2349</v>
      </c>
      <c r="C20793" t="s">
        <v>89</v>
      </c>
      <c r="D20793" t="s">
        <v>5933</v>
      </c>
      <c r="E20793" t="s">
        <v>1258</v>
      </c>
      <c r="F20793" t="s">
        <v>89</v>
      </c>
      <c r="G20793" t="s">
        <v>89</v>
      </c>
      <c r="H20793" t="s">
        <v>93</v>
      </c>
    </row>
    <row r="20794" spans="1:8" x14ac:dyDescent="0.25">
      <c r="A20794" t="s">
        <v>574</v>
      </c>
      <c r="B20794" t="s">
        <v>5934</v>
      </c>
      <c r="C20794" t="s">
        <v>89</v>
      </c>
      <c r="D20794" t="s">
        <v>5935</v>
      </c>
      <c r="E20794" t="s">
        <v>1485</v>
      </c>
      <c r="F20794" t="s">
        <v>89</v>
      </c>
      <c r="G20794" t="s">
        <v>89</v>
      </c>
      <c r="H20794" t="s">
        <v>93</v>
      </c>
    </row>
    <row r="20795" spans="1:8" x14ac:dyDescent="0.25">
      <c r="A20795" t="s">
        <v>574</v>
      </c>
      <c r="B20795" t="s">
        <v>5936</v>
      </c>
      <c r="C20795" t="s">
        <v>89</v>
      </c>
      <c r="D20795" t="s">
        <v>5937</v>
      </c>
      <c r="E20795" t="s">
        <v>1258</v>
      </c>
      <c r="F20795" t="s">
        <v>89</v>
      </c>
      <c r="G20795" t="s">
        <v>89</v>
      </c>
      <c r="H20795" t="s">
        <v>93</v>
      </c>
    </row>
    <row r="20796" spans="1:8" x14ac:dyDescent="0.25">
      <c r="A20796" t="s">
        <v>574</v>
      </c>
      <c r="B20796" t="s">
        <v>5938</v>
      </c>
      <c r="C20796" t="s">
        <v>89</v>
      </c>
      <c r="D20796" t="s">
        <v>14808</v>
      </c>
      <c r="E20796" t="s">
        <v>1258</v>
      </c>
      <c r="F20796" t="s">
        <v>89</v>
      </c>
      <c r="G20796" t="s">
        <v>89</v>
      </c>
      <c r="H20796" t="s">
        <v>93</v>
      </c>
    </row>
    <row r="20797" spans="1:8" x14ac:dyDescent="0.25">
      <c r="A20797" t="s">
        <v>574</v>
      </c>
      <c r="B20797" t="s">
        <v>2932</v>
      </c>
      <c r="C20797" t="s">
        <v>89</v>
      </c>
      <c r="D20797" t="s">
        <v>5940</v>
      </c>
      <c r="E20797" t="s">
        <v>1258</v>
      </c>
      <c r="F20797" t="s">
        <v>89</v>
      </c>
      <c r="G20797" t="s">
        <v>89</v>
      </c>
      <c r="H20797" t="s">
        <v>93</v>
      </c>
    </row>
    <row r="20798" spans="1:8" x14ac:dyDescent="0.25">
      <c r="A20798" t="s">
        <v>574</v>
      </c>
      <c r="B20798" t="s">
        <v>5941</v>
      </c>
      <c r="C20798" t="s">
        <v>89</v>
      </c>
      <c r="D20798" t="s">
        <v>5942</v>
      </c>
      <c r="E20798" t="s">
        <v>1258</v>
      </c>
      <c r="F20798" t="s">
        <v>89</v>
      </c>
      <c r="G20798" t="s">
        <v>89</v>
      </c>
      <c r="H20798" t="s">
        <v>93</v>
      </c>
    </row>
    <row r="20799" spans="1:8" x14ac:dyDescent="0.25">
      <c r="A20799" t="s">
        <v>574</v>
      </c>
      <c r="B20799" t="s">
        <v>5943</v>
      </c>
      <c r="C20799" t="s">
        <v>89</v>
      </c>
      <c r="D20799" t="s">
        <v>5944</v>
      </c>
      <c r="E20799" t="s">
        <v>1148</v>
      </c>
      <c r="F20799" t="s">
        <v>89</v>
      </c>
      <c r="G20799" t="s">
        <v>89</v>
      </c>
      <c r="H20799" t="s">
        <v>93</v>
      </c>
    </row>
    <row r="20800" spans="1:8" x14ac:dyDescent="0.25">
      <c r="A20800" t="s">
        <v>574</v>
      </c>
      <c r="B20800" t="s">
        <v>2346</v>
      </c>
      <c r="C20800" t="s">
        <v>89</v>
      </c>
      <c r="D20800" t="s">
        <v>5945</v>
      </c>
      <c r="E20800" t="s">
        <v>1148</v>
      </c>
      <c r="F20800" t="s">
        <v>89</v>
      </c>
      <c r="G20800" t="s">
        <v>89</v>
      </c>
      <c r="H20800" t="s">
        <v>93</v>
      </c>
    </row>
    <row r="20801" spans="1:8" x14ac:dyDescent="0.25">
      <c r="A20801" t="s">
        <v>574</v>
      </c>
      <c r="B20801" t="s">
        <v>5946</v>
      </c>
      <c r="C20801" t="s">
        <v>89</v>
      </c>
      <c r="D20801" t="s">
        <v>5947</v>
      </c>
      <c r="E20801" t="s">
        <v>1258</v>
      </c>
      <c r="F20801" t="s">
        <v>89</v>
      </c>
      <c r="G20801" t="s">
        <v>89</v>
      </c>
      <c r="H20801" t="s">
        <v>93</v>
      </c>
    </row>
    <row r="20802" spans="1:8" x14ac:dyDescent="0.25">
      <c r="A20802" t="s">
        <v>574</v>
      </c>
      <c r="B20802" t="s">
        <v>5950</v>
      </c>
      <c r="C20802" t="s">
        <v>89</v>
      </c>
      <c r="D20802" t="s">
        <v>5951</v>
      </c>
      <c r="E20802" t="s">
        <v>3014</v>
      </c>
      <c r="F20802" t="s">
        <v>89</v>
      </c>
      <c r="G20802" t="s">
        <v>89</v>
      </c>
      <c r="H20802" t="s">
        <v>93</v>
      </c>
    </row>
    <row r="20803" spans="1:8" x14ac:dyDescent="0.25">
      <c r="A20803" t="s">
        <v>574</v>
      </c>
      <c r="B20803" t="s">
        <v>2342</v>
      </c>
      <c r="C20803" t="s">
        <v>89</v>
      </c>
      <c r="D20803" t="s">
        <v>5952</v>
      </c>
      <c r="E20803" t="s">
        <v>1485</v>
      </c>
      <c r="F20803" t="s">
        <v>89</v>
      </c>
      <c r="G20803" t="s">
        <v>89</v>
      </c>
      <c r="H20803" t="s">
        <v>93</v>
      </c>
    </row>
    <row r="20804" spans="1:8" x14ac:dyDescent="0.25">
      <c r="A20804" t="s">
        <v>574</v>
      </c>
      <c r="B20804" t="s">
        <v>5953</v>
      </c>
      <c r="C20804" t="s">
        <v>89</v>
      </c>
      <c r="D20804" t="s">
        <v>5954</v>
      </c>
      <c r="E20804" t="s">
        <v>1148</v>
      </c>
      <c r="F20804" t="s">
        <v>89</v>
      </c>
      <c r="G20804" t="s">
        <v>89</v>
      </c>
      <c r="H20804" t="s">
        <v>93</v>
      </c>
    </row>
    <row r="20805" spans="1:8" x14ac:dyDescent="0.25">
      <c r="A20805" t="s">
        <v>574</v>
      </c>
      <c r="B20805" t="s">
        <v>5955</v>
      </c>
      <c r="C20805" t="s">
        <v>89</v>
      </c>
      <c r="D20805" t="s">
        <v>14809</v>
      </c>
      <c r="E20805" t="s">
        <v>1148</v>
      </c>
      <c r="F20805" t="s">
        <v>89</v>
      </c>
      <c r="G20805" t="s">
        <v>89</v>
      </c>
      <c r="H20805" t="s">
        <v>93</v>
      </c>
    </row>
    <row r="20806" spans="1:8" x14ac:dyDescent="0.25">
      <c r="A20806" t="s">
        <v>574</v>
      </c>
      <c r="B20806" t="s">
        <v>14810</v>
      </c>
      <c r="C20806" t="s">
        <v>89</v>
      </c>
      <c r="D20806" t="s">
        <v>14811</v>
      </c>
      <c r="E20806" t="s">
        <v>1258</v>
      </c>
      <c r="F20806" t="s">
        <v>89</v>
      </c>
      <c r="G20806" t="s">
        <v>89</v>
      </c>
      <c r="H20806" t="s">
        <v>93</v>
      </c>
    </row>
    <row r="20807" spans="1:8" x14ac:dyDescent="0.25">
      <c r="A20807" t="s">
        <v>574</v>
      </c>
      <c r="B20807" t="s">
        <v>5957</v>
      </c>
      <c r="C20807" t="s">
        <v>89</v>
      </c>
      <c r="D20807" t="s">
        <v>5958</v>
      </c>
      <c r="E20807" t="s">
        <v>1148</v>
      </c>
      <c r="F20807" t="s">
        <v>89</v>
      </c>
      <c r="G20807" t="s">
        <v>89</v>
      </c>
      <c r="H20807" t="s">
        <v>93</v>
      </c>
    </row>
    <row r="20808" spans="1:8" x14ac:dyDescent="0.25">
      <c r="A20808" t="s">
        <v>574</v>
      </c>
      <c r="B20808" t="s">
        <v>14812</v>
      </c>
      <c r="C20808" t="s">
        <v>89</v>
      </c>
      <c r="D20808" t="s">
        <v>14813</v>
      </c>
      <c r="E20808" t="s">
        <v>1258</v>
      </c>
      <c r="F20808" t="s">
        <v>89</v>
      </c>
      <c r="G20808" t="s">
        <v>89</v>
      </c>
      <c r="H20808" t="s">
        <v>93</v>
      </c>
    </row>
    <row r="20809" spans="1:8" x14ac:dyDescent="0.25">
      <c r="A20809" t="s">
        <v>574</v>
      </c>
      <c r="B20809" t="s">
        <v>6968</v>
      </c>
      <c r="C20809" t="s">
        <v>89</v>
      </c>
      <c r="D20809" t="s">
        <v>5975</v>
      </c>
      <c r="E20809" t="s">
        <v>1148</v>
      </c>
      <c r="F20809" t="s">
        <v>89</v>
      </c>
      <c r="G20809" t="s">
        <v>89</v>
      </c>
      <c r="H20809" t="s">
        <v>93</v>
      </c>
    </row>
    <row r="20810" spans="1:8" x14ac:dyDescent="0.25">
      <c r="A20810" t="s">
        <v>574</v>
      </c>
      <c r="B20810" t="s">
        <v>14814</v>
      </c>
      <c r="C20810" t="s">
        <v>89</v>
      </c>
      <c r="D20810" t="s">
        <v>14813</v>
      </c>
      <c r="E20810" t="s">
        <v>1615</v>
      </c>
      <c r="F20810" t="s">
        <v>89</v>
      </c>
      <c r="G20810" t="s">
        <v>89</v>
      </c>
      <c r="H20810" t="s">
        <v>93</v>
      </c>
    </row>
    <row r="20811" spans="1:8" x14ac:dyDescent="0.25">
      <c r="A20811" t="s">
        <v>574</v>
      </c>
      <c r="B20811" t="s">
        <v>5967</v>
      </c>
      <c r="C20811" t="s">
        <v>89</v>
      </c>
      <c r="D20811" t="s">
        <v>5942</v>
      </c>
      <c r="E20811" t="s">
        <v>1615</v>
      </c>
      <c r="F20811" t="s">
        <v>89</v>
      </c>
      <c r="G20811" t="s">
        <v>89</v>
      </c>
      <c r="H20811" t="s">
        <v>93</v>
      </c>
    </row>
    <row r="20812" spans="1:8" x14ac:dyDescent="0.25">
      <c r="A20812" t="s">
        <v>574</v>
      </c>
      <c r="B20812" t="s">
        <v>5974</v>
      </c>
      <c r="C20812" t="s">
        <v>89</v>
      </c>
      <c r="D20812" t="s">
        <v>5975</v>
      </c>
      <c r="E20812" t="s">
        <v>1582</v>
      </c>
      <c r="F20812" t="s">
        <v>89</v>
      </c>
      <c r="G20812" t="s">
        <v>89</v>
      </c>
      <c r="H20812" t="s">
        <v>93</v>
      </c>
    </row>
    <row r="20813" spans="1:8" x14ac:dyDescent="0.25">
      <c r="A20813" t="s">
        <v>574</v>
      </c>
      <c r="B20813" t="s">
        <v>14815</v>
      </c>
      <c r="C20813" t="s">
        <v>89</v>
      </c>
      <c r="D20813" t="s">
        <v>14811</v>
      </c>
      <c r="E20813" t="s">
        <v>1615</v>
      </c>
      <c r="F20813" t="s">
        <v>89</v>
      </c>
      <c r="G20813" t="s">
        <v>89</v>
      </c>
      <c r="H20813" t="s">
        <v>93</v>
      </c>
    </row>
    <row r="20814" spans="1:8" x14ac:dyDescent="0.25">
      <c r="A20814" t="s">
        <v>574</v>
      </c>
      <c r="B20814" t="s">
        <v>14816</v>
      </c>
      <c r="C20814" t="s">
        <v>89</v>
      </c>
      <c r="D20814" t="s">
        <v>14809</v>
      </c>
      <c r="E20814" t="s">
        <v>1582</v>
      </c>
      <c r="F20814" t="s">
        <v>89</v>
      </c>
      <c r="G20814" t="s">
        <v>89</v>
      </c>
      <c r="H20814" t="s">
        <v>93</v>
      </c>
    </row>
    <row r="20815" spans="1:8" x14ac:dyDescent="0.25">
      <c r="A20815" t="s">
        <v>574</v>
      </c>
      <c r="B20815" t="s">
        <v>5971</v>
      </c>
      <c r="C20815" t="s">
        <v>89</v>
      </c>
      <c r="D20815" t="s">
        <v>5951</v>
      </c>
      <c r="E20815" t="s">
        <v>1904</v>
      </c>
      <c r="F20815" t="s">
        <v>89</v>
      </c>
      <c r="G20815" t="s">
        <v>89</v>
      </c>
      <c r="H20815" t="s">
        <v>93</v>
      </c>
    </row>
    <row r="20816" spans="1:8" x14ac:dyDescent="0.25">
      <c r="A20816" t="s">
        <v>574</v>
      </c>
      <c r="B20816" t="s">
        <v>3122</v>
      </c>
      <c r="C20816" t="s">
        <v>89</v>
      </c>
      <c r="D20816" t="s">
        <v>5922</v>
      </c>
      <c r="E20816" t="s">
        <v>1615</v>
      </c>
      <c r="F20816" t="s">
        <v>89</v>
      </c>
      <c r="G20816" t="s">
        <v>89</v>
      </c>
      <c r="H20816" t="s">
        <v>93</v>
      </c>
    </row>
    <row r="20817" spans="1:8" x14ac:dyDescent="0.25">
      <c r="A20817" t="s">
        <v>574</v>
      </c>
      <c r="B20817" t="s">
        <v>5973</v>
      </c>
      <c r="C20817" t="s">
        <v>89</v>
      </c>
      <c r="D20817" t="s">
        <v>5958</v>
      </c>
      <c r="E20817" t="s">
        <v>1582</v>
      </c>
      <c r="F20817" t="s">
        <v>89</v>
      </c>
      <c r="G20817" t="s">
        <v>89</v>
      </c>
      <c r="H20817" t="s">
        <v>93</v>
      </c>
    </row>
    <row r="20818" spans="1:8" x14ac:dyDescent="0.25">
      <c r="A20818" t="s">
        <v>574</v>
      </c>
      <c r="B20818" t="s">
        <v>5962</v>
      </c>
      <c r="C20818" t="s">
        <v>89</v>
      </c>
      <c r="D20818" t="s">
        <v>5932</v>
      </c>
      <c r="E20818" t="s">
        <v>1582</v>
      </c>
      <c r="F20818" t="s">
        <v>89</v>
      </c>
      <c r="G20818" t="s">
        <v>89</v>
      </c>
      <c r="H20818" t="s">
        <v>93</v>
      </c>
    </row>
    <row r="20819" spans="1:8" x14ac:dyDescent="0.25">
      <c r="A20819" t="s">
        <v>574</v>
      </c>
      <c r="B20819" t="s">
        <v>5964</v>
      </c>
      <c r="C20819" t="s">
        <v>89</v>
      </c>
      <c r="D20819" t="s">
        <v>5935</v>
      </c>
      <c r="E20819" t="s">
        <v>1569</v>
      </c>
      <c r="F20819" t="s">
        <v>89</v>
      </c>
      <c r="G20819" t="s">
        <v>89</v>
      </c>
      <c r="H20819" t="s">
        <v>93</v>
      </c>
    </row>
    <row r="20820" spans="1:8" x14ac:dyDescent="0.25">
      <c r="A20820" t="s">
        <v>574</v>
      </c>
      <c r="B20820" t="s">
        <v>5963</v>
      </c>
      <c r="C20820" t="s">
        <v>89</v>
      </c>
      <c r="D20820" t="s">
        <v>5933</v>
      </c>
      <c r="E20820" t="s">
        <v>1615</v>
      </c>
      <c r="F20820" t="s">
        <v>89</v>
      </c>
      <c r="G20820" t="s">
        <v>89</v>
      </c>
      <c r="H20820" t="s">
        <v>93</v>
      </c>
    </row>
    <row r="20821" spans="1:8" x14ac:dyDescent="0.25">
      <c r="A20821" t="s">
        <v>574</v>
      </c>
      <c r="B20821" t="s">
        <v>5968</v>
      </c>
      <c r="C20821" t="s">
        <v>89</v>
      </c>
      <c r="D20821" t="s">
        <v>5947</v>
      </c>
      <c r="E20821" t="s">
        <v>1615</v>
      </c>
      <c r="F20821" t="s">
        <v>89</v>
      </c>
      <c r="G20821" t="s">
        <v>89</v>
      </c>
      <c r="H20821" t="s">
        <v>93</v>
      </c>
    </row>
    <row r="20822" spans="1:8" x14ac:dyDescent="0.25">
      <c r="A20822" t="s">
        <v>574</v>
      </c>
      <c r="B20822" t="s">
        <v>3886</v>
      </c>
      <c r="C20822" t="s">
        <v>89</v>
      </c>
      <c r="D20822" t="s">
        <v>5954</v>
      </c>
      <c r="E20822" t="s">
        <v>1582</v>
      </c>
      <c r="F20822" t="s">
        <v>89</v>
      </c>
      <c r="G20822" t="s">
        <v>89</v>
      </c>
      <c r="H20822" t="s">
        <v>93</v>
      </c>
    </row>
    <row r="20823" spans="1:8" x14ac:dyDescent="0.25">
      <c r="A20823" t="s">
        <v>574</v>
      </c>
      <c r="B20823" t="s">
        <v>5314</v>
      </c>
      <c r="C20823" t="s">
        <v>89</v>
      </c>
      <c r="D20823" t="s">
        <v>5924</v>
      </c>
      <c r="E20823" t="s">
        <v>1298</v>
      </c>
      <c r="F20823" t="s">
        <v>89</v>
      </c>
      <c r="G20823" t="s">
        <v>89</v>
      </c>
      <c r="H20823" t="s">
        <v>93</v>
      </c>
    </row>
    <row r="20824" spans="1:8" x14ac:dyDescent="0.25">
      <c r="A20824" t="s">
        <v>574</v>
      </c>
      <c r="B20824" t="s">
        <v>5960</v>
      </c>
      <c r="C20824" t="s">
        <v>89</v>
      </c>
      <c r="D20824" t="s">
        <v>5928</v>
      </c>
      <c r="E20824" t="s">
        <v>1615</v>
      </c>
      <c r="F20824" t="s">
        <v>89</v>
      </c>
      <c r="G20824" t="s">
        <v>89</v>
      </c>
      <c r="H20824" t="s">
        <v>93</v>
      </c>
    </row>
    <row r="20825" spans="1:8" x14ac:dyDescent="0.25">
      <c r="A20825" t="s">
        <v>574</v>
      </c>
      <c r="B20825" t="s">
        <v>5966</v>
      </c>
      <c r="C20825" t="s">
        <v>89</v>
      </c>
      <c r="D20825" t="s">
        <v>14808</v>
      </c>
      <c r="E20825" t="s">
        <v>1615</v>
      </c>
      <c r="F20825" t="s">
        <v>89</v>
      </c>
      <c r="G20825" t="s">
        <v>89</v>
      </c>
      <c r="H20825" t="s">
        <v>93</v>
      </c>
    </row>
    <row r="20826" spans="1:8" x14ac:dyDescent="0.25">
      <c r="A20826" t="s">
        <v>574</v>
      </c>
      <c r="B20826" t="s">
        <v>5965</v>
      </c>
      <c r="C20826" t="s">
        <v>89</v>
      </c>
      <c r="D20826" t="s">
        <v>5937</v>
      </c>
      <c r="E20826" t="s">
        <v>1615</v>
      </c>
      <c r="F20826" t="s">
        <v>89</v>
      </c>
      <c r="G20826" t="s">
        <v>89</v>
      </c>
      <c r="H20826" t="s">
        <v>93</v>
      </c>
    </row>
    <row r="20827" spans="1:8" x14ac:dyDescent="0.25">
      <c r="A20827" t="s">
        <v>574</v>
      </c>
      <c r="B20827" t="s">
        <v>5961</v>
      </c>
      <c r="C20827" t="s">
        <v>89</v>
      </c>
      <c r="D20827" t="s">
        <v>5930</v>
      </c>
      <c r="E20827" t="s">
        <v>1615</v>
      </c>
      <c r="F20827" t="s">
        <v>89</v>
      </c>
      <c r="G20827" t="s">
        <v>89</v>
      </c>
      <c r="H20827" t="s">
        <v>93</v>
      </c>
    </row>
    <row r="20828" spans="1:8" x14ac:dyDescent="0.25">
      <c r="A20828" t="s">
        <v>574</v>
      </c>
      <c r="B20828" t="s">
        <v>3880</v>
      </c>
      <c r="C20828" t="s">
        <v>89</v>
      </c>
      <c r="D20828" t="s">
        <v>5945</v>
      </c>
      <c r="E20828" t="s">
        <v>1582</v>
      </c>
      <c r="F20828" t="s">
        <v>89</v>
      </c>
      <c r="G20828" t="s">
        <v>89</v>
      </c>
      <c r="H20828" t="s">
        <v>93</v>
      </c>
    </row>
    <row r="20829" spans="1:8" x14ac:dyDescent="0.25">
      <c r="A20829" t="s">
        <v>574</v>
      </c>
      <c r="B20829" t="s">
        <v>5959</v>
      </c>
      <c r="C20829" t="s">
        <v>89</v>
      </c>
      <c r="D20829" t="s">
        <v>5926</v>
      </c>
      <c r="E20829" t="s">
        <v>1615</v>
      </c>
      <c r="F20829" t="s">
        <v>89</v>
      </c>
      <c r="G20829" t="s">
        <v>89</v>
      </c>
      <c r="H20829" t="s">
        <v>93</v>
      </c>
    </row>
    <row r="20830" spans="1:8" x14ac:dyDescent="0.25">
      <c r="A20830" t="s">
        <v>574</v>
      </c>
      <c r="B20830" t="s">
        <v>5972</v>
      </c>
      <c r="C20830" t="s">
        <v>89</v>
      </c>
      <c r="D20830" t="s">
        <v>5952</v>
      </c>
      <c r="E20830" t="s">
        <v>1569</v>
      </c>
      <c r="F20830" t="s">
        <v>89</v>
      </c>
      <c r="G20830" t="s">
        <v>89</v>
      </c>
      <c r="H20830" t="s">
        <v>93</v>
      </c>
    </row>
    <row r="20831" spans="1:8" x14ac:dyDescent="0.25">
      <c r="A20831" t="s">
        <v>574</v>
      </c>
      <c r="B20831" t="s">
        <v>5304</v>
      </c>
      <c r="C20831" t="s">
        <v>89</v>
      </c>
      <c r="D20831" t="s">
        <v>5944</v>
      </c>
      <c r="E20831" t="s">
        <v>1582</v>
      </c>
      <c r="F20831" t="s">
        <v>89</v>
      </c>
      <c r="G20831" t="s">
        <v>89</v>
      </c>
      <c r="H20831" t="s">
        <v>93</v>
      </c>
    </row>
    <row r="20832" spans="1:8" x14ac:dyDescent="0.25">
      <c r="A20832" t="s">
        <v>574</v>
      </c>
      <c r="B20832" t="s">
        <v>2961</v>
      </c>
      <c r="C20832" t="s">
        <v>89</v>
      </c>
      <c r="D20832" t="s">
        <v>5940</v>
      </c>
      <c r="E20832" t="s">
        <v>1615</v>
      </c>
      <c r="F20832" t="s">
        <v>89</v>
      </c>
      <c r="G20832" t="s">
        <v>89</v>
      </c>
      <c r="H20832" t="s">
        <v>93</v>
      </c>
    </row>
    <row r="20833" spans="1:8" x14ac:dyDescent="0.25">
      <c r="A20833" t="s">
        <v>574</v>
      </c>
      <c r="B20833" t="s">
        <v>14817</v>
      </c>
      <c r="C20833" t="s">
        <v>89</v>
      </c>
      <c r="D20833" t="s">
        <v>14813</v>
      </c>
      <c r="E20833" t="s">
        <v>1904</v>
      </c>
      <c r="F20833" t="s">
        <v>89</v>
      </c>
      <c r="G20833" t="s">
        <v>89</v>
      </c>
      <c r="H20833" t="s">
        <v>93</v>
      </c>
    </row>
    <row r="20834" spans="1:8" x14ac:dyDescent="0.25">
      <c r="A20834" t="s">
        <v>574</v>
      </c>
      <c r="B20834" t="s">
        <v>5986</v>
      </c>
      <c r="C20834" t="s">
        <v>89</v>
      </c>
      <c r="D20834" t="s">
        <v>5942</v>
      </c>
      <c r="E20834" t="s">
        <v>1904</v>
      </c>
      <c r="F20834" t="s">
        <v>89</v>
      </c>
      <c r="G20834" t="s">
        <v>89</v>
      </c>
      <c r="H20834" t="s">
        <v>93</v>
      </c>
    </row>
    <row r="20835" spans="1:8" x14ac:dyDescent="0.25">
      <c r="A20835" t="s">
        <v>574</v>
      </c>
      <c r="B20835" t="s">
        <v>5993</v>
      </c>
      <c r="C20835" t="s">
        <v>89</v>
      </c>
      <c r="D20835" t="s">
        <v>5975</v>
      </c>
      <c r="E20835" t="s">
        <v>1909</v>
      </c>
      <c r="F20835" t="s">
        <v>89</v>
      </c>
      <c r="G20835" t="s">
        <v>89</v>
      </c>
      <c r="H20835" t="s">
        <v>93</v>
      </c>
    </row>
    <row r="20836" spans="1:8" x14ac:dyDescent="0.25">
      <c r="A20836" t="s">
        <v>574</v>
      </c>
      <c r="B20836" t="s">
        <v>14818</v>
      </c>
      <c r="C20836" t="s">
        <v>89</v>
      </c>
      <c r="D20836" t="s">
        <v>14811</v>
      </c>
      <c r="E20836" t="s">
        <v>1904</v>
      </c>
      <c r="F20836" t="s">
        <v>89</v>
      </c>
      <c r="G20836" t="s">
        <v>89</v>
      </c>
      <c r="H20836" t="s">
        <v>93</v>
      </c>
    </row>
    <row r="20837" spans="1:8" x14ac:dyDescent="0.25">
      <c r="A20837" t="s">
        <v>574</v>
      </c>
      <c r="B20837" t="s">
        <v>14819</v>
      </c>
      <c r="C20837" t="s">
        <v>89</v>
      </c>
      <c r="D20837" t="s">
        <v>14809</v>
      </c>
      <c r="E20837" t="s">
        <v>1909</v>
      </c>
      <c r="F20837" t="s">
        <v>89</v>
      </c>
      <c r="G20837" t="s">
        <v>89</v>
      </c>
      <c r="H20837" t="s">
        <v>93</v>
      </c>
    </row>
    <row r="20838" spans="1:8" x14ac:dyDescent="0.25">
      <c r="A20838" t="s">
        <v>574</v>
      </c>
      <c r="B20838" t="s">
        <v>5988</v>
      </c>
      <c r="C20838" t="s">
        <v>89</v>
      </c>
      <c r="D20838" t="s">
        <v>5949</v>
      </c>
      <c r="E20838" t="s">
        <v>1923</v>
      </c>
      <c r="F20838" t="s">
        <v>89</v>
      </c>
      <c r="G20838" t="s">
        <v>89</v>
      </c>
      <c r="H20838" t="s">
        <v>93</v>
      </c>
    </row>
    <row r="20839" spans="1:8" x14ac:dyDescent="0.25">
      <c r="A20839" t="s">
        <v>574</v>
      </c>
      <c r="B20839" t="s">
        <v>5990</v>
      </c>
      <c r="C20839" t="s">
        <v>89</v>
      </c>
      <c r="D20839" t="s">
        <v>5951</v>
      </c>
      <c r="E20839" t="s">
        <v>1923</v>
      </c>
      <c r="F20839" t="s">
        <v>89</v>
      </c>
      <c r="G20839" t="s">
        <v>89</v>
      </c>
      <c r="H20839" t="s">
        <v>93</v>
      </c>
    </row>
    <row r="20840" spans="1:8" x14ac:dyDescent="0.25">
      <c r="A20840" t="s">
        <v>574</v>
      </c>
      <c r="B20840" t="s">
        <v>5976</v>
      </c>
      <c r="C20840" t="s">
        <v>89</v>
      </c>
      <c r="D20840" t="s">
        <v>5922</v>
      </c>
      <c r="E20840" t="s">
        <v>1904</v>
      </c>
      <c r="F20840" t="s">
        <v>89</v>
      </c>
      <c r="G20840" t="s">
        <v>89</v>
      </c>
      <c r="H20840" t="s">
        <v>93</v>
      </c>
    </row>
    <row r="20841" spans="1:8" x14ac:dyDescent="0.25">
      <c r="A20841" t="s">
        <v>574</v>
      </c>
      <c r="B20841" t="s">
        <v>5992</v>
      </c>
      <c r="C20841" t="s">
        <v>89</v>
      </c>
      <c r="D20841" t="s">
        <v>5958</v>
      </c>
      <c r="E20841" t="s">
        <v>1909</v>
      </c>
      <c r="F20841" t="s">
        <v>89</v>
      </c>
      <c r="G20841" t="s">
        <v>89</v>
      </c>
      <c r="H20841" t="s">
        <v>93</v>
      </c>
    </row>
    <row r="20842" spans="1:8" x14ac:dyDescent="0.25">
      <c r="A20842" t="s">
        <v>574</v>
      </c>
      <c r="B20842" t="s">
        <v>5981</v>
      </c>
      <c r="C20842" t="s">
        <v>89</v>
      </c>
      <c r="D20842" t="s">
        <v>5932</v>
      </c>
      <c r="E20842" t="s">
        <v>1909</v>
      </c>
      <c r="F20842" t="s">
        <v>89</v>
      </c>
      <c r="G20842" t="s">
        <v>89</v>
      </c>
      <c r="H20842" t="s">
        <v>93</v>
      </c>
    </row>
    <row r="20843" spans="1:8" x14ac:dyDescent="0.25">
      <c r="A20843" t="s">
        <v>574</v>
      </c>
      <c r="B20843" t="s">
        <v>5982</v>
      </c>
      <c r="C20843" t="s">
        <v>89</v>
      </c>
      <c r="D20843" t="s">
        <v>5935</v>
      </c>
      <c r="E20843" t="s">
        <v>1907</v>
      </c>
      <c r="F20843" t="s">
        <v>89</v>
      </c>
      <c r="G20843" t="s">
        <v>89</v>
      </c>
      <c r="H20843" t="s">
        <v>93</v>
      </c>
    </row>
    <row r="20844" spans="1:8" x14ac:dyDescent="0.25">
      <c r="A20844" t="s">
        <v>574</v>
      </c>
      <c r="B20844" t="s">
        <v>2387</v>
      </c>
      <c r="C20844" t="s">
        <v>89</v>
      </c>
      <c r="D20844" t="s">
        <v>5933</v>
      </c>
      <c r="E20844" t="s">
        <v>1904</v>
      </c>
      <c r="F20844" t="s">
        <v>89</v>
      </c>
      <c r="G20844" t="s">
        <v>89</v>
      </c>
      <c r="H20844" t="s">
        <v>93</v>
      </c>
    </row>
    <row r="20845" spans="1:8" x14ac:dyDescent="0.25">
      <c r="A20845" t="s">
        <v>574</v>
      </c>
      <c r="B20845" t="s">
        <v>14820</v>
      </c>
      <c r="C20845" t="s">
        <v>89</v>
      </c>
      <c r="D20845" t="s">
        <v>5947</v>
      </c>
      <c r="E20845" t="s">
        <v>1904</v>
      </c>
      <c r="F20845" t="s">
        <v>89</v>
      </c>
      <c r="G20845" t="s">
        <v>89</v>
      </c>
      <c r="H20845" t="s">
        <v>93</v>
      </c>
    </row>
    <row r="20846" spans="1:8" x14ac:dyDescent="0.25">
      <c r="A20846" t="s">
        <v>574</v>
      </c>
      <c r="B20846" t="s">
        <v>5991</v>
      </c>
      <c r="C20846" t="s">
        <v>89</v>
      </c>
      <c r="D20846" t="s">
        <v>5954</v>
      </c>
      <c r="E20846" t="s">
        <v>1909</v>
      </c>
      <c r="F20846" t="s">
        <v>89</v>
      </c>
      <c r="G20846" t="s">
        <v>89</v>
      </c>
      <c r="H20846" t="s">
        <v>93</v>
      </c>
    </row>
    <row r="20847" spans="1:8" x14ac:dyDescent="0.25">
      <c r="A20847" t="s">
        <v>574</v>
      </c>
      <c r="B20847" t="s">
        <v>5977</v>
      </c>
      <c r="C20847" t="s">
        <v>89</v>
      </c>
      <c r="D20847" t="s">
        <v>5924</v>
      </c>
      <c r="E20847" t="s">
        <v>3011</v>
      </c>
      <c r="F20847" t="s">
        <v>89</v>
      </c>
      <c r="G20847" t="s">
        <v>89</v>
      </c>
      <c r="H20847" t="s">
        <v>93</v>
      </c>
    </row>
    <row r="20848" spans="1:8" x14ac:dyDescent="0.25">
      <c r="A20848" t="s">
        <v>574</v>
      </c>
      <c r="B20848" t="s">
        <v>5979</v>
      </c>
      <c r="C20848" t="s">
        <v>89</v>
      </c>
      <c r="D20848" t="s">
        <v>5928</v>
      </c>
      <c r="E20848" t="s">
        <v>1904</v>
      </c>
      <c r="F20848" t="s">
        <v>89</v>
      </c>
      <c r="G20848" t="s">
        <v>89</v>
      </c>
      <c r="H20848" t="s">
        <v>93</v>
      </c>
    </row>
    <row r="20849" spans="1:8" x14ac:dyDescent="0.25">
      <c r="A20849" t="s">
        <v>574</v>
      </c>
      <c r="B20849" t="s">
        <v>5984</v>
      </c>
      <c r="C20849" t="s">
        <v>89</v>
      </c>
      <c r="D20849" t="s">
        <v>14808</v>
      </c>
      <c r="E20849" t="s">
        <v>1904</v>
      </c>
      <c r="F20849" t="s">
        <v>89</v>
      </c>
      <c r="G20849" t="s">
        <v>89</v>
      </c>
      <c r="H20849" t="s">
        <v>93</v>
      </c>
    </row>
    <row r="20850" spans="1:8" x14ac:dyDescent="0.25">
      <c r="A20850" t="s">
        <v>574</v>
      </c>
      <c r="B20850" t="s">
        <v>5983</v>
      </c>
      <c r="C20850" t="s">
        <v>89</v>
      </c>
      <c r="D20850" t="s">
        <v>5937</v>
      </c>
      <c r="E20850" t="s">
        <v>1904</v>
      </c>
      <c r="F20850" t="s">
        <v>89</v>
      </c>
      <c r="G20850" t="s">
        <v>89</v>
      </c>
      <c r="H20850" t="s">
        <v>93</v>
      </c>
    </row>
    <row r="20851" spans="1:8" x14ac:dyDescent="0.25">
      <c r="A20851" t="s">
        <v>574</v>
      </c>
      <c r="B20851" t="s">
        <v>5980</v>
      </c>
      <c r="C20851" t="s">
        <v>89</v>
      </c>
      <c r="D20851" t="s">
        <v>5930</v>
      </c>
      <c r="E20851" t="s">
        <v>1904</v>
      </c>
      <c r="F20851" t="s">
        <v>89</v>
      </c>
      <c r="G20851" t="s">
        <v>89</v>
      </c>
      <c r="H20851" t="s">
        <v>93</v>
      </c>
    </row>
    <row r="20852" spans="1:8" x14ac:dyDescent="0.25">
      <c r="A20852" t="s">
        <v>574</v>
      </c>
      <c r="B20852" t="s">
        <v>2384</v>
      </c>
      <c r="C20852" t="s">
        <v>89</v>
      </c>
      <c r="D20852" t="s">
        <v>5945</v>
      </c>
      <c r="E20852" t="s">
        <v>1909</v>
      </c>
      <c r="F20852" t="s">
        <v>89</v>
      </c>
      <c r="G20852" t="s">
        <v>89</v>
      </c>
      <c r="H20852" t="s">
        <v>93</v>
      </c>
    </row>
    <row r="20853" spans="1:8" x14ac:dyDescent="0.25">
      <c r="A20853" t="s">
        <v>574</v>
      </c>
      <c r="B20853" t="s">
        <v>5978</v>
      </c>
      <c r="C20853" t="s">
        <v>89</v>
      </c>
      <c r="D20853" t="s">
        <v>5926</v>
      </c>
      <c r="E20853" t="s">
        <v>1904</v>
      </c>
      <c r="F20853" t="s">
        <v>89</v>
      </c>
      <c r="G20853" t="s">
        <v>89</v>
      </c>
      <c r="H20853" t="s">
        <v>93</v>
      </c>
    </row>
    <row r="20854" spans="1:8" x14ac:dyDescent="0.25">
      <c r="A20854" t="s">
        <v>574</v>
      </c>
      <c r="B20854" t="s">
        <v>2380</v>
      </c>
      <c r="C20854" t="s">
        <v>89</v>
      </c>
      <c r="D20854" t="s">
        <v>5952</v>
      </c>
      <c r="E20854" t="s">
        <v>1907</v>
      </c>
      <c r="F20854" t="s">
        <v>89</v>
      </c>
      <c r="G20854" t="s">
        <v>89</v>
      </c>
      <c r="H20854" t="s">
        <v>93</v>
      </c>
    </row>
    <row r="20855" spans="1:8" x14ac:dyDescent="0.25">
      <c r="A20855" t="s">
        <v>574</v>
      </c>
      <c r="B20855" t="s">
        <v>5987</v>
      </c>
      <c r="C20855" t="s">
        <v>89</v>
      </c>
      <c r="D20855" t="s">
        <v>5944</v>
      </c>
      <c r="E20855" t="s">
        <v>1909</v>
      </c>
      <c r="F20855" t="s">
        <v>89</v>
      </c>
      <c r="G20855" t="s">
        <v>89</v>
      </c>
      <c r="H20855" t="s">
        <v>93</v>
      </c>
    </row>
    <row r="20856" spans="1:8" x14ac:dyDescent="0.25">
      <c r="A20856" t="s">
        <v>574</v>
      </c>
      <c r="B20856" t="s">
        <v>5985</v>
      </c>
      <c r="C20856" t="s">
        <v>89</v>
      </c>
      <c r="D20856" t="s">
        <v>5940</v>
      </c>
      <c r="E20856" t="s">
        <v>1904</v>
      </c>
      <c r="F20856" t="s">
        <v>89</v>
      </c>
      <c r="G20856" t="s">
        <v>89</v>
      </c>
      <c r="H20856" t="s">
        <v>93</v>
      </c>
    </row>
    <row r="20857" spans="1:8" x14ac:dyDescent="0.25">
      <c r="A20857" t="s">
        <v>574</v>
      </c>
      <c r="B20857" t="s">
        <v>14821</v>
      </c>
      <c r="C20857" t="s">
        <v>89</v>
      </c>
      <c r="D20857" t="s">
        <v>89</v>
      </c>
      <c r="E20857" t="s">
        <v>1164</v>
      </c>
      <c r="F20857" t="s">
        <v>89</v>
      </c>
      <c r="G20857" t="s">
        <v>89</v>
      </c>
      <c r="H20857" t="s">
        <v>93</v>
      </c>
    </row>
    <row r="20858" spans="1:8" x14ac:dyDescent="0.25">
      <c r="A20858" t="s">
        <v>574</v>
      </c>
      <c r="B20858" t="s">
        <v>14822</v>
      </c>
      <c r="C20858" t="s">
        <v>89</v>
      </c>
      <c r="D20858" t="s">
        <v>89</v>
      </c>
      <c r="E20858" t="s">
        <v>1485</v>
      </c>
      <c r="F20858" t="s">
        <v>89</v>
      </c>
      <c r="G20858" t="s">
        <v>89</v>
      </c>
      <c r="H20858" t="s">
        <v>93</v>
      </c>
    </row>
    <row r="20859" spans="1:8" x14ac:dyDescent="0.25">
      <c r="A20859" t="s">
        <v>574</v>
      </c>
      <c r="B20859" t="s">
        <v>14823</v>
      </c>
      <c r="C20859" t="s">
        <v>89</v>
      </c>
      <c r="D20859" t="s">
        <v>89</v>
      </c>
      <c r="E20859" t="s">
        <v>1485</v>
      </c>
      <c r="F20859" t="s">
        <v>89</v>
      </c>
      <c r="G20859" t="s">
        <v>89</v>
      </c>
      <c r="H20859" t="s">
        <v>93</v>
      </c>
    </row>
    <row r="20860" spans="1:8" x14ac:dyDescent="0.25">
      <c r="A20860" t="s">
        <v>574</v>
      </c>
      <c r="B20860" t="s">
        <v>5096</v>
      </c>
      <c r="C20860" t="s">
        <v>89</v>
      </c>
      <c r="D20860" t="s">
        <v>89</v>
      </c>
      <c r="E20860" t="s">
        <v>1164</v>
      </c>
      <c r="F20860" t="s">
        <v>89</v>
      </c>
      <c r="G20860" t="s">
        <v>89</v>
      </c>
      <c r="H20860" t="s">
        <v>93</v>
      </c>
    </row>
    <row r="20861" spans="1:8" x14ac:dyDescent="0.25">
      <c r="A20861" t="s">
        <v>574</v>
      </c>
      <c r="B20861" t="s">
        <v>7895</v>
      </c>
      <c r="C20861" t="s">
        <v>89</v>
      </c>
      <c r="D20861" t="s">
        <v>14824</v>
      </c>
      <c r="E20861" t="s">
        <v>1485</v>
      </c>
      <c r="F20861" t="s">
        <v>89</v>
      </c>
      <c r="G20861" t="s">
        <v>89</v>
      </c>
      <c r="H20861" t="s">
        <v>93</v>
      </c>
    </row>
    <row r="20862" spans="1:8" x14ac:dyDescent="0.25">
      <c r="A20862" t="s">
        <v>574</v>
      </c>
      <c r="B20862" t="s">
        <v>2808</v>
      </c>
      <c r="C20862" t="s">
        <v>89</v>
      </c>
      <c r="D20862" t="s">
        <v>89</v>
      </c>
      <c r="E20862" t="s">
        <v>1100</v>
      </c>
      <c r="F20862" t="s">
        <v>89</v>
      </c>
      <c r="G20862" t="s">
        <v>89</v>
      </c>
      <c r="H20862" t="s">
        <v>93</v>
      </c>
    </row>
    <row r="20863" spans="1:8" x14ac:dyDescent="0.25">
      <c r="A20863" t="s">
        <v>574</v>
      </c>
      <c r="B20863" t="s">
        <v>4797</v>
      </c>
      <c r="C20863" t="s">
        <v>89</v>
      </c>
      <c r="D20863" t="s">
        <v>89</v>
      </c>
      <c r="E20863" t="s">
        <v>1100</v>
      </c>
      <c r="F20863" t="s">
        <v>89</v>
      </c>
      <c r="G20863" t="s">
        <v>89</v>
      </c>
      <c r="H20863" t="s">
        <v>93</v>
      </c>
    </row>
    <row r="20864" spans="1:8" x14ac:dyDescent="0.25">
      <c r="A20864" t="s">
        <v>574</v>
      </c>
      <c r="B20864" t="s">
        <v>6031</v>
      </c>
      <c r="C20864" t="s">
        <v>89</v>
      </c>
      <c r="D20864" t="s">
        <v>89</v>
      </c>
      <c r="E20864" t="s">
        <v>1100</v>
      </c>
      <c r="F20864" t="s">
        <v>89</v>
      </c>
      <c r="G20864" t="s">
        <v>89</v>
      </c>
      <c r="H20864" t="s">
        <v>93</v>
      </c>
    </row>
    <row r="20865" spans="1:8" x14ac:dyDescent="0.25">
      <c r="A20865" t="s">
        <v>574</v>
      </c>
      <c r="B20865" t="s">
        <v>5995</v>
      </c>
      <c r="C20865" t="s">
        <v>89</v>
      </c>
      <c r="D20865" t="s">
        <v>4745</v>
      </c>
      <c r="E20865" t="s">
        <v>1164</v>
      </c>
      <c r="F20865" t="s">
        <v>89</v>
      </c>
      <c r="G20865" t="s">
        <v>89</v>
      </c>
      <c r="H20865" t="s">
        <v>93</v>
      </c>
    </row>
    <row r="20866" spans="1:8" x14ac:dyDescent="0.25">
      <c r="A20866" t="s">
        <v>574</v>
      </c>
      <c r="B20866" t="s">
        <v>2139</v>
      </c>
      <c r="C20866" t="s">
        <v>89</v>
      </c>
      <c r="D20866" t="s">
        <v>89</v>
      </c>
      <c r="E20866" t="s">
        <v>1100</v>
      </c>
      <c r="F20866" t="s">
        <v>89</v>
      </c>
      <c r="G20866" t="s">
        <v>89</v>
      </c>
      <c r="H20866" t="s">
        <v>93</v>
      </c>
    </row>
    <row r="20867" spans="1:8" x14ac:dyDescent="0.25">
      <c r="A20867" t="s">
        <v>574</v>
      </c>
      <c r="B20867" t="s">
        <v>3173</v>
      </c>
      <c r="C20867" t="s">
        <v>89</v>
      </c>
      <c r="D20867" t="s">
        <v>89</v>
      </c>
      <c r="E20867" t="s">
        <v>1100</v>
      </c>
      <c r="F20867" t="s">
        <v>89</v>
      </c>
      <c r="G20867" t="s">
        <v>89</v>
      </c>
      <c r="H20867" t="s">
        <v>93</v>
      </c>
    </row>
    <row r="20868" spans="1:8" x14ac:dyDescent="0.25">
      <c r="A20868" t="s">
        <v>574</v>
      </c>
      <c r="B20868" t="s">
        <v>7950</v>
      </c>
      <c r="C20868" t="s">
        <v>89</v>
      </c>
      <c r="D20868" t="s">
        <v>89</v>
      </c>
      <c r="E20868" t="s">
        <v>1196</v>
      </c>
      <c r="F20868" t="s">
        <v>89</v>
      </c>
      <c r="G20868" t="s">
        <v>89</v>
      </c>
      <c r="H20868" t="s">
        <v>93</v>
      </c>
    </row>
    <row r="20869" spans="1:8" x14ac:dyDescent="0.25">
      <c r="A20869" t="s">
        <v>574</v>
      </c>
      <c r="B20869" t="s">
        <v>2534</v>
      </c>
      <c r="C20869" t="s">
        <v>89</v>
      </c>
      <c r="D20869" t="s">
        <v>89</v>
      </c>
      <c r="E20869" t="s">
        <v>1115</v>
      </c>
      <c r="F20869" t="s">
        <v>89</v>
      </c>
      <c r="G20869" t="s">
        <v>89</v>
      </c>
      <c r="H20869" t="s">
        <v>93</v>
      </c>
    </row>
    <row r="20870" spans="1:8" x14ac:dyDescent="0.25">
      <c r="A20870" t="s">
        <v>574</v>
      </c>
      <c r="B20870" t="s">
        <v>1197</v>
      </c>
      <c r="C20870" t="s">
        <v>89</v>
      </c>
      <c r="D20870" t="s">
        <v>89</v>
      </c>
      <c r="E20870" t="s">
        <v>1115</v>
      </c>
      <c r="F20870" t="s">
        <v>89</v>
      </c>
      <c r="G20870" t="s">
        <v>89</v>
      </c>
      <c r="H20870" t="s">
        <v>93</v>
      </c>
    </row>
    <row r="20871" spans="1:8" x14ac:dyDescent="0.25">
      <c r="A20871" t="s">
        <v>574</v>
      </c>
      <c r="B20871" t="s">
        <v>1379</v>
      </c>
      <c r="C20871" t="s">
        <v>89</v>
      </c>
      <c r="D20871" t="s">
        <v>89</v>
      </c>
      <c r="E20871" t="s">
        <v>1100</v>
      </c>
      <c r="F20871" t="s">
        <v>89</v>
      </c>
      <c r="G20871" t="s">
        <v>89</v>
      </c>
      <c r="H20871" t="s">
        <v>93</v>
      </c>
    </row>
    <row r="20872" spans="1:8" x14ac:dyDescent="0.25">
      <c r="A20872" t="s">
        <v>574</v>
      </c>
      <c r="B20872" t="s">
        <v>1284</v>
      </c>
      <c r="C20872" t="s">
        <v>89</v>
      </c>
      <c r="D20872" t="s">
        <v>89</v>
      </c>
      <c r="E20872" t="s">
        <v>1335</v>
      </c>
      <c r="F20872" t="s">
        <v>89</v>
      </c>
      <c r="G20872" t="s">
        <v>89</v>
      </c>
      <c r="H20872" t="s">
        <v>93</v>
      </c>
    </row>
    <row r="20873" spans="1:8" x14ac:dyDescent="0.25">
      <c r="A20873" t="s">
        <v>574</v>
      </c>
      <c r="B20873" t="s">
        <v>1122</v>
      </c>
      <c r="C20873" t="s">
        <v>89</v>
      </c>
      <c r="D20873" t="s">
        <v>89</v>
      </c>
      <c r="E20873" t="s">
        <v>1335</v>
      </c>
      <c r="F20873" t="s">
        <v>89</v>
      </c>
      <c r="G20873" t="s">
        <v>89</v>
      </c>
      <c r="H20873" t="s">
        <v>93</v>
      </c>
    </row>
    <row r="20874" spans="1:8" x14ac:dyDescent="0.25">
      <c r="A20874" t="s">
        <v>574</v>
      </c>
      <c r="B20874" t="s">
        <v>1198</v>
      </c>
      <c r="C20874" t="s">
        <v>89</v>
      </c>
      <c r="D20874" t="s">
        <v>89</v>
      </c>
      <c r="E20874" t="s">
        <v>1335</v>
      </c>
      <c r="F20874" t="s">
        <v>89</v>
      </c>
      <c r="G20874" t="s">
        <v>89</v>
      </c>
      <c r="H20874" t="s">
        <v>93</v>
      </c>
    </row>
    <row r="20875" spans="1:8" x14ac:dyDescent="0.25">
      <c r="A20875" t="s">
        <v>574</v>
      </c>
      <c r="B20875" t="s">
        <v>1333</v>
      </c>
      <c r="C20875" t="s">
        <v>89</v>
      </c>
      <c r="D20875" t="s">
        <v>89</v>
      </c>
      <c r="E20875" t="s">
        <v>1335</v>
      </c>
      <c r="F20875" t="s">
        <v>89</v>
      </c>
      <c r="G20875" t="s">
        <v>89</v>
      </c>
      <c r="H20875" t="s">
        <v>93</v>
      </c>
    </row>
    <row r="20876" spans="1:8" x14ac:dyDescent="0.25">
      <c r="A20876" t="s">
        <v>574</v>
      </c>
      <c r="B20876" t="s">
        <v>1527</v>
      </c>
      <c r="C20876" t="s">
        <v>89</v>
      </c>
      <c r="D20876" t="s">
        <v>1229</v>
      </c>
      <c r="E20876" t="s">
        <v>1129</v>
      </c>
      <c r="F20876" t="s">
        <v>89</v>
      </c>
      <c r="G20876" t="s">
        <v>89</v>
      </c>
      <c r="H20876" t="s">
        <v>93</v>
      </c>
    </row>
    <row r="20877" spans="1:8" x14ac:dyDescent="0.25">
      <c r="A20877" t="s">
        <v>574</v>
      </c>
      <c r="B20877" t="s">
        <v>1727</v>
      </c>
      <c r="C20877" t="s">
        <v>89</v>
      </c>
      <c r="D20877" t="s">
        <v>89</v>
      </c>
      <c r="E20877" t="s">
        <v>1335</v>
      </c>
      <c r="F20877" t="s">
        <v>89</v>
      </c>
      <c r="G20877" t="s">
        <v>89</v>
      </c>
      <c r="H20877" t="s">
        <v>93</v>
      </c>
    </row>
    <row r="20878" spans="1:8" x14ac:dyDescent="0.25">
      <c r="A20878" t="s">
        <v>574</v>
      </c>
      <c r="B20878" t="s">
        <v>1726</v>
      </c>
      <c r="C20878" t="s">
        <v>89</v>
      </c>
      <c r="D20878" t="s">
        <v>89</v>
      </c>
      <c r="E20878" t="s">
        <v>1335</v>
      </c>
      <c r="F20878" t="s">
        <v>89</v>
      </c>
      <c r="G20878" t="s">
        <v>89</v>
      </c>
      <c r="H20878" t="s">
        <v>93</v>
      </c>
    </row>
    <row r="20879" spans="1:8" x14ac:dyDescent="0.25">
      <c r="A20879" t="s">
        <v>574</v>
      </c>
      <c r="B20879" t="s">
        <v>2702</v>
      </c>
      <c r="C20879" t="s">
        <v>89</v>
      </c>
      <c r="D20879" t="s">
        <v>89</v>
      </c>
      <c r="E20879" t="s">
        <v>1335</v>
      </c>
      <c r="F20879" t="s">
        <v>89</v>
      </c>
      <c r="G20879" t="s">
        <v>89</v>
      </c>
      <c r="H20879" t="s">
        <v>93</v>
      </c>
    </row>
    <row r="20880" spans="1:8" x14ac:dyDescent="0.25">
      <c r="A20880" t="s">
        <v>574</v>
      </c>
      <c r="B20880" t="s">
        <v>1285</v>
      </c>
      <c r="C20880" t="s">
        <v>89</v>
      </c>
      <c r="D20880" t="s">
        <v>89</v>
      </c>
      <c r="E20880" t="s">
        <v>1129</v>
      </c>
      <c r="F20880" t="s">
        <v>89</v>
      </c>
      <c r="G20880" t="s">
        <v>89</v>
      </c>
      <c r="H20880" t="s">
        <v>93</v>
      </c>
    </row>
    <row r="20881" spans="1:8" x14ac:dyDescent="0.25">
      <c r="A20881" t="s">
        <v>574</v>
      </c>
      <c r="B20881" t="s">
        <v>1130</v>
      </c>
      <c r="C20881" t="s">
        <v>89</v>
      </c>
      <c r="D20881" t="s">
        <v>89</v>
      </c>
      <c r="E20881" t="s">
        <v>1131</v>
      </c>
      <c r="F20881" t="s">
        <v>89</v>
      </c>
      <c r="G20881" t="s">
        <v>89</v>
      </c>
      <c r="H20881" t="s">
        <v>93</v>
      </c>
    </row>
    <row r="20882" spans="1:8" x14ac:dyDescent="0.25">
      <c r="A20882" t="s">
        <v>574</v>
      </c>
      <c r="B20882" t="s">
        <v>1132</v>
      </c>
      <c r="C20882" t="s">
        <v>89</v>
      </c>
      <c r="D20882" t="s">
        <v>89</v>
      </c>
      <c r="E20882" t="s">
        <v>1202</v>
      </c>
      <c r="F20882" t="s">
        <v>89</v>
      </c>
      <c r="G20882" t="s">
        <v>89</v>
      </c>
      <c r="H20882" t="s">
        <v>93</v>
      </c>
    </row>
    <row r="20883" spans="1:8" x14ac:dyDescent="0.25">
      <c r="A20883" t="s">
        <v>574</v>
      </c>
      <c r="B20883" t="s">
        <v>1232</v>
      </c>
      <c r="C20883" t="s">
        <v>89</v>
      </c>
      <c r="D20883" t="s">
        <v>89</v>
      </c>
      <c r="E20883" t="s">
        <v>1135</v>
      </c>
      <c r="F20883" t="s">
        <v>89</v>
      </c>
      <c r="G20883" t="s">
        <v>89</v>
      </c>
      <c r="H20883" t="s">
        <v>93</v>
      </c>
    </row>
    <row r="20884" spans="1:8" x14ac:dyDescent="0.25">
      <c r="A20884" t="s">
        <v>574</v>
      </c>
      <c r="B20884" t="s">
        <v>1138</v>
      </c>
      <c r="C20884" t="s">
        <v>89</v>
      </c>
      <c r="D20884" t="s">
        <v>89</v>
      </c>
      <c r="E20884" t="s">
        <v>1139</v>
      </c>
      <c r="F20884" t="s">
        <v>89</v>
      </c>
      <c r="G20884" t="s">
        <v>89</v>
      </c>
      <c r="H20884" t="s">
        <v>93</v>
      </c>
    </row>
    <row r="20885" spans="1:8" x14ac:dyDescent="0.25">
      <c r="A20885" t="s">
        <v>575</v>
      </c>
      <c r="B20885" t="s">
        <v>14825</v>
      </c>
      <c r="C20885" t="s">
        <v>89</v>
      </c>
      <c r="D20885" t="s">
        <v>14826</v>
      </c>
      <c r="E20885" t="s">
        <v>4548</v>
      </c>
      <c r="F20885" t="s">
        <v>89</v>
      </c>
      <c r="G20885" t="s">
        <v>89</v>
      </c>
      <c r="H20885" t="s">
        <v>93</v>
      </c>
    </row>
    <row r="20886" spans="1:8" x14ac:dyDescent="0.25">
      <c r="A20886" t="s">
        <v>575</v>
      </c>
      <c r="B20886" t="s">
        <v>14827</v>
      </c>
      <c r="C20886" t="s">
        <v>89</v>
      </c>
      <c r="D20886" t="s">
        <v>14828</v>
      </c>
      <c r="E20886" t="s">
        <v>14829</v>
      </c>
      <c r="F20886" t="s">
        <v>89</v>
      </c>
      <c r="G20886" t="s">
        <v>89</v>
      </c>
      <c r="H20886" t="s">
        <v>93</v>
      </c>
    </row>
    <row r="20887" spans="1:8" x14ac:dyDescent="0.25">
      <c r="A20887" t="s">
        <v>575</v>
      </c>
      <c r="B20887" t="s">
        <v>14830</v>
      </c>
      <c r="C20887" t="s">
        <v>89</v>
      </c>
      <c r="D20887" t="s">
        <v>14831</v>
      </c>
      <c r="E20887" t="s">
        <v>14832</v>
      </c>
      <c r="F20887" t="s">
        <v>89</v>
      </c>
      <c r="G20887" t="s">
        <v>89</v>
      </c>
      <c r="H20887" t="s">
        <v>93</v>
      </c>
    </row>
    <row r="20888" spans="1:8" x14ac:dyDescent="0.25">
      <c r="A20888" t="s">
        <v>575</v>
      </c>
      <c r="B20888" t="s">
        <v>14833</v>
      </c>
      <c r="C20888" t="s">
        <v>89</v>
      </c>
      <c r="D20888" t="s">
        <v>14834</v>
      </c>
      <c r="E20888" t="s">
        <v>14835</v>
      </c>
      <c r="F20888" t="s">
        <v>89</v>
      </c>
      <c r="G20888" t="s">
        <v>89</v>
      </c>
      <c r="H20888" t="s">
        <v>93</v>
      </c>
    </row>
    <row r="20889" spans="1:8" x14ac:dyDescent="0.25">
      <c r="A20889" t="s">
        <v>575</v>
      </c>
      <c r="B20889" t="s">
        <v>14836</v>
      </c>
      <c r="C20889" t="s">
        <v>89</v>
      </c>
      <c r="D20889" t="s">
        <v>14837</v>
      </c>
      <c r="E20889" t="s">
        <v>14838</v>
      </c>
      <c r="F20889" t="s">
        <v>89</v>
      </c>
      <c r="G20889" t="s">
        <v>89</v>
      </c>
      <c r="H20889" t="s">
        <v>93</v>
      </c>
    </row>
    <row r="20890" spans="1:8" x14ac:dyDescent="0.25">
      <c r="A20890" t="s">
        <v>575</v>
      </c>
      <c r="B20890" t="s">
        <v>14839</v>
      </c>
      <c r="C20890" t="s">
        <v>89</v>
      </c>
      <c r="D20890" t="s">
        <v>14840</v>
      </c>
      <c r="E20890" t="s">
        <v>4530</v>
      </c>
      <c r="F20890" t="s">
        <v>89</v>
      </c>
      <c r="G20890" t="s">
        <v>89</v>
      </c>
      <c r="H20890" t="s">
        <v>93</v>
      </c>
    </row>
    <row r="20891" spans="1:8" x14ac:dyDescent="0.25">
      <c r="A20891" t="s">
        <v>575</v>
      </c>
      <c r="B20891" t="s">
        <v>14841</v>
      </c>
      <c r="C20891" t="s">
        <v>89</v>
      </c>
      <c r="D20891" t="s">
        <v>14842</v>
      </c>
      <c r="E20891" t="s">
        <v>4617</v>
      </c>
      <c r="F20891" t="s">
        <v>89</v>
      </c>
      <c r="G20891" t="s">
        <v>89</v>
      </c>
      <c r="H20891" t="s">
        <v>93</v>
      </c>
    </row>
    <row r="20892" spans="1:8" x14ac:dyDescent="0.25">
      <c r="A20892" t="s">
        <v>575</v>
      </c>
      <c r="B20892" t="s">
        <v>14843</v>
      </c>
      <c r="C20892" t="s">
        <v>89</v>
      </c>
      <c r="D20892" t="s">
        <v>14844</v>
      </c>
      <c r="E20892" t="s">
        <v>7154</v>
      </c>
      <c r="F20892" t="s">
        <v>89</v>
      </c>
      <c r="G20892" t="s">
        <v>89</v>
      </c>
      <c r="H20892" t="s">
        <v>93</v>
      </c>
    </row>
    <row r="20893" spans="1:8" x14ac:dyDescent="0.25">
      <c r="A20893" t="s">
        <v>575</v>
      </c>
      <c r="B20893" t="s">
        <v>14845</v>
      </c>
      <c r="C20893" t="s">
        <v>89</v>
      </c>
      <c r="D20893" t="s">
        <v>14846</v>
      </c>
      <c r="E20893" t="s">
        <v>4428</v>
      </c>
      <c r="F20893" t="s">
        <v>89</v>
      </c>
      <c r="G20893" t="s">
        <v>89</v>
      </c>
      <c r="H20893" t="s">
        <v>93</v>
      </c>
    </row>
    <row r="20894" spans="1:8" x14ac:dyDescent="0.25">
      <c r="A20894" t="s">
        <v>575</v>
      </c>
      <c r="B20894" t="s">
        <v>14847</v>
      </c>
      <c r="C20894" t="s">
        <v>89</v>
      </c>
      <c r="D20894" t="s">
        <v>14848</v>
      </c>
      <c r="E20894" t="s">
        <v>14849</v>
      </c>
      <c r="F20894" t="s">
        <v>89</v>
      </c>
      <c r="G20894" t="s">
        <v>89</v>
      </c>
      <c r="H20894" t="s">
        <v>93</v>
      </c>
    </row>
    <row r="20895" spans="1:8" x14ac:dyDescent="0.25">
      <c r="A20895" t="s">
        <v>575</v>
      </c>
      <c r="B20895" t="s">
        <v>14850</v>
      </c>
      <c r="C20895" t="s">
        <v>89</v>
      </c>
      <c r="D20895" t="s">
        <v>14851</v>
      </c>
      <c r="E20895" t="s">
        <v>6878</v>
      </c>
      <c r="F20895" t="s">
        <v>89</v>
      </c>
      <c r="G20895" t="s">
        <v>89</v>
      </c>
      <c r="H20895" t="s">
        <v>93</v>
      </c>
    </row>
    <row r="20896" spans="1:8" x14ac:dyDescent="0.25">
      <c r="A20896" t="s">
        <v>575</v>
      </c>
      <c r="B20896" t="s">
        <v>14852</v>
      </c>
      <c r="C20896" t="s">
        <v>89</v>
      </c>
      <c r="D20896" t="s">
        <v>14853</v>
      </c>
      <c r="E20896" t="s">
        <v>4388</v>
      </c>
      <c r="F20896" t="s">
        <v>89</v>
      </c>
      <c r="G20896" t="s">
        <v>89</v>
      </c>
      <c r="H20896" t="s">
        <v>93</v>
      </c>
    </row>
    <row r="20897" spans="1:8" x14ac:dyDescent="0.25">
      <c r="A20897" t="s">
        <v>575</v>
      </c>
      <c r="B20897" t="s">
        <v>14854</v>
      </c>
      <c r="C20897" t="s">
        <v>89</v>
      </c>
      <c r="D20897" t="s">
        <v>14855</v>
      </c>
      <c r="E20897" t="s">
        <v>6878</v>
      </c>
      <c r="F20897" t="s">
        <v>89</v>
      </c>
      <c r="G20897" t="s">
        <v>89</v>
      </c>
      <c r="H20897" t="s">
        <v>93</v>
      </c>
    </row>
    <row r="20898" spans="1:8" x14ac:dyDescent="0.25">
      <c r="A20898" t="s">
        <v>575</v>
      </c>
      <c r="B20898" t="s">
        <v>14856</v>
      </c>
      <c r="C20898" t="s">
        <v>89</v>
      </c>
      <c r="D20898" t="s">
        <v>14857</v>
      </c>
      <c r="E20898" t="s">
        <v>14858</v>
      </c>
      <c r="F20898" t="s">
        <v>89</v>
      </c>
      <c r="G20898" t="s">
        <v>89</v>
      </c>
      <c r="H20898" t="s">
        <v>93</v>
      </c>
    </row>
    <row r="20899" spans="1:8" x14ac:dyDescent="0.25">
      <c r="A20899" t="s">
        <v>575</v>
      </c>
      <c r="B20899" t="s">
        <v>14859</v>
      </c>
      <c r="C20899" t="s">
        <v>89</v>
      </c>
      <c r="D20899" t="s">
        <v>14860</v>
      </c>
      <c r="E20899" t="s">
        <v>4473</v>
      </c>
      <c r="F20899" t="s">
        <v>89</v>
      </c>
      <c r="G20899" t="s">
        <v>89</v>
      </c>
      <c r="H20899" t="s">
        <v>93</v>
      </c>
    </row>
    <row r="20900" spans="1:8" x14ac:dyDescent="0.25">
      <c r="A20900" t="s">
        <v>575</v>
      </c>
      <c r="B20900" t="s">
        <v>14861</v>
      </c>
      <c r="C20900" t="s">
        <v>89</v>
      </c>
      <c r="D20900" t="s">
        <v>14862</v>
      </c>
      <c r="E20900" t="s">
        <v>4530</v>
      </c>
      <c r="F20900" t="s">
        <v>89</v>
      </c>
      <c r="G20900" t="s">
        <v>89</v>
      </c>
      <c r="H20900" t="s">
        <v>93</v>
      </c>
    </row>
    <row r="20901" spans="1:8" x14ac:dyDescent="0.25">
      <c r="A20901" t="s">
        <v>575</v>
      </c>
      <c r="B20901" t="s">
        <v>14716</v>
      </c>
      <c r="C20901" t="s">
        <v>89</v>
      </c>
      <c r="D20901" t="s">
        <v>14863</v>
      </c>
      <c r="E20901" t="s">
        <v>4388</v>
      </c>
      <c r="F20901" t="s">
        <v>89</v>
      </c>
      <c r="G20901" t="s">
        <v>89</v>
      </c>
      <c r="H20901" t="s">
        <v>93</v>
      </c>
    </row>
    <row r="20902" spans="1:8" x14ac:dyDescent="0.25">
      <c r="A20902" t="s">
        <v>575</v>
      </c>
      <c r="B20902" t="s">
        <v>14864</v>
      </c>
      <c r="C20902" t="s">
        <v>89</v>
      </c>
      <c r="D20902" t="s">
        <v>14865</v>
      </c>
      <c r="E20902" t="s">
        <v>4527</v>
      </c>
      <c r="F20902" t="s">
        <v>89</v>
      </c>
      <c r="G20902" t="s">
        <v>89</v>
      </c>
      <c r="H20902" t="s">
        <v>93</v>
      </c>
    </row>
    <row r="20903" spans="1:8" x14ac:dyDescent="0.25">
      <c r="A20903" t="s">
        <v>575</v>
      </c>
      <c r="B20903" t="s">
        <v>14866</v>
      </c>
      <c r="C20903" t="s">
        <v>89</v>
      </c>
      <c r="D20903" t="s">
        <v>14867</v>
      </c>
      <c r="E20903" t="s">
        <v>7159</v>
      </c>
      <c r="F20903" t="s">
        <v>89</v>
      </c>
      <c r="G20903" t="s">
        <v>89</v>
      </c>
      <c r="H20903" t="s">
        <v>93</v>
      </c>
    </row>
    <row r="20904" spans="1:8" x14ac:dyDescent="0.25">
      <c r="A20904" t="s">
        <v>575</v>
      </c>
      <c r="B20904" t="s">
        <v>14868</v>
      </c>
      <c r="C20904" t="s">
        <v>89</v>
      </c>
      <c r="D20904" t="s">
        <v>14869</v>
      </c>
      <c r="E20904" t="s">
        <v>4627</v>
      </c>
      <c r="F20904" t="s">
        <v>89</v>
      </c>
      <c r="G20904" t="s">
        <v>89</v>
      </c>
      <c r="H20904" t="s">
        <v>93</v>
      </c>
    </row>
    <row r="20905" spans="1:8" x14ac:dyDescent="0.25">
      <c r="A20905" t="s">
        <v>575</v>
      </c>
      <c r="B20905" t="s">
        <v>14870</v>
      </c>
      <c r="C20905" t="s">
        <v>89</v>
      </c>
      <c r="D20905" t="s">
        <v>14869</v>
      </c>
      <c r="E20905" t="s">
        <v>4548</v>
      </c>
      <c r="F20905" t="s">
        <v>89</v>
      </c>
      <c r="G20905" t="s">
        <v>89</v>
      </c>
      <c r="H20905" t="s">
        <v>93</v>
      </c>
    </row>
    <row r="20906" spans="1:8" x14ac:dyDescent="0.25">
      <c r="A20906" t="s">
        <v>575</v>
      </c>
      <c r="B20906" t="s">
        <v>14871</v>
      </c>
      <c r="C20906" t="s">
        <v>89</v>
      </c>
      <c r="D20906" t="s">
        <v>14869</v>
      </c>
      <c r="E20906" t="s">
        <v>4405</v>
      </c>
      <c r="F20906" t="s">
        <v>89</v>
      </c>
      <c r="G20906" t="s">
        <v>89</v>
      </c>
      <c r="H20906" t="s">
        <v>93</v>
      </c>
    </row>
    <row r="20907" spans="1:8" x14ac:dyDescent="0.25">
      <c r="A20907" t="s">
        <v>575</v>
      </c>
      <c r="B20907" t="s">
        <v>14872</v>
      </c>
      <c r="C20907" t="s">
        <v>89</v>
      </c>
      <c r="D20907" t="s">
        <v>14873</v>
      </c>
      <c r="E20907" t="s">
        <v>4539</v>
      </c>
      <c r="F20907" t="s">
        <v>89</v>
      </c>
      <c r="G20907" t="s">
        <v>89</v>
      </c>
      <c r="H20907" t="s">
        <v>93</v>
      </c>
    </row>
    <row r="20908" spans="1:8" x14ac:dyDescent="0.25">
      <c r="A20908" t="s">
        <v>575</v>
      </c>
      <c r="B20908" t="s">
        <v>14874</v>
      </c>
      <c r="C20908" t="s">
        <v>89</v>
      </c>
      <c r="D20908" t="s">
        <v>14875</v>
      </c>
      <c r="E20908" t="s">
        <v>4468</v>
      </c>
      <c r="F20908" t="s">
        <v>89</v>
      </c>
      <c r="G20908" t="s">
        <v>89</v>
      </c>
      <c r="H20908" t="s">
        <v>93</v>
      </c>
    </row>
    <row r="20909" spans="1:8" x14ac:dyDescent="0.25">
      <c r="A20909" t="s">
        <v>575</v>
      </c>
      <c r="B20909" t="s">
        <v>12205</v>
      </c>
      <c r="C20909" t="s">
        <v>89</v>
      </c>
      <c r="D20909" t="s">
        <v>14876</v>
      </c>
      <c r="E20909" t="s">
        <v>4539</v>
      </c>
      <c r="F20909" t="s">
        <v>89</v>
      </c>
      <c r="G20909" t="s">
        <v>89</v>
      </c>
      <c r="H20909" t="s">
        <v>93</v>
      </c>
    </row>
    <row r="20910" spans="1:8" x14ac:dyDescent="0.25">
      <c r="A20910" t="s">
        <v>575</v>
      </c>
      <c r="B20910" t="s">
        <v>14877</v>
      </c>
      <c r="C20910" t="s">
        <v>89</v>
      </c>
      <c r="D20910" t="s">
        <v>14878</v>
      </c>
      <c r="E20910" t="s">
        <v>4468</v>
      </c>
      <c r="F20910" t="s">
        <v>89</v>
      </c>
      <c r="G20910" t="s">
        <v>89</v>
      </c>
      <c r="H20910" t="s">
        <v>93</v>
      </c>
    </row>
    <row r="20911" spans="1:8" x14ac:dyDescent="0.25">
      <c r="A20911" t="s">
        <v>575</v>
      </c>
      <c r="B20911" t="s">
        <v>14879</v>
      </c>
      <c r="C20911" t="s">
        <v>89</v>
      </c>
      <c r="D20911" t="s">
        <v>14880</v>
      </c>
      <c r="E20911" t="s">
        <v>4468</v>
      </c>
      <c r="F20911" t="s">
        <v>89</v>
      </c>
      <c r="G20911" t="s">
        <v>89</v>
      </c>
      <c r="H20911" t="s">
        <v>93</v>
      </c>
    </row>
    <row r="20912" spans="1:8" x14ac:dyDescent="0.25">
      <c r="A20912" t="s">
        <v>575</v>
      </c>
      <c r="B20912" t="s">
        <v>14881</v>
      </c>
      <c r="C20912" t="s">
        <v>89</v>
      </c>
      <c r="D20912" t="s">
        <v>14882</v>
      </c>
      <c r="E20912" t="s">
        <v>4479</v>
      </c>
      <c r="F20912" t="s">
        <v>89</v>
      </c>
      <c r="G20912" t="s">
        <v>89</v>
      </c>
      <c r="H20912" t="s">
        <v>93</v>
      </c>
    </row>
    <row r="20913" spans="1:8" x14ac:dyDescent="0.25">
      <c r="A20913" t="s">
        <v>575</v>
      </c>
      <c r="B20913" t="s">
        <v>14883</v>
      </c>
      <c r="C20913" t="s">
        <v>89</v>
      </c>
      <c r="D20913" t="s">
        <v>14884</v>
      </c>
      <c r="E20913" t="s">
        <v>4468</v>
      </c>
      <c r="F20913" t="s">
        <v>89</v>
      </c>
      <c r="G20913" t="s">
        <v>89</v>
      </c>
      <c r="H20913" t="s">
        <v>93</v>
      </c>
    </row>
    <row r="20914" spans="1:8" x14ac:dyDescent="0.25">
      <c r="A20914" t="s">
        <v>575</v>
      </c>
      <c r="B20914" t="s">
        <v>14885</v>
      </c>
      <c r="C20914" t="s">
        <v>89</v>
      </c>
      <c r="D20914" t="s">
        <v>14886</v>
      </c>
      <c r="E20914" t="s">
        <v>4539</v>
      </c>
      <c r="F20914" t="s">
        <v>89</v>
      </c>
      <c r="G20914" t="s">
        <v>89</v>
      </c>
      <c r="H20914" t="s">
        <v>93</v>
      </c>
    </row>
    <row r="20915" spans="1:8" x14ac:dyDescent="0.25">
      <c r="A20915" t="s">
        <v>575</v>
      </c>
      <c r="B20915" t="s">
        <v>14887</v>
      </c>
      <c r="C20915" t="s">
        <v>89</v>
      </c>
      <c r="D20915" t="s">
        <v>14888</v>
      </c>
      <c r="E20915" t="s">
        <v>4479</v>
      </c>
      <c r="F20915" t="s">
        <v>89</v>
      </c>
      <c r="G20915" t="s">
        <v>89</v>
      </c>
      <c r="H20915" t="s">
        <v>93</v>
      </c>
    </row>
    <row r="20916" spans="1:8" x14ac:dyDescent="0.25">
      <c r="A20916" t="s">
        <v>575</v>
      </c>
      <c r="B20916" t="s">
        <v>12196</v>
      </c>
      <c r="C20916" t="s">
        <v>89</v>
      </c>
      <c r="D20916" t="s">
        <v>14889</v>
      </c>
      <c r="E20916" t="s">
        <v>4513</v>
      </c>
      <c r="F20916" t="s">
        <v>89</v>
      </c>
      <c r="G20916" t="s">
        <v>89</v>
      </c>
      <c r="H20916" t="s">
        <v>93</v>
      </c>
    </row>
    <row r="20917" spans="1:8" x14ac:dyDescent="0.25">
      <c r="A20917" t="s">
        <v>575</v>
      </c>
      <c r="B20917" t="s">
        <v>14890</v>
      </c>
      <c r="C20917" t="s">
        <v>89</v>
      </c>
      <c r="D20917" t="s">
        <v>14891</v>
      </c>
      <c r="E20917" t="s">
        <v>4513</v>
      </c>
      <c r="F20917" t="s">
        <v>89</v>
      </c>
      <c r="G20917" t="s">
        <v>89</v>
      </c>
      <c r="H20917" t="s">
        <v>93</v>
      </c>
    </row>
    <row r="20918" spans="1:8" x14ac:dyDescent="0.25">
      <c r="A20918" t="s">
        <v>575</v>
      </c>
      <c r="B20918" t="s">
        <v>14892</v>
      </c>
      <c r="C20918" t="s">
        <v>89</v>
      </c>
      <c r="D20918" t="s">
        <v>14893</v>
      </c>
      <c r="E20918" t="s">
        <v>4513</v>
      </c>
      <c r="F20918" t="s">
        <v>89</v>
      </c>
      <c r="G20918" t="s">
        <v>89</v>
      </c>
      <c r="H20918" t="s">
        <v>93</v>
      </c>
    </row>
    <row r="20919" spans="1:8" x14ac:dyDescent="0.25">
      <c r="A20919" t="s">
        <v>575</v>
      </c>
      <c r="B20919" t="s">
        <v>14894</v>
      </c>
      <c r="C20919" t="s">
        <v>89</v>
      </c>
      <c r="D20919" t="s">
        <v>14895</v>
      </c>
      <c r="E20919" t="s">
        <v>4468</v>
      </c>
      <c r="F20919" t="s">
        <v>89</v>
      </c>
      <c r="G20919" t="s">
        <v>89</v>
      </c>
      <c r="H20919" t="s">
        <v>93</v>
      </c>
    </row>
    <row r="20920" spans="1:8" x14ac:dyDescent="0.25">
      <c r="A20920" t="s">
        <v>575</v>
      </c>
      <c r="B20920" t="s">
        <v>14896</v>
      </c>
      <c r="C20920" t="s">
        <v>89</v>
      </c>
      <c r="D20920" t="s">
        <v>14897</v>
      </c>
      <c r="E20920" t="s">
        <v>4539</v>
      </c>
      <c r="F20920" t="s">
        <v>89</v>
      </c>
      <c r="G20920" t="s">
        <v>89</v>
      </c>
      <c r="H20920" t="s">
        <v>93</v>
      </c>
    </row>
    <row r="20921" spans="1:8" x14ac:dyDescent="0.25">
      <c r="A20921" t="s">
        <v>575</v>
      </c>
      <c r="B20921" t="s">
        <v>14898</v>
      </c>
      <c r="C20921" t="s">
        <v>89</v>
      </c>
      <c r="D20921" t="s">
        <v>14899</v>
      </c>
      <c r="E20921" t="s">
        <v>4468</v>
      </c>
      <c r="F20921" t="s">
        <v>89</v>
      </c>
      <c r="G20921" t="s">
        <v>89</v>
      </c>
      <c r="H20921" t="s">
        <v>93</v>
      </c>
    </row>
    <row r="20922" spans="1:8" x14ac:dyDescent="0.25">
      <c r="A20922" t="s">
        <v>575</v>
      </c>
      <c r="B20922" t="s">
        <v>14900</v>
      </c>
      <c r="C20922" t="s">
        <v>89</v>
      </c>
      <c r="D20922" t="s">
        <v>14846</v>
      </c>
      <c r="E20922" t="s">
        <v>4539</v>
      </c>
      <c r="F20922" t="s">
        <v>89</v>
      </c>
      <c r="G20922" t="s">
        <v>89</v>
      </c>
      <c r="H20922" t="s">
        <v>93</v>
      </c>
    </row>
    <row r="20923" spans="1:8" x14ac:dyDescent="0.25">
      <c r="A20923" t="s">
        <v>575</v>
      </c>
      <c r="B20923" t="s">
        <v>12214</v>
      </c>
      <c r="C20923" t="s">
        <v>89</v>
      </c>
      <c r="D20923" t="s">
        <v>14901</v>
      </c>
      <c r="E20923" t="s">
        <v>4468</v>
      </c>
      <c r="F20923" t="s">
        <v>89</v>
      </c>
      <c r="G20923" t="s">
        <v>89</v>
      </c>
      <c r="H20923" t="s">
        <v>93</v>
      </c>
    </row>
    <row r="20924" spans="1:8" x14ac:dyDescent="0.25">
      <c r="A20924" t="s">
        <v>575</v>
      </c>
      <c r="B20924" t="s">
        <v>14902</v>
      </c>
      <c r="C20924" t="s">
        <v>89</v>
      </c>
      <c r="D20924" t="s">
        <v>14903</v>
      </c>
      <c r="E20924" t="s">
        <v>4513</v>
      </c>
      <c r="F20924" t="s">
        <v>89</v>
      </c>
      <c r="G20924" t="s">
        <v>89</v>
      </c>
      <c r="H20924" t="s">
        <v>93</v>
      </c>
    </row>
    <row r="20925" spans="1:8" x14ac:dyDescent="0.25">
      <c r="A20925" t="s">
        <v>575</v>
      </c>
      <c r="B20925" t="s">
        <v>14904</v>
      </c>
      <c r="C20925" t="s">
        <v>89</v>
      </c>
      <c r="D20925" t="s">
        <v>14873</v>
      </c>
      <c r="E20925" t="s">
        <v>4388</v>
      </c>
      <c r="F20925" t="s">
        <v>89</v>
      </c>
      <c r="G20925" t="s">
        <v>89</v>
      </c>
      <c r="H20925" t="s">
        <v>93</v>
      </c>
    </row>
    <row r="20926" spans="1:8" x14ac:dyDescent="0.25">
      <c r="A20926" t="s">
        <v>575</v>
      </c>
      <c r="B20926" t="s">
        <v>14905</v>
      </c>
      <c r="C20926" t="s">
        <v>89</v>
      </c>
      <c r="D20926" t="s">
        <v>14875</v>
      </c>
      <c r="E20926" t="s">
        <v>4425</v>
      </c>
      <c r="F20926" t="s">
        <v>89</v>
      </c>
      <c r="G20926" t="s">
        <v>89</v>
      </c>
      <c r="H20926" t="s">
        <v>93</v>
      </c>
    </row>
    <row r="20927" spans="1:8" x14ac:dyDescent="0.25">
      <c r="A20927" t="s">
        <v>575</v>
      </c>
      <c r="B20927" t="s">
        <v>12138</v>
      </c>
      <c r="C20927" t="s">
        <v>89</v>
      </c>
      <c r="D20927" t="s">
        <v>14876</v>
      </c>
      <c r="E20927" t="s">
        <v>4388</v>
      </c>
      <c r="F20927" t="s">
        <v>89</v>
      </c>
      <c r="G20927" t="s">
        <v>89</v>
      </c>
      <c r="H20927" t="s">
        <v>93</v>
      </c>
    </row>
    <row r="20928" spans="1:8" x14ac:dyDescent="0.25">
      <c r="A20928" t="s">
        <v>575</v>
      </c>
      <c r="B20928" t="s">
        <v>14906</v>
      </c>
      <c r="C20928" t="s">
        <v>89</v>
      </c>
      <c r="D20928" t="s">
        <v>14878</v>
      </c>
      <c r="E20928" t="s">
        <v>4425</v>
      </c>
      <c r="F20928" t="s">
        <v>89</v>
      </c>
      <c r="G20928" t="s">
        <v>89</v>
      </c>
      <c r="H20928" t="s">
        <v>93</v>
      </c>
    </row>
    <row r="20929" spans="1:8" x14ac:dyDescent="0.25">
      <c r="A20929" t="s">
        <v>575</v>
      </c>
      <c r="B20929" t="s">
        <v>14907</v>
      </c>
      <c r="C20929" t="s">
        <v>89</v>
      </c>
      <c r="D20929" t="s">
        <v>14880</v>
      </c>
      <c r="E20929" t="s">
        <v>4425</v>
      </c>
      <c r="F20929" t="s">
        <v>89</v>
      </c>
      <c r="G20929" t="s">
        <v>89</v>
      </c>
      <c r="H20929" t="s">
        <v>93</v>
      </c>
    </row>
    <row r="20930" spans="1:8" x14ac:dyDescent="0.25">
      <c r="A20930" t="s">
        <v>575</v>
      </c>
      <c r="B20930" t="s">
        <v>5957</v>
      </c>
      <c r="C20930" t="s">
        <v>89</v>
      </c>
      <c r="D20930" t="s">
        <v>14882</v>
      </c>
      <c r="E20930" t="s">
        <v>7028</v>
      </c>
      <c r="F20930" t="s">
        <v>89</v>
      </c>
      <c r="G20930" t="s">
        <v>89</v>
      </c>
      <c r="H20930" t="s">
        <v>93</v>
      </c>
    </row>
    <row r="20931" spans="1:8" x14ac:dyDescent="0.25">
      <c r="A20931" t="s">
        <v>575</v>
      </c>
      <c r="B20931" t="s">
        <v>14908</v>
      </c>
      <c r="C20931" t="s">
        <v>89</v>
      </c>
      <c r="D20931" t="s">
        <v>14884</v>
      </c>
      <c r="E20931" t="s">
        <v>4425</v>
      </c>
      <c r="F20931" t="s">
        <v>89</v>
      </c>
      <c r="G20931" t="s">
        <v>89</v>
      </c>
      <c r="H20931" t="s">
        <v>93</v>
      </c>
    </row>
    <row r="20932" spans="1:8" x14ac:dyDescent="0.25">
      <c r="A20932" t="s">
        <v>575</v>
      </c>
      <c r="B20932" t="s">
        <v>14909</v>
      </c>
      <c r="C20932" t="s">
        <v>89</v>
      </c>
      <c r="D20932" t="s">
        <v>14886</v>
      </c>
      <c r="E20932" t="s">
        <v>4388</v>
      </c>
      <c r="F20932" t="s">
        <v>89</v>
      </c>
      <c r="G20932" t="s">
        <v>89</v>
      </c>
      <c r="H20932" t="s">
        <v>93</v>
      </c>
    </row>
    <row r="20933" spans="1:8" x14ac:dyDescent="0.25">
      <c r="A20933" t="s">
        <v>575</v>
      </c>
      <c r="B20933" t="s">
        <v>14910</v>
      </c>
      <c r="C20933" t="s">
        <v>89</v>
      </c>
      <c r="D20933" t="s">
        <v>14888</v>
      </c>
      <c r="E20933" t="s">
        <v>7028</v>
      </c>
      <c r="F20933" t="s">
        <v>89</v>
      </c>
      <c r="G20933" t="s">
        <v>89</v>
      </c>
      <c r="H20933" t="s">
        <v>93</v>
      </c>
    </row>
    <row r="20934" spans="1:8" x14ac:dyDescent="0.25">
      <c r="A20934" t="s">
        <v>575</v>
      </c>
      <c r="B20934" t="s">
        <v>12124</v>
      </c>
      <c r="C20934" t="s">
        <v>89</v>
      </c>
      <c r="D20934" t="s">
        <v>14889</v>
      </c>
      <c r="E20934" t="s">
        <v>4476</v>
      </c>
      <c r="F20934" t="s">
        <v>89</v>
      </c>
      <c r="G20934" t="s">
        <v>89</v>
      </c>
      <c r="H20934" t="s">
        <v>93</v>
      </c>
    </row>
    <row r="20935" spans="1:8" x14ac:dyDescent="0.25">
      <c r="A20935" t="s">
        <v>575</v>
      </c>
      <c r="B20935" t="s">
        <v>14911</v>
      </c>
      <c r="C20935" t="s">
        <v>89</v>
      </c>
      <c r="D20935" t="s">
        <v>14891</v>
      </c>
      <c r="E20935" t="s">
        <v>4476</v>
      </c>
      <c r="F20935" t="s">
        <v>89</v>
      </c>
      <c r="G20935" t="s">
        <v>89</v>
      </c>
      <c r="H20935" t="s">
        <v>93</v>
      </c>
    </row>
    <row r="20936" spans="1:8" x14ac:dyDescent="0.25">
      <c r="A20936" t="s">
        <v>575</v>
      </c>
      <c r="B20936" t="s">
        <v>14912</v>
      </c>
      <c r="C20936" t="s">
        <v>89</v>
      </c>
      <c r="D20936" t="s">
        <v>14893</v>
      </c>
      <c r="E20936" t="s">
        <v>4476</v>
      </c>
      <c r="F20936" t="s">
        <v>89</v>
      </c>
      <c r="G20936" t="s">
        <v>89</v>
      </c>
      <c r="H20936" t="s">
        <v>93</v>
      </c>
    </row>
    <row r="20937" spans="1:8" x14ac:dyDescent="0.25">
      <c r="A20937" t="s">
        <v>575</v>
      </c>
      <c r="B20937" t="s">
        <v>14913</v>
      </c>
      <c r="C20937" t="s">
        <v>89</v>
      </c>
      <c r="D20937" t="s">
        <v>14895</v>
      </c>
      <c r="E20937" t="s">
        <v>4425</v>
      </c>
      <c r="F20937" t="s">
        <v>89</v>
      </c>
      <c r="G20937" t="s">
        <v>89</v>
      </c>
      <c r="H20937" t="s">
        <v>93</v>
      </c>
    </row>
    <row r="20938" spans="1:8" x14ac:dyDescent="0.25">
      <c r="A20938" t="s">
        <v>575</v>
      </c>
      <c r="B20938" t="s">
        <v>14914</v>
      </c>
      <c r="C20938" t="s">
        <v>89</v>
      </c>
      <c r="D20938" t="s">
        <v>14897</v>
      </c>
      <c r="E20938" t="s">
        <v>4388</v>
      </c>
      <c r="F20938" t="s">
        <v>89</v>
      </c>
      <c r="G20938" t="s">
        <v>89</v>
      </c>
      <c r="H20938" t="s">
        <v>93</v>
      </c>
    </row>
    <row r="20939" spans="1:8" x14ac:dyDescent="0.25">
      <c r="A20939" t="s">
        <v>575</v>
      </c>
      <c r="B20939" t="s">
        <v>14915</v>
      </c>
      <c r="C20939" t="s">
        <v>89</v>
      </c>
      <c r="D20939" t="s">
        <v>14899</v>
      </c>
      <c r="E20939" t="s">
        <v>4425</v>
      </c>
      <c r="F20939" t="s">
        <v>89</v>
      </c>
      <c r="G20939" t="s">
        <v>89</v>
      </c>
      <c r="H20939" t="s">
        <v>93</v>
      </c>
    </row>
    <row r="20940" spans="1:8" x14ac:dyDescent="0.25">
      <c r="A20940" t="s">
        <v>575</v>
      </c>
      <c r="B20940" t="s">
        <v>14916</v>
      </c>
      <c r="C20940" t="s">
        <v>89</v>
      </c>
      <c r="D20940" t="s">
        <v>14846</v>
      </c>
      <c r="E20940" t="s">
        <v>4388</v>
      </c>
      <c r="F20940" t="s">
        <v>89</v>
      </c>
      <c r="G20940" t="s">
        <v>89</v>
      </c>
      <c r="H20940" t="s">
        <v>93</v>
      </c>
    </row>
    <row r="20941" spans="1:8" x14ac:dyDescent="0.25">
      <c r="A20941" t="s">
        <v>575</v>
      </c>
      <c r="B20941" t="s">
        <v>12156</v>
      </c>
      <c r="C20941" t="s">
        <v>89</v>
      </c>
      <c r="D20941" t="s">
        <v>14901</v>
      </c>
      <c r="E20941" t="s">
        <v>4425</v>
      </c>
      <c r="F20941" t="s">
        <v>89</v>
      </c>
      <c r="G20941" t="s">
        <v>89</v>
      </c>
      <c r="H20941" t="s">
        <v>93</v>
      </c>
    </row>
    <row r="20942" spans="1:8" x14ac:dyDescent="0.25">
      <c r="A20942" t="s">
        <v>575</v>
      </c>
      <c r="B20942" t="s">
        <v>14917</v>
      </c>
      <c r="C20942" t="s">
        <v>89</v>
      </c>
      <c r="D20942" t="s">
        <v>14903</v>
      </c>
      <c r="E20942" t="s">
        <v>4476</v>
      </c>
      <c r="F20942" t="s">
        <v>89</v>
      </c>
      <c r="G20942" t="s">
        <v>89</v>
      </c>
      <c r="H20942" t="s">
        <v>93</v>
      </c>
    </row>
    <row r="20943" spans="1:8" x14ac:dyDescent="0.25">
      <c r="A20943" t="s">
        <v>575</v>
      </c>
      <c r="B20943" t="s">
        <v>14918</v>
      </c>
      <c r="C20943" t="s">
        <v>89</v>
      </c>
      <c r="D20943" t="s">
        <v>14919</v>
      </c>
      <c r="E20943" t="s">
        <v>4388</v>
      </c>
      <c r="F20943" t="s">
        <v>89</v>
      </c>
      <c r="G20943" t="s">
        <v>89</v>
      </c>
      <c r="H20943" t="s">
        <v>93</v>
      </c>
    </row>
    <row r="20944" spans="1:8" x14ac:dyDescent="0.25">
      <c r="A20944" t="s">
        <v>575</v>
      </c>
      <c r="B20944" t="s">
        <v>14920</v>
      </c>
      <c r="C20944" t="s">
        <v>89</v>
      </c>
      <c r="D20944" t="s">
        <v>14873</v>
      </c>
      <c r="E20944" t="s">
        <v>4417</v>
      </c>
      <c r="F20944" t="s">
        <v>89</v>
      </c>
      <c r="G20944" t="s">
        <v>89</v>
      </c>
      <c r="H20944" t="s">
        <v>93</v>
      </c>
    </row>
    <row r="20945" spans="1:8" x14ac:dyDescent="0.25">
      <c r="A20945" t="s">
        <v>575</v>
      </c>
      <c r="B20945" t="s">
        <v>14921</v>
      </c>
      <c r="C20945" t="s">
        <v>89</v>
      </c>
      <c r="D20945" t="s">
        <v>14875</v>
      </c>
      <c r="E20945" t="s">
        <v>4589</v>
      </c>
      <c r="F20945" t="s">
        <v>89</v>
      </c>
      <c r="G20945" t="s">
        <v>89</v>
      </c>
      <c r="H20945" t="s">
        <v>93</v>
      </c>
    </row>
    <row r="20946" spans="1:8" x14ac:dyDescent="0.25">
      <c r="A20946" t="s">
        <v>575</v>
      </c>
      <c r="B20946" t="s">
        <v>12177</v>
      </c>
      <c r="C20946" t="s">
        <v>89</v>
      </c>
      <c r="D20946" t="s">
        <v>14876</v>
      </c>
      <c r="E20946" t="s">
        <v>4417</v>
      </c>
      <c r="F20946" t="s">
        <v>89</v>
      </c>
      <c r="G20946" t="s">
        <v>89</v>
      </c>
      <c r="H20946" t="s">
        <v>93</v>
      </c>
    </row>
    <row r="20947" spans="1:8" x14ac:dyDescent="0.25">
      <c r="A20947" t="s">
        <v>575</v>
      </c>
      <c r="B20947" t="s">
        <v>14922</v>
      </c>
      <c r="C20947" t="s">
        <v>89</v>
      </c>
      <c r="D20947" t="s">
        <v>14878</v>
      </c>
      <c r="E20947" t="s">
        <v>4589</v>
      </c>
      <c r="F20947" t="s">
        <v>89</v>
      </c>
      <c r="G20947" t="s">
        <v>89</v>
      </c>
      <c r="H20947" t="s">
        <v>93</v>
      </c>
    </row>
    <row r="20948" spans="1:8" x14ac:dyDescent="0.25">
      <c r="A20948" t="s">
        <v>575</v>
      </c>
      <c r="B20948" t="s">
        <v>14923</v>
      </c>
      <c r="C20948" t="s">
        <v>89</v>
      </c>
      <c r="D20948" t="s">
        <v>14880</v>
      </c>
      <c r="E20948" t="s">
        <v>4589</v>
      </c>
      <c r="F20948" t="s">
        <v>89</v>
      </c>
      <c r="G20948" t="s">
        <v>89</v>
      </c>
      <c r="H20948" t="s">
        <v>93</v>
      </c>
    </row>
    <row r="20949" spans="1:8" x14ac:dyDescent="0.25">
      <c r="A20949" t="s">
        <v>575</v>
      </c>
      <c r="B20949" t="s">
        <v>5973</v>
      </c>
      <c r="C20949" t="s">
        <v>89</v>
      </c>
      <c r="D20949" t="s">
        <v>14882</v>
      </c>
      <c r="E20949" t="s">
        <v>4506</v>
      </c>
      <c r="F20949" t="s">
        <v>89</v>
      </c>
      <c r="G20949" t="s">
        <v>89</v>
      </c>
      <c r="H20949" t="s">
        <v>93</v>
      </c>
    </row>
    <row r="20950" spans="1:8" x14ac:dyDescent="0.25">
      <c r="A20950" t="s">
        <v>575</v>
      </c>
      <c r="B20950" t="s">
        <v>14924</v>
      </c>
      <c r="C20950" t="s">
        <v>89</v>
      </c>
      <c r="D20950" t="s">
        <v>14884</v>
      </c>
      <c r="E20950" t="s">
        <v>4589</v>
      </c>
      <c r="F20950" t="s">
        <v>89</v>
      </c>
      <c r="G20950" t="s">
        <v>89</v>
      </c>
      <c r="H20950" t="s">
        <v>93</v>
      </c>
    </row>
    <row r="20951" spans="1:8" x14ac:dyDescent="0.25">
      <c r="A20951" t="s">
        <v>575</v>
      </c>
      <c r="B20951" t="s">
        <v>14925</v>
      </c>
      <c r="C20951" t="s">
        <v>89</v>
      </c>
      <c r="D20951" t="s">
        <v>14888</v>
      </c>
      <c r="E20951" t="s">
        <v>4506</v>
      </c>
      <c r="F20951" t="s">
        <v>89</v>
      </c>
      <c r="G20951" t="s">
        <v>89</v>
      </c>
      <c r="H20951" t="s">
        <v>93</v>
      </c>
    </row>
    <row r="20952" spans="1:8" x14ac:dyDescent="0.25">
      <c r="A20952" t="s">
        <v>575</v>
      </c>
      <c r="B20952" t="s">
        <v>14926</v>
      </c>
      <c r="C20952" t="s">
        <v>89</v>
      </c>
      <c r="D20952" t="s">
        <v>14895</v>
      </c>
      <c r="E20952" t="s">
        <v>4589</v>
      </c>
      <c r="F20952" t="s">
        <v>89</v>
      </c>
      <c r="G20952" t="s">
        <v>89</v>
      </c>
      <c r="H20952" t="s">
        <v>93</v>
      </c>
    </row>
    <row r="20953" spans="1:8" x14ac:dyDescent="0.25">
      <c r="A20953" t="s">
        <v>575</v>
      </c>
      <c r="B20953" t="s">
        <v>14927</v>
      </c>
      <c r="C20953" t="s">
        <v>89</v>
      </c>
      <c r="D20953" t="s">
        <v>14897</v>
      </c>
      <c r="E20953" t="s">
        <v>4417</v>
      </c>
      <c r="F20953" t="s">
        <v>89</v>
      </c>
      <c r="G20953" t="s">
        <v>89</v>
      </c>
      <c r="H20953" t="s">
        <v>93</v>
      </c>
    </row>
    <row r="20954" spans="1:8" x14ac:dyDescent="0.25">
      <c r="A20954" t="s">
        <v>575</v>
      </c>
      <c r="B20954" t="s">
        <v>14928</v>
      </c>
      <c r="C20954" t="s">
        <v>89</v>
      </c>
      <c r="D20954" t="s">
        <v>14899</v>
      </c>
      <c r="E20954" t="s">
        <v>4589</v>
      </c>
      <c r="F20954" t="s">
        <v>89</v>
      </c>
      <c r="G20954" t="s">
        <v>89</v>
      </c>
      <c r="H20954" t="s">
        <v>93</v>
      </c>
    </row>
    <row r="20955" spans="1:8" x14ac:dyDescent="0.25">
      <c r="A20955" t="s">
        <v>575</v>
      </c>
      <c r="B20955" t="s">
        <v>14929</v>
      </c>
      <c r="C20955" t="s">
        <v>89</v>
      </c>
      <c r="D20955" t="s">
        <v>14846</v>
      </c>
      <c r="E20955" t="s">
        <v>4417</v>
      </c>
      <c r="F20955" t="s">
        <v>89</v>
      </c>
      <c r="G20955" t="s">
        <v>89</v>
      </c>
      <c r="H20955" t="s">
        <v>93</v>
      </c>
    </row>
    <row r="20956" spans="1:8" x14ac:dyDescent="0.25">
      <c r="A20956" t="s">
        <v>575</v>
      </c>
      <c r="B20956" t="s">
        <v>12188</v>
      </c>
      <c r="C20956" t="s">
        <v>89</v>
      </c>
      <c r="D20956" t="s">
        <v>14901</v>
      </c>
      <c r="E20956" t="s">
        <v>4589</v>
      </c>
      <c r="F20956" t="s">
        <v>89</v>
      </c>
      <c r="G20956" t="s">
        <v>89</v>
      </c>
      <c r="H20956" t="s">
        <v>93</v>
      </c>
    </row>
    <row r="20957" spans="1:8" x14ac:dyDescent="0.25">
      <c r="A20957" t="s">
        <v>575</v>
      </c>
      <c r="B20957" t="s">
        <v>14930</v>
      </c>
      <c r="C20957" t="s">
        <v>89</v>
      </c>
      <c r="D20957" t="s">
        <v>14886</v>
      </c>
      <c r="E20957" t="s">
        <v>4417</v>
      </c>
      <c r="F20957" t="s">
        <v>89</v>
      </c>
      <c r="G20957" t="s">
        <v>89</v>
      </c>
      <c r="H20957" t="s">
        <v>93</v>
      </c>
    </row>
    <row r="20958" spans="1:8" x14ac:dyDescent="0.25">
      <c r="A20958" t="s">
        <v>575</v>
      </c>
      <c r="B20958" t="s">
        <v>12167</v>
      </c>
      <c r="C20958" t="s">
        <v>89</v>
      </c>
      <c r="D20958" t="s">
        <v>14889</v>
      </c>
      <c r="E20958" t="s">
        <v>4438</v>
      </c>
      <c r="F20958" t="s">
        <v>89</v>
      </c>
      <c r="G20958" t="s">
        <v>89</v>
      </c>
      <c r="H20958" t="s">
        <v>93</v>
      </c>
    </row>
    <row r="20959" spans="1:8" x14ac:dyDescent="0.25">
      <c r="A20959" t="s">
        <v>575</v>
      </c>
      <c r="B20959" t="s">
        <v>14931</v>
      </c>
      <c r="C20959" t="s">
        <v>89</v>
      </c>
      <c r="D20959" t="s">
        <v>14891</v>
      </c>
      <c r="E20959" t="s">
        <v>4438</v>
      </c>
      <c r="F20959" t="s">
        <v>89</v>
      </c>
      <c r="G20959" t="s">
        <v>89</v>
      </c>
      <c r="H20959" t="s">
        <v>93</v>
      </c>
    </row>
    <row r="20960" spans="1:8" x14ac:dyDescent="0.25">
      <c r="A20960" t="s">
        <v>575</v>
      </c>
      <c r="B20960" t="s">
        <v>14932</v>
      </c>
      <c r="C20960" t="s">
        <v>89</v>
      </c>
      <c r="D20960" t="s">
        <v>14893</v>
      </c>
      <c r="E20960" t="s">
        <v>4438</v>
      </c>
      <c r="F20960" t="s">
        <v>89</v>
      </c>
      <c r="G20960" t="s">
        <v>89</v>
      </c>
      <c r="H20960" t="s">
        <v>93</v>
      </c>
    </row>
    <row r="20961" spans="1:8" x14ac:dyDescent="0.25">
      <c r="A20961" t="s">
        <v>575</v>
      </c>
      <c r="B20961" t="s">
        <v>14933</v>
      </c>
      <c r="C20961" t="s">
        <v>89</v>
      </c>
      <c r="D20961" t="s">
        <v>14903</v>
      </c>
      <c r="E20961" t="s">
        <v>4438</v>
      </c>
      <c r="F20961" t="s">
        <v>89</v>
      </c>
      <c r="G20961" t="s">
        <v>89</v>
      </c>
      <c r="H20961" t="s">
        <v>93</v>
      </c>
    </row>
    <row r="20962" spans="1:8" x14ac:dyDescent="0.25">
      <c r="A20962" t="s">
        <v>575</v>
      </c>
      <c r="B20962" t="s">
        <v>14934</v>
      </c>
      <c r="C20962" t="s">
        <v>89</v>
      </c>
      <c r="D20962" t="s">
        <v>14935</v>
      </c>
      <c r="E20962" t="s">
        <v>4656</v>
      </c>
      <c r="F20962" t="s">
        <v>89</v>
      </c>
      <c r="G20962" t="s">
        <v>89</v>
      </c>
      <c r="H20962" t="s">
        <v>93</v>
      </c>
    </row>
    <row r="20963" spans="1:8" x14ac:dyDescent="0.25">
      <c r="A20963" t="s">
        <v>575</v>
      </c>
      <c r="B20963" t="s">
        <v>7072</v>
      </c>
      <c r="C20963" t="s">
        <v>89</v>
      </c>
      <c r="D20963" t="s">
        <v>89</v>
      </c>
      <c r="E20963" t="s">
        <v>4670</v>
      </c>
      <c r="F20963" t="s">
        <v>89</v>
      </c>
      <c r="G20963" t="s">
        <v>89</v>
      </c>
      <c r="H20963" t="s">
        <v>93</v>
      </c>
    </row>
    <row r="20964" spans="1:8" x14ac:dyDescent="0.25">
      <c r="A20964" t="s">
        <v>575</v>
      </c>
      <c r="B20964" t="s">
        <v>14936</v>
      </c>
      <c r="C20964" t="s">
        <v>89</v>
      </c>
      <c r="D20964" t="s">
        <v>5332</v>
      </c>
      <c r="E20964" t="s">
        <v>7272</v>
      </c>
      <c r="F20964" t="s">
        <v>89</v>
      </c>
      <c r="G20964" t="s">
        <v>89</v>
      </c>
      <c r="H20964" t="s">
        <v>93</v>
      </c>
    </row>
    <row r="20965" spans="1:8" x14ac:dyDescent="0.25">
      <c r="A20965" t="s">
        <v>575</v>
      </c>
      <c r="B20965" t="s">
        <v>14937</v>
      </c>
      <c r="C20965" t="s">
        <v>89</v>
      </c>
      <c r="D20965" t="s">
        <v>89</v>
      </c>
      <c r="E20965" t="s">
        <v>4670</v>
      </c>
      <c r="F20965" t="s">
        <v>89</v>
      </c>
      <c r="G20965" t="s">
        <v>89</v>
      </c>
      <c r="H20965" t="s">
        <v>93</v>
      </c>
    </row>
    <row r="20966" spans="1:8" x14ac:dyDescent="0.25">
      <c r="A20966" t="s">
        <v>575</v>
      </c>
      <c r="B20966" t="s">
        <v>14938</v>
      </c>
      <c r="C20966" t="s">
        <v>89</v>
      </c>
      <c r="D20966" t="s">
        <v>5332</v>
      </c>
      <c r="E20966" t="s">
        <v>7272</v>
      </c>
      <c r="F20966" t="s">
        <v>89</v>
      </c>
      <c r="G20966" t="s">
        <v>89</v>
      </c>
      <c r="H20966" t="s">
        <v>93</v>
      </c>
    </row>
    <row r="20967" spans="1:8" x14ac:dyDescent="0.25">
      <c r="A20967" t="s">
        <v>575</v>
      </c>
      <c r="B20967" t="s">
        <v>14939</v>
      </c>
      <c r="C20967" t="s">
        <v>89</v>
      </c>
      <c r="D20967" t="s">
        <v>89</v>
      </c>
      <c r="E20967" t="s">
        <v>4670</v>
      </c>
      <c r="F20967" t="s">
        <v>89</v>
      </c>
      <c r="G20967" t="s">
        <v>89</v>
      </c>
      <c r="H20967" t="s">
        <v>93</v>
      </c>
    </row>
    <row r="20968" spans="1:8" x14ac:dyDescent="0.25">
      <c r="A20968" t="s">
        <v>575</v>
      </c>
      <c r="B20968" t="s">
        <v>7772</v>
      </c>
      <c r="C20968" t="s">
        <v>89</v>
      </c>
      <c r="D20968" t="s">
        <v>89</v>
      </c>
      <c r="E20968" t="s">
        <v>4658</v>
      </c>
      <c r="F20968" t="s">
        <v>89</v>
      </c>
      <c r="G20968" t="s">
        <v>89</v>
      </c>
      <c r="H20968" t="s">
        <v>93</v>
      </c>
    </row>
    <row r="20969" spans="1:8" x14ac:dyDescent="0.25">
      <c r="A20969" t="s">
        <v>575</v>
      </c>
      <c r="B20969" t="s">
        <v>14940</v>
      </c>
      <c r="C20969" t="s">
        <v>89</v>
      </c>
      <c r="D20969" t="s">
        <v>89</v>
      </c>
      <c r="E20969" t="s">
        <v>4670</v>
      </c>
      <c r="F20969" t="s">
        <v>89</v>
      </c>
      <c r="G20969" t="s">
        <v>89</v>
      </c>
      <c r="H20969" t="s">
        <v>93</v>
      </c>
    </row>
    <row r="20970" spans="1:8" x14ac:dyDescent="0.25">
      <c r="A20970" t="s">
        <v>575</v>
      </c>
      <c r="B20970" t="s">
        <v>14941</v>
      </c>
      <c r="C20970" t="s">
        <v>89</v>
      </c>
      <c r="D20970" t="s">
        <v>89</v>
      </c>
      <c r="E20970" t="s">
        <v>4670</v>
      </c>
      <c r="F20970" t="s">
        <v>89</v>
      </c>
      <c r="G20970" t="s">
        <v>89</v>
      </c>
      <c r="H20970" t="s">
        <v>93</v>
      </c>
    </row>
    <row r="20971" spans="1:8" x14ac:dyDescent="0.25">
      <c r="A20971" t="s">
        <v>575</v>
      </c>
      <c r="B20971" t="s">
        <v>14942</v>
      </c>
      <c r="C20971" t="s">
        <v>89</v>
      </c>
      <c r="D20971" t="s">
        <v>89</v>
      </c>
      <c r="E20971" t="s">
        <v>4654</v>
      </c>
      <c r="F20971" t="s">
        <v>89</v>
      </c>
      <c r="G20971" t="s">
        <v>89</v>
      </c>
      <c r="H20971" t="s">
        <v>93</v>
      </c>
    </row>
    <row r="20972" spans="1:8" x14ac:dyDescent="0.25">
      <c r="A20972" t="s">
        <v>575</v>
      </c>
      <c r="B20972" t="s">
        <v>1649</v>
      </c>
      <c r="C20972" t="s">
        <v>89</v>
      </c>
      <c r="D20972" t="s">
        <v>14943</v>
      </c>
      <c r="E20972" t="s">
        <v>8808</v>
      </c>
      <c r="F20972" t="s">
        <v>89</v>
      </c>
      <c r="G20972" t="s">
        <v>89</v>
      </c>
      <c r="H20972" t="s">
        <v>93</v>
      </c>
    </row>
    <row r="20973" spans="1:8" x14ac:dyDescent="0.25">
      <c r="A20973" t="s">
        <v>575</v>
      </c>
      <c r="B20973" t="s">
        <v>2537</v>
      </c>
      <c r="C20973" t="s">
        <v>89</v>
      </c>
      <c r="D20973" t="s">
        <v>14944</v>
      </c>
      <c r="E20973" t="s">
        <v>4652</v>
      </c>
      <c r="F20973" t="s">
        <v>89</v>
      </c>
      <c r="G20973" t="s">
        <v>89</v>
      </c>
      <c r="H20973" t="s">
        <v>93</v>
      </c>
    </row>
    <row r="20974" spans="1:8" x14ac:dyDescent="0.25">
      <c r="A20974" t="s">
        <v>575</v>
      </c>
      <c r="B20974" t="s">
        <v>2258</v>
      </c>
      <c r="C20974" t="s">
        <v>89</v>
      </c>
      <c r="D20974" t="s">
        <v>14945</v>
      </c>
      <c r="E20974" t="s">
        <v>4654</v>
      </c>
      <c r="F20974" t="s">
        <v>89</v>
      </c>
      <c r="G20974" t="s">
        <v>89</v>
      </c>
      <c r="H20974" t="s">
        <v>93</v>
      </c>
    </row>
    <row r="20975" spans="1:8" x14ac:dyDescent="0.25">
      <c r="A20975" t="s">
        <v>575</v>
      </c>
      <c r="B20975" t="s">
        <v>2260</v>
      </c>
      <c r="C20975" t="s">
        <v>89</v>
      </c>
      <c r="D20975" t="s">
        <v>14946</v>
      </c>
      <c r="E20975" t="s">
        <v>4612</v>
      </c>
      <c r="F20975" t="s">
        <v>89</v>
      </c>
      <c r="G20975" t="s">
        <v>89</v>
      </c>
      <c r="H20975" t="s">
        <v>93</v>
      </c>
    </row>
    <row r="20976" spans="1:8" x14ac:dyDescent="0.25">
      <c r="A20976" t="s">
        <v>575</v>
      </c>
      <c r="B20976" t="s">
        <v>14947</v>
      </c>
      <c r="C20976" t="s">
        <v>89</v>
      </c>
      <c r="D20976" t="s">
        <v>14948</v>
      </c>
      <c r="E20976" t="s">
        <v>4702</v>
      </c>
      <c r="F20976" t="s">
        <v>89</v>
      </c>
      <c r="G20976" t="s">
        <v>89</v>
      </c>
      <c r="H20976" t="s">
        <v>93</v>
      </c>
    </row>
    <row r="20977" spans="1:8" x14ac:dyDescent="0.25">
      <c r="A20977" t="s">
        <v>575</v>
      </c>
      <c r="B20977" t="s">
        <v>14949</v>
      </c>
      <c r="C20977" t="s">
        <v>89</v>
      </c>
      <c r="D20977" t="s">
        <v>89</v>
      </c>
      <c r="E20977" t="s">
        <v>4656</v>
      </c>
      <c r="F20977" t="s">
        <v>89</v>
      </c>
      <c r="G20977" t="s">
        <v>89</v>
      </c>
      <c r="H20977" t="s">
        <v>93</v>
      </c>
    </row>
    <row r="20978" spans="1:8" x14ac:dyDescent="0.25">
      <c r="A20978" t="s">
        <v>575</v>
      </c>
      <c r="B20978" t="s">
        <v>1198</v>
      </c>
      <c r="C20978" t="s">
        <v>89</v>
      </c>
      <c r="D20978" t="s">
        <v>89</v>
      </c>
      <c r="E20978" t="s">
        <v>4667</v>
      </c>
      <c r="F20978" t="s">
        <v>89</v>
      </c>
      <c r="G20978" t="s">
        <v>89</v>
      </c>
      <c r="H20978" t="s">
        <v>93</v>
      </c>
    </row>
    <row r="20979" spans="1:8" x14ac:dyDescent="0.25">
      <c r="A20979" t="s">
        <v>575</v>
      </c>
      <c r="B20979" t="s">
        <v>1334</v>
      </c>
      <c r="C20979" t="s">
        <v>89</v>
      </c>
      <c r="D20979" t="s">
        <v>89</v>
      </c>
      <c r="E20979" t="s">
        <v>4667</v>
      </c>
      <c r="F20979" t="s">
        <v>89</v>
      </c>
      <c r="G20979" t="s">
        <v>89</v>
      </c>
      <c r="H20979" t="s">
        <v>93</v>
      </c>
    </row>
    <row r="20980" spans="1:8" x14ac:dyDescent="0.25">
      <c r="A20980" t="s">
        <v>575</v>
      </c>
      <c r="B20980" t="s">
        <v>14950</v>
      </c>
      <c r="C20980" t="s">
        <v>89</v>
      </c>
      <c r="D20980" t="s">
        <v>89</v>
      </c>
      <c r="E20980" t="s">
        <v>10541</v>
      </c>
      <c r="F20980" t="s">
        <v>89</v>
      </c>
      <c r="G20980" t="s">
        <v>89</v>
      </c>
      <c r="H20980" t="s">
        <v>93</v>
      </c>
    </row>
    <row r="20981" spans="1:8" x14ac:dyDescent="0.25">
      <c r="A20981" t="s">
        <v>575</v>
      </c>
      <c r="B20981" t="s">
        <v>1726</v>
      </c>
      <c r="C20981" t="s">
        <v>89</v>
      </c>
      <c r="D20981" t="s">
        <v>89</v>
      </c>
      <c r="E20981" t="s">
        <v>4667</v>
      </c>
      <c r="F20981" t="s">
        <v>89</v>
      </c>
      <c r="G20981" t="s">
        <v>89</v>
      </c>
      <c r="H20981" t="s">
        <v>93</v>
      </c>
    </row>
    <row r="20982" spans="1:8" x14ac:dyDescent="0.25">
      <c r="A20982" t="s">
        <v>575</v>
      </c>
      <c r="B20982" t="s">
        <v>12220</v>
      </c>
      <c r="C20982" t="s">
        <v>89</v>
      </c>
      <c r="D20982" t="s">
        <v>89</v>
      </c>
      <c r="E20982" t="s">
        <v>4667</v>
      </c>
      <c r="F20982" t="s">
        <v>89</v>
      </c>
      <c r="G20982" t="s">
        <v>89</v>
      </c>
      <c r="H20982" t="s">
        <v>93</v>
      </c>
    </row>
    <row r="20983" spans="1:8" x14ac:dyDescent="0.25">
      <c r="A20983" t="s">
        <v>575</v>
      </c>
      <c r="B20983" t="s">
        <v>2702</v>
      </c>
      <c r="C20983" t="s">
        <v>89</v>
      </c>
      <c r="D20983" t="s">
        <v>89</v>
      </c>
      <c r="E20983" t="s">
        <v>4667</v>
      </c>
      <c r="F20983" t="s">
        <v>89</v>
      </c>
      <c r="G20983" t="s">
        <v>89</v>
      </c>
      <c r="H20983" t="s">
        <v>93</v>
      </c>
    </row>
    <row r="20984" spans="1:8" x14ac:dyDescent="0.25">
      <c r="A20984" t="s">
        <v>575</v>
      </c>
      <c r="B20984" t="s">
        <v>1729</v>
      </c>
      <c r="C20984" t="s">
        <v>89</v>
      </c>
      <c r="D20984" t="s">
        <v>89</v>
      </c>
      <c r="E20984" t="s">
        <v>4667</v>
      </c>
      <c r="F20984" t="s">
        <v>89</v>
      </c>
      <c r="G20984" t="s">
        <v>89</v>
      </c>
      <c r="H20984" t="s">
        <v>93</v>
      </c>
    </row>
    <row r="20985" spans="1:8" x14ac:dyDescent="0.25">
      <c r="A20985" t="s">
        <v>575</v>
      </c>
      <c r="B20985" t="s">
        <v>1285</v>
      </c>
      <c r="C20985" t="s">
        <v>89</v>
      </c>
      <c r="D20985" t="s">
        <v>89</v>
      </c>
      <c r="E20985" t="s">
        <v>4702</v>
      </c>
      <c r="F20985" t="s">
        <v>89</v>
      </c>
      <c r="G20985" t="s">
        <v>89</v>
      </c>
      <c r="H20985" t="s">
        <v>93</v>
      </c>
    </row>
    <row r="20986" spans="1:8" x14ac:dyDescent="0.25">
      <c r="A20986" t="s">
        <v>575</v>
      </c>
      <c r="B20986" t="s">
        <v>14951</v>
      </c>
      <c r="C20986" t="s">
        <v>89</v>
      </c>
      <c r="D20986" t="s">
        <v>89</v>
      </c>
      <c r="E20986" t="s">
        <v>4712</v>
      </c>
      <c r="F20986" t="s">
        <v>89</v>
      </c>
      <c r="G20986" t="s">
        <v>89</v>
      </c>
      <c r="H20986" t="s">
        <v>93</v>
      </c>
    </row>
    <row r="20987" spans="1:8" x14ac:dyDescent="0.25">
      <c r="A20987" t="s">
        <v>575</v>
      </c>
      <c r="B20987" t="s">
        <v>1513</v>
      </c>
      <c r="C20987" t="s">
        <v>89</v>
      </c>
      <c r="D20987" t="s">
        <v>89</v>
      </c>
      <c r="E20987" t="s">
        <v>14952</v>
      </c>
      <c r="F20987" t="s">
        <v>89</v>
      </c>
      <c r="G20987" t="s">
        <v>89</v>
      </c>
      <c r="H20987" t="s">
        <v>93</v>
      </c>
    </row>
    <row r="20988" spans="1:8" x14ac:dyDescent="0.25">
      <c r="A20988" t="s">
        <v>575</v>
      </c>
      <c r="B20988" t="s">
        <v>1128</v>
      </c>
      <c r="C20988" t="s">
        <v>89</v>
      </c>
      <c r="D20988" t="s">
        <v>89</v>
      </c>
      <c r="E20988" t="s">
        <v>4712</v>
      </c>
      <c r="F20988" t="s">
        <v>89</v>
      </c>
      <c r="G20988" t="s">
        <v>89</v>
      </c>
      <c r="H20988" t="s">
        <v>93</v>
      </c>
    </row>
    <row r="20989" spans="1:8" x14ac:dyDescent="0.25">
      <c r="A20989" t="s">
        <v>575</v>
      </c>
      <c r="B20989" t="s">
        <v>1130</v>
      </c>
      <c r="C20989" t="s">
        <v>89</v>
      </c>
      <c r="D20989" t="s">
        <v>89</v>
      </c>
      <c r="E20989" t="s">
        <v>14952</v>
      </c>
      <c r="F20989" t="s">
        <v>89</v>
      </c>
      <c r="G20989" t="s">
        <v>89</v>
      </c>
      <c r="H20989" t="s">
        <v>93</v>
      </c>
    </row>
    <row r="20990" spans="1:8" x14ac:dyDescent="0.25">
      <c r="A20990" t="s">
        <v>575</v>
      </c>
      <c r="B20990" t="s">
        <v>1132</v>
      </c>
      <c r="C20990" t="s">
        <v>89</v>
      </c>
      <c r="D20990" t="s">
        <v>89</v>
      </c>
      <c r="E20990" t="s">
        <v>14952</v>
      </c>
      <c r="F20990" t="s">
        <v>89</v>
      </c>
      <c r="G20990" t="s">
        <v>89</v>
      </c>
      <c r="H20990" t="s">
        <v>93</v>
      </c>
    </row>
    <row r="20991" spans="1:8" x14ac:dyDescent="0.25">
      <c r="A20991" t="s">
        <v>575</v>
      </c>
      <c r="B20991" t="s">
        <v>1232</v>
      </c>
      <c r="C20991" t="s">
        <v>89</v>
      </c>
      <c r="D20991" t="s">
        <v>89</v>
      </c>
      <c r="E20991" t="s">
        <v>4670</v>
      </c>
      <c r="F20991" t="s">
        <v>89</v>
      </c>
      <c r="G20991" t="s">
        <v>89</v>
      </c>
      <c r="H20991" t="s">
        <v>93</v>
      </c>
    </row>
    <row r="20992" spans="1:8" x14ac:dyDescent="0.25">
      <c r="A20992" t="s">
        <v>575</v>
      </c>
      <c r="B20992" t="s">
        <v>1339</v>
      </c>
      <c r="C20992" t="s">
        <v>89</v>
      </c>
      <c r="D20992" t="s">
        <v>89</v>
      </c>
      <c r="E20992" t="s">
        <v>4670</v>
      </c>
      <c r="F20992" t="s">
        <v>89</v>
      </c>
      <c r="G20992" t="s">
        <v>89</v>
      </c>
      <c r="H20992" t="s">
        <v>93</v>
      </c>
    </row>
    <row r="20993" spans="1:8" x14ac:dyDescent="0.25">
      <c r="A20993" t="s">
        <v>575</v>
      </c>
      <c r="B20993" t="s">
        <v>1730</v>
      </c>
      <c r="C20993" t="s">
        <v>89</v>
      </c>
      <c r="D20993" t="s">
        <v>89</v>
      </c>
      <c r="E20993" t="s">
        <v>4670</v>
      </c>
      <c r="F20993" t="s">
        <v>89</v>
      </c>
      <c r="G20993" t="s">
        <v>89</v>
      </c>
      <c r="H20993" t="s">
        <v>93</v>
      </c>
    </row>
    <row r="20994" spans="1:8" x14ac:dyDescent="0.25">
      <c r="A20994" t="s">
        <v>575</v>
      </c>
      <c r="B20994" t="s">
        <v>12222</v>
      </c>
      <c r="C20994" t="s">
        <v>89</v>
      </c>
      <c r="D20994" t="s">
        <v>89</v>
      </c>
      <c r="E20994" t="s">
        <v>4670</v>
      </c>
      <c r="F20994" t="s">
        <v>89</v>
      </c>
      <c r="G20994" t="s">
        <v>89</v>
      </c>
      <c r="H20994" t="s">
        <v>93</v>
      </c>
    </row>
    <row r="20995" spans="1:8" x14ac:dyDescent="0.25">
      <c r="A20995" t="s">
        <v>575</v>
      </c>
      <c r="B20995" t="s">
        <v>12224</v>
      </c>
      <c r="C20995" t="s">
        <v>89</v>
      </c>
      <c r="D20995" t="s">
        <v>89</v>
      </c>
      <c r="E20995" t="s">
        <v>4670</v>
      </c>
      <c r="F20995" t="s">
        <v>89</v>
      </c>
      <c r="G20995" t="s">
        <v>89</v>
      </c>
      <c r="H20995" t="s">
        <v>93</v>
      </c>
    </row>
    <row r="20996" spans="1:8" x14ac:dyDescent="0.25">
      <c r="A20996" t="s">
        <v>575</v>
      </c>
      <c r="B20996" t="s">
        <v>14953</v>
      </c>
      <c r="C20996" t="s">
        <v>89</v>
      </c>
      <c r="D20996" t="s">
        <v>89</v>
      </c>
      <c r="E20996" t="s">
        <v>1504</v>
      </c>
      <c r="F20996" t="s">
        <v>89</v>
      </c>
      <c r="G20996" t="s">
        <v>89</v>
      </c>
      <c r="H20996" t="s">
        <v>93</v>
      </c>
    </row>
    <row r="20997" spans="1:8" x14ac:dyDescent="0.25">
      <c r="A20997" t="s">
        <v>575</v>
      </c>
      <c r="B20997" t="s">
        <v>1138</v>
      </c>
      <c r="C20997" t="s">
        <v>89</v>
      </c>
      <c r="D20997" t="s">
        <v>89</v>
      </c>
      <c r="E20997" t="s">
        <v>1139</v>
      </c>
      <c r="F20997" t="s">
        <v>89</v>
      </c>
      <c r="G20997" t="s">
        <v>89</v>
      </c>
      <c r="H20997" t="s">
        <v>93</v>
      </c>
    </row>
    <row r="20998" spans="1:8" x14ac:dyDescent="0.25">
      <c r="A20998" t="s">
        <v>576</v>
      </c>
      <c r="B20998" t="s">
        <v>14825</v>
      </c>
      <c r="C20998" t="s">
        <v>89</v>
      </c>
      <c r="D20998" t="s">
        <v>14826</v>
      </c>
      <c r="E20998" t="s">
        <v>14954</v>
      </c>
      <c r="F20998" t="s">
        <v>89</v>
      </c>
      <c r="G20998" t="s">
        <v>89</v>
      </c>
      <c r="H20998" t="s">
        <v>93</v>
      </c>
    </row>
    <row r="20999" spans="1:8" x14ac:dyDescent="0.25">
      <c r="A20999" t="s">
        <v>576</v>
      </c>
      <c r="B20999" t="s">
        <v>14827</v>
      </c>
      <c r="C20999" t="s">
        <v>89</v>
      </c>
      <c r="D20999" t="s">
        <v>14828</v>
      </c>
      <c r="E20999" t="s">
        <v>14590</v>
      </c>
      <c r="F20999" t="s">
        <v>89</v>
      </c>
      <c r="G20999" t="s">
        <v>89</v>
      </c>
      <c r="H20999" t="s">
        <v>93</v>
      </c>
    </row>
    <row r="21000" spans="1:8" x14ac:dyDescent="0.25">
      <c r="A21000" t="s">
        <v>576</v>
      </c>
      <c r="B21000" t="s">
        <v>14830</v>
      </c>
      <c r="C21000" t="s">
        <v>89</v>
      </c>
      <c r="D21000" t="s">
        <v>14831</v>
      </c>
      <c r="E21000" t="s">
        <v>8306</v>
      </c>
      <c r="F21000" t="s">
        <v>89</v>
      </c>
      <c r="G21000" t="s">
        <v>89</v>
      </c>
      <c r="H21000" t="s">
        <v>93</v>
      </c>
    </row>
    <row r="21001" spans="1:8" x14ac:dyDescent="0.25">
      <c r="A21001" t="s">
        <v>576</v>
      </c>
      <c r="B21001" t="s">
        <v>14836</v>
      </c>
      <c r="C21001" t="s">
        <v>89</v>
      </c>
      <c r="D21001" t="s">
        <v>14837</v>
      </c>
      <c r="E21001" t="s">
        <v>14838</v>
      </c>
      <c r="F21001" t="s">
        <v>89</v>
      </c>
      <c r="G21001" t="s">
        <v>89</v>
      </c>
      <c r="H21001" t="s">
        <v>93</v>
      </c>
    </row>
    <row r="21002" spans="1:8" x14ac:dyDescent="0.25">
      <c r="A21002" t="s">
        <v>576</v>
      </c>
      <c r="B21002" t="s">
        <v>14839</v>
      </c>
      <c r="C21002" t="s">
        <v>89</v>
      </c>
      <c r="D21002" t="s">
        <v>14840</v>
      </c>
      <c r="E21002" t="s">
        <v>4530</v>
      </c>
      <c r="F21002" t="s">
        <v>89</v>
      </c>
      <c r="G21002" t="s">
        <v>89</v>
      </c>
      <c r="H21002" t="s">
        <v>93</v>
      </c>
    </row>
    <row r="21003" spans="1:8" x14ac:dyDescent="0.25">
      <c r="A21003" t="s">
        <v>576</v>
      </c>
      <c r="B21003" t="s">
        <v>14841</v>
      </c>
      <c r="C21003" t="s">
        <v>89</v>
      </c>
      <c r="D21003" t="s">
        <v>14842</v>
      </c>
      <c r="E21003" t="s">
        <v>4617</v>
      </c>
      <c r="F21003" t="s">
        <v>89</v>
      </c>
      <c r="G21003" t="s">
        <v>89</v>
      </c>
      <c r="H21003" t="s">
        <v>93</v>
      </c>
    </row>
    <row r="21004" spans="1:8" x14ac:dyDescent="0.25">
      <c r="A21004" t="s">
        <v>576</v>
      </c>
      <c r="B21004" t="s">
        <v>14845</v>
      </c>
      <c r="C21004" t="s">
        <v>89</v>
      </c>
      <c r="D21004" t="s">
        <v>14846</v>
      </c>
      <c r="E21004" t="s">
        <v>4428</v>
      </c>
      <c r="F21004" t="s">
        <v>89</v>
      </c>
      <c r="G21004" t="s">
        <v>89</v>
      </c>
      <c r="H21004" t="s">
        <v>93</v>
      </c>
    </row>
    <row r="21005" spans="1:8" x14ac:dyDescent="0.25">
      <c r="A21005" t="s">
        <v>576</v>
      </c>
      <c r="B21005" t="s">
        <v>14955</v>
      </c>
      <c r="C21005" t="s">
        <v>89</v>
      </c>
      <c r="D21005" t="s">
        <v>14956</v>
      </c>
      <c r="E21005" t="s">
        <v>7154</v>
      </c>
      <c r="F21005" t="s">
        <v>89</v>
      </c>
      <c r="G21005" t="s">
        <v>89</v>
      </c>
      <c r="H21005" t="s">
        <v>93</v>
      </c>
    </row>
    <row r="21006" spans="1:8" x14ac:dyDescent="0.25">
      <c r="A21006" t="s">
        <v>576</v>
      </c>
      <c r="B21006" t="s">
        <v>14957</v>
      </c>
      <c r="C21006" t="s">
        <v>89</v>
      </c>
      <c r="D21006" t="s">
        <v>14848</v>
      </c>
      <c r="E21006" t="s">
        <v>14849</v>
      </c>
      <c r="F21006" t="s">
        <v>89</v>
      </c>
      <c r="G21006" t="s">
        <v>89</v>
      </c>
      <c r="H21006" t="s">
        <v>93</v>
      </c>
    </row>
    <row r="21007" spans="1:8" x14ac:dyDescent="0.25">
      <c r="A21007" t="s">
        <v>576</v>
      </c>
      <c r="B21007" t="s">
        <v>14850</v>
      </c>
      <c r="C21007" t="s">
        <v>89</v>
      </c>
      <c r="D21007" t="s">
        <v>14851</v>
      </c>
      <c r="E21007" t="s">
        <v>6878</v>
      </c>
      <c r="F21007" t="s">
        <v>89</v>
      </c>
      <c r="G21007" t="s">
        <v>89</v>
      </c>
      <c r="H21007" t="s">
        <v>93</v>
      </c>
    </row>
    <row r="21008" spans="1:8" x14ac:dyDescent="0.25">
      <c r="A21008" t="s">
        <v>576</v>
      </c>
      <c r="B21008" t="s">
        <v>14852</v>
      </c>
      <c r="C21008" t="s">
        <v>89</v>
      </c>
      <c r="D21008" t="s">
        <v>14853</v>
      </c>
      <c r="E21008" t="s">
        <v>4388</v>
      </c>
      <c r="F21008" t="s">
        <v>89</v>
      </c>
      <c r="G21008" t="s">
        <v>89</v>
      </c>
      <c r="H21008" t="s">
        <v>93</v>
      </c>
    </row>
    <row r="21009" spans="1:8" x14ac:dyDescent="0.25">
      <c r="A21009" t="s">
        <v>576</v>
      </c>
      <c r="B21009" t="s">
        <v>14854</v>
      </c>
      <c r="C21009" t="s">
        <v>89</v>
      </c>
      <c r="D21009" t="s">
        <v>14958</v>
      </c>
      <c r="E21009" t="s">
        <v>6878</v>
      </c>
      <c r="F21009" t="s">
        <v>89</v>
      </c>
      <c r="G21009" t="s">
        <v>89</v>
      </c>
      <c r="H21009" t="s">
        <v>93</v>
      </c>
    </row>
    <row r="21010" spans="1:8" x14ac:dyDescent="0.25">
      <c r="A21010" t="s">
        <v>576</v>
      </c>
      <c r="B21010" t="s">
        <v>14856</v>
      </c>
      <c r="C21010" t="s">
        <v>89</v>
      </c>
      <c r="D21010" t="s">
        <v>14959</v>
      </c>
      <c r="E21010" t="s">
        <v>14858</v>
      </c>
      <c r="F21010" t="s">
        <v>89</v>
      </c>
      <c r="G21010" t="s">
        <v>89</v>
      </c>
      <c r="H21010" t="s">
        <v>93</v>
      </c>
    </row>
    <row r="21011" spans="1:8" x14ac:dyDescent="0.25">
      <c r="A21011" t="s">
        <v>576</v>
      </c>
      <c r="B21011" t="s">
        <v>14859</v>
      </c>
      <c r="C21011" t="s">
        <v>89</v>
      </c>
      <c r="D21011" t="s">
        <v>14860</v>
      </c>
      <c r="E21011" t="s">
        <v>4473</v>
      </c>
      <c r="F21011" t="s">
        <v>89</v>
      </c>
      <c r="G21011" t="s">
        <v>89</v>
      </c>
      <c r="H21011" t="s">
        <v>93</v>
      </c>
    </row>
    <row r="21012" spans="1:8" x14ac:dyDescent="0.25">
      <c r="A21012" t="s">
        <v>576</v>
      </c>
      <c r="B21012" t="s">
        <v>14861</v>
      </c>
      <c r="C21012" t="s">
        <v>89</v>
      </c>
      <c r="D21012" t="s">
        <v>14862</v>
      </c>
      <c r="E21012" t="s">
        <v>4530</v>
      </c>
      <c r="F21012" t="s">
        <v>89</v>
      </c>
      <c r="G21012" t="s">
        <v>89</v>
      </c>
      <c r="H21012" t="s">
        <v>93</v>
      </c>
    </row>
    <row r="21013" spans="1:8" x14ac:dyDescent="0.25">
      <c r="A21013" t="s">
        <v>576</v>
      </c>
      <c r="B21013" t="s">
        <v>14716</v>
      </c>
      <c r="C21013" t="s">
        <v>89</v>
      </c>
      <c r="D21013" t="s">
        <v>14863</v>
      </c>
      <c r="E21013" t="s">
        <v>4388</v>
      </c>
      <c r="F21013" t="s">
        <v>89</v>
      </c>
      <c r="G21013" t="s">
        <v>89</v>
      </c>
      <c r="H21013" t="s">
        <v>93</v>
      </c>
    </row>
    <row r="21014" spans="1:8" x14ac:dyDescent="0.25">
      <c r="A21014" t="s">
        <v>576</v>
      </c>
      <c r="B21014" t="s">
        <v>14864</v>
      </c>
      <c r="C21014" t="s">
        <v>89</v>
      </c>
      <c r="D21014" t="s">
        <v>14865</v>
      </c>
      <c r="E21014" t="s">
        <v>4527</v>
      </c>
      <c r="F21014" t="s">
        <v>89</v>
      </c>
      <c r="G21014" t="s">
        <v>89</v>
      </c>
      <c r="H21014" t="s">
        <v>93</v>
      </c>
    </row>
    <row r="21015" spans="1:8" x14ac:dyDescent="0.25">
      <c r="A21015" t="s">
        <v>576</v>
      </c>
      <c r="B21015" t="s">
        <v>14866</v>
      </c>
      <c r="C21015" t="s">
        <v>89</v>
      </c>
      <c r="D21015" t="s">
        <v>14867</v>
      </c>
      <c r="E21015" t="s">
        <v>7159</v>
      </c>
      <c r="F21015" t="s">
        <v>89</v>
      </c>
      <c r="G21015" t="s">
        <v>89</v>
      </c>
      <c r="H21015" t="s">
        <v>93</v>
      </c>
    </row>
    <row r="21016" spans="1:8" x14ac:dyDescent="0.25">
      <c r="A21016" t="s">
        <v>576</v>
      </c>
      <c r="B21016" t="s">
        <v>14870</v>
      </c>
      <c r="C21016" t="s">
        <v>89</v>
      </c>
      <c r="D21016" t="s">
        <v>14869</v>
      </c>
      <c r="E21016" t="s">
        <v>4548</v>
      </c>
      <c r="F21016" t="s">
        <v>89</v>
      </c>
      <c r="G21016" t="s">
        <v>89</v>
      </c>
      <c r="H21016" t="s">
        <v>93</v>
      </c>
    </row>
    <row r="21017" spans="1:8" x14ac:dyDescent="0.25">
      <c r="A21017" t="s">
        <v>576</v>
      </c>
      <c r="B21017" t="s">
        <v>14868</v>
      </c>
      <c r="C21017" t="s">
        <v>89</v>
      </c>
      <c r="D21017" t="s">
        <v>14869</v>
      </c>
      <c r="E21017" t="s">
        <v>4627</v>
      </c>
      <c r="F21017" t="s">
        <v>89</v>
      </c>
      <c r="G21017" t="s">
        <v>89</v>
      </c>
      <c r="H21017" t="s">
        <v>93</v>
      </c>
    </row>
    <row r="21018" spans="1:8" x14ac:dyDescent="0.25">
      <c r="A21018" t="s">
        <v>576</v>
      </c>
      <c r="B21018" t="s">
        <v>14871</v>
      </c>
      <c r="C21018" t="s">
        <v>89</v>
      </c>
      <c r="D21018" t="s">
        <v>14869</v>
      </c>
      <c r="E21018" t="s">
        <v>4405</v>
      </c>
      <c r="F21018" t="s">
        <v>89</v>
      </c>
      <c r="G21018" t="s">
        <v>89</v>
      </c>
      <c r="H21018" t="s">
        <v>93</v>
      </c>
    </row>
    <row r="21019" spans="1:8" x14ac:dyDescent="0.25">
      <c r="A21019" t="s">
        <v>576</v>
      </c>
      <c r="B21019" t="s">
        <v>14874</v>
      </c>
      <c r="C21019" t="s">
        <v>89</v>
      </c>
      <c r="D21019" t="s">
        <v>14875</v>
      </c>
      <c r="E21019" t="s">
        <v>4468</v>
      </c>
      <c r="F21019" t="s">
        <v>89</v>
      </c>
      <c r="G21019" t="s">
        <v>89</v>
      </c>
      <c r="H21019" t="s">
        <v>93</v>
      </c>
    </row>
    <row r="21020" spans="1:8" x14ac:dyDescent="0.25">
      <c r="A21020" t="s">
        <v>576</v>
      </c>
      <c r="B21020" t="s">
        <v>14960</v>
      </c>
      <c r="C21020" t="s">
        <v>89</v>
      </c>
      <c r="D21020" t="s">
        <v>14961</v>
      </c>
      <c r="E21020" t="s">
        <v>4539</v>
      </c>
      <c r="F21020" t="s">
        <v>89</v>
      </c>
      <c r="G21020" t="s">
        <v>89</v>
      </c>
      <c r="H21020" t="s">
        <v>93</v>
      </c>
    </row>
    <row r="21021" spans="1:8" x14ac:dyDescent="0.25">
      <c r="A21021" t="s">
        <v>576</v>
      </c>
      <c r="B21021" t="s">
        <v>14872</v>
      </c>
      <c r="C21021" t="s">
        <v>89</v>
      </c>
      <c r="D21021" t="s">
        <v>14873</v>
      </c>
      <c r="E21021" t="s">
        <v>4539</v>
      </c>
      <c r="F21021" t="s">
        <v>89</v>
      </c>
      <c r="G21021" t="s">
        <v>89</v>
      </c>
      <c r="H21021" t="s">
        <v>93</v>
      </c>
    </row>
    <row r="21022" spans="1:8" x14ac:dyDescent="0.25">
      <c r="A21022" t="s">
        <v>576</v>
      </c>
      <c r="B21022" t="s">
        <v>12205</v>
      </c>
      <c r="C21022" t="s">
        <v>89</v>
      </c>
      <c r="D21022" t="s">
        <v>14876</v>
      </c>
      <c r="E21022" t="s">
        <v>4539</v>
      </c>
      <c r="F21022" t="s">
        <v>89</v>
      </c>
      <c r="G21022" t="s">
        <v>89</v>
      </c>
      <c r="H21022" t="s">
        <v>93</v>
      </c>
    </row>
    <row r="21023" spans="1:8" x14ac:dyDescent="0.25">
      <c r="A21023" t="s">
        <v>576</v>
      </c>
      <c r="B21023" t="s">
        <v>14877</v>
      </c>
      <c r="C21023" t="s">
        <v>89</v>
      </c>
      <c r="D21023" t="s">
        <v>14878</v>
      </c>
      <c r="E21023" t="s">
        <v>4468</v>
      </c>
      <c r="F21023" t="s">
        <v>89</v>
      </c>
      <c r="G21023" t="s">
        <v>89</v>
      </c>
      <c r="H21023" t="s">
        <v>93</v>
      </c>
    </row>
    <row r="21024" spans="1:8" x14ac:dyDescent="0.25">
      <c r="A21024" t="s">
        <v>576</v>
      </c>
      <c r="B21024" t="s">
        <v>14879</v>
      </c>
      <c r="C21024" t="s">
        <v>89</v>
      </c>
      <c r="D21024" t="s">
        <v>14880</v>
      </c>
      <c r="E21024" t="s">
        <v>4468</v>
      </c>
      <c r="F21024" t="s">
        <v>89</v>
      </c>
      <c r="G21024" t="s">
        <v>89</v>
      </c>
      <c r="H21024" t="s">
        <v>93</v>
      </c>
    </row>
    <row r="21025" spans="1:8" x14ac:dyDescent="0.25">
      <c r="A21025" t="s">
        <v>576</v>
      </c>
      <c r="B21025" t="s">
        <v>14881</v>
      </c>
      <c r="C21025" t="s">
        <v>89</v>
      </c>
      <c r="D21025" t="s">
        <v>14882</v>
      </c>
      <c r="E21025" t="s">
        <v>4479</v>
      </c>
      <c r="F21025" t="s">
        <v>89</v>
      </c>
      <c r="G21025" t="s">
        <v>89</v>
      </c>
      <c r="H21025" t="s">
        <v>93</v>
      </c>
    </row>
    <row r="21026" spans="1:8" x14ac:dyDescent="0.25">
      <c r="A21026" t="s">
        <v>576</v>
      </c>
      <c r="B21026" t="s">
        <v>14883</v>
      </c>
      <c r="C21026" t="s">
        <v>89</v>
      </c>
      <c r="D21026" t="s">
        <v>14962</v>
      </c>
      <c r="E21026" t="s">
        <v>4468</v>
      </c>
      <c r="F21026" t="s">
        <v>89</v>
      </c>
      <c r="G21026" t="s">
        <v>89</v>
      </c>
      <c r="H21026" t="s">
        <v>93</v>
      </c>
    </row>
    <row r="21027" spans="1:8" x14ac:dyDescent="0.25">
      <c r="A21027" t="s">
        <v>576</v>
      </c>
      <c r="B21027" t="s">
        <v>14885</v>
      </c>
      <c r="C21027" t="s">
        <v>89</v>
      </c>
      <c r="D21027" t="s">
        <v>14886</v>
      </c>
      <c r="E21027" t="s">
        <v>4539</v>
      </c>
      <c r="F21027" t="s">
        <v>89</v>
      </c>
      <c r="G21027" t="s">
        <v>89</v>
      </c>
      <c r="H21027" t="s">
        <v>93</v>
      </c>
    </row>
    <row r="21028" spans="1:8" x14ac:dyDescent="0.25">
      <c r="A21028" t="s">
        <v>576</v>
      </c>
      <c r="B21028" t="s">
        <v>14887</v>
      </c>
      <c r="C21028" t="s">
        <v>89</v>
      </c>
      <c r="D21028" t="s">
        <v>14963</v>
      </c>
      <c r="E21028" t="s">
        <v>4479</v>
      </c>
      <c r="F21028" t="s">
        <v>89</v>
      </c>
      <c r="G21028" t="s">
        <v>89</v>
      </c>
      <c r="H21028" t="s">
        <v>93</v>
      </c>
    </row>
    <row r="21029" spans="1:8" x14ac:dyDescent="0.25">
      <c r="A21029" t="s">
        <v>576</v>
      </c>
      <c r="B21029" t="s">
        <v>12196</v>
      </c>
      <c r="C21029" t="s">
        <v>89</v>
      </c>
      <c r="D21029" t="s">
        <v>14889</v>
      </c>
      <c r="E21029" t="s">
        <v>4513</v>
      </c>
      <c r="F21029" t="s">
        <v>89</v>
      </c>
      <c r="G21029" t="s">
        <v>89</v>
      </c>
      <c r="H21029" t="s">
        <v>93</v>
      </c>
    </row>
    <row r="21030" spans="1:8" x14ac:dyDescent="0.25">
      <c r="A21030" t="s">
        <v>576</v>
      </c>
      <c r="B21030" t="s">
        <v>14890</v>
      </c>
      <c r="C21030" t="s">
        <v>89</v>
      </c>
      <c r="D21030" t="s">
        <v>14891</v>
      </c>
      <c r="E21030" t="s">
        <v>4513</v>
      </c>
      <c r="F21030" t="s">
        <v>89</v>
      </c>
      <c r="G21030" t="s">
        <v>89</v>
      </c>
      <c r="H21030" t="s">
        <v>93</v>
      </c>
    </row>
    <row r="21031" spans="1:8" x14ac:dyDescent="0.25">
      <c r="A21031" t="s">
        <v>576</v>
      </c>
      <c r="B21031" t="s">
        <v>14892</v>
      </c>
      <c r="C21031" t="s">
        <v>89</v>
      </c>
      <c r="D21031" t="s">
        <v>14893</v>
      </c>
      <c r="E21031" t="s">
        <v>4513</v>
      </c>
      <c r="F21031" t="s">
        <v>89</v>
      </c>
      <c r="G21031" t="s">
        <v>89</v>
      </c>
      <c r="H21031" t="s">
        <v>93</v>
      </c>
    </row>
    <row r="21032" spans="1:8" x14ac:dyDescent="0.25">
      <c r="A21032" t="s">
        <v>576</v>
      </c>
      <c r="B21032" t="s">
        <v>14894</v>
      </c>
      <c r="C21032" t="s">
        <v>89</v>
      </c>
      <c r="D21032" t="s">
        <v>14895</v>
      </c>
      <c r="E21032" t="s">
        <v>4468</v>
      </c>
      <c r="F21032" t="s">
        <v>89</v>
      </c>
      <c r="G21032" t="s">
        <v>89</v>
      </c>
      <c r="H21032" t="s">
        <v>93</v>
      </c>
    </row>
    <row r="21033" spans="1:8" x14ac:dyDescent="0.25">
      <c r="A21033" t="s">
        <v>576</v>
      </c>
      <c r="B21033" t="s">
        <v>14896</v>
      </c>
      <c r="C21033" t="s">
        <v>89</v>
      </c>
      <c r="D21033" t="s">
        <v>14897</v>
      </c>
      <c r="E21033" t="s">
        <v>4539</v>
      </c>
      <c r="F21033" t="s">
        <v>89</v>
      </c>
      <c r="G21033" t="s">
        <v>89</v>
      </c>
      <c r="H21033" t="s">
        <v>93</v>
      </c>
    </row>
    <row r="21034" spans="1:8" x14ac:dyDescent="0.25">
      <c r="A21034" t="s">
        <v>576</v>
      </c>
      <c r="B21034" t="s">
        <v>14898</v>
      </c>
      <c r="C21034" t="s">
        <v>89</v>
      </c>
      <c r="D21034" t="s">
        <v>14899</v>
      </c>
      <c r="E21034" t="s">
        <v>4468</v>
      </c>
      <c r="F21034" t="s">
        <v>89</v>
      </c>
      <c r="G21034" t="s">
        <v>89</v>
      </c>
      <c r="H21034" t="s">
        <v>93</v>
      </c>
    </row>
    <row r="21035" spans="1:8" x14ac:dyDescent="0.25">
      <c r="A21035" t="s">
        <v>576</v>
      </c>
      <c r="B21035" t="s">
        <v>14900</v>
      </c>
      <c r="C21035" t="s">
        <v>89</v>
      </c>
      <c r="D21035" t="s">
        <v>14846</v>
      </c>
      <c r="E21035" t="s">
        <v>4539</v>
      </c>
      <c r="F21035" t="s">
        <v>89</v>
      </c>
      <c r="G21035" t="s">
        <v>89</v>
      </c>
      <c r="H21035" t="s">
        <v>93</v>
      </c>
    </row>
    <row r="21036" spans="1:8" x14ac:dyDescent="0.25">
      <c r="A21036" t="s">
        <v>576</v>
      </c>
      <c r="B21036" t="s">
        <v>12214</v>
      </c>
      <c r="C21036" t="s">
        <v>89</v>
      </c>
      <c r="D21036" t="s">
        <v>14901</v>
      </c>
      <c r="E21036" t="s">
        <v>4468</v>
      </c>
      <c r="F21036" t="s">
        <v>89</v>
      </c>
      <c r="G21036" t="s">
        <v>89</v>
      </c>
      <c r="H21036" t="s">
        <v>93</v>
      </c>
    </row>
    <row r="21037" spans="1:8" x14ac:dyDescent="0.25">
      <c r="A21037" t="s">
        <v>576</v>
      </c>
      <c r="B21037" t="s">
        <v>14902</v>
      </c>
      <c r="C21037" t="s">
        <v>89</v>
      </c>
      <c r="D21037" t="s">
        <v>14903</v>
      </c>
      <c r="E21037" t="s">
        <v>4513</v>
      </c>
      <c r="F21037" t="s">
        <v>89</v>
      </c>
      <c r="G21037" t="s">
        <v>89</v>
      </c>
      <c r="H21037" t="s">
        <v>93</v>
      </c>
    </row>
    <row r="21038" spans="1:8" x14ac:dyDescent="0.25">
      <c r="A21038" t="s">
        <v>576</v>
      </c>
      <c r="B21038" t="s">
        <v>14904</v>
      </c>
      <c r="C21038" t="s">
        <v>89</v>
      </c>
      <c r="D21038" t="s">
        <v>14873</v>
      </c>
      <c r="E21038" t="s">
        <v>4388</v>
      </c>
      <c r="F21038" t="s">
        <v>89</v>
      </c>
      <c r="G21038" t="s">
        <v>89</v>
      </c>
      <c r="H21038" t="s">
        <v>93</v>
      </c>
    </row>
    <row r="21039" spans="1:8" x14ac:dyDescent="0.25">
      <c r="A21039" t="s">
        <v>576</v>
      </c>
      <c r="B21039" t="s">
        <v>14964</v>
      </c>
      <c r="C21039" t="s">
        <v>89</v>
      </c>
      <c r="D21039" t="s">
        <v>14961</v>
      </c>
      <c r="E21039" t="s">
        <v>4388</v>
      </c>
      <c r="F21039" t="s">
        <v>89</v>
      </c>
      <c r="G21039" t="s">
        <v>89</v>
      </c>
      <c r="H21039" t="s">
        <v>93</v>
      </c>
    </row>
    <row r="21040" spans="1:8" x14ac:dyDescent="0.25">
      <c r="A21040" t="s">
        <v>576</v>
      </c>
      <c r="B21040" t="s">
        <v>14905</v>
      </c>
      <c r="C21040" t="s">
        <v>89</v>
      </c>
      <c r="D21040" t="s">
        <v>14875</v>
      </c>
      <c r="E21040" t="s">
        <v>4425</v>
      </c>
      <c r="F21040" t="s">
        <v>89</v>
      </c>
      <c r="G21040" t="s">
        <v>89</v>
      </c>
      <c r="H21040" t="s">
        <v>93</v>
      </c>
    </row>
    <row r="21041" spans="1:8" x14ac:dyDescent="0.25">
      <c r="A21041" t="s">
        <v>576</v>
      </c>
      <c r="B21041" t="s">
        <v>12138</v>
      </c>
      <c r="C21041" t="s">
        <v>89</v>
      </c>
      <c r="D21041" t="s">
        <v>14876</v>
      </c>
      <c r="E21041" t="s">
        <v>4388</v>
      </c>
      <c r="F21041" t="s">
        <v>89</v>
      </c>
      <c r="G21041" t="s">
        <v>89</v>
      </c>
      <c r="H21041" t="s">
        <v>93</v>
      </c>
    </row>
    <row r="21042" spans="1:8" x14ac:dyDescent="0.25">
      <c r="A21042" t="s">
        <v>576</v>
      </c>
      <c r="B21042" t="s">
        <v>14906</v>
      </c>
      <c r="C21042" t="s">
        <v>89</v>
      </c>
      <c r="D21042" t="s">
        <v>14878</v>
      </c>
      <c r="E21042" t="s">
        <v>4425</v>
      </c>
      <c r="F21042" t="s">
        <v>89</v>
      </c>
      <c r="G21042" t="s">
        <v>89</v>
      </c>
      <c r="H21042" t="s">
        <v>93</v>
      </c>
    </row>
    <row r="21043" spans="1:8" x14ac:dyDescent="0.25">
      <c r="A21043" t="s">
        <v>576</v>
      </c>
      <c r="B21043" t="s">
        <v>14907</v>
      </c>
      <c r="C21043" t="s">
        <v>89</v>
      </c>
      <c r="D21043" t="s">
        <v>14880</v>
      </c>
      <c r="E21043" t="s">
        <v>4425</v>
      </c>
      <c r="F21043" t="s">
        <v>89</v>
      </c>
      <c r="G21043" t="s">
        <v>89</v>
      </c>
      <c r="H21043" t="s">
        <v>93</v>
      </c>
    </row>
    <row r="21044" spans="1:8" x14ac:dyDescent="0.25">
      <c r="A21044" t="s">
        <v>576</v>
      </c>
      <c r="B21044" t="s">
        <v>5957</v>
      </c>
      <c r="C21044" t="s">
        <v>89</v>
      </c>
      <c r="D21044" t="s">
        <v>14963</v>
      </c>
      <c r="E21044" t="s">
        <v>7028</v>
      </c>
      <c r="F21044" t="s">
        <v>89</v>
      </c>
      <c r="G21044" t="s">
        <v>89</v>
      </c>
      <c r="H21044" t="s">
        <v>93</v>
      </c>
    </row>
    <row r="21045" spans="1:8" x14ac:dyDescent="0.25">
      <c r="A21045" t="s">
        <v>576</v>
      </c>
      <c r="B21045" t="s">
        <v>14908</v>
      </c>
      <c r="C21045" t="s">
        <v>89</v>
      </c>
      <c r="D21045" t="s">
        <v>14962</v>
      </c>
      <c r="E21045" t="s">
        <v>4425</v>
      </c>
      <c r="F21045" t="s">
        <v>89</v>
      </c>
      <c r="G21045" t="s">
        <v>89</v>
      </c>
      <c r="H21045" t="s">
        <v>93</v>
      </c>
    </row>
    <row r="21046" spans="1:8" x14ac:dyDescent="0.25">
      <c r="A21046" t="s">
        <v>576</v>
      </c>
      <c r="B21046" t="s">
        <v>14909</v>
      </c>
      <c r="C21046" t="s">
        <v>89</v>
      </c>
      <c r="D21046" t="s">
        <v>14886</v>
      </c>
      <c r="E21046" t="s">
        <v>4388</v>
      </c>
      <c r="F21046" t="s">
        <v>89</v>
      </c>
      <c r="G21046" t="s">
        <v>89</v>
      </c>
      <c r="H21046" t="s">
        <v>93</v>
      </c>
    </row>
    <row r="21047" spans="1:8" x14ac:dyDescent="0.25">
      <c r="A21047" t="s">
        <v>576</v>
      </c>
      <c r="B21047" t="s">
        <v>14910</v>
      </c>
      <c r="C21047" t="s">
        <v>89</v>
      </c>
      <c r="D21047" t="s">
        <v>14888</v>
      </c>
      <c r="E21047" t="s">
        <v>7028</v>
      </c>
      <c r="F21047" t="s">
        <v>89</v>
      </c>
      <c r="G21047" t="s">
        <v>89</v>
      </c>
      <c r="H21047" t="s">
        <v>93</v>
      </c>
    </row>
    <row r="21048" spans="1:8" x14ac:dyDescent="0.25">
      <c r="A21048" t="s">
        <v>576</v>
      </c>
      <c r="B21048" t="s">
        <v>12124</v>
      </c>
      <c r="C21048" t="s">
        <v>89</v>
      </c>
      <c r="D21048" t="s">
        <v>14889</v>
      </c>
      <c r="E21048" t="s">
        <v>4476</v>
      </c>
      <c r="F21048" t="s">
        <v>89</v>
      </c>
      <c r="G21048" t="s">
        <v>89</v>
      </c>
      <c r="H21048" t="s">
        <v>93</v>
      </c>
    </row>
    <row r="21049" spans="1:8" x14ac:dyDescent="0.25">
      <c r="A21049" t="s">
        <v>576</v>
      </c>
      <c r="B21049" t="s">
        <v>14911</v>
      </c>
      <c r="C21049" t="s">
        <v>89</v>
      </c>
      <c r="D21049" t="s">
        <v>14891</v>
      </c>
      <c r="E21049" t="s">
        <v>4476</v>
      </c>
      <c r="F21049" t="s">
        <v>89</v>
      </c>
      <c r="G21049" t="s">
        <v>89</v>
      </c>
      <c r="H21049" t="s">
        <v>93</v>
      </c>
    </row>
    <row r="21050" spans="1:8" x14ac:dyDescent="0.25">
      <c r="A21050" t="s">
        <v>576</v>
      </c>
      <c r="B21050" t="s">
        <v>14912</v>
      </c>
      <c r="C21050" t="s">
        <v>89</v>
      </c>
      <c r="D21050" t="s">
        <v>14893</v>
      </c>
      <c r="E21050" t="s">
        <v>4476</v>
      </c>
      <c r="F21050" t="s">
        <v>89</v>
      </c>
      <c r="G21050" t="s">
        <v>89</v>
      </c>
      <c r="H21050" t="s">
        <v>93</v>
      </c>
    </row>
    <row r="21051" spans="1:8" x14ac:dyDescent="0.25">
      <c r="A21051" t="s">
        <v>576</v>
      </c>
      <c r="B21051" t="s">
        <v>14913</v>
      </c>
      <c r="C21051" t="s">
        <v>89</v>
      </c>
      <c r="D21051" t="s">
        <v>14895</v>
      </c>
      <c r="E21051" t="s">
        <v>4425</v>
      </c>
      <c r="F21051" t="s">
        <v>89</v>
      </c>
      <c r="G21051" t="s">
        <v>89</v>
      </c>
      <c r="H21051" t="s">
        <v>93</v>
      </c>
    </row>
    <row r="21052" spans="1:8" x14ac:dyDescent="0.25">
      <c r="A21052" t="s">
        <v>576</v>
      </c>
      <c r="B21052" t="s">
        <v>14914</v>
      </c>
      <c r="C21052" t="s">
        <v>89</v>
      </c>
      <c r="D21052" t="s">
        <v>14897</v>
      </c>
      <c r="E21052" t="s">
        <v>4388</v>
      </c>
      <c r="F21052" t="s">
        <v>89</v>
      </c>
      <c r="G21052" t="s">
        <v>89</v>
      </c>
      <c r="H21052" t="s">
        <v>93</v>
      </c>
    </row>
    <row r="21053" spans="1:8" x14ac:dyDescent="0.25">
      <c r="A21053" t="s">
        <v>576</v>
      </c>
      <c r="B21053" t="s">
        <v>14915</v>
      </c>
      <c r="C21053" t="s">
        <v>89</v>
      </c>
      <c r="D21053" t="s">
        <v>14899</v>
      </c>
      <c r="E21053" t="s">
        <v>4425</v>
      </c>
      <c r="F21053" t="s">
        <v>89</v>
      </c>
      <c r="G21053" t="s">
        <v>89</v>
      </c>
      <c r="H21053" t="s">
        <v>93</v>
      </c>
    </row>
    <row r="21054" spans="1:8" x14ac:dyDescent="0.25">
      <c r="A21054" t="s">
        <v>576</v>
      </c>
      <c r="B21054" t="s">
        <v>14916</v>
      </c>
      <c r="C21054" t="s">
        <v>89</v>
      </c>
      <c r="D21054" t="s">
        <v>14846</v>
      </c>
      <c r="E21054" t="s">
        <v>4388</v>
      </c>
      <c r="F21054" t="s">
        <v>89</v>
      </c>
      <c r="G21054" t="s">
        <v>89</v>
      </c>
      <c r="H21054" t="s">
        <v>93</v>
      </c>
    </row>
    <row r="21055" spans="1:8" x14ac:dyDescent="0.25">
      <c r="A21055" t="s">
        <v>576</v>
      </c>
      <c r="B21055" t="s">
        <v>12156</v>
      </c>
      <c r="C21055" t="s">
        <v>89</v>
      </c>
      <c r="D21055" t="s">
        <v>14901</v>
      </c>
      <c r="E21055" t="s">
        <v>4425</v>
      </c>
      <c r="F21055" t="s">
        <v>89</v>
      </c>
      <c r="G21055" t="s">
        <v>89</v>
      </c>
      <c r="H21055" t="s">
        <v>93</v>
      </c>
    </row>
    <row r="21056" spans="1:8" x14ac:dyDescent="0.25">
      <c r="A21056" t="s">
        <v>576</v>
      </c>
      <c r="B21056" t="s">
        <v>14917</v>
      </c>
      <c r="C21056" t="s">
        <v>89</v>
      </c>
      <c r="D21056" t="s">
        <v>14903</v>
      </c>
      <c r="E21056" t="s">
        <v>4476</v>
      </c>
      <c r="F21056" t="s">
        <v>89</v>
      </c>
      <c r="G21056" t="s">
        <v>89</v>
      </c>
      <c r="H21056" t="s">
        <v>93</v>
      </c>
    </row>
    <row r="21057" spans="1:8" x14ac:dyDescent="0.25">
      <c r="A21057" t="s">
        <v>576</v>
      </c>
      <c r="B21057" t="s">
        <v>14921</v>
      </c>
      <c r="C21057" t="s">
        <v>89</v>
      </c>
      <c r="D21057" t="s">
        <v>14875</v>
      </c>
      <c r="E21057" t="s">
        <v>4589</v>
      </c>
      <c r="F21057" t="s">
        <v>89</v>
      </c>
      <c r="G21057" t="s">
        <v>89</v>
      </c>
      <c r="H21057" t="s">
        <v>93</v>
      </c>
    </row>
    <row r="21058" spans="1:8" x14ac:dyDescent="0.25">
      <c r="A21058" t="s">
        <v>576</v>
      </c>
      <c r="B21058" t="s">
        <v>14965</v>
      </c>
      <c r="C21058" t="s">
        <v>89</v>
      </c>
      <c r="D21058" t="s">
        <v>14961</v>
      </c>
      <c r="E21058" t="s">
        <v>4417</v>
      </c>
      <c r="F21058" t="s">
        <v>89</v>
      </c>
      <c r="G21058" t="s">
        <v>89</v>
      </c>
      <c r="H21058" t="s">
        <v>93</v>
      </c>
    </row>
    <row r="21059" spans="1:8" x14ac:dyDescent="0.25">
      <c r="A21059" t="s">
        <v>576</v>
      </c>
      <c r="B21059" t="s">
        <v>14920</v>
      </c>
      <c r="C21059" t="s">
        <v>89</v>
      </c>
      <c r="D21059" t="s">
        <v>14873</v>
      </c>
      <c r="E21059" t="s">
        <v>4417</v>
      </c>
      <c r="F21059" t="s">
        <v>89</v>
      </c>
      <c r="G21059" t="s">
        <v>89</v>
      </c>
      <c r="H21059" t="s">
        <v>93</v>
      </c>
    </row>
    <row r="21060" spans="1:8" x14ac:dyDescent="0.25">
      <c r="A21060" t="s">
        <v>576</v>
      </c>
      <c r="B21060" t="s">
        <v>12177</v>
      </c>
      <c r="C21060" t="s">
        <v>89</v>
      </c>
      <c r="D21060" t="s">
        <v>14876</v>
      </c>
      <c r="E21060" t="s">
        <v>4417</v>
      </c>
      <c r="F21060" t="s">
        <v>89</v>
      </c>
      <c r="G21060" t="s">
        <v>89</v>
      </c>
      <c r="H21060" t="s">
        <v>93</v>
      </c>
    </row>
    <row r="21061" spans="1:8" x14ac:dyDescent="0.25">
      <c r="A21061" t="s">
        <v>576</v>
      </c>
      <c r="B21061" t="s">
        <v>14922</v>
      </c>
      <c r="C21061" t="s">
        <v>89</v>
      </c>
      <c r="D21061" t="s">
        <v>14878</v>
      </c>
      <c r="E21061" t="s">
        <v>4589</v>
      </c>
      <c r="F21061" t="s">
        <v>89</v>
      </c>
      <c r="G21061" t="s">
        <v>89</v>
      </c>
      <c r="H21061" t="s">
        <v>93</v>
      </c>
    </row>
    <row r="21062" spans="1:8" x14ac:dyDescent="0.25">
      <c r="A21062" t="s">
        <v>576</v>
      </c>
      <c r="B21062" t="s">
        <v>14923</v>
      </c>
      <c r="C21062" t="s">
        <v>89</v>
      </c>
      <c r="D21062" t="s">
        <v>14880</v>
      </c>
      <c r="E21062" t="s">
        <v>4589</v>
      </c>
      <c r="F21062" t="s">
        <v>89</v>
      </c>
      <c r="G21062" t="s">
        <v>89</v>
      </c>
      <c r="H21062" t="s">
        <v>93</v>
      </c>
    </row>
    <row r="21063" spans="1:8" x14ac:dyDescent="0.25">
      <c r="A21063" t="s">
        <v>576</v>
      </c>
      <c r="B21063" t="s">
        <v>14924</v>
      </c>
      <c r="C21063" t="s">
        <v>89</v>
      </c>
      <c r="D21063" t="s">
        <v>14962</v>
      </c>
      <c r="E21063" t="s">
        <v>4589</v>
      </c>
      <c r="F21063" t="s">
        <v>89</v>
      </c>
      <c r="G21063" t="s">
        <v>89</v>
      </c>
      <c r="H21063" t="s">
        <v>93</v>
      </c>
    </row>
    <row r="21064" spans="1:8" x14ac:dyDescent="0.25">
      <c r="A21064" t="s">
        <v>576</v>
      </c>
      <c r="B21064" t="s">
        <v>5973</v>
      </c>
      <c r="C21064" t="s">
        <v>89</v>
      </c>
      <c r="D21064" t="s">
        <v>14882</v>
      </c>
      <c r="E21064" t="s">
        <v>4506</v>
      </c>
      <c r="F21064" t="s">
        <v>89</v>
      </c>
      <c r="G21064" t="s">
        <v>89</v>
      </c>
      <c r="H21064" t="s">
        <v>93</v>
      </c>
    </row>
    <row r="21065" spans="1:8" x14ac:dyDescent="0.25">
      <c r="A21065" t="s">
        <v>576</v>
      </c>
      <c r="B21065" t="s">
        <v>14925</v>
      </c>
      <c r="C21065" t="s">
        <v>89</v>
      </c>
      <c r="D21065" t="s">
        <v>14963</v>
      </c>
      <c r="E21065" t="s">
        <v>4506</v>
      </c>
      <c r="F21065" t="s">
        <v>89</v>
      </c>
      <c r="G21065" t="s">
        <v>89</v>
      </c>
      <c r="H21065" t="s">
        <v>93</v>
      </c>
    </row>
    <row r="21066" spans="1:8" x14ac:dyDescent="0.25">
      <c r="A21066" t="s">
        <v>576</v>
      </c>
      <c r="B21066" t="s">
        <v>14926</v>
      </c>
      <c r="C21066" t="s">
        <v>89</v>
      </c>
      <c r="D21066" t="s">
        <v>14895</v>
      </c>
      <c r="E21066" t="s">
        <v>4589</v>
      </c>
      <c r="F21066" t="s">
        <v>89</v>
      </c>
      <c r="G21066" t="s">
        <v>89</v>
      </c>
      <c r="H21066" t="s">
        <v>93</v>
      </c>
    </row>
    <row r="21067" spans="1:8" x14ac:dyDescent="0.25">
      <c r="A21067" t="s">
        <v>576</v>
      </c>
      <c r="B21067" t="s">
        <v>14927</v>
      </c>
      <c r="C21067" t="s">
        <v>89</v>
      </c>
      <c r="D21067" t="s">
        <v>14897</v>
      </c>
      <c r="E21067" t="s">
        <v>4417</v>
      </c>
      <c r="F21067" t="s">
        <v>89</v>
      </c>
      <c r="G21067" t="s">
        <v>89</v>
      </c>
      <c r="H21067" t="s">
        <v>93</v>
      </c>
    </row>
    <row r="21068" spans="1:8" x14ac:dyDescent="0.25">
      <c r="A21068" t="s">
        <v>576</v>
      </c>
      <c r="B21068" t="s">
        <v>14928</v>
      </c>
      <c r="C21068" t="s">
        <v>89</v>
      </c>
      <c r="D21068" t="s">
        <v>14899</v>
      </c>
      <c r="E21068" t="s">
        <v>4589</v>
      </c>
      <c r="F21068" t="s">
        <v>89</v>
      </c>
      <c r="G21068" t="s">
        <v>89</v>
      </c>
      <c r="H21068" t="s">
        <v>93</v>
      </c>
    </row>
    <row r="21069" spans="1:8" x14ac:dyDescent="0.25">
      <c r="A21069" t="s">
        <v>576</v>
      </c>
      <c r="B21069" t="s">
        <v>14929</v>
      </c>
      <c r="C21069" t="s">
        <v>89</v>
      </c>
      <c r="D21069" t="s">
        <v>14846</v>
      </c>
      <c r="E21069" t="s">
        <v>4417</v>
      </c>
      <c r="F21069" t="s">
        <v>89</v>
      </c>
      <c r="G21069" t="s">
        <v>89</v>
      </c>
      <c r="H21069" t="s">
        <v>93</v>
      </c>
    </row>
    <row r="21070" spans="1:8" x14ac:dyDescent="0.25">
      <c r="A21070" t="s">
        <v>576</v>
      </c>
      <c r="B21070" t="s">
        <v>12188</v>
      </c>
      <c r="C21070" t="s">
        <v>89</v>
      </c>
      <c r="D21070" t="s">
        <v>14901</v>
      </c>
      <c r="E21070" t="s">
        <v>4589</v>
      </c>
      <c r="F21070" t="s">
        <v>89</v>
      </c>
      <c r="G21070" t="s">
        <v>89</v>
      </c>
      <c r="H21070" t="s">
        <v>93</v>
      </c>
    </row>
    <row r="21071" spans="1:8" x14ac:dyDescent="0.25">
      <c r="A21071" t="s">
        <v>576</v>
      </c>
      <c r="B21071" t="s">
        <v>14930</v>
      </c>
      <c r="C21071" t="s">
        <v>89</v>
      </c>
      <c r="D21071" t="s">
        <v>14886</v>
      </c>
      <c r="E21071" t="s">
        <v>4417</v>
      </c>
      <c r="F21071" t="s">
        <v>89</v>
      </c>
      <c r="G21071" t="s">
        <v>89</v>
      </c>
      <c r="H21071" t="s">
        <v>93</v>
      </c>
    </row>
    <row r="21072" spans="1:8" x14ac:dyDescent="0.25">
      <c r="A21072" t="s">
        <v>576</v>
      </c>
      <c r="B21072" t="s">
        <v>12167</v>
      </c>
      <c r="C21072" t="s">
        <v>89</v>
      </c>
      <c r="D21072" t="s">
        <v>14889</v>
      </c>
      <c r="E21072" t="s">
        <v>4438</v>
      </c>
      <c r="F21072" t="s">
        <v>89</v>
      </c>
      <c r="G21072" t="s">
        <v>89</v>
      </c>
      <c r="H21072" t="s">
        <v>93</v>
      </c>
    </row>
    <row r="21073" spans="1:8" x14ac:dyDescent="0.25">
      <c r="A21073" t="s">
        <v>576</v>
      </c>
      <c r="B21073" t="s">
        <v>14931</v>
      </c>
      <c r="C21073" t="s">
        <v>89</v>
      </c>
      <c r="D21073" t="s">
        <v>14891</v>
      </c>
      <c r="E21073" t="s">
        <v>4438</v>
      </c>
      <c r="F21073" t="s">
        <v>89</v>
      </c>
      <c r="G21073" t="s">
        <v>89</v>
      </c>
      <c r="H21073" t="s">
        <v>93</v>
      </c>
    </row>
    <row r="21074" spans="1:8" x14ac:dyDescent="0.25">
      <c r="A21074" t="s">
        <v>576</v>
      </c>
      <c r="B21074" t="s">
        <v>14932</v>
      </c>
      <c r="C21074" t="s">
        <v>89</v>
      </c>
      <c r="D21074" t="s">
        <v>14893</v>
      </c>
      <c r="E21074" t="s">
        <v>4438</v>
      </c>
      <c r="F21074" t="s">
        <v>89</v>
      </c>
      <c r="G21074" t="s">
        <v>89</v>
      </c>
      <c r="H21074" t="s">
        <v>93</v>
      </c>
    </row>
    <row r="21075" spans="1:8" x14ac:dyDescent="0.25">
      <c r="A21075" t="s">
        <v>576</v>
      </c>
      <c r="B21075" t="s">
        <v>14933</v>
      </c>
      <c r="C21075" t="s">
        <v>89</v>
      </c>
      <c r="D21075" t="s">
        <v>14903</v>
      </c>
      <c r="E21075" t="s">
        <v>4438</v>
      </c>
      <c r="F21075" t="s">
        <v>89</v>
      </c>
      <c r="G21075" t="s">
        <v>89</v>
      </c>
      <c r="H21075" t="s">
        <v>93</v>
      </c>
    </row>
    <row r="21076" spans="1:8" x14ac:dyDescent="0.25">
      <c r="A21076" t="s">
        <v>576</v>
      </c>
      <c r="B21076" t="s">
        <v>7072</v>
      </c>
      <c r="C21076" t="s">
        <v>89</v>
      </c>
      <c r="D21076" t="s">
        <v>89</v>
      </c>
      <c r="E21076" t="s">
        <v>4670</v>
      </c>
      <c r="F21076" t="s">
        <v>89</v>
      </c>
      <c r="G21076" t="s">
        <v>89</v>
      </c>
      <c r="H21076" t="s">
        <v>93</v>
      </c>
    </row>
    <row r="21077" spans="1:8" x14ac:dyDescent="0.25">
      <c r="A21077" t="s">
        <v>576</v>
      </c>
      <c r="B21077" t="s">
        <v>14934</v>
      </c>
      <c r="C21077" t="s">
        <v>89</v>
      </c>
      <c r="D21077" t="s">
        <v>14966</v>
      </c>
      <c r="E21077" t="s">
        <v>4656</v>
      </c>
      <c r="F21077" t="s">
        <v>89</v>
      </c>
      <c r="G21077" t="s">
        <v>89</v>
      </c>
      <c r="H21077" t="s">
        <v>93</v>
      </c>
    </row>
    <row r="21078" spans="1:8" x14ac:dyDescent="0.25">
      <c r="A21078" t="s">
        <v>576</v>
      </c>
      <c r="B21078" t="s">
        <v>14967</v>
      </c>
      <c r="C21078" t="s">
        <v>89</v>
      </c>
      <c r="D21078" t="s">
        <v>89</v>
      </c>
      <c r="E21078" t="s">
        <v>4658</v>
      </c>
      <c r="F21078" t="s">
        <v>89</v>
      </c>
      <c r="G21078" t="s">
        <v>89</v>
      </c>
      <c r="H21078" t="s">
        <v>93</v>
      </c>
    </row>
    <row r="21079" spans="1:8" x14ac:dyDescent="0.25">
      <c r="A21079" t="s">
        <v>576</v>
      </c>
      <c r="B21079" t="s">
        <v>14968</v>
      </c>
      <c r="C21079" t="s">
        <v>89</v>
      </c>
      <c r="D21079" t="s">
        <v>14969</v>
      </c>
      <c r="E21079" t="s">
        <v>4658</v>
      </c>
      <c r="F21079" t="s">
        <v>89</v>
      </c>
      <c r="G21079" t="s">
        <v>89</v>
      </c>
      <c r="H21079" t="s">
        <v>93</v>
      </c>
    </row>
    <row r="21080" spans="1:8" x14ac:dyDescent="0.25">
      <c r="A21080" t="s">
        <v>576</v>
      </c>
      <c r="B21080" t="s">
        <v>14970</v>
      </c>
      <c r="C21080" t="s">
        <v>89</v>
      </c>
      <c r="D21080" t="s">
        <v>14971</v>
      </c>
      <c r="E21080" t="s">
        <v>7159</v>
      </c>
      <c r="F21080" t="s">
        <v>89</v>
      </c>
      <c r="G21080" t="s">
        <v>89</v>
      </c>
      <c r="H21080" t="s">
        <v>93</v>
      </c>
    </row>
    <row r="21081" spans="1:8" x14ac:dyDescent="0.25">
      <c r="A21081" t="s">
        <v>576</v>
      </c>
      <c r="B21081" t="s">
        <v>14936</v>
      </c>
      <c r="C21081" t="s">
        <v>89</v>
      </c>
      <c r="D21081" t="s">
        <v>5332</v>
      </c>
      <c r="E21081" t="s">
        <v>7272</v>
      </c>
      <c r="F21081" t="s">
        <v>89</v>
      </c>
      <c r="G21081" t="s">
        <v>89</v>
      </c>
      <c r="H21081" t="s">
        <v>93</v>
      </c>
    </row>
    <row r="21082" spans="1:8" x14ac:dyDescent="0.25">
      <c r="A21082" t="s">
        <v>576</v>
      </c>
      <c r="B21082" t="s">
        <v>14937</v>
      </c>
      <c r="C21082" t="s">
        <v>89</v>
      </c>
      <c r="D21082" t="s">
        <v>89</v>
      </c>
      <c r="E21082" t="s">
        <v>4670</v>
      </c>
      <c r="F21082" t="s">
        <v>89</v>
      </c>
      <c r="G21082" t="s">
        <v>89</v>
      </c>
      <c r="H21082" t="s">
        <v>93</v>
      </c>
    </row>
    <row r="21083" spans="1:8" x14ac:dyDescent="0.25">
      <c r="A21083" t="s">
        <v>576</v>
      </c>
      <c r="B21083" t="s">
        <v>14938</v>
      </c>
      <c r="C21083" t="s">
        <v>89</v>
      </c>
      <c r="D21083" t="s">
        <v>5332</v>
      </c>
      <c r="E21083" t="s">
        <v>7272</v>
      </c>
      <c r="F21083" t="s">
        <v>89</v>
      </c>
      <c r="G21083" t="s">
        <v>89</v>
      </c>
      <c r="H21083" t="s">
        <v>93</v>
      </c>
    </row>
    <row r="21084" spans="1:8" x14ac:dyDescent="0.25">
      <c r="A21084" t="s">
        <v>576</v>
      </c>
      <c r="B21084" t="s">
        <v>14939</v>
      </c>
      <c r="C21084" t="s">
        <v>89</v>
      </c>
      <c r="D21084" t="s">
        <v>89</v>
      </c>
      <c r="E21084" t="s">
        <v>4670</v>
      </c>
      <c r="F21084" t="s">
        <v>89</v>
      </c>
      <c r="G21084" t="s">
        <v>89</v>
      </c>
      <c r="H21084" t="s">
        <v>93</v>
      </c>
    </row>
    <row r="21085" spans="1:8" x14ac:dyDescent="0.25">
      <c r="A21085" t="s">
        <v>576</v>
      </c>
      <c r="B21085" t="s">
        <v>7772</v>
      </c>
      <c r="C21085" t="s">
        <v>89</v>
      </c>
      <c r="D21085" t="s">
        <v>89</v>
      </c>
      <c r="E21085" t="s">
        <v>4658</v>
      </c>
      <c r="F21085" t="s">
        <v>89</v>
      </c>
      <c r="G21085" t="s">
        <v>89</v>
      </c>
      <c r="H21085" t="s">
        <v>93</v>
      </c>
    </row>
    <row r="21086" spans="1:8" x14ac:dyDescent="0.25">
      <c r="A21086" t="s">
        <v>576</v>
      </c>
      <c r="B21086" t="s">
        <v>14940</v>
      </c>
      <c r="C21086" t="s">
        <v>89</v>
      </c>
      <c r="D21086" t="s">
        <v>89</v>
      </c>
      <c r="E21086" t="s">
        <v>4670</v>
      </c>
      <c r="F21086" t="s">
        <v>89</v>
      </c>
      <c r="G21086" t="s">
        <v>89</v>
      </c>
      <c r="H21086" t="s">
        <v>93</v>
      </c>
    </row>
    <row r="21087" spans="1:8" x14ac:dyDescent="0.25">
      <c r="A21087" t="s">
        <v>576</v>
      </c>
      <c r="B21087" t="s">
        <v>14941</v>
      </c>
      <c r="C21087" t="s">
        <v>89</v>
      </c>
      <c r="D21087" t="s">
        <v>89</v>
      </c>
      <c r="E21087" t="s">
        <v>4670</v>
      </c>
      <c r="F21087" t="s">
        <v>89</v>
      </c>
      <c r="G21087" t="s">
        <v>89</v>
      </c>
      <c r="H21087" t="s">
        <v>93</v>
      </c>
    </row>
    <row r="21088" spans="1:8" x14ac:dyDescent="0.25">
      <c r="A21088" t="s">
        <v>576</v>
      </c>
      <c r="B21088" t="s">
        <v>14942</v>
      </c>
      <c r="C21088" t="s">
        <v>89</v>
      </c>
      <c r="D21088" t="s">
        <v>89</v>
      </c>
      <c r="E21088" t="s">
        <v>4654</v>
      </c>
      <c r="F21088" t="s">
        <v>89</v>
      </c>
      <c r="G21088" t="s">
        <v>89</v>
      </c>
      <c r="H21088" t="s">
        <v>93</v>
      </c>
    </row>
    <row r="21089" spans="1:8" x14ac:dyDescent="0.25">
      <c r="A21089" t="s">
        <v>576</v>
      </c>
      <c r="B21089" t="s">
        <v>2537</v>
      </c>
      <c r="C21089" t="s">
        <v>89</v>
      </c>
      <c r="D21089" t="s">
        <v>14944</v>
      </c>
      <c r="E21089" t="s">
        <v>4652</v>
      </c>
      <c r="F21089" t="s">
        <v>89</v>
      </c>
      <c r="G21089" t="s">
        <v>89</v>
      </c>
      <c r="H21089" t="s">
        <v>93</v>
      </c>
    </row>
    <row r="21090" spans="1:8" x14ac:dyDescent="0.25">
      <c r="A21090" t="s">
        <v>576</v>
      </c>
      <c r="B21090" t="s">
        <v>2260</v>
      </c>
      <c r="C21090" t="s">
        <v>89</v>
      </c>
      <c r="D21090" t="s">
        <v>14946</v>
      </c>
      <c r="E21090" t="s">
        <v>4612</v>
      </c>
      <c r="F21090" t="s">
        <v>89</v>
      </c>
      <c r="G21090" t="s">
        <v>89</v>
      </c>
      <c r="H21090" t="s">
        <v>93</v>
      </c>
    </row>
    <row r="21091" spans="1:8" x14ac:dyDescent="0.25">
      <c r="A21091" t="s">
        <v>576</v>
      </c>
      <c r="B21091" t="s">
        <v>14947</v>
      </c>
      <c r="C21091" t="s">
        <v>89</v>
      </c>
      <c r="D21091" t="s">
        <v>14948</v>
      </c>
      <c r="E21091" t="s">
        <v>4702</v>
      </c>
      <c r="F21091" t="s">
        <v>89</v>
      </c>
      <c r="G21091" t="s">
        <v>89</v>
      </c>
      <c r="H21091" t="s">
        <v>93</v>
      </c>
    </row>
    <row r="21092" spans="1:8" x14ac:dyDescent="0.25">
      <c r="A21092" t="s">
        <v>576</v>
      </c>
      <c r="B21092" t="s">
        <v>1649</v>
      </c>
      <c r="C21092" t="s">
        <v>89</v>
      </c>
      <c r="D21092" t="s">
        <v>14943</v>
      </c>
      <c r="E21092" t="s">
        <v>8808</v>
      </c>
      <c r="F21092" t="s">
        <v>89</v>
      </c>
      <c r="G21092" t="s">
        <v>89</v>
      </c>
      <c r="H21092" t="s">
        <v>93</v>
      </c>
    </row>
    <row r="21093" spans="1:8" x14ac:dyDescent="0.25">
      <c r="A21093" t="s">
        <v>576</v>
      </c>
      <c r="B21093" t="s">
        <v>2258</v>
      </c>
      <c r="C21093" t="s">
        <v>89</v>
      </c>
      <c r="D21093" t="s">
        <v>14945</v>
      </c>
      <c r="E21093" t="s">
        <v>4654</v>
      </c>
      <c r="F21093" t="s">
        <v>89</v>
      </c>
      <c r="G21093" t="s">
        <v>89</v>
      </c>
      <c r="H21093" t="s">
        <v>93</v>
      </c>
    </row>
    <row r="21094" spans="1:8" x14ac:dyDescent="0.25">
      <c r="A21094" t="s">
        <v>576</v>
      </c>
      <c r="B21094" t="s">
        <v>14949</v>
      </c>
      <c r="C21094" t="s">
        <v>89</v>
      </c>
      <c r="D21094" t="s">
        <v>89</v>
      </c>
      <c r="E21094" t="s">
        <v>4656</v>
      </c>
      <c r="F21094" t="s">
        <v>89</v>
      </c>
      <c r="G21094" t="s">
        <v>89</v>
      </c>
      <c r="H21094" t="s">
        <v>93</v>
      </c>
    </row>
    <row r="21095" spans="1:8" x14ac:dyDescent="0.25">
      <c r="A21095" t="s">
        <v>576</v>
      </c>
      <c r="B21095" t="s">
        <v>1198</v>
      </c>
      <c r="C21095" t="s">
        <v>89</v>
      </c>
      <c r="D21095" t="s">
        <v>89</v>
      </c>
      <c r="E21095" t="s">
        <v>4667</v>
      </c>
      <c r="F21095" t="s">
        <v>89</v>
      </c>
      <c r="G21095" t="s">
        <v>89</v>
      </c>
      <c r="H21095" t="s">
        <v>93</v>
      </c>
    </row>
    <row r="21096" spans="1:8" x14ac:dyDescent="0.25">
      <c r="A21096" t="s">
        <v>576</v>
      </c>
      <c r="B21096" t="s">
        <v>1334</v>
      </c>
      <c r="C21096" t="s">
        <v>89</v>
      </c>
      <c r="D21096" t="s">
        <v>89</v>
      </c>
      <c r="E21096" t="s">
        <v>4667</v>
      </c>
      <c r="F21096" t="s">
        <v>89</v>
      </c>
      <c r="G21096" t="s">
        <v>89</v>
      </c>
      <c r="H21096" t="s">
        <v>93</v>
      </c>
    </row>
    <row r="21097" spans="1:8" x14ac:dyDescent="0.25">
      <c r="A21097" t="s">
        <v>576</v>
      </c>
      <c r="B21097" t="s">
        <v>1726</v>
      </c>
      <c r="C21097" t="s">
        <v>89</v>
      </c>
      <c r="D21097" t="s">
        <v>89</v>
      </c>
      <c r="E21097" t="s">
        <v>4667</v>
      </c>
      <c r="F21097" t="s">
        <v>89</v>
      </c>
      <c r="G21097" t="s">
        <v>89</v>
      </c>
      <c r="H21097" t="s">
        <v>93</v>
      </c>
    </row>
    <row r="21098" spans="1:8" x14ac:dyDescent="0.25">
      <c r="A21098" t="s">
        <v>576</v>
      </c>
      <c r="B21098" t="s">
        <v>12220</v>
      </c>
      <c r="C21098" t="s">
        <v>89</v>
      </c>
      <c r="D21098" t="s">
        <v>89</v>
      </c>
      <c r="E21098" t="s">
        <v>4667</v>
      </c>
      <c r="F21098" t="s">
        <v>89</v>
      </c>
      <c r="G21098" t="s">
        <v>89</v>
      </c>
      <c r="H21098" t="s">
        <v>93</v>
      </c>
    </row>
    <row r="21099" spans="1:8" x14ac:dyDescent="0.25">
      <c r="A21099" t="s">
        <v>576</v>
      </c>
      <c r="B21099" t="s">
        <v>2702</v>
      </c>
      <c r="C21099" t="s">
        <v>89</v>
      </c>
      <c r="D21099" t="s">
        <v>89</v>
      </c>
      <c r="E21099" t="s">
        <v>4667</v>
      </c>
      <c r="F21099" t="s">
        <v>89</v>
      </c>
      <c r="G21099" t="s">
        <v>89</v>
      </c>
      <c r="H21099" t="s">
        <v>93</v>
      </c>
    </row>
    <row r="21100" spans="1:8" x14ac:dyDescent="0.25">
      <c r="A21100" t="s">
        <v>576</v>
      </c>
      <c r="B21100" t="s">
        <v>3711</v>
      </c>
      <c r="C21100" t="s">
        <v>89</v>
      </c>
      <c r="D21100" t="s">
        <v>89</v>
      </c>
      <c r="E21100" t="s">
        <v>4667</v>
      </c>
      <c r="F21100" t="s">
        <v>89</v>
      </c>
      <c r="G21100" t="s">
        <v>89</v>
      </c>
      <c r="H21100" t="s">
        <v>93</v>
      </c>
    </row>
    <row r="21101" spans="1:8" x14ac:dyDescent="0.25">
      <c r="A21101" t="s">
        <v>576</v>
      </c>
      <c r="B21101" t="s">
        <v>14950</v>
      </c>
      <c r="C21101" t="s">
        <v>89</v>
      </c>
      <c r="D21101" t="s">
        <v>89</v>
      </c>
      <c r="E21101" t="s">
        <v>10541</v>
      </c>
      <c r="F21101" t="s">
        <v>89</v>
      </c>
      <c r="G21101" t="s">
        <v>89</v>
      </c>
      <c r="H21101" t="s">
        <v>93</v>
      </c>
    </row>
    <row r="21102" spans="1:8" x14ac:dyDescent="0.25">
      <c r="A21102" t="s">
        <v>576</v>
      </c>
      <c r="B21102" t="s">
        <v>1513</v>
      </c>
      <c r="C21102" t="s">
        <v>89</v>
      </c>
      <c r="D21102" t="s">
        <v>89</v>
      </c>
      <c r="E21102" t="s">
        <v>14952</v>
      </c>
      <c r="F21102" t="s">
        <v>89</v>
      </c>
      <c r="G21102" t="s">
        <v>89</v>
      </c>
      <c r="H21102" t="s">
        <v>93</v>
      </c>
    </row>
    <row r="21103" spans="1:8" x14ac:dyDescent="0.25">
      <c r="A21103" t="s">
        <v>576</v>
      </c>
      <c r="B21103" t="s">
        <v>14951</v>
      </c>
      <c r="C21103" t="s">
        <v>89</v>
      </c>
      <c r="D21103" t="s">
        <v>89</v>
      </c>
      <c r="E21103" t="s">
        <v>4712</v>
      </c>
      <c r="F21103" t="s">
        <v>89</v>
      </c>
      <c r="G21103" t="s">
        <v>89</v>
      </c>
      <c r="H21103" t="s">
        <v>93</v>
      </c>
    </row>
    <row r="21104" spans="1:8" x14ac:dyDescent="0.25">
      <c r="A21104" t="s">
        <v>576</v>
      </c>
      <c r="B21104" t="s">
        <v>1128</v>
      </c>
      <c r="C21104" t="s">
        <v>89</v>
      </c>
      <c r="D21104" t="s">
        <v>89</v>
      </c>
      <c r="E21104" t="s">
        <v>4712</v>
      </c>
      <c r="F21104" t="s">
        <v>89</v>
      </c>
      <c r="G21104" t="s">
        <v>89</v>
      </c>
      <c r="H21104" t="s">
        <v>93</v>
      </c>
    </row>
    <row r="21105" spans="1:8" x14ac:dyDescent="0.25">
      <c r="A21105" t="s">
        <v>576</v>
      </c>
      <c r="B21105" t="s">
        <v>1285</v>
      </c>
      <c r="C21105" t="s">
        <v>89</v>
      </c>
      <c r="D21105" t="s">
        <v>89</v>
      </c>
      <c r="E21105" t="s">
        <v>4702</v>
      </c>
      <c r="F21105" t="s">
        <v>89</v>
      </c>
      <c r="G21105" t="s">
        <v>89</v>
      </c>
      <c r="H21105" t="s">
        <v>93</v>
      </c>
    </row>
    <row r="21106" spans="1:8" x14ac:dyDescent="0.25">
      <c r="A21106" t="s">
        <v>576</v>
      </c>
      <c r="B21106" t="s">
        <v>4711</v>
      </c>
      <c r="C21106" t="s">
        <v>89</v>
      </c>
      <c r="D21106" t="s">
        <v>89</v>
      </c>
      <c r="E21106" t="s">
        <v>14952</v>
      </c>
      <c r="F21106" t="s">
        <v>89</v>
      </c>
      <c r="G21106" t="s">
        <v>89</v>
      </c>
      <c r="H21106" t="s">
        <v>93</v>
      </c>
    </row>
    <row r="21107" spans="1:8" x14ac:dyDescent="0.25">
      <c r="A21107" t="s">
        <v>576</v>
      </c>
      <c r="B21107" t="s">
        <v>1232</v>
      </c>
      <c r="C21107" t="s">
        <v>89</v>
      </c>
      <c r="D21107" t="s">
        <v>89</v>
      </c>
      <c r="E21107" t="s">
        <v>4670</v>
      </c>
      <c r="F21107" t="s">
        <v>89</v>
      </c>
      <c r="G21107" t="s">
        <v>89</v>
      </c>
      <c r="H21107" t="s">
        <v>93</v>
      </c>
    </row>
    <row r="21108" spans="1:8" x14ac:dyDescent="0.25">
      <c r="A21108" t="s">
        <v>576</v>
      </c>
      <c r="B21108" t="s">
        <v>1339</v>
      </c>
      <c r="C21108" t="s">
        <v>89</v>
      </c>
      <c r="D21108" t="s">
        <v>89</v>
      </c>
      <c r="E21108" t="s">
        <v>4670</v>
      </c>
      <c r="F21108" t="s">
        <v>89</v>
      </c>
      <c r="G21108" t="s">
        <v>89</v>
      </c>
      <c r="H21108" t="s">
        <v>93</v>
      </c>
    </row>
    <row r="21109" spans="1:8" x14ac:dyDescent="0.25">
      <c r="A21109" t="s">
        <v>576</v>
      </c>
      <c r="B21109" t="s">
        <v>1730</v>
      </c>
      <c r="C21109" t="s">
        <v>89</v>
      </c>
      <c r="D21109" t="s">
        <v>89</v>
      </c>
      <c r="E21109" t="s">
        <v>4670</v>
      </c>
      <c r="F21109" t="s">
        <v>89</v>
      </c>
      <c r="G21109" t="s">
        <v>89</v>
      </c>
      <c r="H21109" t="s">
        <v>93</v>
      </c>
    </row>
    <row r="21110" spans="1:8" x14ac:dyDescent="0.25">
      <c r="A21110" t="s">
        <v>576</v>
      </c>
      <c r="B21110" t="s">
        <v>12222</v>
      </c>
      <c r="C21110" t="s">
        <v>89</v>
      </c>
      <c r="D21110" t="s">
        <v>89</v>
      </c>
      <c r="E21110" t="s">
        <v>4670</v>
      </c>
      <c r="F21110" t="s">
        <v>89</v>
      </c>
      <c r="G21110" t="s">
        <v>89</v>
      </c>
      <c r="H21110" t="s">
        <v>93</v>
      </c>
    </row>
    <row r="21111" spans="1:8" x14ac:dyDescent="0.25">
      <c r="A21111" t="s">
        <v>576</v>
      </c>
      <c r="B21111" t="s">
        <v>14972</v>
      </c>
      <c r="C21111" t="s">
        <v>89</v>
      </c>
      <c r="D21111" t="s">
        <v>89</v>
      </c>
      <c r="E21111" t="s">
        <v>4670</v>
      </c>
      <c r="F21111" t="s">
        <v>89</v>
      </c>
      <c r="G21111" t="s">
        <v>89</v>
      </c>
      <c r="H21111" t="s">
        <v>93</v>
      </c>
    </row>
    <row r="21112" spans="1:8" x14ac:dyDescent="0.25">
      <c r="A21112" t="s">
        <v>576</v>
      </c>
      <c r="B21112" t="s">
        <v>14973</v>
      </c>
      <c r="C21112" t="s">
        <v>89</v>
      </c>
      <c r="D21112" t="s">
        <v>89</v>
      </c>
      <c r="E21112" t="s">
        <v>4670</v>
      </c>
      <c r="F21112" t="s">
        <v>89</v>
      </c>
      <c r="G21112" t="s">
        <v>89</v>
      </c>
      <c r="H21112" t="s">
        <v>93</v>
      </c>
    </row>
    <row r="21113" spans="1:8" x14ac:dyDescent="0.25">
      <c r="A21113" t="s">
        <v>576</v>
      </c>
      <c r="B21113" t="s">
        <v>14953</v>
      </c>
      <c r="C21113" t="s">
        <v>89</v>
      </c>
      <c r="D21113" t="s">
        <v>89</v>
      </c>
      <c r="E21113" t="s">
        <v>1504</v>
      </c>
      <c r="F21113" t="s">
        <v>89</v>
      </c>
      <c r="G21113" t="s">
        <v>89</v>
      </c>
      <c r="H21113" t="s">
        <v>93</v>
      </c>
    </row>
    <row r="21114" spans="1:8" x14ac:dyDescent="0.25">
      <c r="A21114" t="s">
        <v>576</v>
      </c>
      <c r="B21114" t="s">
        <v>1138</v>
      </c>
      <c r="C21114" t="s">
        <v>89</v>
      </c>
      <c r="D21114" t="s">
        <v>89</v>
      </c>
      <c r="E21114" t="s">
        <v>1139</v>
      </c>
      <c r="F21114" t="s">
        <v>89</v>
      </c>
      <c r="G21114" t="s">
        <v>89</v>
      </c>
      <c r="H21114" t="s">
        <v>93</v>
      </c>
    </row>
    <row r="21115" spans="1:8" x14ac:dyDescent="0.25">
      <c r="A21115" t="s">
        <v>577</v>
      </c>
      <c r="B21115" t="s">
        <v>14974</v>
      </c>
      <c r="C21115" t="s">
        <v>89</v>
      </c>
      <c r="D21115" t="s">
        <v>14975</v>
      </c>
      <c r="E21115" t="s">
        <v>1121</v>
      </c>
      <c r="F21115" t="s">
        <v>89</v>
      </c>
      <c r="G21115" t="s">
        <v>89</v>
      </c>
      <c r="H21115" t="s">
        <v>93</v>
      </c>
    </row>
    <row r="21116" spans="1:8" x14ac:dyDescent="0.25">
      <c r="A21116" t="s">
        <v>577</v>
      </c>
      <c r="B21116" t="s">
        <v>14976</v>
      </c>
      <c r="C21116" t="s">
        <v>89</v>
      </c>
      <c r="D21116" t="s">
        <v>14977</v>
      </c>
      <c r="E21116" t="s">
        <v>1395</v>
      </c>
      <c r="F21116" t="s">
        <v>89</v>
      </c>
      <c r="G21116" t="s">
        <v>89</v>
      </c>
      <c r="H21116" t="s">
        <v>93</v>
      </c>
    </row>
    <row r="21117" spans="1:8" x14ac:dyDescent="0.25">
      <c r="A21117" t="s">
        <v>577</v>
      </c>
      <c r="B21117" t="s">
        <v>2258</v>
      </c>
      <c r="C21117" t="s">
        <v>89</v>
      </c>
      <c r="D21117" t="s">
        <v>89</v>
      </c>
      <c r="E21117" t="s">
        <v>1153</v>
      </c>
      <c r="F21117" t="s">
        <v>89</v>
      </c>
      <c r="G21117" t="s">
        <v>89</v>
      </c>
      <c r="H21117" t="s">
        <v>93</v>
      </c>
    </row>
    <row r="21118" spans="1:8" x14ac:dyDescent="0.25">
      <c r="A21118" t="s">
        <v>577</v>
      </c>
      <c r="B21118" t="s">
        <v>14978</v>
      </c>
      <c r="C21118" t="s">
        <v>89</v>
      </c>
      <c r="D21118" t="s">
        <v>14979</v>
      </c>
      <c r="E21118" t="s">
        <v>3014</v>
      </c>
      <c r="F21118" t="s">
        <v>89</v>
      </c>
      <c r="G21118" t="s">
        <v>89</v>
      </c>
      <c r="H21118" t="s">
        <v>93</v>
      </c>
    </row>
    <row r="21119" spans="1:8" x14ac:dyDescent="0.25">
      <c r="A21119" t="s">
        <v>577</v>
      </c>
      <c r="B21119" t="s">
        <v>2397</v>
      </c>
      <c r="C21119" t="s">
        <v>89</v>
      </c>
      <c r="D21119" t="s">
        <v>89</v>
      </c>
      <c r="E21119" t="s">
        <v>1113</v>
      </c>
      <c r="F21119" t="s">
        <v>89</v>
      </c>
      <c r="G21119" t="s">
        <v>89</v>
      </c>
      <c r="H21119" t="s">
        <v>93</v>
      </c>
    </row>
    <row r="21120" spans="1:8" x14ac:dyDescent="0.25">
      <c r="A21120" t="s">
        <v>577</v>
      </c>
      <c r="B21120" t="s">
        <v>7708</v>
      </c>
      <c r="C21120" t="s">
        <v>89</v>
      </c>
      <c r="D21120" t="s">
        <v>14980</v>
      </c>
      <c r="E21120" t="s">
        <v>1349</v>
      </c>
      <c r="F21120" t="s">
        <v>89</v>
      </c>
      <c r="G21120" t="s">
        <v>89</v>
      </c>
      <c r="H21120" t="s">
        <v>93</v>
      </c>
    </row>
    <row r="21121" spans="1:8" x14ac:dyDescent="0.25">
      <c r="A21121" t="s">
        <v>577</v>
      </c>
      <c r="B21121" t="s">
        <v>14981</v>
      </c>
      <c r="C21121" t="s">
        <v>89</v>
      </c>
      <c r="D21121" t="s">
        <v>14982</v>
      </c>
      <c r="E21121" t="s">
        <v>13868</v>
      </c>
      <c r="F21121" t="s">
        <v>89</v>
      </c>
      <c r="G21121" t="s">
        <v>89</v>
      </c>
      <c r="H21121" t="s">
        <v>93</v>
      </c>
    </row>
    <row r="21122" spans="1:8" x14ac:dyDescent="0.25">
      <c r="A21122" t="s">
        <v>577</v>
      </c>
      <c r="B21122" t="s">
        <v>14983</v>
      </c>
      <c r="C21122" t="s">
        <v>89</v>
      </c>
      <c r="D21122" t="s">
        <v>14984</v>
      </c>
      <c r="E21122" t="s">
        <v>13282</v>
      </c>
      <c r="F21122" t="s">
        <v>89</v>
      </c>
      <c r="G21122" t="s">
        <v>89</v>
      </c>
      <c r="H21122" t="s">
        <v>93</v>
      </c>
    </row>
    <row r="21123" spans="1:8" x14ac:dyDescent="0.25">
      <c r="A21123" t="s">
        <v>577</v>
      </c>
      <c r="B21123" t="s">
        <v>14985</v>
      </c>
      <c r="C21123" t="s">
        <v>89</v>
      </c>
      <c r="D21123" t="s">
        <v>14986</v>
      </c>
      <c r="E21123" t="s">
        <v>1164</v>
      </c>
      <c r="F21123" t="s">
        <v>89</v>
      </c>
      <c r="G21123" t="s">
        <v>89</v>
      </c>
      <c r="H21123" t="s">
        <v>93</v>
      </c>
    </row>
    <row r="21124" spans="1:8" x14ac:dyDescent="0.25">
      <c r="A21124" t="s">
        <v>577</v>
      </c>
      <c r="B21124" t="s">
        <v>14987</v>
      </c>
      <c r="C21124" t="s">
        <v>89</v>
      </c>
      <c r="D21124" t="s">
        <v>14988</v>
      </c>
      <c r="E21124" t="s">
        <v>1258</v>
      </c>
      <c r="F21124" t="s">
        <v>89</v>
      </c>
      <c r="G21124" t="s">
        <v>89</v>
      </c>
      <c r="H21124" t="s">
        <v>93</v>
      </c>
    </row>
    <row r="21125" spans="1:8" x14ac:dyDescent="0.25">
      <c r="A21125" t="s">
        <v>577</v>
      </c>
      <c r="B21125" t="s">
        <v>14976</v>
      </c>
      <c r="C21125" t="s">
        <v>89</v>
      </c>
      <c r="D21125" t="s">
        <v>14977</v>
      </c>
      <c r="E21125" t="s">
        <v>1395</v>
      </c>
      <c r="F21125" t="s">
        <v>89</v>
      </c>
      <c r="G21125" t="s">
        <v>89</v>
      </c>
      <c r="H21125" t="s">
        <v>93</v>
      </c>
    </row>
    <row r="21126" spans="1:8" x14ac:dyDescent="0.25">
      <c r="A21126" t="s">
        <v>577</v>
      </c>
      <c r="B21126" t="s">
        <v>14974</v>
      </c>
      <c r="C21126" t="s">
        <v>89</v>
      </c>
      <c r="D21126" t="s">
        <v>14975</v>
      </c>
      <c r="E21126" t="s">
        <v>1121</v>
      </c>
      <c r="F21126" t="s">
        <v>89</v>
      </c>
      <c r="G21126" t="s">
        <v>89</v>
      </c>
      <c r="H21126" t="s">
        <v>93</v>
      </c>
    </row>
    <row r="21127" spans="1:8" x14ac:dyDescent="0.25">
      <c r="A21127" t="s">
        <v>577</v>
      </c>
      <c r="B21127" t="s">
        <v>14978</v>
      </c>
      <c r="C21127" t="s">
        <v>89</v>
      </c>
      <c r="D21127" t="s">
        <v>14979</v>
      </c>
      <c r="E21127" t="s">
        <v>3014</v>
      </c>
      <c r="F21127" t="s">
        <v>89</v>
      </c>
      <c r="G21127" t="s">
        <v>89</v>
      </c>
      <c r="H21127" t="s">
        <v>93</v>
      </c>
    </row>
    <row r="21128" spans="1:8" x14ac:dyDescent="0.25">
      <c r="A21128" t="s">
        <v>577</v>
      </c>
      <c r="B21128" t="s">
        <v>1112</v>
      </c>
      <c r="C21128" t="s">
        <v>89</v>
      </c>
      <c r="D21128" t="s">
        <v>89</v>
      </c>
      <c r="E21128" t="s">
        <v>1235</v>
      </c>
      <c r="F21128" t="s">
        <v>89</v>
      </c>
      <c r="G21128" t="s">
        <v>89</v>
      </c>
      <c r="H21128" t="s">
        <v>93</v>
      </c>
    </row>
    <row r="21129" spans="1:8" x14ac:dyDescent="0.25">
      <c r="A21129" t="s">
        <v>577</v>
      </c>
      <c r="B21129" t="s">
        <v>2511</v>
      </c>
      <c r="C21129" t="s">
        <v>89</v>
      </c>
      <c r="D21129" t="s">
        <v>89</v>
      </c>
      <c r="E21129" t="s">
        <v>1235</v>
      </c>
      <c r="F21129" t="s">
        <v>89</v>
      </c>
      <c r="G21129" t="s">
        <v>89</v>
      </c>
      <c r="H21129" t="s">
        <v>93</v>
      </c>
    </row>
    <row r="21130" spans="1:8" x14ac:dyDescent="0.25">
      <c r="A21130" t="s">
        <v>577</v>
      </c>
      <c r="B21130" t="s">
        <v>14989</v>
      </c>
      <c r="C21130" t="s">
        <v>89</v>
      </c>
      <c r="D21130" t="s">
        <v>14990</v>
      </c>
      <c r="E21130" t="s">
        <v>4663</v>
      </c>
      <c r="F21130" t="s">
        <v>89</v>
      </c>
      <c r="G21130" t="s">
        <v>89</v>
      </c>
      <c r="H21130" t="s">
        <v>93</v>
      </c>
    </row>
    <row r="21131" spans="1:8" x14ac:dyDescent="0.25">
      <c r="A21131" t="s">
        <v>577</v>
      </c>
      <c r="B21131" t="s">
        <v>14991</v>
      </c>
      <c r="C21131" t="s">
        <v>89</v>
      </c>
      <c r="D21131" t="s">
        <v>89</v>
      </c>
      <c r="E21131" t="s">
        <v>1115</v>
      </c>
      <c r="F21131" t="s">
        <v>89</v>
      </c>
      <c r="G21131" t="s">
        <v>89</v>
      </c>
      <c r="H21131" t="s">
        <v>93</v>
      </c>
    </row>
    <row r="21132" spans="1:8" x14ac:dyDescent="0.25">
      <c r="A21132" t="s">
        <v>577</v>
      </c>
      <c r="B21132" t="s">
        <v>14992</v>
      </c>
      <c r="C21132" t="s">
        <v>89</v>
      </c>
      <c r="D21132" t="s">
        <v>89</v>
      </c>
      <c r="E21132" t="s">
        <v>1115</v>
      </c>
      <c r="F21132" t="s">
        <v>89</v>
      </c>
      <c r="G21132" t="s">
        <v>89</v>
      </c>
      <c r="H21132" t="s">
        <v>93</v>
      </c>
    </row>
    <row r="21133" spans="1:8" x14ac:dyDescent="0.25">
      <c r="A21133" t="s">
        <v>577</v>
      </c>
      <c r="B21133" t="s">
        <v>14993</v>
      </c>
      <c r="C21133" t="s">
        <v>89</v>
      </c>
      <c r="D21133" t="s">
        <v>14994</v>
      </c>
      <c r="E21133" t="s">
        <v>1113</v>
      </c>
      <c r="F21133" t="s">
        <v>89</v>
      </c>
      <c r="G21133" t="s">
        <v>89</v>
      </c>
      <c r="H21133" t="s">
        <v>93</v>
      </c>
    </row>
    <row r="21134" spans="1:8" x14ac:dyDescent="0.25">
      <c r="A21134" t="s">
        <v>577</v>
      </c>
      <c r="B21134" t="s">
        <v>14995</v>
      </c>
      <c r="C21134" t="s">
        <v>89</v>
      </c>
      <c r="D21134" t="s">
        <v>14996</v>
      </c>
      <c r="E21134" t="s">
        <v>1115</v>
      </c>
      <c r="F21134" t="s">
        <v>89</v>
      </c>
      <c r="G21134" t="s">
        <v>89</v>
      </c>
      <c r="H21134" t="s">
        <v>93</v>
      </c>
    </row>
    <row r="21135" spans="1:8" x14ac:dyDescent="0.25">
      <c r="A21135" t="s">
        <v>577</v>
      </c>
      <c r="B21135" t="s">
        <v>1098</v>
      </c>
      <c r="C21135" t="s">
        <v>89</v>
      </c>
      <c r="D21135" t="s">
        <v>14997</v>
      </c>
      <c r="E21135" t="s">
        <v>1119</v>
      </c>
      <c r="F21135" t="s">
        <v>89</v>
      </c>
      <c r="G21135" t="s">
        <v>89</v>
      </c>
      <c r="H21135" t="s">
        <v>93</v>
      </c>
    </row>
    <row r="21136" spans="1:8" x14ac:dyDescent="0.25">
      <c r="A21136" t="s">
        <v>577</v>
      </c>
      <c r="B21136" t="s">
        <v>1114</v>
      </c>
      <c r="C21136" t="s">
        <v>89</v>
      </c>
      <c r="D21136" t="s">
        <v>89</v>
      </c>
      <c r="E21136" t="s">
        <v>1272</v>
      </c>
      <c r="F21136" t="s">
        <v>89</v>
      </c>
      <c r="G21136" t="s">
        <v>89</v>
      </c>
      <c r="H21136" t="s">
        <v>93</v>
      </c>
    </row>
    <row r="21137" spans="1:8" x14ac:dyDescent="0.25">
      <c r="A21137" t="s">
        <v>577</v>
      </c>
      <c r="B21137" t="s">
        <v>5573</v>
      </c>
      <c r="C21137" t="s">
        <v>89</v>
      </c>
      <c r="D21137" t="s">
        <v>89</v>
      </c>
      <c r="E21137" t="s">
        <v>1235</v>
      </c>
      <c r="F21137" t="s">
        <v>89</v>
      </c>
      <c r="G21137" t="s">
        <v>89</v>
      </c>
      <c r="H21137" t="s">
        <v>93</v>
      </c>
    </row>
    <row r="21138" spans="1:8" x14ac:dyDescent="0.25">
      <c r="A21138" t="s">
        <v>577</v>
      </c>
      <c r="B21138" t="s">
        <v>1305</v>
      </c>
      <c r="C21138" t="s">
        <v>89</v>
      </c>
      <c r="D21138" t="s">
        <v>89</v>
      </c>
      <c r="E21138" t="s">
        <v>1235</v>
      </c>
      <c r="F21138" t="s">
        <v>89</v>
      </c>
      <c r="G21138" t="s">
        <v>89</v>
      </c>
      <c r="H21138" t="s">
        <v>93</v>
      </c>
    </row>
    <row r="21139" spans="1:8" x14ac:dyDescent="0.25">
      <c r="A21139" t="s">
        <v>577</v>
      </c>
      <c r="B21139" t="s">
        <v>2397</v>
      </c>
      <c r="C21139" t="s">
        <v>89</v>
      </c>
      <c r="D21139" t="s">
        <v>89</v>
      </c>
      <c r="E21139" t="s">
        <v>1113</v>
      </c>
      <c r="F21139" t="s">
        <v>89</v>
      </c>
      <c r="G21139" t="s">
        <v>89</v>
      </c>
      <c r="H21139" t="s">
        <v>93</v>
      </c>
    </row>
    <row r="21140" spans="1:8" x14ac:dyDescent="0.25">
      <c r="A21140" t="s">
        <v>577</v>
      </c>
      <c r="B21140" t="s">
        <v>14998</v>
      </c>
      <c r="C21140" t="s">
        <v>89</v>
      </c>
      <c r="D21140" t="s">
        <v>89</v>
      </c>
      <c r="E21140" t="s">
        <v>1115</v>
      </c>
      <c r="F21140" t="s">
        <v>89</v>
      </c>
      <c r="G21140" t="s">
        <v>89</v>
      </c>
      <c r="H21140" t="s">
        <v>93</v>
      </c>
    </row>
    <row r="21141" spans="1:8" x14ac:dyDescent="0.25">
      <c r="A21141" t="s">
        <v>577</v>
      </c>
      <c r="B21141" t="s">
        <v>14999</v>
      </c>
      <c r="C21141" t="s">
        <v>89</v>
      </c>
      <c r="D21141" t="s">
        <v>89</v>
      </c>
      <c r="E21141" t="s">
        <v>4663</v>
      </c>
      <c r="F21141" t="s">
        <v>89</v>
      </c>
      <c r="G21141" t="s">
        <v>89</v>
      </c>
      <c r="H21141" t="s">
        <v>93</v>
      </c>
    </row>
    <row r="21142" spans="1:8" x14ac:dyDescent="0.25">
      <c r="A21142" t="s">
        <v>577</v>
      </c>
      <c r="B21142" t="s">
        <v>15000</v>
      </c>
      <c r="C21142" t="s">
        <v>89</v>
      </c>
      <c r="D21142" t="s">
        <v>15001</v>
      </c>
      <c r="E21142" t="s">
        <v>1100</v>
      </c>
      <c r="F21142" t="s">
        <v>89</v>
      </c>
      <c r="G21142" t="s">
        <v>89</v>
      </c>
      <c r="H21142" t="s">
        <v>93</v>
      </c>
    </row>
    <row r="21143" spans="1:8" x14ac:dyDescent="0.25">
      <c r="A21143" t="s">
        <v>577</v>
      </c>
      <c r="B21143" t="s">
        <v>1290</v>
      </c>
      <c r="C21143" t="s">
        <v>89</v>
      </c>
      <c r="D21143" t="s">
        <v>15002</v>
      </c>
      <c r="E21143" t="s">
        <v>1119</v>
      </c>
      <c r="F21143" t="s">
        <v>89</v>
      </c>
      <c r="G21143" t="s">
        <v>89</v>
      </c>
      <c r="H21143" t="s">
        <v>93</v>
      </c>
    </row>
    <row r="21144" spans="1:8" x14ac:dyDescent="0.25">
      <c r="A21144" t="s">
        <v>577</v>
      </c>
      <c r="B21144" t="s">
        <v>1714</v>
      </c>
      <c r="C21144" t="s">
        <v>89</v>
      </c>
      <c r="D21144" t="s">
        <v>15003</v>
      </c>
      <c r="E21144" t="s">
        <v>1194</v>
      </c>
      <c r="F21144" t="s">
        <v>89</v>
      </c>
      <c r="G21144" t="s">
        <v>89</v>
      </c>
      <c r="H21144" t="s">
        <v>93</v>
      </c>
    </row>
    <row r="21145" spans="1:8" x14ac:dyDescent="0.25">
      <c r="A21145" t="s">
        <v>577</v>
      </c>
      <c r="B21145" t="s">
        <v>1325</v>
      </c>
      <c r="C21145" t="s">
        <v>89</v>
      </c>
      <c r="D21145" t="s">
        <v>15003</v>
      </c>
      <c r="E21145" t="s">
        <v>1205</v>
      </c>
      <c r="F21145" t="s">
        <v>89</v>
      </c>
      <c r="G21145" t="s">
        <v>89</v>
      </c>
      <c r="H21145" t="s">
        <v>93</v>
      </c>
    </row>
    <row r="21146" spans="1:8" x14ac:dyDescent="0.25">
      <c r="A21146" t="s">
        <v>577</v>
      </c>
      <c r="B21146" t="s">
        <v>15004</v>
      </c>
      <c r="C21146" t="s">
        <v>89</v>
      </c>
      <c r="D21146" t="s">
        <v>89</v>
      </c>
      <c r="E21146" t="s">
        <v>1278</v>
      </c>
      <c r="F21146" t="s">
        <v>89</v>
      </c>
      <c r="G21146" t="s">
        <v>89</v>
      </c>
      <c r="H21146" t="s">
        <v>93</v>
      </c>
    </row>
    <row r="21147" spans="1:8" x14ac:dyDescent="0.25">
      <c r="A21147" t="s">
        <v>577</v>
      </c>
      <c r="B21147" t="s">
        <v>15005</v>
      </c>
      <c r="C21147" t="s">
        <v>89</v>
      </c>
      <c r="D21147" t="s">
        <v>15006</v>
      </c>
      <c r="E21147" t="s">
        <v>1105</v>
      </c>
      <c r="F21147" t="s">
        <v>89</v>
      </c>
      <c r="G21147" t="s">
        <v>89</v>
      </c>
      <c r="H21147" t="s">
        <v>93</v>
      </c>
    </row>
    <row r="21148" spans="1:8" x14ac:dyDescent="0.25">
      <c r="A21148" t="s">
        <v>577</v>
      </c>
      <c r="B21148" t="s">
        <v>15007</v>
      </c>
      <c r="C21148" t="s">
        <v>89</v>
      </c>
      <c r="D21148" t="s">
        <v>15008</v>
      </c>
      <c r="E21148" t="s">
        <v>1194</v>
      </c>
      <c r="F21148" t="s">
        <v>89</v>
      </c>
      <c r="G21148" t="s">
        <v>89</v>
      </c>
      <c r="H21148" t="s">
        <v>93</v>
      </c>
    </row>
    <row r="21149" spans="1:8" x14ac:dyDescent="0.25">
      <c r="A21149" t="s">
        <v>577</v>
      </c>
      <c r="B21149" t="s">
        <v>15009</v>
      </c>
      <c r="C21149" t="s">
        <v>89</v>
      </c>
      <c r="D21149" t="s">
        <v>15010</v>
      </c>
      <c r="E21149" t="s">
        <v>1153</v>
      </c>
      <c r="F21149" t="s">
        <v>89</v>
      </c>
      <c r="G21149" t="s">
        <v>89</v>
      </c>
      <c r="H21149" t="s">
        <v>93</v>
      </c>
    </row>
    <row r="21150" spans="1:8" x14ac:dyDescent="0.25">
      <c r="A21150" t="s">
        <v>577</v>
      </c>
      <c r="B21150" t="s">
        <v>15011</v>
      </c>
      <c r="C21150" t="s">
        <v>89</v>
      </c>
      <c r="D21150" t="s">
        <v>15012</v>
      </c>
      <c r="E21150" t="s">
        <v>1094</v>
      </c>
      <c r="F21150" t="s">
        <v>89</v>
      </c>
      <c r="G21150" t="s">
        <v>89</v>
      </c>
      <c r="H21150" t="s">
        <v>93</v>
      </c>
    </row>
    <row r="21151" spans="1:8" x14ac:dyDescent="0.25">
      <c r="A21151" t="s">
        <v>577</v>
      </c>
      <c r="B21151" t="s">
        <v>15013</v>
      </c>
      <c r="C21151" t="s">
        <v>89</v>
      </c>
      <c r="D21151" t="s">
        <v>15014</v>
      </c>
      <c r="E21151" t="s">
        <v>1094</v>
      </c>
      <c r="F21151" t="s">
        <v>89</v>
      </c>
      <c r="G21151" t="s">
        <v>89</v>
      </c>
      <c r="H21151" t="s">
        <v>93</v>
      </c>
    </row>
    <row r="21152" spans="1:8" x14ac:dyDescent="0.25">
      <c r="A21152" t="s">
        <v>577</v>
      </c>
      <c r="B21152" t="s">
        <v>15015</v>
      </c>
      <c r="C21152" t="s">
        <v>89</v>
      </c>
      <c r="D21152" t="s">
        <v>15006</v>
      </c>
      <c r="E21152" t="s">
        <v>1205</v>
      </c>
      <c r="F21152" t="s">
        <v>89</v>
      </c>
      <c r="G21152" t="s">
        <v>89</v>
      </c>
      <c r="H21152" t="s">
        <v>93</v>
      </c>
    </row>
    <row r="21153" spans="1:8" x14ac:dyDescent="0.25">
      <c r="A21153" t="s">
        <v>577</v>
      </c>
      <c r="B21153" t="s">
        <v>15016</v>
      </c>
      <c r="C21153" t="s">
        <v>89</v>
      </c>
      <c r="D21153" t="s">
        <v>15008</v>
      </c>
      <c r="E21153" t="s">
        <v>1094</v>
      </c>
      <c r="F21153" t="s">
        <v>89</v>
      </c>
      <c r="G21153" t="s">
        <v>89</v>
      </c>
      <c r="H21153" t="s">
        <v>93</v>
      </c>
    </row>
    <row r="21154" spans="1:8" x14ac:dyDescent="0.25">
      <c r="A21154" t="s">
        <v>577</v>
      </c>
      <c r="B21154" t="s">
        <v>12298</v>
      </c>
      <c r="C21154" t="s">
        <v>89</v>
      </c>
      <c r="D21154" t="s">
        <v>15010</v>
      </c>
      <c r="E21154" t="s">
        <v>1524</v>
      </c>
      <c r="F21154" t="s">
        <v>89</v>
      </c>
      <c r="G21154" t="s">
        <v>89</v>
      </c>
      <c r="H21154" t="s">
        <v>93</v>
      </c>
    </row>
    <row r="21155" spans="1:8" x14ac:dyDescent="0.25">
      <c r="A21155" t="s">
        <v>577</v>
      </c>
      <c r="B21155" t="s">
        <v>12302</v>
      </c>
      <c r="C21155" t="s">
        <v>89</v>
      </c>
      <c r="D21155" t="s">
        <v>15012</v>
      </c>
      <c r="E21155" t="s">
        <v>1485</v>
      </c>
      <c r="F21155" t="s">
        <v>89</v>
      </c>
      <c r="G21155" t="s">
        <v>89</v>
      </c>
      <c r="H21155" t="s">
        <v>93</v>
      </c>
    </row>
    <row r="21156" spans="1:8" x14ac:dyDescent="0.25">
      <c r="A21156" t="s">
        <v>577</v>
      </c>
      <c r="B21156" t="s">
        <v>15017</v>
      </c>
      <c r="C21156" t="s">
        <v>89</v>
      </c>
      <c r="D21156" t="s">
        <v>15014</v>
      </c>
      <c r="E21156" t="s">
        <v>1485</v>
      </c>
      <c r="F21156" t="s">
        <v>89</v>
      </c>
      <c r="G21156" t="s">
        <v>89</v>
      </c>
      <c r="H21156" t="s">
        <v>93</v>
      </c>
    </row>
    <row r="21157" spans="1:8" x14ac:dyDescent="0.25">
      <c r="A21157" t="s">
        <v>577</v>
      </c>
      <c r="B21157" t="s">
        <v>15018</v>
      </c>
      <c r="C21157" t="s">
        <v>89</v>
      </c>
      <c r="D21157" t="s">
        <v>15006</v>
      </c>
      <c r="E21157" t="s">
        <v>1094</v>
      </c>
      <c r="F21157" t="s">
        <v>89</v>
      </c>
      <c r="G21157" t="s">
        <v>89</v>
      </c>
      <c r="H21157" t="s">
        <v>93</v>
      </c>
    </row>
    <row r="21158" spans="1:8" x14ac:dyDescent="0.25">
      <c r="A21158" t="s">
        <v>577</v>
      </c>
      <c r="B21158" t="s">
        <v>15019</v>
      </c>
      <c r="C21158" t="s">
        <v>89</v>
      </c>
      <c r="D21158" t="s">
        <v>15008</v>
      </c>
      <c r="E21158" t="s">
        <v>1258</v>
      </c>
      <c r="F21158" t="s">
        <v>89</v>
      </c>
      <c r="G21158" t="s">
        <v>89</v>
      </c>
      <c r="H21158" t="s">
        <v>93</v>
      </c>
    </row>
    <row r="21159" spans="1:8" x14ac:dyDescent="0.25">
      <c r="A21159" t="s">
        <v>577</v>
      </c>
      <c r="B21159" t="s">
        <v>12319</v>
      </c>
      <c r="C21159" t="s">
        <v>89</v>
      </c>
      <c r="D21159" t="s">
        <v>15010</v>
      </c>
      <c r="E21159" t="s">
        <v>1395</v>
      </c>
      <c r="F21159" t="s">
        <v>89</v>
      </c>
      <c r="G21159" t="s">
        <v>89</v>
      </c>
      <c r="H21159" t="s">
        <v>93</v>
      </c>
    </row>
    <row r="21160" spans="1:8" x14ac:dyDescent="0.25">
      <c r="A21160" t="s">
        <v>577</v>
      </c>
      <c r="B21160" t="s">
        <v>12321</v>
      </c>
      <c r="C21160" t="s">
        <v>89</v>
      </c>
      <c r="D21160" t="s">
        <v>15012</v>
      </c>
      <c r="E21160" t="s">
        <v>1349</v>
      </c>
      <c r="F21160" t="s">
        <v>89</v>
      </c>
      <c r="G21160" t="s">
        <v>89</v>
      </c>
      <c r="H21160" t="s">
        <v>93</v>
      </c>
    </row>
    <row r="21161" spans="1:8" x14ac:dyDescent="0.25">
      <c r="A21161" t="s">
        <v>577</v>
      </c>
      <c r="B21161" t="s">
        <v>15020</v>
      </c>
      <c r="C21161" t="s">
        <v>89</v>
      </c>
      <c r="D21161" t="s">
        <v>15014</v>
      </c>
      <c r="E21161" t="s">
        <v>1349</v>
      </c>
      <c r="F21161" t="s">
        <v>89</v>
      </c>
      <c r="G21161" t="s">
        <v>89</v>
      </c>
      <c r="H21161" t="s">
        <v>93</v>
      </c>
    </row>
    <row r="21162" spans="1:8" x14ac:dyDescent="0.25">
      <c r="A21162" t="s">
        <v>577</v>
      </c>
      <c r="B21162" t="s">
        <v>15021</v>
      </c>
      <c r="C21162" t="s">
        <v>89</v>
      </c>
      <c r="D21162" t="s">
        <v>15006</v>
      </c>
      <c r="E21162" t="s">
        <v>1180</v>
      </c>
      <c r="F21162" t="s">
        <v>89</v>
      </c>
      <c r="G21162" t="s">
        <v>89</v>
      </c>
      <c r="H21162" t="s">
        <v>93</v>
      </c>
    </row>
    <row r="21163" spans="1:8" x14ac:dyDescent="0.25">
      <c r="A21163" t="s">
        <v>577</v>
      </c>
      <c r="B21163" t="s">
        <v>15022</v>
      </c>
      <c r="C21163" t="s">
        <v>89</v>
      </c>
      <c r="D21163" t="s">
        <v>15008</v>
      </c>
      <c r="E21163" t="s">
        <v>1166</v>
      </c>
      <c r="F21163" t="s">
        <v>89</v>
      </c>
      <c r="G21163" t="s">
        <v>89</v>
      </c>
      <c r="H21163" t="s">
        <v>93</v>
      </c>
    </row>
    <row r="21164" spans="1:8" x14ac:dyDescent="0.25">
      <c r="A21164" t="s">
        <v>577</v>
      </c>
      <c r="B21164" t="s">
        <v>12333</v>
      </c>
      <c r="C21164" t="s">
        <v>89</v>
      </c>
      <c r="D21164" t="s">
        <v>15010</v>
      </c>
      <c r="E21164" t="s">
        <v>1496</v>
      </c>
      <c r="F21164" t="s">
        <v>89</v>
      </c>
      <c r="G21164" t="s">
        <v>89</v>
      </c>
      <c r="H21164" t="s">
        <v>93</v>
      </c>
    </row>
    <row r="21165" spans="1:8" x14ac:dyDescent="0.25">
      <c r="A21165" t="s">
        <v>577</v>
      </c>
      <c r="B21165" t="s">
        <v>12335</v>
      </c>
      <c r="C21165" t="s">
        <v>89</v>
      </c>
      <c r="D21165" t="s">
        <v>15012</v>
      </c>
      <c r="E21165" t="s">
        <v>2925</v>
      </c>
      <c r="F21165" t="s">
        <v>89</v>
      </c>
      <c r="G21165" t="s">
        <v>89</v>
      </c>
      <c r="H21165" t="s">
        <v>93</v>
      </c>
    </row>
    <row r="21166" spans="1:8" x14ac:dyDescent="0.25">
      <c r="A21166" t="s">
        <v>577</v>
      </c>
      <c r="B21166" t="s">
        <v>15023</v>
      </c>
      <c r="C21166" t="s">
        <v>89</v>
      </c>
      <c r="D21166" t="s">
        <v>15014</v>
      </c>
      <c r="E21166" t="s">
        <v>2925</v>
      </c>
      <c r="F21166" t="s">
        <v>89</v>
      </c>
      <c r="G21166" t="s">
        <v>89</v>
      </c>
      <c r="H21166" t="s">
        <v>93</v>
      </c>
    </row>
    <row r="21167" spans="1:8" x14ac:dyDescent="0.25">
      <c r="A21167" t="s">
        <v>577</v>
      </c>
      <c r="B21167" t="s">
        <v>15024</v>
      </c>
      <c r="C21167" t="s">
        <v>89</v>
      </c>
      <c r="D21167" t="s">
        <v>15006</v>
      </c>
      <c r="E21167" t="s">
        <v>1744</v>
      </c>
      <c r="F21167" t="s">
        <v>89</v>
      </c>
      <c r="G21167" t="s">
        <v>89</v>
      </c>
      <c r="H21167" t="s">
        <v>93</v>
      </c>
    </row>
    <row r="21168" spans="1:8" x14ac:dyDescent="0.25">
      <c r="A21168" t="s">
        <v>577</v>
      </c>
      <c r="B21168" t="s">
        <v>15025</v>
      </c>
      <c r="C21168" t="s">
        <v>89</v>
      </c>
      <c r="D21168" t="s">
        <v>15008</v>
      </c>
      <c r="E21168" t="s">
        <v>1615</v>
      </c>
      <c r="F21168" t="s">
        <v>89</v>
      </c>
      <c r="G21168" t="s">
        <v>89</v>
      </c>
      <c r="H21168" t="s">
        <v>93</v>
      </c>
    </row>
    <row r="21169" spans="1:8" x14ac:dyDescent="0.25">
      <c r="A21169" t="s">
        <v>577</v>
      </c>
      <c r="B21169" t="s">
        <v>15026</v>
      </c>
      <c r="C21169" t="s">
        <v>89</v>
      </c>
      <c r="D21169" t="s">
        <v>15010</v>
      </c>
      <c r="E21169" t="s">
        <v>3014</v>
      </c>
      <c r="F21169" t="s">
        <v>89</v>
      </c>
      <c r="G21169" t="s">
        <v>89</v>
      </c>
      <c r="H21169" t="s">
        <v>93</v>
      </c>
    </row>
    <row r="21170" spans="1:8" x14ac:dyDescent="0.25">
      <c r="A21170" t="s">
        <v>577</v>
      </c>
      <c r="B21170" t="s">
        <v>15027</v>
      </c>
      <c r="C21170" t="s">
        <v>89</v>
      </c>
      <c r="D21170" t="s">
        <v>15012</v>
      </c>
      <c r="E21170" t="s">
        <v>4736</v>
      </c>
      <c r="F21170" t="s">
        <v>89</v>
      </c>
      <c r="G21170" t="s">
        <v>89</v>
      </c>
      <c r="H21170" t="s">
        <v>93</v>
      </c>
    </row>
    <row r="21171" spans="1:8" x14ac:dyDescent="0.25">
      <c r="A21171" t="s">
        <v>577</v>
      </c>
      <c r="B21171" t="s">
        <v>15028</v>
      </c>
      <c r="C21171" t="s">
        <v>89</v>
      </c>
      <c r="D21171" t="s">
        <v>15014</v>
      </c>
      <c r="E21171" t="s">
        <v>4736</v>
      </c>
      <c r="F21171" t="s">
        <v>89</v>
      </c>
      <c r="G21171" t="s">
        <v>89</v>
      </c>
      <c r="H21171" t="s">
        <v>93</v>
      </c>
    </row>
    <row r="21172" spans="1:8" x14ac:dyDescent="0.25">
      <c r="A21172" t="s">
        <v>577</v>
      </c>
      <c r="B21172" t="s">
        <v>2769</v>
      </c>
      <c r="C21172" t="s">
        <v>89</v>
      </c>
      <c r="D21172" t="s">
        <v>89</v>
      </c>
      <c r="E21172" t="s">
        <v>1100</v>
      </c>
      <c r="F21172" t="s">
        <v>89</v>
      </c>
      <c r="G21172" t="s">
        <v>89</v>
      </c>
      <c r="H21172" t="s">
        <v>93</v>
      </c>
    </row>
    <row r="21173" spans="1:8" x14ac:dyDescent="0.25">
      <c r="A21173" t="s">
        <v>577</v>
      </c>
      <c r="B21173" t="s">
        <v>1379</v>
      </c>
      <c r="C21173" t="s">
        <v>89</v>
      </c>
      <c r="D21173" t="s">
        <v>89</v>
      </c>
      <c r="E21173" t="s">
        <v>1100</v>
      </c>
      <c r="F21173" t="s">
        <v>89</v>
      </c>
      <c r="G21173" t="s">
        <v>89</v>
      </c>
      <c r="H21173" t="s">
        <v>93</v>
      </c>
    </row>
    <row r="21174" spans="1:8" x14ac:dyDescent="0.25">
      <c r="A21174" t="s">
        <v>577</v>
      </c>
      <c r="B21174" t="s">
        <v>8077</v>
      </c>
      <c r="C21174" t="s">
        <v>89</v>
      </c>
      <c r="D21174" t="s">
        <v>89</v>
      </c>
      <c r="E21174" t="s">
        <v>1388</v>
      </c>
      <c r="F21174" t="s">
        <v>89</v>
      </c>
      <c r="G21174" t="s">
        <v>89</v>
      </c>
      <c r="H21174" t="s">
        <v>93</v>
      </c>
    </row>
    <row r="21175" spans="1:8" x14ac:dyDescent="0.25">
      <c r="A21175" t="s">
        <v>577</v>
      </c>
      <c r="B21175" t="s">
        <v>3725</v>
      </c>
      <c r="C21175" t="s">
        <v>89</v>
      </c>
      <c r="D21175" t="s">
        <v>89</v>
      </c>
      <c r="E21175" t="s">
        <v>1504</v>
      </c>
      <c r="F21175" t="s">
        <v>89</v>
      </c>
      <c r="G21175" t="s">
        <v>89</v>
      </c>
      <c r="H21175" t="s">
        <v>93</v>
      </c>
    </row>
    <row r="21176" spans="1:8" x14ac:dyDescent="0.25">
      <c r="A21176" t="s">
        <v>577</v>
      </c>
      <c r="B21176" t="s">
        <v>3724</v>
      </c>
      <c r="C21176" t="s">
        <v>89</v>
      </c>
      <c r="D21176" t="s">
        <v>89</v>
      </c>
      <c r="E21176" t="s">
        <v>1504</v>
      </c>
      <c r="F21176" t="s">
        <v>89</v>
      </c>
      <c r="G21176" t="s">
        <v>89</v>
      </c>
      <c r="H21176" t="s">
        <v>93</v>
      </c>
    </row>
    <row r="21177" spans="1:8" x14ac:dyDescent="0.25">
      <c r="A21177" t="s">
        <v>577</v>
      </c>
      <c r="B21177" t="s">
        <v>2260</v>
      </c>
      <c r="C21177" t="s">
        <v>89</v>
      </c>
      <c r="D21177" t="s">
        <v>89</v>
      </c>
      <c r="E21177" t="s">
        <v>1153</v>
      </c>
      <c r="F21177" t="s">
        <v>89</v>
      </c>
      <c r="G21177" t="s">
        <v>89</v>
      </c>
      <c r="H21177" t="s">
        <v>93</v>
      </c>
    </row>
    <row r="21178" spans="1:8" x14ac:dyDescent="0.25">
      <c r="A21178" t="s">
        <v>577</v>
      </c>
      <c r="B21178" t="s">
        <v>2258</v>
      </c>
      <c r="C21178" t="s">
        <v>89</v>
      </c>
      <c r="D21178" t="s">
        <v>89</v>
      </c>
      <c r="E21178" t="s">
        <v>1153</v>
      </c>
      <c r="F21178" t="s">
        <v>89</v>
      </c>
      <c r="G21178" t="s">
        <v>89</v>
      </c>
      <c r="H21178" t="s">
        <v>93</v>
      </c>
    </row>
    <row r="21179" spans="1:8" x14ac:dyDescent="0.25">
      <c r="A21179" t="s">
        <v>577</v>
      </c>
      <c r="B21179" t="s">
        <v>1122</v>
      </c>
      <c r="C21179" t="s">
        <v>89</v>
      </c>
      <c r="D21179" t="s">
        <v>89</v>
      </c>
      <c r="E21179" t="s">
        <v>1388</v>
      </c>
      <c r="F21179" t="s">
        <v>89</v>
      </c>
      <c r="G21179" t="s">
        <v>89</v>
      </c>
      <c r="H21179" t="s">
        <v>93</v>
      </c>
    </row>
    <row r="21180" spans="1:8" x14ac:dyDescent="0.25">
      <c r="A21180" t="s">
        <v>577</v>
      </c>
      <c r="B21180" t="s">
        <v>1124</v>
      </c>
      <c r="C21180" t="s">
        <v>89</v>
      </c>
      <c r="D21180" t="s">
        <v>89</v>
      </c>
      <c r="E21180" t="s">
        <v>1388</v>
      </c>
      <c r="F21180" t="s">
        <v>89</v>
      </c>
      <c r="G21180" t="s">
        <v>89</v>
      </c>
      <c r="H21180" t="s">
        <v>93</v>
      </c>
    </row>
    <row r="21181" spans="1:8" x14ac:dyDescent="0.25">
      <c r="A21181" t="s">
        <v>577</v>
      </c>
      <c r="B21181" t="s">
        <v>1125</v>
      </c>
      <c r="C21181" t="s">
        <v>89</v>
      </c>
      <c r="D21181" t="s">
        <v>89</v>
      </c>
      <c r="E21181" t="s">
        <v>1388</v>
      </c>
      <c r="F21181" t="s">
        <v>89</v>
      </c>
      <c r="G21181" t="s">
        <v>89</v>
      </c>
      <c r="H21181" t="s">
        <v>93</v>
      </c>
    </row>
    <row r="21182" spans="1:8" x14ac:dyDescent="0.25">
      <c r="A21182" t="s">
        <v>577</v>
      </c>
      <c r="B21182" t="s">
        <v>1126</v>
      </c>
      <c r="C21182" t="s">
        <v>89</v>
      </c>
      <c r="D21182" t="s">
        <v>89</v>
      </c>
      <c r="E21182" t="s">
        <v>1388</v>
      </c>
      <c r="F21182" t="s">
        <v>89</v>
      </c>
      <c r="G21182" t="s">
        <v>89</v>
      </c>
      <c r="H21182" t="s">
        <v>93</v>
      </c>
    </row>
    <row r="21183" spans="1:8" x14ac:dyDescent="0.25">
      <c r="A21183" t="s">
        <v>577</v>
      </c>
      <c r="B21183" t="s">
        <v>1729</v>
      </c>
      <c r="C21183" t="s">
        <v>89</v>
      </c>
      <c r="D21183" t="s">
        <v>89</v>
      </c>
      <c r="E21183" t="s">
        <v>1388</v>
      </c>
      <c r="F21183" t="s">
        <v>89</v>
      </c>
      <c r="G21183" t="s">
        <v>89</v>
      </c>
      <c r="H21183" t="s">
        <v>93</v>
      </c>
    </row>
    <row r="21184" spans="1:8" x14ac:dyDescent="0.25">
      <c r="A21184" t="s">
        <v>577</v>
      </c>
      <c r="B21184" t="s">
        <v>1200</v>
      </c>
      <c r="C21184" t="s">
        <v>89</v>
      </c>
      <c r="D21184" t="s">
        <v>89</v>
      </c>
      <c r="E21184" t="s">
        <v>1131</v>
      </c>
      <c r="F21184" t="s">
        <v>89</v>
      </c>
      <c r="G21184" t="s">
        <v>89</v>
      </c>
      <c r="H21184" t="s">
        <v>93</v>
      </c>
    </row>
    <row r="21185" spans="1:8" x14ac:dyDescent="0.25">
      <c r="A21185" t="s">
        <v>577</v>
      </c>
      <c r="B21185" t="s">
        <v>1130</v>
      </c>
      <c r="C21185" t="s">
        <v>89</v>
      </c>
      <c r="D21185" t="s">
        <v>89</v>
      </c>
      <c r="E21185" t="s">
        <v>1231</v>
      </c>
      <c r="F21185" t="s">
        <v>89</v>
      </c>
      <c r="G21185" t="s">
        <v>89</v>
      </c>
      <c r="H21185" t="s">
        <v>93</v>
      </c>
    </row>
    <row r="21186" spans="1:8" x14ac:dyDescent="0.25">
      <c r="A21186" t="s">
        <v>577</v>
      </c>
      <c r="B21186" t="s">
        <v>1132</v>
      </c>
      <c r="C21186" t="s">
        <v>89</v>
      </c>
      <c r="D21186" t="s">
        <v>89</v>
      </c>
      <c r="E21186" t="s">
        <v>1286</v>
      </c>
      <c r="F21186" t="s">
        <v>89</v>
      </c>
      <c r="G21186" t="s">
        <v>89</v>
      </c>
      <c r="H21186" t="s">
        <v>93</v>
      </c>
    </row>
    <row r="21187" spans="1:8" x14ac:dyDescent="0.25">
      <c r="A21187" t="s">
        <v>577</v>
      </c>
      <c r="B21187" t="s">
        <v>1268</v>
      </c>
      <c r="C21187" t="s">
        <v>89</v>
      </c>
      <c r="D21187" t="s">
        <v>89</v>
      </c>
      <c r="E21187" t="s">
        <v>1233</v>
      </c>
      <c r="F21187" t="s">
        <v>89</v>
      </c>
      <c r="G21187" t="s">
        <v>89</v>
      </c>
      <c r="H21187" t="s">
        <v>93</v>
      </c>
    </row>
    <row r="21188" spans="1:8" x14ac:dyDescent="0.25">
      <c r="A21188" t="s">
        <v>577</v>
      </c>
      <c r="B21188" t="s">
        <v>1269</v>
      </c>
      <c r="C21188" t="s">
        <v>89</v>
      </c>
      <c r="D21188" t="s">
        <v>89</v>
      </c>
      <c r="E21188" t="s">
        <v>1233</v>
      </c>
      <c r="F21188" t="s">
        <v>89</v>
      </c>
      <c r="G21188" t="s">
        <v>89</v>
      </c>
      <c r="H21188" t="s">
        <v>93</v>
      </c>
    </row>
    <row r="21189" spans="1:8" x14ac:dyDescent="0.25">
      <c r="A21189" t="s">
        <v>577</v>
      </c>
      <c r="B21189" t="s">
        <v>1270</v>
      </c>
      <c r="C21189" t="s">
        <v>89</v>
      </c>
      <c r="D21189" t="s">
        <v>89</v>
      </c>
      <c r="E21189" t="s">
        <v>1233</v>
      </c>
      <c r="F21189" t="s">
        <v>89</v>
      </c>
      <c r="G21189" t="s">
        <v>89</v>
      </c>
      <c r="H21189" t="s">
        <v>93</v>
      </c>
    </row>
    <row r="21190" spans="1:8" x14ac:dyDescent="0.25">
      <c r="A21190" t="s">
        <v>578</v>
      </c>
      <c r="B21190" t="s">
        <v>15029</v>
      </c>
      <c r="C21190" t="s">
        <v>89</v>
      </c>
      <c r="D21190" t="s">
        <v>15030</v>
      </c>
      <c r="E21190" t="s">
        <v>15031</v>
      </c>
      <c r="F21190" t="s">
        <v>89</v>
      </c>
      <c r="G21190" t="s">
        <v>89</v>
      </c>
      <c r="H21190" t="s">
        <v>93</v>
      </c>
    </row>
    <row r="21191" spans="1:8" x14ac:dyDescent="0.25">
      <c r="A21191" t="s">
        <v>578</v>
      </c>
      <c r="B21191" t="s">
        <v>15032</v>
      </c>
      <c r="C21191" t="s">
        <v>89</v>
      </c>
      <c r="D21191" t="s">
        <v>15033</v>
      </c>
      <c r="E21191" t="s">
        <v>6921</v>
      </c>
      <c r="F21191" t="s">
        <v>89</v>
      </c>
      <c r="G21191" t="s">
        <v>89</v>
      </c>
      <c r="H21191" t="s">
        <v>93</v>
      </c>
    </row>
    <row r="21192" spans="1:8" x14ac:dyDescent="0.25">
      <c r="A21192" t="s">
        <v>578</v>
      </c>
      <c r="B21192" t="s">
        <v>15034</v>
      </c>
      <c r="C21192" t="s">
        <v>89</v>
      </c>
      <c r="D21192" t="s">
        <v>15035</v>
      </c>
      <c r="E21192" t="s">
        <v>4476</v>
      </c>
      <c r="F21192" t="s">
        <v>89</v>
      </c>
      <c r="G21192" t="s">
        <v>89</v>
      </c>
      <c r="H21192" t="s">
        <v>93</v>
      </c>
    </row>
    <row r="21193" spans="1:8" x14ac:dyDescent="0.25">
      <c r="A21193" t="s">
        <v>578</v>
      </c>
      <c r="B21193" t="s">
        <v>15036</v>
      </c>
      <c r="C21193" t="s">
        <v>89</v>
      </c>
      <c r="D21193" t="s">
        <v>15037</v>
      </c>
      <c r="E21193" t="s">
        <v>15038</v>
      </c>
      <c r="F21193" t="s">
        <v>89</v>
      </c>
      <c r="G21193" t="s">
        <v>89</v>
      </c>
      <c r="H21193" t="s">
        <v>93</v>
      </c>
    </row>
    <row r="21194" spans="1:8" x14ac:dyDescent="0.25">
      <c r="A21194" t="s">
        <v>578</v>
      </c>
      <c r="B21194" t="s">
        <v>15039</v>
      </c>
      <c r="C21194" t="s">
        <v>89</v>
      </c>
      <c r="D21194" t="s">
        <v>15040</v>
      </c>
      <c r="E21194" t="s">
        <v>15041</v>
      </c>
      <c r="F21194" t="s">
        <v>89</v>
      </c>
      <c r="G21194" t="s">
        <v>89</v>
      </c>
      <c r="H21194" t="s">
        <v>93</v>
      </c>
    </row>
    <row r="21195" spans="1:8" x14ac:dyDescent="0.25">
      <c r="A21195" t="s">
        <v>578</v>
      </c>
      <c r="B21195" t="s">
        <v>15042</v>
      </c>
      <c r="C21195" t="s">
        <v>89</v>
      </c>
      <c r="D21195" t="s">
        <v>15043</v>
      </c>
      <c r="E21195" t="s">
        <v>4438</v>
      </c>
      <c r="F21195" t="s">
        <v>89</v>
      </c>
      <c r="G21195" t="s">
        <v>89</v>
      </c>
      <c r="H21195" t="s">
        <v>93</v>
      </c>
    </row>
    <row r="21196" spans="1:8" x14ac:dyDescent="0.25">
      <c r="A21196" t="s">
        <v>578</v>
      </c>
      <c r="B21196" t="s">
        <v>15044</v>
      </c>
      <c r="C21196" t="s">
        <v>89</v>
      </c>
      <c r="D21196" t="s">
        <v>15045</v>
      </c>
      <c r="E21196" t="s">
        <v>4468</v>
      </c>
      <c r="F21196" t="s">
        <v>89</v>
      </c>
      <c r="G21196" t="s">
        <v>89</v>
      </c>
      <c r="H21196" t="s">
        <v>93</v>
      </c>
    </row>
    <row r="21197" spans="1:8" x14ac:dyDescent="0.25">
      <c r="A21197" t="s">
        <v>578</v>
      </c>
      <c r="B21197" t="s">
        <v>15046</v>
      </c>
      <c r="C21197" t="s">
        <v>89</v>
      </c>
      <c r="D21197" t="s">
        <v>15047</v>
      </c>
      <c r="E21197" t="s">
        <v>8644</v>
      </c>
      <c r="F21197" t="s">
        <v>89</v>
      </c>
      <c r="G21197" t="s">
        <v>89</v>
      </c>
      <c r="H21197" t="s">
        <v>93</v>
      </c>
    </row>
    <row r="21198" spans="1:8" x14ac:dyDescent="0.25">
      <c r="A21198" t="s">
        <v>578</v>
      </c>
      <c r="B21198" t="s">
        <v>15048</v>
      </c>
      <c r="C21198" t="s">
        <v>89</v>
      </c>
      <c r="D21198" t="s">
        <v>15049</v>
      </c>
      <c r="E21198" t="s">
        <v>1625</v>
      </c>
      <c r="F21198" t="s">
        <v>89</v>
      </c>
      <c r="G21198" t="s">
        <v>89</v>
      </c>
      <c r="H21198" t="s">
        <v>93</v>
      </c>
    </row>
    <row r="21199" spans="1:8" x14ac:dyDescent="0.25">
      <c r="A21199" t="s">
        <v>578</v>
      </c>
      <c r="B21199" t="s">
        <v>15050</v>
      </c>
      <c r="C21199" t="s">
        <v>89</v>
      </c>
      <c r="D21199" t="s">
        <v>15051</v>
      </c>
      <c r="E21199" t="s">
        <v>6921</v>
      </c>
      <c r="F21199" t="s">
        <v>89</v>
      </c>
      <c r="G21199" t="s">
        <v>89</v>
      </c>
      <c r="H21199" t="s">
        <v>93</v>
      </c>
    </row>
    <row r="21200" spans="1:8" x14ac:dyDescent="0.25">
      <c r="A21200" t="s">
        <v>578</v>
      </c>
      <c r="B21200" t="s">
        <v>15052</v>
      </c>
      <c r="C21200" t="s">
        <v>89</v>
      </c>
      <c r="D21200" t="s">
        <v>15053</v>
      </c>
      <c r="E21200" t="s">
        <v>4394</v>
      </c>
      <c r="F21200" t="s">
        <v>89</v>
      </c>
      <c r="G21200" t="s">
        <v>89</v>
      </c>
      <c r="H21200" t="s">
        <v>93</v>
      </c>
    </row>
    <row r="21201" spans="1:8" x14ac:dyDescent="0.25">
      <c r="A21201" t="s">
        <v>578</v>
      </c>
      <c r="B21201" t="s">
        <v>15054</v>
      </c>
      <c r="C21201" t="s">
        <v>89</v>
      </c>
      <c r="D21201" t="s">
        <v>15055</v>
      </c>
      <c r="E21201" t="s">
        <v>4379</v>
      </c>
      <c r="F21201" t="s">
        <v>89</v>
      </c>
      <c r="G21201" t="s">
        <v>89</v>
      </c>
      <c r="H21201" t="s">
        <v>93</v>
      </c>
    </row>
    <row r="21202" spans="1:8" x14ac:dyDescent="0.25">
      <c r="A21202" t="s">
        <v>578</v>
      </c>
      <c r="B21202" t="s">
        <v>15056</v>
      </c>
      <c r="C21202" t="s">
        <v>89</v>
      </c>
      <c r="D21202" t="s">
        <v>15057</v>
      </c>
      <c r="E21202" t="s">
        <v>4518</v>
      </c>
      <c r="F21202" t="s">
        <v>89</v>
      </c>
      <c r="G21202" t="s">
        <v>89</v>
      </c>
      <c r="H21202" t="s">
        <v>93</v>
      </c>
    </row>
    <row r="21203" spans="1:8" x14ac:dyDescent="0.25">
      <c r="A21203" t="s">
        <v>578</v>
      </c>
      <c r="B21203" t="s">
        <v>15058</v>
      </c>
      <c r="C21203" t="s">
        <v>89</v>
      </c>
      <c r="D21203" t="s">
        <v>15059</v>
      </c>
      <c r="E21203" t="s">
        <v>4438</v>
      </c>
      <c r="F21203" t="s">
        <v>89</v>
      </c>
      <c r="G21203" t="s">
        <v>89</v>
      </c>
      <c r="H21203" t="s">
        <v>93</v>
      </c>
    </row>
    <row r="21204" spans="1:8" x14ac:dyDescent="0.25">
      <c r="A21204" t="s">
        <v>578</v>
      </c>
      <c r="B21204" t="s">
        <v>15060</v>
      </c>
      <c r="C21204" t="s">
        <v>89</v>
      </c>
      <c r="D21204" t="s">
        <v>89</v>
      </c>
      <c r="E21204" t="s">
        <v>4663</v>
      </c>
      <c r="F21204" t="s">
        <v>89</v>
      </c>
      <c r="G21204" t="s">
        <v>89</v>
      </c>
      <c r="H21204" t="s">
        <v>93</v>
      </c>
    </row>
    <row r="21205" spans="1:8" x14ac:dyDescent="0.25">
      <c r="A21205" t="s">
        <v>578</v>
      </c>
      <c r="B21205" t="s">
        <v>15061</v>
      </c>
      <c r="C21205" t="s">
        <v>89</v>
      </c>
      <c r="D21205" t="s">
        <v>15062</v>
      </c>
      <c r="E21205" t="s">
        <v>10439</v>
      </c>
      <c r="F21205" t="s">
        <v>89</v>
      </c>
      <c r="G21205" t="s">
        <v>89</v>
      </c>
      <c r="H21205" t="s">
        <v>93</v>
      </c>
    </row>
    <row r="21206" spans="1:8" x14ac:dyDescent="0.25">
      <c r="A21206" t="s">
        <v>578</v>
      </c>
      <c r="B21206" t="s">
        <v>15063</v>
      </c>
      <c r="C21206" t="s">
        <v>89</v>
      </c>
      <c r="D21206" t="s">
        <v>15064</v>
      </c>
      <c r="E21206" t="s">
        <v>8490</v>
      </c>
      <c r="F21206" t="s">
        <v>89</v>
      </c>
      <c r="G21206" t="s">
        <v>89</v>
      </c>
      <c r="H21206" t="s">
        <v>93</v>
      </c>
    </row>
    <row r="21207" spans="1:8" x14ac:dyDescent="0.25">
      <c r="A21207" t="s">
        <v>578</v>
      </c>
      <c r="B21207" t="s">
        <v>15065</v>
      </c>
      <c r="C21207" t="s">
        <v>89</v>
      </c>
      <c r="D21207" t="s">
        <v>15064</v>
      </c>
      <c r="E21207" t="s">
        <v>8490</v>
      </c>
      <c r="F21207" t="s">
        <v>89</v>
      </c>
      <c r="G21207" t="s">
        <v>89</v>
      </c>
      <c r="H21207" t="s">
        <v>93</v>
      </c>
    </row>
    <row r="21208" spans="1:8" x14ac:dyDescent="0.25">
      <c r="A21208" t="s">
        <v>578</v>
      </c>
      <c r="B21208" t="s">
        <v>15066</v>
      </c>
      <c r="C21208" t="s">
        <v>89</v>
      </c>
      <c r="D21208" t="s">
        <v>15064</v>
      </c>
      <c r="E21208" t="s">
        <v>8490</v>
      </c>
      <c r="F21208" t="s">
        <v>89</v>
      </c>
      <c r="G21208" t="s">
        <v>89</v>
      </c>
      <c r="H21208" t="s">
        <v>93</v>
      </c>
    </row>
    <row r="21209" spans="1:8" x14ac:dyDescent="0.25">
      <c r="A21209" t="s">
        <v>578</v>
      </c>
      <c r="B21209" t="s">
        <v>15067</v>
      </c>
      <c r="C21209" t="s">
        <v>89</v>
      </c>
      <c r="D21209" t="s">
        <v>15064</v>
      </c>
      <c r="E21209" t="s">
        <v>8490</v>
      </c>
      <c r="F21209" t="s">
        <v>89</v>
      </c>
      <c r="G21209" t="s">
        <v>89</v>
      </c>
      <c r="H21209" t="s">
        <v>93</v>
      </c>
    </row>
    <row r="21210" spans="1:8" x14ac:dyDescent="0.25">
      <c r="A21210" t="s">
        <v>578</v>
      </c>
      <c r="B21210" t="s">
        <v>15068</v>
      </c>
      <c r="C21210" t="s">
        <v>89</v>
      </c>
      <c r="D21210" t="s">
        <v>15069</v>
      </c>
      <c r="E21210" t="s">
        <v>4476</v>
      </c>
      <c r="F21210" t="s">
        <v>89</v>
      </c>
      <c r="G21210" t="s">
        <v>89</v>
      </c>
      <c r="H21210" t="s">
        <v>93</v>
      </c>
    </row>
    <row r="21211" spans="1:8" x14ac:dyDescent="0.25">
      <c r="A21211" t="s">
        <v>578</v>
      </c>
      <c r="B21211" t="s">
        <v>15070</v>
      </c>
      <c r="C21211" t="s">
        <v>89</v>
      </c>
      <c r="D21211" t="s">
        <v>15071</v>
      </c>
      <c r="E21211" t="s">
        <v>4376</v>
      </c>
      <c r="F21211" t="s">
        <v>89</v>
      </c>
      <c r="G21211" t="s">
        <v>89</v>
      </c>
      <c r="H21211" t="s">
        <v>93</v>
      </c>
    </row>
    <row r="21212" spans="1:8" x14ac:dyDescent="0.25">
      <c r="A21212" t="s">
        <v>578</v>
      </c>
      <c r="B21212" t="s">
        <v>15072</v>
      </c>
      <c r="C21212" t="s">
        <v>89</v>
      </c>
      <c r="D21212" t="s">
        <v>15073</v>
      </c>
      <c r="E21212" t="s">
        <v>4379</v>
      </c>
      <c r="F21212" t="s">
        <v>89</v>
      </c>
      <c r="G21212" t="s">
        <v>89</v>
      </c>
      <c r="H21212" t="s">
        <v>93</v>
      </c>
    </row>
    <row r="21213" spans="1:8" x14ac:dyDescent="0.25">
      <c r="A21213" t="s">
        <v>578</v>
      </c>
      <c r="B21213" t="s">
        <v>15074</v>
      </c>
      <c r="C21213" t="s">
        <v>89</v>
      </c>
      <c r="D21213" t="s">
        <v>15075</v>
      </c>
      <c r="E21213" t="s">
        <v>15076</v>
      </c>
      <c r="F21213" t="s">
        <v>89</v>
      </c>
      <c r="G21213" t="s">
        <v>89</v>
      </c>
      <c r="H21213" t="s">
        <v>93</v>
      </c>
    </row>
    <row r="21214" spans="1:8" x14ac:dyDescent="0.25">
      <c r="A21214" t="s">
        <v>578</v>
      </c>
      <c r="B21214" t="s">
        <v>15077</v>
      </c>
      <c r="C21214" t="s">
        <v>89</v>
      </c>
      <c r="D21214" t="s">
        <v>15078</v>
      </c>
      <c r="E21214" t="s">
        <v>7174</v>
      </c>
      <c r="F21214" t="s">
        <v>89</v>
      </c>
      <c r="G21214" t="s">
        <v>89</v>
      </c>
      <c r="H21214" t="s">
        <v>93</v>
      </c>
    </row>
    <row r="21215" spans="1:8" x14ac:dyDescent="0.25">
      <c r="A21215" t="s">
        <v>578</v>
      </c>
      <c r="B21215" t="s">
        <v>15079</v>
      </c>
      <c r="C21215" t="s">
        <v>89</v>
      </c>
      <c r="D21215" t="s">
        <v>15080</v>
      </c>
      <c r="E21215" t="s">
        <v>4382</v>
      </c>
      <c r="F21215" t="s">
        <v>89</v>
      </c>
      <c r="G21215" t="s">
        <v>89</v>
      </c>
      <c r="H21215" t="s">
        <v>93</v>
      </c>
    </row>
    <row r="21216" spans="1:8" x14ac:dyDescent="0.25">
      <c r="A21216" t="s">
        <v>578</v>
      </c>
      <c r="B21216" t="s">
        <v>15081</v>
      </c>
      <c r="C21216" t="s">
        <v>89</v>
      </c>
      <c r="D21216" t="s">
        <v>15082</v>
      </c>
      <c r="E21216" t="s">
        <v>7147</v>
      </c>
      <c r="F21216" t="s">
        <v>89</v>
      </c>
      <c r="G21216" t="s">
        <v>89</v>
      </c>
      <c r="H21216" t="s">
        <v>93</v>
      </c>
    </row>
    <row r="21217" spans="1:8" x14ac:dyDescent="0.25">
      <c r="A21217" t="s">
        <v>578</v>
      </c>
      <c r="B21217" t="s">
        <v>15083</v>
      </c>
      <c r="C21217" t="s">
        <v>89</v>
      </c>
      <c r="D21217" t="s">
        <v>15084</v>
      </c>
      <c r="E21217" t="s">
        <v>6930</v>
      </c>
      <c r="F21217" t="s">
        <v>89</v>
      </c>
      <c r="G21217" t="s">
        <v>89</v>
      </c>
      <c r="H21217" t="s">
        <v>93</v>
      </c>
    </row>
    <row r="21218" spans="1:8" x14ac:dyDescent="0.25">
      <c r="A21218" t="s">
        <v>578</v>
      </c>
      <c r="B21218" t="s">
        <v>15085</v>
      </c>
      <c r="C21218" t="s">
        <v>89</v>
      </c>
      <c r="D21218" t="s">
        <v>15086</v>
      </c>
      <c r="E21218" t="s">
        <v>7147</v>
      </c>
      <c r="F21218" t="s">
        <v>89</v>
      </c>
      <c r="G21218" t="s">
        <v>89</v>
      </c>
      <c r="H21218" t="s">
        <v>93</v>
      </c>
    </row>
    <row r="21219" spans="1:8" x14ac:dyDescent="0.25">
      <c r="A21219" t="s">
        <v>578</v>
      </c>
      <c r="B21219" t="s">
        <v>15087</v>
      </c>
      <c r="C21219" t="s">
        <v>89</v>
      </c>
      <c r="D21219" t="s">
        <v>15088</v>
      </c>
      <c r="E21219" t="s">
        <v>4388</v>
      </c>
      <c r="F21219" t="s">
        <v>89</v>
      </c>
      <c r="G21219" t="s">
        <v>89</v>
      </c>
      <c r="H21219" t="s">
        <v>93</v>
      </c>
    </row>
    <row r="21220" spans="1:8" x14ac:dyDescent="0.25">
      <c r="A21220" t="s">
        <v>578</v>
      </c>
      <c r="B21220" t="s">
        <v>15089</v>
      </c>
      <c r="C21220" t="s">
        <v>89</v>
      </c>
      <c r="D21220" t="s">
        <v>15090</v>
      </c>
      <c r="E21220" t="s">
        <v>4388</v>
      </c>
      <c r="F21220" t="s">
        <v>89</v>
      </c>
      <c r="G21220" t="s">
        <v>89</v>
      </c>
      <c r="H21220" t="s">
        <v>93</v>
      </c>
    </row>
    <row r="21221" spans="1:8" x14ac:dyDescent="0.25">
      <c r="A21221" t="s">
        <v>578</v>
      </c>
      <c r="B21221" t="s">
        <v>15091</v>
      </c>
      <c r="C21221" t="s">
        <v>89</v>
      </c>
      <c r="D21221" t="s">
        <v>15092</v>
      </c>
      <c r="E21221" t="s">
        <v>3473</v>
      </c>
      <c r="F21221" t="s">
        <v>89</v>
      </c>
      <c r="G21221" t="s">
        <v>89</v>
      </c>
      <c r="H21221" t="s">
        <v>93</v>
      </c>
    </row>
    <row r="21222" spans="1:8" x14ac:dyDescent="0.25">
      <c r="A21222" t="s">
        <v>578</v>
      </c>
      <c r="B21222" t="s">
        <v>15093</v>
      </c>
      <c r="C21222" t="s">
        <v>89</v>
      </c>
      <c r="D21222" t="s">
        <v>15094</v>
      </c>
      <c r="E21222" t="s">
        <v>4373</v>
      </c>
      <c r="F21222" t="s">
        <v>89</v>
      </c>
      <c r="G21222" t="s">
        <v>89</v>
      </c>
      <c r="H21222" t="s">
        <v>93</v>
      </c>
    </row>
    <row r="21223" spans="1:8" x14ac:dyDescent="0.25">
      <c r="A21223" t="s">
        <v>578</v>
      </c>
      <c r="B21223" t="s">
        <v>15095</v>
      </c>
      <c r="C21223" t="s">
        <v>89</v>
      </c>
      <c r="D21223" t="s">
        <v>15096</v>
      </c>
      <c r="E21223" t="s">
        <v>4388</v>
      </c>
      <c r="F21223" t="s">
        <v>89</v>
      </c>
      <c r="G21223" t="s">
        <v>89</v>
      </c>
      <c r="H21223" t="s">
        <v>93</v>
      </c>
    </row>
    <row r="21224" spans="1:8" x14ac:dyDescent="0.25">
      <c r="A21224" t="s">
        <v>578</v>
      </c>
      <c r="B21224" t="s">
        <v>15097</v>
      </c>
      <c r="C21224" t="s">
        <v>89</v>
      </c>
      <c r="D21224" t="s">
        <v>15098</v>
      </c>
      <c r="E21224" t="s">
        <v>4373</v>
      </c>
      <c r="F21224" t="s">
        <v>89</v>
      </c>
      <c r="G21224" t="s">
        <v>89</v>
      </c>
      <c r="H21224" t="s">
        <v>93</v>
      </c>
    </row>
    <row r="21225" spans="1:8" x14ac:dyDescent="0.25">
      <c r="A21225" t="s">
        <v>578</v>
      </c>
      <c r="B21225" t="s">
        <v>15099</v>
      </c>
      <c r="C21225" t="s">
        <v>89</v>
      </c>
      <c r="D21225" t="s">
        <v>15100</v>
      </c>
      <c r="E21225" t="s">
        <v>4548</v>
      </c>
      <c r="F21225" t="s">
        <v>89</v>
      </c>
      <c r="G21225" t="s">
        <v>89</v>
      </c>
      <c r="H21225" t="s">
        <v>93</v>
      </c>
    </row>
    <row r="21226" spans="1:8" x14ac:dyDescent="0.25">
      <c r="A21226" t="s">
        <v>578</v>
      </c>
      <c r="B21226" t="s">
        <v>15101</v>
      </c>
      <c r="C21226" t="s">
        <v>89</v>
      </c>
      <c r="D21226" t="s">
        <v>15102</v>
      </c>
      <c r="E21226" t="s">
        <v>4448</v>
      </c>
      <c r="F21226" t="s">
        <v>89</v>
      </c>
      <c r="G21226" t="s">
        <v>89</v>
      </c>
      <c r="H21226" t="s">
        <v>93</v>
      </c>
    </row>
    <row r="21227" spans="1:8" x14ac:dyDescent="0.25">
      <c r="A21227" t="s">
        <v>578</v>
      </c>
      <c r="B21227" t="s">
        <v>15103</v>
      </c>
      <c r="C21227" t="s">
        <v>89</v>
      </c>
      <c r="D21227" t="s">
        <v>15104</v>
      </c>
      <c r="E21227" t="s">
        <v>4448</v>
      </c>
      <c r="F21227" t="s">
        <v>89</v>
      </c>
      <c r="G21227" t="s">
        <v>89</v>
      </c>
      <c r="H21227" t="s">
        <v>93</v>
      </c>
    </row>
    <row r="21228" spans="1:8" x14ac:dyDescent="0.25">
      <c r="A21228" t="s">
        <v>578</v>
      </c>
      <c r="B21228" t="s">
        <v>15105</v>
      </c>
      <c r="C21228" t="s">
        <v>89</v>
      </c>
      <c r="D21228" t="s">
        <v>15106</v>
      </c>
      <c r="E21228" t="s">
        <v>4548</v>
      </c>
      <c r="F21228" t="s">
        <v>89</v>
      </c>
      <c r="G21228" t="s">
        <v>89</v>
      </c>
      <c r="H21228" t="s">
        <v>93</v>
      </c>
    </row>
    <row r="21229" spans="1:8" x14ac:dyDescent="0.25">
      <c r="A21229" t="s">
        <v>578</v>
      </c>
      <c r="B21229" t="s">
        <v>15107</v>
      </c>
      <c r="C21229" t="s">
        <v>89</v>
      </c>
      <c r="D21229" t="s">
        <v>15108</v>
      </c>
      <c r="E21229" t="s">
        <v>4479</v>
      </c>
      <c r="F21229" t="s">
        <v>89</v>
      </c>
      <c r="G21229" t="s">
        <v>89</v>
      </c>
      <c r="H21229" t="s">
        <v>93</v>
      </c>
    </row>
    <row r="21230" spans="1:8" x14ac:dyDescent="0.25">
      <c r="A21230" t="s">
        <v>578</v>
      </c>
      <c r="B21230" t="s">
        <v>4511</v>
      </c>
      <c r="C21230" t="s">
        <v>89</v>
      </c>
      <c r="D21230" t="s">
        <v>15109</v>
      </c>
      <c r="E21230" t="s">
        <v>4513</v>
      </c>
      <c r="F21230" t="s">
        <v>89</v>
      </c>
      <c r="G21230" t="s">
        <v>89</v>
      </c>
      <c r="H21230" t="s">
        <v>93</v>
      </c>
    </row>
    <row r="21231" spans="1:8" x14ac:dyDescent="0.25">
      <c r="A21231" t="s">
        <v>578</v>
      </c>
      <c r="B21231" t="s">
        <v>15110</v>
      </c>
      <c r="C21231" t="s">
        <v>89</v>
      </c>
      <c r="D21231" t="s">
        <v>15111</v>
      </c>
      <c r="E21231" t="s">
        <v>4476</v>
      </c>
      <c r="F21231" t="s">
        <v>89</v>
      </c>
      <c r="G21231" t="s">
        <v>89</v>
      </c>
      <c r="H21231" t="s">
        <v>93</v>
      </c>
    </row>
    <row r="21232" spans="1:8" x14ac:dyDescent="0.25">
      <c r="A21232" t="s">
        <v>578</v>
      </c>
      <c r="B21232" t="s">
        <v>15112</v>
      </c>
      <c r="C21232" t="s">
        <v>89</v>
      </c>
      <c r="D21232" t="s">
        <v>15113</v>
      </c>
      <c r="E21232" t="s">
        <v>10708</v>
      </c>
      <c r="F21232" t="s">
        <v>89</v>
      </c>
      <c r="G21232" t="s">
        <v>89</v>
      </c>
      <c r="H21232" t="s">
        <v>93</v>
      </c>
    </row>
    <row r="21233" spans="1:8" x14ac:dyDescent="0.25">
      <c r="A21233" t="s">
        <v>578</v>
      </c>
      <c r="B21233" t="s">
        <v>15114</v>
      </c>
      <c r="C21233" t="s">
        <v>89</v>
      </c>
      <c r="D21233" t="s">
        <v>15115</v>
      </c>
      <c r="E21233" t="s">
        <v>4425</v>
      </c>
      <c r="F21233" t="s">
        <v>89</v>
      </c>
      <c r="G21233" t="s">
        <v>89</v>
      </c>
      <c r="H21233" t="s">
        <v>93</v>
      </c>
    </row>
    <row r="21234" spans="1:8" x14ac:dyDescent="0.25">
      <c r="A21234" t="s">
        <v>578</v>
      </c>
      <c r="B21234" t="s">
        <v>15116</v>
      </c>
      <c r="C21234" t="s">
        <v>89</v>
      </c>
      <c r="D21234" t="s">
        <v>15117</v>
      </c>
      <c r="E21234" t="s">
        <v>7028</v>
      </c>
      <c r="F21234" t="s">
        <v>89</v>
      </c>
      <c r="G21234" t="s">
        <v>89</v>
      </c>
      <c r="H21234" t="s">
        <v>93</v>
      </c>
    </row>
    <row r="21235" spans="1:8" x14ac:dyDescent="0.25">
      <c r="A21235" t="s">
        <v>578</v>
      </c>
      <c r="B21235" t="s">
        <v>15118</v>
      </c>
      <c r="C21235" t="s">
        <v>89</v>
      </c>
      <c r="D21235" t="s">
        <v>15119</v>
      </c>
      <c r="E21235" t="s">
        <v>4491</v>
      </c>
      <c r="F21235" t="s">
        <v>89</v>
      </c>
      <c r="G21235" t="s">
        <v>89</v>
      </c>
      <c r="H21235" t="s">
        <v>93</v>
      </c>
    </row>
    <row r="21236" spans="1:8" x14ac:dyDescent="0.25">
      <c r="A21236" t="s">
        <v>578</v>
      </c>
      <c r="B21236" t="s">
        <v>15120</v>
      </c>
      <c r="C21236" t="s">
        <v>89</v>
      </c>
      <c r="D21236" t="s">
        <v>15121</v>
      </c>
      <c r="E21236" t="s">
        <v>7028</v>
      </c>
      <c r="F21236" t="s">
        <v>89</v>
      </c>
      <c r="G21236" t="s">
        <v>89</v>
      </c>
      <c r="H21236" t="s">
        <v>93</v>
      </c>
    </row>
    <row r="21237" spans="1:8" x14ac:dyDescent="0.25">
      <c r="A21237" t="s">
        <v>578</v>
      </c>
      <c r="B21237" t="s">
        <v>15122</v>
      </c>
      <c r="C21237" t="s">
        <v>89</v>
      </c>
      <c r="D21237" t="s">
        <v>15123</v>
      </c>
      <c r="E21237" t="s">
        <v>4448</v>
      </c>
      <c r="F21237" t="s">
        <v>89</v>
      </c>
      <c r="G21237" t="s">
        <v>89</v>
      </c>
      <c r="H21237" t="s">
        <v>93</v>
      </c>
    </row>
    <row r="21238" spans="1:8" x14ac:dyDescent="0.25">
      <c r="A21238" t="s">
        <v>578</v>
      </c>
      <c r="B21238" t="s">
        <v>15124</v>
      </c>
      <c r="C21238" t="s">
        <v>89</v>
      </c>
      <c r="D21238" t="s">
        <v>15125</v>
      </c>
      <c r="E21238" t="s">
        <v>4476</v>
      </c>
      <c r="F21238" t="s">
        <v>89</v>
      </c>
      <c r="G21238" t="s">
        <v>89</v>
      </c>
      <c r="H21238" t="s">
        <v>93</v>
      </c>
    </row>
    <row r="21239" spans="1:8" x14ac:dyDescent="0.25">
      <c r="A21239" t="s">
        <v>578</v>
      </c>
      <c r="B21239" t="s">
        <v>15126</v>
      </c>
      <c r="C21239" t="s">
        <v>89</v>
      </c>
      <c r="D21239" t="s">
        <v>15127</v>
      </c>
      <c r="E21239" t="s">
        <v>4425</v>
      </c>
      <c r="F21239" t="s">
        <v>89</v>
      </c>
      <c r="G21239" t="s">
        <v>89</v>
      </c>
      <c r="H21239" t="s">
        <v>93</v>
      </c>
    </row>
    <row r="21240" spans="1:8" x14ac:dyDescent="0.25">
      <c r="A21240" t="s">
        <v>578</v>
      </c>
      <c r="B21240" t="s">
        <v>15128</v>
      </c>
      <c r="C21240" t="s">
        <v>89</v>
      </c>
      <c r="D21240" t="s">
        <v>15129</v>
      </c>
      <c r="E21240" t="s">
        <v>4448</v>
      </c>
      <c r="F21240" t="s">
        <v>89</v>
      </c>
      <c r="G21240" t="s">
        <v>89</v>
      </c>
      <c r="H21240" t="s">
        <v>93</v>
      </c>
    </row>
    <row r="21241" spans="1:8" x14ac:dyDescent="0.25">
      <c r="A21241" t="s">
        <v>578</v>
      </c>
      <c r="B21241" t="s">
        <v>15130</v>
      </c>
      <c r="C21241" t="s">
        <v>89</v>
      </c>
      <c r="D21241" t="s">
        <v>15131</v>
      </c>
      <c r="E21241" t="s">
        <v>4373</v>
      </c>
      <c r="F21241" t="s">
        <v>89</v>
      </c>
      <c r="G21241" t="s">
        <v>89</v>
      </c>
      <c r="H21241" t="s">
        <v>93</v>
      </c>
    </row>
    <row r="21242" spans="1:8" x14ac:dyDescent="0.25">
      <c r="A21242" t="s">
        <v>578</v>
      </c>
      <c r="B21242" t="s">
        <v>15132</v>
      </c>
      <c r="C21242" t="s">
        <v>89</v>
      </c>
      <c r="D21242" t="s">
        <v>15133</v>
      </c>
      <c r="E21242" t="s">
        <v>7139</v>
      </c>
      <c r="F21242" t="s">
        <v>89</v>
      </c>
      <c r="G21242" t="s">
        <v>89</v>
      </c>
      <c r="H21242" t="s">
        <v>93</v>
      </c>
    </row>
    <row r="21243" spans="1:8" x14ac:dyDescent="0.25">
      <c r="A21243" t="s">
        <v>578</v>
      </c>
      <c r="B21243" t="s">
        <v>15134</v>
      </c>
      <c r="C21243" t="s">
        <v>89</v>
      </c>
      <c r="D21243" t="s">
        <v>15135</v>
      </c>
      <c r="E21243" t="s">
        <v>4388</v>
      </c>
      <c r="F21243" t="s">
        <v>89</v>
      </c>
      <c r="G21243" t="s">
        <v>89</v>
      </c>
      <c r="H21243" t="s">
        <v>93</v>
      </c>
    </row>
    <row r="21244" spans="1:8" x14ac:dyDescent="0.25">
      <c r="A21244" t="s">
        <v>578</v>
      </c>
      <c r="B21244" t="s">
        <v>15136</v>
      </c>
      <c r="C21244" t="s">
        <v>89</v>
      </c>
      <c r="D21244" t="s">
        <v>15137</v>
      </c>
      <c r="E21244" t="s">
        <v>4530</v>
      </c>
      <c r="F21244" t="s">
        <v>89</v>
      </c>
      <c r="G21244" t="s">
        <v>89</v>
      </c>
      <c r="H21244" t="s">
        <v>93</v>
      </c>
    </row>
    <row r="21245" spans="1:8" x14ac:dyDescent="0.25">
      <c r="A21245" t="s">
        <v>578</v>
      </c>
      <c r="B21245" t="s">
        <v>15138</v>
      </c>
      <c r="C21245" t="s">
        <v>89</v>
      </c>
      <c r="D21245" t="s">
        <v>15139</v>
      </c>
      <c r="E21245" t="s">
        <v>4476</v>
      </c>
      <c r="F21245" t="s">
        <v>89</v>
      </c>
      <c r="G21245" t="s">
        <v>89</v>
      </c>
      <c r="H21245" t="s">
        <v>93</v>
      </c>
    </row>
    <row r="21246" spans="1:8" x14ac:dyDescent="0.25">
      <c r="A21246" t="s">
        <v>578</v>
      </c>
      <c r="B21246" t="s">
        <v>15140</v>
      </c>
      <c r="C21246" t="s">
        <v>89</v>
      </c>
      <c r="D21246" t="s">
        <v>89</v>
      </c>
      <c r="E21246" t="s">
        <v>4652</v>
      </c>
      <c r="F21246" t="s">
        <v>89</v>
      </c>
      <c r="G21246" t="s">
        <v>89</v>
      </c>
      <c r="H21246" t="s">
        <v>93</v>
      </c>
    </row>
    <row r="21247" spans="1:8" x14ac:dyDescent="0.25">
      <c r="A21247" t="s">
        <v>578</v>
      </c>
      <c r="B21247" t="s">
        <v>15141</v>
      </c>
      <c r="C21247" t="s">
        <v>89</v>
      </c>
      <c r="D21247" t="s">
        <v>89</v>
      </c>
      <c r="E21247" t="s">
        <v>4560</v>
      </c>
      <c r="F21247" t="s">
        <v>89</v>
      </c>
      <c r="G21247" t="s">
        <v>89</v>
      </c>
      <c r="H21247" t="s">
        <v>93</v>
      </c>
    </row>
    <row r="21248" spans="1:8" x14ac:dyDescent="0.25">
      <c r="A21248" t="s">
        <v>578</v>
      </c>
      <c r="B21248" t="s">
        <v>15142</v>
      </c>
      <c r="C21248" t="s">
        <v>89</v>
      </c>
      <c r="D21248" t="s">
        <v>89</v>
      </c>
      <c r="E21248" t="s">
        <v>2404</v>
      </c>
      <c r="F21248" t="s">
        <v>89</v>
      </c>
      <c r="G21248" t="s">
        <v>89</v>
      </c>
      <c r="H21248" t="s">
        <v>93</v>
      </c>
    </row>
    <row r="21249" spans="1:8" x14ac:dyDescent="0.25">
      <c r="A21249" t="s">
        <v>578</v>
      </c>
      <c r="B21249" t="s">
        <v>15143</v>
      </c>
      <c r="C21249" t="s">
        <v>89</v>
      </c>
      <c r="D21249" t="s">
        <v>89</v>
      </c>
      <c r="E21249" t="s">
        <v>2404</v>
      </c>
      <c r="F21249" t="s">
        <v>89</v>
      </c>
      <c r="G21249" t="s">
        <v>89</v>
      </c>
      <c r="H21249" t="s">
        <v>93</v>
      </c>
    </row>
    <row r="21250" spans="1:8" x14ac:dyDescent="0.25">
      <c r="A21250" t="s">
        <v>578</v>
      </c>
      <c r="B21250" t="s">
        <v>15144</v>
      </c>
      <c r="C21250" t="s">
        <v>89</v>
      </c>
      <c r="D21250" t="s">
        <v>89</v>
      </c>
      <c r="E21250" t="s">
        <v>2404</v>
      </c>
      <c r="F21250" t="s">
        <v>89</v>
      </c>
      <c r="G21250" t="s">
        <v>89</v>
      </c>
      <c r="H21250" t="s">
        <v>93</v>
      </c>
    </row>
    <row r="21251" spans="1:8" x14ac:dyDescent="0.25">
      <c r="A21251" t="s">
        <v>578</v>
      </c>
      <c r="B21251" t="s">
        <v>15145</v>
      </c>
      <c r="C21251" t="s">
        <v>89</v>
      </c>
      <c r="D21251" t="s">
        <v>89</v>
      </c>
      <c r="E21251" t="s">
        <v>2404</v>
      </c>
      <c r="F21251" t="s">
        <v>89</v>
      </c>
      <c r="G21251" t="s">
        <v>89</v>
      </c>
      <c r="H21251" t="s">
        <v>93</v>
      </c>
    </row>
    <row r="21252" spans="1:8" x14ac:dyDescent="0.25">
      <c r="A21252" t="s">
        <v>578</v>
      </c>
      <c r="B21252" t="s">
        <v>15146</v>
      </c>
      <c r="C21252" t="s">
        <v>89</v>
      </c>
      <c r="D21252" t="s">
        <v>89</v>
      </c>
      <c r="E21252" t="s">
        <v>8808</v>
      </c>
      <c r="F21252" t="s">
        <v>89</v>
      </c>
      <c r="G21252" t="s">
        <v>89</v>
      </c>
      <c r="H21252" t="s">
        <v>93</v>
      </c>
    </row>
    <row r="21253" spans="1:8" x14ac:dyDescent="0.25">
      <c r="A21253" t="s">
        <v>578</v>
      </c>
      <c r="B21253" t="s">
        <v>15147</v>
      </c>
      <c r="C21253" t="s">
        <v>89</v>
      </c>
      <c r="D21253" t="s">
        <v>89</v>
      </c>
      <c r="E21253" t="s">
        <v>8808</v>
      </c>
      <c r="F21253" t="s">
        <v>89</v>
      </c>
      <c r="G21253" t="s">
        <v>89</v>
      </c>
      <c r="H21253" t="s">
        <v>93</v>
      </c>
    </row>
    <row r="21254" spans="1:8" x14ac:dyDescent="0.25">
      <c r="A21254" t="s">
        <v>578</v>
      </c>
      <c r="B21254" t="s">
        <v>15148</v>
      </c>
      <c r="C21254" t="s">
        <v>89</v>
      </c>
      <c r="D21254" t="s">
        <v>89</v>
      </c>
      <c r="E21254" t="s">
        <v>4627</v>
      </c>
      <c r="F21254" t="s">
        <v>89</v>
      </c>
      <c r="G21254" t="s">
        <v>89</v>
      </c>
      <c r="H21254" t="s">
        <v>93</v>
      </c>
    </row>
    <row r="21255" spans="1:8" x14ac:dyDescent="0.25">
      <c r="A21255" t="s">
        <v>578</v>
      </c>
      <c r="B21255" t="s">
        <v>15149</v>
      </c>
      <c r="C21255" t="s">
        <v>89</v>
      </c>
      <c r="D21255" t="s">
        <v>89</v>
      </c>
      <c r="E21255" t="s">
        <v>4527</v>
      </c>
      <c r="F21255" t="s">
        <v>89</v>
      </c>
      <c r="G21255" t="s">
        <v>89</v>
      </c>
      <c r="H21255" t="s">
        <v>93</v>
      </c>
    </row>
    <row r="21256" spans="1:8" x14ac:dyDescent="0.25">
      <c r="A21256" t="s">
        <v>578</v>
      </c>
      <c r="B21256" t="s">
        <v>15150</v>
      </c>
      <c r="C21256" t="s">
        <v>89</v>
      </c>
      <c r="D21256" t="s">
        <v>89</v>
      </c>
      <c r="E21256" t="s">
        <v>4530</v>
      </c>
      <c r="F21256" t="s">
        <v>89</v>
      </c>
      <c r="G21256" t="s">
        <v>89</v>
      </c>
      <c r="H21256" t="s">
        <v>93</v>
      </c>
    </row>
    <row r="21257" spans="1:8" x14ac:dyDescent="0.25">
      <c r="A21257" t="s">
        <v>578</v>
      </c>
      <c r="B21257" t="s">
        <v>15151</v>
      </c>
      <c r="C21257" t="s">
        <v>89</v>
      </c>
      <c r="D21257" t="s">
        <v>89</v>
      </c>
      <c r="E21257" t="s">
        <v>4620</v>
      </c>
      <c r="F21257" t="s">
        <v>89</v>
      </c>
      <c r="G21257" t="s">
        <v>89</v>
      </c>
      <c r="H21257" t="s">
        <v>93</v>
      </c>
    </row>
    <row r="21258" spans="1:8" x14ac:dyDescent="0.25">
      <c r="A21258" t="s">
        <v>578</v>
      </c>
      <c r="B21258" t="s">
        <v>15152</v>
      </c>
      <c r="C21258" t="s">
        <v>89</v>
      </c>
      <c r="D21258" t="s">
        <v>89</v>
      </c>
      <c r="E21258" t="s">
        <v>4527</v>
      </c>
      <c r="F21258" t="s">
        <v>89</v>
      </c>
      <c r="G21258" t="s">
        <v>89</v>
      </c>
      <c r="H21258" t="s">
        <v>93</v>
      </c>
    </row>
    <row r="21259" spans="1:8" x14ac:dyDescent="0.25">
      <c r="A21259" t="s">
        <v>578</v>
      </c>
      <c r="B21259" t="s">
        <v>15153</v>
      </c>
      <c r="C21259" t="s">
        <v>89</v>
      </c>
      <c r="D21259" t="s">
        <v>89</v>
      </c>
      <c r="E21259" t="s">
        <v>4530</v>
      </c>
      <c r="F21259" t="s">
        <v>89</v>
      </c>
      <c r="G21259" t="s">
        <v>89</v>
      </c>
      <c r="H21259" t="s">
        <v>93</v>
      </c>
    </row>
    <row r="21260" spans="1:8" x14ac:dyDescent="0.25">
      <c r="A21260" t="s">
        <v>578</v>
      </c>
      <c r="B21260" t="s">
        <v>15154</v>
      </c>
      <c r="C21260" t="s">
        <v>89</v>
      </c>
      <c r="D21260" t="s">
        <v>15155</v>
      </c>
      <c r="E21260" t="s">
        <v>4473</v>
      </c>
      <c r="F21260" t="s">
        <v>89</v>
      </c>
      <c r="G21260" t="s">
        <v>89</v>
      </c>
      <c r="H21260" t="s">
        <v>93</v>
      </c>
    </row>
    <row r="21261" spans="1:8" x14ac:dyDescent="0.25">
      <c r="A21261" t="s">
        <v>578</v>
      </c>
      <c r="B21261" t="s">
        <v>15156</v>
      </c>
      <c r="C21261" t="s">
        <v>89</v>
      </c>
      <c r="D21261" t="s">
        <v>15157</v>
      </c>
      <c r="E21261" t="s">
        <v>4548</v>
      </c>
      <c r="F21261" t="s">
        <v>89</v>
      </c>
      <c r="G21261" t="s">
        <v>89</v>
      </c>
      <c r="H21261" t="s">
        <v>93</v>
      </c>
    </row>
    <row r="21262" spans="1:8" x14ac:dyDescent="0.25">
      <c r="A21262" t="s">
        <v>578</v>
      </c>
      <c r="B21262" t="s">
        <v>15158</v>
      </c>
      <c r="C21262" t="s">
        <v>89</v>
      </c>
      <c r="D21262" t="s">
        <v>15159</v>
      </c>
      <c r="E21262" t="s">
        <v>4451</v>
      </c>
      <c r="F21262" t="s">
        <v>89</v>
      </c>
      <c r="G21262" t="s">
        <v>89</v>
      </c>
      <c r="H21262" t="s">
        <v>93</v>
      </c>
    </row>
    <row r="21263" spans="1:8" x14ac:dyDescent="0.25">
      <c r="A21263" t="s">
        <v>578</v>
      </c>
      <c r="B21263" t="s">
        <v>4613</v>
      </c>
      <c r="C21263" t="s">
        <v>89</v>
      </c>
      <c r="D21263" t="s">
        <v>15160</v>
      </c>
      <c r="E21263" t="s">
        <v>4615</v>
      </c>
      <c r="F21263" t="s">
        <v>89</v>
      </c>
      <c r="G21263" t="s">
        <v>89</v>
      </c>
      <c r="H21263" t="s">
        <v>93</v>
      </c>
    </row>
    <row r="21264" spans="1:8" x14ac:dyDescent="0.25">
      <c r="A21264" t="s">
        <v>578</v>
      </c>
      <c r="B21264" t="s">
        <v>15161</v>
      </c>
      <c r="C21264" t="s">
        <v>89</v>
      </c>
      <c r="D21264" t="s">
        <v>4780</v>
      </c>
      <c r="E21264" t="s">
        <v>4615</v>
      </c>
      <c r="F21264" t="s">
        <v>89</v>
      </c>
      <c r="G21264" t="s">
        <v>89</v>
      </c>
      <c r="H21264" t="s">
        <v>93</v>
      </c>
    </row>
    <row r="21265" spans="1:8" x14ac:dyDescent="0.25">
      <c r="A21265" t="s">
        <v>578</v>
      </c>
      <c r="B21265" t="s">
        <v>15162</v>
      </c>
      <c r="C21265" t="s">
        <v>89</v>
      </c>
      <c r="D21265" t="s">
        <v>15163</v>
      </c>
      <c r="E21265" t="s">
        <v>4468</v>
      </c>
      <c r="F21265" t="s">
        <v>89</v>
      </c>
      <c r="G21265" t="s">
        <v>89</v>
      </c>
      <c r="H21265" t="s">
        <v>93</v>
      </c>
    </row>
    <row r="21266" spans="1:8" x14ac:dyDescent="0.25">
      <c r="A21266" t="s">
        <v>578</v>
      </c>
      <c r="B21266" t="s">
        <v>15164</v>
      </c>
      <c r="C21266" t="s">
        <v>89</v>
      </c>
      <c r="D21266" t="s">
        <v>15165</v>
      </c>
      <c r="E21266" t="s">
        <v>3473</v>
      </c>
      <c r="F21266" t="s">
        <v>89</v>
      </c>
      <c r="G21266" t="s">
        <v>89</v>
      </c>
      <c r="H21266" t="s">
        <v>93</v>
      </c>
    </row>
    <row r="21267" spans="1:8" x14ac:dyDescent="0.25">
      <c r="A21267" t="s">
        <v>578</v>
      </c>
      <c r="B21267" t="s">
        <v>15166</v>
      </c>
      <c r="C21267" t="s">
        <v>89</v>
      </c>
      <c r="D21267" t="s">
        <v>15167</v>
      </c>
      <c r="E21267" t="s">
        <v>4527</v>
      </c>
      <c r="F21267" t="s">
        <v>89</v>
      </c>
      <c r="G21267" t="s">
        <v>89</v>
      </c>
      <c r="H21267" t="s">
        <v>93</v>
      </c>
    </row>
    <row r="21268" spans="1:8" x14ac:dyDescent="0.25">
      <c r="A21268" t="s">
        <v>578</v>
      </c>
      <c r="B21268" t="s">
        <v>15168</v>
      </c>
      <c r="C21268" t="s">
        <v>89</v>
      </c>
      <c r="D21268" t="s">
        <v>15169</v>
      </c>
      <c r="E21268" t="s">
        <v>4548</v>
      </c>
      <c r="F21268" t="s">
        <v>89</v>
      </c>
      <c r="G21268" t="s">
        <v>89</v>
      </c>
      <c r="H21268" t="s">
        <v>93</v>
      </c>
    </row>
    <row r="21269" spans="1:8" x14ac:dyDescent="0.25">
      <c r="A21269" t="s">
        <v>578</v>
      </c>
      <c r="B21269" t="s">
        <v>15170</v>
      </c>
      <c r="C21269" t="s">
        <v>89</v>
      </c>
      <c r="D21269" t="s">
        <v>15171</v>
      </c>
      <c r="E21269" t="s">
        <v>4388</v>
      </c>
      <c r="F21269" t="s">
        <v>89</v>
      </c>
      <c r="G21269" t="s">
        <v>89</v>
      </c>
      <c r="H21269" t="s">
        <v>93</v>
      </c>
    </row>
    <row r="21270" spans="1:8" x14ac:dyDescent="0.25">
      <c r="A21270" t="s">
        <v>578</v>
      </c>
      <c r="B21270" t="s">
        <v>15172</v>
      </c>
      <c r="C21270" t="s">
        <v>89</v>
      </c>
      <c r="D21270" t="s">
        <v>89</v>
      </c>
      <c r="E21270" t="s">
        <v>1135</v>
      </c>
      <c r="F21270" t="s">
        <v>89</v>
      </c>
      <c r="G21270" t="s">
        <v>89</v>
      </c>
      <c r="H21270" t="s">
        <v>93</v>
      </c>
    </row>
    <row r="21271" spans="1:8" x14ac:dyDescent="0.25">
      <c r="A21271" t="s">
        <v>578</v>
      </c>
      <c r="B21271" t="s">
        <v>15173</v>
      </c>
      <c r="C21271" t="s">
        <v>89</v>
      </c>
      <c r="D21271" t="s">
        <v>89</v>
      </c>
      <c r="E21271" t="s">
        <v>1233</v>
      </c>
      <c r="F21271" t="s">
        <v>89</v>
      </c>
      <c r="G21271" t="s">
        <v>89</v>
      </c>
      <c r="H21271" t="s">
        <v>93</v>
      </c>
    </row>
    <row r="21272" spans="1:8" x14ac:dyDescent="0.25">
      <c r="A21272" t="s">
        <v>578</v>
      </c>
      <c r="B21272" t="s">
        <v>15174</v>
      </c>
      <c r="C21272" t="s">
        <v>89</v>
      </c>
      <c r="D21272" t="s">
        <v>89</v>
      </c>
      <c r="E21272" t="s">
        <v>1335</v>
      </c>
      <c r="F21272" t="s">
        <v>89</v>
      </c>
      <c r="G21272" t="s">
        <v>89</v>
      </c>
      <c r="H21272" t="s">
        <v>93</v>
      </c>
    </row>
    <row r="21273" spans="1:8" x14ac:dyDescent="0.25">
      <c r="A21273" t="s">
        <v>578</v>
      </c>
      <c r="B21273" t="s">
        <v>15175</v>
      </c>
      <c r="C21273" t="s">
        <v>89</v>
      </c>
      <c r="D21273" t="s">
        <v>89</v>
      </c>
      <c r="E21273" t="s">
        <v>1196</v>
      </c>
      <c r="F21273" t="s">
        <v>89</v>
      </c>
      <c r="G21273" t="s">
        <v>89</v>
      </c>
      <c r="H21273" t="s">
        <v>93</v>
      </c>
    </row>
    <row r="21274" spans="1:8" x14ac:dyDescent="0.25">
      <c r="A21274" t="s">
        <v>578</v>
      </c>
      <c r="B21274" t="s">
        <v>15176</v>
      </c>
      <c r="C21274" t="s">
        <v>89</v>
      </c>
      <c r="D21274" t="s">
        <v>89</v>
      </c>
      <c r="E21274" t="s">
        <v>1135</v>
      </c>
      <c r="F21274" t="s">
        <v>89</v>
      </c>
      <c r="G21274" t="s">
        <v>89</v>
      </c>
      <c r="H21274" t="s">
        <v>93</v>
      </c>
    </row>
    <row r="21275" spans="1:8" x14ac:dyDescent="0.25">
      <c r="A21275" t="s">
        <v>578</v>
      </c>
      <c r="B21275" t="s">
        <v>15177</v>
      </c>
      <c r="C21275" t="s">
        <v>89</v>
      </c>
      <c r="D21275" t="s">
        <v>89</v>
      </c>
      <c r="E21275" t="s">
        <v>1233</v>
      </c>
      <c r="F21275" t="s">
        <v>89</v>
      </c>
      <c r="G21275" t="s">
        <v>89</v>
      </c>
      <c r="H21275" t="s">
        <v>93</v>
      </c>
    </row>
    <row r="21276" spans="1:8" x14ac:dyDescent="0.25">
      <c r="A21276" t="s">
        <v>578</v>
      </c>
      <c r="B21276" t="s">
        <v>15178</v>
      </c>
      <c r="C21276" t="s">
        <v>89</v>
      </c>
      <c r="D21276" t="s">
        <v>89</v>
      </c>
      <c r="E21276" t="s">
        <v>1335</v>
      </c>
      <c r="F21276" t="s">
        <v>89</v>
      </c>
      <c r="G21276" t="s">
        <v>89</v>
      </c>
      <c r="H21276" t="s">
        <v>93</v>
      </c>
    </row>
    <row r="21277" spans="1:8" x14ac:dyDescent="0.25">
      <c r="A21277" t="s">
        <v>578</v>
      </c>
      <c r="B21277" t="s">
        <v>15179</v>
      </c>
      <c r="C21277" t="s">
        <v>89</v>
      </c>
      <c r="D21277" t="s">
        <v>89</v>
      </c>
      <c r="E21277" t="s">
        <v>1196</v>
      </c>
      <c r="F21277" t="s">
        <v>89</v>
      </c>
      <c r="G21277" t="s">
        <v>89</v>
      </c>
      <c r="H21277" t="s">
        <v>93</v>
      </c>
    </row>
    <row r="21278" spans="1:8" x14ac:dyDescent="0.25">
      <c r="A21278" t="s">
        <v>578</v>
      </c>
      <c r="B21278" t="s">
        <v>15180</v>
      </c>
      <c r="C21278" t="s">
        <v>89</v>
      </c>
      <c r="D21278" t="s">
        <v>89</v>
      </c>
      <c r="E21278" t="s">
        <v>4675</v>
      </c>
      <c r="F21278" t="s">
        <v>89</v>
      </c>
      <c r="G21278" t="s">
        <v>89</v>
      </c>
      <c r="H21278" t="s">
        <v>93</v>
      </c>
    </row>
    <row r="21279" spans="1:8" x14ac:dyDescent="0.25">
      <c r="A21279" t="s">
        <v>578</v>
      </c>
      <c r="B21279" t="s">
        <v>15181</v>
      </c>
      <c r="C21279" t="s">
        <v>89</v>
      </c>
      <c r="D21279" t="s">
        <v>89</v>
      </c>
      <c r="E21279" t="s">
        <v>4675</v>
      </c>
      <c r="F21279" t="s">
        <v>89</v>
      </c>
      <c r="G21279" t="s">
        <v>89</v>
      </c>
      <c r="H21279" t="s">
        <v>93</v>
      </c>
    </row>
    <row r="21280" spans="1:8" x14ac:dyDescent="0.25">
      <c r="A21280" t="s">
        <v>578</v>
      </c>
      <c r="B21280" t="s">
        <v>15182</v>
      </c>
      <c r="C21280" t="s">
        <v>89</v>
      </c>
      <c r="D21280" t="s">
        <v>89</v>
      </c>
      <c r="E21280" t="s">
        <v>4665</v>
      </c>
      <c r="F21280" t="s">
        <v>89</v>
      </c>
      <c r="G21280" t="s">
        <v>89</v>
      </c>
      <c r="H21280" t="s">
        <v>93</v>
      </c>
    </row>
    <row r="21281" spans="1:8" x14ac:dyDescent="0.25">
      <c r="A21281" t="s">
        <v>578</v>
      </c>
      <c r="B21281" t="s">
        <v>15183</v>
      </c>
      <c r="C21281" t="s">
        <v>89</v>
      </c>
      <c r="D21281" t="s">
        <v>89</v>
      </c>
      <c r="E21281" t="s">
        <v>4667</v>
      </c>
      <c r="F21281" t="s">
        <v>89</v>
      </c>
      <c r="G21281" t="s">
        <v>89</v>
      </c>
      <c r="H21281" t="s">
        <v>93</v>
      </c>
    </row>
    <row r="21282" spans="1:8" x14ac:dyDescent="0.25">
      <c r="A21282" t="s">
        <v>578</v>
      </c>
      <c r="B21282" t="s">
        <v>15184</v>
      </c>
      <c r="C21282" t="s">
        <v>89</v>
      </c>
      <c r="D21282" t="s">
        <v>89</v>
      </c>
      <c r="E21282" t="s">
        <v>4665</v>
      </c>
      <c r="F21282" t="s">
        <v>89</v>
      </c>
      <c r="G21282" t="s">
        <v>89</v>
      </c>
      <c r="H21282" t="s">
        <v>93</v>
      </c>
    </row>
    <row r="21283" spans="1:8" x14ac:dyDescent="0.25">
      <c r="A21283" t="s">
        <v>578</v>
      </c>
      <c r="B21283" t="s">
        <v>15185</v>
      </c>
      <c r="C21283" t="s">
        <v>89</v>
      </c>
      <c r="D21283" t="s">
        <v>89</v>
      </c>
      <c r="E21283" t="s">
        <v>4667</v>
      </c>
      <c r="F21283" t="s">
        <v>89</v>
      </c>
      <c r="G21283" t="s">
        <v>89</v>
      </c>
      <c r="H21283" t="s">
        <v>93</v>
      </c>
    </row>
    <row r="21284" spans="1:8" x14ac:dyDescent="0.25">
      <c r="A21284" t="s">
        <v>578</v>
      </c>
      <c r="B21284" t="s">
        <v>15186</v>
      </c>
      <c r="C21284" t="s">
        <v>89</v>
      </c>
      <c r="D21284" t="s">
        <v>89</v>
      </c>
      <c r="E21284" t="s">
        <v>4665</v>
      </c>
      <c r="F21284" t="s">
        <v>89</v>
      </c>
      <c r="G21284" t="s">
        <v>89</v>
      </c>
      <c r="H21284" t="s">
        <v>93</v>
      </c>
    </row>
    <row r="21285" spans="1:8" x14ac:dyDescent="0.25">
      <c r="A21285" t="s">
        <v>578</v>
      </c>
      <c r="B21285" t="s">
        <v>15187</v>
      </c>
      <c r="C21285" t="s">
        <v>89</v>
      </c>
      <c r="D21285" t="s">
        <v>89</v>
      </c>
      <c r="E21285" t="s">
        <v>4667</v>
      </c>
      <c r="F21285" t="s">
        <v>89</v>
      </c>
      <c r="G21285" t="s">
        <v>89</v>
      </c>
      <c r="H21285" t="s">
        <v>93</v>
      </c>
    </row>
    <row r="21286" spans="1:8" x14ac:dyDescent="0.25">
      <c r="A21286" t="s">
        <v>578</v>
      </c>
      <c r="B21286" t="s">
        <v>10540</v>
      </c>
      <c r="C21286" t="s">
        <v>89</v>
      </c>
      <c r="D21286" t="s">
        <v>89</v>
      </c>
      <c r="E21286" t="s">
        <v>10541</v>
      </c>
      <c r="F21286" t="s">
        <v>89</v>
      </c>
      <c r="G21286" t="s">
        <v>89</v>
      </c>
      <c r="H21286" t="s">
        <v>93</v>
      </c>
    </row>
    <row r="21287" spans="1:8" x14ac:dyDescent="0.25">
      <c r="A21287" t="s">
        <v>578</v>
      </c>
      <c r="B21287" t="s">
        <v>15188</v>
      </c>
      <c r="C21287" t="s">
        <v>89</v>
      </c>
      <c r="D21287" t="s">
        <v>89</v>
      </c>
      <c r="E21287" t="s">
        <v>4652</v>
      </c>
      <c r="F21287" t="s">
        <v>89</v>
      </c>
      <c r="G21287" t="s">
        <v>89</v>
      </c>
      <c r="H21287" t="s">
        <v>93</v>
      </c>
    </row>
    <row r="21288" spans="1:8" x14ac:dyDescent="0.25">
      <c r="A21288" t="s">
        <v>578</v>
      </c>
      <c r="B21288" t="s">
        <v>15189</v>
      </c>
      <c r="C21288" t="s">
        <v>89</v>
      </c>
      <c r="D21288" t="s">
        <v>89</v>
      </c>
      <c r="E21288" t="s">
        <v>4539</v>
      </c>
      <c r="F21288" t="s">
        <v>89</v>
      </c>
      <c r="G21288" t="s">
        <v>89</v>
      </c>
      <c r="H21288" t="s">
        <v>93</v>
      </c>
    </row>
    <row r="21289" spans="1:8" x14ac:dyDescent="0.25">
      <c r="A21289" t="s">
        <v>578</v>
      </c>
      <c r="B21289" t="s">
        <v>1382</v>
      </c>
      <c r="C21289" t="s">
        <v>89</v>
      </c>
      <c r="D21289" t="s">
        <v>89</v>
      </c>
      <c r="E21289" t="s">
        <v>4656</v>
      </c>
      <c r="F21289" t="s">
        <v>89</v>
      </c>
      <c r="G21289" t="s">
        <v>89</v>
      </c>
      <c r="H21289" t="s">
        <v>93</v>
      </c>
    </row>
    <row r="21290" spans="1:8" x14ac:dyDescent="0.25">
      <c r="A21290" t="s">
        <v>578</v>
      </c>
      <c r="B21290" t="s">
        <v>4133</v>
      </c>
      <c r="C21290" t="s">
        <v>89</v>
      </c>
      <c r="D21290" t="s">
        <v>89</v>
      </c>
      <c r="E21290" t="s">
        <v>4658</v>
      </c>
      <c r="F21290" t="s">
        <v>89</v>
      </c>
      <c r="G21290" t="s">
        <v>89</v>
      </c>
      <c r="H21290" t="s">
        <v>93</v>
      </c>
    </row>
    <row r="21291" spans="1:8" x14ac:dyDescent="0.25">
      <c r="A21291" t="s">
        <v>578</v>
      </c>
      <c r="B21291" t="s">
        <v>15190</v>
      </c>
      <c r="C21291" t="s">
        <v>89</v>
      </c>
      <c r="D21291" t="s">
        <v>89</v>
      </c>
      <c r="E21291" t="s">
        <v>4675</v>
      </c>
      <c r="F21291" t="s">
        <v>89</v>
      </c>
      <c r="G21291" t="s">
        <v>89</v>
      </c>
      <c r="H21291" t="s">
        <v>93</v>
      </c>
    </row>
    <row r="21292" spans="1:8" x14ac:dyDescent="0.25">
      <c r="A21292" t="s">
        <v>578</v>
      </c>
      <c r="B21292" t="s">
        <v>12444</v>
      </c>
      <c r="C21292" t="s">
        <v>89</v>
      </c>
      <c r="D21292" t="s">
        <v>89</v>
      </c>
      <c r="E21292" t="s">
        <v>15191</v>
      </c>
      <c r="F21292" t="s">
        <v>89</v>
      </c>
      <c r="G21292" t="s">
        <v>89</v>
      </c>
      <c r="H21292" t="s">
        <v>93</v>
      </c>
    </row>
    <row r="21293" spans="1:8" x14ac:dyDescent="0.25">
      <c r="A21293" t="s">
        <v>578</v>
      </c>
      <c r="B21293" t="s">
        <v>4718</v>
      </c>
      <c r="C21293" t="s">
        <v>89</v>
      </c>
      <c r="D21293" t="s">
        <v>89</v>
      </c>
      <c r="E21293" t="s">
        <v>1196</v>
      </c>
      <c r="F21293" t="s">
        <v>89</v>
      </c>
      <c r="G21293" t="s">
        <v>89</v>
      </c>
      <c r="H21293" t="s">
        <v>93</v>
      </c>
    </row>
    <row r="21294" spans="1:8" x14ac:dyDescent="0.25">
      <c r="A21294" t="s">
        <v>578</v>
      </c>
      <c r="B21294" t="s">
        <v>4696</v>
      </c>
      <c r="C21294" t="s">
        <v>89</v>
      </c>
      <c r="D21294" t="s">
        <v>89</v>
      </c>
      <c r="E21294" t="s">
        <v>1196</v>
      </c>
      <c r="F21294" t="s">
        <v>89</v>
      </c>
      <c r="G21294" t="s">
        <v>89</v>
      </c>
      <c r="H21294" t="s">
        <v>93</v>
      </c>
    </row>
    <row r="21295" spans="1:8" x14ac:dyDescent="0.25">
      <c r="A21295" t="s">
        <v>578</v>
      </c>
      <c r="B21295" t="s">
        <v>4697</v>
      </c>
      <c r="C21295" t="s">
        <v>89</v>
      </c>
      <c r="D21295" t="s">
        <v>89</v>
      </c>
      <c r="E21295" t="s">
        <v>1196</v>
      </c>
      <c r="F21295" t="s">
        <v>89</v>
      </c>
      <c r="G21295" t="s">
        <v>89</v>
      </c>
      <c r="H21295" t="s">
        <v>93</v>
      </c>
    </row>
    <row r="21296" spans="1:8" x14ac:dyDescent="0.25">
      <c r="A21296" t="s">
        <v>578</v>
      </c>
      <c r="B21296" t="s">
        <v>15192</v>
      </c>
      <c r="C21296" t="s">
        <v>89</v>
      </c>
      <c r="D21296" t="s">
        <v>89</v>
      </c>
      <c r="E21296" t="s">
        <v>1196</v>
      </c>
      <c r="F21296" t="s">
        <v>89</v>
      </c>
      <c r="G21296" t="s">
        <v>89</v>
      </c>
      <c r="H21296" t="s">
        <v>93</v>
      </c>
    </row>
    <row r="21297" spans="1:8" x14ac:dyDescent="0.25">
      <c r="A21297" t="s">
        <v>578</v>
      </c>
      <c r="B21297" t="s">
        <v>4695</v>
      </c>
      <c r="C21297" t="s">
        <v>89</v>
      </c>
      <c r="D21297" t="s">
        <v>89</v>
      </c>
      <c r="E21297" t="s">
        <v>1196</v>
      </c>
      <c r="F21297" t="s">
        <v>89</v>
      </c>
      <c r="G21297" t="s">
        <v>89</v>
      </c>
      <c r="H21297" t="s">
        <v>93</v>
      </c>
    </row>
    <row r="21298" spans="1:8" x14ac:dyDescent="0.25">
      <c r="A21298" t="s">
        <v>578</v>
      </c>
      <c r="B21298" t="s">
        <v>15193</v>
      </c>
      <c r="C21298" t="s">
        <v>89</v>
      </c>
      <c r="D21298" t="s">
        <v>89</v>
      </c>
      <c r="E21298" t="s">
        <v>1196</v>
      </c>
      <c r="F21298" t="s">
        <v>89</v>
      </c>
      <c r="G21298" t="s">
        <v>89</v>
      </c>
      <c r="H21298" t="s">
        <v>93</v>
      </c>
    </row>
    <row r="21299" spans="1:8" x14ac:dyDescent="0.25">
      <c r="A21299" t="s">
        <v>578</v>
      </c>
      <c r="B21299" t="s">
        <v>1284</v>
      </c>
      <c r="C21299" t="s">
        <v>89</v>
      </c>
      <c r="D21299" t="s">
        <v>89</v>
      </c>
      <c r="E21299" t="s">
        <v>4667</v>
      </c>
      <c r="F21299" t="s">
        <v>89</v>
      </c>
      <c r="G21299" t="s">
        <v>89</v>
      </c>
      <c r="H21299" t="s">
        <v>93</v>
      </c>
    </row>
    <row r="21300" spans="1:8" x14ac:dyDescent="0.25">
      <c r="A21300" t="s">
        <v>578</v>
      </c>
      <c r="B21300" t="s">
        <v>1122</v>
      </c>
      <c r="C21300" t="s">
        <v>89</v>
      </c>
      <c r="D21300" t="s">
        <v>89</v>
      </c>
      <c r="E21300" t="s">
        <v>4667</v>
      </c>
      <c r="F21300" t="s">
        <v>89</v>
      </c>
      <c r="G21300" t="s">
        <v>89</v>
      </c>
      <c r="H21300" t="s">
        <v>93</v>
      </c>
    </row>
    <row r="21301" spans="1:8" x14ac:dyDescent="0.25">
      <c r="A21301" t="s">
        <v>578</v>
      </c>
      <c r="B21301" t="s">
        <v>1331</v>
      </c>
      <c r="C21301" t="s">
        <v>89</v>
      </c>
      <c r="D21301" t="s">
        <v>89</v>
      </c>
      <c r="E21301" t="s">
        <v>4667</v>
      </c>
      <c r="F21301" t="s">
        <v>89</v>
      </c>
      <c r="G21301" t="s">
        <v>89</v>
      </c>
      <c r="H21301" t="s">
        <v>93</v>
      </c>
    </row>
    <row r="21302" spans="1:8" x14ac:dyDescent="0.25">
      <c r="A21302" t="s">
        <v>578</v>
      </c>
      <c r="B21302" t="s">
        <v>1124</v>
      </c>
      <c r="C21302" t="s">
        <v>89</v>
      </c>
      <c r="D21302" t="s">
        <v>89</v>
      </c>
      <c r="E21302" t="s">
        <v>4667</v>
      </c>
      <c r="F21302" t="s">
        <v>89</v>
      </c>
      <c r="G21302" t="s">
        <v>89</v>
      </c>
      <c r="H21302" t="s">
        <v>93</v>
      </c>
    </row>
    <row r="21303" spans="1:8" x14ac:dyDescent="0.25">
      <c r="A21303" t="s">
        <v>578</v>
      </c>
      <c r="B21303" t="s">
        <v>3063</v>
      </c>
      <c r="C21303" t="s">
        <v>89</v>
      </c>
      <c r="D21303" t="s">
        <v>89</v>
      </c>
      <c r="E21303" t="s">
        <v>4667</v>
      </c>
      <c r="F21303" t="s">
        <v>89</v>
      </c>
      <c r="G21303" t="s">
        <v>89</v>
      </c>
      <c r="H21303" t="s">
        <v>93</v>
      </c>
    </row>
    <row r="21304" spans="1:8" x14ac:dyDescent="0.25">
      <c r="A21304" t="s">
        <v>578</v>
      </c>
      <c r="B21304" t="s">
        <v>4708</v>
      </c>
      <c r="C21304" t="s">
        <v>89</v>
      </c>
      <c r="D21304" t="s">
        <v>89</v>
      </c>
      <c r="E21304" t="s">
        <v>4702</v>
      </c>
      <c r="F21304" t="s">
        <v>89</v>
      </c>
      <c r="G21304" t="s">
        <v>89</v>
      </c>
      <c r="H21304" t="s">
        <v>93</v>
      </c>
    </row>
    <row r="21305" spans="1:8" x14ac:dyDescent="0.25">
      <c r="A21305" t="s">
        <v>578</v>
      </c>
      <c r="B21305" t="s">
        <v>15194</v>
      </c>
      <c r="C21305" t="s">
        <v>89</v>
      </c>
      <c r="D21305" t="s">
        <v>89</v>
      </c>
      <c r="E21305" t="s">
        <v>4702</v>
      </c>
      <c r="F21305" t="s">
        <v>89</v>
      </c>
      <c r="G21305" t="s">
        <v>89</v>
      </c>
      <c r="H21305" t="s">
        <v>93</v>
      </c>
    </row>
    <row r="21306" spans="1:8" x14ac:dyDescent="0.25">
      <c r="A21306" t="s">
        <v>578</v>
      </c>
      <c r="B21306" t="s">
        <v>15195</v>
      </c>
      <c r="C21306" t="s">
        <v>89</v>
      </c>
      <c r="D21306" t="s">
        <v>89</v>
      </c>
      <c r="E21306" t="s">
        <v>4704</v>
      </c>
      <c r="F21306" t="s">
        <v>89</v>
      </c>
      <c r="G21306" t="s">
        <v>89</v>
      </c>
      <c r="H21306" t="s">
        <v>93</v>
      </c>
    </row>
    <row r="21307" spans="1:8" x14ac:dyDescent="0.25">
      <c r="A21307" t="s">
        <v>578</v>
      </c>
      <c r="B21307" t="s">
        <v>15196</v>
      </c>
      <c r="C21307" t="s">
        <v>89</v>
      </c>
      <c r="D21307" t="s">
        <v>15197</v>
      </c>
      <c r="E21307" t="s">
        <v>10541</v>
      </c>
      <c r="F21307" t="s">
        <v>89</v>
      </c>
      <c r="G21307" t="s">
        <v>89</v>
      </c>
      <c r="H21307" t="s">
        <v>93</v>
      </c>
    </row>
    <row r="21308" spans="1:8" x14ac:dyDescent="0.25">
      <c r="A21308" t="s">
        <v>578</v>
      </c>
      <c r="B21308" t="s">
        <v>2138</v>
      </c>
      <c r="C21308" t="s">
        <v>89</v>
      </c>
      <c r="D21308" t="s">
        <v>10548</v>
      </c>
      <c r="E21308" t="s">
        <v>4712</v>
      </c>
      <c r="F21308" t="s">
        <v>89</v>
      </c>
      <c r="G21308" t="s">
        <v>89</v>
      </c>
      <c r="H21308" t="s">
        <v>93</v>
      </c>
    </row>
    <row r="21309" spans="1:8" x14ac:dyDescent="0.25">
      <c r="A21309" t="s">
        <v>578</v>
      </c>
      <c r="B21309" t="s">
        <v>1268</v>
      </c>
      <c r="C21309" t="s">
        <v>89</v>
      </c>
      <c r="D21309" t="s">
        <v>89</v>
      </c>
      <c r="E21309" t="s">
        <v>4668</v>
      </c>
      <c r="F21309" t="s">
        <v>89</v>
      </c>
      <c r="G21309" t="s">
        <v>89</v>
      </c>
      <c r="H21309" t="s">
        <v>93</v>
      </c>
    </row>
    <row r="21310" spans="1:8" x14ac:dyDescent="0.25">
      <c r="A21310" t="s">
        <v>578</v>
      </c>
      <c r="B21310" t="s">
        <v>1336</v>
      </c>
      <c r="C21310" t="s">
        <v>89</v>
      </c>
      <c r="D21310" t="s">
        <v>89</v>
      </c>
      <c r="E21310" t="s">
        <v>4668</v>
      </c>
      <c r="F21310" t="s">
        <v>89</v>
      </c>
      <c r="G21310" t="s">
        <v>89</v>
      </c>
      <c r="H21310" t="s">
        <v>93</v>
      </c>
    </row>
    <row r="21311" spans="1:8" x14ac:dyDescent="0.25">
      <c r="A21311" t="s">
        <v>578</v>
      </c>
      <c r="B21311" t="s">
        <v>3068</v>
      </c>
      <c r="C21311" t="s">
        <v>89</v>
      </c>
      <c r="D21311" t="s">
        <v>89</v>
      </c>
      <c r="E21311" t="s">
        <v>4668</v>
      </c>
      <c r="F21311" t="s">
        <v>89</v>
      </c>
      <c r="G21311" t="s">
        <v>89</v>
      </c>
      <c r="H21311" t="s">
        <v>93</v>
      </c>
    </row>
    <row r="21312" spans="1:8" x14ac:dyDescent="0.25">
      <c r="A21312" t="s">
        <v>578</v>
      </c>
      <c r="B21312" t="s">
        <v>1269</v>
      </c>
      <c r="C21312" t="s">
        <v>89</v>
      </c>
      <c r="D21312" t="s">
        <v>89</v>
      </c>
      <c r="E21312" t="s">
        <v>4668</v>
      </c>
      <c r="F21312" t="s">
        <v>89</v>
      </c>
      <c r="G21312" t="s">
        <v>89</v>
      </c>
      <c r="H21312" t="s">
        <v>93</v>
      </c>
    </row>
    <row r="21313" spans="1:8" x14ac:dyDescent="0.25">
      <c r="A21313" t="s">
        <v>578</v>
      </c>
      <c r="B21313" t="s">
        <v>1270</v>
      </c>
      <c r="C21313" t="s">
        <v>89</v>
      </c>
      <c r="D21313" t="s">
        <v>89</v>
      </c>
      <c r="E21313" t="s">
        <v>4668</v>
      </c>
      <c r="F21313" t="s">
        <v>89</v>
      </c>
      <c r="G21313" t="s">
        <v>89</v>
      </c>
      <c r="H21313" t="s">
        <v>93</v>
      </c>
    </row>
    <row r="21314" spans="1:8" x14ac:dyDescent="0.25">
      <c r="A21314" t="s">
        <v>578</v>
      </c>
      <c r="B21314" t="s">
        <v>3073</v>
      </c>
      <c r="C21314" t="s">
        <v>89</v>
      </c>
      <c r="D21314" t="s">
        <v>89</v>
      </c>
      <c r="E21314" t="s">
        <v>4668</v>
      </c>
      <c r="F21314" t="s">
        <v>89</v>
      </c>
      <c r="G21314" t="s">
        <v>89</v>
      </c>
      <c r="H21314" t="s">
        <v>93</v>
      </c>
    </row>
    <row r="21315" spans="1:8" x14ac:dyDescent="0.25">
      <c r="A21315" t="s">
        <v>578</v>
      </c>
      <c r="B21315" t="s">
        <v>4713</v>
      </c>
      <c r="C21315" t="s">
        <v>89</v>
      </c>
      <c r="D21315" t="s">
        <v>89</v>
      </c>
      <c r="E21315" t="s">
        <v>4668</v>
      </c>
      <c r="F21315" t="s">
        <v>89</v>
      </c>
      <c r="G21315" t="s">
        <v>89</v>
      </c>
      <c r="H21315" t="s">
        <v>93</v>
      </c>
    </row>
    <row r="21316" spans="1:8" x14ac:dyDescent="0.25">
      <c r="A21316" t="s">
        <v>578</v>
      </c>
      <c r="B21316" t="s">
        <v>15198</v>
      </c>
      <c r="C21316" t="s">
        <v>89</v>
      </c>
      <c r="D21316" t="s">
        <v>89</v>
      </c>
      <c r="E21316" t="s">
        <v>1133</v>
      </c>
      <c r="F21316" t="s">
        <v>89</v>
      </c>
      <c r="G21316" t="s">
        <v>89</v>
      </c>
      <c r="H21316" t="s">
        <v>93</v>
      </c>
    </row>
    <row r="21317" spans="1:8" x14ac:dyDescent="0.25">
      <c r="A21317" t="s">
        <v>578</v>
      </c>
      <c r="B21317" t="s">
        <v>1439</v>
      </c>
      <c r="C21317" t="s">
        <v>89</v>
      </c>
      <c r="D21317" t="s">
        <v>89</v>
      </c>
      <c r="E21317" t="s">
        <v>1133</v>
      </c>
      <c r="F21317" t="s">
        <v>89</v>
      </c>
      <c r="G21317" t="s">
        <v>89</v>
      </c>
      <c r="H21317" t="s">
        <v>93</v>
      </c>
    </row>
    <row r="21318" spans="1:8" x14ac:dyDescent="0.25">
      <c r="A21318" t="s">
        <v>578</v>
      </c>
      <c r="B21318" t="s">
        <v>3725</v>
      </c>
      <c r="C21318" t="s">
        <v>89</v>
      </c>
      <c r="D21318" t="s">
        <v>89</v>
      </c>
      <c r="E21318" t="s">
        <v>1221</v>
      </c>
      <c r="F21318" t="s">
        <v>89</v>
      </c>
      <c r="G21318" t="s">
        <v>89</v>
      </c>
      <c r="H21318" t="s">
        <v>93</v>
      </c>
    </row>
    <row r="21319" spans="1:8" x14ac:dyDescent="0.25">
      <c r="A21319" t="s">
        <v>578</v>
      </c>
      <c r="B21319" t="s">
        <v>15199</v>
      </c>
      <c r="C21319" t="s">
        <v>89</v>
      </c>
      <c r="D21319" t="s">
        <v>89</v>
      </c>
      <c r="E21319" t="s">
        <v>1133</v>
      </c>
      <c r="F21319" t="s">
        <v>89</v>
      </c>
      <c r="G21319" t="s">
        <v>89</v>
      </c>
      <c r="H21319" t="s">
        <v>93</v>
      </c>
    </row>
    <row r="21320" spans="1:8" x14ac:dyDescent="0.25">
      <c r="A21320" t="s">
        <v>578</v>
      </c>
      <c r="B21320" t="s">
        <v>15200</v>
      </c>
      <c r="C21320" t="s">
        <v>89</v>
      </c>
      <c r="D21320" t="s">
        <v>89</v>
      </c>
      <c r="E21320" t="s">
        <v>1133</v>
      </c>
      <c r="F21320" t="s">
        <v>89</v>
      </c>
      <c r="G21320" t="s">
        <v>89</v>
      </c>
      <c r="H21320" t="s">
        <v>93</v>
      </c>
    </row>
    <row r="21321" spans="1:8" x14ac:dyDescent="0.25">
      <c r="A21321" t="s">
        <v>578</v>
      </c>
      <c r="B21321" t="s">
        <v>2541</v>
      </c>
      <c r="C21321" t="s">
        <v>89</v>
      </c>
      <c r="D21321" t="s">
        <v>89</v>
      </c>
      <c r="E21321" t="s">
        <v>1133</v>
      </c>
      <c r="F21321" t="s">
        <v>89</v>
      </c>
      <c r="G21321" t="s">
        <v>89</v>
      </c>
      <c r="H21321" t="s">
        <v>93</v>
      </c>
    </row>
    <row r="21322" spans="1:8" x14ac:dyDescent="0.25">
      <c r="A21322" t="s">
        <v>580</v>
      </c>
      <c r="B21322" t="s">
        <v>15029</v>
      </c>
      <c r="C21322" t="s">
        <v>89</v>
      </c>
      <c r="D21322" t="s">
        <v>15030</v>
      </c>
      <c r="E21322" t="s">
        <v>15031</v>
      </c>
      <c r="F21322" t="s">
        <v>89</v>
      </c>
      <c r="G21322" t="s">
        <v>89</v>
      </c>
      <c r="H21322" t="s">
        <v>93</v>
      </c>
    </row>
    <row r="21323" spans="1:8" x14ac:dyDescent="0.25">
      <c r="A21323" t="s">
        <v>580</v>
      </c>
      <c r="B21323" t="s">
        <v>15032</v>
      </c>
      <c r="C21323" t="s">
        <v>89</v>
      </c>
      <c r="D21323" t="s">
        <v>15033</v>
      </c>
      <c r="E21323" t="s">
        <v>6921</v>
      </c>
      <c r="F21323" t="s">
        <v>89</v>
      </c>
      <c r="G21323" t="s">
        <v>89</v>
      </c>
      <c r="H21323" t="s">
        <v>93</v>
      </c>
    </row>
    <row r="21324" spans="1:8" x14ac:dyDescent="0.25">
      <c r="A21324" t="s">
        <v>580</v>
      </c>
      <c r="B21324" t="s">
        <v>15034</v>
      </c>
      <c r="C21324" t="s">
        <v>89</v>
      </c>
      <c r="D21324" t="s">
        <v>15035</v>
      </c>
      <c r="E21324" t="s">
        <v>4476</v>
      </c>
      <c r="F21324" t="s">
        <v>89</v>
      </c>
      <c r="G21324" t="s">
        <v>89</v>
      </c>
      <c r="H21324" t="s">
        <v>93</v>
      </c>
    </row>
    <row r="21325" spans="1:8" x14ac:dyDescent="0.25">
      <c r="A21325" t="s">
        <v>580</v>
      </c>
      <c r="B21325" t="s">
        <v>15036</v>
      </c>
      <c r="C21325" t="s">
        <v>89</v>
      </c>
      <c r="D21325" t="s">
        <v>15037</v>
      </c>
      <c r="E21325" t="s">
        <v>15038</v>
      </c>
      <c r="F21325" t="s">
        <v>89</v>
      </c>
      <c r="G21325" t="s">
        <v>89</v>
      </c>
      <c r="H21325" t="s">
        <v>93</v>
      </c>
    </row>
    <row r="21326" spans="1:8" x14ac:dyDescent="0.25">
      <c r="A21326" t="s">
        <v>580</v>
      </c>
      <c r="B21326" t="s">
        <v>15039</v>
      </c>
      <c r="C21326" t="s">
        <v>89</v>
      </c>
      <c r="D21326" t="s">
        <v>15040</v>
      </c>
      <c r="E21326" t="s">
        <v>15041</v>
      </c>
      <c r="F21326" t="s">
        <v>89</v>
      </c>
      <c r="G21326" t="s">
        <v>89</v>
      </c>
      <c r="H21326" t="s">
        <v>93</v>
      </c>
    </row>
    <row r="21327" spans="1:8" x14ac:dyDescent="0.25">
      <c r="A21327" t="s">
        <v>580</v>
      </c>
      <c r="B21327" t="s">
        <v>15042</v>
      </c>
      <c r="C21327" t="s">
        <v>89</v>
      </c>
      <c r="D21327" t="s">
        <v>15043</v>
      </c>
      <c r="E21327" t="s">
        <v>4438</v>
      </c>
      <c r="F21327" t="s">
        <v>89</v>
      </c>
      <c r="G21327" t="s">
        <v>89</v>
      </c>
      <c r="H21327" t="s">
        <v>93</v>
      </c>
    </row>
    <row r="21328" spans="1:8" x14ac:dyDescent="0.25">
      <c r="A21328" t="s">
        <v>580</v>
      </c>
      <c r="B21328" t="s">
        <v>15044</v>
      </c>
      <c r="C21328" t="s">
        <v>89</v>
      </c>
      <c r="D21328" t="s">
        <v>15045</v>
      </c>
      <c r="E21328" t="s">
        <v>4468</v>
      </c>
      <c r="F21328" t="s">
        <v>89</v>
      </c>
      <c r="G21328" t="s">
        <v>89</v>
      </c>
      <c r="H21328" t="s">
        <v>93</v>
      </c>
    </row>
    <row r="21329" spans="1:8" x14ac:dyDescent="0.25">
      <c r="A21329" t="s">
        <v>580</v>
      </c>
      <c r="B21329" t="s">
        <v>15046</v>
      </c>
      <c r="C21329" t="s">
        <v>89</v>
      </c>
      <c r="D21329" t="s">
        <v>15047</v>
      </c>
      <c r="E21329" t="s">
        <v>8644</v>
      </c>
      <c r="F21329" t="s">
        <v>89</v>
      </c>
      <c r="G21329" t="s">
        <v>89</v>
      </c>
      <c r="H21329" t="s">
        <v>93</v>
      </c>
    </row>
    <row r="21330" spans="1:8" x14ac:dyDescent="0.25">
      <c r="A21330" t="s">
        <v>580</v>
      </c>
      <c r="B21330" t="s">
        <v>15048</v>
      </c>
      <c r="C21330" t="s">
        <v>89</v>
      </c>
      <c r="D21330" t="s">
        <v>15049</v>
      </c>
      <c r="E21330" t="s">
        <v>1625</v>
      </c>
      <c r="F21330" t="s">
        <v>89</v>
      </c>
      <c r="G21330" t="s">
        <v>89</v>
      </c>
      <c r="H21330" t="s">
        <v>93</v>
      </c>
    </row>
    <row r="21331" spans="1:8" x14ac:dyDescent="0.25">
      <c r="A21331" t="s">
        <v>580</v>
      </c>
      <c r="B21331" t="s">
        <v>15050</v>
      </c>
      <c r="C21331" t="s">
        <v>89</v>
      </c>
      <c r="D21331" t="s">
        <v>15051</v>
      </c>
      <c r="E21331" t="s">
        <v>6921</v>
      </c>
      <c r="F21331" t="s">
        <v>89</v>
      </c>
      <c r="G21331" t="s">
        <v>89</v>
      </c>
      <c r="H21331" t="s">
        <v>93</v>
      </c>
    </row>
    <row r="21332" spans="1:8" x14ac:dyDescent="0.25">
      <c r="A21332" t="s">
        <v>580</v>
      </c>
      <c r="B21332" t="s">
        <v>15052</v>
      </c>
      <c r="C21332" t="s">
        <v>89</v>
      </c>
      <c r="D21332" t="s">
        <v>15053</v>
      </c>
      <c r="E21332" t="s">
        <v>4394</v>
      </c>
      <c r="F21332" t="s">
        <v>89</v>
      </c>
      <c r="G21332" t="s">
        <v>89</v>
      </c>
      <c r="H21332" t="s">
        <v>93</v>
      </c>
    </row>
    <row r="21333" spans="1:8" x14ac:dyDescent="0.25">
      <c r="A21333" t="s">
        <v>580</v>
      </c>
      <c r="B21333" t="s">
        <v>15054</v>
      </c>
      <c r="C21333" t="s">
        <v>89</v>
      </c>
      <c r="D21333" t="s">
        <v>15055</v>
      </c>
      <c r="E21333" t="s">
        <v>4379</v>
      </c>
      <c r="F21333" t="s">
        <v>89</v>
      </c>
      <c r="G21333" t="s">
        <v>89</v>
      </c>
      <c r="H21333" t="s">
        <v>93</v>
      </c>
    </row>
    <row r="21334" spans="1:8" x14ac:dyDescent="0.25">
      <c r="A21334" t="s">
        <v>580</v>
      </c>
      <c r="B21334" t="s">
        <v>15056</v>
      </c>
      <c r="C21334" t="s">
        <v>89</v>
      </c>
      <c r="D21334" t="s">
        <v>15057</v>
      </c>
      <c r="E21334" t="s">
        <v>4518</v>
      </c>
      <c r="F21334" t="s">
        <v>89</v>
      </c>
      <c r="G21334" t="s">
        <v>89</v>
      </c>
      <c r="H21334" t="s">
        <v>93</v>
      </c>
    </row>
    <row r="21335" spans="1:8" x14ac:dyDescent="0.25">
      <c r="A21335" t="s">
        <v>580</v>
      </c>
      <c r="B21335" t="s">
        <v>15058</v>
      </c>
      <c r="C21335" t="s">
        <v>89</v>
      </c>
      <c r="D21335" t="s">
        <v>15059</v>
      </c>
      <c r="E21335" t="s">
        <v>4438</v>
      </c>
      <c r="F21335" t="s">
        <v>89</v>
      </c>
      <c r="G21335" t="s">
        <v>89</v>
      </c>
      <c r="H21335" t="s">
        <v>93</v>
      </c>
    </row>
    <row r="21336" spans="1:8" x14ac:dyDescent="0.25">
      <c r="A21336" t="s">
        <v>580</v>
      </c>
      <c r="B21336" t="s">
        <v>15060</v>
      </c>
      <c r="C21336" t="s">
        <v>89</v>
      </c>
      <c r="D21336" t="s">
        <v>89</v>
      </c>
      <c r="E21336" t="s">
        <v>4663</v>
      </c>
      <c r="F21336" t="s">
        <v>89</v>
      </c>
      <c r="G21336" t="s">
        <v>89</v>
      </c>
      <c r="H21336" t="s">
        <v>93</v>
      </c>
    </row>
    <row r="21337" spans="1:8" x14ac:dyDescent="0.25">
      <c r="A21337" t="s">
        <v>580</v>
      </c>
      <c r="B21337" t="s">
        <v>15061</v>
      </c>
      <c r="C21337" t="s">
        <v>89</v>
      </c>
      <c r="D21337" t="s">
        <v>15062</v>
      </c>
      <c r="E21337" t="s">
        <v>10439</v>
      </c>
      <c r="F21337" t="s">
        <v>89</v>
      </c>
      <c r="G21337" t="s">
        <v>89</v>
      </c>
      <c r="H21337" t="s">
        <v>93</v>
      </c>
    </row>
    <row r="21338" spans="1:8" x14ac:dyDescent="0.25">
      <c r="A21338" t="s">
        <v>580</v>
      </c>
      <c r="B21338" t="s">
        <v>15063</v>
      </c>
      <c r="C21338" t="s">
        <v>89</v>
      </c>
      <c r="D21338" t="s">
        <v>15064</v>
      </c>
      <c r="E21338" t="s">
        <v>8490</v>
      </c>
      <c r="F21338" t="s">
        <v>89</v>
      </c>
      <c r="G21338" t="s">
        <v>89</v>
      </c>
      <c r="H21338" t="s">
        <v>93</v>
      </c>
    </row>
    <row r="21339" spans="1:8" x14ac:dyDescent="0.25">
      <c r="A21339" t="s">
        <v>580</v>
      </c>
      <c r="B21339" t="s">
        <v>15065</v>
      </c>
      <c r="C21339" t="s">
        <v>89</v>
      </c>
      <c r="D21339" t="s">
        <v>15064</v>
      </c>
      <c r="E21339" t="s">
        <v>8490</v>
      </c>
      <c r="F21339" t="s">
        <v>89</v>
      </c>
      <c r="G21339" t="s">
        <v>89</v>
      </c>
      <c r="H21339" t="s">
        <v>93</v>
      </c>
    </row>
    <row r="21340" spans="1:8" x14ac:dyDescent="0.25">
      <c r="A21340" t="s">
        <v>580</v>
      </c>
      <c r="B21340" t="s">
        <v>15066</v>
      </c>
      <c r="C21340" t="s">
        <v>89</v>
      </c>
      <c r="D21340" t="s">
        <v>15064</v>
      </c>
      <c r="E21340" t="s">
        <v>8490</v>
      </c>
      <c r="F21340" t="s">
        <v>89</v>
      </c>
      <c r="G21340" t="s">
        <v>89</v>
      </c>
      <c r="H21340" t="s">
        <v>93</v>
      </c>
    </row>
    <row r="21341" spans="1:8" x14ac:dyDescent="0.25">
      <c r="A21341" t="s">
        <v>580</v>
      </c>
      <c r="B21341" t="s">
        <v>15067</v>
      </c>
      <c r="C21341" t="s">
        <v>89</v>
      </c>
      <c r="D21341" t="s">
        <v>15064</v>
      </c>
      <c r="E21341" t="s">
        <v>8490</v>
      </c>
      <c r="F21341" t="s">
        <v>89</v>
      </c>
      <c r="G21341" t="s">
        <v>89</v>
      </c>
      <c r="H21341" t="s">
        <v>93</v>
      </c>
    </row>
    <row r="21342" spans="1:8" x14ac:dyDescent="0.25">
      <c r="A21342" t="s">
        <v>580</v>
      </c>
      <c r="B21342" t="s">
        <v>15068</v>
      </c>
      <c r="C21342" t="s">
        <v>89</v>
      </c>
      <c r="D21342" t="s">
        <v>15069</v>
      </c>
      <c r="E21342" t="s">
        <v>4476</v>
      </c>
      <c r="F21342" t="s">
        <v>89</v>
      </c>
      <c r="G21342" t="s">
        <v>89</v>
      </c>
      <c r="H21342" t="s">
        <v>93</v>
      </c>
    </row>
    <row r="21343" spans="1:8" x14ac:dyDescent="0.25">
      <c r="A21343" t="s">
        <v>580</v>
      </c>
      <c r="B21343" t="s">
        <v>15070</v>
      </c>
      <c r="C21343" t="s">
        <v>89</v>
      </c>
      <c r="D21343" t="s">
        <v>15071</v>
      </c>
      <c r="E21343" t="s">
        <v>4376</v>
      </c>
      <c r="F21343" t="s">
        <v>89</v>
      </c>
      <c r="G21343" t="s">
        <v>89</v>
      </c>
      <c r="H21343" t="s">
        <v>93</v>
      </c>
    </row>
    <row r="21344" spans="1:8" x14ac:dyDescent="0.25">
      <c r="A21344" t="s">
        <v>580</v>
      </c>
      <c r="B21344" t="s">
        <v>15072</v>
      </c>
      <c r="C21344" t="s">
        <v>89</v>
      </c>
      <c r="D21344" t="s">
        <v>15073</v>
      </c>
      <c r="E21344" t="s">
        <v>4379</v>
      </c>
      <c r="F21344" t="s">
        <v>89</v>
      </c>
      <c r="G21344" t="s">
        <v>89</v>
      </c>
      <c r="H21344" t="s">
        <v>93</v>
      </c>
    </row>
    <row r="21345" spans="1:8" x14ac:dyDescent="0.25">
      <c r="A21345" t="s">
        <v>580</v>
      </c>
      <c r="B21345" t="s">
        <v>15074</v>
      </c>
      <c r="C21345" t="s">
        <v>89</v>
      </c>
      <c r="D21345" t="s">
        <v>15075</v>
      </c>
      <c r="E21345" t="s">
        <v>15076</v>
      </c>
      <c r="F21345" t="s">
        <v>89</v>
      </c>
      <c r="G21345" t="s">
        <v>89</v>
      </c>
      <c r="H21345" t="s">
        <v>93</v>
      </c>
    </row>
    <row r="21346" spans="1:8" x14ac:dyDescent="0.25">
      <c r="A21346" t="s">
        <v>580</v>
      </c>
      <c r="B21346" t="s">
        <v>15077</v>
      </c>
      <c r="C21346" t="s">
        <v>89</v>
      </c>
      <c r="D21346" t="s">
        <v>15078</v>
      </c>
      <c r="E21346" t="s">
        <v>7174</v>
      </c>
      <c r="F21346" t="s">
        <v>89</v>
      </c>
      <c r="G21346" t="s">
        <v>89</v>
      </c>
      <c r="H21346" t="s">
        <v>93</v>
      </c>
    </row>
    <row r="21347" spans="1:8" x14ac:dyDescent="0.25">
      <c r="A21347" t="s">
        <v>580</v>
      </c>
      <c r="B21347" t="s">
        <v>15079</v>
      </c>
      <c r="C21347" t="s">
        <v>89</v>
      </c>
      <c r="D21347" t="s">
        <v>15080</v>
      </c>
      <c r="E21347" t="s">
        <v>4382</v>
      </c>
      <c r="F21347" t="s">
        <v>89</v>
      </c>
      <c r="G21347" t="s">
        <v>89</v>
      </c>
      <c r="H21347" t="s">
        <v>93</v>
      </c>
    </row>
    <row r="21348" spans="1:8" x14ac:dyDescent="0.25">
      <c r="A21348" t="s">
        <v>580</v>
      </c>
      <c r="B21348" t="s">
        <v>15081</v>
      </c>
      <c r="C21348" t="s">
        <v>89</v>
      </c>
      <c r="D21348" t="s">
        <v>15082</v>
      </c>
      <c r="E21348" t="s">
        <v>7147</v>
      </c>
      <c r="F21348" t="s">
        <v>89</v>
      </c>
      <c r="G21348" t="s">
        <v>89</v>
      </c>
      <c r="H21348" t="s">
        <v>93</v>
      </c>
    </row>
    <row r="21349" spans="1:8" x14ac:dyDescent="0.25">
      <c r="A21349" t="s">
        <v>580</v>
      </c>
      <c r="B21349" t="s">
        <v>15083</v>
      </c>
      <c r="C21349" t="s">
        <v>89</v>
      </c>
      <c r="D21349" t="s">
        <v>15084</v>
      </c>
      <c r="E21349" t="s">
        <v>6930</v>
      </c>
      <c r="F21349" t="s">
        <v>89</v>
      </c>
      <c r="G21349" t="s">
        <v>89</v>
      </c>
      <c r="H21349" t="s">
        <v>93</v>
      </c>
    </row>
    <row r="21350" spans="1:8" x14ac:dyDescent="0.25">
      <c r="A21350" t="s">
        <v>580</v>
      </c>
      <c r="B21350" t="s">
        <v>15085</v>
      </c>
      <c r="C21350" t="s">
        <v>89</v>
      </c>
      <c r="D21350" t="s">
        <v>15086</v>
      </c>
      <c r="E21350" t="s">
        <v>7147</v>
      </c>
      <c r="F21350" t="s">
        <v>89</v>
      </c>
      <c r="G21350" t="s">
        <v>89</v>
      </c>
      <c r="H21350" t="s">
        <v>93</v>
      </c>
    </row>
    <row r="21351" spans="1:8" x14ac:dyDescent="0.25">
      <c r="A21351" t="s">
        <v>580</v>
      </c>
      <c r="B21351" t="s">
        <v>15087</v>
      </c>
      <c r="C21351" t="s">
        <v>89</v>
      </c>
      <c r="D21351" t="s">
        <v>15088</v>
      </c>
      <c r="E21351" t="s">
        <v>4388</v>
      </c>
      <c r="F21351" t="s">
        <v>89</v>
      </c>
      <c r="G21351" t="s">
        <v>89</v>
      </c>
      <c r="H21351" t="s">
        <v>93</v>
      </c>
    </row>
    <row r="21352" spans="1:8" x14ac:dyDescent="0.25">
      <c r="A21352" t="s">
        <v>580</v>
      </c>
      <c r="B21352" t="s">
        <v>15089</v>
      </c>
      <c r="C21352" t="s">
        <v>89</v>
      </c>
      <c r="D21352" t="s">
        <v>15090</v>
      </c>
      <c r="E21352" t="s">
        <v>4388</v>
      </c>
      <c r="F21352" t="s">
        <v>89</v>
      </c>
      <c r="G21352" t="s">
        <v>89</v>
      </c>
      <c r="H21352" t="s">
        <v>93</v>
      </c>
    </row>
    <row r="21353" spans="1:8" x14ac:dyDescent="0.25">
      <c r="A21353" t="s">
        <v>580</v>
      </c>
      <c r="B21353" t="s">
        <v>15091</v>
      </c>
      <c r="C21353" t="s">
        <v>89</v>
      </c>
      <c r="D21353" t="s">
        <v>15092</v>
      </c>
      <c r="E21353" t="s">
        <v>3473</v>
      </c>
      <c r="F21353" t="s">
        <v>89</v>
      </c>
      <c r="G21353" t="s">
        <v>89</v>
      </c>
      <c r="H21353" t="s">
        <v>93</v>
      </c>
    </row>
    <row r="21354" spans="1:8" x14ac:dyDescent="0.25">
      <c r="A21354" t="s">
        <v>580</v>
      </c>
      <c r="B21354" t="s">
        <v>15093</v>
      </c>
      <c r="C21354" t="s">
        <v>89</v>
      </c>
      <c r="D21354" t="s">
        <v>15094</v>
      </c>
      <c r="E21354" t="s">
        <v>4373</v>
      </c>
      <c r="F21354" t="s">
        <v>89</v>
      </c>
      <c r="G21354" t="s">
        <v>89</v>
      </c>
      <c r="H21354" t="s">
        <v>93</v>
      </c>
    </row>
    <row r="21355" spans="1:8" x14ac:dyDescent="0.25">
      <c r="A21355" t="s">
        <v>580</v>
      </c>
      <c r="B21355" t="s">
        <v>15095</v>
      </c>
      <c r="C21355" t="s">
        <v>89</v>
      </c>
      <c r="D21355" t="s">
        <v>15096</v>
      </c>
      <c r="E21355" t="s">
        <v>4388</v>
      </c>
      <c r="F21355" t="s">
        <v>89</v>
      </c>
      <c r="G21355" t="s">
        <v>89</v>
      </c>
      <c r="H21355" t="s">
        <v>93</v>
      </c>
    </row>
    <row r="21356" spans="1:8" x14ac:dyDescent="0.25">
      <c r="A21356" t="s">
        <v>580</v>
      </c>
      <c r="B21356" t="s">
        <v>15097</v>
      </c>
      <c r="C21356" t="s">
        <v>89</v>
      </c>
      <c r="D21356" t="s">
        <v>15098</v>
      </c>
      <c r="E21356" t="s">
        <v>4373</v>
      </c>
      <c r="F21356" t="s">
        <v>89</v>
      </c>
      <c r="G21356" t="s">
        <v>89</v>
      </c>
      <c r="H21356" t="s">
        <v>93</v>
      </c>
    </row>
    <row r="21357" spans="1:8" x14ac:dyDescent="0.25">
      <c r="A21357" t="s">
        <v>580</v>
      </c>
      <c r="B21357" t="s">
        <v>15099</v>
      </c>
      <c r="C21357" t="s">
        <v>89</v>
      </c>
      <c r="D21357" t="s">
        <v>15100</v>
      </c>
      <c r="E21357" t="s">
        <v>4548</v>
      </c>
      <c r="F21357" t="s">
        <v>89</v>
      </c>
      <c r="G21357" t="s">
        <v>89</v>
      </c>
      <c r="H21357" t="s">
        <v>93</v>
      </c>
    </row>
    <row r="21358" spans="1:8" x14ac:dyDescent="0.25">
      <c r="A21358" t="s">
        <v>580</v>
      </c>
      <c r="B21358" t="s">
        <v>15101</v>
      </c>
      <c r="C21358" t="s">
        <v>89</v>
      </c>
      <c r="D21358" t="s">
        <v>15102</v>
      </c>
      <c r="E21358" t="s">
        <v>4448</v>
      </c>
      <c r="F21358" t="s">
        <v>89</v>
      </c>
      <c r="G21358" t="s">
        <v>89</v>
      </c>
      <c r="H21358" t="s">
        <v>93</v>
      </c>
    </row>
    <row r="21359" spans="1:8" x14ac:dyDescent="0.25">
      <c r="A21359" t="s">
        <v>580</v>
      </c>
      <c r="B21359" t="s">
        <v>15103</v>
      </c>
      <c r="C21359" t="s">
        <v>89</v>
      </c>
      <c r="D21359" t="s">
        <v>15104</v>
      </c>
      <c r="E21359" t="s">
        <v>4448</v>
      </c>
      <c r="F21359" t="s">
        <v>89</v>
      </c>
      <c r="G21359" t="s">
        <v>89</v>
      </c>
      <c r="H21359" t="s">
        <v>93</v>
      </c>
    </row>
    <row r="21360" spans="1:8" x14ac:dyDescent="0.25">
      <c r="A21360" t="s">
        <v>580</v>
      </c>
      <c r="B21360" t="s">
        <v>15105</v>
      </c>
      <c r="C21360" t="s">
        <v>89</v>
      </c>
      <c r="D21360" t="s">
        <v>15106</v>
      </c>
      <c r="E21360" t="s">
        <v>4548</v>
      </c>
      <c r="F21360" t="s">
        <v>89</v>
      </c>
      <c r="G21360" t="s">
        <v>89</v>
      </c>
      <c r="H21360" t="s">
        <v>93</v>
      </c>
    </row>
    <row r="21361" spans="1:8" x14ac:dyDescent="0.25">
      <c r="A21361" t="s">
        <v>580</v>
      </c>
      <c r="B21361" t="s">
        <v>15107</v>
      </c>
      <c r="C21361" t="s">
        <v>89</v>
      </c>
      <c r="D21361" t="s">
        <v>15108</v>
      </c>
      <c r="E21361" t="s">
        <v>4479</v>
      </c>
      <c r="F21361" t="s">
        <v>89</v>
      </c>
      <c r="G21361" t="s">
        <v>89</v>
      </c>
      <c r="H21361" t="s">
        <v>93</v>
      </c>
    </row>
    <row r="21362" spans="1:8" x14ac:dyDescent="0.25">
      <c r="A21362" t="s">
        <v>580</v>
      </c>
      <c r="B21362" t="s">
        <v>4511</v>
      </c>
      <c r="C21362" t="s">
        <v>89</v>
      </c>
      <c r="D21362" t="s">
        <v>15109</v>
      </c>
      <c r="E21362" t="s">
        <v>4513</v>
      </c>
      <c r="F21362" t="s">
        <v>89</v>
      </c>
      <c r="G21362" t="s">
        <v>89</v>
      </c>
      <c r="H21362" t="s">
        <v>93</v>
      </c>
    </row>
    <row r="21363" spans="1:8" x14ac:dyDescent="0.25">
      <c r="A21363" t="s">
        <v>580</v>
      </c>
      <c r="B21363" t="s">
        <v>15110</v>
      </c>
      <c r="C21363" t="s">
        <v>89</v>
      </c>
      <c r="D21363" t="s">
        <v>15111</v>
      </c>
      <c r="E21363" t="s">
        <v>4476</v>
      </c>
      <c r="F21363" t="s">
        <v>89</v>
      </c>
      <c r="G21363" t="s">
        <v>89</v>
      </c>
      <c r="H21363" t="s">
        <v>93</v>
      </c>
    </row>
    <row r="21364" spans="1:8" x14ac:dyDescent="0.25">
      <c r="A21364" t="s">
        <v>580</v>
      </c>
      <c r="B21364" t="s">
        <v>15112</v>
      </c>
      <c r="C21364" t="s">
        <v>89</v>
      </c>
      <c r="D21364" t="s">
        <v>15113</v>
      </c>
      <c r="E21364" t="s">
        <v>10708</v>
      </c>
      <c r="F21364" t="s">
        <v>89</v>
      </c>
      <c r="G21364" t="s">
        <v>89</v>
      </c>
      <c r="H21364" t="s">
        <v>93</v>
      </c>
    </row>
    <row r="21365" spans="1:8" x14ac:dyDescent="0.25">
      <c r="A21365" t="s">
        <v>580</v>
      </c>
      <c r="B21365" t="s">
        <v>15114</v>
      </c>
      <c r="C21365" t="s">
        <v>89</v>
      </c>
      <c r="D21365" t="s">
        <v>15115</v>
      </c>
      <c r="E21365" t="s">
        <v>4425</v>
      </c>
      <c r="F21365" t="s">
        <v>89</v>
      </c>
      <c r="G21365" t="s">
        <v>89</v>
      </c>
      <c r="H21365" t="s">
        <v>93</v>
      </c>
    </row>
    <row r="21366" spans="1:8" x14ac:dyDescent="0.25">
      <c r="A21366" t="s">
        <v>580</v>
      </c>
      <c r="B21366" t="s">
        <v>15116</v>
      </c>
      <c r="C21366" t="s">
        <v>89</v>
      </c>
      <c r="D21366" t="s">
        <v>15117</v>
      </c>
      <c r="E21366" t="s">
        <v>7028</v>
      </c>
      <c r="F21366" t="s">
        <v>89</v>
      </c>
      <c r="G21366" t="s">
        <v>89</v>
      </c>
      <c r="H21366" t="s">
        <v>93</v>
      </c>
    </row>
    <row r="21367" spans="1:8" x14ac:dyDescent="0.25">
      <c r="A21367" t="s">
        <v>580</v>
      </c>
      <c r="B21367" t="s">
        <v>15118</v>
      </c>
      <c r="C21367" t="s">
        <v>89</v>
      </c>
      <c r="D21367" t="s">
        <v>15119</v>
      </c>
      <c r="E21367" t="s">
        <v>4491</v>
      </c>
      <c r="F21367" t="s">
        <v>89</v>
      </c>
      <c r="G21367" t="s">
        <v>89</v>
      </c>
      <c r="H21367" t="s">
        <v>93</v>
      </c>
    </row>
    <row r="21368" spans="1:8" x14ac:dyDescent="0.25">
      <c r="A21368" t="s">
        <v>580</v>
      </c>
      <c r="B21368" t="s">
        <v>15120</v>
      </c>
      <c r="C21368" t="s">
        <v>89</v>
      </c>
      <c r="D21368" t="s">
        <v>15121</v>
      </c>
      <c r="E21368" t="s">
        <v>7028</v>
      </c>
      <c r="F21368" t="s">
        <v>89</v>
      </c>
      <c r="G21368" t="s">
        <v>89</v>
      </c>
      <c r="H21368" t="s">
        <v>93</v>
      </c>
    </row>
    <row r="21369" spans="1:8" x14ac:dyDescent="0.25">
      <c r="A21369" t="s">
        <v>580</v>
      </c>
      <c r="B21369" t="s">
        <v>15122</v>
      </c>
      <c r="C21369" t="s">
        <v>89</v>
      </c>
      <c r="D21369" t="s">
        <v>15123</v>
      </c>
      <c r="E21369" t="s">
        <v>4448</v>
      </c>
      <c r="F21369" t="s">
        <v>89</v>
      </c>
      <c r="G21369" t="s">
        <v>89</v>
      </c>
      <c r="H21369" t="s">
        <v>93</v>
      </c>
    </row>
    <row r="21370" spans="1:8" x14ac:dyDescent="0.25">
      <c r="A21370" t="s">
        <v>580</v>
      </c>
      <c r="B21370" t="s">
        <v>15124</v>
      </c>
      <c r="C21370" t="s">
        <v>89</v>
      </c>
      <c r="D21370" t="s">
        <v>15125</v>
      </c>
      <c r="E21370" t="s">
        <v>4476</v>
      </c>
      <c r="F21370" t="s">
        <v>89</v>
      </c>
      <c r="G21370" t="s">
        <v>89</v>
      </c>
      <c r="H21370" t="s">
        <v>93</v>
      </c>
    </row>
    <row r="21371" spans="1:8" x14ac:dyDescent="0.25">
      <c r="A21371" t="s">
        <v>580</v>
      </c>
      <c r="B21371" t="s">
        <v>15126</v>
      </c>
      <c r="C21371" t="s">
        <v>89</v>
      </c>
      <c r="D21371" t="s">
        <v>15127</v>
      </c>
      <c r="E21371" t="s">
        <v>4425</v>
      </c>
      <c r="F21371" t="s">
        <v>89</v>
      </c>
      <c r="G21371" t="s">
        <v>89</v>
      </c>
      <c r="H21371" t="s">
        <v>93</v>
      </c>
    </row>
    <row r="21372" spans="1:8" x14ac:dyDescent="0.25">
      <c r="A21372" t="s">
        <v>580</v>
      </c>
      <c r="B21372" t="s">
        <v>15128</v>
      </c>
      <c r="C21372" t="s">
        <v>89</v>
      </c>
      <c r="D21372" t="s">
        <v>15129</v>
      </c>
      <c r="E21372" t="s">
        <v>4448</v>
      </c>
      <c r="F21372" t="s">
        <v>89</v>
      </c>
      <c r="G21372" t="s">
        <v>89</v>
      </c>
      <c r="H21372" t="s">
        <v>93</v>
      </c>
    </row>
    <row r="21373" spans="1:8" x14ac:dyDescent="0.25">
      <c r="A21373" t="s">
        <v>580</v>
      </c>
      <c r="B21373" t="s">
        <v>15130</v>
      </c>
      <c r="C21373" t="s">
        <v>89</v>
      </c>
      <c r="D21373" t="s">
        <v>15131</v>
      </c>
      <c r="E21373" t="s">
        <v>4373</v>
      </c>
      <c r="F21373" t="s">
        <v>89</v>
      </c>
      <c r="G21373" t="s">
        <v>89</v>
      </c>
      <c r="H21373" t="s">
        <v>93</v>
      </c>
    </row>
    <row r="21374" spans="1:8" x14ac:dyDescent="0.25">
      <c r="A21374" t="s">
        <v>580</v>
      </c>
      <c r="B21374" t="s">
        <v>15132</v>
      </c>
      <c r="C21374" t="s">
        <v>89</v>
      </c>
      <c r="D21374" t="s">
        <v>15133</v>
      </c>
      <c r="E21374" t="s">
        <v>7139</v>
      </c>
      <c r="F21374" t="s">
        <v>89</v>
      </c>
      <c r="G21374" t="s">
        <v>89</v>
      </c>
      <c r="H21374" t="s">
        <v>93</v>
      </c>
    </row>
    <row r="21375" spans="1:8" x14ac:dyDescent="0.25">
      <c r="A21375" t="s">
        <v>580</v>
      </c>
      <c r="B21375" t="s">
        <v>15134</v>
      </c>
      <c r="C21375" t="s">
        <v>89</v>
      </c>
      <c r="D21375" t="s">
        <v>15135</v>
      </c>
      <c r="E21375" t="s">
        <v>4388</v>
      </c>
      <c r="F21375" t="s">
        <v>89</v>
      </c>
      <c r="G21375" t="s">
        <v>89</v>
      </c>
      <c r="H21375" t="s">
        <v>93</v>
      </c>
    </row>
    <row r="21376" spans="1:8" x14ac:dyDescent="0.25">
      <c r="A21376" t="s">
        <v>580</v>
      </c>
      <c r="B21376" t="s">
        <v>15136</v>
      </c>
      <c r="C21376" t="s">
        <v>89</v>
      </c>
      <c r="D21376" t="s">
        <v>15137</v>
      </c>
      <c r="E21376" t="s">
        <v>4530</v>
      </c>
      <c r="F21376" t="s">
        <v>89</v>
      </c>
      <c r="G21376" t="s">
        <v>89</v>
      </c>
      <c r="H21376" t="s">
        <v>93</v>
      </c>
    </row>
    <row r="21377" spans="1:8" x14ac:dyDescent="0.25">
      <c r="A21377" t="s">
        <v>580</v>
      </c>
      <c r="B21377" t="s">
        <v>15138</v>
      </c>
      <c r="C21377" t="s">
        <v>89</v>
      </c>
      <c r="D21377" t="s">
        <v>15139</v>
      </c>
      <c r="E21377" t="s">
        <v>4476</v>
      </c>
      <c r="F21377" t="s">
        <v>89</v>
      </c>
      <c r="G21377" t="s">
        <v>89</v>
      </c>
      <c r="H21377" t="s">
        <v>93</v>
      </c>
    </row>
    <row r="21378" spans="1:8" x14ac:dyDescent="0.25">
      <c r="A21378" t="s">
        <v>580</v>
      </c>
      <c r="B21378" t="s">
        <v>15140</v>
      </c>
      <c r="C21378" t="s">
        <v>89</v>
      </c>
      <c r="D21378" t="s">
        <v>89</v>
      </c>
      <c r="E21378" t="s">
        <v>4652</v>
      </c>
      <c r="F21378" t="s">
        <v>89</v>
      </c>
      <c r="G21378" t="s">
        <v>89</v>
      </c>
      <c r="H21378" t="s">
        <v>93</v>
      </c>
    </row>
    <row r="21379" spans="1:8" x14ac:dyDescent="0.25">
      <c r="A21379" t="s">
        <v>580</v>
      </c>
      <c r="B21379" t="s">
        <v>15141</v>
      </c>
      <c r="C21379" t="s">
        <v>89</v>
      </c>
      <c r="D21379" t="s">
        <v>89</v>
      </c>
      <c r="E21379" t="s">
        <v>4560</v>
      </c>
      <c r="F21379" t="s">
        <v>89</v>
      </c>
      <c r="G21379" t="s">
        <v>89</v>
      </c>
      <c r="H21379" t="s">
        <v>93</v>
      </c>
    </row>
    <row r="21380" spans="1:8" x14ac:dyDescent="0.25">
      <c r="A21380" t="s">
        <v>580</v>
      </c>
      <c r="B21380" t="s">
        <v>15142</v>
      </c>
      <c r="C21380" t="s">
        <v>89</v>
      </c>
      <c r="D21380" t="s">
        <v>89</v>
      </c>
      <c r="E21380" t="s">
        <v>2404</v>
      </c>
      <c r="F21380" t="s">
        <v>89</v>
      </c>
      <c r="G21380" t="s">
        <v>89</v>
      </c>
      <c r="H21380" t="s">
        <v>93</v>
      </c>
    </row>
    <row r="21381" spans="1:8" x14ac:dyDescent="0.25">
      <c r="A21381" t="s">
        <v>580</v>
      </c>
      <c r="B21381" t="s">
        <v>15143</v>
      </c>
      <c r="C21381" t="s">
        <v>89</v>
      </c>
      <c r="D21381" t="s">
        <v>89</v>
      </c>
      <c r="E21381" t="s">
        <v>2404</v>
      </c>
      <c r="F21381" t="s">
        <v>89</v>
      </c>
      <c r="G21381" t="s">
        <v>89</v>
      </c>
      <c r="H21381" t="s">
        <v>93</v>
      </c>
    </row>
    <row r="21382" spans="1:8" x14ac:dyDescent="0.25">
      <c r="A21382" t="s">
        <v>580</v>
      </c>
      <c r="B21382" t="s">
        <v>15144</v>
      </c>
      <c r="C21382" t="s">
        <v>89</v>
      </c>
      <c r="D21382" t="s">
        <v>89</v>
      </c>
      <c r="E21382" t="s">
        <v>2404</v>
      </c>
      <c r="F21382" t="s">
        <v>89</v>
      </c>
      <c r="G21382" t="s">
        <v>89</v>
      </c>
      <c r="H21382" t="s">
        <v>93</v>
      </c>
    </row>
    <row r="21383" spans="1:8" x14ac:dyDescent="0.25">
      <c r="A21383" t="s">
        <v>580</v>
      </c>
      <c r="B21383" t="s">
        <v>15145</v>
      </c>
      <c r="C21383" t="s">
        <v>89</v>
      </c>
      <c r="D21383" t="s">
        <v>89</v>
      </c>
      <c r="E21383" t="s">
        <v>2404</v>
      </c>
      <c r="F21383" t="s">
        <v>89</v>
      </c>
      <c r="G21383" t="s">
        <v>89</v>
      </c>
      <c r="H21383" t="s">
        <v>93</v>
      </c>
    </row>
    <row r="21384" spans="1:8" x14ac:dyDescent="0.25">
      <c r="A21384" t="s">
        <v>580</v>
      </c>
      <c r="B21384" t="s">
        <v>15146</v>
      </c>
      <c r="C21384" t="s">
        <v>89</v>
      </c>
      <c r="D21384" t="s">
        <v>89</v>
      </c>
      <c r="E21384" t="s">
        <v>8808</v>
      </c>
      <c r="F21384" t="s">
        <v>89</v>
      </c>
      <c r="G21384" t="s">
        <v>89</v>
      </c>
      <c r="H21384" t="s">
        <v>93</v>
      </c>
    </row>
    <row r="21385" spans="1:8" x14ac:dyDescent="0.25">
      <c r="A21385" t="s">
        <v>580</v>
      </c>
      <c r="B21385" t="s">
        <v>15147</v>
      </c>
      <c r="C21385" t="s">
        <v>89</v>
      </c>
      <c r="D21385" t="s">
        <v>89</v>
      </c>
      <c r="E21385" t="s">
        <v>8808</v>
      </c>
      <c r="F21385" t="s">
        <v>89</v>
      </c>
      <c r="G21385" t="s">
        <v>89</v>
      </c>
      <c r="H21385" t="s">
        <v>93</v>
      </c>
    </row>
    <row r="21386" spans="1:8" x14ac:dyDescent="0.25">
      <c r="A21386" t="s">
        <v>580</v>
      </c>
      <c r="B21386" t="s">
        <v>15148</v>
      </c>
      <c r="C21386" t="s">
        <v>89</v>
      </c>
      <c r="D21386" t="s">
        <v>89</v>
      </c>
      <c r="E21386" t="s">
        <v>4627</v>
      </c>
      <c r="F21386" t="s">
        <v>89</v>
      </c>
      <c r="G21386" t="s">
        <v>89</v>
      </c>
      <c r="H21386" t="s">
        <v>93</v>
      </c>
    </row>
    <row r="21387" spans="1:8" x14ac:dyDescent="0.25">
      <c r="A21387" t="s">
        <v>580</v>
      </c>
      <c r="B21387" t="s">
        <v>15149</v>
      </c>
      <c r="C21387" t="s">
        <v>89</v>
      </c>
      <c r="D21387" t="s">
        <v>89</v>
      </c>
      <c r="E21387" t="s">
        <v>4527</v>
      </c>
      <c r="F21387" t="s">
        <v>89</v>
      </c>
      <c r="G21387" t="s">
        <v>89</v>
      </c>
      <c r="H21387" t="s">
        <v>93</v>
      </c>
    </row>
    <row r="21388" spans="1:8" x14ac:dyDescent="0.25">
      <c r="A21388" t="s">
        <v>580</v>
      </c>
      <c r="B21388" t="s">
        <v>15150</v>
      </c>
      <c r="C21388" t="s">
        <v>89</v>
      </c>
      <c r="D21388" t="s">
        <v>89</v>
      </c>
      <c r="E21388" t="s">
        <v>4530</v>
      </c>
      <c r="F21388" t="s">
        <v>89</v>
      </c>
      <c r="G21388" t="s">
        <v>89</v>
      </c>
      <c r="H21388" t="s">
        <v>93</v>
      </c>
    </row>
    <row r="21389" spans="1:8" x14ac:dyDescent="0.25">
      <c r="A21389" t="s">
        <v>580</v>
      </c>
      <c r="B21389" t="s">
        <v>15151</v>
      </c>
      <c r="C21389" t="s">
        <v>89</v>
      </c>
      <c r="D21389" t="s">
        <v>89</v>
      </c>
      <c r="E21389" t="s">
        <v>4620</v>
      </c>
      <c r="F21389" t="s">
        <v>89</v>
      </c>
      <c r="G21389" t="s">
        <v>89</v>
      </c>
      <c r="H21389" t="s">
        <v>93</v>
      </c>
    </row>
    <row r="21390" spans="1:8" x14ac:dyDescent="0.25">
      <c r="A21390" t="s">
        <v>580</v>
      </c>
      <c r="B21390" t="s">
        <v>15152</v>
      </c>
      <c r="C21390" t="s">
        <v>89</v>
      </c>
      <c r="D21390" t="s">
        <v>89</v>
      </c>
      <c r="E21390" t="s">
        <v>4527</v>
      </c>
      <c r="F21390" t="s">
        <v>89</v>
      </c>
      <c r="G21390" t="s">
        <v>89</v>
      </c>
      <c r="H21390" t="s">
        <v>93</v>
      </c>
    </row>
    <row r="21391" spans="1:8" x14ac:dyDescent="0.25">
      <c r="A21391" t="s">
        <v>580</v>
      </c>
      <c r="B21391" t="s">
        <v>15153</v>
      </c>
      <c r="C21391" t="s">
        <v>89</v>
      </c>
      <c r="D21391" t="s">
        <v>89</v>
      </c>
      <c r="E21391" t="s">
        <v>4530</v>
      </c>
      <c r="F21391" t="s">
        <v>89</v>
      </c>
      <c r="G21391" t="s">
        <v>89</v>
      </c>
      <c r="H21391" t="s">
        <v>93</v>
      </c>
    </row>
    <row r="21392" spans="1:8" x14ac:dyDescent="0.25">
      <c r="A21392" t="s">
        <v>580</v>
      </c>
      <c r="B21392" t="s">
        <v>15154</v>
      </c>
      <c r="C21392" t="s">
        <v>89</v>
      </c>
      <c r="D21392" t="s">
        <v>15155</v>
      </c>
      <c r="E21392" t="s">
        <v>4473</v>
      </c>
      <c r="F21392" t="s">
        <v>89</v>
      </c>
      <c r="G21392" t="s">
        <v>89</v>
      </c>
      <c r="H21392" t="s">
        <v>93</v>
      </c>
    </row>
    <row r="21393" spans="1:8" x14ac:dyDescent="0.25">
      <c r="A21393" t="s">
        <v>580</v>
      </c>
      <c r="B21393" t="s">
        <v>15156</v>
      </c>
      <c r="C21393" t="s">
        <v>89</v>
      </c>
      <c r="D21393" t="s">
        <v>15157</v>
      </c>
      <c r="E21393" t="s">
        <v>4548</v>
      </c>
      <c r="F21393" t="s">
        <v>89</v>
      </c>
      <c r="G21393" t="s">
        <v>89</v>
      </c>
      <c r="H21393" t="s">
        <v>93</v>
      </c>
    </row>
    <row r="21394" spans="1:8" x14ac:dyDescent="0.25">
      <c r="A21394" t="s">
        <v>580</v>
      </c>
      <c r="B21394" t="s">
        <v>15158</v>
      </c>
      <c r="C21394" t="s">
        <v>89</v>
      </c>
      <c r="D21394" t="s">
        <v>15159</v>
      </c>
      <c r="E21394" t="s">
        <v>4451</v>
      </c>
      <c r="F21394" t="s">
        <v>89</v>
      </c>
      <c r="G21394" t="s">
        <v>89</v>
      </c>
      <c r="H21394" t="s">
        <v>93</v>
      </c>
    </row>
    <row r="21395" spans="1:8" x14ac:dyDescent="0.25">
      <c r="A21395" t="s">
        <v>580</v>
      </c>
      <c r="B21395" t="s">
        <v>4613</v>
      </c>
      <c r="C21395" t="s">
        <v>89</v>
      </c>
      <c r="D21395" t="s">
        <v>15160</v>
      </c>
      <c r="E21395" t="s">
        <v>4615</v>
      </c>
      <c r="F21395" t="s">
        <v>89</v>
      </c>
      <c r="G21395" t="s">
        <v>89</v>
      </c>
      <c r="H21395" t="s">
        <v>93</v>
      </c>
    </row>
    <row r="21396" spans="1:8" x14ac:dyDescent="0.25">
      <c r="A21396" t="s">
        <v>580</v>
      </c>
      <c r="B21396" t="s">
        <v>15161</v>
      </c>
      <c r="C21396" t="s">
        <v>89</v>
      </c>
      <c r="D21396" t="s">
        <v>4780</v>
      </c>
      <c r="E21396" t="s">
        <v>4615</v>
      </c>
      <c r="F21396" t="s">
        <v>89</v>
      </c>
      <c r="G21396" t="s">
        <v>89</v>
      </c>
      <c r="H21396" t="s">
        <v>93</v>
      </c>
    </row>
    <row r="21397" spans="1:8" x14ac:dyDescent="0.25">
      <c r="A21397" t="s">
        <v>580</v>
      </c>
      <c r="B21397" t="s">
        <v>15162</v>
      </c>
      <c r="C21397" t="s">
        <v>89</v>
      </c>
      <c r="D21397" t="s">
        <v>15163</v>
      </c>
      <c r="E21397" t="s">
        <v>4468</v>
      </c>
      <c r="F21397" t="s">
        <v>89</v>
      </c>
      <c r="G21397" t="s">
        <v>89</v>
      </c>
      <c r="H21397" t="s">
        <v>93</v>
      </c>
    </row>
    <row r="21398" spans="1:8" x14ac:dyDescent="0.25">
      <c r="A21398" t="s">
        <v>580</v>
      </c>
      <c r="B21398" t="s">
        <v>15164</v>
      </c>
      <c r="C21398" t="s">
        <v>89</v>
      </c>
      <c r="D21398" t="s">
        <v>15165</v>
      </c>
      <c r="E21398" t="s">
        <v>3473</v>
      </c>
      <c r="F21398" t="s">
        <v>89</v>
      </c>
      <c r="G21398" t="s">
        <v>89</v>
      </c>
      <c r="H21398" t="s">
        <v>93</v>
      </c>
    </row>
    <row r="21399" spans="1:8" x14ac:dyDescent="0.25">
      <c r="A21399" t="s">
        <v>580</v>
      </c>
      <c r="B21399" t="s">
        <v>15166</v>
      </c>
      <c r="C21399" t="s">
        <v>89</v>
      </c>
      <c r="D21399" t="s">
        <v>15167</v>
      </c>
      <c r="E21399" t="s">
        <v>4527</v>
      </c>
      <c r="F21399" t="s">
        <v>89</v>
      </c>
      <c r="G21399" t="s">
        <v>89</v>
      </c>
      <c r="H21399" t="s">
        <v>93</v>
      </c>
    </row>
    <row r="21400" spans="1:8" x14ac:dyDescent="0.25">
      <c r="A21400" t="s">
        <v>580</v>
      </c>
      <c r="B21400" t="s">
        <v>15170</v>
      </c>
      <c r="C21400" t="s">
        <v>89</v>
      </c>
      <c r="D21400" t="s">
        <v>15171</v>
      </c>
      <c r="E21400" t="s">
        <v>4388</v>
      </c>
      <c r="F21400" t="s">
        <v>89</v>
      </c>
      <c r="G21400" t="s">
        <v>89</v>
      </c>
      <c r="H21400" t="s">
        <v>93</v>
      </c>
    </row>
    <row r="21401" spans="1:8" x14ac:dyDescent="0.25">
      <c r="A21401" t="s">
        <v>580</v>
      </c>
      <c r="B21401" t="s">
        <v>15168</v>
      </c>
      <c r="C21401" t="s">
        <v>89</v>
      </c>
      <c r="D21401" t="s">
        <v>15169</v>
      </c>
      <c r="E21401" t="s">
        <v>4548</v>
      </c>
      <c r="F21401" t="s">
        <v>89</v>
      </c>
      <c r="G21401" t="s">
        <v>89</v>
      </c>
      <c r="H21401" t="s">
        <v>93</v>
      </c>
    </row>
    <row r="21402" spans="1:8" x14ac:dyDescent="0.25">
      <c r="A21402" t="s">
        <v>580</v>
      </c>
      <c r="B21402" t="s">
        <v>15172</v>
      </c>
      <c r="C21402" t="s">
        <v>89</v>
      </c>
      <c r="D21402" t="s">
        <v>89</v>
      </c>
      <c r="E21402" t="s">
        <v>1135</v>
      </c>
      <c r="F21402" t="s">
        <v>89</v>
      </c>
      <c r="G21402" t="s">
        <v>89</v>
      </c>
      <c r="H21402" t="s">
        <v>93</v>
      </c>
    </row>
    <row r="21403" spans="1:8" x14ac:dyDescent="0.25">
      <c r="A21403" t="s">
        <v>580</v>
      </c>
      <c r="B21403" t="s">
        <v>15173</v>
      </c>
      <c r="C21403" t="s">
        <v>89</v>
      </c>
      <c r="D21403" t="s">
        <v>89</v>
      </c>
      <c r="E21403" t="s">
        <v>1233</v>
      </c>
      <c r="F21403" t="s">
        <v>89</v>
      </c>
      <c r="G21403" t="s">
        <v>89</v>
      </c>
      <c r="H21403" t="s">
        <v>93</v>
      </c>
    </row>
    <row r="21404" spans="1:8" x14ac:dyDescent="0.25">
      <c r="A21404" t="s">
        <v>580</v>
      </c>
      <c r="B21404" t="s">
        <v>15174</v>
      </c>
      <c r="C21404" t="s">
        <v>89</v>
      </c>
      <c r="D21404" t="s">
        <v>89</v>
      </c>
      <c r="E21404" t="s">
        <v>1335</v>
      </c>
      <c r="F21404" t="s">
        <v>89</v>
      </c>
      <c r="G21404" t="s">
        <v>89</v>
      </c>
      <c r="H21404" t="s">
        <v>93</v>
      </c>
    </row>
    <row r="21405" spans="1:8" x14ac:dyDescent="0.25">
      <c r="A21405" t="s">
        <v>580</v>
      </c>
      <c r="B21405" t="s">
        <v>15175</v>
      </c>
      <c r="C21405" t="s">
        <v>89</v>
      </c>
      <c r="D21405" t="s">
        <v>89</v>
      </c>
      <c r="E21405" t="s">
        <v>1196</v>
      </c>
      <c r="F21405" t="s">
        <v>89</v>
      </c>
      <c r="G21405" t="s">
        <v>89</v>
      </c>
      <c r="H21405" t="s">
        <v>93</v>
      </c>
    </row>
    <row r="21406" spans="1:8" x14ac:dyDescent="0.25">
      <c r="A21406" t="s">
        <v>580</v>
      </c>
      <c r="B21406" t="s">
        <v>15176</v>
      </c>
      <c r="C21406" t="s">
        <v>89</v>
      </c>
      <c r="D21406" t="s">
        <v>89</v>
      </c>
      <c r="E21406" t="s">
        <v>1135</v>
      </c>
      <c r="F21406" t="s">
        <v>89</v>
      </c>
      <c r="G21406" t="s">
        <v>89</v>
      </c>
      <c r="H21406" t="s">
        <v>93</v>
      </c>
    </row>
    <row r="21407" spans="1:8" x14ac:dyDescent="0.25">
      <c r="A21407" t="s">
        <v>580</v>
      </c>
      <c r="B21407" t="s">
        <v>15177</v>
      </c>
      <c r="C21407" t="s">
        <v>89</v>
      </c>
      <c r="D21407" t="s">
        <v>89</v>
      </c>
      <c r="E21407" t="s">
        <v>1233</v>
      </c>
      <c r="F21407" t="s">
        <v>89</v>
      </c>
      <c r="G21407" t="s">
        <v>89</v>
      </c>
      <c r="H21407" t="s">
        <v>93</v>
      </c>
    </row>
    <row r="21408" spans="1:8" x14ac:dyDescent="0.25">
      <c r="A21408" t="s">
        <v>580</v>
      </c>
      <c r="B21408" t="s">
        <v>15178</v>
      </c>
      <c r="C21408" t="s">
        <v>89</v>
      </c>
      <c r="D21408" t="s">
        <v>89</v>
      </c>
      <c r="E21408" t="s">
        <v>1335</v>
      </c>
      <c r="F21408" t="s">
        <v>89</v>
      </c>
      <c r="G21408" t="s">
        <v>89</v>
      </c>
      <c r="H21408" t="s">
        <v>93</v>
      </c>
    </row>
    <row r="21409" spans="1:8" x14ac:dyDescent="0.25">
      <c r="A21409" t="s">
        <v>580</v>
      </c>
      <c r="B21409" t="s">
        <v>15179</v>
      </c>
      <c r="C21409" t="s">
        <v>89</v>
      </c>
      <c r="D21409" t="s">
        <v>89</v>
      </c>
      <c r="E21409" t="s">
        <v>1196</v>
      </c>
      <c r="F21409" t="s">
        <v>89</v>
      </c>
      <c r="G21409" t="s">
        <v>89</v>
      </c>
      <c r="H21409" t="s">
        <v>93</v>
      </c>
    </row>
    <row r="21410" spans="1:8" x14ac:dyDescent="0.25">
      <c r="A21410" t="s">
        <v>580</v>
      </c>
      <c r="B21410" t="s">
        <v>15180</v>
      </c>
      <c r="C21410" t="s">
        <v>89</v>
      </c>
      <c r="D21410" t="s">
        <v>89</v>
      </c>
      <c r="E21410" t="s">
        <v>4675</v>
      </c>
      <c r="F21410" t="s">
        <v>89</v>
      </c>
      <c r="G21410" t="s">
        <v>89</v>
      </c>
      <c r="H21410" t="s">
        <v>93</v>
      </c>
    </row>
    <row r="21411" spans="1:8" x14ac:dyDescent="0.25">
      <c r="A21411" t="s">
        <v>580</v>
      </c>
      <c r="B21411" t="s">
        <v>15181</v>
      </c>
      <c r="C21411" t="s">
        <v>89</v>
      </c>
      <c r="D21411" t="s">
        <v>89</v>
      </c>
      <c r="E21411" t="s">
        <v>4675</v>
      </c>
      <c r="F21411" t="s">
        <v>89</v>
      </c>
      <c r="G21411" t="s">
        <v>89</v>
      </c>
      <c r="H21411" t="s">
        <v>93</v>
      </c>
    </row>
    <row r="21412" spans="1:8" x14ac:dyDescent="0.25">
      <c r="A21412" t="s">
        <v>580</v>
      </c>
      <c r="B21412" t="s">
        <v>15182</v>
      </c>
      <c r="C21412" t="s">
        <v>89</v>
      </c>
      <c r="D21412" t="s">
        <v>89</v>
      </c>
      <c r="E21412" t="s">
        <v>4665</v>
      </c>
      <c r="F21412" t="s">
        <v>89</v>
      </c>
      <c r="G21412" t="s">
        <v>89</v>
      </c>
      <c r="H21412" t="s">
        <v>93</v>
      </c>
    </row>
    <row r="21413" spans="1:8" x14ac:dyDescent="0.25">
      <c r="A21413" t="s">
        <v>580</v>
      </c>
      <c r="B21413" t="s">
        <v>15183</v>
      </c>
      <c r="C21413" t="s">
        <v>89</v>
      </c>
      <c r="D21413" t="s">
        <v>89</v>
      </c>
      <c r="E21413" t="s">
        <v>4667</v>
      </c>
      <c r="F21413" t="s">
        <v>89</v>
      </c>
      <c r="G21413" t="s">
        <v>89</v>
      </c>
      <c r="H21413" t="s">
        <v>93</v>
      </c>
    </row>
    <row r="21414" spans="1:8" x14ac:dyDescent="0.25">
      <c r="A21414" t="s">
        <v>580</v>
      </c>
      <c r="B21414" t="s">
        <v>15201</v>
      </c>
      <c r="C21414" t="s">
        <v>89</v>
      </c>
      <c r="D21414" t="s">
        <v>89</v>
      </c>
      <c r="E21414" t="s">
        <v>4665</v>
      </c>
      <c r="F21414" t="s">
        <v>89</v>
      </c>
      <c r="G21414" t="s">
        <v>89</v>
      </c>
      <c r="H21414" t="s">
        <v>93</v>
      </c>
    </row>
    <row r="21415" spans="1:8" x14ac:dyDescent="0.25">
      <c r="A21415" t="s">
        <v>580</v>
      </c>
      <c r="B21415" t="s">
        <v>15202</v>
      </c>
      <c r="C21415" t="s">
        <v>89</v>
      </c>
      <c r="D21415" t="s">
        <v>89</v>
      </c>
      <c r="E21415" t="s">
        <v>4667</v>
      </c>
      <c r="F21415" t="s">
        <v>89</v>
      </c>
      <c r="G21415" t="s">
        <v>89</v>
      </c>
      <c r="H21415" t="s">
        <v>93</v>
      </c>
    </row>
    <row r="21416" spans="1:8" x14ac:dyDescent="0.25">
      <c r="A21416" t="s">
        <v>580</v>
      </c>
      <c r="B21416" t="s">
        <v>15184</v>
      </c>
      <c r="C21416" t="s">
        <v>89</v>
      </c>
      <c r="D21416" t="s">
        <v>89</v>
      </c>
      <c r="E21416" t="s">
        <v>4665</v>
      </c>
      <c r="F21416" t="s">
        <v>89</v>
      </c>
      <c r="G21416" t="s">
        <v>89</v>
      </c>
      <c r="H21416" t="s">
        <v>93</v>
      </c>
    </row>
    <row r="21417" spans="1:8" x14ac:dyDescent="0.25">
      <c r="A21417" t="s">
        <v>580</v>
      </c>
      <c r="B21417" t="s">
        <v>15185</v>
      </c>
      <c r="C21417" t="s">
        <v>89</v>
      </c>
      <c r="D21417" t="s">
        <v>89</v>
      </c>
      <c r="E21417" t="s">
        <v>4667</v>
      </c>
      <c r="F21417" t="s">
        <v>89</v>
      </c>
      <c r="G21417" t="s">
        <v>89</v>
      </c>
      <c r="H21417" t="s">
        <v>93</v>
      </c>
    </row>
    <row r="21418" spans="1:8" x14ac:dyDescent="0.25">
      <c r="A21418" t="s">
        <v>580</v>
      </c>
      <c r="B21418" t="s">
        <v>15186</v>
      </c>
      <c r="C21418" t="s">
        <v>89</v>
      </c>
      <c r="D21418" t="s">
        <v>89</v>
      </c>
      <c r="E21418" t="s">
        <v>4665</v>
      </c>
      <c r="F21418" t="s">
        <v>89</v>
      </c>
      <c r="G21418" t="s">
        <v>89</v>
      </c>
      <c r="H21418" t="s">
        <v>93</v>
      </c>
    </row>
    <row r="21419" spans="1:8" x14ac:dyDescent="0.25">
      <c r="A21419" t="s">
        <v>580</v>
      </c>
      <c r="B21419" t="s">
        <v>15187</v>
      </c>
      <c r="C21419" t="s">
        <v>89</v>
      </c>
      <c r="D21419" t="s">
        <v>89</v>
      </c>
      <c r="E21419" t="s">
        <v>4667</v>
      </c>
      <c r="F21419" t="s">
        <v>89</v>
      </c>
      <c r="G21419" t="s">
        <v>89</v>
      </c>
      <c r="H21419" t="s">
        <v>93</v>
      </c>
    </row>
    <row r="21420" spans="1:8" x14ac:dyDescent="0.25">
      <c r="A21420" t="s">
        <v>580</v>
      </c>
      <c r="B21420" t="s">
        <v>10540</v>
      </c>
      <c r="C21420" t="s">
        <v>89</v>
      </c>
      <c r="D21420" t="s">
        <v>89</v>
      </c>
      <c r="E21420" t="s">
        <v>10541</v>
      </c>
      <c r="F21420" t="s">
        <v>89</v>
      </c>
      <c r="G21420" t="s">
        <v>89</v>
      </c>
      <c r="H21420" t="s">
        <v>93</v>
      </c>
    </row>
    <row r="21421" spans="1:8" x14ac:dyDescent="0.25">
      <c r="A21421" t="s">
        <v>580</v>
      </c>
      <c r="B21421" t="s">
        <v>15188</v>
      </c>
      <c r="C21421" t="s">
        <v>89</v>
      </c>
      <c r="D21421" t="s">
        <v>89</v>
      </c>
      <c r="E21421" t="s">
        <v>4652</v>
      </c>
      <c r="F21421" t="s">
        <v>89</v>
      </c>
      <c r="G21421" t="s">
        <v>89</v>
      </c>
      <c r="H21421" t="s">
        <v>93</v>
      </c>
    </row>
    <row r="21422" spans="1:8" x14ac:dyDescent="0.25">
      <c r="A21422" t="s">
        <v>580</v>
      </c>
      <c r="B21422" t="s">
        <v>15189</v>
      </c>
      <c r="C21422" t="s">
        <v>89</v>
      </c>
      <c r="D21422" t="s">
        <v>89</v>
      </c>
      <c r="E21422" t="s">
        <v>4539</v>
      </c>
      <c r="F21422" t="s">
        <v>89</v>
      </c>
      <c r="G21422" t="s">
        <v>89</v>
      </c>
      <c r="H21422" t="s">
        <v>93</v>
      </c>
    </row>
    <row r="21423" spans="1:8" x14ac:dyDescent="0.25">
      <c r="A21423" t="s">
        <v>580</v>
      </c>
      <c r="B21423" t="s">
        <v>1382</v>
      </c>
      <c r="C21423" t="s">
        <v>89</v>
      </c>
      <c r="D21423" t="s">
        <v>89</v>
      </c>
      <c r="E21423" t="s">
        <v>4656</v>
      </c>
      <c r="F21423" t="s">
        <v>89</v>
      </c>
      <c r="G21423" t="s">
        <v>89</v>
      </c>
      <c r="H21423" t="s">
        <v>93</v>
      </c>
    </row>
    <row r="21424" spans="1:8" x14ac:dyDescent="0.25">
      <c r="A21424" t="s">
        <v>580</v>
      </c>
      <c r="B21424" t="s">
        <v>4133</v>
      </c>
      <c r="C21424" t="s">
        <v>89</v>
      </c>
      <c r="D21424" t="s">
        <v>89</v>
      </c>
      <c r="E21424" t="s">
        <v>4658</v>
      </c>
      <c r="F21424" t="s">
        <v>89</v>
      </c>
      <c r="G21424" t="s">
        <v>89</v>
      </c>
      <c r="H21424" t="s">
        <v>93</v>
      </c>
    </row>
    <row r="21425" spans="1:8" x14ac:dyDescent="0.25">
      <c r="A21425" t="s">
        <v>580</v>
      </c>
      <c r="B21425" t="s">
        <v>15190</v>
      </c>
      <c r="C21425" t="s">
        <v>89</v>
      </c>
      <c r="D21425" t="s">
        <v>89</v>
      </c>
      <c r="E21425" t="s">
        <v>4675</v>
      </c>
      <c r="F21425" t="s">
        <v>89</v>
      </c>
      <c r="G21425" t="s">
        <v>89</v>
      </c>
      <c r="H21425" t="s">
        <v>93</v>
      </c>
    </row>
    <row r="21426" spans="1:8" x14ac:dyDescent="0.25">
      <c r="A21426" t="s">
        <v>580</v>
      </c>
      <c r="B21426" t="s">
        <v>12444</v>
      </c>
      <c r="C21426" t="s">
        <v>89</v>
      </c>
      <c r="D21426" t="s">
        <v>89</v>
      </c>
      <c r="E21426" t="s">
        <v>15191</v>
      </c>
      <c r="F21426" t="s">
        <v>89</v>
      </c>
      <c r="G21426" t="s">
        <v>89</v>
      </c>
      <c r="H21426" t="s">
        <v>93</v>
      </c>
    </row>
    <row r="21427" spans="1:8" x14ac:dyDescent="0.25">
      <c r="A21427" t="s">
        <v>580</v>
      </c>
      <c r="B21427" t="s">
        <v>4718</v>
      </c>
      <c r="C21427" t="s">
        <v>89</v>
      </c>
      <c r="D21427" t="s">
        <v>89</v>
      </c>
      <c r="E21427" t="s">
        <v>1196</v>
      </c>
      <c r="F21427" t="s">
        <v>89</v>
      </c>
      <c r="G21427" t="s">
        <v>89</v>
      </c>
      <c r="H21427" t="s">
        <v>93</v>
      </c>
    </row>
    <row r="21428" spans="1:8" x14ac:dyDescent="0.25">
      <c r="A21428" t="s">
        <v>580</v>
      </c>
      <c r="B21428" t="s">
        <v>1284</v>
      </c>
      <c r="C21428" t="s">
        <v>89</v>
      </c>
      <c r="D21428" t="s">
        <v>89</v>
      </c>
      <c r="E21428" t="s">
        <v>4667</v>
      </c>
      <c r="F21428" t="s">
        <v>89</v>
      </c>
      <c r="G21428" t="s">
        <v>89</v>
      </c>
      <c r="H21428" t="s">
        <v>93</v>
      </c>
    </row>
    <row r="21429" spans="1:8" x14ac:dyDescent="0.25">
      <c r="A21429" t="s">
        <v>580</v>
      </c>
      <c r="B21429" t="s">
        <v>1122</v>
      </c>
      <c r="C21429" t="s">
        <v>89</v>
      </c>
      <c r="D21429" t="s">
        <v>89</v>
      </c>
      <c r="E21429" t="s">
        <v>4667</v>
      </c>
      <c r="F21429" t="s">
        <v>89</v>
      </c>
      <c r="G21429" t="s">
        <v>89</v>
      </c>
      <c r="H21429" t="s">
        <v>93</v>
      </c>
    </row>
    <row r="21430" spans="1:8" x14ac:dyDescent="0.25">
      <c r="A21430" t="s">
        <v>580</v>
      </c>
      <c r="B21430" t="s">
        <v>1331</v>
      </c>
      <c r="C21430" t="s">
        <v>89</v>
      </c>
      <c r="D21430" t="s">
        <v>89</v>
      </c>
      <c r="E21430" t="s">
        <v>4667</v>
      </c>
      <c r="F21430" t="s">
        <v>89</v>
      </c>
      <c r="G21430" t="s">
        <v>89</v>
      </c>
      <c r="H21430" t="s">
        <v>93</v>
      </c>
    </row>
    <row r="21431" spans="1:8" x14ac:dyDescent="0.25">
      <c r="A21431" t="s">
        <v>580</v>
      </c>
      <c r="B21431" t="s">
        <v>1125</v>
      </c>
      <c r="C21431" t="s">
        <v>89</v>
      </c>
      <c r="D21431" t="s">
        <v>89</v>
      </c>
      <c r="E21431" t="s">
        <v>4667</v>
      </c>
      <c r="F21431" t="s">
        <v>89</v>
      </c>
      <c r="G21431" t="s">
        <v>89</v>
      </c>
      <c r="H21431" t="s">
        <v>93</v>
      </c>
    </row>
    <row r="21432" spans="1:8" x14ac:dyDescent="0.25">
      <c r="A21432" t="s">
        <v>580</v>
      </c>
      <c r="B21432" t="s">
        <v>3063</v>
      </c>
      <c r="C21432" t="s">
        <v>89</v>
      </c>
      <c r="D21432" t="s">
        <v>89</v>
      </c>
      <c r="E21432" t="s">
        <v>4667</v>
      </c>
      <c r="F21432" t="s">
        <v>89</v>
      </c>
      <c r="G21432" t="s">
        <v>89</v>
      </c>
      <c r="H21432" t="s">
        <v>93</v>
      </c>
    </row>
    <row r="21433" spans="1:8" x14ac:dyDescent="0.25">
      <c r="A21433" t="s">
        <v>580</v>
      </c>
      <c r="B21433" t="s">
        <v>15194</v>
      </c>
      <c r="C21433" t="s">
        <v>89</v>
      </c>
      <c r="D21433" t="s">
        <v>89</v>
      </c>
      <c r="E21433" t="s">
        <v>4702</v>
      </c>
      <c r="F21433" t="s">
        <v>89</v>
      </c>
      <c r="G21433" t="s">
        <v>89</v>
      </c>
      <c r="H21433" t="s">
        <v>93</v>
      </c>
    </row>
    <row r="21434" spans="1:8" x14ac:dyDescent="0.25">
      <c r="A21434" t="s">
        <v>580</v>
      </c>
      <c r="B21434" t="s">
        <v>15195</v>
      </c>
      <c r="C21434" t="s">
        <v>89</v>
      </c>
      <c r="D21434" t="s">
        <v>89</v>
      </c>
      <c r="E21434" t="s">
        <v>4704</v>
      </c>
      <c r="F21434" t="s">
        <v>89</v>
      </c>
      <c r="G21434" t="s">
        <v>89</v>
      </c>
      <c r="H21434" t="s">
        <v>93</v>
      </c>
    </row>
    <row r="21435" spans="1:8" x14ac:dyDescent="0.25">
      <c r="A21435" t="s">
        <v>580</v>
      </c>
      <c r="B21435" t="s">
        <v>15196</v>
      </c>
      <c r="C21435" t="s">
        <v>89</v>
      </c>
      <c r="D21435" t="s">
        <v>15197</v>
      </c>
      <c r="E21435" t="s">
        <v>10541</v>
      </c>
      <c r="F21435" t="s">
        <v>89</v>
      </c>
      <c r="G21435" t="s">
        <v>89</v>
      </c>
      <c r="H21435" t="s">
        <v>93</v>
      </c>
    </row>
    <row r="21436" spans="1:8" x14ac:dyDescent="0.25">
      <c r="A21436" t="s">
        <v>580</v>
      </c>
      <c r="B21436" t="s">
        <v>2138</v>
      </c>
      <c r="C21436" t="s">
        <v>89</v>
      </c>
      <c r="D21436" t="s">
        <v>10548</v>
      </c>
      <c r="E21436" t="s">
        <v>4712</v>
      </c>
      <c r="F21436" t="s">
        <v>89</v>
      </c>
      <c r="G21436" t="s">
        <v>89</v>
      </c>
      <c r="H21436" t="s">
        <v>93</v>
      </c>
    </row>
    <row r="21437" spans="1:8" x14ac:dyDescent="0.25">
      <c r="A21437" t="s">
        <v>580</v>
      </c>
      <c r="B21437" t="s">
        <v>1268</v>
      </c>
      <c r="C21437" t="s">
        <v>89</v>
      </c>
      <c r="D21437" t="s">
        <v>89</v>
      </c>
      <c r="E21437" t="s">
        <v>4668</v>
      </c>
      <c r="F21437" t="s">
        <v>89</v>
      </c>
      <c r="G21437" t="s">
        <v>89</v>
      </c>
      <c r="H21437" t="s">
        <v>93</v>
      </c>
    </row>
    <row r="21438" spans="1:8" x14ac:dyDescent="0.25">
      <c r="A21438" t="s">
        <v>580</v>
      </c>
      <c r="B21438" t="s">
        <v>1336</v>
      </c>
      <c r="C21438" t="s">
        <v>89</v>
      </c>
      <c r="D21438" t="s">
        <v>89</v>
      </c>
      <c r="E21438" t="s">
        <v>4668</v>
      </c>
      <c r="F21438" t="s">
        <v>89</v>
      </c>
      <c r="G21438" t="s">
        <v>89</v>
      </c>
      <c r="H21438" t="s">
        <v>93</v>
      </c>
    </row>
    <row r="21439" spans="1:8" x14ac:dyDescent="0.25">
      <c r="A21439" t="s">
        <v>580</v>
      </c>
      <c r="B21439" t="s">
        <v>3068</v>
      </c>
      <c r="C21439" t="s">
        <v>89</v>
      </c>
      <c r="D21439" t="s">
        <v>89</v>
      </c>
      <c r="E21439" t="s">
        <v>4668</v>
      </c>
      <c r="F21439" t="s">
        <v>89</v>
      </c>
      <c r="G21439" t="s">
        <v>89</v>
      </c>
      <c r="H21439" t="s">
        <v>93</v>
      </c>
    </row>
    <row r="21440" spans="1:8" x14ac:dyDescent="0.25">
      <c r="A21440" t="s">
        <v>580</v>
      </c>
      <c r="B21440" t="s">
        <v>1269</v>
      </c>
      <c r="C21440" t="s">
        <v>89</v>
      </c>
      <c r="D21440" t="s">
        <v>89</v>
      </c>
      <c r="E21440" t="s">
        <v>4668</v>
      </c>
      <c r="F21440" t="s">
        <v>89</v>
      </c>
      <c r="G21440" t="s">
        <v>89</v>
      </c>
      <c r="H21440" t="s">
        <v>93</v>
      </c>
    </row>
    <row r="21441" spans="1:8" x14ac:dyDescent="0.25">
      <c r="A21441" t="s">
        <v>580</v>
      </c>
      <c r="B21441" t="s">
        <v>1270</v>
      </c>
      <c r="C21441" t="s">
        <v>89</v>
      </c>
      <c r="D21441" t="s">
        <v>89</v>
      </c>
      <c r="E21441" t="s">
        <v>4668</v>
      </c>
      <c r="F21441" t="s">
        <v>89</v>
      </c>
      <c r="G21441" t="s">
        <v>89</v>
      </c>
      <c r="H21441" t="s">
        <v>93</v>
      </c>
    </row>
    <row r="21442" spans="1:8" x14ac:dyDescent="0.25">
      <c r="A21442" t="s">
        <v>580</v>
      </c>
      <c r="B21442" t="s">
        <v>3073</v>
      </c>
      <c r="C21442" t="s">
        <v>89</v>
      </c>
      <c r="D21442" t="s">
        <v>89</v>
      </c>
      <c r="E21442" t="s">
        <v>4668</v>
      </c>
      <c r="F21442" t="s">
        <v>89</v>
      </c>
      <c r="G21442" t="s">
        <v>89</v>
      </c>
      <c r="H21442" t="s">
        <v>93</v>
      </c>
    </row>
    <row r="21443" spans="1:8" x14ac:dyDescent="0.25">
      <c r="A21443" t="s">
        <v>580</v>
      </c>
      <c r="B21443" t="s">
        <v>4713</v>
      </c>
      <c r="C21443" t="s">
        <v>89</v>
      </c>
      <c r="D21443" t="s">
        <v>89</v>
      </c>
      <c r="E21443" t="s">
        <v>4668</v>
      </c>
      <c r="F21443" t="s">
        <v>89</v>
      </c>
      <c r="G21443" t="s">
        <v>89</v>
      </c>
      <c r="H21443" t="s">
        <v>93</v>
      </c>
    </row>
    <row r="21444" spans="1:8" x14ac:dyDescent="0.25">
      <c r="A21444" t="s">
        <v>580</v>
      </c>
      <c r="B21444" t="s">
        <v>2542</v>
      </c>
      <c r="C21444" t="s">
        <v>89</v>
      </c>
      <c r="D21444" t="s">
        <v>89</v>
      </c>
      <c r="E21444" t="s">
        <v>1133</v>
      </c>
      <c r="F21444" t="s">
        <v>89</v>
      </c>
      <c r="G21444" t="s">
        <v>89</v>
      </c>
      <c r="H21444" t="s">
        <v>93</v>
      </c>
    </row>
    <row r="21445" spans="1:8" x14ac:dyDescent="0.25">
      <c r="A21445" t="s">
        <v>580</v>
      </c>
      <c r="B21445" t="s">
        <v>1439</v>
      </c>
      <c r="C21445" t="s">
        <v>89</v>
      </c>
      <c r="D21445" t="s">
        <v>89</v>
      </c>
      <c r="E21445" t="s">
        <v>1133</v>
      </c>
      <c r="F21445" t="s">
        <v>89</v>
      </c>
      <c r="G21445" t="s">
        <v>89</v>
      </c>
      <c r="H21445" t="s">
        <v>93</v>
      </c>
    </row>
    <row r="21446" spans="1:8" x14ac:dyDescent="0.25">
      <c r="A21446" t="s">
        <v>580</v>
      </c>
      <c r="B21446" t="s">
        <v>15203</v>
      </c>
      <c r="C21446" t="s">
        <v>89</v>
      </c>
      <c r="D21446" t="s">
        <v>89</v>
      </c>
      <c r="E21446" t="s">
        <v>1133</v>
      </c>
      <c r="F21446" t="s">
        <v>89</v>
      </c>
      <c r="G21446" t="s">
        <v>89</v>
      </c>
      <c r="H21446" t="s">
        <v>93</v>
      </c>
    </row>
    <row r="21447" spans="1:8" x14ac:dyDescent="0.25">
      <c r="A21447" t="s">
        <v>580</v>
      </c>
      <c r="B21447" t="s">
        <v>3725</v>
      </c>
      <c r="C21447" t="s">
        <v>89</v>
      </c>
      <c r="D21447" t="s">
        <v>89</v>
      </c>
      <c r="E21447" t="s">
        <v>1221</v>
      </c>
      <c r="F21447" t="s">
        <v>89</v>
      </c>
      <c r="G21447" t="s">
        <v>89</v>
      </c>
      <c r="H21447" t="s">
        <v>93</v>
      </c>
    </row>
    <row r="21448" spans="1:8" x14ac:dyDescent="0.25">
      <c r="A21448" t="s">
        <v>580</v>
      </c>
      <c r="B21448" t="s">
        <v>3724</v>
      </c>
      <c r="C21448" t="s">
        <v>89</v>
      </c>
      <c r="D21448" t="s">
        <v>89</v>
      </c>
      <c r="E21448" t="s">
        <v>1221</v>
      </c>
      <c r="F21448" t="s">
        <v>89</v>
      </c>
      <c r="G21448" t="s">
        <v>89</v>
      </c>
      <c r="H21448" t="s">
        <v>93</v>
      </c>
    </row>
    <row r="21449" spans="1:8" x14ac:dyDescent="0.25">
      <c r="A21449" t="s">
        <v>580</v>
      </c>
      <c r="B21449" t="s">
        <v>15199</v>
      </c>
      <c r="C21449" t="s">
        <v>89</v>
      </c>
      <c r="D21449" t="s">
        <v>89</v>
      </c>
      <c r="E21449" t="s">
        <v>1133</v>
      </c>
      <c r="F21449" t="s">
        <v>89</v>
      </c>
      <c r="G21449" t="s">
        <v>89</v>
      </c>
      <c r="H21449" t="s">
        <v>93</v>
      </c>
    </row>
    <row r="21450" spans="1:8" x14ac:dyDescent="0.25">
      <c r="A21450" t="s">
        <v>580</v>
      </c>
      <c r="B21450" t="s">
        <v>15200</v>
      </c>
      <c r="C21450" t="s">
        <v>89</v>
      </c>
      <c r="D21450" t="s">
        <v>89</v>
      </c>
      <c r="E21450" t="s">
        <v>1133</v>
      </c>
      <c r="F21450" t="s">
        <v>89</v>
      </c>
      <c r="G21450" t="s">
        <v>89</v>
      </c>
      <c r="H21450" t="s">
        <v>93</v>
      </c>
    </row>
    <row r="21451" spans="1:8" x14ac:dyDescent="0.25">
      <c r="A21451" t="s">
        <v>580</v>
      </c>
      <c r="B21451" t="s">
        <v>2541</v>
      </c>
      <c r="C21451" t="s">
        <v>89</v>
      </c>
      <c r="D21451" t="s">
        <v>89</v>
      </c>
      <c r="E21451" t="s">
        <v>1133</v>
      </c>
      <c r="F21451" t="s">
        <v>89</v>
      </c>
      <c r="G21451" t="s">
        <v>89</v>
      </c>
      <c r="H21451" t="s">
        <v>93</v>
      </c>
    </row>
    <row r="21452" spans="1:8" x14ac:dyDescent="0.25">
      <c r="A21452" t="s">
        <v>581</v>
      </c>
      <c r="B21452" t="s">
        <v>15029</v>
      </c>
      <c r="C21452" t="s">
        <v>89</v>
      </c>
      <c r="D21452" t="s">
        <v>15030</v>
      </c>
      <c r="E21452" t="s">
        <v>15031</v>
      </c>
      <c r="F21452" t="s">
        <v>89</v>
      </c>
      <c r="G21452" t="s">
        <v>89</v>
      </c>
      <c r="H21452" t="s">
        <v>93</v>
      </c>
    </row>
    <row r="21453" spans="1:8" x14ac:dyDescent="0.25">
      <c r="A21453" t="s">
        <v>581</v>
      </c>
      <c r="B21453" t="s">
        <v>15032</v>
      </c>
      <c r="C21453" t="s">
        <v>89</v>
      </c>
      <c r="D21453" t="s">
        <v>15033</v>
      </c>
      <c r="E21453" t="s">
        <v>6921</v>
      </c>
      <c r="F21453" t="s">
        <v>89</v>
      </c>
      <c r="G21453" t="s">
        <v>89</v>
      </c>
      <c r="H21453" t="s">
        <v>93</v>
      </c>
    </row>
    <row r="21454" spans="1:8" x14ac:dyDescent="0.25">
      <c r="A21454" t="s">
        <v>581</v>
      </c>
      <c r="B21454" t="s">
        <v>15034</v>
      </c>
      <c r="C21454" t="s">
        <v>89</v>
      </c>
      <c r="D21454" t="s">
        <v>15035</v>
      </c>
      <c r="E21454" t="s">
        <v>4476</v>
      </c>
      <c r="F21454" t="s">
        <v>89</v>
      </c>
      <c r="G21454" t="s">
        <v>89</v>
      </c>
      <c r="H21454" t="s">
        <v>93</v>
      </c>
    </row>
    <row r="21455" spans="1:8" x14ac:dyDescent="0.25">
      <c r="A21455" t="s">
        <v>581</v>
      </c>
      <c r="B21455" t="s">
        <v>15036</v>
      </c>
      <c r="C21455" t="s">
        <v>89</v>
      </c>
      <c r="D21455" t="s">
        <v>15037</v>
      </c>
      <c r="E21455" t="s">
        <v>15038</v>
      </c>
      <c r="F21455" t="s">
        <v>89</v>
      </c>
      <c r="G21455" t="s">
        <v>89</v>
      </c>
      <c r="H21455" t="s">
        <v>93</v>
      </c>
    </row>
    <row r="21456" spans="1:8" x14ac:dyDescent="0.25">
      <c r="A21456" t="s">
        <v>581</v>
      </c>
      <c r="B21456" t="s">
        <v>15039</v>
      </c>
      <c r="C21456" t="s">
        <v>89</v>
      </c>
      <c r="D21456" t="s">
        <v>15040</v>
      </c>
      <c r="E21456" t="s">
        <v>15041</v>
      </c>
      <c r="F21456" t="s">
        <v>89</v>
      </c>
      <c r="G21456" t="s">
        <v>89</v>
      </c>
      <c r="H21456" t="s">
        <v>93</v>
      </c>
    </row>
    <row r="21457" spans="1:8" x14ac:dyDescent="0.25">
      <c r="A21457" t="s">
        <v>581</v>
      </c>
      <c r="B21457" t="s">
        <v>15042</v>
      </c>
      <c r="C21457" t="s">
        <v>89</v>
      </c>
      <c r="D21457" t="s">
        <v>15043</v>
      </c>
      <c r="E21457" t="s">
        <v>4438</v>
      </c>
      <c r="F21457" t="s">
        <v>89</v>
      </c>
      <c r="G21457" t="s">
        <v>89</v>
      </c>
      <c r="H21457" t="s">
        <v>93</v>
      </c>
    </row>
    <row r="21458" spans="1:8" x14ac:dyDescent="0.25">
      <c r="A21458" t="s">
        <v>581</v>
      </c>
      <c r="B21458" t="s">
        <v>15044</v>
      </c>
      <c r="C21458" t="s">
        <v>89</v>
      </c>
      <c r="D21458" t="s">
        <v>15045</v>
      </c>
      <c r="E21458" t="s">
        <v>4468</v>
      </c>
      <c r="F21458" t="s">
        <v>89</v>
      </c>
      <c r="G21458" t="s">
        <v>89</v>
      </c>
      <c r="H21458" t="s">
        <v>93</v>
      </c>
    </row>
    <row r="21459" spans="1:8" x14ac:dyDescent="0.25">
      <c r="A21459" t="s">
        <v>581</v>
      </c>
      <c r="B21459" t="s">
        <v>15046</v>
      </c>
      <c r="C21459" t="s">
        <v>89</v>
      </c>
      <c r="D21459" t="s">
        <v>15047</v>
      </c>
      <c r="E21459" t="s">
        <v>8644</v>
      </c>
      <c r="F21459" t="s">
        <v>89</v>
      </c>
      <c r="G21459" t="s">
        <v>89</v>
      </c>
      <c r="H21459" t="s">
        <v>93</v>
      </c>
    </row>
    <row r="21460" spans="1:8" x14ac:dyDescent="0.25">
      <c r="A21460" t="s">
        <v>581</v>
      </c>
      <c r="B21460" t="s">
        <v>15048</v>
      </c>
      <c r="C21460" t="s">
        <v>89</v>
      </c>
      <c r="D21460" t="s">
        <v>15049</v>
      </c>
      <c r="E21460" t="s">
        <v>1625</v>
      </c>
      <c r="F21460" t="s">
        <v>89</v>
      </c>
      <c r="G21460" t="s">
        <v>89</v>
      </c>
      <c r="H21460" t="s">
        <v>93</v>
      </c>
    </row>
    <row r="21461" spans="1:8" x14ac:dyDescent="0.25">
      <c r="A21461" t="s">
        <v>581</v>
      </c>
      <c r="B21461" t="s">
        <v>15050</v>
      </c>
      <c r="C21461" t="s">
        <v>89</v>
      </c>
      <c r="D21461" t="s">
        <v>15051</v>
      </c>
      <c r="E21461" t="s">
        <v>6921</v>
      </c>
      <c r="F21461" t="s">
        <v>89</v>
      </c>
      <c r="G21461" t="s">
        <v>89</v>
      </c>
      <c r="H21461" t="s">
        <v>93</v>
      </c>
    </row>
    <row r="21462" spans="1:8" x14ac:dyDescent="0.25">
      <c r="A21462" t="s">
        <v>581</v>
      </c>
      <c r="B21462" t="s">
        <v>15052</v>
      </c>
      <c r="C21462" t="s">
        <v>89</v>
      </c>
      <c r="D21462" t="s">
        <v>15053</v>
      </c>
      <c r="E21462" t="s">
        <v>4394</v>
      </c>
      <c r="F21462" t="s">
        <v>89</v>
      </c>
      <c r="G21462" t="s">
        <v>89</v>
      </c>
      <c r="H21462" t="s">
        <v>93</v>
      </c>
    </row>
    <row r="21463" spans="1:8" x14ac:dyDescent="0.25">
      <c r="A21463" t="s">
        <v>581</v>
      </c>
      <c r="B21463" t="s">
        <v>15054</v>
      </c>
      <c r="C21463" t="s">
        <v>89</v>
      </c>
      <c r="D21463" t="s">
        <v>15055</v>
      </c>
      <c r="E21463" t="s">
        <v>4379</v>
      </c>
      <c r="F21463" t="s">
        <v>89</v>
      </c>
      <c r="G21463" t="s">
        <v>89</v>
      </c>
      <c r="H21463" t="s">
        <v>93</v>
      </c>
    </row>
    <row r="21464" spans="1:8" x14ac:dyDescent="0.25">
      <c r="A21464" t="s">
        <v>581</v>
      </c>
      <c r="B21464" t="s">
        <v>15056</v>
      </c>
      <c r="C21464" t="s">
        <v>89</v>
      </c>
      <c r="D21464" t="s">
        <v>15057</v>
      </c>
      <c r="E21464" t="s">
        <v>4518</v>
      </c>
      <c r="F21464" t="s">
        <v>89</v>
      </c>
      <c r="G21464" t="s">
        <v>89</v>
      </c>
      <c r="H21464" t="s">
        <v>93</v>
      </c>
    </row>
    <row r="21465" spans="1:8" x14ac:dyDescent="0.25">
      <c r="A21465" t="s">
        <v>581</v>
      </c>
      <c r="B21465" t="s">
        <v>15058</v>
      </c>
      <c r="C21465" t="s">
        <v>89</v>
      </c>
      <c r="D21465" t="s">
        <v>15059</v>
      </c>
      <c r="E21465" t="s">
        <v>4438</v>
      </c>
      <c r="F21465" t="s">
        <v>89</v>
      </c>
      <c r="G21465" t="s">
        <v>89</v>
      </c>
      <c r="H21465" t="s">
        <v>93</v>
      </c>
    </row>
    <row r="21466" spans="1:8" x14ac:dyDescent="0.25">
      <c r="A21466" t="s">
        <v>581</v>
      </c>
      <c r="B21466" t="s">
        <v>15204</v>
      </c>
      <c r="C21466" t="s">
        <v>89</v>
      </c>
      <c r="D21466" t="s">
        <v>15205</v>
      </c>
      <c r="E21466" t="s">
        <v>4557</v>
      </c>
      <c r="F21466" t="s">
        <v>89</v>
      </c>
      <c r="G21466" t="s">
        <v>89</v>
      </c>
      <c r="H21466" t="s">
        <v>93</v>
      </c>
    </row>
    <row r="21467" spans="1:8" x14ac:dyDescent="0.25">
      <c r="A21467" t="s">
        <v>581</v>
      </c>
      <c r="B21467" t="s">
        <v>15061</v>
      </c>
      <c r="C21467" t="s">
        <v>89</v>
      </c>
      <c r="D21467" t="s">
        <v>15062</v>
      </c>
      <c r="E21467" t="s">
        <v>10439</v>
      </c>
      <c r="F21467" t="s">
        <v>89</v>
      </c>
      <c r="G21467" t="s">
        <v>89</v>
      </c>
      <c r="H21467" t="s">
        <v>93</v>
      </c>
    </row>
    <row r="21468" spans="1:8" x14ac:dyDescent="0.25">
      <c r="A21468" t="s">
        <v>581</v>
      </c>
      <c r="B21468" t="s">
        <v>15063</v>
      </c>
      <c r="C21468" t="s">
        <v>89</v>
      </c>
      <c r="D21468" t="s">
        <v>15064</v>
      </c>
      <c r="E21468" t="s">
        <v>8490</v>
      </c>
      <c r="F21468" t="s">
        <v>89</v>
      </c>
      <c r="G21468" t="s">
        <v>89</v>
      </c>
      <c r="H21468" t="s">
        <v>93</v>
      </c>
    </row>
    <row r="21469" spans="1:8" x14ac:dyDescent="0.25">
      <c r="A21469" t="s">
        <v>581</v>
      </c>
      <c r="B21469" t="s">
        <v>15065</v>
      </c>
      <c r="C21469" t="s">
        <v>89</v>
      </c>
      <c r="D21469" t="s">
        <v>15064</v>
      </c>
      <c r="E21469" t="s">
        <v>8490</v>
      </c>
      <c r="F21469" t="s">
        <v>89</v>
      </c>
      <c r="G21469" t="s">
        <v>89</v>
      </c>
      <c r="H21469" t="s">
        <v>93</v>
      </c>
    </row>
    <row r="21470" spans="1:8" x14ac:dyDescent="0.25">
      <c r="A21470" t="s">
        <v>581</v>
      </c>
      <c r="B21470" t="s">
        <v>15066</v>
      </c>
      <c r="C21470" t="s">
        <v>89</v>
      </c>
      <c r="D21470" t="s">
        <v>15064</v>
      </c>
      <c r="E21470" t="s">
        <v>8490</v>
      </c>
      <c r="F21470" t="s">
        <v>89</v>
      </c>
      <c r="G21470" t="s">
        <v>89</v>
      </c>
      <c r="H21470" t="s">
        <v>93</v>
      </c>
    </row>
    <row r="21471" spans="1:8" x14ac:dyDescent="0.25">
      <c r="A21471" t="s">
        <v>581</v>
      </c>
      <c r="B21471" t="s">
        <v>15067</v>
      </c>
      <c r="C21471" t="s">
        <v>89</v>
      </c>
      <c r="D21471" t="s">
        <v>15064</v>
      </c>
      <c r="E21471" t="s">
        <v>8490</v>
      </c>
      <c r="F21471" t="s">
        <v>89</v>
      </c>
      <c r="G21471" t="s">
        <v>89</v>
      </c>
      <c r="H21471" t="s">
        <v>93</v>
      </c>
    </row>
    <row r="21472" spans="1:8" x14ac:dyDescent="0.25">
      <c r="A21472" t="s">
        <v>581</v>
      </c>
      <c r="B21472" t="s">
        <v>15068</v>
      </c>
      <c r="C21472" t="s">
        <v>89</v>
      </c>
      <c r="D21472" t="s">
        <v>15069</v>
      </c>
      <c r="E21472" t="s">
        <v>4476</v>
      </c>
      <c r="F21472" t="s">
        <v>89</v>
      </c>
      <c r="G21472" t="s">
        <v>89</v>
      </c>
      <c r="H21472" t="s">
        <v>93</v>
      </c>
    </row>
    <row r="21473" spans="1:8" x14ac:dyDescent="0.25">
      <c r="A21473" t="s">
        <v>581</v>
      </c>
      <c r="B21473" t="s">
        <v>15070</v>
      </c>
      <c r="C21473" t="s">
        <v>89</v>
      </c>
      <c r="D21473" t="s">
        <v>15071</v>
      </c>
      <c r="E21473" t="s">
        <v>4376</v>
      </c>
      <c r="F21473" t="s">
        <v>89</v>
      </c>
      <c r="G21473" t="s">
        <v>89</v>
      </c>
      <c r="H21473" t="s">
        <v>93</v>
      </c>
    </row>
    <row r="21474" spans="1:8" x14ac:dyDescent="0.25">
      <c r="A21474" t="s">
        <v>581</v>
      </c>
      <c r="B21474" t="s">
        <v>15072</v>
      </c>
      <c r="C21474" t="s">
        <v>89</v>
      </c>
      <c r="D21474" t="s">
        <v>15073</v>
      </c>
      <c r="E21474" t="s">
        <v>4379</v>
      </c>
      <c r="F21474" t="s">
        <v>89</v>
      </c>
      <c r="G21474" t="s">
        <v>89</v>
      </c>
      <c r="H21474" t="s">
        <v>93</v>
      </c>
    </row>
    <row r="21475" spans="1:8" x14ac:dyDescent="0.25">
      <c r="A21475" t="s">
        <v>581</v>
      </c>
      <c r="B21475" t="s">
        <v>15074</v>
      </c>
      <c r="C21475" t="s">
        <v>89</v>
      </c>
      <c r="D21475" t="s">
        <v>15075</v>
      </c>
      <c r="E21475" t="s">
        <v>15076</v>
      </c>
      <c r="F21475" t="s">
        <v>89</v>
      </c>
      <c r="G21475" t="s">
        <v>89</v>
      </c>
      <c r="H21475" t="s">
        <v>93</v>
      </c>
    </row>
    <row r="21476" spans="1:8" x14ac:dyDescent="0.25">
      <c r="A21476" t="s">
        <v>581</v>
      </c>
      <c r="B21476" t="s">
        <v>15077</v>
      </c>
      <c r="C21476" t="s">
        <v>89</v>
      </c>
      <c r="D21476" t="s">
        <v>15078</v>
      </c>
      <c r="E21476" t="s">
        <v>7174</v>
      </c>
      <c r="F21476" t="s">
        <v>89</v>
      </c>
      <c r="G21476" t="s">
        <v>89</v>
      </c>
      <c r="H21476" t="s">
        <v>93</v>
      </c>
    </row>
    <row r="21477" spans="1:8" x14ac:dyDescent="0.25">
      <c r="A21477" t="s">
        <v>581</v>
      </c>
      <c r="B21477" t="s">
        <v>15079</v>
      </c>
      <c r="C21477" t="s">
        <v>89</v>
      </c>
      <c r="D21477" t="s">
        <v>15080</v>
      </c>
      <c r="E21477" t="s">
        <v>4382</v>
      </c>
      <c r="F21477" t="s">
        <v>89</v>
      </c>
      <c r="G21477" t="s">
        <v>89</v>
      </c>
      <c r="H21477" t="s">
        <v>93</v>
      </c>
    </row>
    <row r="21478" spans="1:8" x14ac:dyDescent="0.25">
      <c r="A21478" t="s">
        <v>581</v>
      </c>
      <c r="B21478" t="s">
        <v>15081</v>
      </c>
      <c r="C21478" t="s">
        <v>89</v>
      </c>
      <c r="D21478" t="s">
        <v>15082</v>
      </c>
      <c r="E21478" t="s">
        <v>7147</v>
      </c>
      <c r="F21478" t="s">
        <v>89</v>
      </c>
      <c r="G21478" t="s">
        <v>89</v>
      </c>
      <c r="H21478" t="s">
        <v>93</v>
      </c>
    </row>
    <row r="21479" spans="1:8" x14ac:dyDescent="0.25">
      <c r="A21479" t="s">
        <v>581</v>
      </c>
      <c r="B21479" t="s">
        <v>15083</v>
      </c>
      <c r="C21479" t="s">
        <v>89</v>
      </c>
      <c r="D21479" t="s">
        <v>15084</v>
      </c>
      <c r="E21479" t="s">
        <v>6930</v>
      </c>
      <c r="F21479" t="s">
        <v>89</v>
      </c>
      <c r="G21479" t="s">
        <v>89</v>
      </c>
      <c r="H21479" t="s">
        <v>93</v>
      </c>
    </row>
    <row r="21480" spans="1:8" x14ac:dyDescent="0.25">
      <c r="A21480" t="s">
        <v>581</v>
      </c>
      <c r="B21480" t="s">
        <v>15085</v>
      </c>
      <c r="C21480" t="s">
        <v>89</v>
      </c>
      <c r="D21480" t="s">
        <v>15086</v>
      </c>
      <c r="E21480" t="s">
        <v>7147</v>
      </c>
      <c r="F21480" t="s">
        <v>89</v>
      </c>
      <c r="G21480" t="s">
        <v>89</v>
      </c>
      <c r="H21480" t="s">
        <v>93</v>
      </c>
    </row>
    <row r="21481" spans="1:8" x14ac:dyDescent="0.25">
      <c r="A21481" t="s">
        <v>581</v>
      </c>
      <c r="B21481" t="s">
        <v>15089</v>
      </c>
      <c r="C21481" t="s">
        <v>89</v>
      </c>
      <c r="D21481" t="s">
        <v>15090</v>
      </c>
      <c r="E21481" t="s">
        <v>4388</v>
      </c>
      <c r="F21481" t="s">
        <v>89</v>
      </c>
      <c r="G21481" t="s">
        <v>89</v>
      </c>
      <c r="H21481" t="s">
        <v>93</v>
      </c>
    </row>
    <row r="21482" spans="1:8" x14ac:dyDescent="0.25">
      <c r="A21482" t="s">
        <v>581</v>
      </c>
      <c r="B21482" t="s">
        <v>15091</v>
      </c>
      <c r="C21482" t="s">
        <v>89</v>
      </c>
      <c r="D21482" t="s">
        <v>15092</v>
      </c>
      <c r="E21482" t="s">
        <v>3473</v>
      </c>
      <c r="F21482" t="s">
        <v>89</v>
      </c>
      <c r="G21482" t="s">
        <v>89</v>
      </c>
      <c r="H21482" t="s">
        <v>93</v>
      </c>
    </row>
    <row r="21483" spans="1:8" x14ac:dyDescent="0.25">
      <c r="A21483" t="s">
        <v>581</v>
      </c>
      <c r="B21483" t="s">
        <v>15095</v>
      </c>
      <c r="C21483" t="s">
        <v>89</v>
      </c>
      <c r="D21483" t="s">
        <v>15096</v>
      </c>
      <c r="E21483" t="s">
        <v>4388</v>
      </c>
      <c r="F21483" t="s">
        <v>89</v>
      </c>
      <c r="G21483" t="s">
        <v>89</v>
      </c>
      <c r="H21483" t="s">
        <v>93</v>
      </c>
    </row>
    <row r="21484" spans="1:8" x14ac:dyDescent="0.25">
      <c r="A21484" t="s">
        <v>581</v>
      </c>
      <c r="B21484" t="s">
        <v>15097</v>
      </c>
      <c r="C21484" t="s">
        <v>89</v>
      </c>
      <c r="D21484" t="s">
        <v>15098</v>
      </c>
      <c r="E21484" t="s">
        <v>4373</v>
      </c>
      <c r="F21484" t="s">
        <v>89</v>
      </c>
      <c r="G21484" t="s">
        <v>89</v>
      </c>
      <c r="H21484" t="s">
        <v>93</v>
      </c>
    </row>
    <row r="21485" spans="1:8" x14ac:dyDescent="0.25">
      <c r="A21485" t="s">
        <v>581</v>
      </c>
      <c r="B21485" t="s">
        <v>15099</v>
      </c>
      <c r="C21485" t="s">
        <v>89</v>
      </c>
      <c r="D21485" t="s">
        <v>15100</v>
      </c>
      <c r="E21485" t="s">
        <v>4548</v>
      </c>
      <c r="F21485" t="s">
        <v>89</v>
      </c>
      <c r="G21485" t="s">
        <v>89</v>
      </c>
      <c r="H21485" t="s">
        <v>93</v>
      </c>
    </row>
    <row r="21486" spans="1:8" x14ac:dyDescent="0.25">
      <c r="A21486" t="s">
        <v>581</v>
      </c>
      <c r="B21486" t="s">
        <v>15101</v>
      </c>
      <c r="C21486" t="s">
        <v>89</v>
      </c>
      <c r="D21486" t="s">
        <v>15102</v>
      </c>
      <c r="E21486" t="s">
        <v>4448</v>
      </c>
      <c r="F21486" t="s">
        <v>89</v>
      </c>
      <c r="G21486" t="s">
        <v>89</v>
      </c>
      <c r="H21486" t="s">
        <v>93</v>
      </c>
    </row>
    <row r="21487" spans="1:8" x14ac:dyDescent="0.25">
      <c r="A21487" t="s">
        <v>581</v>
      </c>
      <c r="B21487" t="s">
        <v>15105</v>
      </c>
      <c r="C21487" t="s">
        <v>89</v>
      </c>
      <c r="D21487" t="s">
        <v>15106</v>
      </c>
      <c r="E21487" t="s">
        <v>4548</v>
      </c>
      <c r="F21487" t="s">
        <v>89</v>
      </c>
      <c r="G21487" t="s">
        <v>89</v>
      </c>
      <c r="H21487" t="s">
        <v>93</v>
      </c>
    </row>
    <row r="21488" spans="1:8" x14ac:dyDescent="0.25">
      <c r="A21488" t="s">
        <v>581</v>
      </c>
      <c r="B21488" t="s">
        <v>15107</v>
      </c>
      <c r="C21488" t="s">
        <v>89</v>
      </c>
      <c r="D21488" t="s">
        <v>15108</v>
      </c>
      <c r="E21488" t="s">
        <v>4479</v>
      </c>
      <c r="F21488" t="s">
        <v>89</v>
      </c>
      <c r="G21488" t="s">
        <v>89</v>
      </c>
      <c r="H21488" t="s">
        <v>93</v>
      </c>
    </row>
    <row r="21489" spans="1:8" x14ac:dyDescent="0.25">
      <c r="A21489" t="s">
        <v>581</v>
      </c>
      <c r="B21489" t="s">
        <v>4511</v>
      </c>
      <c r="C21489" t="s">
        <v>89</v>
      </c>
      <c r="D21489" t="s">
        <v>15109</v>
      </c>
      <c r="E21489" t="s">
        <v>4513</v>
      </c>
      <c r="F21489" t="s">
        <v>89</v>
      </c>
      <c r="G21489" t="s">
        <v>89</v>
      </c>
      <c r="H21489" t="s">
        <v>93</v>
      </c>
    </row>
    <row r="21490" spans="1:8" x14ac:dyDescent="0.25">
      <c r="A21490" t="s">
        <v>581</v>
      </c>
      <c r="B21490" t="s">
        <v>15112</v>
      </c>
      <c r="C21490" t="s">
        <v>89</v>
      </c>
      <c r="D21490" t="s">
        <v>15113</v>
      </c>
      <c r="E21490" t="s">
        <v>10708</v>
      </c>
      <c r="F21490" t="s">
        <v>89</v>
      </c>
      <c r="G21490" t="s">
        <v>89</v>
      </c>
      <c r="H21490" t="s">
        <v>93</v>
      </c>
    </row>
    <row r="21491" spans="1:8" x14ac:dyDescent="0.25">
      <c r="A21491" t="s">
        <v>581</v>
      </c>
      <c r="B21491" t="s">
        <v>15114</v>
      </c>
      <c r="C21491" t="s">
        <v>89</v>
      </c>
      <c r="D21491" t="s">
        <v>15115</v>
      </c>
      <c r="E21491" t="s">
        <v>4425</v>
      </c>
      <c r="F21491" t="s">
        <v>89</v>
      </c>
      <c r="G21491" t="s">
        <v>89</v>
      </c>
      <c r="H21491" t="s">
        <v>93</v>
      </c>
    </row>
    <row r="21492" spans="1:8" x14ac:dyDescent="0.25">
      <c r="A21492" t="s">
        <v>581</v>
      </c>
      <c r="B21492" t="s">
        <v>15116</v>
      </c>
      <c r="C21492" t="s">
        <v>89</v>
      </c>
      <c r="D21492" t="s">
        <v>15117</v>
      </c>
      <c r="E21492" t="s">
        <v>7028</v>
      </c>
      <c r="F21492" t="s">
        <v>89</v>
      </c>
      <c r="G21492" t="s">
        <v>89</v>
      </c>
      <c r="H21492" t="s">
        <v>93</v>
      </c>
    </row>
    <row r="21493" spans="1:8" x14ac:dyDescent="0.25">
      <c r="A21493" t="s">
        <v>581</v>
      </c>
      <c r="B21493" t="s">
        <v>15118</v>
      </c>
      <c r="C21493" t="s">
        <v>89</v>
      </c>
      <c r="D21493" t="s">
        <v>15119</v>
      </c>
      <c r="E21493" t="s">
        <v>4491</v>
      </c>
      <c r="F21493" t="s">
        <v>89</v>
      </c>
      <c r="G21493" t="s">
        <v>89</v>
      </c>
      <c r="H21493" t="s">
        <v>93</v>
      </c>
    </row>
    <row r="21494" spans="1:8" x14ac:dyDescent="0.25">
      <c r="A21494" t="s">
        <v>581</v>
      </c>
      <c r="B21494" t="s">
        <v>15120</v>
      </c>
      <c r="C21494" t="s">
        <v>89</v>
      </c>
      <c r="D21494" t="s">
        <v>15121</v>
      </c>
      <c r="E21494" t="s">
        <v>7028</v>
      </c>
      <c r="F21494" t="s">
        <v>89</v>
      </c>
      <c r="G21494" t="s">
        <v>89</v>
      </c>
      <c r="H21494" t="s">
        <v>93</v>
      </c>
    </row>
    <row r="21495" spans="1:8" x14ac:dyDescent="0.25">
      <c r="A21495" t="s">
        <v>581</v>
      </c>
      <c r="B21495" t="s">
        <v>15122</v>
      </c>
      <c r="C21495" t="s">
        <v>89</v>
      </c>
      <c r="D21495" t="s">
        <v>15123</v>
      </c>
      <c r="E21495" t="s">
        <v>4448</v>
      </c>
      <c r="F21495" t="s">
        <v>89</v>
      </c>
      <c r="G21495" t="s">
        <v>89</v>
      </c>
      <c r="H21495" t="s">
        <v>93</v>
      </c>
    </row>
    <row r="21496" spans="1:8" x14ac:dyDescent="0.25">
      <c r="A21496" t="s">
        <v>581</v>
      </c>
      <c r="B21496" t="s">
        <v>15124</v>
      </c>
      <c r="C21496" t="s">
        <v>89</v>
      </c>
      <c r="D21496" t="s">
        <v>15125</v>
      </c>
      <c r="E21496" t="s">
        <v>4476</v>
      </c>
      <c r="F21496" t="s">
        <v>89</v>
      </c>
      <c r="G21496" t="s">
        <v>89</v>
      </c>
      <c r="H21496" t="s">
        <v>93</v>
      </c>
    </row>
    <row r="21497" spans="1:8" x14ac:dyDescent="0.25">
      <c r="A21497" t="s">
        <v>581</v>
      </c>
      <c r="B21497" t="s">
        <v>15126</v>
      </c>
      <c r="C21497" t="s">
        <v>89</v>
      </c>
      <c r="D21497" t="s">
        <v>15127</v>
      </c>
      <c r="E21497" t="s">
        <v>4425</v>
      </c>
      <c r="F21497" t="s">
        <v>89</v>
      </c>
      <c r="G21497" t="s">
        <v>89</v>
      </c>
      <c r="H21497" t="s">
        <v>93</v>
      </c>
    </row>
    <row r="21498" spans="1:8" x14ac:dyDescent="0.25">
      <c r="A21498" t="s">
        <v>581</v>
      </c>
      <c r="B21498" t="s">
        <v>15128</v>
      </c>
      <c r="C21498" t="s">
        <v>89</v>
      </c>
      <c r="D21498" t="s">
        <v>15129</v>
      </c>
      <c r="E21498" t="s">
        <v>4448</v>
      </c>
      <c r="F21498" t="s">
        <v>89</v>
      </c>
      <c r="G21498" t="s">
        <v>89</v>
      </c>
      <c r="H21498" t="s">
        <v>93</v>
      </c>
    </row>
    <row r="21499" spans="1:8" x14ac:dyDescent="0.25">
      <c r="A21499" t="s">
        <v>581</v>
      </c>
      <c r="B21499" t="s">
        <v>15130</v>
      </c>
      <c r="C21499" t="s">
        <v>89</v>
      </c>
      <c r="D21499" t="s">
        <v>15131</v>
      </c>
      <c r="E21499" t="s">
        <v>4373</v>
      </c>
      <c r="F21499" t="s">
        <v>89</v>
      </c>
      <c r="G21499" t="s">
        <v>89</v>
      </c>
      <c r="H21499" t="s">
        <v>93</v>
      </c>
    </row>
    <row r="21500" spans="1:8" x14ac:dyDescent="0.25">
      <c r="A21500" t="s">
        <v>581</v>
      </c>
      <c r="B21500" t="s">
        <v>15132</v>
      </c>
      <c r="C21500" t="s">
        <v>89</v>
      </c>
      <c r="D21500" t="s">
        <v>15133</v>
      </c>
      <c r="E21500" t="s">
        <v>7139</v>
      </c>
      <c r="F21500" t="s">
        <v>89</v>
      </c>
      <c r="G21500" t="s">
        <v>89</v>
      </c>
      <c r="H21500" t="s">
        <v>93</v>
      </c>
    </row>
    <row r="21501" spans="1:8" x14ac:dyDescent="0.25">
      <c r="A21501" t="s">
        <v>581</v>
      </c>
      <c r="B21501" t="s">
        <v>15134</v>
      </c>
      <c r="C21501" t="s">
        <v>89</v>
      </c>
      <c r="D21501" t="s">
        <v>15135</v>
      </c>
      <c r="E21501" t="s">
        <v>4388</v>
      </c>
      <c r="F21501" t="s">
        <v>89</v>
      </c>
      <c r="G21501" t="s">
        <v>89</v>
      </c>
      <c r="H21501" t="s">
        <v>93</v>
      </c>
    </row>
    <row r="21502" spans="1:8" x14ac:dyDescent="0.25">
      <c r="A21502" t="s">
        <v>581</v>
      </c>
      <c r="B21502" t="s">
        <v>15136</v>
      </c>
      <c r="C21502" t="s">
        <v>89</v>
      </c>
      <c r="D21502" t="s">
        <v>15137</v>
      </c>
      <c r="E21502" t="s">
        <v>4530</v>
      </c>
      <c r="F21502" t="s">
        <v>89</v>
      </c>
      <c r="G21502" t="s">
        <v>89</v>
      </c>
      <c r="H21502" t="s">
        <v>93</v>
      </c>
    </row>
    <row r="21503" spans="1:8" x14ac:dyDescent="0.25">
      <c r="A21503" t="s">
        <v>581</v>
      </c>
      <c r="B21503" t="s">
        <v>15138</v>
      </c>
      <c r="C21503" t="s">
        <v>89</v>
      </c>
      <c r="D21503" t="s">
        <v>15139</v>
      </c>
      <c r="E21503" t="s">
        <v>4476</v>
      </c>
      <c r="F21503" t="s">
        <v>89</v>
      </c>
      <c r="G21503" t="s">
        <v>89</v>
      </c>
      <c r="H21503" t="s">
        <v>93</v>
      </c>
    </row>
    <row r="21504" spans="1:8" x14ac:dyDescent="0.25">
      <c r="A21504" t="s">
        <v>581</v>
      </c>
      <c r="B21504" t="s">
        <v>15140</v>
      </c>
      <c r="C21504" t="s">
        <v>89</v>
      </c>
      <c r="D21504" t="s">
        <v>89</v>
      </c>
      <c r="E21504" t="s">
        <v>4652</v>
      </c>
      <c r="F21504" t="s">
        <v>89</v>
      </c>
      <c r="G21504" t="s">
        <v>89</v>
      </c>
      <c r="H21504" t="s">
        <v>93</v>
      </c>
    </row>
    <row r="21505" spans="1:8" x14ac:dyDescent="0.25">
      <c r="A21505" t="s">
        <v>581</v>
      </c>
      <c r="B21505" t="s">
        <v>15141</v>
      </c>
      <c r="C21505" t="s">
        <v>89</v>
      </c>
      <c r="D21505" t="s">
        <v>89</v>
      </c>
      <c r="E21505" t="s">
        <v>4560</v>
      </c>
      <c r="F21505" t="s">
        <v>89</v>
      </c>
      <c r="G21505" t="s">
        <v>89</v>
      </c>
      <c r="H21505" t="s">
        <v>93</v>
      </c>
    </row>
    <row r="21506" spans="1:8" x14ac:dyDescent="0.25">
      <c r="A21506" t="s">
        <v>581</v>
      </c>
      <c r="B21506" t="s">
        <v>15142</v>
      </c>
      <c r="C21506" t="s">
        <v>89</v>
      </c>
      <c r="D21506" t="s">
        <v>89</v>
      </c>
      <c r="E21506" t="s">
        <v>2404</v>
      </c>
      <c r="F21506" t="s">
        <v>89</v>
      </c>
      <c r="G21506" t="s">
        <v>89</v>
      </c>
      <c r="H21506" t="s">
        <v>93</v>
      </c>
    </row>
    <row r="21507" spans="1:8" x14ac:dyDescent="0.25">
      <c r="A21507" t="s">
        <v>581</v>
      </c>
      <c r="B21507" t="s">
        <v>15143</v>
      </c>
      <c r="C21507" t="s">
        <v>89</v>
      </c>
      <c r="D21507" t="s">
        <v>89</v>
      </c>
      <c r="E21507" t="s">
        <v>2404</v>
      </c>
      <c r="F21507" t="s">
        <v>89</v>
      </c>
      <c r="G21507" t="s">
        <v>89</v>
      </c>
      <c r="H21507" t="s">
        <v>93</v>
      </c>
    </row>
    <row r="21508" spans="1:8" x14ac:dyDescent="0.25">
      <c r="A21508" t="s">
        <v>581</v>
      </c>
      <c r="B21508" t="s">
        <v>15144</v>
      </c>
      <c r="C21508" t="s">
        <v>89</v>
      </c>
      <c r="D21508" t="s">
        <v>89</v>
      </c>
      <c r="E21508" t="s">
        <v>2404</v>
      </c>
      <c r="F21508" t="s">
        <v>89</v>
      </c>
      <c r="G21508" t="s">
        <v>89</v>
      </c>
      <c r="H21508" t="s">
        <v>93</v>
      </c>
    </row>
    <row r="21509" spans="1:8" x14ac:dyDescent="0.25">
      <c r="A21509" t="s">
        <v>581</v>
      </c>
      <c r="B21509" t="s">
        <v>15145</v>
      </c>
      <c r="C21509" t="s">
        <v>89</v>
      </c>
      <c r="D21509" t="s">
        <v>89</v>
      </c>
      <c r="E21509" t="s">
        <v>2404</v>
      </c>
      <c r="F21509" t="s">
        <v>89</v>
      </c>
      <c r="G21509" t="s">
        <v>89</v>
      </c>
      <c r="H21509" t="s">
        <v>93</v>
      </c>
    </row>
    <row r="21510" spans="1:8" x14ac:dyDescent="0.25">
      <c r="A21510" t="s">
        <v>581</v>
      </c>
      <c r="B21510" t="s">
        <v>15146</v>
      </c>
      <c r="C21510" t="s">
        <v>89</v>
      </c>
      <c r="D21510" t="s">
        <v>89</v>
      </c>
      <c r="E21510" t="s">
        <v>8808</v>
      </c>
      <c r="F21510" t="s">
        <v>89</v>
      </c>
      <c r="G21510" t="s">
        <v>89</v>
      </c>
      <c r="H21510" t="s">
        <v>93</v>
      </c>
    </row>
    <row r="21511" spans="1:8" x14ac:dyDescent="0.25">
      <c r="A21511" t="s">
        <v>581</v>
      </c>
      <c r="B21511" t="s">
        <v>15147</v>
      </c>
      <c r="C21511" t="s">
        <v>89</v>
      </c>
      <c r="D21511" t="s">
        <v>89</v>
      </c>
      <c r="E21511" t="s">
        <v>8808</v>
      </c>
      <c r="F21511" t="s">
        <v>89</v>
      </c>
      <c r="G21511" t="s">
        <v>89</v>
      </c>
      <c r="H21511" t="s">
        <v>93</v>
      </c>
    </row>
    <row r="21512" spans="1:8" x14ac:dyDescent="0.25">
      <c r="A21512" t="s">
        <v>581</v>
      </c>
      <c r="B21512" t="s">
        <v>15148</v>
      </c>
      <c r="C21512" t="s">
        <v>89</v>
      </c>
      <c r="D21512" t="s">
        <v>89</v>
      </c>
      <c r="E21512" t="s">
        <v>4627</v>
      </c>
      <c r="F21512" t="s">
        <v>89</v>
      </c>
      <c r="G21512" t="s">
        <v>89</v>
      </c>
      <c r="H21512" t="s">
        <v>93</v>
      </c>
    </row>
    <row r="21513" spans="1:8" x14ac:dyDescent="0.25">
      <c r="A21513" t="s">
        <v>581</v>
      </c>
      <c r="B21513" t="s">
        <v>15149</v>
      </c>
      <c r="C21513" t="s">
        <v>89</v>
      </c>
      <c r="D21513" t="s">
        <v>89</v>
      </c>
      <c r="E21513" t="s">
        <v>4527</v>
      </c>
      <c r="F21513" t="s">
        <v>89</v>
      </c>
      <c r="G21513" t="s">
        <v>89</v>
      </c>
      <c r="H21513" t="s">
        <v>93</v>
      </c>
    </row>
    <row r="21514" spans="1:8" x14ac:dyDescent="0.25">
      <c r="A21514" t="s">
        <v>581</v>
      </c>
      <c r="B21514" t="s">
        <v>15150</v>
      </c>
      <c r="C21514" t="s">
        <v>89</v>
      </c>
      <c r="D21514" t="s">
        <v>89</v>
      </c>
      <c r="E21514" t="s">
        <v>4530</v>
      </c>
      <c r="F21514" t="s">
        <v>89</v>
      </c>
      <c r="G21514" t="s">
        <v>89</v>
      </c>
      <c r="H21514" t="s">
        <v>93</v>
      </c>
    </row>
    <row r="21515" spans="1:8" x14ac:dyDescent="0.25">
      <c r="A21515" t="s">
        <v>581</v>
      </c>
      <c r="B21515" t="s">
        <v>15151</v>
      </c>
      <c r="C21515" t="s">
        <v>89</v>
      </c>
      <c r="D21515" t="s">
        <v>89</v>
      </c>
      <c r="E21515" t="s">
        <v>4620</v>
      </c>
      <c r="F21515" t="s">
        <v>89</v>
      </c>
      <c r="G21515" t="s">
        <v>89</v>
      </c>
      <c r="H21515" t="s">
        <v>93</v>
      </c>
    </row>
    <row r="21516" spans="1:8" x14ac:dyDescent="0.25">
      <c r="A21516" t="s">
        <v>581</v>
      </c>
      <c r="B21516" t="s">
        <v>15152</v>
      </c>
      <c r="C21516" t="s">
        <v>89</v>
      </c>
      <c r="D21516" t="s">
        <v>89</v>
      </c>
      <c r="E21516" t="s">
        <v>4527</v>
      </c>
      <c r="F21516" t="s">
        <v>89</v>
      </c>
      <c r="G21516" t="s">
        <v>89</v>
      </c>
      <c r="H21516" t="s">
        <v>93</v>
      </c>
    </row>
    <row r="21517" spans="1:8" x14ac:dyDescent="0.25">
      <c r="A21517" t="s">
        <v>581</v>
      </c>
      <c r="B21517" t="s">
        <v>15153</v>
      </c>
      <c r="C21517" t="s">
        <v>89</v>
      </c>
      <c r="D21517" t="s">
        <v>89</v>
      </c>
      <c r="E21517" t="s">
        <v>4530</v>
      </c>
      <c r="F21517" t="s">
        <v>89</v>
      </c>
      <c r="G21517" t="s">
        <v>89</v>
      </c>
      <c r="H21517" t="s">
        <v>93</v>
      </c>
    </row>
    <row r="21518" spans="1:8" x14ac:dyDescent="0.25">
      <c r="A21518" t="s">
        <v>581</v>
      </c>
      <c r="B21518" t="s">
        <v>15154</v>
      </c>
      <c r="C21518" t="s">
        <v>89</v>
      </c>
      <c r="D21518" t="s">
        <v>15155</v>
      </c>
      <c r="E21518" t="s">
        <v>4473</v>
      </c>
      <c r="F21518" t="s">
        <v>89</v>
      </c>
      <c r="G21518" t="s">
        <v>89</v>
      </c>
      <c r="H21518" t="s">
        <v>93</v>
      </c>
    </row>
    <row r="21519" spans="1:8" x14ac:dyDescent="0.25">
      <c r="A21519" t="s">
        <v>581</v>
      </c>
      <c r="B21519" t="s">
        <v>15156</v>
      </c>
      <c r="C21519" t="s">
        <v>89</v>
      </c>
      <c r="D21519" t="s">
        <v>15157</v>
      </c>
      <c r="E21519" t="s">
        <v>4548</v>
      </c>
      <c r="F21519" t="s">
        <v>89</v>
      </c>
      <c r="G21519" t="s">
        <v>89</v>
      </c>
      <c r="H21519" t="s">
        <v>93</v>
      </c>
    </row>
    <row r="21520" spans="1:8" x14ac:dyDescent="0.25">
      <c r="A21520" t="s">
        <v>581</v>
      </c>
      <c r="B21520" t="s">
        <v>4613</v>
      </c>
      <c r="C21520" t="s">
        <v>89</v>
      </c>
      <c r="D21520" t="s">
        <v>15160</v>
      </c>
      <c r="E21520" t="s">
        <v>4615</v>
      </c>
      <c r="F21520" t="s">
        <v>89</v>
      </c>
      <c r="G21520" t="s">
        <v>89</v>
      </c>
      <c r="H21520" t="s">
        <v>93</v>
      </c>
    </row>
    <row r="21521" spans="1:8" x14ac:dyDescent="0.25">
      <c r="A21521" t="s">
        <v>581</v>
      </c>
      <c r="B21521" t="s">
        <v>15161</v>
      </c>
      <c r="C21521" t="s">
        <v>89</v>
      </c>
      <c r="D21521" t="s">
        <v>4780</v>
      </c>
      <c r="E21521" t="s">
        <v>4615</v>
      </c>
      <c r="F21521" t="s">
        <v>89</v>
      </c>
      <c r="G21521" t="s">
        <v>89</v>
      </c>
      <c r="H21521" t="s">
        <v>93</v>
      </c>
    </row>
    <row r="21522" spans="1:8" x14ac:dyDescent="0.25">
      <c r="A21522" t="s">
        <v>581</v>
      </c>
      <c r="B21522" t="s">
        <v>15164</v>
      </c>
      <c r="C21522" t="s">
        <v>89</v>
      </c>
      <c r="D21522" t="s">
        <v>15165</v>
      </c>
      <c r="E21522" t="s">
        <v>3473</v>
      </c>
      <c r="F21522" t="s">
        <v>89</v>
      </c>
      <c r="G21522" t="s">
        <v>89</v>
      </c>
      <c r="H21522" t="s">
        <v>93</v>
      </c>
    </row>
    <row r="21523" spans="1:8" x14ac:dyDescent="0.25">
      <c r="A21523" t="s">
        <v>581</v>
      </c>
      <c r="B21523" t="s">
        <v>15166</v>
      </c>
      <c r="C21523" t="s">
        <v>89</v>
      </c>
      <c r="D21523" t="s">
        <v>15167</v>
      </c>
      <c r="E21523" t="s">
        <v>4527</v>
      </c>
      <c r="F21523" t="s">
        <v>89</v>
      </c>
      <c r="G21523" t="s">
        <v>89</v>
      </c>
      <c r="H21523" t="s">
        <v>93</v>
      </c>
    </row>
    <row r="21524" spans="1:8" x14ac:dyDescent="0.25">
      <c r="A21524" t="s">
        <v>581</v>
      </c>
      <c r="B21524" t="s">
        <v>15170</v>
      </c>
      <c r="C21524" t="s">
        <v>89</v>
      </c>
      <c r="D21524" t="s">
        <v>15171</v>
      </c>
      <c r="E21524" t="s">
        <v>4388</v>
      </c>
      <c r="F21524" t="s">
        <v>89</v>
      </c>
      <c r="G21524" t="s">
        <v>89</v>
      </c>
      <c r="H21524" t="s">
        <v>93</v>
      </c>
    </row>
    <row r="21525" spans="1:8" x14ac:dyDescent="0.25">
      <c r="A21525" t="s">
        <v>581</v>
      </c>
      <c r="B21525" t="s">
        <v>15168</v>
      </c>
      <c r="C21525" t="s">
        <v>89</v>
      </c>
      <c r="D21525" t="s">
        <v>15169</v>
      </c>
      <c r="E21525" t="s">
        <v>4548</v>
      </c>
      <c r="F21525" t="s">
        <v>89</v>
      </c>
      <c r="G21525" t="s">
        <v>89</v>
      </c>
      <c r="H21525" t="s">
        <v>93</v>
      </c>
    </row>
    <row r="21526" spans="1:8" x14ac:dyDescent="0.25">
      <c r="A21526" t="s">
        <v>581</v>
      </c>
      <c r="B21526" t="s">
        <v>15172</v>
      </c>
      <c r="C21526" t="s">
        <v>89</v>
      </c>
      <c r="D21526" t="s">
        <v>89</v>
      </c>
      <c r="E21526" t="s">
        <v>1135</v>
      </c>
      <c r="F21526" t="s">
        <v>89</v>
      </c>
      <c r="G21526" t="s">
        <v>89</v>
      </c>
      <c r="H21526" t="s">
        <v>93</v>
      </c>
    </row>
    <row r="21527" spans="1:8" x14ac:dyDescent="0.25">
      <c r="A21527" t="s">
        <v>581</v>
      </c>
      <c r="B21527" t="s">
        <v>15173</v>
      </c>
      <c r="C21527" t="s">
        <v>89</v>
      </c>
      <c r="D21527" t="s">
        <v>89</v>
      </c>
      <c r="E21527" t="s">
        <v>1233</v>
      </c>
      <c r="F21527" t="s">
        <v>89</v>
      </c>
      <c r="G21527" t="s">
        <v>89</v>
      </c>
      <c r="H21527" t="s">
        <v>93</v>
      </c>
    </row>
    <row r="21528" spans="1:8" x14ac:dyDescent="0.25">
      <c r="A21528" t="s">
        <v>581</v>
      </c>
      <c r="B21528" t="s">
        <v>15174</v>
      </c>
      <c r="C21528" t="s">
        <v>89</v>
      </c>
      <c r="D21528" t="s">
        <v>89</v>
      </c>
      <c r="E21528" t="s">
        <v>1335</v>
      </c>
      <c r="F21528" t="s">
        <v>89</v>
      </c>
      <c r="G21528" t="s">
        <v>89</v>
      </c>
      <c r="H21528" t="s">
        <v>93</v>
      </c>
    </row>
    <row r="21529" spans="1:8" x14ac:dyDescent="0.25">
      <c r="A21529" t="s">
        <v>581</v>
      </c>
      <c r="B21529" t="s">
        <v>15175</v>
      </c>
      <c r="C21529" t="s">
        <v>89</v>
      </c>
      <c r="D21529" t="s">
        <v>89</v>
      </c>
      <c r="E21529" t="s">
        <v>1196</v>
      </c>
      <c r="F21529" t="s">
        <v>89</v>
      </c>
      <c r="G21529" t="s">
        <v>89</v>
      </c>
      <c r="H21529" t="s">
        <v>93</v>
      </c>
    </row>
    <row r="21530" spans="1:8" x14ac:dyDescent="0.25">
      <c r="A21530" t="s">
        <v>581</v>
      </c>
      <c r="B21530" t="s">
        <v>15176</v>
      </c>
      <c r="C21530" t="s">
        <v>89</v>
      </c>
      <c r="D21530" t="s">
        <v>89</v>
      </c>
      <c r="E21530" t="s">
        <v>1135</v>
      </c>
      <c r="F21530" t="s">
        <v>89</v>
      </c>
      <c r="G21530" t="s">
        <v>89</v>
      </c>
      <c r="H21530" t="s">
        <v>93</v>
      </c>
    </row>
    <row r="21531" spans="1:8" x14ac:dyDescent="0.25">
      <c r="A21531" t="s">
        <v>581</v>
      </c>
      <c r="B21531" t="s">
        <v>15177</v>
      </c>
      <c r="C21531" t="s">
        <v>89</v>
      </c>
      <c r="D21531" t="s">
        <v>89</v>
      </c>
      <c r="E21531" t="s">
        <v>1233</v>
      </c>
      <c r="F21531" t="s">
        <v>89</v>
      </c>
      <c r="G21531" t="s">
        <v>89</v>
      </c>
      <c r="H21531" t="s">
        <v>93</v>
      </c>
    </row>
    <row r="21532" spans="1:8" x14ac:dyDescent="0.25">
      <c r="A21532" t="s">
        <v>581</v>
      </c>
      <c r="B21532" t="s">
        <v>15178</v>
      </c>
      <c r="C21532" t="s">
        <v>89</v>
      </c>
      <c r="D21532" t="s">
        <v>89</v>
      </c>
      <c r="E21532" t="s">
        <v>1335</v>
      </c>
      <c r="F21532" t="s">
        <v>89</v>
      </c>
      <c r="G21532" t="s">
        <v>89</v>
      </c>
      <c r="H21532" t="s">
        <v>93</v>
      </c>
    </row>
    <row r="21533" spans="1:8" x14ac:dyDescent="0.25">
      <c r="A21533" t="s">
        <v>581</v>
      </c>
      <c r="B21533" t="s">
        <v>15179</v>
      </c>
      <c r="C21533" t="s">
        <v>89</v>
      </c>
      <c r="D21533" t="s">
        <v>89</v>
      </c>
      <c r="E21533" t="s">
        <v>1196</v>
      </c>
      <c r="F21533" t="s">
        <v>89</v>
      </c>
      <c r="G21533" t="s">
        <v>89</v>
      </c>
      <c r="H21533" t="s">
        <v>93</v>
      </c>
    </row>
    <row r="21534" spans="1:8" x14ac:dyDescent="0.25">
      <c r="A21534" t="s">
        <v>581</v>
      </c>
      <c r="B21534" t="s">
        <v>15180</v>
      </c>
      <c r="C21534" t="s">
        <v>89</v>
      </c>
      <c r="D21534" t="s">
        <v>89</v>
      </c>
      <c r="E21534" t="s">
        <v>4675</v>
      </c>
      <c r="F21534" t="s">
        <v>89</v>
      </c>
      <c r="G21534" t="s">
        <v>89</v>
      </c>
      <c r="H21534" t="s">
        <v>93</v>
      </c>
    </row>
    <row r="21535" spans="1:8" x14ac:dyDescent="0.25">
      <c r="A21535" t="s">
        <v>581</v>
      </c>
      <c r="B21535" t="s">
        <v>15181</v>
      </c>
      <c r="C21535" t="s">
        <v>89</v>
      </c>
      <c r="D21535" t="s">
        <v>89</v>
      </c>
      <c r="E21535" t="s">
        <v>4675</v>
      </c>
      <c r="F21535" t="s">
        <v>89</v>
      </c>
      <c r="G21535" t="s">
        <v>89</v>
      </c>
      <c r="H21535" t="s">
        <v>93</v>
      </c>
    </row>
    <row r="21536" spans="1:8" x14ac:dyDescent="0.25">
      <c r="A21536" t="s">
        <v>581</v>
      </c>
      <c r="B21536" t="s">
        <v>15201</v>
      </c>
      <c r="C21536" t="s">
        <v>89</v>
      </c>
      <c r="D21536" t="s">
        <v>89</v>
      </c>
      <c r="E21536" t="s">
        <v>4665</v>
      </c>
      <c r="F21536" t="s">
        <v>89</v>
      </c>
      <c r="G21536" t="s">
        <v>89</v>
      </c>
      <c r="H21536" t="s">
        <v>93</v>
      </c>
    </row>
    <row r="21537" spans="1:8" x14ac:dyDescent="0.25">
      <c r="A21537" t="s">
        <v>581</v>
      </c>
      <c r="B21537" t="s">
        <v>15202</v>
      </c>
      <c r="C21537" t="s">
        <v>89</v>
      </c>
      <c r="D21537" t="s">
        <v>89</v>
      </c>
      <c r="E21537" t="s">
        <v>4667</v>
      </c>
      <c r="F21537" t="s">
        <v>89</v>
      </c>
      <c r="G21537" t="s">
        <v>89</v>
      </c>
      <c r="H21537" t="s">
        <v>93</v>
      </c>
    </row>
    <row r="21538" spans="1:8" x14ac:dyDescent="0.25">
      <c r="A21538" t="s">
        <v>581</v>
      </c>
      <c r="B21538" t="s">
        <v>15184</v>
      </c>
      <c r="C21538" t="s">
        <v>89</v>
      </c>
      <c r="D21538" t="s">
        <v>89</v>
      </c>
      <c r="E21538" t="s">
        <v>4665</v>
      </c>
      <c r="F21538" t="s">
        <v>89</v>
      </c>
      <c r="G21538" t="s">
        <v>89</v>
      </c>
      <c r="H21538" t="s">
        <v>93</v>
      </c>
    </row>
    <row r="21539" spans="1:8" x14ac:dyDescent="0.25">
      <c r="A21539" t="s">
        <v>581</v>
      </c>
      <c r="B21539" t="s">
        <v>15185</v>
      </c>
      <c r="C21539" t="s">
        <v>89</v>
      </c>
      <c r="D21539" t="s">
        <v>89</v>
      </c>
      <c r="E21539" t="s">
        <v>4667</v>
      </c>
      <c r="F21539" t="s">
        <v>89</v>
      </c>
      <c r="G21539" t="s">
        <v>89</v>
      </c>
      <c r="H21539" t="s">
        <v>93</v>
      </c>
    </row>
    <row r="21540" spans="1:8" x14ac:dyDescent="0.25">
      <c r="A21540" t="s">
        <v>581</v>
      </c>
      <c r="B21540" t="s">
        <v>10540</v>
      </c>
      <c r="C21540" t="s">
        <v>89</v>
      </c>
      <c r="D21540" t="s">
        <v>89</v>
      </c>
      <c r="E21540" t="s">
        <v>10541</v>
      </c>
      <c r="F21540" t="s">
        <v>89</v>
      </c>
      <c r="G21540" t="s">
        <v>89</v>
      </c>
      <c r="H21540" t="s">
        <v>93</v>
      </c>
    </row>
    <row r="21541" spans="1:8" x14ac:dyDescent="0.25">
      <c r="A21541" t="s">
        <v>581</v>
      </c>
      <c r="B21541" t="s">
        <v>15188</v>
      </c>
      <c r="C21541" t="s">
        <v>89</v>
      </c>
      <c r="D21541" t="s">
        <v>89</v>
      </c>
      <c r="E21541" t="s">
        <v>4652</v>
      </c>
      <c r="F21541" t="s">
        <v>89</v>
      </c>
      <c r="G21541" t="s">
        <v>89</v>
      </c>
      <c r="H21541" t="s">
        <v>93</v>
      </c>
    </row>
    <row r="21542" spans="1:8" x14ac:dyDescent="0.25">
      <c r="A21542" t="s">
        <v>581</v>
      </c>
      <c r="B21542" t="s">
        <v>15189</v>
      </c>
      <c r="C21542" t="s">
        <v>89</v>
      </c>
      <c r="D21542" t="s">
        <v>89</v>
      </c>
      <c r="E21542" t="s">
        <v>4539</v>
      </c>
      <c r="F21542" t="s">
        <v>89</v>
      </c>
      <c r="G21542" t="s">
        <v>89</v>
      </c>
      <c r="H21542" t="s">
        <v>93</v>
      </c>
    </row>
    <row r="21543" spans="1:8" x14ac:dyDescent="0.25">
      <c r="A21543" t="s">
        <v>581</v>
      </c>
      <c r="B21543" t="s">
        <v>1382</v>
      </c>
      <c r="C21543" t="s">
        <v>89</v>
      </c>
      <c r="D21543" t="s">
        <v>89</v>
      </c>
      <c r="E21543" t="s">
        <v>4656</v>
      </c>
      <c r="F21543" t="s">
        <v>89</v>
      </c>
      <c r="G21543" t="s">
        <v>89</v>
      </c>
      <c r="H21543" t="s">
        <v>93</v>
      </c>
    </row>
    <row r="21544" spans="1:8" x14ac:dyDescent="0.25">
      <c r="A21544" t="s">
        <v>581</v>
      </c>
      <c r="B21544" t="s">
        <v>4133</v>
      </c>
      <c r="C21544" t="s">
        <v>89</v>
      </c>
      <c r="D21544" t="s">
        <v>89</v>
      </c>
      <c r="E21544" t="s">
        <v>4658</v>
      </c>
      <c r="F21544" t="s">
        <v>89</v>
      </c>
      <c r="G21544" t="s">
        <v>89</v>
      </c>
      <c r="H21544" t="s">
        <v>93</v>
      </c>
    </row>
    <row r="21545" spans="1:8" x14ac:dyDescent="0.25">
      <c r="A21545" t="s">
        <v>581</v>
      </c>
      <c r="B21545" t="s">
        <v>15190</v>
      </c>
      <c r="C21545" t="s">
        <v>89</v>
      </c>
      <c r="D21545" t="s">
        <v>89</v>
      </c>
      <c r="E21545" t="s">
        <v>4675</v>
      </c>
      <c r="F21545" t="s">
        <v>89</v>
      </c>
      <c r="G21545" t="s">
        <v>89</v>
      </c>
      <c r="H21545" t="s">
        <v>93</v>
      </c>
    </row>
    <row r="21546" spans="1:8" x14ac:dyDescent="0.25">
      <c r="A21546" t="s">
        <v>581</v>
      </c>
      <c r="B21546" t="s">
        <v>12444</v>
      </c>
      <c r="C21546" t="s">
        <v>89</v>
      </c>
      <c r="D21546" t="s">
        <v>89</v>
      </c>
      <c r="E21546" t="s">
        <v>15191</v>
      </c>
      <c r="F21546" t="s">
        <v>89</v>
      </c>
      <c r="G21546" t="s">
        <v>89</v>
      </c>
      <c r="H21546" t="s">
        <v>93</v>
      </c>
    </row>
    <row r="21547" spans="1:8" x14ac:dyDescent="0.25">
      <c r="A21547" t="s">
        <v>581</v>
      </c>
      <c r="B21547" t="s">
        <v>4718</v>
      </c>
      <c r="C21547" t="s">
        <v>89</v>
      </c>
      <c r="D21547" t="s">
        <v>89</v>
      </c>
      <c r="E21547" t="s">
        <v>1196</v>
      </c>
      <c r="F21547" t="s">
        <v>89</v>
      </c>
      <c r="G21547" t="s">
        <v>89</v>
      </c>
      <c r="H21547" t="s">
        <v>93</v>
      </c>
    </row>
    <row r="21548" spans="1:8" x14ac:dyDescent="0.25">
      <c r="A21548" t="s">
        <v>581</v>
      </c>
      <c r="B21548" t="s">
        <v>4695</v>
      </c>
      <c r="C21548" t="s">
        <v>89</v>
      </c>
      <c r="D21548" t="s">
        <v>89</v>
      </c>
      <c r="E21548" t="s">
        <v>1196</v>
      </c>
      <c r="F21548" t="s">
        <v>89</v>
      </c>
      <c r="G21548" t="s">
        <v>89</v>
      </c>
      <c r="H21548" t="s">
        <v>93</v>
      </c>
    </row>
    <row r="21549" spans="1:8" x14ac:dyDescent="0.25">
      <c r="A21549" t="s">
        <v>581</v>
      </c>
      <c r="B21549" t="s">
        <v>1284</v>
      </c>
      <c r="C21549" t="s">
        <v>89</v>
      </c>
      <c r="D21549" t="s">
        <v>89</v>
      </c>
      <c r="E21549" t="s">
        <v>4667</v>
      </c>
      <c r="F21549" t="s">
        <v>89</v>
      </c>
      <c r="G21549" t="s">
        <v>89</v>
      </c>
      <c r="H21549" t="s">
        <v>93</v>
      </c>
    </row>
    <row r="21550" spans="1:8" x14ac:dyDescent="0.25">
      <c r="A21550" t="s">
        <v>581</v>
      </c>
      <c r="B21550" t="s">
        <v>1122</v>
      </c>
      <c r="C21550" t="s">
        <v>89</v>
      </c>
      <c r="D21550" t="s">
        <v>89</v>
      </c>
      <c r="E21550" t="s">
        <v>4667</v>
      </c>
      <c r="F21550" t="s">
        <v>89</v>
      </c>
      <c r="G21550" t="s">
        <v>89</v>
      </c>
      <c r="H21550" t="s">
        <v>93</v>
      </c>
    </row>
    <row r="21551" spans="1:8" x14ac:dyDescent="0.25">
      <c r="A21551" t="s">
        <v>581</v>
      </c>
      <c r="B21551" t="s">
        <v>1331</v>
      </c>
      <c r="C21551" t="s">
        <v>89</v>
      </c>
      <c r="D21551" t="s">
        <v>89</v>
      </c>
      <c r="E21551" t="s">
        <v>4667</v>
      </c>
      <c r="F21551" t="s">
        <v>89</v>
      </c>
      <c r="G21551" t="s">
        <v>89</v>
      </c>
      <c r="H21551" t="s">
        <v>93</v>
      </c>
    </row>
    <row r="21552" spans="1:8" x14ac:dyDescent="0.25">
      <c r="A21552" t="s">
        <v>581</v>
      </c>
      <c r="B21552" t="s">
        <v>1124</v>
      </c>
      <c r="C21552" t="s">
        <v>89</v>
      </c>
      <c r="D21552" t="s">
        <v>89</v>
      </c>
      <c r="E21552" t="s">
        <v>4667</v>
      </c>
      <c r="F21552" t="s">
        <v>89</v>
      </c>
      <c r="G21552" t="s">
        <v>89</v>
      </c>
      <c r="H21552" t="s">
        <v>93</v>
      </c>
    </row>
    <row r="21553" spans="1:8" x14ac:dyDescent="0.25">
      <c r="A21553" t="s">
        <v>581</v>
      </c>
      <c r="B21553" t="s">
        <v>1125</v>
      </c>
      <c r="C21553" t="s">
        <v>89</v>
      </c>
      <c r="D21553" t="s">
        <v>89</v>
      </c>
      <c r="E21553" t="s">
        <v>4667</v>
      </c>
      <c r="F21553" t="s">
        <v>89</v>
      </c>
      <c r="G21553" t="s">
        <v>89</v>
      </c>
      <c r="H21553" t="s">
        <v>93</v>
      </c>
    </row>
    <row r="21554" spans="1:8" x14ac:dyDescent="0.25">
      <c r="A21554" t="s">
        <v>581</v>
      </c>
      <c r="B21554" t="s">
        <v>4700</v>
      </c>
      <c r="C21554" t="s">
        <v>89</v>
      </c>
      <c r="D21554" t="s">
        <v>89</v>
      </c>
      <c r="E21554" t="s">
        <v>4667</v>
      </c>
      <c r="F21554" t="s">
        <v>89</v>
      </c>
      <c r="G21554" t="s">
        <v>89</v>
      </c>
      <c r="H21554" t="s">
        <v>93</v>
      </c>
    </row>
    <row r="21555" spans="1:8" x14ac:dyDescent="0.25">
      <c r="A21555" t="s">
        <v>581</v>
      </c>
      <c r="B21555" t="s">
        <v>4708</v>
      </c>
      <c r="C21555" t="s">
        <v>89</v>
      </c>
      <c r="D21555" t="s">
        <v>89</v>
      </c>
      <c r="E21555" t="s">
        <v>4702</v>
      </c>
      <c r="F21555" t="s">
        <v>89</v>
      </c>
      <c r="G21555" t="s">
        <v>89</v>
      </c>
      <c r="H21555" t="s">
        <v>93</v>
      </c>
    </row>
    <row r="21556" spans="1:8" x14ac:dyDescent="0.25">
      <c r="A21556" t="s">
        <v>581</v>
      </c>
      <c r="B21556" t="s">
        <v>15194</v>
      </c>
      <c r="C21556" t="s">
        <v>89</v>
      </c>
      <c r="D21556" t="s">
        <v>89</v>
      </c>
      <c r="E21556" t="s">
        <v>4702</v>
      </c>
      <c r="F21556" t="s">
        <v>89</v>
      </c>
      <c r="G21556" t="s">
        <v>89</v>
      </c>
      <c r="H21556" t="s">
        <v>93</v>
      </c>
    </row>
    <row r="21557" spans="1:8" x14ac:dyDescent="0.25">
      <c r="A21557" t="s">
        <v>581</v>
      </c>
      <c r="B21557" t="s">
        <v>15195</v>
      </c>
      <c r="C21557" t="s">
        <v>89</v>
      </c>
      <c r="D21557" t="s">
        <v>89</v>
      </c>
      <c r="E21557" t="s">
        <v>4704</v>
      </c>
      <c r="F21557" t="s">
        <v>89</v>
      </c>
      <c r="G21557" t="s">
        <v>89</v>
      </c>
      <c r="H21557" t="s">
        <v>93</v>
      </c>
    </row>
    <row r="21558" spans="1:8" x14ac:dyDescent="0.25">
      <c r="A21558" t="s">
        <v>581</v>
      </c>
      <c r="B21558" t="s">
        <v>15196</v>
      </c>
      <c r="C21558" t="s">
        <v>89</v>
      </c>
      <c r="D21558" t="s">
        <v>15197</v>
      </c>
      <c r="E21558" t="s">
        <v>10541</v>
      </c>
      <c r="F21558" t="s">
        <v>89</v>
      </c>
      <c r="G21558" t="s">
        <v>89</v>
      </c>
      <c r="H21558" t="s">
        <v>93</v>
      </c>
    </row>
    <row r="21559" spans="1:8" x14ac:dyDescent="0.25">
      <c r="A21559" t="s">
        <v>581</v>
      </c>
      <c r="B21559" t="s">
        <v>2138</v>
      </c>
      <c r="C21559" t="s">
        <v>89</v>
      </c>
      <c r="D21559" t="s">
        <v>10548</v>
      </c>
      <c r="E21559" t="s">
        <v>4712</v>
      </c>
      <c r="F21559" t="s">
        <v>89</v>
      </c>
      <c r="G21559" t="s">
        <v>89</v>
      </c>
      <c r="H21559" t="s">
        <v>93</v>
      </c>
    </row>
    <row r="21560" spans="1:8" x14ac:dyDescent="0.25">
      <c r="A21560" t="s">
        <v>581</v>
      </c>
      <c r="B21560" t="s">
        <v>1268</v>
      </c>
      <c r="C21560" t="s">
        <v>89</v>
      </c>
      <c r="D21560" t="s">
        <v>89</v>
      </c>
      <c r="E21560" t="s">
        <v>4668</v>
      </c>
      <c r="F21560" t="s">
        <v>89</v>
      </c>
      <c r="G21560" t="s">
        <v>89</v>
      </c>
      <c r="H21560" t="s">
        <v>93</v>
      </c>
    </row>
    <row r="21561" spans="1:8" x14ac:dyDescent="0.25">
      <c r="A21561" t="s">
        <v>581</v>
      </c>
      <c r="B21561" t="s">
        <v>1336</v>
      </c>
      <c r="C21561" t="s">
        <v>89</v>
      </c>
      <c r="D21561" t="s">
        <v>89</v>
      </c>
      <c r="E21561" t="s">
        <v>4668</v>
      </c>
      <c r="F21561" t="s">
        <v>89</v>
      </c>
      <c r="G21561" t="s">
        <v>89</v>
      </c>
      <c r="H21561" t="s">
        <v>93</v>
      </c>
    </row>
    <row r="21562" spans="1:8" x14ac:dyDescent="0.25">
      <c r="A21562" t="s">
        <v>581</v>
      </c>
      <c r="B21562" t="s">
        <v>3068</v>
      </c>
      <c r="C21562" t="s">
        <v>89</v>
      </c>
      <c r="D21562" t="s">
        <v>89</v>
      </c>
      <c r="E21562" t="s">
        <v>4668</v>
      </c>
      <c r="F21562" t="s">
        <v>89</v>
      </c>
      <c r="G21562" t="s">
        <v>89</v>
      </c>
      <c r="H21562" t="s">
        <v>93</v>
      </c>
    </row>
    <row r="21563" spans="1:8" x14ac:dyDescent="0.25">
      <c r="A21563" t="s">
        <v>581</v>
      </c>
      <c r="B21563" t="s">
        <v>1269</v>
      </c>
      <c r="C21563" t="s">
        <v>89</v>
      </c>
      <c r="D21563" t="s">
        <v>89</v>
      </c>
      <c r="E21563" t="s">
        <v>4668</v>
      </c>
      <c r="F21563" t="s">
        <v>89</v>
      </c>
      <c r="G21563" t="s">
        <v>89</v>
      </c>
      <c r="H21563" t="s">
        <v>93</v>
      </c>
    </row>
    <row r="21564" spans="1:8" x14ac:dyDescent="0.25">
      <c r="A21564" t="s">
        <v>581</v>
      </c>
      <c r="B21564" t="s">
        <v>1270</v>
      </c>
      <c r="C21564" t="s">
        <v>89</v>
      </c>
      <c r="D21564" t="s">
        <v>89</v>
      </c>
      <c r="E21564" t="s">
        <v>4668</v>
      </c>
      <c r="F21564" t="s">
        <v>89</v>
      </c>
      <c r="G21564" t="s">
        <v>89</v>
      </c>
      <c r="H21564" t="s">
        <v>93</v>
      </c>
    </row>
    <row r="21565" spans="1:8" x14ac:dyDescent="0.25">
      <c r="A21565" t="s">
        <v>581</v>
      </c>
      <c r="B21565" t="s">
        <v>3073</v>
      </c>
      <c r="C21565" t="s">
        <v>89</v>
      </c>
      <c r="D21565" t="s">
        <v>89</v>
      </c>
      <c r="E21565" t="s">
        <v>4668</v>
      </c>
      <c r="F21565" t="s">
        <v>89</v>
      </c>
      <c r="G21565" t="s">
        <v>89</v>
      </c>
      <c r="H21565" t="s">
        <v>93</v>
      </c>
    </row>
    <row r="21566" spans="1:8" x14ac:dyDescent="0.25">
      <c r="A21566" t="s">
        <v>581</v>
      </c>
      <c r="B21566" t="s">
        <v>4713</v>
      </c>
      <c r="C21566" t="s">
        <v>89</v>
      </c>
      <c r="D21566" t="s">
        <v>89</v>
      </c>
      <c r="E21566" t="s">
        <v>4668</v>
      </c>
      <c r="F21566" t="s">
        <v>89</v>
      </c>
      <c r="G21566" t="s">
        <v>89</v>
      </c>
      <c r="H21566" t="s">
        <v>93</v>
      </c>
    </row>
    <row r="21567" spans="1:8" x14ac:dyDescent="0.25">
      <c r="A21567" t="s">
        <v>581</v>
      </c>
      <c r="B21567" t="s">
        <v>2542</v>
      </c>
      <c r="C21567" t="s">
        <v>89</v>
      </c>
      <c r="D21567" t="s">
        <v>89</v>
      </c>
      <c r="E21567" t="s">
        <v>1133</v>
      </c>
      <c r="F21567" t="s">
        <v>89</v>
      </c>
      <c r="G21567" t="s">
        <v>89</v>
      </c>
      <c r="H21567" t="s">
        <v>93</v>
      </c>
    </row>
    <row r="21568" spans="1:8" x14ac:dyDescent="0.25">
      <c r="A21568" t="s">
        <v>581</v>
      </c>
      <c r="B21568" t="s">
        <v>1439</v>
      </c>
      <c r="C21568" t="s">
        <v>89</v>
      </c>
      <c r="D21568" t="s">
        <v>89</v>
      </c>
      <c r="E21568" t="s">
        <v>1133</v>
      </c>
      <c r="F21568" t="s">
        <v>89</v>
      </c>
      <c r="G21568" t="s">
        <v>89</v>
      </c>
      <c r="H21568" t="s">
        <v>93</v>
      </c>
    </row>
    <row r="21569" spans="1:8" x14ac:dyDescent="0.25">
      <c r="A21569" t="s">
        <v>581</v>
      </c>
      <c r="B21569" t="s">
        <v>3725</v>
      </c>
      <c r="C21569" t="s">
        <v>89</v>
      </c>
      <c r="D21569" t="s">
        <v>89</v>
      </c>
      <c r="E21569" t="s">
        <v>1221</v>
      </c>
      <c r="F21569" t="s">
        <v>89</v>
      </c>
      <c r="G21569" t="s">
        <v>89</v>
      </c>
      <c r="H21569" t="s">
        <v>93</v>
      </c>
    </row>
    <row r="21570" spans="1:8" x14ac:dyDescent="0.25">
      <c r="A21570" t="s">
        <v>581</v>
      </c>
      <c r="B21570" t="s">
        <v>15199</v>
      </c>
      <c r="C21570" t="s">
        <v>89</v>
      </c>
      <c r="D21570" t="s">
        <v>89</v>
      </c>
      <c r="E21570" t="s">
        <v>1133</v>
      </c>
      <c r="F21570" t="s">
        <v>89</v>
      </c>
      <c r="G21570" t="s">
        <v>89</v>
      </c>
      <c r="H21570" t="s">
        <v>93</v>
      </c>
    </row>
    <row r="21571" spans="1:8" x14ac:dyDescent="0.25">
      <c r="A21571" t="s">
        <v>581</v>
      </c>
      <c r="B21571" t="s">
        <v>15200</v>
      </c>
      <c r="C21571" t="s">
        <v>89</v>
      </c>
      <c r="D21571" t="s">
        <v>89</v>
      </c>
      <c r="E21571" t="s">
        <v>1133</v>
      </c>
      <c r="F21571" t="s">
        <v>89</v>
      </c>
      <c r="G21571" t="s">
        <v>89</v>
      </c>
      <c r="H21571" t="s">
        <v>93</v>
      </c>
    </row>
    <row r="21572" spans="1:8" x14ac:dyDescent="0.25">
      <c r="A21572" t="s">
        <v>581</v>
      </c>
      <c r="B21572" t="s">
        <v>2541</v>
      </c>
      <c r="C21572" t="s">
        <v>89</v>
      </c>
      <c r="D21572" t="s">
        <v>89</v>
      </c>
      <c r="E21572" t="s">
        <v>1133</v>
      </c>
      <c r="F21572" t="s">
        <v>89</v>
      </c>
      <c r="G21572" t="s">
        <v>89</v>
      </c>
      <c r="H21572" t="s">
        <v>93</v>
      </c>
    </row>
    <row r="21573" spans="1:8" x14ac:dyDescent="0.25">
      <c r="A21573" t="s">
        <v>582</v>
      </c>
      <c r="B21573" t="s">
        <v>15029</v>
      </c>
      <c r="C21573" t="s">
        <v>89</v>
      </c>
      <c r="D21573" t="s">
        <v>15030</v>
      </c>
      <c r="E21573" t="s">
        <v>15031</v>
      </c>
      <c r="F21573" t="s">
        <v>89</v>
      </c>
      <c r="G21573" t="s">
        <v>89</v>
      </c>
      <c r="H21573" t="s">
        <v>93</v>
      </c>
    </row>
    <row r="21574" spans="1:8" x14ac:dyDescent="0.25">
      <c r="A21574" t="s">
        <v>582</v>
      </c>
      <c r="B21574" t="s">
        <v>15032</v>
      </c>
      <c r="C21574" t="s">
        <v>89</v>
      </c>
      <c r="D21574" t="s">
        <v>15033</v>
      </c>
      <c r="E21574" t="s">
        <v>6921</v>
      </c>
      <c r="F21574" t="s">
        <v>89</v>
      </c>
      <c r="G21574" t="s">
        <v>89</v>
      </c>
      <c r="H21574" t="s">
        <v>93</v>
      </c>
    </row>
    <row r="21575" spans="1:8" x14ac:dyDescent="0.25">
      <c r="A21575" t="s">
        <v>582</v>
      </c>
      <c r="B21575" t="s">
        <v>15034</v>
      </c>
      <c r="C21575" t="s">
        <v>89</v>
      </c>
      <c r="D21575" t="s">
        <v>15035</v>
      </c>
      <c r="E21575" t="s">
        <v>4476</v>
      </c>
      <c r="F21575" t="s">
        <v>89</v>
      </c>
      <c r="G21575" t="s">
        <v>89</v>
      </c>
      <c r="H21575" t="s">
        <v>93</v>
      </c>
    </row>
    <row r="21576" spans="1:8" x14ac:dyDescent="0.25">
      <c r="A21576" t="s">
        <v>582</v>
      </c>
      <c r="B21576" t="s">
        <v>15036</v>
      </c>
      <c r="C21576" t="s">
        <v>89</v>
      </c>
      <c r="D21576" t="s">
        <v>15037</v>
      </c>
      <c r="E21576" t="s">
        <v>15038</v>
      </c>
      <c r="F21576" t="s">
        <v>89</v>
      </c>
      <c r="G21576" t="s">
        <v>89</v>
      </c>
      <c r="H21576" t="s">
        <v>93</v>
      </c>
    </row>
    <row r="21577" spans="1:8" x14ac:dyDescent="0.25">
      <c r="A21577" t="s">
        <v>582</v>
      </c>
      <c r="B21577" t="s">
        <v>15039</v>
      </c>
      <c r="C21577" t="s">
        <v>89</v>
      </c>
      <c r="D21577" t="s">
        <v>15040</v>
      </c>
      <c r="E21577" t="s">
        <v>15041</v>
      </c>
      <c r="F21577" t="s">
        <v>89</v>
      </c>
      <c r="G21577" t="s">
        <v>89</v>
      </c>
      <c r="H21577" t="s">
        <v>93</v>
      </c>
    </row>
    <row r="21578" spans="1:8" x14ac:dyDescent="0.25">
      <c r="A21578" t="s">
        <v>582</v>
      </c>
      <c r="B21578" t="s">
        <v>15042</v>
      </c>
      <c r="C21578" t="s">
        <v>89</v>
      </c>
      <c r="D21578" t="s">
        <v>15043</v>
      </c>
      <c r="E21578" t="s">
        <v>4438</v>
      </c>
      <c r="F21578" t="s">
        <v>89</v>
      </c>
      <c r="G21578" t="s">
        <v>89</v>
      </c>
      <c r="H21578" t="s">
        <v>93</v>
      </c>
    </row>
    <row r="21579" spans="1:8" x14ac:dyDescent="0.25">
      <c r="A21579" t="s">
        <v>582</v>
      </c>
      <c r="B21579" t="s">
        <v>15044</v>
      </c>
      <c r="C21579" t="s">
        <v>89</v>
      </c>
      <c r="D21579" t="s">
        <v>15045</v>
      </c>
      <c r="E21579" t="s">
        <v>4468</v>
      </c>
      <c r="F21579" t="s">
        <v>89</v>
      </c>
      <c r="G21579" t="s">
        <v>89</v>
      </c>
      <c r="H21579" t="s">
        <v>93</v>
      </c>
    </row>
    <row r="21580" spans="1:8" x14ac:dyDescent="0.25">
      <c r="A21580" t="s">
        <v>582</v>
      </c>
      <c r="B21580" t="s">
        <v>15046</v>
      </c>
      <c r="C21580" t="s">
        <v>89</v>
      </c>
      <c r="D21580" t="s">
        <v>15047</v>
      </c>
      <c r="E21580" t="s">
        <v>8644</v>
      </c>
      <c r="F21580" t="s">
        <v>89</v>
      </c>
      <c r="G21580" t="s">
        <v>89</v>
      </c>
      <c r="H21580" t="s">
        <v>93</v>
      </c>
    </row>
    <row r="21581" spans="1:8" x14ac:dyDescent="0.25">
      <c r="A21581" t="s">
        <v>582</v>
      </c>
      <c r="B21581" t="s">
        <v>15060</v>
      </c>
      <c r="C21581" t="s">
        <v>89</v>
      </c>
      <c r="D21581" t="s">
        <v>89</v>
      </c>
      <c r="E21581" t="s">
        <v>4663</v>
      </c>
      <c r="F21581" t="s">
        <v>89</v>
      </c>
      <c r="G21581" t="s">
        <v>89</v>
      </c>
      <c r="H21581" t="s">
        <v>93</v>
      </c>
    </row>
    <row r="21582" spans="1:8" x14ac:dyDescent="0.25">
      <c r="A21582" t="s">
        <v>582</v>
      </c>
      <c r="B21582" t="s">
        <v>15061</v>
      </c>
      <c r="C21582" t="s">
        <v>89</v>
      </c>
      <c r="D21582" t="s">
        <v>15062</v>
      </c>
      <c r="E21582" t="s">
        <v>10439</v>
      </c>
      <c r="F21582" t="s">
        <v>89</v>
      </c>
      <c r="G21582" t="s">
        <v>89</v>
      </c>
      <c r="H21582" t="s">
        <v>93</v>
      </c>
    </row>
    <row r="21583" spans="1:8" x14ac:dyDescent="0.25">
      <c r="A21583" t="s">
        <v>582</v>
      </c>
      <c r="B21583" t="s">
        <v>15063</v>
      </c>
      <c r="C21583" t="s">
        <v>89</v>
      </c>
      <c r="D21583" t="s">
        <v>15064</v>
      </c>
      <c r="E21583" t="s">
        <v>8490</v>
      </c>
      <c r="F21583" t="s">
        <v>89</v>
      </c>
      <c r="G21583" t="s">
        <v>89</v>
      </c>
      <c r="H21583" t="s">
        <v>93</v>
      </c>
    </row>
    <row r="21584" spans="1:8" x14ac:dyDescent="0.25">
      <c r="A21584" t="s">
        <v>582</v>
      </c>
      <c r="B21584" t="s">
        <v>15065</v>
      </c>
      <c r="C21584" t="s">
        <v>89</v>
      </c>
      <c r="D21584" t="s">
        <v>15064</v>
      </c>
      <c r="E21584" t="s">
        <v>8490</v>
      </c>
      <c r="F21584" t="s">
        <v>89</v>
      </c>
      <c r="G21584" t="s">
        <v>89</v>
      </c>
      <c r="H21584" t="s">
        <v>93</v>
      </c>
    </row>
    <row r="21585" spans="1:8" x14ac:dyDescent="0.25">
      <c r="A21585" t="s">
        <v>582</v>
      </c>
      <c r="B21585" t="s">
        <v>15066</v>
      </c>
      <c r="C21585" t="s">
        <v>89</v>
      </c>
      <c r="D21585" t="s">
        <v>15064</v>
      </c>
      <c r="E21585" t="s">
        <v>8490</v>
      </c>
      <c r="F21585" t="s">
        <v>89</v>
      </c>
      <c r="G21585" t="s">
        <v>89</v>
      </c>
      <c r="H21585" t="s">
        <v>93</v>
      </c>
    </row>
    <row r="21586" spans="1:8" x14ac:dyDescent="0.25">
      <c r="A21586" t="s">
        <v>582</v>
      </c>
      <c r="B21586" t="s">
        <v>15067</v>
      </c>
      <c r="C21586" t="s">
        <v>89</v>
      </c>
      <c r="D21586" t="s">
        <v>15064</v>
      </c>
      <c r="E21586" t="s">
        <v>8490</v>
      </c>
      <c r="F21586" t="s">
        <v>89</v>
      </c>
      <c r="G21586" t="s">
        <v>89</v>
      </c>
      <c r="H21586" t="s">
        <v>93</v>
      </c>
    </row>
    <row r="21587" spans="1:8" x14ac:dyDescent="0.25">
      <c r="A21587" t="s">
        <v>582</v>
      </c>
      <c r="B21587" t="s">
        <v>15068</v>
      </c>
      <c r="C21587" t="s">
        <v>89</v>
      </c>
      <c r="D21587" t="s">
        <v>15069</v>
      </c>
      <c r="E21587" t="s">
        <v>4476</v>
      </c>
      <c r="F21587" t="s">
        <v>89</v>
      </c>
      <c r="G21587" t="s">
        <v>89</v>
      </c>
      <c r="H21587" t="s">
        <v>93</v>
      </c>
    </row>
    <row r="21588" spans="1:8" x14ac:dyDescent="0.25">
      <c r="A21588" t="s">
        <v>582</v>
      </c>
      <c r="B21588" t="s">
        <v>15070</v>
      </c>
      <c r="C21588" t="s">
        <v>89</v>
      </c>
      <c r="D21588" t="s">
        <v>15071</v>
      </c>
      <c r="E21588" t="s">
        <v>4376</v>
      </c>
      <c r="F21588" t="s">
        <v>89</v>
      </c>
      <c r="G21588" t="s">
        <v>89</v>
      </c>
      <c r="H21588" t="s">
        <v>93</v>
      </c>
    </row>
    <row r="21589" spans="1:8" x14ac:dyDescent="0.25">
      <c r="A21589" t="s">
        <v>582</v>
      </c>
      <c r="B21589" t="s">
        <v>15074</v>
      </c>
      <c r="C21589" t="s">
        <v>89</v>
      </c>
      <c r="D21589" t="s">
        <v>15075</v>
      </c>
      <c r="E21589" t="s">
        <v>15076</v>
      </c>
      <c r="F21589" t="s">
        <v>89</v>
      </c>
      <c r="G21589" t="s">
        <v>89</v>
      </c>
      <c r="H21589" t="s">
        <v>93</v>
      </c>
    </row>
    <row r="21590" spans="1:8" x14ac:dyDescent="0.25">
      <c r="A21590" t="s">
        <v>582</v>
      </c>
      <c r="B21590" t="s">
        <v>15077</v>
      </c>
      <c r="C21590" t="s">
        <v>89</v>
      </c>
      <c r="D21590" t="s">
        <v>15078</v>
      </c>
      <c r="E21590" t="s">
        <v>7174</v>
      </c>
      <c r="F21590" t="s">
        <v>89</v>
      </c>
      <c r="G21590" t="s">
        <v>89</v>
      </c>
      <c r="H21590" t="s">
        <v>93</v>
      </c>
    </row>
    <row r="21591" spans="1:8" x14ac:dyDescent="0.25">
      <c r="A21591" t="s">
        <v>582</v>
      </c>
      <c r="B21591" t="s">
        <v>15079</v>
      </c>
      <c r="C21591" t="s">
        <v>89</v>
      </c>
      <c r="D21591" t="s">
        <v>15080</v>
      </c>
      <c r="E21591" t="s">
        <v>4382</v>
      </c>
      <c r="F21591" t="s">
        <v>89</v>
      </c>
      <c r="G21591" t="s">
        <v>89</v>
      </c>
      <c r="H21591" t="s">
        <v>93</v>
      </c>
    </row>
    <row r="21592" spans="1:8" x14ac:dyDescent="0.25">
      <c r="A21592" t="s">
        <v>582</v>
      </c>
      <c r="B21592" t="s">
        <v>15083</v>
      </c>
      <c r="C21592" t="s">
        <v>89</v>
      </c>
      <c r="D21592" t="s">
        <v>15084</v>
      </c>
      <c r="E21592" t="s">
        <v>6930</v>
      </c>
      <c r="F21592" t="s">
        <v>89</v>
      </c>
      <c r="G21592" t="s">
        <v>89</v>
      </c>
      <c r="H21592" t="s">
        <v>93</v>
      </c>
    </row>
    <row r="21593" spans="1:8" x14ac:dyDescent="0.25">
      <c r="A21593" t="s">
        <v>582</v>
      </c>
      <c r="B21593" t="s">
        <v>15085</v>
      </c>
      <c r="C21593" t="s">
        <v>89</v>
      </c>
      <c r="D21593" t="s">
        <v>15086</v>
      </c>
      <c r="E21593" t="s">
        <v>7147</v>
      </c>
      <c r="F21593" t="s">
        <v>89</v>
      </c>
      <c r="G21593" t="s">
        <v>89</v>
      </c>
      <c r="H21593" t="s">
        <v>93</v>
      </c>
    </row>
    <row r="21594" spans="1:8" x14ac:dyDescent="0.25">
      <c r="A21594" t="s">
        <v>582</v>
      </c>
      <c r="B21594" t="s">
        <v>15087</v>
      </c>
      <c r="C21594" t="s">
        <v>89</v>
      </c>
      <c r="D21594" t="s">
        <v>15088</v>
      </c>
      <c r="E21594" t="s">
        <v>4388</v>
      </c>
      <c r="F21594" t="s">
        <v>89</v>
      </c>
      <c r="G21594" t="s">
        <v>89</v>
      </c>
      <c r="H21594" t="s">
        <v>93</v>
      </c>
    </row>
    <row r="21595" spans="1:8" x14ac:dyDescent="0.25">
      <c r="A21595" t="s">
        <v>582</v>
      </c>
      <c r="B21595" t="s">
        <v>15089</v>
      </c>
      <c r="C21595" t="s">
        <v>89</v>
      </c>
      <c r="D21595" t="s">
        <v>15090</v>
      </c>
      <c r="E21595" t="s">
        <v>4388</v>
      </c>
      <c r="F21595" t="s">
        <v>89</v>
      </c>
      <c r="G21595" t="s">
        <v>89</v>
      </c>
      <c r="H21595" t="s">
        <v>93</v>
      </c>
    </row>
    <row r="21596" spans="1:8" x14ac:dyDescent="0.25">
      <c r="A21596" t="s">
        <v>582</v>
      </c>
      <c r="B21596" t="s">
        <v>15091</v>
      </c>
      <c r="C21596" t="s">
        <v>89</v>
      </c>
      <c r="D21596" t="s">
        <v>15092</v>
      </c>
      <c r="E21596" t="s">
        <v>3473</v>
      </c>
      <c r="F21596" t="s">
        <v>89</v>
      </c>
      <c r="G21596" t="s">
        <v>89</v>
      </c>
      <c r="H21596" t="s">
        <v>93</v>
      </c>
    </row>
    <row r="21597" spans="1:8" x14ac:dyDescent="0.25">
      <c r="A21597" t="s">
        <v>582</v>
      </c>
      <c r="B21597" t="s">
        <v>15095</v>
      </c>
      <c r="C21597" t="s">
        <v>89</v>
      </c>
      <c r="D21597" t="s">
        <v>15096</v>
      </c>
      <c r="E21597" t="s">
        <v>4388</v>
      </c>
      <c r="F21597" t="s">
        <v>89</v>
      </c>
      <c r="G21597" t="s">
        <v>89</v>
      </c>
      <c r="H21597" t="s">
        <v>93</v>
      </c>
    </row>
    <row r="21598" spans="1:8" x14ac:dyDescent="0.25">
      <c r="A21598" t="s">
        <v>582</v>
      </c>
      <c r="B21598" t="s">
        <v>15097</v>
      </c>
      <c r="C21598" t="s">
        <v>89</v>
      </c>
      <c r="D21598" t="s">
        <v>15098</v>
      </c>
      <c r="E21598" t="s">
        <v>4373</v>
      </c>
      <c r="F21598" t="s">
        <v>89</v>
      </c>
      <c r="G21598" t="s">
        <v>89</v>
      </c>
      <c r="H21598" t="s">
        <v>93</v>
      </c>
    </row>
    <row r="21599" spans="1:8" x14ac:dyDescent="0.25">
      <c r="A21599" t="s">
        <v>582</v>
      </c>
      <c r="B21599" t="s">
        <v>15099</v>
      </c>
      <c r="C21599" t="s">
        <v>89</v>
      </c>
      <c r="D21599" t="s">
        <v>15100</v>
      </c>
      <c r="E21599" t="s">
        <v>4548</v>
      </c>
      <c r="F21599" t="s">
        <v>89</v>
      </c>
      <c r="G21599" t="s">
        <v>89</v>
      </c>
      <c r="H21599" t="s">
        <v>93</v>
      </c>
    </row>
    <row r="21600" spans="1:8" x14ac:dyDescent="0.25">
      <c r="A21600" t="s">
        <v>582</v>
      </c>
      <c r="B21600" t="s">
        <v>15101</v>
      </c>
      <c r="C21600" t="s">
        <v>89</v>
      </c>
      <c r="D21600" t="s">
        <v>15102</v>
      </c>
      <c r="E21600" t="s">
        <v>4448</v>
      </c>
      <c r="F21600" t="s">
        <v>89</v>
      </c>
      <c r="G21600" t="s">
        <v>89</v>
      </c>
      <c r="H21600" t="s">
        <v>93</v>
      </c>
    </row>
    <row r="21601" spans="1:8" x14ac:dyDescent="0.25">
      <c r="A21601" t="s">
        <v>582</v>
      </c>
      <c r="B21601" t="s">
        <v>15103</v>
      </c>
      <c r="C21601" t="s">
        <v>89</v>
      </c>
      <c r="D21601" t="s">
        <v>15104</v>
      </c>
      <c r="E21601" t="s">
        <v>4448</v>
      </c>
      <c r="F21601" t="s">
        <v>89</v>
      </c>
      <c r="G21601" t="s">
        <v>89</v>
      </c>
      <c r="H21601" t="s">
        <v>93</v>
      </c>
    </row>
    <row r="21602" spans="1:8" x14ac:dyDescent="0.25">
      <c r="A21602" t="s">
        <v>582</v>
      </c>
      <c r="B21602" t="s">
        <v>15105</v>
      </c>
      <c r="C21602" t="s">
        <v>89</v>
      </c>
      <c r="D21602" t="s">
        <v>15106</v>
      </c>
      <c r="E21602" t="s">
        <v>4548</v>
      </c>
      <c r="F21602" t="s">
        <v>89</v>
      </c>
      <c r="G21602" t="s">
        <v>89</v>
      </c>
      <c r="H21602" t="s">
        <v>93</v>
      </c>
    </row>
    <row r="21603" spans="1:8" x14ac:dyDescent="0.25">
      <c r="A21603" t="s">
        <v>582</v>
      </c>
      <c r="B21603" t="s">
        <v>15107</v>
      </c>
      <c r="C21603" t="s">
        <v>89</v>
      </c>
      <c r="D21603" t="s">
        <v>15108</v>
      </c>
      <c r="E21603" t="s">
        <v>4479</v>
      </c>
      <c r="F21603" t="s">
        <v>89</v>
      </c>
      <c r="G21603" t="s">
        <v>89</v>
      </c>
      <c r="H21603" t="s">
        <v>93</v>
      </c>
    </row>
    <row r="21604" spans="1:8" x14ac:dyDescent="0.25">
      <c r="A21604" t="s">
        <v>582</v>
      </c>
      <c r="B21604" t="s">
        <v>4511</v>
      </c>
      <c r="C21604" t="s">
        <v>89</v>
      </c>
      <c r="D21604" t="s">
        <v>15109</v>
      </c>
      <c r="E21604" t="s">
        <v>4513</v>
      </c>
      <c r="F21604" t="s">
        <v>89</v>
      </c>
      <c r="G21604" t="s">
        <v>89</v>
      </c>
      <c r="H21604" t="s">
        <v>93</v>
      </c>
    </row>
    <row r="21605" spans="1:8" x14ac:dyDescent="0.25">
      <c r="A21605" t="s">
        <v>582</v>
      </c>
      <c r="B21605" t="s">
        <v>15110</v>
      </c>
      <c r="C21605" t="s">
        <v>89</v>
      </c>
      <c r="D21605" t="s">
        <v>15111</v>
      </c>
      <c r="E21605" t="s">
        <v>4476</v>
      </c>
      <c r="F21605" t="s">
        <v>89</v>
      </c>
      <c r="G21605" t="s">
        <v>89</v>
      </c>
      <c r="H21605" t="s">
        <v>93</v>
      </c>
    </row>
    <row r="21606" spans="1:8" x14ac:dyDescent="0.25">
      <c r="A21606" t="s">
        <v>582</v>
      </c>
      <c r="B21606" t="s">
        <v>15112</v>
      </c>
      <c r="C21606" t="s">
        <v>89</v>
      </c>
      <c r="D21606" t="s">
        <v>15113</v>
      </c>
      <c r="E21606" t="s">
        <v>10708</v>
      </c>
      <c r="F21606" t="s">
        <v>89</v>
      </c>
      <c r="G21606" t="s">
        <v>89</v>
      </c>
      <c r="H21606" t="s">
        <v>93</v>
      </c>
    </row>
    <row r="21607" spans="1:8" x14ac:dyDescent="0.25">
      <c r="A21607" t="s">
        <v>582</v>
      </c>
      <c r="B21607" t="s">
        <v>15114</v>
      </c>
      <c r="C21607" t="s">
        <v>89</v>
      </c>
      <c r="D21607" t="s">
        <v>15115</v>
      </c>
      <c r="E21607" t="s">
        <v>4425</v>
      </c>
      <c r="F21607" t="s">
        <v>89</v>
      </c>
      <c r="G21607" t="s">
        <v>89</v>
      </c>
      <c r="H21607" t="s">
        <v>93</v>
      </c>
    </row>
    <row r="21608" spans="1:8" x14ac:dyDescent="0.25">
      <c r="A21608" t="s">
        <v>582</v>
      </c>
      <c r="B21608" t="s">
        <v>15116</v>
      </c>
      <c r="C21608" t="s">
        <v>89</v>
      </c>
      <c r="D21608" t="s">
        <v>15117</v>
      </c>
      <c r="E21608" t="s">
        <v>7028</v>
      </c>
      <c r="F21608" t="s">
        <v>89</v>
      </c>
      <c r="G21608" t="s">
        <v>89</v>
      </c>
      <c r="H21608" t="s">
        <v>93</v>
      </c>
    </row>
    <row r="21609" spans="1:8" x14ac:dyDescent="0.25">
      <c r="A21609" t="s">
        <v>582</v>
      </c>
      <c r="B21609" t="s">
        <v>15118</v>
      </c>
      <c r="C21609" t="s">
        <v>89</v>
      </c>
      <c r="D21609" t="s">
        <v>15119</v>
      </c>
      <c r="E21609" t="s">
        <v>4491</v>
      </c>
      <c r="F21609" t="s">
        <v>89</v>
      </c>
      <c r="G21609" t="s">
        <v>89</v>
      </c>
      <c r="H21609" t="s">
        <v>93</v>
      </c>
    </row>
    <row r="21610" spans="1:8" x14ac:dyDescent="0.25">
      <c r="A21610" t="s">
        <v>582</v>
      </c>
      <c r="B21610" t="s">
        <v>15120</v>
      </c>
      <c r="C21610" t="s">
        <v>89</v>
      </c>
      <c r="D21610" t="s">
        <v>15121</v>
      </c>
      <c r="E21610" t="s">
        <v>7028</v>
      </c>
      <c r="F21610" t="s">
        <v>89</v>
      </c>
      <c r="G21610" t="s">
        <v>89</v>
      </c>
      <c r="H21610" t="s">
        <v>93</v>
      </c>
    </row>
    <row r="21611" spans="1:8" x14ac:dyDescent="0.25">
      <c r="A21611" t="s">
        <v>582</v>
      </c>
      <c r="B21611" t="s">
        <v>15122</v>
      </c>
      <c r="C21611" t="s">
        <v>89</v>
      </c>
      <c r="D21611" t="s">
        <v>15123</v>
      </c>
      <c r="E21611" t="s">
        <v>4448</v>
      </c>
      <c r="F21611" t="s">
        <v>89</v>
      </c>
      <c r="G21611" t="s">
        <v>89</v>
      </c>
      <c r="H21611" t="s">
        <v>93</v>
      </c>
    </row>
    <row r="21612" spans="1:8" x14ac:dyDescent="0.25">
      <c r="A21612" t="s">
        <v>582</v>
      </c>
      <c r="B21612" t="s">
        <v>15124</v>
      </c>
      <c r="C21612" t="s">
        <v>89</v>
      </c>
      <c r="D21612" t="s">
        <v>15125</v>
      </c>
      <c r="E21612" t="s">
        <v>4476</v>
      </c>
      <c r="F21612" t="s">
        <v>89</v>
      </c>
      <c r="G21612" t="s">
        <v>89</v>
      </c>
      <c r="H21612" t="s">
        <v>93</v>
      </c>
    </row>
    <row r="21613" spans="1:8" x14ac:dyDescent="0.25">
      <c r="A21613" t="s">
        <v>582</v>
      </c>
      <c r="B21613" t="s">
        <v>15126</v>
      </c>
      <c r="C21613" t="s">
        <v>89</v>
      </c>
      <c r="D21613" t="s">
        <v>15127</v>
      </c>
      <c r="E21613" t="s">
        <v>4425</v>
      </c>
      <c r="F21613" t="s">
        <v>89</v>
      </c>
      <c r="G21613" t="s">
        <v>89</v>
      </c>
      <c r="H21613" t="s">
        <v>93</v>
      </c>
    </row>
    <row r="21614" spans="1:8" x14ac:dyDescent="0.25">
      <c r="A21614" t="s">
        <v>582</v>
      </c>
      <c r="B21614" t="s">
        <v>15128</v>
      </c>
      <c r="C21614" t="s">
        <v>89</v>
      </c>
      <c r="D21614" t="s">
        <v>15129</v>
      </c>
      <c r="E21614" t="s">
        <v>4448</v>
      </c>
      <c r="F21614" t="s">
        <v>89</v>
      </c>
      <c r="G21614" t="s">
        <v>89</v>
      </c>
      <c r="H21614" t="s">
        <v>93</v>
      </c>
    </row>
    <row r="21615" spans="1:8" x14ac:dyDescent="0.25">
      <c r="A21615" t="s">
        <v>582</v>
      </c>
      <c r="B21615" t="s">
        <v>15130</v>
      </c>
      <c r="C21615" t="s">
        <v>89</v>
      </c>
      <c r="D21615" t="s">
        <v>15131</v>
      </c>
      <c r="E21615" t="s">
        <v>4373</v>
      </c>
      <c r="F21615" t="s">
        <v>89</v>
      </c>
      <c r="G21615" t="s">
        <v>89</v>
      </c>
      <c r="H21615" t="s">
        <v>93</v>
      </c>
    </row>
    <row r="21616" spans="1:8" x14ac:dyDescent="0.25">
      <c r="A21616" t="s">
        <v>582</v>
      </c>
      <c r="B21616" t="s">
        <v>15132</v>
      </c>
      <c r="C21616" t="s">
        <v>89</v>
      </c>
      <c r="D21616" t="s">
        <v>15133</v>
      </c>
      <c r="E21616" t="s">
        <v>7139</v>
      </c>
      <c r="F21616" t="s">
        <v>89</v>
      </c>
      <c r="G21616" t="s">
        <v>89</v>
      </c>
      <c r="H21616" t="s">
        <v>93</v>
      </c>
    </row>
    <row r="21617" spans="1:8" x14ac:dyDescent="0.25">
      <c r="A21617" t="s">
        <v>582</v>
      </c>
      <c r="B21617" t="s">
        <v>15134</v>
      </c>
      <c r="C21617" t="s">
        <v>89</v>
      </c>
      <c r="D21617" t="s">
        <v>15135</v>
      </c>
      <c r="E21617" t="s">
        <v>4388</v>
      </c>
      <c r="F21617" t="s">
        <v>89</v>
      </c>
      <c r="G21617" t="s">
        <v>89</v>
      </c>
      <c r="H21617" t="s">
        <v>93</v>
      </c>
    </row>
    <row r="21618" spans="1:8" x14ac:dyDescent="0.25">
      <c r="A21618" t="s">
        <v>582</v>
      </c>
      <c r="B21618" t="s">
        <v>15136</v>
      </c>
      <c r="C21618" t="s">
        <v>89</v>
      </c>
      <c r="D21618" t="s">
        <v>15137</v>
      </c>
      <c r="E21618" t="s">
        <v>4530</v>
      </c>
      <c r="F21618" t="s">
        <v>89</v>
      </c>
      <c r="G21618" t="s">
        <v>89</v>
      </c>
      <c r="H21618" t="s">
        <v>93</v>
      </c>
    </row>
    <row r="21619" spans="1:8" x14ac:dyDescent="0.25">
      <c r="A21619" t="s">
        <v>582</v>
      </c>
      <c r="B21619" t="s">
        <v>15138</v>
      </c>
      <c r="C21619" t="s">
        <v>89</v>
      </c>
      <c r="D21619" t="s">
        <v>15139</v>
      </c>
      <c r="E21619" t="s">
        <v>4476</v>
      </c>
      <c r="F21619" t="s">
        <v>89</v>
      </c>
      <c r="G21619" t="s">
        <v>89</v>
      </c>
      <c r="H21619" t="s">
        <v>93</v>
      </c>
    </row>
    <row r="21620" spans="1:8" x14ac:dyDescent="0.25">
      <c r="A21620" t="s">
        <v>582</v>
      </c>
      <c r="B21620" t="s">
        <v>15140</v>
      </c>
      <c r="C21620" t="s">
        <v>89</v>
      </c>
      <c r="D21620" t="s">
        <v>89</v>
      </c>
      <c r="E21620" t="s">
        <v>4652</v>
      </c>
      <c r="F21620" t="s">
        <v>89</v>
      </c>
      <c r="G21620" t="s">
        <v>89</v>
      </c>
      <c r="H21620" t="s">
        <v>93</v>
      </c>
    </row>
    <row r="21621" spans="1:8" x14ac:dyDescent="0.25">
      <c r="A21621" t="s">
        <v>582</v>
      </c>
      <c r="B21621" t="s">
        <v>15141</v>
      </c>
      <c r="C21621" t="s">
        <v>89</v>
      </c>
      <c r="D21621" t="s">
        <v>89</v>
      </c>
      <c r="E21621" t="s">
        <v>4560</v>
      </c>
      <c r="F21621" t="s">
        <v>89</v>
      </c>
      <c r="G21621" t="s">
        <v>89</v>
      </c>
      <c r="H21621" t="s">
        <v>93</v>
      </c>
    </row>
    <row r="21622" spans="1:8" x14ac:dyDescent="0.25">
      <c r="A21622" t="s">
        <v>582</v>
      </c>
      <c r="B21622" t="s">
        <v>15142</v>
      </c>
      <c r="C21622" t="s">
        <v>89</v>
      </c>
      <c r="D21622" t="s">
        <v>89</v>
      </c>
      <c r="E21622" t="s">
        <v>2404</v>
      </c>
      <c r="F21622" t="s">
        <v>89</v>
      </c>
      <c r="G21622" t="s">
        <v>89</v>
      </c>
      <c r="H21622" t="s">
        <v>93</v>
      </c>
    </row>
    <row r="21623" spans="1:8" x14ac:dyDescent="0.25">
      <c r="A21623" t="s">
        <v>582</v>
      </c>
      <c r="B21623" t="s">
        <v>15146</v>
      </c>
      <c r="C21623" t="s">
        <v>89</v>
      </c>
      <c r="D21623" t="s">
        <v>89</v>
      </c>
      <c r="E21623" t="s">
        <v>8808</v>
      </c>
      <c r="F21623" t="s">
        <v>89</v>
      </c>
      <c r="G21623" t="s">
        <v>89</v>
      </c>
      <c r="H21623" t="s">
        <v>93</v>
      </c>
    </row>
    <row r="21624" spans="1:8" x14ac:dyDescent="0.25">
      <c r="A21624" t="s">
        <v>582</v>
      </c>
      <c r="B21624" t="s">
        <v>15147</v>
      </c>
      <c r="C21624" t="s">
        <v>89</v>
      </c>
      <c r="D21624" t="s">
        <v>89</v>
      </c>
      <c r="E21624" t="s">
        <v>8808</v>
      </c>
      <c r="F21624" t="s">
        <v>89</v>
      </c>
      <c r="G21624" t="s">
        <v>89</v>
      </c>
      <c r="H21624" t="s">
        <v>93</v>
      </c>
    </row>
    <row r="21625" spans="1:8" x14ac:dyDescent="0.25">
      <c r="A21625" t="s">
        <v>582</v>
      </c>
      <c r="B21625" t="s">
        <v>15148</v>
      </c>
      <c r="C21625" t="s">
        <v>89</v>
      </c>
      <c r="D21625" t="s">
        <v>89</v>
      </c>
      <c r="E21625" t="s">
        <v>4627</v>
      </c>
      <c r="F21625" t="s">
        <v>89</v>
      </c>
      <c r="G21625" t="s">
        <v>89</v>
      </c>
      <c r="H21625" t="s">
        <v>93</v>
      </c>
    </row>
    <row r="21626" spans="1:8" x14ac:dyDescent="0.25">
      <c r="A21626" t="s">
        <v>582</v>
      </c>
      <c r="B21626" t="s">
        <v>15149</v>
      </c>
      <c r="C21626" t="s">
        <v>89</v>
      </c>
      <c r="D21626" t="s">
        <v>89</v>
      </c>
      <c r="E21626" t="s">
        <v>4527</v>
      </c>
      <c r="F21626" t="s">
        <v>89</v>
      </c>
      <c r="G21626" t="s">
        <v>89</v>
      </c>
      <c r="H21626" t="s">
        <v>93</v>
      </c>
    </row>
    <row r="21627" spans="1:8" x14ac:dyDescent="0.25">
      <c r="A21627" t="s">
        <v>582</v>
      </c>
      <c r="B21627" t="s">
        <v>15150</v>
      </c>
      <c r="C21627" t="s">
        <v>89</v>
      </c>
      <c r="D21627" t="s">
        <v>89</v>
      </c>
      <c r="E21627" t="s">
        <v>4530</v>
      </c>
      <c r="F21627" t="s">
        <v>89</v>
      </c>
      <c r="G21627" t="s">
        <v>89</v>
      </c>
      <c r="H21627" t="s">
        <v>93</v>
      </c>
    </row>
    <row r="21628" spans="1:8" x14ac:dyDescent="0.25">
      <c r="A21628" t="s">
        <v>582</v>
      </c>
      <c r="B21628" t="s">
        <v>15151</v>
      </c>
      <c r="C21628" t="s">
        <v>89</v>
      </c>
      <c r="D21628" t="s">
        <v>89</v>
      </c>
      <c r="E21628" t="s">
        <v>4620</v>
      </c>
      <c r="F21628" t="s">
        <v>89</v>
      </c>
      <c r="G21628" t="s">
        <v>89</v>
      </c>
      <c r="H21628" t="s">
        <v>93</v>
      </c>
    </row>
    <row r="21629" spans="1:8" x14ac:dyDescent="0.25">
      <c r="A21629" t="s">
        <v>582</v>
      </c>
      <c r="B21629" t="s">
        <v>15152</v>
      </c>
      <c r="C21629" t="s">
        <v>89</v>
      </c>
      <c r="D21629" t="s">
        <v>89</v>
      </c>
      <c r="E21629" t="s">
        <v>4527</v>
      </c>
      <c r="F21629" t="s">
        <v>89</v>
      </c>
      <c r="G21629" t="s">
        <v>89</v>
      </c>
      <c r="H21629" t="s">
        <v>93</v>
      </c>
    </row>
    <row r="21630" spans="1:8" x14ac:dyDescent="0.25">
      <c r="A21630" t="s">
        <v>582</v>
      </c>
      <c r="B21630" t="s">
        <v>15153</v>
      </c>
      <c r="C21630" t="s">
        <v>89</v>
      </c>
      <c r="D21630" t="s">
        <v>89</v>
      </c>
      <c r="E21630" t="s">
        <v>4530</v>
      </c>
      <c r="F21630" t="s">
        <v>89</v>
      </c>
      <c r="G21630" t="s">
        <v>89</v>
      </c>
      <c r="H21630" t="s">
        <v>93</v>
      </c>
    </row>
    <row r="21631" spans="1:8" x14ac:dyDescent="0.25">
      <c r="A21631" t="s">
        <v>582</v>
      </c>
      <c r="B21631" t="s">
        <v>15154</v>
      </c>
      <c r="C21631" t="s">
        <v>89</v>
      </c>
      <c r="D21631" t="s">
        <v>15155</v>
      </c>
      <c r="E21631" t="s">
        <v>4473</v>
      </c>
      <c r="F21631" t="s">
        <v>89</v>
      </c>
      <c r="G21631" t="s">
        <v>89</v>
      </c>
      <c r="H21631" t="s">
        <v>93</v>
      </c>
    </row>
    <row r="21632" spans="1:8" x14ac:dyDescent="0.25">
      <c r="A21632" t="s">
        <v>582</v>
      </c>
      <c r="B21632" t="s">
        <v>15156</v>
      </c>
      <c r="C21632" t="s">
        <v>89</v>
      </c>
      <c r="D21632" t="s">
        <v>15157</v>
      </c>
      <c r="E21632" t="s">
        <v>4548</v>
      </c>
      <c r="F21632" t="s">
        <v>89</v>
      </c>
      <c r="G21632" t="s">
        <v>89</v>
      </c>
      <c r="H21632" t="s">
        <v>93</v>
      </c>
    </row>
    <row r="21633" spans="1:8" x14ac:dyDescent="0.25">
      <c r="A21633" t="s">
        <v>582</v>
      </c>
      <c r="B21633" t="s">
        <v>15158</v>
      </c>
      <c r="C21633" t="s">
        <v>89</v>
      </c>
      <c r="D21633" t="s">
        <v>15159</v>
      </c>
      <c r="E21633" t="s">
        <v>4451</v>
      </c>
      <c r="F21633" t="s">
        <v>89</v>
      </c>
      <c r="G21633" t="s">
        <v>89</v>
      </c>
      <c r="H21633" t="s">
        <v>93</v>
      </c>
    </row>
    <row r="21634" spans="1:8" x14ac:dyDescent="0.25">
      <c r="A21634" t="s">
        <v>582</v>
      </c>
      <c r="B21634" t="s">
        <v>4613</v>
      </c>
      <c r="C21634" t="s">
        <v>89</v>
      </c>
      <c r="D21634" t="s">
        <v>15160</v>
      </c>
      <c r="E21634" t="s">
        <v>4615</v>
      </c>
      <c r="F21634" t="s">
        <v>89</v>
      </c>
      <c r="G21634" t="s">
        <v>89</v>
      </c>
      <c r="H21634" t="s">
        <v>93</v>
      </c>
    </row>
    <row r="21635" spans="1:8" x14ac:dyDescent="0.25">
      <c r="A21635" t="s">
        <v>582</v>
      </c>
      <c r="B21635" t="s">
        <v>15161</v>
      </c>
      <c r="C21635" t="s">
        <v>89</v>
      </c>
      <c r="D21635" t="s">
        <v>4780</v>
      </c>
      <c r="E21635" t="s">
        <v>4615</v>
      </c>
      <c r="F21635" t="s">
        <v>89</v>
      </c>
      <c r="G21635" t="s">
        <v>89</v>
      </c>
      <c r="H21635" t="s">
        <v>93</v>
      </c>
    </row>
    <row r="21636" spans="1:8" x14ac:dyDescent="0.25">
      <c r="A21636" t="s">
        <v>582</v>
      </c>
      <c r="B21636" t="s">
        <v>15162</v>
      </c>
      <c r="C21636" t="s">
        <v>89</v>
      </c>
      <c r="D21636" t="s">
        <v>15163</v>
      </c>
      <c r="E21636" t="s">
        <v>4468</v>
      </c>
      <c r="F21636" t="s">
        <v>89</v>
      </c>
      <c r="G21636" t="s">
        <v>89</v>
      </c>
      <c r="H21636" t="s">
        <v>93</v>
      </c>
    </row>
    <row r="21637" spans="1:8" x14ac:dyDescent="0.25">
      <c r="A21637" t="s">
        <v>582</v>
      </c>
      <c r="B21637" t="s">
        <v>15164</v>
      </c>
      <c r="C21637" t="s">
        <v>89</v>
      </c>
      <c r="D21637" t="s">
        <v>15165</v>
      </c>
      <c r="E21637" t="s">
        <v>3473</v>
      </c>
      <c r="F21637" t="s">
        <v>89</v>
      </c>
      <c r="G21637" t="s">
        <v>89</v>
      </c>
      <c r="H21637" t="s">
        <v>93</v>
      </c>
    </row>
    <row r="21638" spans="1:8" x14ac:dyDescent="0.25">
      <c r="A21638" t="s">
        <v>582</v>
      </c>
      <c r="B21638" t="s">
        <v>15166</v>
      </c>
      <c r="C21638" t="s">
        <v>89</v>
      </c>
      <c r="D21638" t="s">
        <v>15167</v>
      </c>
      <c r="E21638" t="s">
        <v>4527</v>
      </c>
      <c r="F21638" t="s">
        <v>89</v>
      </c>
      <c r="G21638" t="s">
        <v>89</v>
      </c>
      <c r="H21638" t="s">
        <v>93</v>
      </c>
    </row>
    <row r="21639" spans="1:8" x14ac:dyDescent="0.25">
      <c r="A21639" t="s">
        <v>582</v>
      </c>
      <c r="B21639" t="s">
        <v>15170</v>
      </c>
      <c r="C21639" t="s">
        <v>89</v>
      </c>
      <c r="D21639" t="s">
        <v>15171</v>
      </c>
      <c r="E21639" t="s">
        <v>4388</v>
      </c>
      <c r="F21639" t="s">
        <v>89</v>
      </c>
      <c r="G21639" t="s">
        <v>89</v>
      </c>
      <c r="H21639" t="s">
        <v>93</v>
      </c>
    </row>
    <row r="21640" spans="1:8" x14ac:dyDescent="0.25">
      <c r="A21640" t="s">
        <v>582</v>
      </c>
      <c r="B21640" t="s">
        <v>15168</v>
      </c>
      <c r="C21640" t="s">
        <v>89</v>
      </c>
      <c r="D21640" t="s">
        <v>15169</v>
      </c>
      <c r="E21640" t="s">
        <v>4548</v>
      </c>
      <c r="F21640" t="s">
        <v>89</v>
      </c>
      <c r="G21640" t="s">
        <v>89</v>
      </c>
      <c r="H21640" t="s">
        <v>93</v>
      </c>
    </row>
    <row r="21641" spans="1:8" x14ac:dyDescent="0.25">
      <c r="A21641" t="s">
        <v>582</v>
      </c>
      <c r="B21641" t="s">
        <v>15172</v>
      </c>
      <c r="C21641" t="s">
        <v>89</v>
      </c>
      <c r="D21641" t="s">
        <v>89</v>
      </c>
      <c r="E21641" t="s">
        <v>1135</v>
      </c>
      <c r="F21641" t="s">
        <v>89</v>
      </c>
      <c r="G21641" t="s">
        <v>89</v>
      </c>
      <c r="H21641" t="s">
        <v>93</v>
      </c>
    </row>
    <row r="21642" spans="1:8" x14ac:dyDescent="0.25">
      <c r="A21642" t="s">
        <v>582</v>
      </c>
      <c r="B21642" t="s">
        <v>15173</v>
      </c>
      <c r="C21642" t="s">
        <v>89</v>
      </c>
      <c r="D21642" t="s">
        <v>89</v>
      </c>
      <c r="E21642" t="s">
        <v>1233</v>
      </c>
      <c r="F21642" t="s">
        <v>89</v>
      </c>
      <c r="G21642" t="s">
        <v>89</v>
      </c>
      <c r="H21642" t="s">
        <v>93</v>
      </c>
    </row>
    <row r="21643" spans="1:8" x14ac:dyDescent="0.25">
      <c r="A21643" t="s">
        <v>582</v>
      </c>
      <c r="B21643" t="s">
        <v>15174</v>
      </c>
      <c r="C21643" t="s">
        <v>89</v>
      </c>
      <c r="D21643" t="s">
        <v>89</v>
      </c>
      <c r="E21643" t="s">
        <v>1335</v>
      </c>
      <c r="F21643" t="s">
        <v>89</v>
      </c>
      <c r="G21643" t="s">
        <v>89</v>
      </c>
      <c r="H21643" t="s">
        <v>93</v>
      </c>
    </row>
    <row r="21644" spans="1:8" x14ac:dyDescent="0.25">
      <c r="A21644" t="s">
        <v>582</v>
      </c>
      <c r="B21644" t="s">
        <v>15175</v>
      </c>
      <c r="C21644" t="s">
        <v>89</v>
      </c>
      <c r="D21644" t="s">
        <v>89</v>
      </c>
      <c r="E21644" t="s">
        <v>1196</v>
      </c>
      <c r="F21644" t="s">
        <v>89</v>
      </c>
      <c r="G21644" t="s">
        <v>89</v>
      </c>
      <c r="H21644" t="s">
        <v>93</v>
      </c>
    </row>
    <row r="21645" spans="1:8" x14ac:dyDescent="0.25">
      <c r="A21645" t="s">
        <v>582</v>
      </c>
      <c r="B21645" t="s">
        <v>15176</v>
      </c>
      <c r="C21645" t="s">
        <v>89</v>
      </c>
      <c r="D21645" t="s">
        <v>89</v>
      </c>
      <c r="E21645" t="s">
        <v>1135</v>
      </c>
      <c r="F21645" t="s">
        <v>89</v>
      </c>
      <c r="G21645" t="s">
        <v>89</v>
      </c>
      <c r="H21645" t="s">
        <v>93</v>
      </c>
    </row>
    <row r="21646" spans="1:8" x14ac:dyDescent="0.25">
      <c r="A21646" t="s">
        <v>582</v>
      </c>
      <c r="B21646" t="s">
        <v>15177</v>
      </c>
      <c r="C21646" t="s">
        <v>89</v>
      </c>
      <c r="D21646" t="s">
        <v>89</v>
      </c>
      <c r="E21646" t="s">
        <v>1233</v>
      </c>
      <c r="F21646" t="s">
        <v>89</v>
      </c>
      <c r="G21646" t="s">
        <v>89</v>
      </c>
      <c r="H21646" t="s">
        <v>93</v>
      </c>
    </row>
    <row r="21647" spans="1:8" x14ac:dyDescent="0.25">
      <c r="A21647" t="s">
        <v>582</v>
      </c>
      <c r="B21647" t="s">
        <v>15178</v>
      </c>
      <c r="C21647" t="s">
        <v>89</v>
      </c>
      <c r="D21647" t="s">
        <v>89</v>
      </c>
      <c r="E21647" t="s">
        <v>1335</v>
      </c>
      <c r="F21647" t="s">
        <v>89</v>
      </c>
      <c r="G21647" t="s">
        <v>89</v>
      </c>
      <c r="H21647" t="s">
        <v>93</v>
      </c>
    </row>
    <row r="21648" spans="1:8" x14ac:dyDescent="0.25">
      <c r="A21648" t="s">
        <v>582</v>
      </c>
      <c r="B21648" t="s">
        <v>15179</v>
      </c>
      <c r="C21648" t="s">
        <v>89</v>
      </c>
      <c r="D21648" t="s">
        <v>89</v>
      </c>
      <c r="E21648" t="s">
        <v>1196</v>
      </c>
      <c r="F21648" t="s">
        <v>89</v>
      </c>
      <c r="G21648" t="s">
        <v>89</v>
      </c>
      <c r="H21648" t="s">
        <v>93</v>
      </c>
    </row>
    <row r="21649" spans="1:8" x14ac:dyDescent="0.25">
      <c r="A21649" t="s">
        <v>582</v>
      </c>
      <c r="B21649" t="s">
        <v>15180</v>
      </c>
      <c r="C21649" t="s">
        <v>89</v>
      </c>
      <c r="D21649" t="s">
        <v>89</v>
      </c>
      <c r="E21649" t="s">
        <v>4675</v>
      </c>
      <c r="F21649" t="s">
        <v>89</v>
      </c>
      <c r="G21649" t="s">
        <v>89</v>
      </c>
      <c r="H21649" t="s">
        <v>93</v>
      </c>
    </row>
    <row r="21650" spans="1:8" x14ac:dyDescent="0.25">
      <c r="A21650" t="s">
        <v>582</v>
      </c>
      <c r="B21650" t="s">
        <v>15181</v>
      </c>
      <c r="C21650" t="s">
        <v>89</v>
      </c>
      <c r="D21650" t="s">
        <v>89</v>
      </c>
      <c r="E21650" t="s">
        <v>4675</v>
      </c>
      <c r="F21650" t="s">
        <v>89</v>
      </c>
      <c r="G21650" t="s">
        <v>89</v>
      </c>
      <c r="H21650" t="s">
        <v>93</v>
      </c>
    </row>
    <row r="21651" spans="1:8" x14ac:dyDescent="0.25">
      <c r="A21651" t="s">
        <v>582</v>
      </c>
      <c r="B21651" t="s">
        <v>15182</v>
      </c>
      <c r="C21651" t="s">
        <v>89</v>
      </c>
      <c r="D21651" t="s">
        <v>89</v>
      </c>
      <c r="E21651" t="s">
        <v>4665</v>
      </c>
      <c r="F21651" t="s">
        <v>89</v>
      </c>
      <c r="G21651" t="s">
        <v>89</v>
      </c>
      <c r="H21651" t="s">
        <v>93</v>
      </c>
    </row>
    <row r="21652" spans="1:8" x14ac:dyDescent="0.25">
      <c r="A21652" t="s">
        <v>582</v>
      </c>
      <c r="B21652" t="s">
        <v>15183</v>
      </c>
      <c r="C21652" t="s">
        <v>89</v>
      </c>
      <c r="D21652" t="s">
        <v>89</v>
      </c>
      <c r="E21652" t="s">
        <v>4667</v>
      </c>
      <c r="F21652" t="s">
        <v>89</v>
      </c>
      <c r="G21652" t="s">
        <v>89</v>
      </c>
      <c r="H21652" t="s">
        <v>93</v>
      </c>
    </row>
    <row r="21653" spans="1:8" x14ac:dyDescent="0.25">
      <c r="A21653" t="s">
        <v>582</v>
      </c>
      <c r="B21653" t="s">
        <v>15201</v>
      </c>
      <c r="C21653" t="s">
        <v>89</v>
      </c>
      <c r="D21653" t="s">
        <v>89</v>
      </c>
      <c r="E21653" t="s">
        <v>4665</v>
      </c>
      <c r="F21653" t="s">
        <v>89</v>
      </c>
      <c r="G21653" t="s">
        <v>89</v>
      </c>
      <c r="H21653" t="s">
        <v>93</v>
      </c>
    </row>
    <row r="21654" spans="1:8" x14ac:dyDescent="0.25">
      <c r="A21654" t="s">
        <v>582</v>
      </c>
      <c r="B21654" t="s">
        <v>15202</v>
      </c>
      <c r="C21654" t="s">
        <v>89</v>
      </c>
      <c r="D21654" t="s">
        <v>89</v>
      </c>
      <c r="E21654" t="s">
        <v>4667</v>
      </c>
      <c r="F21654" t="s">
        <v>89</v>
      </c>
      <c r="G21654" t="s">
        <v>89</v>
      </c>
      <c r="H21654" t="s">
        <v>93</v>
      </c>
    </row>
    <row r="21655" spans="1:8" x14ac:dyDescent="0.25">
      <c r="A21655" t="s">
        <v>582</v>
      </c>
      <c r="B21655" t="s">
        <v>15184</v>
      </c>
      <c r="C21655" t="s">
        <v>89</v>
      </c>
      <c r="D21655" t="s">
        <v>89</v>
      </c>
      <c r="E21655" t="s">
        <v>4665</v>
      </c>
      <c r="F21655" t="s">
        <v>89</v>
      </c>
      <c r="G21655" t="s">
        <v>89</v>
      </c>
      <c r="H21655" t="s">
        <v>93</v>
      </c>
    </row>
    <row r="21656" spans="1:8" x14ac:dyDescent="0.25">
      <c r="A21656" t="s">
        <v>582</v>
      </c>
      <c r="B21656" t="s">
        <v>15185</v>
      </c>
      <c r="C21656" t="s">
        <v>89</v>
      </c>
      <c r="D21656" t="s">
        <v>89</v>
      </c>
      <c r="E21656" t="s">
        <v>4667</v>
      </c>
      <c r="F21656" t="s">
        <v>89</v>
      </c>
      <c r="G21656" t="s">
        <v>89</v>
      </c>
      <c r="H21656" t="s">
        <v>93</v>
      </c>
    </row>
    <row r="21657" spans="1:8" x14ac:dyDescent="0.25">
      <c r="A21657" t="s">
        <v>582</v>
      </c>
      <c r="B21657" t="s">
        <v>15186</v>
      </c>
      <c r="C21657" t="s">
        <v>89</v>
      </c>
      <c r="D21657" t="s">
        <v>89</v>
      </c>
      <c r="E21657" t="s">
        <v>4665</v>
      </c>
      <c r="F21657" t="s">
        <v>89</v>
      </c>
      <c r="G21657" t="s">
        <v>89</v>
      </c>
      <c r="H21657" t="s">
        <v>93</v>
      </c>
    </row>
    <row r="21658" spans="1:8" x14ac:dyDescent="0.25">
      <c r="A21658" t="s">
        <v>582</v>
      </c>
      <c r="B21658" t="s">
        <v>15187</v>
      </c>
      <c r="C21658" t="s">
        <v>89</v>
      </c>
      <c r="D21658" t="s">
        <v>89</v>
      </c>
      <c r="E21658" t="s">
        <v>4667</v>
      </c>
      <c r="F21658" t="s">
        <v>89</v>
      </c>
      <c r="G21658" t="s">
        <v>89</v>
      </c>
      <c r="H21658" t="s">
        <v>93</v>
      </c>
    </row>
    <row r="21659" spans="1:8" x14ac:dyDescent="0.25">
      <c r="A21659" t="s">
        <v>582</v>
      </c>
      <c r="B21659" t="s">
        <v>10540</v>
      </c>
      <c r="C21659" t="s">
        <v>89</v>
      </c>
      <c r="D21659" t="s">
        <v>89</v>
      </c>
      <c r="E21659" t="s">
        <v>10541</v>
      </c>
      <c r="F21659" t="s">
        <v>89</v>
      </c>
      <c r="G21659" t="s">
        <v>89</v>
      </c>
      <c r="H21659" t="s">
        <v>93</v>
      </c>
    </row>
    <row r="21660" spans="1:8" x14ac:dyDescent="0.25">
      <c r="A21660" t="s">
        <v>582</v>
      </c>
      <c r="B21660" t="s">
        <v>15188</v>
      </c>
      <c r="C21660" t="s">
        <v>89</v>
      </c>
      <c r="D21660" t="s">
        <v>89</v>
      </c>
      <c r="E21660" t="s">
        <v>4652</v>
      </c>
      <c r="F21660" t="s">
        <v>89</v>
      </c>
      <c r="G21660" t="s">
        <v>89</v>
      </c>
      <c r="H21660" t="s">
        <v>93</v>
      </c>
    </row>
    <row r="21661" spans="1:8" x14ac:dyDescent="0.25">
      <c r="A21661" t="s">
        <v>582</v>
      </c>
      <c r="B21661" t="s">
        <v>15189</v>
      </c>
      <c r="C21661" t="s">
        <v>89</v>
      </c>
      <c r="D21661" t="s">
        <v>89</v>
      </c>
      <c r="E21661" t="s">
        <v>4539</v>
      </c>
      <c r="F21661" t="s">
        <v>89</v>
      </c>
      <c r="G21661" t="s">
        <v>89</v>
      </c>
      <c r="H21661" t="s">
        <v>93</v>
      </c>
    </row>
    <row r="21662" spans="1:8" x14ac:dyDescent="0.25">
      <c r="A21662" t="s">
        <v>582</v>
      </c>
      <c r="B21662" t="s">
        <v>1382</v>
      </c>
      <c r="C21662" t="s">
        <v>89</v>
      </c>
      <c r="D21662" t="s">
        <v>89</v>
      </c>
      <c r="E21662" t="s">
        <v>4656</v>
      </c>
      <c r="F21662" t="s">
        <v>89</v>
      </c>
      <c r="G21662" t="s">
        <v>89</v>
      </c>
      <c r="H21662" t="s">
        <v>93</v>
      </c>
    </row>
    <row r="21663" spans="1:8" x14ac:dyDescent="0.25">
      <c r="A21663" t="s">
        <v>582</v>
      </c>
      <c r="B21663" t="s">
        <v>4133</v>
      </c>
      <c r="C21663" t="s">
        <v>89</v>
      </c>
      <c r="D21663" t="s">
        <v>89</v>
      </c>
      <c r="E21663" t="s">
        <v>4658</v>
      </c>
      <c r="F21663" t="s">
        <v>89</v>
      </c>
      <c r="G21663" t="s">
        <v>89</v>
      </c>
      <c r="H21663" t="s">
        <v>93</v>
      </c>
    </row>
    <row r="21664" spans="1:8" x14ac:dyDescent="0.25">
      <c r="A21664" t="s">
        <v>582</v>
      </c>
      <c r="B21664" t="s">
        <v>15190</v>
      </c>
      <c r="C21664" t="s">
        <v>89</v>
      </c>
      <c r="D21664" t="s">
        <v>89</v>
      </c>
      <c r="E21664" t="s">
        <v>4675</v>
      </c>
      <c r="F21664" t="s">
        <v>89</v>
      </c>
      <c r="G21664" t="s">
        <v>89</v>
      </c>
      <c r="H21664" t="s">
        <v>93</v>
      </c>
    </row>
    <row r="21665" spans="1:8" x14ac:dyDescent="0.25">
      <c r="A21665" t="s">
        <v>582</v>
      </c>
      <c r="B21665" t="s">
        <v>12444</v>
      </c>
      <c r="C21665" t="s">
        <v>89</v>
      </c>
      <c r="D21665" t="s">
        <v>89</v>
      </c>
      <c r="E21665" t="s">
        <v>15191</v>
      </c>
      <c r="F21665" t="s">
        <v>89</v>
      </c>
      <c r="G21665" t="s">
        <v>89</v>
      </c>
      <c r="H21665" t="s">
        <v>93</v>
      </c>
    </row>
    <row r="21666" spans="1:8" x14ac:dyDescent="0.25">
      <c r="A21666" t="s">
        <v>582</v>
      </c>
      <c r="B21666" t="s">
        <v>4718</v>
      </c>
      <c r="C21666" t="s">
        <v>89</v>
      </c>
      <c r="D21666" t="s">
        <v>89</v>
      </c>
      <c r="E21666" t="s">
        <v>1196</v>
      </c>
      <c r="F21666" t="s">
        <v>89</v>
      </c>
      <c r="G21666" t="s">
        <v>89</v>
      </c>
      <c r="H21666" t="s">
        <v>93</v>
      </c>
    </row>
    <row r="21667" spans="1:8" x14ac:dyDescent="0.25">
      <c r="A21667" t="s">
        <v>582</v>
      </c>
      <c r="B21667" t="s">
        <v>4696</v>
      </c>
      <c r="C21667" t="s">
        <v>89</v>
      </c>
      <c r="D21667" t="s">
        <v>89</v>
      </c>
      <c r="E21667" t="s">
        <v>1196</v>
      </c>
      <c r="F21667" t="s">
        <v>89</v>
      </c>
      <c r="G21667" t="s">
        <v>89</v>
      </c>
      <c r="H21667" t="s">
        <v>93</v>
      </c>
    </row>
    <row r="21668" spans="1:8" x14ac:dyDescent="0.25">
      <c r="A21668" t="s">
        <v>582</v>
      </c>
      <c r="B21668" t="s">
        <v>4697</v>
      </c>
      <c r="C21668" t="s">
        <v>89</v>
      </c>
      <c r="D21668" t="s">
        <v>89</v>
      </c>
      <c r="E21668" t="s">
        <v>1196</v>
      </c>
      <c r="F21668" t="s">
        <v>89</v>
      </c>
      <c r="G21668" t="s">
        <v>89</v>
      </c>
      <c r="H21668" t="s">
        <v>93</v>
      </c>
    </row>
    <row r="21669" spans="1:8" x14ac:dyDescent="0.25">
      <c r="A21669" t="s">
        <v>582</v>
      </c>
      <c r="B21669" t="s">
        <v>15192</v>
      </c>
      <c r="C21669" t="s">
        <v>89</v>
      </c>
      <c r="D21669" t="s">
        <v>89</v>
      </c>
      <c r="E21669" t="s">
        <v>1196</v>
      </c>
      <c r="F21669" t="s">
        <v>89</v>
      </c>
      <c r="G21669" t="s">
        <v>89</v>
      </c>
      <c r="H21669" t="s">
        <v>93</v>
      </c>
    </row>
    <row r="21670" spans="1:8" x14ac:dyDescent="0.25">
      <c r="A21670" t="s">
        <v>582</v>
      </c>
      <c r="B21670" t="s">
        <v>4695</v>
      </c>
      <c r="C21670" t="s">
        <v>89</v>
      </c>
      <c r="D21670" t="s">
        <v>89</v>
      </c>
      <c r="E21670" t="s">
        <v>1196</v>
      </c>
      <c r="F21670" t="s">
        <v>89</v>
      </c>
      <c r="G21670" t="s">
        <v>89</v>
      </c>
      <c r="H21670" t="s">
        <v>93</v>
      </c>
    </row>
    <row r="21671" spans="1:8" x14ac:dyDescent="0.25">
      <c r="A21671" t="s">
        <v>582</v>
      </c>
      <c r="B21671" t="s">
        <v>15193</v>
      </c>
      <c r="C21671" t="s">
        <v>89</v>
      </c>
      <c r="D21671" t="s">
        <v>89</v>
      </c>
      <c r="E21671" t="s">
        <v>1196</v>
      </c>
      <c r="F21671" t="s">
        <v>89</v>
      </c>
      <c r="G21671" t="s">
        <v>89</v>
      </c>
      <c r="H21671" t="s">
        <v>93</v>
      </c>
    </row>
    <row r="21672" spans="1:8" x14ac:dyDescent="0.25">
      <c r="A21672" t="s">
        <v>582</v>
      </c>
      <c r="B21672" t="s">
        <v>1284</v>
      </c>
      <c r="C21672" t="s">
        <v>89</v>
      </c>
      <c r="D21672" t="s">
        <v>89</v>
      </c>
      <c r="E21672" t="s">
        <v>4667</v>
      </c>
      <c r="F21672" t="s">
        <v>89</v>
      </c>
      <c r="G21672" t="s">
        <v>89</v>
      </c>
      <c r="H21672" t="s">
        <v>93</v>
      </c>
    </row>
    <row r="21673" spans="1:8" x14ac:dyDescent="0.25">
      <c r="A21673" t="s">
        <v>582</v>
      </c>
      <c r="B21673" t="s">
        <v>1122</v>
      </c>
      <c r="C21673" t="s">
        <v>89</v>
      </c>
      <c r="D21673" t="s">
        <v>89</v>
      </c>
      <c r="E21673" t="s">
        <v>4667</v>
      </c>
      <c r="F21673" t="s">
        <v>89</v>
      </c>
      <c r="G21673" t="s">
        <v>89</v>
      </c>
      <c r="H21673" t="s">
        <v>93</v>
      </c>
    </row>
    <row r="21674" spans="1:8" x14ac:dyDescent="0.25">
      <c r="A21674" t="s">
        <v>582</v>
      </c>
      <c r="B21674" t="s">
        <v>1331</v>
      </c>
      <c r="C21674" t="s">
        <v>89</v>
      </c>
      <c r="D21674" t="s">
        <v>89</v>
      </c>
      <c r="E21674" t="s">
        <v>4667</v>
      </c>
      <c r="F21674" t="s">
        <v>89</v>
      </c>
      <c r="G21674" t="s">
        <v>89</v>
      </c>
      <c r="H21674" t="s">
        <v>93</v>
      </c>
    </row>
    <row r="21675" spans="1:8" x14ac:dyDescent="0.25">
      <c r="A21675" t="s">
        <v>582</v>
      </c>
      <c r="B21675" t="s">
        <v>1124</v>
      </c>
      <c r="C21675" t="s">
        <v>89</v>
      </c>
      <c r="D21675" t="s">
        <v>89</v>
      </c>
      <c r="E21675" t="s">
        <v>4667</v>
      </c>
      <c r="F21675" t="s">
        <v>89</v>
      </c>
      <c r="G21675" t="s">
        <v>89</v>
      </c>
      <c r="H21675" t="s">
        <v>93</v>
      </c>
    </row>
    <row r="21676" spans="1:8" x14ac:dyDescent="0.25">
      <c r="A21676" t="s">
        <v>582</v>
      </c>
      <c r="B21676" t="s">
        <v>1125</v>
      </c>
      <c r="C21676" t="s">
        <v>89</v>
      </c>
      <c r="D21676" t="s">
        <v>89</v>
      </c>
      <c r="E21676" t="s">
        <v>4667</v>
      </c>
      <c r="F21676" t="s">
        <v>89</v>
      </c>
      <c r="G21676" t="s">
        <v>89</v>
      </c>
      <c r="H21676" t="s">
        <v>93</v>
      </c>
    </row>
    <row r="21677" spans="1:8" x14ac:dyDescent="0.25">
      <c r="A21677" t="s">
        <v>582</v>
      </c>
      <c r="B21677" t="s">
        <v>4700</v>
      </c>
      <c r="C21677" t="s">
        <v>89</v>
      </c>
      <c r="D21677" t="s">
        <v>89</v>
      </c>
      <c r="E21677" t="s">
        <v>4667</v>
      </c>
      <c r="F21677" t="s">
        <v>89</v>
      </c>
      <c r="G21677" t="s">
        <v>89</v>
      </c>
      <c r="H21677" t="s">
        <v>93</v>
      </c>
    </row>
    <row r="21678" spans="1:8" x14ac:dyDescent="0.25">
      <c r="A21678" t="s">
        <v>582</v>
      </c>
      <c r="B21678" t="s">
        <v>3063</v>
      </c>
      <c r="C21678" t="s">
        <v>89</v>
      </c>
      <c r="D21678" t="s">
        <v>89</v>
      </c>
      <c r="E21678" t="s">
        <v>4667</v>
      </c>
      <c r="F21678" t="s">
        <v>89</v>
      </c>
      <c r="G21678" t="s">
        <v>89</v>
      </c>
      <c r="H21678" t="s">
        <v>93</v>
      </c>
    </row>
    <row r="21679" spans="1:8" x14ac:dyDescent="0.25">
      <c r="A21679" t="s">
        <v>582</v>
      </c>
      <c r="B21679" t="s">
        <v>4708</v>
      </c>
      <c r="C21679" t="s">
        <v>89</v>
      </c>
      <c r="D21679" t="s">
        <v>89</v>
      </c>
      <c r="E21679" t="s">
        <v>4702</v>
      </c>
      <c r="F21679" t="s">
        <v>89</v>
      </c>
      <c r="G21679" t="s">
        <v>89</v>
      </c>
      <c r="H21679" t="s">
        <v>93</v>
      </c>
    </row>
    <row r="21680" spans="1:8" x14ac:dyDescent="0.25">
      <c r="A21680" t="s">
        <v>582</v>
      </c>
      <c r="B21680" t="s">
        <v>15194</v>
      </c>
      <c r="C21680" t="s">
        <v>89</v>
      </c>
      <c r="D21680" t="s">
        <v>89</v>
      </c>
      <c r="E21680" t="s">
        <v>4702</v>
      </c>
      <c r="F21680" t="s">
        <v>89</v>
      </c>
      <c r="G21680" t="s">
        <v>89</v>
      </c>
      <c r="H21680" t="s">
        <v>93</v>
      </c>
    </row>
    <row r="21681" spans="1:8" x14ac:dyDescent="0.25">
      <c r="A21681" t="s">
        <v>582</v>
      </c>
      <c r="B21681" t="s">
        <v>15195</v>
      </c>
      <c r="C21681" t="s">
        <v>89</v>
      </c>
      <c r="D21681" t="s">
        <v>89</v>
      </c>
      <c r="E21681" t="s">
        <v>4704</v>
      </c>
      <c r="F21681" t="s">
        <v>89</v>
      </c>
      <c r="G21681" t="s">
        <v>89</v>
      </c>
      <c r="H21681" t="s">
        <v>93</v>
      </c>
    </row>
    <row r="21682" spans="1:8" x14ac:dyDescent="0.25">
      <c r="A21682" t="s">
        <v>582</v>
      </c>
      <c r="B21682" t="s">
        <v>15196</v>
      </c>
      <c r="C21682" t="s">
        <v>89</v>
      </c>
      <c r="D21682" t="s">
        <v>15197</v>
      </c>
      <c r="E21682" t="s">
        <v>10541</v>
      </c>
      <c r="F21682" t="s">
        <v>89</v>
      </c>
      <c r="G21682" t="s">
        <v>89</v>
      </c>
      <c r="H21682" t="s">
        <v>93</v>
      </c>
    </row>
    <row r="21683" spans="1:8" x14ac:dyDescent="0.25">
      <c r="A21683" t="s">
        <v>582</v>
      </c>
      <c r="B21683" t="s">
        <v>2138</v>
      </c>
      <c r="C21683" t="s">
        <v>89</v>
      </c>
      <c r="D21683" t="s">
        <v>10548</v>
      </c>
      <c r="E21683" t="s">
        <v>4712</v>
      </c>
      <c r="F21683" t="s">
        <v>89</v>
      </c>
      <c r="G21683" t="s">
        <v>89</v>
      </c>
      <c r="H21683" t="s">
        <v>93</v>
      </c>
    </row>
    <row r="21684" spans="1:8" x14ac:dyDescent="0.25">
      <c r="A21684" t="s">
        <v>582</v>
      </c>
      <c r="B21684" t="s">
        <v>1268</v>
      </c>
      <c r="C21684" t="s">
        <v>89</v>
      </c>
      <c r="D21684" t="s">
        <v>89</v>
      </c>
      <c r="E21684" t="s">
        <v>4668</v>
      </c>
      <c r="F21684" t="s">
        <v>89</v>
      </c>
      <c r="G21684" t="s">
        <v>89</v>
      </c>
      <c r="H21684" t="s">
        <v>93</v>
      </c>
    </row>
    <row r="21685" spans="1:8" x14ac:dyDescent="0.25">
      <c r="A21685" t="s">
        <v>582</v>
      </c>
      <c r="B21685" t="s">
        <v>1336</v>
      </c>
      <c r="C21685" t="s">
        <v>89</v>
      </c>
      <c r="D21685" t="s">
        <v>89</v>
      </c>
      <c r="E21685" t="s">
        <v>4668</v>
      </c>
      <c r="F21685" t="s">
        <v>89</v>
      </c>
      <c r="G21685" t="s">
        <v>89</v>
      </c>
      <c r="H21685" t="s">
        <v>93</v>
      </c>
    </row>
    <row r="21686" spans="1:8" x14ac:dyDescent="0.25">
      <c r="A21686" t="s">
        <v>582</v>
      </c>
      <c r="B21686" t="s">
        <v>3068</v>
      </c>
      <c r="C21686" t="s">
        <v>89</v>
      </c>
      <c r="D21686" t="s">
        <v>89</v>
      </c>
      <c r="E21686" t="s">
        <v>4668</v>
      </c>
      <c r="F21686" t="s">
        <v>89</v>
      </c>
      <c r="G21686" t="s">
        <v>89</v>
      </c>
      <c r="H21686" t="s">
        <v>93</v>
      </c>
    </row>
    <row r="21687" spans="1:8" x14ac:dyDescent="0.25">
      <c r="A21687" t="s">
        <v>582</v>
      </c>
      <c r="B21687" t="s">
        <v>1269</v>
      </c>
      <c r="C21687" t="s">
        <v>89</v>
      </c>
      <c r="D21687" t="s">
        <v>89</v>
      </c>
      <c r="E21687" t="s">
        <v>4668</v>
      </c>
      <c r="F21687" t="s">
        <v>89</v>
      </c>
      <c r="G21687" t="s">
        <v>89</v>
      </c>
      <c r="H21687" t="s">
        <v>93</v>
      </c>
    </row>
    <row r="21688" spans="1:8" x14ac:dyDescent="0.25">
      <c r="A21688" t="s">
        <v>582</v>
      </c>
      <c r="B21688" t="s">
        <v>1270</v>
      </c>
      <c r="C21688" t="s">
        <v>89</v>
      </c>
      <c r="D21688" t="s">
        <v>89</v>
      </c>
      <c r="E21688" t="s">
        <v>4668</v>
      </c>
      <c r="F21688" t="s">
        <v>89</v>
      </c>
      <c r="G21688" t="s">
        <v>89</v>
      </c>
      <c r="H21688" t="s">
        <v>93</v>
      </c>
    </row>
    <row r="21689" spans="1:8" x14ac:dyDescent="0.25">
      <c r="A21689" t="s">
        <v>582</v>
      </c>
      <c r="B21689" t="s">
        <v>3073</v>
      </c>
      <c r="C21689" t="s">
        <v>89</v>
      </c>
      <c r="D21689" t="s">
        <v>89</v>
      </c>
      <c r="E21689" t="s">
        <v>4668</v>
      </c>
      <c r="F21689" t="s">
        <v>89</v>
      </c>
      <c r="G21689" t="s">
        <v>89</v>
      </c>
      <c r="H21689" t="s">
        <v>93</v>
      </c>
    </row>
    <row r="21690" spans="1:8" x14ac:dyDescent="0.25">
      <c r="A21690" t="s">
        <v>582</v>
      </c>
      <c r="B21690" t="s">
        <v>4713</v>
      </c>
      <c r="C21690" t="s">
        <v>89</v>
      </c>
      <c r="D21690" t="s">
        <v>89</v>
      </c>
      <c r="E21690" t="s">
        <v>4668</v>
      </c>
      <c r="F21690" t="s">
        <v>89</v>
      </c>
      <c r="G21690" t="s">
        <v>89</v>
      </c>
      <c r="H21690" t="s">
        <v>93</v>
      </c>
    </row>
    <row r="21691" spans="1:8" x14ac:dyDescent="0.25">
      <c r="A21691" t="s">
        <v>582</v>
      </c>
      <c r="B21691" t="s">
        <v>1439</v>
      </c>
      <c r="C21691" t="s">
        <v>89</v>
      </c>
      <c r="D21691" t="s">
        <v>89</v>
      </c>
      <c r="E21691" t="s">
        <v>1133</v>
      </c>
      <c r="F21691" t="s">
        <v>89</v>
      </c>
      <c r="G21691" t="s">
        <v>89</v>
      </c>
      <c r="H21691" t="s">
        <v>93</v>
      </c>
    </row>
    <row r="21692" spans="1:8" x14ac:dyDescent="0.25">
      <c r="A21692" t="s">
        <v>582</v>
      </c>
      <c r="B21692" t="s">
        <v>3725</v>
      </c>
      <c r="C21692" t="s">
        <v>89</v>
      </c>
      <c r="D21692" t="s">
        <v>89</v>
      </c>
      <c r="E21692" t="s">
        <v>1221</v>
      </c>
      <c r="F21692" t="s">
        <v>89</v>
      </c>
      <c r="G21692" t="s">
        <v>89</v>
      </c>
      <c r="H21692" t="s">
        <v>93</v>
      </c>
    </row>
    <row r="21693" spans="1:8" x14ac:dyDescent="0.25">
      <c r="A21693" t="s">
        <v>582</v>
      </c>
      <c r="B21693" t="s">
        <v>3724</v>
      </c>
      <c r="C21693" t="s">
        <v>89</v>
      </c>
      <c r="D21693" t="s">
        <v>89</v>
      </c>
      <c r="E21693" t="s">
        <v>1221</v>
      </c>
      <c r="F21693" t="s">
        <v>89</v>
      </c>
      <c r="G21693" t="s">
        <v>89</v>
      </c>
      <c r="H21693" t="s">
        <v>93</v>
      </c>
    </row>
    <row r="21694" spans="1:8" x14ac:dyDescent="0.25">
      <c r="A21694" t="s">
        <v>582</v>
      </c>
      <c r="B21694" t="s">
        <v>15200</v>
      </c>
      <c r="C21694" t="s">
        <v>89</v>
      </c>
      <c r="D21694" t="s">
        <v>89</v>
      </c>
      <c r="E21694" t="s">
        <v>1133</v>
      </c>
      <c r="F21694" t="s">
        <v>89</v>
      </c>
      <c r="G21694" t="s">
        <v>89</v>
      </c>
      <c r="H21694" t="s">
        <v>93</v>
      </c>
    </row>
    <row r="21695" spans="1:8" x14ac:dyDescent="0.25">
      <c r="A21695" t="s">
        <v>582</v>
      </c>
      <c r="B21695" t="s">
        <v>15199</v>
      </c>
      <c r="C21695" t="s">
        <v>89</v>
      </c>
      <c r="D21695" t="s">
        <v>89</v>
      </c>
      <c r="E21695" t="s">
        <v>1133</v>
      </c>
      <c r="F21695" t="s">
        <v>89</v>
      </c>
      <c r="G21695" t="s">
        <v>89</v>
      </c>
      <c r="H21695" t="s">
        <v>93</v>
      </c>
    </row>
    <row r="21696" spans="1:8" x14ac:dyDescent="0.25">
      <c r="A21696" t="s">
        <v>583</v>
      </c>
      <c r="B21696" t="s">
        <v>2887</v>
      </c>
      <c r="C21696" t="s">
        <v>89</v>
      </c>
      <c r="D21696" t="s">
        <v>15206</v>
      </c>
      <c r="E21696" t="s">
        <v>1100</v>
      </c>
      <c r="F21696" t="s">
        <v>89</v>
      </c>
      <c r="G21696" t="s">
        <v>89</v>
      </c>
      <c r="H21696" t="s">
        <v>93</v>
      </c>
    </row>
    <row r="21697" spans="1:8" x14ac:dyDescent="0.25">
      <c r="A21697" t="s">
        <v>583</v>
      </c>
      <c r="B21697" t="s">
        <v>15207</v>
      </c>
      <c r="C21697" t="s">
        <v>89</v>
      </c>
      <c r="D21697" t="s">
        <v>15208</v>
      </c>
      <c r="E21697" t="s">
        <v>1238</v>
      </c>
      <c r="F21697" t="s">
        <v>89</v>
      </c>
      <c r="G21697" t="s">
        <v>89</v>
      </c>
      <c r="H21697" t="s">
        <v>93</v>
      </c>
    </row>
    <row r="21698" spans="1:8" x14ac:dyDescent="0.25">
      <c r="A21698" t="s">
        <v>583</v>
      </c>
      <c r="B21698" t="s">
        <v>1098</v>
      </c>
      <c r="C21698" t="s">
        <v>89</v>
      </c>
      <c r="D21698" t="s">
        <v>15209</v>
      </c>
      <c r="E21698" t="s">
        <v>1113</v>
      </c>
      <c r="F21698" t="s">
        <v>89</v>
      </c>
      <c r="G21698" t="s">
        <v>89</v>
      </c>
      <c r="H21698" t="s">
        <v>93</v>
      </c>
    </row>
    <row r="21699" spans="1:8" x14ac:dyDescent="0.25">
      <c r="A21699" t="s">
        <v>583</v>
      </c>
      <c r="B21699" t="s">
        <v>1112</v>
      </c>
      <c r="C21699" t="s">
        <v>89</v>
      </c>
      <c r="D21699" t="s">
        <v>15206</v>
      </c>
      <c r="E21699" t="s">
        <v>1235</v>
      </c>
      <c r="F21699" t="s">
        <v>89</v>
      </c>
      <c r="G21699" t="s">
        <v>89</v>
      </c>
      <c r="H21699" t="s">
        <v>93</v>
      </c>
    </row>
    <row r="21700" spans="1:8" x14ac:dyDescent="0.25">
      <c r="A21700" t="s">
        <v>583</v>
      </c>
      <c r="B21700" t="s">
        <v>1114</v>
      </c>
      <c r="C21700" t="s">
        <v>89</v>
      </c>
      <c r="D21700" t="s">
        <v>15210</v>
      </c>
      <c r="E21700" t="s">
        <v>1235</v>
      </c>
      <c r="F21700" t="s">
        <v>89</v>
      </c>
      <c r="G21700" t="s">
        <v>89</v>
      </c>
      <c r="H21700" t="s">
        <v>93</v>
      </c>
    </row>
    <row r="21701" spans="1:8" x14ac:dyDescent="0.25">
      <c r="A21701" t="s">
        <v>583</v>
      </c>
      <c r="B21701" t="s">
        <v>1780</v>
      </c>
      <c r="C21701" t="s">
        <v>89</v>
      </c>
      <c r="D21701" t="s">
        <v>15211</v>
      </c>
      <c r="E21701" t="s">
        <v>1238</v>
      </c>
      <c r="F21701" t="s">
        <v>89</v>
      </c>
      <c r="G21701" t="s">
        <v>89</v>
      </c>
      <c r="H21701" t="s">
        <v>93</v>
      </c>
    </row>
    <row r="21702" spans="1:8" x14ac:dyDescent="0.25">
      <c r="A21702" t="s">
        <v>583</v>
      </c>
      <c r="B21702" t="s">
        <v>15212</v>
      </c>
      <c r="C21702" t="s">
        <v>89</v>
      </c>
      <c r="D21702" t="s">
        <v>15213</v>
      </c>
      <c r="E21702" t="s">
        <v>1105</v>
      </c>
      <c r="F21702" t="s">
        <v>89</v>
      </c>
      <c r="G21702" t="s">
        <v>89</v>
      </c>
      <c r="H21702" t="s">
        <v>93</v>
      </c>
    </row>
    <row r="21703" spans="1:8" x14ac:dyDescent="0.25">
      <c r="A21703" t="s">
        <v>583</v>
      </c>
      <c r="B21703" t="s">
        <v>2398</v>
      </c>
      <c r="C21703" t="s">
        <v>89</v>
      </c>
      <c r="D21703" t="s">
        <v>15214</v>
      </c>
      <c r="E21703" t="s">
        <v>1100</v>
      </c>
      <c r="F21703" t="s">
        <v>89</v>
      </c>
      <c r="G21703" t="s">
        <v>89</v>
      </c>
      <c r="H21703" t="s">
        <v>93</v>
      </c>
    </row>
    <row r="21704" spans="1:8" x14ac:dyDescent="0.25">
      <c r="A21704" t="s">
        <v>583</v>
      </c>
      <c r="B21704" t="s">
        <v>1198</v>
      </c>
      <c r="C21704" t="s">
        <v>89</v>
      </c>
      <c r="D21704" t="s">
        <v>89</v>
      </c>
      <c r="E21704" t="s">
        <v>1131</v>
      </c>
      <c r="F21704" t="s">
        <v>89</v>
      </c>
      <c r="G21704" t="s">
        <v>89</v>
      </c>
      <c r="H21704" t="s">
        <v>93</v>
      </c>
    </row>
    <row r="21705" spans="1:8" x14ac:dyDescent="0.25">
      <c r="A21705" t="s">
        <v>583</v>
      </c>
      <c r="B21705" t="s">
        <v>15215</v>
      </c>
      <c r="C21705" t="s">
        <v>89</v>
      </c>
      <c r="D21705" t="s">
        <v>89</v>
      </c>
      <c r="E21705" t="s">
        <v>1131</v>
      </c>
      <c r="F21705" t="s">
        <v>89</v>
      </c>
      <c r="G21705" t="s">
        <v>89</v>
      </c>
      <c r="H21705" t="s">
        <v>93</v>
      </c>
    </row>
    <row r="21706" spans="1:8" x14ac:dyDescent="0.25">
      <c r="A21706" t="s">
        <v>583</v>
      </c>
      <c r="B21706" t="s">
        <v>1200</v>
      </c>
      <c r="C21706" t="s">
        <v>89</v>
      </c>
      <c r="D21706" t="s">
        <v>89</v>
      </c>
      <c r="E21706" t="s">
        <v>1131</v>
      </c>
      <c r="F21706" t="s">
        <v>89</v>
      </c>
      <c r="G21706" t="s">
        <v>89</v>
      </c>
      <c r="H21706" t="s">
        <v>93</v>
      </c>
    </row>
    <row r="21707" spans="1:8" x14ac:dyDescent="0.25">
      <c r="A21707" t="s">
        <v>583</v>
      </c>
      <c r="B21707" t="s">
        <v>1438</v>
      </c>
      <c r="C21707" t="s">
        <v>89</v>
      </c>
      <c r="D21707" t="s">
        <v>89</v>
      </c>
      <c r="E21707" t="s">
        <v>1202</v>
      </c>
      <c r="F21707" t="s">
        <v>89</v>
      </c>
      <c r="G21707" t="s">
        <v>89</v>
      </c>
      <c r="H21707" t="s">
        <v>93</v>
      </c>
    </row>
    <row r="21708" spans="1:8" x14ac:dyDescent="0.25">
      <c r="A21708" t="s">
        <v>583</v>
      </c>
      <c r="B21708" t="s">
        <v>1130</v>
      </c>
      <c r="C21708" t="s">
        <v>89</v>
      </c>
      <c r="D21708" t="s">
        <v>89</v>
      </c>
      <c r="E21708" t="s">
        <v>1133</v>
      </c>
      <c r="F21708" t="s">
        <v>89</v>
      </c>
      <c r="G21708" t="s">
        <v>89</v>
      </c>
      <c r="H21708" t="s">
        <v>93</v>
      </c>
    </row>
    <row r="21709" spans="1:8" x14ac:dyDescent="0.25">
      <c r="A21709" t="s">
        <v>583</v>
      </c>
      <c r="B21709" t="s">
        <v>1132</v>
      </c>
      <c r="C21709" t="s">
        <v>89</v>
      </c>
      <c r="D21709" t="s">
        <v>89</v>
      </c>
      <c r="E21709" t="s">
        <v>1133</v>
      </c>
      <c r="F21709" t="s">
        <v>89</v>
      </c>
      <c r="G21709" t="s">
        <v>89</v>
      </c>
      <c r="H21709" t="s">
        <v>93</v>
      </c>
    </row>
    <row r="21710" spans="1:8" x14ac:dyDescent="0.25">
      <c r="A21710" t="s">
        <v>583</v>
      </c>
      <c r="B21710" t="s">
        <v>5787</v>
      </c>
      <c r="C21710" t="s">
        <v>89</v>
      </c>
      <c r="D21710" t="s">
        <v>89</v>
      </c>
      <c r="E21710" t="s">
        <v>1272</v>
      </c>
      <c r="F21710" t="s">
        <v>89</v>
      </c>
      <c r="G21710" t="s">
        <v>89</v>
      </c>
      <c r="H21710" t="s">
        <v>93</v>
      </c>
    </row>
    <row r="21711" spans="1:8" x14ac:dyDescent="0.25">
      <c r="A21711" t="s">
        <v>583</v>
      </c>
      <c r="B21711" t="s">
        <v>15216</v>
      </c>
      <c r="C21711" t="s">
        <v>89</v>
      </c>
      <c r="D21711" t="s">
        <v>89</v>
      </c>
      <c r="E21711" t="s">
        <v>1272</v>
      </c>
      <c r="F21711" t="s">
        <v>89</v>
      </c>
      <c r="G21711" t="s">
        <v>89</v>
      </c>
      <c r="H21711" t="s">
        <v>93</v>
      </c>
    </row>
    <row r="21712" spans="1:8" x14ac:dyDescent="0.25">
      <c r="A21712" t="s">
        <v>583</v>
      </c>
      <c r="B21712" t="s">
        <v>15217</v>
      </c>
      <c r="C21712" t="s">
        <v>89</v>
      </c>
      <c r="D21712" t="s">
        <v>89</v>
      </c>
      <c r="E21712" t="s">
        <v>1272</v>
      </c>
      <c r="F21712" t="s">
        <v>89</v>
      </c>
      <c r="G21712" t="s">
        <v>89</v>
      </c>
      <c r="H21712" t="s">
        <v>93</v>
      </c>
    </row>
    <row r="21713" spans="1:8" x14ac:dyDescent="0.25">
      <c r="A21713" t="s">
        <v>583</v>
      </c>
      <c r="B21713" t="s">
        <v>1706</v>
      </c>
      <c r="C21713" t="s">
        <v>89</v>
      </c>
      <c r="D21713" t="s">
        <v>15218</v>
      </c>
      <c r="E21713" t="s">
        <v>1100</v>
      </c>
      <c r="F21713" t="s">
        <v>89</v>
      </c>
      <c r="G21713" t="s">
        <v>89</v>
      </c>
      <c r="H21713" t="s">
        <v>93</v>
      </c>
    </row>
    <row r="21714" spans="1:8" x14ac:dyDescent="0.25">
      <c r="A21714" t="s">
        <v>583</v>
      </c>
      <c r="B21714" t="s">
        <v>9020</v>
      </c>
      <c r="C21714" t="s">
        <v>89</v>
      </c>
      <c r="D21714" t="s">
        <v>15219</v>
      </c>
      <c r="E21714" t="s">
        <v>1100</v>
      </c>
      <c r="F21714" t="s">
        <v>89</v>
      </c>
      <c r="G21714" t="s">
        <v>89</v>
      </c>
      <c r="H21714" t="s">
        <v>93</v>
      </c>
    </row>
    <row r="21715" spans="1:8" x14ac:dyDescent="0.25">
      <c r="A21715" t="s">
        <v>583</v>
      </c>
      <c r="B21715" t="s">
        <v>15220</v>
      </c>
      <c r="C21715" t="s">
        <v>89</v>
      </c>
      <c r="D21715" t="s">
        <v>15221</v>
      </c>
      <c r="E21715" t="s">
        <v>1100</v>
      </c>
      <c r="F21715" t="s">
        <v>89</v>
      </c>
      <c r="G21715" t="s">
        <v>89</v>
      </c>
      <c r="H21715" t="s">
        <v>93</v>
      </c>
    </row>
    <row r="21716" spans="1:8" x14ac:dyDescent="0.25">
      <c r="A21716" t="s">
        <v>583</v>
      </c>
      <c r="B21716" t="s">
        <v>15222</v>
      </c>
      <c r="C21716" t="s">
        <v>89</v>
      </c>
      <c r="D21716" t="s">
        <v>15223</v>
      </c>
      <c r="E21716" t="s">
        <v>1238</v>
      </c>
      <c r="F21716" t="s">
        <v>89</v>
      </c>
      <c r="G21716" t="s">
        <v>89</v>
      </c>
      <c r="H21716" t="s">
        <v>93</v>
      </c>
    </row>
    <row r="21717" spans="1:8" x14ac:dyDescent="0.25">
      <c r="A21717" t="s">
        <v>583</v>
      </c>
      <c r="B21717" t="s">
        <v>15224</v>
      </c>
      <c r="C21717" t="s">
        <v>89</v>
      </c>
      <c r="D21717" t="s">
        <v>15225</v>
      </c>
      <c r="E21717" t="s">
        <v>1100</v>
      </c>
      <c r="F21717" t="s">
        <v>89</v>
      </c>
      <c r="G21717" t="s">
        <v>89</v>
      </c>
      <c r="H21717" t="s">
        <v>93</v>
      </c>
    </row>
    <row r="21718" spans="1:8" x14ac:dyDescent="0.25">
      <c r="A21718" t="s">
        <v>583</v>
      </c>
      <c r="B21718" t="s">
        <v>1138</v>
      </c>
      <c r="C21718" t="s">
        <v>89</v>
      </c>
      <c r="D21718" t="s">
        <v>89</v>
      </c>
      <c r="E21718" t="s">
        <v>1139</v>
      </c>
      <c r="F21718" t="s">
        <v>89</v>
      </c>
      <c r="G21718" t="s">
        <v>89</v>
      </c>
      <c r="H21718" t="s">
        <v>93</v>
      </c>
    </row>
    <row r="21719" spans="1:8" x14ac:dyDescent="0.25">
      <c r="A21719" t="s">
        <v>585</v>
      </c>
      <c r="B21719" t="s">
        <v>15226</v>
      </c>
      <c r="C21719" t="s">
        <v>89</v>
      </c>
      <c r="D21719" t="s">
        <v>89</v>
      </c>
      <c r="E21719" t="s">
        <v>1524</v>
      </c>
      <c r="F21719" t="s">
        <v>89</v>
      </c>
      <c r="G21719" t="s">
        <v>89</v>
      </c>
      <c r="H21719" t="s">
        <v>93</v>
      </c>
    </row>
    <row r="21720" spans="1:8" x14ac:dyDescent="0.25">
      <c r="A21720" t="s">
        <v>585</v>
      </c>
      <c r="B21720" t="s">
        <v>15227</v>
      </c>
      <c r="C21720" t="s">
        <v>89</v>
      </c>
      <c r="D21720" t="s">
        <v>89</v>
      </c>
      <c r="E21720" t="s">
        <v>1094</v>
      </c>
      <c r="F21720" t="s">
        <v>89</v>
      </c>
      <c r="G21720" t="s">
        <v>89</v>
      </c>
      <c r="H21720" t="s">
        <v>93</v>
      </c>
    </row>
    <row r="21721" spans="1:8" x14ac:dyDescent="0.25">
      <c r="A21721" t="s">
        <v>585</v>
      </c>
      <c r="B21721" t="s">
        <v>15228</v>
      </c>
      <c r="C21721" t="s">
        <v>89</v>
      </c>
      <c r="D21721" t="s">
        <v>15229</v>
      </c>
      <c r="E21721" t="s">
        <v>1093</v>
      </c>
      <c r="F21721" t="s">
        <v>89</v>
      </c>
      <c r="G21721" t="s">
        <v>89</v>
      </c>
      <c r="H21721" t="s">
        <v>93</v>
      </c>
    </row>
    <row r="21722" spans="1:8" x14ac:dyDescent="0.25">
      <c r="A21722" t="s">
        <v>585</v>
      </c>
      <c r="B21722" t="s">
        <v>15230</v>
      </c>
      <c r="C21722" t="s">
        <v>89</v>
      </c>
      <c r="D21722" t="s">
        <v>89</v>
      </c>
      <c r="E21722" t="s">
        <v>1205</v>
      </c>
      <c r="F21722" t="s">
        <v>89</v>
      </c>
      <c r="G21722" t="s">
        <v>89</v>
      </c>
      <c r="H21722" t="s">
        <v>93</v>
      </c>
    </row>
    <row r="21723" spans="1:8" x14ac:dyDescent="0.25">
      <c r="A21723" t="s">
        <v>585</v>
      </c>
      <c r="B21723" t="s">
        <v>15231</v>
      </c>
      <c r="C21723" t="s">
        <v>89</v>
      </c>
      <c r="D21723" t="s">
        <v>15232</v>
      </c>
      <c r="E21723" t="s">
        <v>1524</v>
      </c>
      <c r="F21723" t="s">
        <v>89</v>
      </c>
      <c r="G21723" t="s">
        <v>89</v>
      </c>
      <c r="H21723" t="s">
        <v>93</v>
      </c>
    </row>
    <row r="21724" spans="1:8" x14ac:dyDescent="0.25">
      <c r="A21724" t="s">
        <v>585</v>
      </c>
      <c r="B21724" t="s">
        <v>15233</v>
      </c>
      <c r="C21724" t="s">
        <v>89</v>
      </c>
      <c r="D21724" t="s">
        <v>89</v>
      </c>
      <c r="E21724" t="s">
        <v>1164</v>
      </c>
      <c r="F21724" t="s">
        <v>89</v>
      </c>
      <c r="G21724" t="s">
        <v>89</v>
      </c>
      <c r="H21724" t="s">
        <v>93</v>
      </c>
    </row>
    <row r="21725" spans="1:8" x14ac:dyDescent="0.25">
      <c r="A21725" t="s">
        <v>585</v>
      </c>
      <c r="B21725" t="s">
        <v>15234</v>
      </c>
      <c r="C21725" t="s">
        <v>89</v>
      </c>
      <c r="D21725" t="s">
        <v>89</v>
      </c>
      <c r="E21725" t="s">
        <v>1094</v>
      </c>
      <c r="F21725" t="s">
        <v>89</v>
      </c>
      <c r="G21725" t="s">
        <v>89</v>
      </c>
      <c r="H21725" t="s">
        <v>93</v>
      </c>
    </row>
    <row r="21726" spans="1:8" x14ac:dyDescent="0.25">
      <c r="A21726" t="s">
        <v>585</v>
      </c>
      <c r="B21726" t="s">
        <v>12427</v>
      </c>
      <c r="C21726" t="s">
        <v>89</v>
      </c>
      <c r="D21726" t="s">
        <v>15235</v>
      </c>
      <c r="E21726" t="s">
        <v>1258</v>
      </c>
      <c r="F21726" t="s">
        <v>89</v>
      </c>
      <c r="G21726" t="s">
        <v>89</v>
      </c>
      <c r="H21726" t="s">
        <v>93</v>
      </c>
    </row>
    <row r="21727" spans="1:8" x14ac:dyDescent="0.25">
      <c r="A21727" t="s">
        <v>585</v>
      </c>
      <c r="B21727" t="s">
        <v>15236</v>
      </c>
      <c r="C21727" t="s">
        <v>89</v>
      </c>
      <c r="D21727" t="s">
        <v>15237</v>
      </c>
      <c r="E21727" t="s">
        <v>1094</v>
      </c>
      <c r="F21727" t="s">
        <v>89</v>
      </c>
      <c r="G21727" t="s">
        <v>89</v>
      </c>
      <c r="H21727" t="s">
        <v>93</v>
      </c>
    </row>
    <row r="21728" spans="1:8" x14ac:dyDescent="0.25">
      <c r="A21728" t="s">
        <v>585</v>
      </c>
      <c r="B21728" t="s">
        <v>15238</v>
      </c>
      <c r="C21728" t="s">
        <v>89</v>
      </c>
      <c r="D21728" t="s">
        <v>15239</v>
      </c>
      <c r="E21728" t="s">
        <v>1524</v>
      </c>
      <c r="F21728" t="s">
        <v>89</v>
      </c>
      <c r="G21728" t="s">
        <v>89</v>
      </c>
      <c r="H21728" t="s">
        <v>93</v>
      </c>
    </row>
    <row r="21729" spans="1:8" x14ac:dyDescent="0.25">
      <c r="A21729" t="s">
        <v>585</v>
      </c>
      <c r="B21729" t="s">
        <v>1122</v>
      </c>
      <c r="C21729" t="s">
        <v>89</v>
      </c>
      <c r="D21729" t="s">
        <v>89</v>
      </c>
      <c r="E21729" t="s">
        <v>1196</v>
      </c>
      <c r="F21729" t="s">
        <v>89</v>
      </c>
      <c r="G21729" t="s">
        <v>89</v>
      </c>
      <c r="H21729" t="s">
        <v>93</v>
      </c>
    </row>
    <row r="21730" spans="1:8" x14ac:dyDescent="0.25">
      <c r="A21730" t="s">
        <v>585</v>
      </c>
      <c r="B21730" t="s">
        <v>1124</v>
      </c>
      <c r="C21730" t="s">
        <v>89</v>
      </c>
      <c r="D21730" t="s">
        <v>89</v>
      </c>
      <c r="E21730" t="s">
        <v>1196</v>
      </c>
      <c r="F21730" t="s">
        <v>89</v>
      </c>
      <c r="G21730" t="s">
        <v>89</v>
      </c>
      <c r="H21730" t="s">
        <v>93</v>
      </c>
    </row>
    <row r="21731" spans="1:8" x14ac:dyDescent="0.25">
      <c r="A21731" t="s">
        <v>585</v>
      </c>
      <c r="B21731" t="s">
        <v>1127</v>
      </c>
      <c r="C21731" t="s">
        <v>89</v>
      </c>
      <c r="D21731" t="s">
        <v>89</v>
      </c>
      <c r="E21731" t="s">
        <v>1196</v>
      </c>
      <c r="F21731" t="s">
        <v>89</v>
      </c>
      <c r="G21731" t="s">
        <v>89</v>
      </c>
      <c r="H21731" t="s">
        <v>93</v>
      </c>
    </row>
    <row r="21732" spans="1:8" x14ac:dyDescent="0.25">
      <c r="A21732" t="s">
        <v>585</v>
      </c>
      <c r="B21732" t="s">
        <v>1126</v>
      </c>
      <c r="C21732" t="s">
        <v>89</v>
      </c>
      <c r="D21732" t="s">
        <v>89</v>
      </c>
      <c r="E21732" t="s">
        <v>1218</v>
      </c>
      <c r="F21732" t="s">
        <v>89</v>
      </c>
      <c r="G21732" t="s">
        <v>89</v>
      </c>
      <c r="H21732" t="s">
        <v>93</v>
      </c>
    </row>
    <row r="21733" spans="1:8" x14ac:dyDescent="0.25">
      <c r="A21733" t="s">
        <v>585</v>
      </c>
      <c r="B21733" t="s">
        <v>1128</v>
      </c>
      <c r="C21733" t="s">
        <v>89</v>
      </c>
      <c r="D21733" t="s">
        <v>89</v>
      </c>
      <c r="E21733" t="s">
        <v>1129</v>
      </c>
      <c r="F21733" t="s">
        <v>89</v>
      </c>
      <c r="G21733" t="s">
        <v>89</v>
      </c>
      <c r="H21733" t="s">
        <v>93</v>
      </c>
    </row>
    <row r="21734" spans="1:8" x14ac:dyDescent="0.25">
      <c r="A21734" t="s">
        <v>585</v>
      </c>
      <c r="B21734" t="s">
        <v>1130</v>
      </c>
      <c r="C21734" t="s">
        <v>89</v>
      </c>
      <c r="D21734" t="s">
        <v>89</v>
      </c>
      <c r="E21734" t="s">
        <v>1131</v>
      </c>
      <c r="F21734" t="s">
        <v>89</v>
      </c>
      <c r="G21734" t="s">
        <v>89</v>
      </c>
      <c r="H21734" t="s">
        <v>93</v>
      </c>
    </row>
    <row r="21735" spans="1:8" x14ac:dyDescent="0.25">
      <c r="A21735" t="s">
        <v>585</v>
      </c>
      <c r="B21735" t="s">
        <v>1132</v>
      </c>
      <c r="C21735" t="s">
        <v>89</v>
      </c>
      <c r="D21735" t="s">
        <v>89</v>
      </c>
      <c r="E21735" t="s">
        <v>1202</v>
      </c>
      <c r="F21735" t="s">
        <v>89</v>
      </c>
      <c r="G21735" t="s">
        <v>89</v>
      </c>
      <c r="H21735" t="s">
        <v>93</v>
      </c>
    </row>
    <row r="21736" spans="1:8" x14ac:dyDescent="0.25">
      <c r="A21736" t="s">
        <v>585</v>
      </c>
      <c r="B21736" t="s">
        <v>1138</v>
      </c>
      <c r="C21736" t="s">
        <v>89</v>
      </c>
      <c r="D21736" t="s">
        <v>89</v>
      </c>
      <c r="E21736" t="s">
        <v>1139</v>
      </c>
      <c r="F21736" t="s">
        <v>89</v>
      </c>
      <c r="G21736" t="s">
        <v>89</v>
      </c>
      <c r="H21736" t="s">
        <v>93</v>
      </c>
    </row>
    <row r="21737" spans="1:8" x14ac:dyDescent="0.25">
      <c r="A21737" t="s">
        <v>586</v>
      </c>
      <c r="B21737" t="s">
        <v>5443</v>
      </c>
      <c r="C21737" t="s">
        <v>89</v>
      </c>
      <c r="D21737" t="s">
        <v>15240</v>
      </c>
      <c r="E21737" t="s">
        <v>1278</v>
      </c>
      <c r="F21737" t="s">
        <v>89</v>
      </c>
      <c r="G21737" t="s">
        <v>89</v>
      </c>
      <c r="H21737" t="s">
        <v>93</v>
      </c>
    </row>
    <row r="21738" spans="1:8" x14ac:dyDescent="0.25">
      <c r="A21738" t="s">
        <v>586</v>
      </c>
      <c r="B21738" t="s">
        <v>1658</v>
      </c>
      <c r="C21738" t="s">
        <v>89</v>
      </c>
      <c r="D21738" t="s">
        <v>15241</v>
      </c>
      <c r="E21738" t="s">
        <v>1100</v>
      </c>
      <c r="F21738" t="s">
        <v>89</v>
      </c>
      <c r="G21738" t="s">
        <v>89</v>
      </c>
      <c r="H21738" t="s">
        <v>93</v>
      </c>
    </row>
    <row r="21739" spans="1:8" x14ac:dyDescent="0.25">
      <c r="A21739" t="s">
        <v>586</v>
      </c>
      <c r="B21739" t="s">
        <v>3280</v>
      </c>
      <c r="C21739" t="s">
        <v>89</v>
      </c>
      <c r="D21739" t="s">
        <v>15242</v>
      </c>
      <c r="E21739" t="s">
        <v>1093</v>
      </c>
      <c r="F21739" t="s">
        <v>89</v>
      </c>
      <c r="G21739" t="s">
        <v>89</v>
      </c>
      <c r="H21739" t="s">
        <v>93</v>
      </c>
    </row>
    <row r="21740" spans="1:8" x14ac:dyDescent="0.25">
      <c r="A21740" t="s">
        <v>586</v>
      </c>
      <c r="B21740" t="s">
        <v>15243</v>
      </c>
      <c r="C21740" t="s">
        <v>89</v>
      </c>
      <c r="D21740" t="s">
        <v>15244</v>
      </c>
      <c r="E21740" t="s">
        <v>1278</v>
      </c>
      <c r="F21740" t="s">
        <v>89</v>
      </c>
      <c r="G21740" t="s">
        <v>89</v>
      </c>
      <c r="H21740" t="s">
        <v>93</v>
      </c>
    </row>
    <row r="21741" spans="1:8" x14ac:dyDescent="0.25">
      <c r="A21741" t="s">
        <v>586</v>
      </c>
      <c r="B21741" t="s">
        <v>2418</v>
      </c>
      <c r="C21741" t="s">
        <v>89</v>
      </c>
      <c r="D21741" t="s">
        <v>89</v>
      </c>
      <c r="E21741" t="s">
        <v>1272</v>
      </c>
      <c r="F21741" t="s">
        <v>89</v>
      </c>
      <c r="G21741" t="s">
        <v>89</v>
      </c>
      <c r="H21741" t="s">
        <v>93</v>
      </c>
    </row>
    <row r="21742" spans="1:8" x14ac:dyDescent="0.25">
      <c r="A21742" t="s">
        <v>586</v>
      </c>
      <c r="B21742" t="s">
        <v>1114</v>
      </c>
      <c r="C21742" t="s">
        <v>89</v>
      </c>
      <c r="D21742" t="s">
        <v>89</v>
      </c>
      <c r="E21742" t="s">
        <v>1135</v>
      </c>
      <c r="F21742" t="s">
        <v>89</v>
      </c>
      <c r="G21742" t="s">
        <v>89</v>
      </c>
      <c r="H21742" t="s">
        <v>93</v>
      </c>
    </row>
    <row r="21743" spans="1:8" x14ac:dyDescent="0.25">
      <c r="A21743" t="s">
        <v>586</v>
      </c>
      <c r="B21743" t="s">
        <v>1112</v>
      </c>
      <c r="C21743" t="s">
        <v>89</v>
      </c>
      <c r="D21743" t="s">
        <v>89</v>
      </c>
      <c r="E21743" t="s">
        <v>1272</v>
      </c>
      <c r="F21743" t="s">
        <v>89</v>
      </c>
      <c r="G21743" t="s">
        <v>89</v>
      </c>
      <c r="H21743" t="s">
        <v>93</v>
      </c>
    </row>
    <row r="21744" spans="1:8" x14ac:dyDescent="0.25">
      <c r="A21744" t="s">
        <v>586</v>
      </c>
      <c r="B21744" t="s">
        <v>15243</v>
      </c>
      <c r="C21744" t="s">
        <v>89</v>
      </c>
      <c r="D21744" t="s">
        <v>15244</v>
      </c>
      <c r="E21744" t="s">
        <v>1278</v>
      </c>
      <c r="F21744" t="s">
        <v>89</v>
      </c>
      <c r="G21744" t="s">
        <v>89</v>
      </c>
      <c r="H21744" t="s">
        <v>93</v>
      </c>
    </row>
    <row r="21745" spans="1:8" x14ac:dyDescent="0.25">
      <c r="A21745" t="s">
        <v>586</v>
      </c>
      <c r="B21745" t="s">
        <v>2418</v>
      </c>
      <c r="C21745" t="s">
        <v>89</v>
      </c>
      <c r="D21745" t="s">
        <v>89</v>
      </c>
      <c r="E21745" t="s">
        <v>1272</v>
      </c>
      <c r="F21745" t="s">
        <v>89</v>
      </c>
      <c r="G21745" t="s">
        <v>89</v>
      </c>
      <c r="H21745" t="s">
        <v>93</v>
      </c>
    </row>
    <row r="21746" spans="1:8" x14ac:dyDescent="0.25">
      <c r="A21746" t="s">
        <v>586</v>
      </c>
      <c r="B21746" t="s">
        <v>1658</v>
      </c>
      <c r="C21746" t="s">
        <v>89</v>
      </c>
      <c r="D21746" t="s">
        <v>15241</v>
      </c>
      <c r="E21746" t="s">
        <v>1100</v>
      </c>
      <c r="F21746" t="s">
        <v>89</v>
      </c>
      <c r="G21746" t="s">
        <v>89</v>
      </c>
      <c r="H21746" t="s">
        <v>93</v>
      </c>
    </row>
    <row r="21747" spans="1:8" x14ac:dyDescent="0.25">
      <c r="A21747" t="s">
        <v>586</v>
      </c>
      <c r="B21747" t="s">
        <v>3280</v>
      </c>
      <c r="C21747" t="s">
        <v>89</v>
      </c>
      <c r="D21747" t="s">
        <v>15242</v>
      </c>
      <c r="E21747" t="s">
        <v>1093</v>
      </c>
      <c r="F21747" t="s">
        <v>89</v>
      </c>
      <c r="G21747" t="s">
        <v>89</v>
      </c>
      <c r="H21747" t="s">
        <v>93</v>
      </c>
    </row>
    <row r="21748" spans="1:8" x14ac:dyDescent="0.25">
      <c r="A21748" t="s">
        <v>586</v>
      </c>
      <c r="B21748" t="s">
        <v>5443</v>
      </c>
      <c r="C21748" t="s">
        <v>89</v>
      </c>
      <c r="D21748" t="s">
        <v>15240</v>
      </c>
      <c r="E21748" t="s">
        <v>1278</v>
      </c>
      <c r="F21748" t="s">
        <v>89</v>
      </c>
      <c r="G21748" t="s">
        <v>89</v>
      </c>
      <c r="H21748" t="s">
        <v>93</v>
      </c>
    </row>
    <row r="21749" spans="1:8" x14ac:dyDescent="0.25">
      <c r="A21749" t="s">
        <v>586</v>
      </c>
      <c r="B21749" t="s">
        <v>1197</v>
      </c>
      <c r="C21749" t="s">
        <v>89</v>
      </c>
      <c r="D21749" t="s">
        <v>89</v>
      </c>
      <c r="E21749" t="s">
        <v>1335</v>
      </c>
      <c r="F21749" t="s">
        <v>89</v>
      </c>
      <c r="G21749" t="s">
        <v>89</v>
      </c>
      <c r="H21749" t="s">
        <v>93</v>
      </c>
    </row>
    <row r="21750" spans="1:8" x14ac:dyDescent="0.25">
      <c r="A21750" t="s">
        <v>586</v>
      </c>
      <c r="B21750" t="s">
        <v>1122</v>
      </c>
      <c r="C21750" t="s">
        <v>89</v>
      </c>
      <c r="D21750" t="s">
        <v>89</v>
      </c>
      <c r="E21750" t="s">
        <v>1218</v>
      </c>
      <c r="F21750" t="s">
        <v>89</v>
      </c>
      <c r="G21750" t="s">
        <v>89</v>
      </c>
      <c r="H21750" t="s">
        <v>93</v>
      </c>
    </row>
    <row r="21751" spans="1:8" x14ac:dyDescent="0.25">
      <c r="A21751" t="s">
        <v>586</v>
      </c>
      <c r="B21751" t="s">
        <v>1124</v>
      </c>
      <c r="C21751" t="s">
        <v>89</v>
      </c>
      <c r="D21751" t="s">
        <v>89</v>
      </c>
      <c r="E21751" t="s">
        <v>1218</v>
      </c>
      <c r="F21751" t="s">
        <v>89</v>
      </c>
      <c r="G21751" t="s">
        <v>89</v>
      </c>
      <c r="H21751" t="s">
        <v>93</v>
      </c>
    </row>
    <row r="21752" spans="1:8" x14ac:dyDescent="0.25">
      <c r="A21752" t="s">
        <v>586</v>
      </c>
      <c r="B21752" t="s">
        <v>1125</v>
      </c>
      <c r="C21752" t="s">
        <v>89</v>
      </c>
      <c r="D21752" t="s">
        <v>89</v>
      </c>
      <c r="E21752" t="s">
        <v>1218</v>
      </c>
      <c r="F21752" t="s">
        <v>89</v>
      </c>
      <c r="G21752" t="s">
        <v>89</v>
      </c>
      <c r="H21752" t="s">
        <v>93</v>
      </c>
    </row>
    <row r="21753" spans="1:8" x14ac:dyDescent="0.25">
      <c r="A21753" t="s">
        <v>586</v>
      </c>
      <c r="B21753" t="s">
        <v>1127</v>
      </c>
      <c r="C21753" t="s">
        <v>89</v>
      </c>
      <c r="D21753" t="s">
        <v>89</v>
      </c>
      <c r="E21753" t="s">
        <v>1218</v>
      </c>
      <c r="F21753" t="s">
        <v>89</v>
      </c>
      <c r="G21753" t="s">
        <v>89</v>
      </c>
      <c r="H21753" t="s">
        <v>93</v>
      </c>
    </row>
    <row r="21754" spans="1:8" x14ac:dyDescent="0.25">
      <c r="A21754" t="s">
        <v>586</v>
      </c>
      <c r="B21754" t="s">
        <v>1200</v>
      </c>
      <c r="C21754" t="s">
        <v>89</v>
      </c>
      <c r="D21754" t="s">
        <v>89</v>
      </c>
      <c r="E21754" t="s">
        <v>1131</v>
      </c>
      <c r="F21754" t="s">
        <v>89</v>
      </c>
      <c r="G21754" t="s">
        <v>89</v>
      </c>
      <c r="H21754" t="s">
        <v>93</v>
      </c>
    </row>
    <row r="21755" spans="1:8" x14ac:dyDescent="0.25">
      <c r="A21755" t="s">
        <v>586</v>
      </c>
      <c r="B21755" t="s">
        <v>2138</v>
      </c>
      <c r="C21755" t="s">
        <v>89</v>
      </c>
      <c r="D21755" t="s">
        <v>89</v>
      </c>
      <c r="E21755" t="s">
        <v>1133</v>
      </c>
      <c r="F21755" t="s">
        <v>89</v>
      </c>
      <c r="G21755" t="s">
        <v>89</v>
      </c>
      <c r="H21755" t="s">
        <v>93</v>
      </c>
    </row>
    <row r="21756" spans="1:8" x14ac:dyDescent="0.25">
      <c r="A21756" t="s">
        <v>586</v>
      </c>
      <c r="B21756" t="s">
        <v>15245</v>
      </c>
      <c r="C21756" t="s">
        <v>89</v>
      </c>
      <c r="D21756" t="s">
        <v>89</v>
      </c>
      <c r="E21756" t="s">
        <v>1272</v>
      </c>
      <c r="F21756" t="s">
        <v>89</v>
      </c>
      <c r="G21756" t="s">
        <v>89</v>
      </c>
      <c r="H21756" t="s">
        <v>93</v>
      </c>
    </row>
    <row r="21757" spans="1:8" x14ac:dyDescent="0.25">
      <c r="A21757" t="s">
        <v>586</v>
      </c>
      <c r="B21757" t="s">
        <v>1138</v>
      </c>
      <c r="C21757" t="s">
        <v>89</v>
      </c>
      <c r="D21757" t="s">
        <v>89</v>
      </c>
      <c r="E21757" t="s">
        <v>1139</v>
      </c>
      <c r="F21757" t="s">
        <v>89</v>
      </c>
      <c r="G21757" t="s">
        <v>89</v>
      </c>
      <c r="H21757" t="s">
        <v>93</v>
      </c>
    </row>
    <row r="21758" spans="1:8" x14ac:dyDescent="0.25">
      <c r="A21758" t="s">
        <v>587</v>
      </c>
      <c r="B21758" t="s">
        <v>15246</v>
      </c>
      <c r="C21758" t="s">
        <v>89</v>
      </c>
      <c r="D21758" t="s">
        <v>15247</v>
      </c>
      <c r="E21758" t="s">
        <v>1355</v>
      </c>
      <c r="F21758" t="s">
        <v>89</v>
      </c>
      <c r="G21758" t="s">
        <v>89</v>
      </c>
      <c r="H21758" t="s">
        <v>93</v>
      </c>
    </row>
    <row r="21759" spans="1:8" x14ac:dyDescent="0.25">
      <c r="A21759" t="s">
        <v>587</v>
      </c>
      <c r="B21759" t="s">
        <v>1001</v>
      </c>
      <c r="C21759" t="s">
        <v>89</v>
      </c>
      <c r="D21759" t="s">
        <v>15247</v>
      </c>
      <c r="E21759" t="s">
        <v>1148</v>
      </c>
      <c r="F21759" t="s">
        <v>89</v>
      </c>
      <c r="G21759" t="s">
        <v>89</v>
      </c>
      <c r="H21759" t="s">
        <v>93</v>
      </c>
    </row>
    <row r="21760" spans="1:8" x14ac:dyDescent="0.25">
      <c r="A21760" t="s">
        <v>587</v>
      </c>
      <c r="B21760" t="s">
        <v>15248</v>
      </c>
      <c r="C21760" t="s">
        <v>89</v>
      </c>
      <c r="D21760" t="s">
        <v>15249</v>
      </c>
      <c r="E21760" t="s">
        <v>1207</v>
      </c>
      <c r="F21760" t="s">
        <v>89</v>
      </c>
      <c r="G21760" t="s">
        <v>89</v>
      </c>
      <c r="H21760" t="s">
        <v>93</v>
      </c>
    </row>
    <row r="21761" spans="1:8" x14ac:dyDescent="0.25">
      <c r="A21761" t="s">
        <v>587</v>
      </c>
      <c r="B21761" t="s">
        <v>15250</v>
      </c>
      <c r="C21761" t="s">
        <v>89</v>
      </c>
      <c r="D21761" t="s">
        <v>15251</v>
      </c>
      <c r="E21761" t="s">
        <v>1207</v>
      </c>
      <c r="F21761" t="s">
        <v>89</v>
      </c>
      <c r="G21761" t="s">
        <v>89</v>
      </c>
      <c r="H21761" t="s">
        <v>93</v>
      </c>
    </row>
    <row r="21762" spans="1:8" x14ac:dyDescent="0.25">
      <c r="A21762" t="s">
        <v>587</v>
      </c>
      <c r="B21762" t="s">
        <v>15252</v>
      </c>
      <c r="C21762" t="s">
        <v>89</v>
      </c>
      <c r="D21762" t="s">
        <v>15253</v>
      </c>
      <c r="E21762" t="s">
        <v>1349</v>
      </c>
      <c r="F21762" t="s">
        <v>89</v>
      </c>
      <c r="G21762" t="s">
        <v>89</v>
      </c>
      <c r="H21762" t="s">
        <v>93</v>
      </c>
    </row>
    <row r="21763" spans="1:8" x14ac:dyDescent="0.25">
      <c r="A21763" t="s">
        <v>587</v>
      </c>
      <c r="B21763" t="s">
        <v>1001</v>
      </c>
      <c r="C21763" t="s">
        <v>89</v>
      </c>
      <c r="D21763" t="s">
        <v>15247</v>
      </c>
      <c r="E21763" t="s">
        <v>1148</v>
      </c>
      <c r="F21763" t="s">
        <v>89</v>
      </c>
      <c r="G21763" t="s">
        <v>89</v>
      </c>
      <c r="H21763" t="s">
        <v>93</v>
      </c>
    </row>
    <row r="21764" spans="1:8" x14ac:dyDescent="0.25">
      <c r="A21764" t="s">
        <v>587</v>
      </c>
      <c r="B21764" t="s">
        <v>15246</v>
      </c>
      <c r="C21764" t="s">
        <v>89</v>
      </c>
      <c r="D21764" t="s">
        <v>15247</v>
      </c>
      <c r="E21764" t="s">
        <v>1355</v>
      </c>
      <c r="F21764" t="s">
        <v>89</v>
      </c>
      <c r="G21764" t="s">
        <v>89</v>
      </c>
      <c r="H21764" t="s">
        <v>93</v>
      </c>
    </row>
    <row r="21765" spans="1:8" x14ac:dyDescent="0.25">
      <c r="A21765" t="s">
        <v>587</v>
      </c>
      <c r="B21765" t="s">
        <v>15254</v>
      </c>
      <c r="C21765" t="s">
        <v>89</v>
      </c>
      <c r="D21765" t="s">
        <v>15249</v>
      </c>
      <c r="E21765" t="s">
        <v>2837</v>
      </c>
      <c r="F21765" t="s">
        <v>89</v>
      </c>
      <c r="G21765" t="s">
        <v>89</v>
      </c>
      <c r="H21765" t="s">
        <v>93</v>
      </c>
    </row>
    <row r="21766" spans="1:8" x14ac:dyDescent="0.25">
      <c r="A21766" t="s">
        <v>587</v>
      </c>
      <c r="B21766" t="s">
        <v>15248</v>
      </c>
      <c r="C21766" t="s">
        <v>89</v>
      </c>
      <c r="D21766" t="s">
        <v>15249</v>
      </c>
      <c r="E21766" t="s">
        <v>1207</v>
      </c>
      <c r="F21766" t="s">
        <v>89</v>
      </c>
      <c r="G21766" t="s">
        <v>89</v>
      </c>
      <c r="H21766" t="s">
        <v>93</v>
      </c>
    </row>
    <row r="21767" spans="1:8" x14ac:dyDescent="0.25">
      <c r="A21767" t="s">
        <v>587</v>
      </c>
      <c r="B21767" t="s">
        <v>15255</v>
      </c>
      <c r="C21767" t="s">
        <v>89</v>
      </c>
      <c r="D21767" t="s">
        <v>15256</v>
      </c>
      <c r="E21767" t="s">
        <v>1496</v>
      </c>
      <c r="F21767" t="s">
        <v>89</v>
      </c>
      <c r="G21767" t="s">
        <v>89</v>
      </c>
      <c r="H21767" t="s">
        <v>93</v>
      </c>
    </row>
    <row r="21768" spans="1:8" x14ac:dyDescent="0.25">
      <c r="A21768" t="s">
        <v>587</v>
      </c>
      <c r="B21768" t="s">
        <v>15257</v>
      </c>
      <c r="C21768" t="s">
        <v>89</v>
      </c>
      <c r="D21768" t="s">
        <v>15256</v>
      </c>
      <c r="E21768" t="s">
        <v>1349</v>
      </c>
      <c r="F21768" t="s">
        <v>89</v>
      </c>
      <c r="G21768" t="s">
        <v>89</v>
      </c>
      <c r="H21768" t="s">
        <v>93</v>
      </c>
    </row>
    <row r="21769" spans="1:8" x14ac:dyDescent="0.25">
      <c r="A21769" t="s">
        <v>587</v>
      </c>
      <c r="B21769" t="s">
        <v>15250</v>
      </c>
      <c r="C21769" t="s">
        <v>89</v>
      </c>
      <c r="D21769" t="s">
        <v>15251</v>
      </c>
      <c r="E21769" t="s">
        <v>1207</v>
      </c>
      <c r="F21769" t="s">
        <v>89</v>
      </c>
      <c r="G21769" t="s">
        <v>89</v>
      </c>
      <c r="H21769" t="s">
        <v>93</v>
      </c>
    </row>
    <row r="21770" spans="1:8" x14ac:dyDescent="0.25">
      <c r="A21770" t="s">
        <v>587</v>
      </c>
      <c r="B21770" t="s">
        <v>15258</v>
      </c>
      <c r="C21770" t="s">
        <v>89</v>
      </c>
      <c r="D21770" t="s">
        <v>15251</v>
      </c>
      <c r="E21770" t="s">
        <v>1102</v>
      </c>
      <c r="F21770" t="s">
        <v>89</v>
      </c>
      <c r="G21770" t="s">
        <v>89</v>
      </c>
      <c r="H21770" t="s">
        <v>93</v>
      </c>
    </row>
    <row r="21771" spans="1:8" x14ac:dyDescent="0.25">
      <c r="A21771" t="s">
        <v>587</v>
      </c>
      <c r="B21771" t="s">
        <v>15259</v>
      </c>
      <c r="C21771" t="s">
        <v>89</v>
      </c>
      <c r="D21771" t="s">
        <v>15260</v>
      </c>
      <c r="E21771" t="s">
        <v>1207</v>
      </c>
      <c r="F21771" t="s">
        <v>89</v>
      </c>
      <c r="G21771" t="s">
        <v>89</v>
      </c>
      <c r="H21771" t="s">
        <v>93</v>
      </c>
    </row>
    <row r="21772" spans="1:8" x14ac:dyDescent="0.25">
      <c r="A21772" t="s">
        <v>587</v>
      </c>
      <c r="B21772" t="s">
        <v>15261</v>
      </c>
      <c r="C21772" t="s">
        <v>89</v>
      </c>
      <c r="D21772" t="s">
        <v>15260</v>
      </c>
      <c r="E21772" t="s">
        <v>1102</v>
      </c>
      <c r="F21772" t="s">
        <v>89</v>
      </c>
      <c r="G21772" t="s">
        <v>89</v>
      </c>
      <c r="H21772" t="s">
        <v>93</v>
      </c>
    </row>
    <row r="21773" spans="1:8" x14ac:dyDescent="0.25">
      <c r="A21773" t="s">
        <v>587</v>
      </c>
      <c r="B21773" t="s">
        <v>15262</v>
      </c>
      <c r="C21773" t="s">
        <v>89</v>
      </c>
      <c r="D21773" t="s">
        <v>15253</v>
      </c>
      <c r="E21773" t="s">
        <v>1496</v>
      </c>
      <c r="F21773" t="s">
        <v>89</v>
      </c>
      <c r="G21773" t="s">
        <v>89</v>
      </c>
      <c r="H21773" t="s">
        <v>93</v>
      </c>
    </row>
    <row r="21774" spans="1:8" x14ac:dyDescent="0.25">
      <c r="A21774" t="s">
        <v>587</v>
      </c>
      <c r="B21774" t="s">
        <v>15252</v>
      </c>
      <c r="C21774" t="s">
        <v>89</v>
      </c>
      <c r="D21774" t="s">
        <v>15253</v>
      </c>
      <c r="E21774" t="s">
        <v>1349</v>
      </c>
      <c r="F21774" t="s">
        <v>89</v>
      </c>
      <c r="G21774" t="s">
        <v>89</v>
      </c>
      <c r="H21774" t="s">
        <v>93</v>
      </c>
    </row>
    <row r="21775" spans="1:8" x14ac:dyDescent="0.25">
      <c r="A21775" t="s">
        <v>587</v>
      </c>
      <c r="B21775" t="s">
        <v>15263</v>
      </c>
      <c r="C21775" t="s">
        <v>89</v>
      </c>
      <c r="D21775" t="s">
        <v>15247</v>
      </c>
      <c r="E21775" t="s">
        <v>1148</v>
      </c>
      <c r="F21775" t="s">
        <v>89</v>
      </c>
      <c r="G21775" t="s">
        <v>89</v>
      </c>
      <c r="H21775" t="s">
        <v>93</v>
      </c>
    </row>
    <row r="21776" spans="1:8" x14ac:dyDescent="0.25">
      <c r="A21776" t="s">
        <v>587</v>
      </c>
      <c r="B21776" t="s">
        <v>1122</v>
      </c>
      <c r="C21776" t="s">
        <v>89</v>
      </c>
      <c r="D21776" t="s">
        <v>89</v>
      </c>
      <c r="E21776" t="s">
        <v>1196</v>
      </c>
      <c r="F21776" t="s">
        <v>89</v>
      </c>
      <c r="G21776" t="s">
        <v>89</v>
      </c>
      <c r="H21776" t="s">
        <v>93</v>
      </c>
    </row>
    <row r="21777" spans="1:8" x14ac:dyDescent="0.25">
      <c r="A21777" t="s">
        <v>587</v>
      </c>
      <c r="B21777" t="s">
        <v>1124</v>
      </c>
      <c r="C21777" t="s">
        <v>89</v>
      </c>
      <c r="D21777" t="s">
        <v>89</v>
      </c>
      <c r="E21777" t="s">
        <v>1196</v>
      </c>
      <c r="F21777" t="s">
        <v>89</v>
      </c>
      <c r="G21777" t="s">
        <v>89</v>
      </c>
      <c r="H21777" t="s">
        <v>93</v>
      </c>
    </row>
    <row r="21778" spans="1:8" x14ac:dyDescent="0.25">
      <c r="A21778" t="s">
        <v>587</v>
      </c>
      <c r="B21778" t="s">
        <v>1126</v>
      </c>
      <c r="C21778" t="s">
        <v>89</v>
      </c>
      <c r="D21778" t="s">
        <v>89</v>
      </c>
      <c r="E21778" t="s">
        <v>1196</v>
      </c>
      <c r="F21778" t="s">
        <v>89</v>
      </c>
      <c r="G21778" t="s">
        <v>89</v>
      </c>
      <c r="H21778" t="s">
        <v>93</v>
      </c>
    </row>
    <row r="21779" spans="1:8" x14ac:dyDescent="0.25">
      <c r="A21779" t="s">
        <v>587</v>
      </c>
      <c r="B21779" t="s">
        <v>1125</v>
      </c>
      <c r="C21779" t="s">
        <v>89</v>
      </c>
      <c r="D21779" t="s">
        <v>89</v>
      </c>
      <c r="E21779" t="s">
        <v>1196</v>
      </c>
      <c r="F21779" t="s">
        <v>89</v>
      </c>
      <c r="G21779" t="s">
        <v>89</v>
      </c>
      <c r="H21779" t="s">
        <v>93</v>
      </c>
    </row>
    <row r="21780" spans="1:8" x14ac:dyDescent="0.25">
      <c r="A21780" t="s">
        <v>587</v>
      </c>
      <c r="B21780" t="s">
        <v>1127</v>
      </c>
      <c r="C21780" t="s">
        <v>89</v>
      </c>
      <c r="D21780" t="s">
        <v>89</v>
      </c>
      <c r="E21780" t="s">
        <v>1196</v>
      </c>
      <c r="F21780" t="s">
        <v>89</v>
      </c>
      <c r="G21780" t="s">
        <v>89</v>
      </c>
      <c r="H21780" t="s">
        <v>93</v>
      </c>
    </row>
    <row r="21781" spans="1:8" x14ac:dyDescent="0.25">
      <c r="A21781" t="s">
        <v>587</v>
      </c>
      <c r="B21781" t="s">
        <v>1128</v>
      </c>
      <c r="C21781" t="s">
        <v>89</v>
      </c>
      <c r="D21781" t="s">
        <v>89</v>
      </c>
      <c r="E21781" t="s">
        <v>1218</v>
      </c>
      <c r="F21781" t="s">
        <v>89</v>
      </c>
      <c r="G21781" t="s">
        <v>89</v>
      </c>
      <c r="H21781" t="s">
        <v>93</v>
      </c>
    </row>
    <row r="21782" spans="1:8" x14ac:dyDescent="0.25">
      <c r="A21782" t="s">
        <v>587</v>
      </c>
      <c r="B21782" t="s">
        <v>1130</v>
      </c>
      <c r="C21782" t="s">
        <v>89</v>
      </c>
      <c r="D21782" t="s">
        <v>89</v>
      </c>
      <c r="E21782" t="s">
        <v>1129</v>
      </c>
      <c r="F21782" t="s">
        <v>89</v>
      </c>
      <c r="G21782" t="s">
        <v>89</v>
      </c>
      <c r="H21782" t="s">
        <v>93</v>
      </c>
    </row>
    <row r="21783" spans="1:8" x14ac:dyDescent="0.25">
      <c r="A21783" t="s">
        <v>587</v>
      </c>
      <c r="B21783" t="s">
        <v>2427</v>
      </c>
      <c r="C21783" t="s">
        <v>89</v>
      </c>
      <c r="D21783" t="s">
        <v>89</v>
      </c>
      <c r="E21783" t="s">
        <v>1131</v>
      </c>
      <c r="F21783" t="s">
        <v>89</v>
      </c>
      <c r="G21783" t="s">
        <v>89</v>
      </c>
      <c r="H21783" t="s">
        <v>93</v>
      </c>
    </row>
    <row r="21784" spans="1:8" x14ac:dyDescent="0.25">
      <c r="A21784" t="s">
        <v>587</v>
      </c>
      <c r="B21784" t="s">
        <v>15245</v>
      </c>
      <c r="C21784" t="s">
        <v>89</v>
      </c>
      <c r="D21784" t="s">
        <v>89</v>
      </c>
      <c r="E21784" t="s">
        <v>1100</v>
      </c>
      <c r="F21784" t="s">
        <v>89</v>
      </c>
      <c r="G21784" t="s">
        <v>89</v>
      </c>
      <c r="H21784" t="s">
        <v>93</v>
      </c>
    </row>
    <row r="21785" spans="1:8" x14ac:dyDescent="0.25">
      <c r="A21785" t="s">
        <v>587</v>
      </c>
      <c r="B21785" t="s">
        <v>9020</v>
      </c>
      <c r="C21785" t="s">
        <v>89</v>
      </c>
      <c r="D21785" t="s">
        <v>89</v>
      </c>
      <c r="E21785" t="s">
        <v>1100</v>
      </c>
      <c r="F21785" t="s">
        <v>89</v>
      </c>
      <c r="G21785" t="s">
        <v>89</v>
      </c>
      <c r="H21785" t="s">
        <v>93</v>
      </c>
    </row>
    <row r="21786" spans="1:8" x14ac:dyDescent="0.25">
      <c r="A21786" t="s">
        <v>587</v>
      </c>
      <c r="B21786" t="s">
        <v>15264</v>
      </c>
      <c r="C21786" t="s">
        <v>89</v>
      </c>
      <c r="D21786" t="s">
        <v>89</v>
      </c>
      <c r="E21786" t="s">
        <v>1218</v>
      </c>
      <c r="F21786" t="s">
        <v>89</v>
      </c>
      <c r="G21786" t="s">
        <v>89</v>
      </c>
      <c r="H21786" t="s">
        <v>93</v>
      </c>
    </row>
    <row r="21787" spans="1:8" x14ac:dyDescent="0.25">
      <c r="A21787" t="s">
        <v>587</v>
      </c>
      <c r="B21787" t="s">
        <v>1138</v>
      </c>
      <c r="C21787" t="s">
        <v>89</v>
      </c>
      <c r="D21787" t="s">
        <v>89</v>
      </c>
      <c r="E21787" t="s">
        <v>1139</v>
      </c>
      <c r="F21787" t="s">
        <v>89</v>
      </c>
      <c r="G21787" t="s">
        <v>89</v>
      </c>
      <c r="H21787" t="s">
        <v>93</v>
      </c>
    </row>
    <row r="21788" spans="1:8" x14ac:dyDescent="0.25">
      <c r="A21788" t="s">
        <v>588</v>
      </c>
      <c r="B21788" t="s">
        <v>535</v>
      </c>
      <c r="C21788" t="s">
        <v>89</v>
      </c>
      <c r="D21788" t="s">
        <v>1092</v>
      </c>
      <c r="E21788" t="s">
        <v>1093</v>
      </c>
      <c r="F21788" t="s">
        <v>89</v>
      </c>
      <c r="G21788" t="s">
        <v>89</v>
      </c>
      <c r="H21788" t="s">
        <v>93</v>
      </c>
    </row>
    <row r="21789" spans="1:8" x14ac:dyDescent="0.25">
      <c r="A21789" t="s">
        <v>588</v>
      </c>
      <c r="B21789" t="s">
        <v>15265</v>
      </c>
      <c r="C21789" t="s">
        <v>89</v>
      </c>
      <c r="D21789" t="s">
        <v>15266</v>
      </c>
      <c r="E21789" t="s">
        <v>3601</v>
      </c>
      <c r="F21789" t="s">
        <v>89</v>
      </c>
      <c r="G21789" t="s">
        <v>89</v>
      </c>
      <c r="H21789" t="s">
        <v>93</v>
      </c>
    </row>
    <row r="21790" spans="1:8" x14ac:dyDescent="0.25">
      <c r="A21790" t="s">
        <v>588</v>
      </c>
      <c r="B21790" t="s">
        <v>15267</v>
      </c>
      <c r="C21790" t="s">
        <v>89</v>
      </c>
      <c r="D21790" t="s">
        <v>15268</v>
      </c>
      <c r="E21790" t="s">
        <v>1265</v>
      </c>
      <c r="F21790" t="s">
        <v>89</v>
      </c>
      <c r="G21790" t="s">
        <v>89</v>
      </c>
      <c r="H21790" t="s">
        <v>93</v>
      </c>
    </row>
    <row r="21791" spans="1:8" x14ac:dyDescent="0.25">
      <c r="A21791" t="s">
        <v>588</v>
      </c>
      <c r="B21791" t="s">
        <v>15269</v>
      </c>
      <c r="C21791" t="s">
        <v>89</v>
      </c>
      <c r="D21791" t="s">
        <v>15270</v>
      </c>
      <c r="E21791" t="s">
        <v>1094</v>
      </c>
      <c r="F21791" t="s">
        <v>89</v>
      </c>
      <c r="G21791" t="s">
        <v>89</v>
      </c>
      <c r="H21791" t="s">
        <v>93</v>
      </c>
    </row>
    <row r="21792" spans="1:8" x14ac:dyDescent="0.25">
      <c r="A21792" t="s">
        <v>588</v>
      </c>
      <c r="B21792" t="s">
        <v>15271</v>
      </c>
      <c r="C21792" t="s">
        <v>89</v>
      </c>
      <c r="D21792" t="s">
        <v>15272</v>
      </c>
      <c r="E21792" t="s">
        <v>1093</v>
      </c>
      <c r="F21792" t="s">
        <v>89</v>
      </c>
      <c r="G21792" t="s">
        <v>89</v>
      </c>
      <c r="H21792" t="s">
        <v>93</v>
      </c>
    </row>
    <row r="21793" spans="1:8" x14ac:dyDescent="0.25">
      <c r="A21793" t="s">
        <v>588</v>
      </c>
      <c r="B21793" t="s">
        <v>15265</v>
      </c>
      <c r="C21793" t="s">
        <v>89</v>
      </c>
      <c r="D21793" t="s">
        <v>15266</v>
      </c>
      <c r="E21793" t="s">
        <v>3601</v>
      </c>
      <c r="F21793" t="s">
        <v>89</v>
      </c>
      <c r="G21793" t="s">
        <v>89</v>
      </c>
      <c r="H21793" t="s">
        <v>93</v>
      </c>
    </row>
    <row r="21794" spans="1:8" x14ac:dyDescent="0.25">
      <c r="A21794" t="s">
        <v>588</v>
      </c>
      <c r="B21794" t="s">
        <v>535</v>
      </c>
      <c r="C21794" t="s">
        <v>89</v>
      </c>
      <c r="D21794" t="s">
        <v>1092</v>
      </c>
      <c r="E21794" t="s">
        <v>1093</v>
      </c>
      <c r="F21794" t="s">
        <v>89</v>
      </c>
      <c r="G21794" t="s">
        <v>89</v>
      </c>
      <c r="H21794" t="s">
        <v>93</v>
      </c>
    </row>
    <row r="21795" spans="1:8" x14ac:dyDescent="0.25">
      <c r="A21795" t="s">
        <v>588</v>
      </c>
      <c r="B21795" t="s">
        <v>15269</v>
      </c>
      <c r="C21795" t="s">
        <v>89</v>
      </c>
      <c r="D21795" t="s">
        <v>15270</v>
      </c>
      <c r="E21795" t="s">
        <v>1094</v>
      </c>
      <c r="F21795" t="s">
        <v>89</v>
      </c>
      <c r="G21795" t="s">
        <v>89</v>
      </c>
      <c r="H21795" t="s">
        <v>93</v>
      </c>
    </row>
    <row r="21796" spans="1:8" x14ac:dyDescent="0.25">
      <c r="A21796" t="s">
        <v>588</v>
      </c>
      <c r="B21796" t="s">
        <v>15273</v>
      </c>
      <c r="C21796" t="s">
        <v>89</v>
      </c>
      <c r="D21796" t="s">
        <v>15272</v>
      </c>
      <c r="E21796" t="s">
        <v>1265</v>
      </c>
      <c r="F21796" t="s">
        <v>89</v>
      </c>
      <c r="G21796" t="s">
        <v>89</v>
      </c>
      <c r="H21796" t="s">
        <v>93</v>
      </c>
    </row>
    <row r="21797" spans="1:8" x14ac:dyDescent="0.25">
      <c r="A21797" t="s">
        <v>588</v>
      </c>
      <c r="B21797" t="s">
        <v>15274</v>
      </c>
      <c r="C21797" t="s">
        <v>89</v>
      </c>
      <c r="D21797" t="s">
        <v>15275</v>
      </c>
      <c r="E21797" t="s">
        <v>1121</v>
      </c>
      <c r="F21797" t="s">
        <v>89</v>
      </c>
      <c r="G21797" t="s">
        <v>89</v>
      </c>
      <c r="H21797" t="s">
        <v>93</v>
      </c>
    </row>
    <row r="21798" spans="1:8" x14ac:dyDescent="0.25">
      <c r="A21798" t="s">
        <v>588</v>
      </c>
      <c r="B21798" t="s">
        <v>15276</v>
      </c>
      <c r="C21798" t="s">
        <v>89</v>
      </c>
      <c r="D21798" t="s">
        <v>1092</v>
      </c>
      <c r="E21798" t="s">
        <v>1093</v>
      </c>
      <c r="F21798" t="s">
        <v>89</v>
      </c>
      <c r="G21798" t="s">
        <v>89</v>
      </c>
      <c r="H21798" t="s">
        <v>93</v>
      </c>
    </row>
    <row r="21799" spans="1:8" x14ac:dyDescent="0.25">
      <c r="A21799" t="s">
        <v>588</v>
      </c>
      <c r="B21799" t="s">
        <v>2450</v>
      </c>
      <c r="C21799" t="s">
        <v>89</v>
      </c>
      <c r="D21799" t="s">
        <v>1092</v>
      </c>
      <c r="E21799" t="s">
        <v>1153</v>
      </c>
      <c r="F21799" t="s">
        <v>89</v>
      </c>
      <c r="G21799" t="s">
        <v>89</v>
      </c>
      <c r="H21799" t="s">
        <v>93</v>
      </c>
    </row>
    <row r="21800" spans="1:8" x14ac:dyDescent="0.25">
      <c r="A21800" t="s">
        <v>588</v>
      </c>
      <c r="B21800" t="s">
        <v>15277</v>
      </c>
      <c r="C21800" t="s">
        <v>89</v>
      </c>
      <c r="D21800" t="s">
        <v>15275</v>
      </c>
      <c r="E21800" t="s">
        <v>1166</v>
      </c>
      <c r="F21800" t="s">
        <v>89</v>
      </c>
      <c r="G21800" t="s">
        <v>89</v>
      </c>
      <c r="H21800" t="s">
        <v>93</v>
      </c>
    </row>
    <row r="21801" spans="1:8" x14ac:dyDescent="0.25">
      <c r="A21801" t="s">
        <v>588</v>
      </c>
      <c r="B21801" t="s">
        <v>15271</v>
      </c>
      <c r="C21801" t="s">
        <v>89</v>
      </c>
      <c r="D21801" t="s">
        <v>15272</v>
      </c>
      <c r="E21801" t="s">
        <v>1093</v>
      </c>
      <c r="F21801" t="s">
        <v>89</v>
      </c>
      <c r="G21801" t="s">
        <v>89</v>
      </c>
      <c r="H21801" t="s">
        <v>93</v>
      </c>
    </row>
    <row r="21802" spans="1:8" x14ac:dyDescent="0.25">
      <c r="A21802" t="s">
        <v>588</v>
      </c>
      <c r="B21802" t="s">
        <v>15267</v>
      </c>
      <c r="C21802" t="s">
        <v>89</v>
      </c>
      <c r="D21802" t="s">
        <v>15268</v>
      </c>
      <c r="E21802" t="s">
        <v>1265</v>
      </c>
      <c r="F21802" t="s">
        <v>89</v>
      </c>
      <c r="G21802" t="s">
        <v>89</v>
      </c>
      <c r="H21802" t="s">
        <v>93</v>
      </c>
    </row>
    <row r="21803" spans="1:8" x14ac:dyDescent="0.25">
      <c r="A21803" t="s">
        <v>588</v>
      </c>
      <c r="B21803" t="s">
        <v>5784</v>
      </c>
      <c r="C21803" t="s">
        <v>89</v>
      </c>
      <c r="D21803" t="s">
        <v>89</v>
      </c>
      <c r="E21803" t="s">
        <v>1142</v>
      </c>
      <c r="F21803" t="s">
        <v>89</v>
      </c>
      <c r="G21803" t="s">
        <v>89</v>
      </c>
      <c r="H21803" t="s">
        <v>93</v>
      </c>
    </row>
    <row r="21804" spans="1:8" x14ac:dyDescent="0.25">
      <c r="A21804" t="s">
        <v>588</v>
      </c>
      <c r="B21804" t="s">
        <v>15278</v>
      </c>
      <c r="C21804" t="s">
        <v>89</v>
      </c>
      <c r="D21804" t="s">
        <v>89</v>
      </c>
      <c r="E21804" t="s">
        <v>1105</v>
      </c>
      <c r="F21804" t="s">
        <v>89</v>
      </c>
      <c r="G21804" t="s">
        <v>89</v>
      </c>
      <c r="H21804" t="s">
        <v>93</v>
      </c>
    </row>
    <row r="21805" spans="1:8" x14ac:dyDescent="0.25">
      <c r="A21805" t="s">
        <v>588</v>
      </c>
      <c r="B21805" t="s">
        <v>15279</v>
      </c>
      <c r="C21805" t="s">
        <v>89</v>
      </c>
      <c r="D21805" t="s">
        <v>15280</v>
      </c>
      <c r="E21805" t="s">
        <v>1142</v>
      </c>
      <c r="F21805" t="s">
        <v>89</v>
      </c>
      <c r="G21805" t="s">
        <v>89</v>
      </c>
      <c r="H21805" t="s">
        <v>93</v>
      </c>
    </row>
    <row r="21806" spans="1:8" x14ac:dyDescent="0.25">
      <c r="A21806" t="s">
        <v>588</v>
      </c>
      <c r="B21806" t="s">
        <v>3505</v>
      </c>
      <c r="C21806" t="s">
        <v>89</v>
      </c>
      <c r="D21806" t="s">
        <v>15281</v>
      </c>
      <c r="E21806" t="s">
        <v>1142</v>
      </c>
      <c r="F21806" t="s">
        <v>89</v>
      </c>
      <c r="G21806" t="s">
        <v>89</v>
      </c>
      <c r="H21806" t="s">
        <v>93</v>
      </c>
    </row>
    <row r="21807" spans="1:8" x14ac:dyDescent="0.25">
      <c r="A21807" t="s">
        <v>588</v>
      </c>
      <c r="B21807" t="s">
        <v>15282</v>
      </c>
      <c r="C21807" t="s">
        <v>89</v>
      </c>
      <c r="D21807" t="s">
        <v>15283</v>
      </c>
      <c r="E21807" t="s">
        <v>1105</v>
      </c>
      <c r="F21807" t="s">
        <v>89</v>
      </c>
      <c r="G21807" t="s">
        <v>89</v>
      </c>
      <c r="H21807" t="s">
        <v>93</v>
      </c>
    </row>
    <row r="21808" spans="1:8" x14ac:dyDescent="0.25">
      <c r="A21808" t="s">
        <v>588</v>
      </c>
      <c r="B21808" t="s">
        <v>15284</v>
      </c>
      <c r="C21808" t="s">
        <v>89</v>
      </c>
      <c r="D21808" t="s">
        <v>15285</v>
      </c>
      <c r="E21808" t="s">
        <v>1142</v>
      </c>
      <c r="F21808" t="s">
        <v>89</v>
      </c>
      <c r="G21808" t="s">
        <v>89</v>
      </c>
      <c r="H21808" t="s">
        <v>93</v>
      </c>
    </row>
    <row r="21809" spans="1:8" x14ac:dyDescent="0.25">
      <c r="A21809" t="s">
        <v>588</v>
      </c>
      <c r="B21809" t="s">
        <v>10544</v>
      </c>
      <c r="C21809" t="s">
        <v>89</v>
      </c>
      <c r="D21809" t="s">
        <v>89</v>
      </c>
      <c r="E21809" t="s">
        <v>1142</v>
      </c>
      <c r="F21809" t="s">
        <v>89</v>
      </c>
      <c r="G21809" t="s">
        <v>89</v>
      </c>
      <c r="H21809" t="s">
        <v>93</v>
      </c>
    </row>
    <row r="21810" spans="1:8" x14ac:dyDescent="0.25">
      <c r="A21810" t="s">
        <v>588</v>
      </c>
      <c r="B21810" t="s">
        <v>12444</v>
      </c>
      <c r="C21810" t="s">
        <v>89</v>
      </c>
      <c r="D21810" t="s">
        <v>89</v>
      </c>
      <c r="E21810" t="s">
        <v>1105</v>
      </c>
      <c r="F21810" t="s">
        <v>89</v>
      </c>
      <c r="G21810" t="s">
        <v>89</v>
      </c>
      <c r="H21810" t="s">
        <v>93</v>
      </c>
    </row>
    <row r="21811" spans="1:8" x14ac:dyDescent="0.25">
      <c r="A21811" t="s">
        <v>588</v>
      </c>
      <c r="B21811" t="s">
        <v>15286</v>
      </c>
      <c r="C21811" t="s">
        <v>89</v>
      </c>
      <c r="D21811" t="s">
        <v>15287</v>
      </c>
      <c r="E21811" t="s">
        <v>1105</v>
      </c>
      <c r="F21811" t="s">
        <v>89</v>
      </c>
      <c r="G21811" t="s">
        <v>89</v>
      </c>
      <c r="H21811" t="s">
        <v>93</v>
      </c>
    </row>
    <row r="21812" spans="1:8" x14ac:dyDescent="0.25">
      <c r="A21812" t="s">
        <v>588</v>
      </c>
      <c r="B21812" t="s">
        <v>1122</v>
      </c>
      <c r="C21812" t="s">
        <v>89</v>
      </c>
      <c r="D21812" t="s">
        <v>89</v>
      </c>
      <c r="E21812" t="s">
        <v>1335</v>
      </c>
      <c r="F21812" t="s">
        <v>89</v>
      </c>
      <c r="G21812" t="s">
        <v>89</v>
      </c>
      <c r="H21812" t="s">
        <v>93</v>
      </c>
    </row>
    <row r="21813" spans="1:8" x14ac:dyDescent="0.25">
      <c r="A21813" t="s">
        <v>588</v>
      </c>
      <c r="B21813" t="s">
        <v>1548</v>
      </c>
      <c r="C21813" t="s">
        <v>89</v>
      </c>
      <c r="D21813" t="s">
        <v>89</v>
      </c>
      <c r="E21813" t="s">
        <v>1335</v>
      </c>
      <c r="F21813" t="s">
        <v>89</v>
      </c>
      <c r="G21813" t="s">
        <v>89</v>
      </c>
      <c r="H21813" t="s">
        <v>93</v>
      </c>
    </row>
    <row r="21814" spans="1:8" x14ac:dyDescent="0.25">
      <c r="A21814" t="s">
        <v>588</v>
      </c>
      <c r="B21814" t="s">
        <v>1127</v>
      </c>
      <c r="C21814" t="s">
        <v>89</v>
      </c>
      <c r="D21814" t="s">
        <v>89</v>
      </c>
      <c r="E21814" t="s">
        <v>1335</v>
      </c>
      <c r="F21814" t="s">
        <v>89</v>
      </c>
      <c r="G21814" t="s">
        <v>89</v>
      </c>
      <c r="H21814" t="s">
        <v>93</v>
      </c>
    </row>
    <row r="21815" spans="1:8" x14ac:dyDescent="0.25">
      <c r="A21815" t="s">
        <v>588</v>
      </c>
      <c r="B21815" t="s">
        <v>1132</v>
      </c>
      <c r="C21815" t="s">
        <v>89</v>
      </c>
      <c r="D21815" t="s">
        <v>89</v>
      </c>
      <c r="E21815" t="s">
        <v>1133</v>
      </c>
      <c r="F21815" t="s">
        <v>89</v>
      </c>
      <c r="G21815" t="s">
        <v>89</v>
      </c>
      <c r="H21815" t="s">
        <v>93</v>
      </c>
    </row>
    <row r="21816" spans="1:8" x14ac:dyDescent="0.25">
      <c r="A21816" t="s">
        <v>588</v>
      </c>
      <c r="B21816" t="s">
        <v>1138</v>
      </c>
      <c r="C21816" t="s">
        <v>89</v>
      </c>
      <c r="D21816" t="s">
        <v>89</v>
      </c>
      <c r="E21816" t="s">
        <v>1139</v>
      </c>
      <c r="F21816" t="s">
        <v>89</v>
      </c>
      <c r="G21816" t="s">
        <v>89</v>
      </c>
      <c r="H21816" t="s">
        <v>93</v>
      </c>
    </row>
    <row r="21817" spans="1:8" x14ac:dyDescent="0.25">
      <c r="A21817" t="s">
        <v>589</v>
      </c>
      <c r="B21817" t="s">
        <v>15288</v>
      </c>
      <c r="C21817" t="s">
        <v>89</v>
      </c>
      <c r="D21817" t="s">
        <v>15289</v>
      </c>
      <c r="E21817" t="s">
        <v>2884</v>
      </c>
      <c r="F21817" t="s">
        <v>89</v>
      </c>
      <c r="G21817" t="s">
        <v>89</v>
      </c>
      <c r="H21817" t="s">
        <v>93</v>
      </c>
    </row>
    <row r="21818" spans="1:8" x14ac:dyDescent="0.25">
      <c r="A21818" t="s">
        <v>589</v>
      </c>
      <c r="B21818" t="s">
        <v>15290</v>
      </c>
      <c r="C21818" t="s">
        <v>89</v>
      </c>
      <c r="D21818" t="s">
        <v>15291</v>
      </c>
      <c r="E21818" t="s">
        <v>1094</v>
      </c>
      <c r="F21818" t="s">
        <v>89</v>
      </c>
      <c r="G21818" t="s">
        <v>89</v>
      </c>
      <c r="H21818" t="s">
        <v>93</v>
      </c>
    </row>
    <row r="21819" spans="1:8" x14ac:dyDescent="0.25">
      <c r="A21819" t="s">
        <v>589</v>
      </c>
      <c r="B21819" t="s">
        <v>15292</v>
      </c>
      <c r="C21819" t="s">
        <v>89</v>
      </c>
      <c r="D21819" t="s">
        <v>15293</v>
      </c>
      <c r="E21819" t="s">
        <v>1094</v>
      </c>
      <c r="F21819" t="s">
        <v>89</v>
      </c>
      <c r="G21819" t="s">
        <v>89</v>
      </c>
      <c r="H21819" t="s">
        <v>93</v>
      </c>
    </row>
    <row r="21820" spans="1:8" x14ac:dyDescent="0.25">
      <c r="A21820" t="s">
        <v>589</v>
      </c>
      <c r="B21820" t="s">
        <v>15294</v>
      </c>
      <c r="C21820" t="s">
        <v>89</v>
      </c>
      <c r="D21820" t="s">
        <v>15295</v>
      </c>
      <c r="E21820" t="s">
        <v>2449</v>
      </c>
      <c r="F21820" t="s">
        <v>89</v>
      </c>
      <c r="G21820" t="s">
        <v>89</v>
      </c>
      <c r="H21820" t="s">
        <v>93</v>
      </c>
    </row>
    <row r="21821" spans="1:8" x14ac:dyDescent="0.25">
      <c r="A21821" t="s">
        <v>589</v>
      </c>
      <c r="B21821" t="s">
        <v>15296</v>
      </c>
      <c r="C21821" t="s">
        <v>89</v>
      </c>
      <c r="D21821" t="s">
        <v>15297</v>
      </c>
      <c r="E21821" t="s">
        <v>1272</v>
      </c>
      <c r="F21821" t="s">
        <v>89</v>
      </c>
      <c r="G21821" t="s">
        <v>89</v>
      </c>
      <c r="H21821" t="s">
        <v>93</v>
      </c>
    </row>
    <row r="21822" spans="1:8" x14ac:dyDescent="0.25">
      <c r="A21822" t="s">
        <v>589</v>
      </c>
      <c r="B21822" t="s">
        <v>15298</v>
      </c>
      <c r="C21822" t="s">
        <v>89</v>
      </c>
      <c r="D21822" t="s">
        <v>15299</v>
      </c>
      <c r="E21822" t="s">
        <v>1751</v>
      </c>
      <c r="F21822" t="s">
        <v>89</v>
      </c>
      <c r="G21822" t="s">
        <v>89</v>
      </c>
      <c r="H21822" t="s">
        <v>93</v>
      </c>
    </row>
    <row r="21823" spans="1:8" x14ac:dyDescent="0.25">
      <c r="A21823" t="s">
        <v>589</v>
      </c>
      <c r="B21823" t="s">
        <v>15300</v>
      </c>
      <c r="C21823" t="s">
        <v>89</v>
      </c>
      <c r="D21823" t="s">
        <v>15301</v>
      </c>
      <c r="E21823" t="s">
        <v>1160</v>
      </c>
      <c r="F21823" t="s">
        <v>89</v>
      </c>
      <c r="G21823" t="s">
        <v>89</v>
      </c>
      <c r="H21823" t="s">
        <v>93</v>
      </c>
    </row>
    <row r="21824" spans="1:8" x14ac:dyDescent="0.25">
      <c r="A21824" t="s">
        <v>589</v>
      </c>
      <c r="B21824" t="s">
        <v>15302</v>
      </c>
      <c r="C21824" t="s">
        <v>89</v>
      </c>
      <c r="D21824" t="s">
        <v>15303</v>
      </c>
      <c r="E21824" t="s">
        <v>14954</v>
      </c>
      <c r="F21824" t="s">
        <v>89</v>
      </c>
      <c r="G21824" t="s">
        <v>89</v>
      </c>
      <c r="H21824" t="s">
        <v>93</v>
      </c>
    </row>
    <row r="21825" spans="1:8" x14ac:dyDescent="0.25">
      <c r="A21825" t="s">
        <v>589</v>
      </c>
      <c r="B21825" t="s">
        <v>15304</v>
      </c>
      <c r="C21825" t="s">
        <v>89</v>
      </c>
      <c r="D21825" t="s">
        <v>15305</v>
      </c>
      <c r="E21825" t="s">
        <v>15306</v>
      </c>
      <c r="F21825" t="s">
        <v>89</v>
      </c>
      <c r="G21825" t="s">
        <v>89</v>
      </c>
      <c r="H21825" t="s">
        <v>93</v>
      </c>
    </row>
    <row r="21826" spans="1:8" x14ac:dyDescent="0.25">
      <c r="A21826" t="s">
        <v>589</v>
      </c>
      <c r="B21826" t="s">
        <v>15307</v>
      </c>
      <c r="C21826" t="s">
        <v>89</v>
      </c>
      <c r="D21826" t="s">
        <v>15308</v>
      </c>
      <c r="E21826" t="s">
        <v>10619</v>
      </c>
      <c r="F21826" t="s">
        <v>89</v>
      </c>
      <c r="G21826" t="s">
        <v>89</v>
      </c>
      <c r="H21826" t="s">
        <v>93</v>
      </c>
    </row>
    <row r="21827" spans="1:8" x14ac:dyDescent="0.25">
      <c r="A21827" t="s">
        <v>589</v>
      </c>
      <c r="B21827" t="s">
        <v>15290</v>
      </c>
      <c r="C21827" t="s">
        <v>89</v>
      </c>
      <c r="D21827" t="s">
        <v>15291</v>
      </c>
      <c r="E21827" t="s">
        <v>1094</v>
      </c>
      <c r="F21827" t="s">
        <v>89</v>
      </c>
      <c r="G21827" t="s">
        <v>89</v>
      </c>
      <c r="H21827" t="s">
        <v>93</v>
      </c>
    </row>
    <row r="21828" spans="1:8" x14ac:dyDescent="0.25">
      <c r="A21828" t="s">
        <v>589</v>
      </c>
      <c r="B21828" t="s">
        <v>15309</v>
      </c>
      <c r="C21828" t="s">
        <v>89</v>
      </c>
      <c r="D21828" t="s">
        <v>15310</v>
      </c>
      <c r="E21828" t="s">
        <v>1770</v>
      </c>
      <c r="F21828" t="s">
        <v>89</v>
      </c>
      <c r="G21828" t="s">
        <v>89</v>
      </c>
      <c r="H21828" t="s">
        <v>93</v>
      </c>
    </row>
    <row r="21829" spans="1:8" x14ac:dyDescent="0.25">
      <c r="A21829" t="s">
        <v>589</v>
      </c>
      <c r="B21829" t="s">
        <v>15311</v>
      </c>
      <c r="C21829" t="s">
        <v>89</v>
      </c>
      <c r="D21829" t="s">
        <v>15312</v>
      </c>
      <c r="E21829" t="s">
        <v>1364</v>
      </c>
      <c r="F21829" t="s">
        <v>89</v>
      </c>
      <c r="G21829" t="s">
        <v>89</v>
      </c>
      <c r="H21829" t="s">
        <v>93</v>
      </c>
    </row>
    <row r="21830" spans="1:8" x14ac:dyDescent="0.25">
      <c r="A21830" t="s">
        <v>589</v>
      </c>
      <c r="B21830" t="s">
        <v>15296</v>
      </c>
      <c r="C21830" t="s">
        <v>89</v>
      </c>
      <c r="D21830" t="s">
        <v>15297</v>
      </c>
      <c r="E21830" t="s">
        <v>1272</v>
      </c>
      <c r="F21830" t="s">
        <v>89</v>
      </c>
      <c r="G21830" t="s">
        <v>89</v>
      </c>
      <c r="H21830" t="s">
        <v>93</v>
      </c>
    </row>
    <row r="21831" spans="1:8" x14ac:dyDescent="0.25">
      <c r="A21831" t="s">
        <v>589</v>
      </c>
      <c r="B21831" t="s">
        <v>15313</v>
      </c>
      <c r="C21831" t="s">
        <v>89</v>
      </c>
      <c r="D21831" t="s">
        <v>15314</v>
      </c>
      <c r="E21831" t="s">
        <v>1194</v>
      </c>
      <c r="F21831" t="s">
        <v>89</v>
      </c>
      <c r="G21831" t="s">
        <v>89</v>
      </c>
      <c r="H21831" t="s">
        <v>93</v>
      </c>
    </row>
    <row r="21832" spans="1:8" x14ac:dyDescent="0.25">
      <c r="A21832" t="s">
        <v>589</v>
      </c>
      <c r="B21832" t="s">
        <v>15315</v>
      </c>
      <c r="C21832" t="s">
        <v>89</v>
      </c>
      <c r="D21832" t="s">
        <v>15316</v>
      </c>
      <c r="E21832" t="s">
        <v>1367</v>
      </c>
      <c r="F21832" t="s">
        <v>89</v>
      </c>
      <c r="G21832" t="s">
        <v>89</v>
      </c>
      <c r="H21832" t="s">
        <v>93</v>
      </c>
    </row>
    <row r="21833" spans="1:8" x14ac:dyDescent="0.25">
      <c r="A21833" t="s">
        <v>589</v>
      </c>
      <c r="B21833" t="s">
        <v>15294</v>
      </c>
      <c r="C21833" t="s">
        <v>89</v>
      </c>
      <c r="D21833" t="s">
        <v>15295</v>
      </c>
      <c r="E21833" t="s">
        <v>2449</v>
      </c>
      <c r="F21833" t="s">
        <v>89</v>
      </c>
      <c r="G21833" t="s">
        <v>89</v>
      </c>
      <c r="H21833" t="s">
        <v>93</v>
      </c>
    </row>
    <row r="21834" spans="1:8" x14ac:dyDescent="0.25">
      <c r="A21834" t="s">
        <v>589</v>
      </c>
      <c r="B21834" t="s">
        <v>15288</v>
      </c>
      <c r="C21834" t="s">
        <v>89</v>
      </c>
      <c r="D21834" t="s">
        <v>15289</v>
      </c>
      <c r="E21834" t="s">
        <v>2884</v>
      </c>
      <c r="F21834" t="s">
        <v>89</v>
      </c>
      <c r="G21834" t="s">
        <v>89</v>
      </c>
      <c r="H21834" t="s">
        <v>93</v>
      </c>
    </row>
    <row r="21835" spans="1:8" x14ac:dyDescent="0.25">
      <c r="A21835" t="s">
        <v>589</v>
      </c>
      <c r="B21835" t="s">
        <v>15317</v>
      </c>
      <c r="C21835" t="s">
        <v>89</v>
      </c>
      <c r="D21835" t="s">
        <v>15318</v>
      </c>
      <c r="E21835" t="s">
        <v>1194</v>
      </c>
      <c r="F21835" t="s">
        <v>89</v>
      </c>
      <c r="G21835" t="s">
        <v>89</v>
      </c>
      <c r="H21835" t="s">
        <v>93</v>
      </c>
    </row>
    <row r="21836" spans="1:8" x14ac:dyDescent="0.25">
      <c r="A21836" t="s">
        <v>589</v>
      </c>
      <c r="B21836" t="s">
        <v>15292</v>
      </c>
      <c r="C21836" t="s">
        <v>89</v>
      </c>
      <c r="D21836" t="s">
        <v>15293</v>
      </c>
      <c r="E21836" t="s">
        <v>1094</v>
      </c>
      <c r="F21836" t="s">
        <v>89</v>
      </c>
      <c r="G21836" t="s">
        <v>89</v>
      </c>
      <c r="H21836" t="s">
        <v>93</v>
      </c>
    </row>
    <row r="21837" spans="1:8" x14ac:dyDescent="0.25">
      <c r="A21837" t="s">
        <v>589</v>
      </c>
      <c r="B21837" t="s">
        <v>1197</v>
      </c>
      <c r="C21837" t="s">
        <v>89</v>
      </c>
      <c r="D21837" t="s">
        <v>15319</v>
      </c>
      <c r="E21837" t="s">
        <v>1371</v>
      </c>
      <c r="F21837" t="s">
        <v>89</v>
      </c>
      <c r="G21837" t="s">
        <v>89</v>
      </c>
      <c r="H21837" t="s">
        <v>93</v>
      </c>
    </row>
    <row r="21838" spans="1:8" x14ac:dyDescent="0.25">
      <c r="A21838" t="s">
        <v>589</v>
      </c>
      <c r="B21838" t="s">
        <v>15320</v>
      </c>
      <c r="C21838" t="s">
        <v>89</v>
      </c>
      <c r="D21838" t="s">
        <v>15321</v>
      </c>
      <c r="E21838" t="s">
        <v>1218</v>
      </c>
      <c r="F21838" t="s">
        <v>89</v>
      </c>
      <c r="G21838" t="s">
        <v>89</v>
      </c>
      <c r="H21838" t="s">
        <v>93</v>
      </c>
    </row>
    <row r="21839" spans="1:8" x14ac:dyDescent="0.25">
      <c r="A21839" t="s">
        <v>589</v>
      </c>
      <c r="B21839" t="s">
        <v>1122</v>
      </c>
      <c r="C21839" t="s">
        <v>89</v>
      </c>
      <c r="D21839" t="s">
        <v>89</v>
      </c>
      <c r="E21839" t="s">
        <v>1218</v>
      </c>
      <c r="F21839" t="s">
        <v>89</v>
      </c>
      <c r="G21839" t="s">
        <v>89</v>
      </c>
      <c r="H21839" t="s">
        <v>93</v>
      </c>
    </row>
    <row r="21840" spans="1:8" x14ac:dyDescent="0.25">
      <c r="A21840" t="s">
        <v>589</v>
      </c>
      <c r="B21840" t="s">
        <v>1331</v>
      </c>
      <c r="C21840" t="s">
        <v>89</v>
      </c>
      <c r="D21840" t="s">
        <v>89</v>
      </c>
      <c r="E21840" t="s">
        <v>1218</v>
      </c>
      <c r="F21840" t="s">
        <v>89</v>
      </c>
      <c r="G21840" t="s">
        <v>89</v>
      </c>
      <c r="H21840" t="s">
        <v>93</v>
      </c>
    </row>
    <row r="21841" spans="1:8" x14ac:dyDescent="0.25">
      <c r="A21841" t="s">
        <v>589</v>
      </c>
      <c r="B21841" t="s">
        <v>1124</v>
      </c>
      <c r="C21841" t="s">
        <v>89</v>
      </c>
      <c r="D21841" t="s">
        <v>89</v>
      </c>
      <c r="E21841" t="s">
        <v>1218</v>
      </c>
      <c r="F21841" t="s">
        <v>89</v>
      </c>
      <c r="G21841" t="s">
        <v>89</v>
      </c>
      <c r="H21841" t="s">
        <v>93</v>
      </c>
    </row>
    <row r="21842" spans="1:8" x14ac:dyDescent="0.25">
      <c r="A21842" t="s">
        <v>589</v>
      </c>
      <c r="B21842" t="s">
        <v>1125</v>
      </c>
      <c r="C21842" t="s">
        <v>89</v>
      </c>
      <c r="D21842" t="s">
        <v>89</v>
      </c>
      <c r="E21842" t="s">
        <v>1218</v>
      </c>
      <c r="F21842" t="s">
        <v>89</v>
      </c>
      <c r="G21842" t="s">
        <v>89</v>
      </c>
      <c r="H21842" t="s">
        <v>93</v>
      </c>
    </row>
    <row r="21843" spans="1:8" x14ac:dyDescent="0.25">
      <c r="A21843" t="s">
        <v>589</v>
      </c>
      <c r="B21843" t="s">
        <v>1132</v>
      </c>
      <c r="C21843" t="s">
        <v>89</v>
      </c>
      <c r="D21843" t="s">
        <v>89</v>
      </c>
      <c r="E21843" t="s">
        <v>6132</v>
      </c>
      <c r="F21843" t="s">
        <v>89</v>
      </c>
      <c r="G21843" t="s">
        <v>89</v>
      </c>
      <c r="H21843" t="s">
        <v>93</v>
      </c>
    </row>
    <row r="21844" spans="1:8" x14ac:dyDescent="0.25">
      <c r="A21844" t="s">
        <v>589</v>
      </c>
      <c r="B21844" t="s">
        <v>1138</v>
      </c>
      <c r="C21844" t="s">
        <v>89</v>
      </c>
      <c r="D21844" t="s">
        <v>89</v>
      </c>
      <c r="E21844" t="s">
        <v>1139</v>
      </c>
      <c r="F21844" t="s">
        <v>89</v>
      </c>
      <c r="G21844" t="s">
        <v>89</v>
      </c>
      <c r="H21844" t="s">
        <v>93</v>
      </c>
    </row>
    <row r="21845" spans="1:8" x14ac:dyDescent="0.25">
      <c r="A21845" t="s">
        <v>590</v>
      </c>
      <c r="B21845" t="s">
        <v>2896</v>
      </c>
      <c r="C21845" t="s">
        <v>89</v>
      </c>
      <c r="D21845" t="s">
        <v>7848</v>
      </c>
      <c r="E21845" t="s">
        <v>1162</v>
      </c>
      <c r="F21845" t="s">
        <v>89</v>
      </c>
      <c r="G21845" t="s">
        <v>89</v>
      </c>
      <c r="H21845" t="s">
        <v>93</v>
      </c>
    </row>
    <row r="21846" spans="1:8" x14ac:dyDescent="0.25">
      <c r="A21846" t="s">
        <v>590</v>
      </c>
      <c r="B21846" t="s">
        <v>1098</v>
      </c>
      <c r="C21846" t="s">
        <v>89</v>
      </c>
      <c r="D21846" t="s">
        <v>15322</v>
      </c>
      <c r="E21846" t="s">
        <v>1115</v>
      </c>
      <c r="F21846" t="s">
        <v>89</v>
      </c>
      <c r="G21846" t="s">
        <v>89</v>
      </c>
      <c r="H21846" t="s">
        <v>93</v>
      </c>
    </row>
    <row r="21847" spans="1:8" x14ac:dyDescent="0.25">
      <c r="A21847" t="s">
        <v>590</v>
      </c>
      <c r="B21847" t="s">
        <v>8236</v>
      </c>
      <c r="C21847" t="s">
        <v>89</v>
      </c>
      <c r="D21847" t="s">
        <v>89</v>
      </c>
      <c r="E21847" t="s">
        <v>9116</v>
      </c>
      <c r="F21847" t="s">
        <v>89</v>
      </c>
      <c r="G21847" t="s">
        <v>89</v>
      </c>
      <c r="H21847" t="s">
        <v>93</v>
      </c>
    </row>
    <row r="21848" spans="1:8" x14ac:dyDescent="0.25">
      <c r="A21848" t="s">
        <v>590</v>
      </c>
      <c r="B21848" t="s">
        <v>15323</v>
      </c>
      <c r="C21848" t="s">
        <v>89</v>
      </c>
      <c r="D21848" t="s">
        <v>15324</v>
      </c>
      <c r="E21848" t="s">
        <v>15325</v>
      </c>
      <c r="F21848" t="s">
        <v>89</v>
      </c>
      <c r="G21848" t="s">
        <v>89</v>
      </c>
      <c r="H21848" t="s">
        <v>93</v>
      </c>
    </row>
    <row r="21849" spans="1:8" x14ac:dyDescent="0.25">
      <c r="A21849" t="s">
        <v>590</v>
      </c>
      <c r="B21849" t="s">
        <v>1308</v>
      </c>
      <c r="C21849" t="s">
        <v>89</v>
      </c>
      <c r="D21849" t="s">
        <v>15326</v>
      </c>
      <c r="E21849" t="s">
        <v>1100</v>
      </c>
      <c r="F21849" t="s">
        <v>89</v>
      </c>
      <c r="G21849" t="s">
        <v>89</v>
      </c>
      <c r="H21849" t="s">
        <v>93</v>
      </c>
    </row>
    <row r="21850" spans="1:8" x14ac:dyDescent="0.25">
      <c r="A21850" t="s">
        <v>590</v>
      </c>
      <c r="B21850" t="s">
        <v>15323</v>
      </c>
      <c r="C21850" t="s">
        <v>89</v>
      </c>
      <c r="D21850" t="s">
        <v>15324</v>
      </c>
      <c r="E21850" t="s">
        <v>1524</v>
      </c>
      <c r="F21850" t="s">
        <v>89</v>
      </c>
      <c r="G21850" t="s">
        <v>89</v>
      </c>
      <c r="H21850" t="s">
        <v>93</v>
      </c>
    </row>
    <row r="21851" spans="1:8" x14ac:dyDescent="0.25">
      <c r="A21851" t="s">
        <v>590</v>
      </c>
      <c r="B21851" t="s">
        <v>14351</v>
      </c>
      <c r="C21851" t="s">
        <v>89</v>
      </c>
      <c r="D21851" t="s">
        <v>15327</v>
      </c>
      <c r="E21851" t="s">
        <v>1164</v>
      </c>
      <c r="F21851" t="s">
        <v>89</v>
      </c>
      <c r="G21851" t="s">
        <v>89</v>
      </c>
      <c r="H21851" t="s">
        <v>93</v>
      </c>
    </row>
    <row r="21852" spans="1:8" x14ac:dyDescent="0.25">
      <c r="A21852" t="s">
        <v>590</v>
      </c>
      <c r="B21852" t="s">
        <v>2189</v>
      </c>
      <c r="C21852" t="s">
        <v>89</v>
      </c>
      <c r="D21852" t="s">
        <v>15328</v>
      </c>
      <c r="E21852" t="s">
        <v>1265</v>
      </c>
      <c r="F21852" t="s">
        <v>89</v>
      </c>
      <c r="G21852" t="s">
        <v>89</v>
      </c>
      <c r="H21852" t="s">
        <v>93</v>
      </c>
    </row>
    <row r="21853" spans="1:8" x14ac:dyDescent="0.25">
      <c r="A21853" t="s">
        <v>590</v>
      </c>
      <c r="B21853" t="s">
        <v>2193</v>
      </c>
      <c r="C21853" t="s">
        <v>89</v>
      </c>
      <c r="D21853" t="s">
        <v>15329</v>
      </c>
      <c r="E21853" t="s">
        <v>1258</v>
      </c>
      <c r="F21853" t="s">
        <v>89</v>
      </c>
      <c r="G21853" t="s">
        <v>89</v>
      </c>
      <c r="H21853" t="s">
        <v>93</v>
      </c>
    </row>
    <row r="21854" spans="1:8" x14ac:dyDescent="0.25">
      <c r="A21854" t="s">
        <v>590</v>
      </c>
      <c r="B21854" t="s">
        <v>15330</v>
      </c>
      <c r="C21854" t="s">
        <v>89</v>
      </c>
      <c r="D21854" t="s">
        <v>15331</v>
      </c>
      <c r="E21854" t="s">
        <v>1265</v>
      </c>
      <c r="F21854" t="s">
        <v>89</v>
      </c>
      <c r="G21854" t="s">
        <v>89</v>
      </c>
      <c r="H21854" t="s">
        <v>93</v>
      </c>
    </row>
    <row r="21855" spans="1:8" x14ac:dyDescent="0.25">
      <c r="A21855" t="s">
        <v>590</v>
      </c>
      <c r="B21855" t="s">
        <v>15332</v>
      </c>
      <c r="C21855" t="s">
        <v>89</v>
      </c>
      <c r="D21855" t="s">
        <v>15333</v>
      </c>
      <c r="E21855" t="s">
        <v>1265</v>
      </c>
      <c r="F21855" t="s">
        <v>89</v>
      </c>
      <c r="G21855" t="s">
        <v>89</v>
      </c>
      <c r="H21855" t="s">
        <v>93</v>
      </c>
    </row>
    <row r="21856" spans="1:8" x14ac:dyDescent="0.25">
      <c r="A21856" t="s">
        <v>590</v>
      </c>
      <c r="B21856" t="s">
        <v>15334</v>
      </c>
      <c r="C21856" t="s">
        <v>89</v>
      </c>
      <c r="D21856" t="s">
        <v>15335</v>
      </c>
      <c r="E21856" t="s">
        <v>1265</v>
      </c>
      <c r="F21856" t="s">
        <v>89</v>
      </c>
      <c r="G21856" t="s">
        <v>89</v>
      </c>
      <c r="H21856" t="s">
        <v>93</v>
      </c>
    </row>
    <row r="21857" spans="1:8" x14ac:dyDescent="0.25">
      <c r="A21857" t="s">
        <v>590</v>
      </c>
      <c r="B21857" t="s">
        <v>2504</v>
      </c>
      <c r="C21857" t="s">
        <v>89</v>
      </c>
      <c r="D21857" t="s">
        <v>15336</v>
      </c>
      <c r="E21857" t="s">
        <v>1093</v>
      </c>
      <c r="F21857" t="s">
        <v>89</v>
      </c>
      <c r="G21857" t="s">
        <v>89</v>
      </c>
      <c r="H21857" t="s">
        <v>93</v>
      </c>
    </row>
    <row r="21858" spans="1:8" x14ac:dyDescent="0.25">
      <c r="A21858" t="s">
        <v>590</v>
      </c>
      <c r="B21858" t="s">
        <v>15337</v>
      </c>
      <c r="C21858" t="s">
        <v>89</v>
      </c>
      <c r="D21858" t="s">
        <v>15338</v>
      </c>
      <c r="E21858" t="s">
        <v>1093</v>
      </c>
      <c r="F21858" t="s">
        <v>89</v>
      </c>
      <c r="G21858" t="s">
        <v>89</v>
      </c>
      <c r="H21858" t="s">
        <v>93</v>
      </c>
    </row>
    <row r="21859" spans="1:8" x14ac:dyDescent="0.25">
      <c r="A21859" t="s">
        <v>590</v>
      </c>
      <c r="B21859" t="s">
        <v>5698</v>
      </c>
      <c r="C21859" t="s">
        <v>89</v>
      </c>
      <c r="D21859" t="s">
        <v>15339</v>
      </c>
      <c r="E21859" t="s">
        <v>1162</v>
      </c>
      <c r="F21859" t="s">
        <v>89</v>
      </c>
      <c r="G21859" t="s">
        <v>89</v>
      </c>
      <c r="H21859" t="s">
        <v>93</v>
      </c>
    </row>
    <row r="21860" spans="1:8" x14ac:dyDescent="0.25">
      <c r="A21860" t="s">
        <v>590</v>
      </c>
      <c r="B21860" t="s">
        <v>15340</v>
      </c>
      <c r="C21860" t="s">
        <v>89</v>
      </c>
      <c r="D21860" t="s">
        <v>89</v>
      </c>
      <c r="E21860" t="s">
        <v>1113</v>
      </c>
      <c r="F21860" t="s">
        <v>89</v>
      </c>
      <c r="G21860" t="s">
        <v>89</v>
      </c>
      <c r="H21860" t="s">
        <v>93</v>
      </c>
    </row>
    <row r="21861" spans="1:8" x14ac:dyDescent="0.25">
      <c r="A21861" t="s">
        <v>590</v>
      </c>
      <c r="B21861" t="s">
        <v>15341</v>
      </c>
      <c r="C21861" t="s">
        <v>89</v>
      </c>
      <c r="D21861" t="s">
        <v>89</v>
      </c>
      <c r="E21861" t="s">
        <v>1113</v>
      </c>
      <c r="F21861" t="s">
        <v>89</v>
      </c>
      <c r="G21861" t="s">
        <v>89</v>
      </c>
      <c r="H21861" t="s">
        <v>93</v>
      </c>
    </row>
    <row r="21862" spans="1:8" x14ac:dyDescent="0.25">
      <c r="A21862" t="s">
        <v>590</v>
      </c>
      <c r="B21862" t="s">
        <v>1392</v>
      </c>
      <c r="C21862" t="s">
        <v>89</v>
      </c>
      <c r="D21862" t="s">
        <v>15342</v>
      </c>
      <c r="E21862" t="s">
        <v>1272</v>
      </c>
      <c r="F21862" t="s">
        <v>89</v>
      </c>
      <c r="G21862" t="s">
        <v>89</v>
      </c>
      <c r="H21862" t="s">
        <v>93</v>
      </c>
    </row>
    <row r="21863" spans="1:8" x14ac:dyDescent="0.25">
      <c r="A21863" t="s">
        <v>590</v>
      </c>
      <c r="B21863" t="s">
        <v>1112</v>
      </c>
      <c r="C21863" t="s">
        <v>89</v>
      </c>
      <c r="D21863" t="s">
        <v>89</v>
      </c>
      <c r="E21863" t="s">
        <v>1113</v>
      </c>
      <c r="F21863" t="s">
        <v>89</v>
      </c>
      <c r="G21863" t="s">
        <v>89</v>
      </c>
      <c r="H21863" t="s">
        <v>93</v>
      </c>
    </row>
    <row r="21864" spans="1:8" x14ac:dyDescent="0.25">
      <c r="A21864" t="s">
        <v>590</v>
      </c>
      <c r="B21864" t="s">
        <v>1114</v>
      </c>
      <c r="C21864" t="s">
        <v>89</v>
      </c>
      <c r="D21864" t="s">
        <v>89</v>
      </c>
      <c r="E21864" t="s">
        <v>1113</v>
      </c>
      <c r="F21864" t="s">
        <v>89</v>
      </c>
      <c r="G21864" t="s">
        <v>89</v>
      </c>
      <c r="H21864" t="s">
        <v>93</v>
      </c>
    </row>
    <row r="21865" spans="1:8" x14ac:dyDescent="0.25">
      <c r="A21865" t="s">
        <v>590</v>
      </c>
      <c r="B21865" t="s">
        <v>2896</v>
      </c>
      <c r="C21865" t="s">
        <v>89</v>
      </c>
      <c r="D21865" t="s">
        <v>7848</v>
      </c>
      <c r="E21865" t="s">
        <v>1162</v>
      </c>
      <c r="F21865" t="s">
        <v>89</v>
      </c>
      <c r="G21865" t="s">
        <v>89</v>
      </c>
      <c r="H21865" t="s">
        <v>93</v>
      </c>
    </row>
    <row r="21866" spans="1:8" x14ac:dyDescent="0.25">
      <c r="A21866" t="s">
        <v>590</v>
      </c>
      <c r="B21866" t="s">
        <v>1098</v>
      </c>
      <c r="C21866" t="s">
        <v>89</v>
      </c>
      <c r="D21866" t="s">
        <v>15322</v>
      </c>
      <c r="E21866" t="s">
        <v>1115</v>
      </c>
      <c r="F21866" t="s">
        <v>89</v>
      </c>
      <c r="G21866" t="s">
        <v>89</v>
      </c>
      <c r="H21866" t="s">
        <v>93</v>
      </c>
    </row>
    <row r="21867" spans="1:8" x14ac:dyDescent="0.25">
      <c r="A21867" t="s">
        <v>590</v>
      </c>
      <c r="B21867" t="s">
        <v>1308</v>
      </c>
      <c r="C21867" t="s">
        <v>89</v>
      </c>
      <c r="D21867" t="s">
        <v>15326</v>
      </c>
      <c r="E21867" t="s">
        <v>1100</v>
      </c>
      <c r="F21867" t="s">
        <v>89</v>
      </c>
      <c r="G21867" t="s">
        <v>89</v>
      </c>
      <c r="H21867" t="s">
        <v>93</v>
      </c>
    </row>
    <row r="21868" spans="1:8" x14ac:dyDescent="0.25">
      <c r="A21868" t="s">
        <v>590</v>
      </c>
      <c r="B21868" t="s">
        <v>1714</v>
      </c>
      <c r="C21868" t="s">
        <v>89</v>
      </c>
      <c r="D21868" t="s">
        <v>15343</v>
      </c>
      <c r="E21868" t="s">
        <v>1142</v>
      </c>
      <c r="F21868" t="s">
        <v>89</v>
      </c>
      <c r="G21868" t="s">
        <v>89</v>
      </c>
      <c r="H21868" t="s">
        <v>93</v>
      </c>
    </row>
    <row r="21869" spans="1:8" x14ac:dyDescent="0.25">
      <c r="A21869" t="s">
        <v>590</v>
      </c>
      <c r="B21869" t="s">
        <v>1325</v>
      </c>
      <c r="C21869" t="s">
        <v>89</v>
      </c>
      <c r="D21869" t="s">
        <v>15344</v>
      </c>
      <c r="E21869" t="s">
        <v>1194</v>
      </c>
      <c r="F21869" t="s">
        <v>89</v>
      </c>
      <c r="G21869" t="s">
        <v>89</v>
      </c>
      <c r="H21869" t="s">
        <v>93</v>
      </c>
    </row>
    <row r="21870" spans="1:8" x14ac:dyDescent="0.25">
      <c r="A21870" t="s">
        <v>590</v>
      </c>
      <c r="B21870" t="s">
        <v>2596</v>
      </c>
      <c r="C21870" t="s">
        <v>89</v>
      </c>
      <c r="D21870" t="s">
        <v>15345</v>
      </c>
      <c r="E21870" t="s">
        <v>1097</v>
      </c>
      <c r="F21870" t="s">
        <v>89</v>
      </c>
      <c r="G21870" t="s">
        <v>89</v>
      </c>
      <c r="H21870" t="s">
        <v>93</v>
      </c>
    </row>
    <row r="21871" spans="1:8" x14ac:dyDescent="0.25">
      <c r="A21871" t="s">
        <v>590</v>
      </c>
      <c r="B21871" t="s">
        <v>4797</v>
      </c>
      <c r="C21871" t="s">
        <v>89</v>
      </c>
      <c r="D21871" t="s">
        <v>89</v>
      </c>
      <c r="E21871" t="s">
        <v>1135</v>
      </c>
      <c r="F21871" t="s">
        <v>89</v>
      </c>
      <c r="G21871" t="s">
        <v>89</v>
      </c>
      <c r="H21871" t="s">
        <v>93</v>
      </c>
    </row>
    <row r="21872" spans="1:8" x14ac:dyDescent="0.25">
      <c r="A21872" t="s">
        <v>590</v>
      </c>
      <c r="B21872" t="s">
        <v>6029</v>
      </c>
      <c r="C21872" t="s">
        <v>89</v>
      </c>
      <c r="D21872" t="s">
        <v>89</v>
      </c>
      <c r="E21872" t="s">
        <v>1218</v>
      </c>
      <c r="F21872" t="s">
        <v>89</v>
      </c>
      <c r="G21872" t="s">
        <v>89</v>
      </c>
      <c r="H21872" t="s">
        <v>93</v>
      </c>
    </row>
    <row r="21873" spans="1:8" x14ac:dyDescent="0.25">
      <c r="A21873" t="s">
        <v>590</v>
      </c>
      <c r="B21873" t="s">
        <v>2151</v>
      </c>
      <c r="C21873" t="s">
        <v>89</v>
      </c>
      <c r="D21873" t="s">
        <v>89</v>
      </c>
      <c r="E21873" t="s">
        <v>1129</v>
      </c>
      <c r="F21873" t="s">
        <v>89</v>
      </c>
      <c r="G21873" t="s">
        <v>89</v>
      </c>
      <c r="H21873" t="s">
        <v>93</v>
      </c>
    </row>
    <row r="21874" spans="1:8" x14ac:dyDescent="0.25">
      <c r="A21874" t="s">
        <v>590</v>
      </c>
      <c r="B21874" t="s">
        <v>1378</v>
      </c>
      <c r="C21874" t="s">
        <v>89</v>
      </c>
      <c r="D21874" t="s">
        <v>89</v>
      </c>
      <c r="E21874" t="s">
        <v>1100</v>
      </c>
      <c r="F21874" t="s">
        <v>89</v>
      </c>
      <c r="G21874" t="s">
        <v>89</v>
      </c>
      <c r="H21874" t="s">
        <v>93</v>
      </c>
    </row>
    <row r="21875" spans="1:8" x14ac:dyDescent="0.25">
      <c r="A21875" t="s">
        <v>590</v>
      </c>
      <c r="B21875" t="s">
        <v>1379</v>
      </c>
      <c r="C21875" t="s">
        <v>89</v>
      </c>
      <c r="D21875" t="s">
        <v>89</v>
      </c>
      <c r="E21875" t="s">
        <v>1162</v>
      </c>
      <c r="F21875" t="s">
        <v>89</v>
      </c>
      <c r="G21875" t="s">
        <v>89</v>
      </c>
      <c r="H21875" t="s">
        <v>93</v>
      </c>
    </row>
    <row r="21876" spans="1:8" x14ac:dyDescent="0.25">
      <c r="A21876" t="s">
        <v>590</v>
      </c>
      <c r="B21876" t="s">
        <v>4752</v>
      </c>
      <c r="C21876" t="s">
        <v>89</v>
      </c>
      <c r="D21876" t="s">
        <v>89</v>
      </c>
      <c r="E21876" t="s">
        <v>1113</v>
      </c>
      <c r="F21876" t="s">
        <v>89</v>
      </c>
      <c r="G21876" t="s">
        <v>89</v>
      </c>
      <c r="H21876" t="s">
        <v>93</v>
      </c>
    </row>
    <row r="21877" spans="1:8" x14ac:dyDescent="0.25">
      <c r="A21877" t="s">
        <v>590</v>
      </c>
      <c r="B21877" t="s">
        <v>15346</v>
      </c>
      <c r="C21877" t="s">
        <v>89</v>
      </c>
      <c r="D21877" t="s">
        <v>89</v>
      </c>
      <c r="E21877" t="s">
        <v>1516</v>
      </c>
      <c r="F21877" t="s">
        <v>89</v>
      </c>
      <c r="G21877" t="s">
        <v>89</v>
      </c>
      <c r="H21877" t="s">
        <v>93</v>
      </c>
    </row>
    <row r="21878" spans="1:8" x14ac:dyDescent="0.25">
      <c r="A21878" t="s">
        <v>590</v>
      </c>
      <c r="B21878" t="s">
        <v>15347</v>
      </c>
      <c r="C21878" t="s">
        <v>89</v>
      </c>
      <c r="D21878" t="s">
        <v>15348</v>
      </c>
      <c r="E21878" t="s">
        <v>1100</v>
      </c>
      <c r="F21878" t="s">
        <v>89</v>
      </c>
      <c r="G21878" t="s">
        <v>89</v>
      </c>
      <c r="H21878" t="s">
        <v>93</v>
      </c>
    </row>
    <row r="21879" spans="1:8" x14ac:dyDescent="0.25">
      <c r="A21879" t="s">
        <v>590</v>
      </c>
      <c r="B21879" t="s">
        <v>8236</v>
      </c>
      <c r="C21879" t="s">
        <v>89</v>
      </c>
      <c r="D21879" t="s">
        <v>89</v>
      </c>
      <c r="E21879" t="s">
        <v>9116</v>
      </c>
      <c r="F21879" t="s">
        <v>89</v>
      </c>
      <c r="G21879" t="s">
        <v>89</v>
      </c>
      <c r="H21879" t="s">
        <v>93</v>
      </c>
    </row>
    <row r="21880" spans="1:8" x14ac:dyDescent="0.25">
      <c r="A21880" t="s">
        <v>590</v>
      </c>
      <c r="B21880" t="s">
        <v>1284</v>
      </c>
      <c r="C21880" t="s">
        <v>89</v>
      </c>
      <c r="D21880" t="s">
        <v>89</v>
      </c>
      <c r="E21880" t="s">
        <v>1196</v>
      </c>
      <c r="F21880" t="s">
        <v>89</v>
      </c>
      <c r="G21880" t="s">
        <v>89</v>
      </c>
      <c r="H21880" t="s">
        <v>93</v>
      </c>
    </row>
    <row r="21881" spans="1:8" x14ac:dyDescent="0.25">
      <c r="A21881" t="s">
        <v>590</v>
      </c>
      <c r="B21881" t="s">
        <v>1124</v>
      </c>
      <c r="C21881" t="s">
        <v>89</v>
      </c>
      <c r="D21881" t="s">
        <v>89</v>
      </c>
      <c r="E21881" t="s">
        <v>1196</v>
      </c>
      <c r="F21881" t="s">
        <v>89</v>
      </c>
      <c r="G21881" t="s">
        <v>89</v>
      </c>
      <c r="H21881" t="s">
        <v>93</v>
      </c>
    </row>
    <row r="21882" spans="1:8" x14ac:dyDescent="0.25">
      <c r="A21882" t="s">
        <v>590</v>
      </c>
      <c r="B21882" t="s">
        <v>1125</v>
      </c>
      <c r="C21882" t="s">
        <v>89</v>
      </c>
      <c r="D21882" t="s">
        <v>89</v>
      </c>
      <c r="E21882" t="s">
        <v>1196</v>
      </c>
      <c r="F21882" t="s">
        <v>89</v>
      </c>
      <c r="G21882" t="s">
        <v>89</v>
      </c>
      <c r="H21882" t="s">
        <v>93</v>
      </c>
    </row>
    <row r="21883" spans="1:8" x14ac:dyDescent="0.25">
      <c r="A21883" t="s">
        <v>590</v>
      </c>
      <c r="B21883" t="s">
        <v>1198</v>
      </c>
      <c r="C21883" t="s">
        <v>89</v>
      </c>
      <c r="D21883" t="s">
        <v>89</v>
      </c>
      <c r="E21883" t="s">
        <v>1196</v>
      </c>
      <c r="F21883" t="s">
        <v>89</v>
      </c>
      <c r="G21883" t="s">
        <v>89</v>
      </c>
      <c r="H21883" t="s">
        <v>93</v>
      </c>
    </row>
    <row r="21884" spans="1:8" x14ac:dyDescent="0.25">
      <c r="A21884" t="s">
        <v>590</v>
      </c>
      <c r="B21884" t="s">
        <v>1473</v>
      </c>
      <c r="C21884" t="s">
        <v>89</v>
      </c>
      <c r="D21884" t="s">
        <v>89</v>
      </c>
      <c r="E21884" t="s">
        <v>1196</v>
      </c>
      <c r="F21884" t="s">
        <v>89</v>
      </c>
      <c r="G21884" t="s">
        <v>89</v>
      </c>
      <c r="H21884" t="s">
        <v>93</v>
      </c>
    </row>
    <row r="21885" spans="1:8" x14ac:dyDescent="0.25">
      <c r="A21885" t="s">
        <v>590</v>
      </c>
      <c r="B21885" t="s">
        <v>1200</v>
      </c>
      <c r="C21885" t="s">
        <v>89</v>
      </c>
      <c r="D21885" t="s">
        <v>89</v>
      </c>
      <c r="E21885" t="s">
        <v>1131</v>
      </c>
      <c r="F21885" t="s">
        <v>89</v>
      </c>
      <c r="G21885" t="s">
        <v>89</v>
      </c>
      <c r="H21885" t="s">
        <v>93</v>
      </c>
    </row>
    <row r="21886" spans="1:8" x14ac:dyDescent="0.25">
      <c r="A21886" t="s">
        <v>590</v>
      </c>
      <c r="B21886" t="s">
        <v>1128</v>
      </c>
      <c r="C21886" t="s">
        <v>89</v>
      </c>
      <c r="D21886" t="s">
        <v>89</v>
      </c>
      <c r="E21886" t="s">
        <v>1231</v>
      </c>
      <c r="F21886" t="s">
        <v>89</v>
      </c>
      <c r="G21886" t="s">
        <v>89</v>
      </c>
      <c r="H21886" t="s">
        <v>93</v>
      </c>
    </row>
    <row r="21887" spans="1:8" x14ac:dyDescent="0.25">
      <c r="A21887" t="s">
        <v>590</v>
      </c>
      <c r="B21887" t="s">
        <v>1130</v>
      </c>
      <c r="C21887" t="s">
        <v>89</v>
      </c>
      <c r="D21887" t="s">
        <v>89</v>
      </c>
      <c r="E21887" t="s">
        <v>1286</v>
      </c>
      <c r="F21887" t="s">
        <v>89</v>
      </c>
      <c r="G21887" t="s">
        <v>89</v>
      </c>
      <c r="H21887" t="s">
        <v>93</v>
      </c>
    </row>
    <row r="21888" spans="1:8" x14ac:dyDescent="0.25">
      <c r="A21888" t="s">
        <v>590</v>
      </c>
      <c r="B21888" t="s">
        <v>1132</v>
      </c>
      <c r="C21888" t="s">
        <v>89</v>
      </c>
      <c r="D21888" t="s">
        <v>89</v>
      </c>
      <c r="E21888" t="s">
        <v>1133</v>
      </c>
      <c r="F21888" t="s">
        <v>89</v>
      </c>
      <c r="G21888" t="s">
        <v>89</v>
      </c>
      <c r="H21888" t="s">
        <v>93</v>
      </c>
    </row>
    <row r="21889" spans="1:8" x14ac:dyDescent="0.25">
      <c r="A21889" t="s">
        <v>590</v>
      </c>
      <c r="B21889" t="s">
        <v>1232</v>
      </c>
      <c r="C21889" t="s">
        <v>89</v>
      </c>
      <c r="D21889" t="s">
        <v>89</v>
      </c>
      <c r="E21889" t="s">
        <v>1135</v>
      </c>
      <c r="F21889" t="s">
        <v>89</v>
      </c>
      <c r="G21889" t="s">
        <v>89</v>
      </c>
      <c r="H21889" t="s">
        <v>93</v>
      </c>
    </row>
    <row r="21890" spans="1:8" x14ac:dyDescent="0.25">
      <c r="A21890" t="s">
        <v>590</v>
      </c>
      <c r="B21890" t="s">
        <v>1236</v>
      </c>
      <c r="C21890" t="s">
        <v>89</v>
      </c>
      <c r="D21890" t="s">
        <v>89</v>
      </c>
      <c r="E21890" t="s">
        <v>1115</v>
      </c>
      <c r="F21890" t="s">
        <v>89</v>
      </c>
      <c r="G21890" t="s">
        <v>89</v>
      </c>
      <c r="H21890" t="s">
        <v>93</v>
      </c>
    </row>
    <row r="21891" spans="1:8" x14ac:dyDescent="0.25">
      <c r="A21891" t="s">
        <v>590</v>
      </c>
      <c r="B21891" t="s">
        <v>5831</v>
      </c>
      <c r="C21891" t="s">
        <v>89</v>
      </c>
      <c r="D21891" t="s">
        <v>89</v>
      </c>
      <c r="E21891" t="s">
        <v>1238</v>
      </c>
      <c r="F21891" t="s">
        <v>89</v>
      </c>
      <c r="G21891" t="s">
        <v>89</v>
      </c>
      <c r="H21891" t="s">
        <v>93</v>
      </c>
    </row>
    <row r="21892" spans="1:8" x14ac:dyDescent="0.25">
      <c r="A21892" t="s">
        <v>590</v>
      </c>
      <c r="B21892" t="s">
        <v>3520</v>
      </c>
      <c r="C21892" t="s">
        <v>89</v>
      </c>
      <c r="D21892" t="s">
        <v>89</v>
      </c>
      <c r="E21892" t="s">
        <v>1238</v>
      </c>
      <c r="F21892" t="s">
        <v>89</v>
      </c>
      <c r="G21892" t="s">
        <v>89</v>
      </c>
      <c r="H21892" t="s">
        <v>93</v>
      </c>
    </row>
    <row r="21893" spans="1:8" x14ac:dyDescent="0.25">
      <c r="A21893" t="s">
        <v>590</v>
      </c>
      <c r="B21893" t="s">
        <v>1134</v>
      </c>
      <c r="C21893" t="s">
        <v>89</v>
      </c>
      <c r="D21893" t="s">
        <v>89</v>
      </c>
      <c r="E21893" t="s">
        <v>1272</v>
      </c>
      <c r="F21893" t="s">
        <v>89</v>
      </c>
      <c r="G21893" t="s">
        <v>89</v>
      </c>
      <c r="H21893" t="s">
        <v>93</v>
      </c>
    </row>
    <row r="21894" spans="1:8" x14ac:dyDescent="0.25">
      <c r="A21894" t="s">
        <v>590</v>
      </c>
      <c r="B21894" t="s">
        <v>1704</v>
      </c>
      <c r="C21894" t="s">
        <v>89</v>
      </c>
      <c r="D21894" t="s">
        <v>15349</v>
      </c>
      <c r="E21894" t="s">
        <v>1113</v>
      </c>
      <c r="F21894" t="s">
        <v>89</v>
      </c>
      <c r="G21894" t="s">
        <v>89</v>
      </c>
      <c r="H21894" t="s">
        <v>93</v>
      </c>
    </row>
    <row r="21895" spans="1:8" x14ac:dyDescent="0.25">
      <c r="A21895" t="s">
        <v>590</v>
      </c>
      <c r="B21895" t="s">
        <v>1706</v>
      </c>
      <c r="C21895" t="s">
        <v>89</v>
      </c>
      <c r="D21895" t="s">
        <v>15350</v>
      </c>
      <c r="E21895" t="s">
        <v>1100</v>
      </c>
      <c r="F21895" t="s">
        <v>89</v>
      </c>
      <c r="G21895" t="s">
        <v>89</v>
      </c>
      <c r="H21895" t="s">
        <v>93</v>
      </c>
    </row>
    <row r="21896" spans="1:8" x14ac:dyDescent="0.25">
      <c r="A21896" t="s">
        <v>590</v>
      </c>
      <c r="B21896" t="s">
        <v>1136</v>
      </c>
      <c r="C21896" t="s">
        <v>89</v>
      </c>
      <c r="D21896" t="s">
        <v>89</v>
      </c>
      <c r="E21896" t="s">
        <v>1272</v>
      </c>
      <c r="F21896" t="s">
        <v>89</v>
      </c>
      <c r="G21896" t="s">
        <v>89</v>
      </c>
      <c r="H21896" t="s">
        <v>93</v>
      </c>
    </row>
    <row r="21897" spans="1:8" x14ac:dyDescent="0.25">
      <c r="A21897" t="s">
        <v>590</v>
      </c>
      <c r="B21897" t="s">
        <v>1137</v>
      </c>
      <c r="C21897" t="s">
        <v>89</v>
      </c>
      <c r="D21897" t="s">
        <v>89</v>
      </c>
      <c r="E21897" t="s">
        <v>1272</v>
      </c>
      <c r="F21897" t="s">
        <v>89</v>
      </c>
      <c r="G21897" t="s">
        <v>89</v>
      </c>
      <c r="H21897" t="s">
        <v>93</v>
      </c>
    </row>
    <row r="21898" spans="1:8" x14ac:dyDescent="0.25">
      <c r="A21898" t="s">
        <v>590</v>
      </c>
      <c r="B21898" t="s">
        <v>9020</v>
      </c>
      <c r="C21898" t="s">
        <v>89</v>
      </c>
      <c r="D21898" t="s">
        <v>15351</v>
      </c>
      <c r="E21898" t="s">
        <v>1100</v>
      </c>
      <c r="F21898" t="s">
        <v>89</v>
      </c>
      <c r="G21898" t="s">
        <v>89</v>
      </c>
      <c r="H21898" t="s">
        <v>93</v>
      </c>
    </row>
    <row r="21899" spans="1:8" x14ac:dyDescent="0.25">
      <c r="A21899" t="s">
        <v>590</v>
      </c>
      <c r="B21899" t="s">
        <v>1702</v>
      </c>
      <c r="C21899" t="s">
        <v>89</v>
      </c>
      <c r="D21899" t="s">
        <v>89</v>
      </c>
      <c r="E21899" t="s">
        <v>1272</v>
      </c>
      <c r="F21899" t="s">
        <v>89</v>
      </c>
      <c r="G21899" t="s">
        <v>89</v>
      </c>
      <c r="H21899" t="s">
        <v>93</v>
      </c>
    </row>
    <row r="21900" spans="1:8" x14ac:dyDescent="0.25">
      <c r="A21900" t="s">
        <v>590</v>
      </c>
      <c r="B21900" t="s">
        <v>1703</v>
      </c>
      <c r="C21900" t="s">
        <v>89</v>
      </c>
      <c r="D21900" t="s">
        <v>89</v>
      </c>
      <c r="E21900" t="s">
        <v>1113</v>
      </c>
      <c r="F21900" t="s">
        <v>89</v>
      </c>
      <c r="G21900" t="s">
        <v>89</v>
      </c>
      <c r="H21900" t="s">
        <v>93</v>
      </c>
    </row>
    <row r="21901" spans="1:8" x14ac:dyDescent="0.25">
      <c r="A21901" t="s">
        <v>590</v>
      </c>
      <c r="B21901" t="s">
        <v>1138</v>
      </c>
      <c r="C21901" t="s">
        <v>89</v>
      </c>
      <c r="D21901" t="s">
        <v>89</v>
      </c>
      <c r="E21901" t="s">
        <v>1139</v>
      </c>
      <c r="F21901" t="s">
        <v>89</v>
      </c>
      <c r="G21901" t="s">
        <v>89</v>
      </c>
      <c r="H21901" t="s">
        <v>93</v>
      </c>
    </row>
    <row r="21902" spans="1:8" x14ac:dyDescent="0.25">
      <c r="A21902" t="s">
        <v>591</v>
      </c>
      <c r="B21902" t="s">
        <v>2504</v>
      </c>
      <c r="C21902" t="s">
        <v>89</v>
      </c>
      <c r="D21902" t="s">
        <v>15352</v>
      </c>
      <c r="E21902" t="s">
        <v>1102</v>
      </c>
      <c r="F21902" t="s">
        <v>89</v>
      </c>
      <c r="G21902" t="s">
        <v>89</v>
      </c>
      <c r="H21902" t="s">
        <v>93</v>
      </c>
    </row>
    <row r="21903" spans="1:8" x14ac:dyDescent="0.25">
      <c r="A21903" t="s">
        <v>591</v>
      </c>
      <c r="B21903" t="s">
        <v>1112</v>
      </c>
      <c r="C21903" t="s">
        <v>89</v>
      </c>
      <c r="D21903" t="s">
        <v>15353</v>
      </c>
      <c r="E21903" t="s">
        <v>1278</v>
      </c>
      <c r="F21903" t="s">
        <v>89</v>
      </c>
      <c r="G21903" t="s">
        <v>89</v>
      </c>
      <c r="H21903" t="s">
        <v>93</v>
      </c>
    </row>
    <row r="21904" spans="1:8" x14ac:dyDescent="0.25">
      <c r="A21904" t="s">
        <v>591</v>
      </c>
      <c r="B21904" t="s">
        <v>1098</v>
      </c>
      <c r="C21904" t="s">
        <v>89</v>
      </c>
      <c r="D21904" t="s">
        <v>15354</v>
      </c>
      <c r="E21904" t="s">
        <v>1105</v>
      </c>
      <c r="F21904" t="s">
        <v>89</v>
      </c>
      <c r="G21904" t="s">
        <v>89</v>
      </c>
      <c r="H21904" t="s">
        <v>93</v>
      </c>
    </row>
    <row r="21905" spans="1:8" x14ac:dyDescent="0.25">
      <c r="A21905" t="s">
        <v>591</v>
      </c>
      <c r="B21905" t="s">
        <v>5195</v>
      </c>
      <c r="C21905" t="s">
        <v>89</v>
      </c>
      <c r="D21905" t="s">
        <v>15355</v>
      </c>
      <c r="E21905" t="s">
        <v>1265</v>
      </c>
      <c r="F21905" t="s">
        <v>89</v>
      </c>
      <c r="G21905" t="s">
        <v>89</v>
      </c>
      <c r="H21905" t="s">
        <v>93</v>
      </c>
    </row>
    <row r="21906" spans="1:8" x14ac:dyDescent="0.25">
      <c r="A21906" t="s">
        <v>591</v>
      </c>
      <c r="B21906" t="s">
        <v>2495</v>
      </c>
      <c r="C21906" t="s">
        <v>89</v>
      </c>
      <c r="D21906" t="s">
        <v>15356</v>
      </c>
      <c r="E21906" t="s">
        <v>1258</v>
      </c>
      <c r="F21906" t="s">
        <v>89</v>
      </c>
      <c r="G21906" t="s">
        <v>89</v>
      </c>
      <c r="H21906" t="s">
        <v>93</v>
      </c>
    </row>
    <row r="21907" spans="1:8" x14ac:dyDescent="0.25">
      <c r="A21907" t="s">
        <v>591</v>
      </c>
      <c r="B21907" t="s">
        <v>15357</v>
      </c>
      <c r="C21907" t="s">
        <v>89</v>
      </c>
      <c r="D21907" t="s">
        <v>15358</v>
      </c>
      <c r="E21907" t="s">
        <v>1258</v>
      </c>
      <c r="F21907" t="s">
        <v>89</v>
      </c>
      <c r="G21907" t="s">
        <v>89</v>
      </c>
      <c r="H21907" t="s">
        <v>93</v>
      </c>
    </row>
    <row r="21908" spans="1:8" x14ac:dyDescent="0.25">
      <c r="A21908" t="s">
        <v>591</v>
      </c>
      <c r="B21908" t="s">
        <v>5428</v>
      </c>
      <c r="C21908" t="s">
        <v>89</v>
      </c>
      <c r="D21908" t="s">
        <v>15359</v>
      </c>
      <c r="E21908" t="s">
        <v>1265</v>
      </c>
      <c r="F21908" t="s">
        <v>89</v>
      </c>
      <c r="G21908" t="s">
        <v>89</v>
      </c>
      <c r="H21908" t="s">
        <v>93</v>
      </c>
    </row>
    <row r="21909" spans="1:8" x14ac:dyDescent="0.25">
      <c r="A21909" t="s">
        <v>591</v>
      </c>
      <c r="B21909" t="s">
        <v>5443</v>
      </c>
      <c r="C21909" t="s">
        <v>89</v>
      </c>
      <c r="D21909" t="s">
        <v>15360</v>
      </c>
      <c r="E21909" t="s">
        <v>1153</v>
      </c>
      <c r="F21909" t="s">
        <v>89</v>
      </c>
      <c r="G21909" t="s">
        <v>89</v>
      </c>
      <c r="H21909" t="s">
        <v>93</v>
      </c>
    </row>
    <row r="21910" spans="1:8" x14ac:dyDescent="0.25">
      <c r="A21910" t="s">
        <v>591</v>
      </c>
      <c r="B21910" t="s">
        <v>2742</v>
      </c>
      <c r="C21910" t="s">
        <v>89</v>
      </c>
      <c r="D21910" t="s">
        <v>15361</v>
      </c>
      <c r="E21910" t="s">
        <v>1093</v>
      </c>
      <c r="F21910" t="s">
        <v>89</v>
      </c>
      <c r="G21910" t="s">
        <v>89</v>
      </c>
      <c r="H21910" t="s">
        <v>93</v>
      </c>
    </row>
    <row r="21911" spans="1:8" x14ac:dyDescent="0.25">
      <c r="A21911" t="s">
        <v>591</v>
      </c>
      <c r="B21911" t="s">
        <v>1122</v>
      </c>
      <c r="C21911" t="s">
        <v>89</v>
      </c>
      <c r="D21911" t="s">
        <v>89</v>
      </c>
      <c r="E21911" t="s">
        <v>1196</v>
      </c>
      <c r="F21911" t="s">
        <v>89</v>
      </c>
      <c r="G21911" t="s">
        <v>89</v>
      </c>
      <c r="H21911" t="s">
        <v>93</v>
      </c>
    </row>
    <row r="21912" spans="1:8" x14ac:dyDescent="0.25">
      <c r="A21912" t="s">
        <v>591</v>
      </c>
      <c r="B21912" t="s">
        <v>1124</v>
      </c>
      <c r="C21912" t="s">
        <v>89</v>
      </c>
      <c r="D21912" t="s">
        <v>89</v>
      </c>
      <c r="E21912" t="s">
        <v>1196</v>
      </c>
      <c r="F21912" t="s">
        <v>89</v>
      </c>
      <c r="G21912" t="s">
        <v>89</v>
      </c>
      <c r="H21912" t="s">
        <v>93</v>
      </c>
    </row>
    <row r="21913" spans="1:8" x14ac:dyDescent="0.25">
      <c r="A21913" t="s">
        <v>591</v>
      </c>
      <c r="B21913" t="s">
        <v>1125</v>
      </c>
      <c r="C21913" t="s">
        <v>89</v>
      </c>
      <c r="D21913" t="s">
        <v>89</v>
      </c>
      <c r="E21913" t="s">
        <v>1196</v>
      </c>
      <c r="F21913" t="s">
        <v>89</v>
      </c>
      <c r="G21913" t="s">
        <v>89</v>
      </c>
      <c r="H21913" t="s">
        <v>93</v>
      </c>
    </row>
    <row r="21914" spans="1:8" x14ac:dyDescent="0.25">
      <c r="A21914" t="s">
        <v>591</v>
      </c>
      <c r="B21914" t="s">
        <v>1127</v>
      </c>
      <c r="C21914" t="s">
        <v>89</v>
      </c>
      <c r="D21914" t="s">
        <v>89</v>
      </c>
      <c r="E21914" t="s">
        <v>1196</v>
      </c>
      <c r="F21914" t="s">
        <v>89</v>
      </c>
      <c r="G21914" t="s">
        <v>89</v>
      </c>
      <c r="H21914" t="s">
        <v>93</v>
      </c>
    </row>
    <row r="21915" spans="1:8" x14ac:dyDescent="0.25">
      <c r="A21915" t="s">
        <v>591</v>
      </c>
      <c r="B21915" t="s">
        <v>1201</v>
      </c>
      <c r="C21915" t="s">
        <v>89</v>
      </c>
      <c r="D21915" t="s">
        <v>89</v>
      </c>
      <c r="E21915" t="s">
        <v>1129</v>
      </c>
      <c r="F21915" t="s">
        <v>89</v>
      </c>
      <c r="G21915" t="s">
        <v>89</v>
      </c>
      <c r="H21915" t="s">
        <v>93</v>
      </c>
    </row>
    <row r="21916" spans="1:8" x14ac:dyDescent="0.25">
      <c r="A21916" t="s">
        <v>591</v>
      </c>
      <c r="B21916" t="s">
        <v>1128</v>
      </c>
      <c r="C21916" t="s">
        <v>89</v>
      </c>
      <c r="D21916" t="s">
        <v>89</v>
      </c>
      <c r="E21916" t="s">
        <v>1196</v>
      </c>
      <c r="F21916" t="s">
        <v>89</v>
      </c>
      <c r="G21916" t="s">
        <v>89</v>
      </c>
      <c r="H21916" t="s">
        <v>93</v>
      </c>
    </row>
    <row r="21917" spans="1:8" x14ac:dyDescent="0.25">
      <c r="A21917" t="s">
        <v>591</v>
      </c>
      <c r="B21917" t="s">
        <v>1130</v>
      </c>
      <c r="C21917" t="s">
        <v>89</v>
      </c>
      <c r="D21917" t="s">
        <v>89</v>
      </c>
      <c r="E21917" t="s">
        <v>1218</v>
      </c>
      <c r="F21917" t="s">
        <v>89</v>
      </c>
      <c r="G21917" t="s">
        <v>89</v>
      </c>
      <c r="H21917" t="s">
        <v>93</v>
      </c>
    </row>
    <row r="21918" spans="1:8" x14ac:dyDescent="0.25">
      <c r="A21918" t="s">
        <v>591</v>
      </c>
      <c r="B21918" t="s">
        <v>1132</v>
      </c>
      <c r="C21918" t="s">
        <v>89</v>
      </c>
      <c r="D21918" t="s">
        <v>89</v>
      </c>
      <c r="E21918" t="s">
        <v>1202</v>
      </c>
      <c r="F21918" t="s">
        <v>89</v>
      </c>
      <c r="G21918" t="s">
        <v>89</v>
      </c>
      <c r="H21918" t="s">
        <v>93</v>
      </c>
    </row>
    <row r="21919" spans="1:8" x14ac:dyDescent="0.25">
      <c r="A21919" t="s">
        <v>591</v>
      </c>
      <c r="B21919" t="s">
        <v>1138</v>
      </c>
      <c r="C21919" t="s">
        <v>89</v>
      </c>
      <c r="D21919" t="s">
        <v>89</v>
      </c>
      <c r="E21919" t="s">
        <v>1139</v>
      </c>
      <c r="F21919" t="s">
        <v>89</v>
      </c>
      <c r="G21919" t="s">
        <v>89</v>
      </c>
      <c r="H21919" t="s">
        <v>93</v>
      </c>
    </row>
    <row r="21920" spans="1:8" x14ac:dyDescent="0.25">
      <c r="A21920" t="s">
        <v>592</v>
      </c>
      <c r="B21920" t="s">
        <v>1290</v>
      </c>
      <c r="C21920" t="s">
        <v>89</v>
      </c>
      <c r="D21920" t="s">
        <v>15362</v>
      </c>
      <c r="E21920" t="s">
        <v>1142</v>
      </c>
      <c r="F21920" t="s">
        <v>89</v>
      </c>
      <c r="G21920" t="s">
        <v>89</v>
      </c>
      <c r="H21920" t="s">
        <v>93</v>
      </c>
    </row>
    <row r="21921" spans="1:8" x14ac:dyDescent="0.25">
      <c r="A21921" t="s">
        <v>592</v>
      </c>
      <c r="B21921" t="s">
        <v>1098</v>
      </c>
      <c r="C21921" t="s">
        <v>89</v>
      </c>
      <c r="D21921" t="s">
        <v>15363</v>
      </c>
      <c r="E21921" t="s">
        <v>1238</v>
      </c>
      <c r="F21921" t="s">
        <v>89</v>
      </c>
      <c r="G21921" t="s">
        <v>89</v>
      </c>
      <c r="H21921" t="s">
        <v>93</v>
      </c>
    </row>
    <row r="21922" spans="1:8" x14ac:dyDescent="0.25">
      <c r="A21922" t="s">
        <v>592</v>
      </c>
      <c r="B21922" t="s">
        <v>11313</v>
      </c>
      <c r="C21922" t="s">
        <v>89</v>
      </c>
      <c r="D21922" t="s">
        <v>15364</v>
      </c>
      <c r="E21922" t="s">
        <v>1205</v>
      </c>
      <c r="F21922" t="s">
        <v>89</v>
      </c>
      <c r="G21922" t="s">
        <v>89</v>
      </c>
      <c r="H21922" t="s">
        <v>93</v>
      </c>
    </row>
    <row r="21923" spans="1:8" x14ac:dyDescent="0.25">
      <c r="A21923" t="s">
        <v>592</v>
      </c>
      <c r="B21923" t="s">
        <v>1780</v>
      </c>
      <c r="C21923" t="s">
        <v>89</v>
      </c>
      <c r="D21923" t="s">
        <v>15365</v>
      </c>
      <c r="E21923" t="s">
        <v>1142</v>
      </c>
      <c r="F21923" t="s">
        <v>89</v>
      </c>
      <c r="G21923" t="s">
        <v>89</v>
      </c>
      <c r="H21923" t="s">
        <v>93</v>
      </c>
    </row>
    <row r="21924" spans="1:8" x14ac:dyDescent="0.25">
      <c r="A21924" t="s">
        <v>592</v>
      </c>
      <c r="B21924" t="s">
        <v>7757</v>
      </c>
      <c r="C21924" t="s">
        <v>89</v>
      </c>
      <c r="D21924" t="s">
        <v>15366</v>
      </c>
      <c r="E21924" t="s">
        <v>1278</v>
      </c>
      <c r="F21924" t="s">
        <v>89</v>
      </c>
      <c r="G21924" t="s">
        <v>89</v>
      </c>
      <c r="H21924" t="s">
        <v>93</v>
      </c>
    </row>
    <row r="21925" spans="1:8" x14ac:dyDescent="0.25">
      <c r="A21925" t="s">
        <v>592</v>
      </c>
      <c r="B21925" t="s">
        <v>7708</v>
      </c>
      <c r="C21925" t="s">
        <v>89</v>
      </c>
      <c r="D21925" t="s">
        <v>15367</v>
      </c>
      <c r="E21925" t="s">
        <v>5454</v>
      </c>
      <c r="F21925" t="s">
        <v>89</v>
      </c>
      <c r="G21925" t="s">
        <v>89</v>
      </c>
      <c r="H21925" t="s">
        <v>93</v>
      </c>
    </row>
    <row r="21926" spans="1:8" x14ac:dyDescent="0.25">
      <c r="A21926" t="s">
        <v>592</v>
      </c>
      <c r="B21926" t="s">
        <v>15368</v>
      </c>
      <c r="C21926" t="s">
        <v>89</v>
      </c>
      <c r="D21926" t="s">
        <v>15369</v>
      </c>
      <c r="E21926" t="s">
        <v>1153</v>
      </c>
      <c r="F21926" t="s">
        <v>89</v>
      </c>
      <c r="G21926" t="s">
        <v>89</v>
      </c>
      <c r="H21926" t="s">
        <v>93</v>
      </c>
    </row>
    <row r="21927" spans="1:8" x14ac:dyDescent="0.25">
      <c r="A21927" t="s">
        <v>592</v>
      </c>
      <c r="B21927" t="s">
        <v>7757</v>
      </c>
      <c r="C21927" t="s">
        <v>89</v>
      </c>
      <c r="D21927" t="s">
        <v>15366</v>
      </c>
      <c r="E21927" t="s">
        <v>1278</v>
      </c>
      <c r="F21927" t="s">
        <v>89</v>
      </c>
      <c r="G21927" t="s">
        <v>89</v>
      </c>
      <c r="H21927" t="s">
        <v>93</v>
      </c>
    </row>
    <row r="21928" spans="1:8" x14ac:dyDescent="0.25">
      <c r="A21928" t="s">
        <v>592</v>
      </c>
      <c r="B21928" t="s">
        <v>15370</v>
      </c>
      <c r="C21928" t="s">
        <v>89</v>
      </c>
      <c r="D21928" t="s">
        <v>15371</v>
      </c>
      <c r="E21928" t="s">
        <v>1153</v>
      </c>
      <c r="F21928" t="s">
        <v>89</v>
      </c>
      <c r="G21928" t="s">
        <v>89</v>
      </c>
      <c r="H21928" t="s">
        <v>93</v>
      </c>
    </row>
    <row r="21929" spans="1:8" x14ac:dyDescent="0.25">
      <c r="A21929" t="s">
        <v>592</v>
      </c>
      <c r="B21929" t="s">
        <v>11313</v>
      </c>
      <c r="C21929" t="s">
        <v>89</v>
      </c>
      <c r="D21929" t="s">
        <v>15364</v>
      </c>
      <c r="E21929" t="s">
        <v>1205</v>
      </c>
      <c r="F21929" t="s">
        <v>89</v>
      </c>
      <c r="G21929" t="s">
        <v>89</v>
      </c>
      <c r="H21929" t="s">
        <v>93</v>
      </c>
    </row>
    <row r="21930" spans="1:8" x14ac:dyDescent="0.25">
      <c r="A21930" t="s">
        <v>592</v>
      </c>
      <c r="B21930" t="s">
        <v>2887</v>
      </c>
      <c r="C21930" t="s">
        <v>89</v>
      </c>
      <c r="D21930" t="s">
        <v>15372</v>
      </c>
      <c r="E21930" t="s">
        <v>1278</v>
      </c>
      <c r="F21930" t="s">
        <v>89</v>
      </c>
      <c r="G21930" t="s">
        <v>89</v>
      </c>
      <c r="H21930" t="s">
        <v>93</v>
      </c>
    </row>
    <row r="21931" spans="1:8" x14ac:dyDescent="0.25">
      <c r="A21931" t="s">
        <v>592</v>
      </c>
      <c r="B21931" t="s">
        <v>15373</v>
      </c>
      <c r="C21931" t="s">
        <v>89</v>
      </c>
      <c r="D21931" t="s">
        <v>15374</v>
      </c>
      <c r="E21931" t="s">
        <v>1142</v>
      </c>
      <c r="F21931" t="s">
        <v>89</v>
      </c>
      <c r="G21931" t="s">
        <v>89</v>
      </c>
      <c r="H21931" t="s">
        <v>93</v>
      </c>
    </row>
    <row r="21932" spans="1:8" x14ac:dyDescent="0.25">
      <c r="A21932" t="s">
        <v>592</v>
      </c>
      <c r="B21932" t="s">
        <v>15375</v>
      </c>
      <c r="C21932" t="s">
        <v>89</v>
      </c>
      <c r="D21932" t="s">
        <v>15376</v>
      </c>
      <c r="E21932" t="s">
        <v>1278</v>
      </c>
      <c r="F21932" t="s">
        <v>89</v>
      </c>
      <c r="G21932" t="s">
        <v>89</v>
      </c>
      <c r="H21932" t="s">
        <v>93</v>
      </c>
    </row>
    <row r="21933" spans="1:8" x14ac:dyDescent="0.25">
      <c r="A21933" t="s">
        <v>592</v>
      </c>
      <c r="B21933" t="s">
        <v>15377</v>
      </c>
      <c r="C21933" t="s">
        <v>89</v>
      </c>
      <c r="D21933" t="s">
        <v>15378</v>
      </c>
      <c r="E21933" t="s">
        <v>1205</v>
      </c>
      <c r="F21933" t="s">
        <v>89</v>
      </c>
      <c r="G21933" t="s">
        <v>89</v>
      </c>
      <c r="H21933" t="s">
        <v>93</v>
      </c>
    </row>
    <row r="21934" spans="1:8" x14ac:dyDescent="0.25">
      <c r="A21934" t="s">
        <v>592</v>
      </c>
      <c r="B21934" t="s">
        <v>1098</v>
      </c>
      <c r="C21934" t="s">
        <v>89</v>
      </c>
      <c r="D21934" t="s">
        <v>15363</v>
      </c>
      <c r="E21934" t="s">
        <v>1238</v>
      </c>
      <c r="F21934" t="s">
        <v>89</v>
      </c>
      <c r="G21934" t="s">
        <v>89</v>
      </c>
      <c r="H21934" t="s">
        <v>93</v>
      </c>
    </row>
    <row r="21935" spans="1:8" x14ac:dyDescent="0.25">
      <c r="A21935" t="s">
        <v>592</v>
      </c>
      <c r="B21935" t="s">
        <v>1112</v>
      </c>
      <c r="C21935" t="s">
        <v>89</v>
      </c>
      <c r="D21935" t="s">
        <v>9245</v>
      </c>
      <c r="E21935" t="s">
        <v>1162</v>
      </c>
      <c r="F21935" t="s">
        <v>89</v>
      </c>
      <c r="G21935" t="s">
        <v>89</v>
      </c>
      <c r="H21935" t="s">
        <v>93</v>
      </c>
    </row>
    <row r="21936" spans="1:8" x14ac:dyDescent="0.25">
      <c r="A21936" t="s">
        <v>592</v>
      </c>
      <c r="B21936" t="s">
        <v>15379</v>
      </c>
      <c r="C21936" t="s">
        <v>89</v>
      </c>
      <c r="D21936" t="s">
        <v>15380</v>
      </c>
      <c r="E21936" t="s">
        <v>1205</v>
      </c>
      <c r="F21936" t="s">
        <v>89</v>
      </c>
      <c r="G21936" t="s">
        <v>89</v>
      </c>
      <c r="H21936" t="s">
        <v>93</v>
      </c>
    </row>
    <row r="21937" spans="1:8" x14ac:dyDescent="0.25">
      <c r="A21937" t="s">
        <v>592</v>
      </c>
      <c r="B21937" t="s">
        <v>15381</v>
      </c>
      <c r="C21937" t="s">
        <v>89</v>
      </c>
      <c r="D21937" t="s">
        <v>15382</v>
      </c>
      <c r="E21937" t="s">
        <v>1194</v>
      </c>
      <c r="F21937" t="s">
        <v>89</v>
      </c>
      <c r="G21937" t="s">
        <v>89</v>
      </c>
      <c r="H21937" t="s">
        <v>93</v>
      </c>
    </row>
    <row r="21938" spans="1:8" x14ac:dyDescent="0.25">
      <c r="A21938" t="s">
        <v>592</v>
      </c>
      <c r="B21938" t="s">
        <v>1290</v>
      </c>
      <c r="C21938" t="s">
        <v>89</v>
      </c>
      <c r="D21938" t="s">
        <v>15362</v>
      </c>
      <c r="E21938" t="s">
        <v>1142</v>
      </c>
      <c r="F21938" t="s">
        <v>89</v>
      </c>
      <c r="G21938" t="s">
        <v>89</v>
      </c>
      <c r="H21938" t="s">
        <v>93</v>
      </c>
    </row>
    <row r="21939" spans="1:8" x14ac:dyDescent="0.25">
      <c r="A21939" t="s">
        <v>592</v>
      </c>
      <c r="B21939" t="s">
        <v>1114</v>
      </c>
      <c r="C21939" t="s">
        <v>89</v>
      </c>
      <c r="D21939" t="s">
        <v>15383</v>
      </c>
      <c r="E21939" t="s">
        <v>1162</v>
      </c>
      <c r="F21939" t="s">
        <v>89</v>
      </c>
      <c r="G21939" t="s">
        <v>89</v>
      </c>
      <c r="H21939" t="s">
        <v>93</v>
      </c>
    </row>
    <row r="21940" spans="1:8" x14ac:dyDescent="0.25">
      <c r="A21940" t="s">
        <v>592</v>
      </c>
      <c r="B21940" t="s">
        <v>2896</v>
      </c>
      <c r="C21940" t="s">
        <v>89</v>
      </c>
      <c r="D21940" t="s">
        <v>15384</v>
      </c>
      <c r="E21940" t="s">
        <v>1142</v>
      </c>
      <c r="F21940" t="s">
        <v>89</v>
      </c>
      <c r="G21940" t="s">
        <v>89</v>
      </c>
      <c r="H21940" t="s">
        <v>93</v>
      </c>
    </row>
    <row r="21941" spans="1:8" x14ac:dyDescent="0.25">
      <c r="A21941" t="s">
        <v>592</v>
      </c>
      <c r="B21941" t="s">
        <v>1780</v>
      </c>
      <c r="C21941" t="s">
        <v>89</v>
      </c>
      <c r="D21941" t="s">
        <v>15365</v>
      </c>
      <c r="E21941" t="s">
        <v>1142</v>
      </c>
      <c r="F21941" t="s">
        <v>89</v>
      </c>
      <c r="G21941" t="s">
        <v>89</v>
      </c>
      <c r="H21941" t="s">
        <v>93</v>
      </c>
    </row>
    <row r="21942" spans="1:8" x14ac:dyDescent="0.25">
      <c r="A21942" t="s">
        <v>592</v>
      </c>
      <c r="B21942" t="s">
        <v>1685</v>
      </c>
      <c r="C21942" t="s">
        <v>89</v>
      </c>
      <c r="D21942" t="s">
        <v>5459</v>
      </c>
      <c r="E21942" t="s">
        <v>1272</v>
      </c>
      <c r="F21942" t="s">
        <v>89</v>
      </c>
      <c r="G21942" t="s">
        <v>89</v>
      </c>
      <c r="H21942" t="s">
        <v>93</v>
      </c>
    </row>
    <row r="21943" spans="1:8" x14ac:dyDescent="0.25">
      <c r="A21943" t="s">
        <v>592</v>
      </c>
      <c r="B21943" t="s">
        <v>1839</v>
      </c>
      <c r="C21943" t="s">
        <v>89</v>
      </c>
      <c r="D21943" t="s">
        <v>15385</v>
      </c>
      <c r="E21943" t="s">
        <v>1115</v>
      </c>
      <c r="F21943" t="s">
        <v>89</v>
      </c>
      <c r="G21943" t="s">
        <v>89</v>
      </c>
      <c r="H21943" t="s">
        <v>93</v>
      </c>
    </row>
    <row r="21944" spans="1:8" x14ac:dyDescent="0.25">
      <c r="A21944" t="s">
        <v>592</v>
      </c>
      <c r="B21944" t="s">
        <v>2860</v>
      </c>
      <c r="C21944" t="s">
        <v>89</v>
      </c>
      <c r="D21944" t="s">
        <v>15386</v>
      </c>
      <c r="E21944" t="s">
        <v>1115</v>
      </c>
      <c r="F21944" t="s">
        <v>89</v>
      </c>
      <c r="G21944" t="s">
        <v>89</v>
      </c>
      <c r="H21944" t="s">
        <v>93</v>
      </c>
    </row>
    <row r="21945" spans="1:8" x14ac:dyDescent="0.25">
      <c r="A21945" t="s">
        <v>592</v>
      </c>
      <c r="B21945" t="s">
        <v>1658</v>
      </c>
      <c r="C21945" t="s">
        <v>89</v>
      </c>
      <c r="D21945" t="s">
        <v>15387</v>
      </c>
      <c r="E21945" t="s">
        <v>1142</v>
      </c>
      <c r="F21945" t="s">
        <v>89</v>
      </c>
      <c r="G21945" t="s">
        <v>89</v>
      </c>
      <c r="H21945" t="s">
        <v>93</v>
      </c>
    </row>
    <row r="21946" spans="1:8" x14ac:dyDescent="0.25">
      <c r="A21946" t="s">
        <v>592</v>
      </c>
      <c r="B21946" t="s">
        <v>8067</v>
      </c>
      <c r="C21946" t="s">
        <v>89</v>
      </c>
      <c r="D21946" t="s">
        <v>15388</v>
      </c>
      <c r="E21946" t="s">
        <v>1278</v>
      </c>
      <c r="F21946" t="s">
        <v>89</v>
      </c>
      <c r="G21946" t="s">
        <v>89</v>
      </c>
      <c r="H21946" t="s">
        <v>93</v>
      </c>
    </row>
    <row r="21947" spans="1:8" x14ac:dyDescent="0.25">
      <c r="A21947" t="s">
        <v>592</v>
      </c>
      <c r="B21947" t="s">
        <v>5183</v>
      </c>
      <c r="C21947" t="s">
        <v>89</v>
      </c>
      <c r="D21947" t="s">
        <v>15389</v>
      </c>
      <c r="E21947" t="s">
        <v>1164</v>
      </c>
      <c r="F21947" t="s">
        <v>89</v>
      </c>
      <c r="G21947" t="s">
        <v>89</v>
      </c>
      <c r="H21947" t="s">
        <v>93</v>
      </c>
    </row>
    <row r="21948" spans="1:8" x14ac:dyDescent="0.25">
      <c r="A21948" t="s">
        <v>592</v>
      </c>
      <c r="B21948" t="s">
        <v>15390</v>
      </c>
      <c r="C21948" t="s">
        <v>89</v>
      </c>
      <c r="D21948" t="s">
        <v>15391</v>
      </c>
      <c r="E21948" t="s">
        <v>1265</v>
      </c>
      <c r="F21948" t="s">
        <v>89</v>
      </c>
      <c r="G21948" t="s">
        <v>89</v>
      </c>
      <c r="H21948" t="s">
        <v>93</v>
      </c>
    </row>
    <row r="21949" spans="1:8" x14ac:dyDescent="0.25">
      <c r="A21949" t="s">
        <v>592</v>
      </c>
      <c r="B21949" t="s">
        <v>15392</v>
      </c>
      <c r="C21949" t="s">
        <v>89</v>
      </c>
      <c r="D21949" t="s">
        <v>15393</v>
      </c>
      <c r="E21949" t="s">
        <v>1278</v>
      </c>
      <c r="F21949" t="s">
        <v>89</v>
      </c>
      <c r="G21949" t="s">
        <v>89</v>
      </c>
      <c r="H21949" t="s">
        <v>93</v>
      </c>
    </row>
    <row r="21950" spans="1:8" x14ac:dyDescent="0.25">
      <c r="A21950" t="s">
        <v>592</v>
      </c>
      <c r="B21950" t="s">
        <v>1197</v>
      </c>
      <c r="C21950" t="s">
        <v>89</v>
      </c>
      <c r="D21950" t="s">
        <v>89</v>
      </c>
      <c r="E21950" t="s">
        <v>1335</v>
      </c>
      <c r="F21950" t="s">
        <v>89</v>
      </c>
      <c r="G21950" t="s">
        <v>89</v>
      </c>
      <c r="H21950" t="s">
        <v>93</v>
      </c>
    </row>
    <row r="21951" spans="1:8" x14ac:dyDescent="0.25">
      <c r="A21951" t="s">
        <v>592</v>
      </c>
      <c r="B21951" t="s">
        <v>4946</v>
      </c>
      <c r="C21951" t="s">
        <v>89</v>
      </c>
      <c r="D21951" t="s">
        <v>89</v>
      </c>
      <c r="E21951" t="s">
        <v>1100</v>
      </c>
      <c r="F21951" t="s">
        <v>89</v>
      </c>
      <c r="G21951" t="s">
        <v>89</v>
      </c>
      <c r="H21951" t="s">
        <v>93</v>
      </c>
    </row>
    <row r="21952" spans="1:8" x14ac:dyDescent="0.25">
      <c r="A21952" t="s">
        <v>592</v>
      </c>
      <c r="B21952" t="s">
        <v>4351</v>
      </c>
      <c r="C21952" t="s">
        <v>89</v>
      </c>
      <c r="D21952" t="s">
        <v>89</v>
      </c>
      <c r="E21952" t="s">
        <v>1272</v>
      </c>
      <c r="F21952" t="s">
        <v>89</v>
      </c>
      <c r="G21952" t="s">
        <v>89</v>
      </c>
      <c r="H21952" t="s">
        <v>93</v>
      </c>
    </row>
    <row r="21953" spans="1:8" x14ac:dyDescent="0.25">
      <c r="A21953" t="s">
        <v>592</v>
      </c>
      <c r="B21953" t="s">
        <v>4352</v>
      </c>
      <c r="C21953" t="s">
        <v>89</v>
      </c>
      <c r="D21953" t="s">
        <v>89</v>
      </c>
      <c r="E21953" t="s">
        <v>1115</v>
      </c>
      <c r="F21953" t="s">
        <v>89</v>
      </c>
      <c r="G21953" t="s">
        <v>89</v>
      </c>
      <c r="H21953" t="s">
        <v>93</v>
      </c>
    </row>
    <row r="21954" spans="1:8" x14ac:dyDescent="0.25">
      <c r="A21954" t="s">
        <v>592</v>
      </c>
      <c r="B21954" t="s">
        <v>1840</v>
      </c>
      <c r="C21954" t="s">
        <v>89</v>
      </c>
      <c r="D21954" t="s">
        <v>89</v>
      </c>
      <c r="E21954" t="s">
        <v>1335</v>
      </c>
      <c r="F21954" t="s">
        <v>89</v>
      </c>
      <c r="G21954" t="s">
        <v>89</v>
      </c>
      <c r="H21954" t="s">
        <v>93</v>
      </c>
    </row>
    <row r="21955" spans="1:8" x14ac:dyDescent="0.25">
      <c r="A21955" t="s">
        <v>592</v>
      </c>
      <c r="B21955" t="s">
        <v>1382</v>
      </c>
      <c r="C21955" t="s">
        <v>89</v>
      </c>
      <c r="D21955" t="s">
        <v>89</v>
      </c>
      <c r="E21955" t="s">
        <v>1135</v>
      </c>
      <c r="F21955" t="s">
        <v>89</v>
      </c>
      <c r="G21955" t="s">
        <v>89</v>
      </c>
      <c r="H21955" t="s">
        <v>93</v>
      </c>
    </row>
    <row r="21956" spans="1:8" x14ac:dyDescent="0.25">
      <c r="A21956" t="s">
        <v>592</v>
      </c>
      <c r="B21956" t="s">
        <v>1332</v>
      </c>
      <c r="C21956" t="s">
        <v>89</v>
      </c>
      <c r="D21956" t="s">
        <v>89</v>
      </c>
      <c r="E21956" t="s">
        <v>1218</v>
      </c>
      <c r="F21956" t="s">
        <v>89</v>
      </c>
      <c r="G21956" t="s">
        <v>89</v>
      </c>
      <c r="H21956" t="s">
        <v>93</v>
      </c>
    </row>
    <row r="21957" spans="1:8" x14ac:dyDescent="0.25">
      <c r="A21957" t="s">
        <v>592</v>
      </c>
      <c r="B21957" t="s">
        <v>8769</v>
      </c>
      <c r="C21957" t="s">
        <v>89</v>
      </c>
      <c r="D21957" t="s">
        <v>89</v>
      </c>
      <c r="E21957" t="s">
        <v>1218</v>
      </c>
      <c r="F21957" t="s">
        <v>89</v>
      </c>
      <c r="G21957" t="s">
        <v>89</v>
      </c>
      <c r="H21957" t="s">
        <v>93</v>
      </c>
    </row>
    <row r="21958" spans="1:8" x14ac:dyDescent="0.25">
      <c r="A21958" t="s">
        <v>592</v>
      </c>
      <c r="B21958" t="s">
        <v>13201</v>
      </c>
      <c r="C21958" t="s">
        <v>89</v>
      </c>
      <c r="D21958" t="s">
        <v>89</v>
      </c>
      <c r="E21958" t="s">
        <v>1218</v>
      </c>
      <c r="F21958" t="s">
        <v>89</v>
      </c>
      <c r="G21958" t="s">
        <v>89</v>
      </c>
      <c r="H21958" t="s">
        <v>93</v>
      </c>
    </row>
    <row r="21959" spans="1:8" x14ac:dyDescent="0.25">
      <c r="A21959" t="s">
        <v>592</v>
      </c>
      <c r="B21959" t="s">
        <v>1126</v>
      </c>
      <c r="C21959" t="s">
        <v>89</v>
      </c>
      <c r="D21959" t="s">
        <v>89</v>
      </c>
      <c r="E21959" t="s">
        <v>1218</v>
      </c>
      <c r="F21959" t="s">
        <v>89</v>
      </c>
      <c r="G21959" t="s">
        <v>89</v>
      </c>
      <c r="H21959" t="s">
        <v>93</v>
      </c>
    </row>
    <row r="21960" spans="1:8" x14ac:dyDescent="0.25">
      <c r="A21960" t="s">
        <v>592</v>
      </c>
      <c r="B21960" t="s">
        <v>1127</v>
      </c>
      <c r="C21960" t="s">
        <v>89</v>
      </c>
      <c r="D21960" t="s">
        <v>89</v>
      </c>
      <c r="E21960" t="s">
        <v>1218</v>
      </c>
      <c r="F21960" t="s">
        <v>89</v>
      </c>
      <c r="G21960" t="s">
        <v>89</v>
      </c>
      <c r="H21960" t="s">
        <v>93</v>
      </c>
    </row>
    <row r="21961" spans="1:8" x14ac:dyDescent="0.25">
      <c r="A21961" t="s">
        <v>592</v>
      </c>
      <c r="B21961" t="s">
        <v>8914</v>
      </c>
      <c r="C21961" t="s">
        <v>89</v>
      </c>
      <c r="D21961" t="s">
        <v>89</v>
      </c>
      <c r="E21961" t="s">
        <v>1131</v>
      </c>
      <c r="F21961" t="s">
        <v>89</v>
      </c>
      <c r="G21961" t="s">
        <v>89</v>
      </c>
      <c r="H21961" t="s">
        <v>93</v>
      </c>
    </row>
    <row r="21962" spans="1:8" x14ac:dyDescent="0.25">
      <c r="A21962" t="s">
        <v>592</v>
      </c>
      <c r="B21962" t="s">
        <v>1130</v>
      </c>
      <c r="C21962" t="s">
        <v>89</v>
      </c>
      <c r="D21962" t="s">
        <v>89</v>
      </c>
      <c r="E21962" t="s">
        <v>1202</v>
      </c>
      <c r="F21962" t="s">
        <v>89</v>
      </c>
      <c r="G21962" t="s">
        <v>89</v>
      </c>
      <c r="H21962" t="s">
        <v>93</v>
      </c>
    </row>
    <row r="21963" spans="1:8" x14ac:dyDescent="0.25">
      <c r="A21963" t="s">
        <v>592</v>
      </c>
      <c r="B21963" t="s">
        <v>1132</v>
      </c>
      <c r="C21963" t="s">
        <v>89</v>
      </c>
      <c r="D21963" t="s">
        <v>89</v>
      </c>
      <c r="E21963" t="s">
        <v>1133</v>
      </c>
      <c r="F21963" t="s">
        <v>89</v>
      </c>
      <c r="G21963" t="s">
        <v>89</v>
      </c>
      <c r="H21963" t="s">
        <v>93</v>
      </c>
    </row>
    <row r="21964" spans="1:8" x14ac:dyDescent="0.25">
      <c r="A21964" t="s">
        <v>592</v>
      </c>
      <c r="B21964" t="s">
        <v>9020</v>
      </c>
      <c r="C21964" t="s">
        <v>89</v>
      </c>
      <c r="D21964" t="s">
        <v>89</v>
      </c>
      <c r="E21964" t="s">
        <v>1113</v>
      </c>
      <c r="F21964" t="s">
        <v>89</v>
      </c>
      <c r="G21964" t="s">
        <v>89</v>
      </c>
      <c r="H21964" t="s">
        <v>93</v>
      </c>
    </row>
    <row r="21965" spans="1:8" x14ac:dyDescent="0.25">
      <c r="A21965" t="s">
        <v>592</v>
      </c>
      <c r="B21965" t="s">
        <v>1134</v>
      </c>
      <c r="C21965" t="s">
        <v>89</v>
      </c>
      <c r="D21965" t="s">
        <v>89</v>
      </c>
      <c r="E21965" t="s">
        <v>1113</v>
      </c>
      <c r="F21965" t="s">
        <v>89</v>
      </c>
      <c r="G21965" t="s">
        <v>89</v>
      </c>
      <c r="H21965" t="s">
        <v>93</v>
      </c>
    </row>
    <row r="21966" spans="1:8" x14ac:dyDescent="0.25">
      <c r="A21966" t="s">
        <v>592</v>
      </c>
      <c r="B21966" t="s">
        <v>9532</v>
      </c>
      <c r="C21966" t="s">
        <v>89</v>
      </c>
      <c r="D21966" t="s">
        <v>89</v>
      </c>
      <c r="E21966" t="s">
        <v>1113</v>
      </c>
      <c r="F21966" t="s">
        <v>89</v>
      </c>
      <c r="G21966" t="s">
        <v>89</v>
      </c>
      <c r="H21966" t="s">
        <v>93</v>
      </c>
    </row>
    <row r="21967" spans="1:8" x14ac:dyDescent="0.25">
      <c r="A21967" t="s">
        <v>592</v>
      </c>
      <c r="B21967" t="s">
        <v>15394</v>
      </c>
      <c r="C21967" t="s">
        <v>89</v>
      </c>
      <c r="D21967" t="s">
        <v>89</v>
      </c>
      <c r="E21967" t="s">
        <v>1113</v>
      </c>
      <c r="F21967" t="s">
        <v>89</v>
      </c>
      <c r="G21967" t="s">
        <v>89</v>
      </c>
      <c r="H21967" t="s">
        <v>93</v>
      </c>
    </row>
    <row r="21968" spans="1:8" x14ac:dyDescent="0.25">
      <c r="A21968" t="s">
        <v>592</v>
      </c>
      <c r="B21968" t="s">
        <v>15245</v>
      </c>
      <c r="C21968" t="s">
        <v>89</v>
      </c>
      <c r="D21968" t="s">
        <v>89</v>
      </c>
      <c r="E21968" t="s">
        <v>1113</v>
      </c>
      <c r="F21968" t="s">
        <v>89</v>
      </c>
      <c r="G21968" t="s">
        <v>89</v>
      </c>
      <c r="H21968" t="s">
        <v>93</v>
      </c>
    </row>
    <row r="21969" spans="1:8" x14ac:dyDescent="0.25">
      <c r="A21969" t="s">
        <v>592</v>
      </c>
      <c r="B21969" t="s">
        <v>1138</v>
      </c>
      <c r="C21969" t="s">
        <v>89</v>
      </c>
      <c r="D21969" t="s">
        <v>89</v>
      </c>
      <c r="E21969" t="s">
        <v>1139</v>
      </c>
      <c r="F21969" t="s">
        <v>89</v>
      </c>
      <c r="G21969" t="s">
        <v>89</v>
      </c>
      <c r="H21969" t="s">
        <v>93</v>
      </c>
    </row>
    <row r="21970" spans="1:8" x14ac:dyDescent="0.25">
      <c r="A21970" t="s">
        <v>593</v>
      </c>
      <c r="B21970" t="s">
        <v>7534</v>
      </c>
      <c r="C21970" t="s">
        <v>89</v>
      </c>
      <c r="D21970" t="s">
        <v>89</v>
      </c>
      <c r="E21970" t="s">
        <v>1194</v>
      </c>
      <c r="F21970" t="s">
        <v>89</v>
      </c>
      <c r="G21970" t="s">
        <v>89</v>
      </c>
      <c r="H21970" t="s">
        <v>93</v>
      </c>
    </row>
    <row r="21971" spans="1:8" x14ac:dyDescent="0.25">
      <c r="A21971" t="s">
        <v>593</v>
      </c>
      <c r="B21971" t="s">
        <v>5793</v>
      </c>
      <c r="C21971" t="s">
        <v>89</v>
      </c>
      <c r="D21971" t="s">
        <v>89</v>
      </c>
      <c r="E21971" t="s">
        <v>1377</v>
      </c>
      <c r="F21971" t="s">
        <v>89</v>
      </c>
      <c r="G21971" t="s">
        <v>89</v>
      </c>
      <c r="H21971" t="s">
        <v>93</v>
      </c>
    </row>
    <row r="21972" spans="1:8" x14ac:dyDescent="0.25">
      <c r="A21972" t="s">
        <v>593</v>
      </c>
      <c r="B21972" t="s">
        <v>12444</v>
      </c>
      <c r="C21972" t="s">
        <v>89</v>
      </c>
      <c r="D21972" t="s">
        <v>89</v>
      </c>
      <c r="E21972" t="s">
        <v>4729</v>
      </c>
      <c r="F21972" t="s">
        <v>89</v>
      </c>
      <c r="G21972" t="s">
        <v>89</v>
      </c>
      <c r="H21972" t="s">
        <v>93</v>
      </c>
    </row>
    <row r="21973" spans="1:8" x14ac:dyDescent="0.25">
      <c r="A21973" t="s">
        <v>593</v>
      </c>
      <c r="B21973" t="s">
        <v>15395</v>
      </c>
      <c r="C21973" t="s">
        <v>89</v>
      </c>
      <c r="D21973" t="s">
        <v>89</v>
      </c>
      <c r="E21973" t="s">
        <v>3578</v>
      </c>
      <c r="F21973" t="s">
        <v>89</v>
      </c>
      <c r="G21973" t="s">
        <v>89</v>
      </c>
      <c r="H21973" t="s">
        <v>93</v>
      </c>
    </row>
    <row r="21974" spans="1:8" x14ac:dyDescent="0.25">
      <c r="A21974" t="s">
        <v>593</v>
      </c>
      <c r="B21974" t="s">
        <v>15396</v>
      </c>
      <c r="C21974" t="s">
        <v>89</v>
      </c>
      <c r="D21974" t="s">
        <v>89</v>
      </c>
      <c r="E21974" t="s">
        <v>3578</v>
      </c>
      <c r="F21974" t="s">
        <v>89</v>
      </c>
      <c r="G21974" t="s">
        <v>89</v>
      </c>
      <c r="H21974" t="s">
        <v>93</v>
      </c>
    </row>
    <row r="21975" spans="1:8" x14ac:dyDescent="0.25">
      <c r="A21975" t="s">
        <v>593</v>
      </c>
      <c r="B21975" t="s">
        <v>15397</v>
      </c>
      <c r="C21975" t="s">
        <v>89</v>
      </c>
      <c r="D21975" t="s">
        <v>89</v>
      </c>
      <c r="E21975" t="s">
        <v>3578</v>
      </c>
      <c r="F21975" t="s">
        <v>89</v>
      </c>
      <c r="G21975" t="s">
        <v>89</v>
      </c>
      <c r="H21975" t="s">
        <v>93</v>
      </c>
    </row>
    <row r="21976" spans="1:8" x14ac:dyDescent="0.25">
      <c r="A21976" t="s">
        <v>593</v>
      </c>
      <c r="B21976" t="s">
        <v>15398</v>
      </c>
      <c r="C21976" t="s">
        <v>89</v>
      </c>
      <c r="D21976" t="s">
        <v>89</v>
      </c>
      <c r="E21976" t="s">
        <v>3578</v>
      </c>
      <c r="F21976" t="s">
        <v>89</v>
      </c>
      <c r="G21976" t="s">
        <v>89</v>
      </c>
      <c r="H21976" t="s">
        <v>93</v>
      </c>
    </row>
    <row r="21977" spans="1:8" x14ac:dyDescent="0.25">
      <c r="A21977" t="s">
        <v>593</v>
      </c>
      <c r="B21977" t="s">
        <v>15399</v>
      </c>
      <c r="C21977" t="s">
        <v>89</v>
      </c>
      <c r="D21977" t="s">
        <v>89</v>
      </c>
      <c r="E21977" t="s">
        <v>3578</v>
      </c>
      <c r="F21977" t="s">
        <v>89</v>
      </c>
      <c r="G21977" t="s">
        <v>89</v>
      </c>
      <c r="H21977" t="s">
        <v>93</v>
      </c>
    </row>
    <row r="21978" spans="1:8" x14ac:dyDescent="0.25">
      <c r="A21978" t="s">
        <v>593</v>
      </c>
      <c r="B21978" t="s">
        <v>15400</v>
      </c>
      <c r="C21978" t="s">
        <v>89</v>
      </c>
      <c r="D21978" t="s">
        <v>89</v>
      </c>
      <c r="E21978" t="s">
        <v>3578</v>
      </c>
      <c r="F21978" t="s">
        <v>89</v>
      </c>
      <c r="G21978" t="s">
        <v>89</v>
      </c>
      <c r="H21978" t="s">
        <v>93</v>
      </c>
    </row>
    <row r="21979" spans="1:8" x14ac:dyDescent="0.25">
      <c r="A21979" t="s">
        <v>593</v>
      </c>
      <c r="B21979" t="s">
        <v>15401</v>
      </c>
      <c r="C21979" t="s">
        <v>89</v>
      </c>
      <c r="D21979" t="s">
        <v>89</v>
      </c>
      <c r="E21979" t="s">
        <v>3578</v>
      </c>
      <c r="F21979" t="s">
        <v>89</v>
      </c>
      <c r="G21979" t="s">
        <v>89</v>
      </c>
      <c r="H21979" t="s">
        <v>93</v>
      </c>
    </row>
    <row r="21980" spans="1:8" x14ac:dyDescent="0.25">
      <c r="A21980" t="s">
        <v>593</v>
      </c>
      <c r="B21980" t="s">
        <v>15402</v>
      </c>
      <c r="C21980" t="s">
        <v>89</v>
      </c>
      <c r="D21980" t="s">
        <v>89</v>
      </c>
      <c r="E21980" t="s">
        <v>3578</v>
      </c>
      <c r="F21980" t="s">
        <v>89</v>
      </c>
      <c r="G21980" t="s">
        <v>89</v>
      </c>
      <c r="H21980" t="s">
        <v>93</v>
      </c>
    </row>
    <row r="21981" spans="1:8" x14ac:dyDescent="0.25">
      <c r="A21981" t="s">
        <v>593</v>
      </c>
      <c r="B21981" t="s">
        <v>15403</v>
      </c>
      <c r="C21981" t="s">
        <v>89</v>
      </c>
      <c r="D21981" t="s">
        <v>89</v>
      </c>
      <c r="E21981" t="s">
        <v>3578</v>
      </c>
      <c r="F21981" t="s">
        <v>89</v>
      </c>
      <c r="G21981" t="s">
        <v>89</v>
      </c>
      <c r="H21981" t="s">
        <v>93</v>
      </c>
    </row>
    <row r="21982" spans="1:8" x14ac:dyDescent="0.25">
      <c r="A21982" t="s">
        <v>593</v>
      </c>
      <c r="B21982" t="s">
        <v>15404</v>
      </c>
      <c r="C21982" t="s">
        <v>89</v>
      </c>
      <c r="D21982" t="s">
        <v>89</v>
      </c>
      <c r="E21982" t="s">
        <v>3578</v>
      </c>
      <c r="F21982" t="s">
        <v>89</v>
      </c>
      <c r="G21982" t="s">
        <v>89</v>
      </c>
      <c r="H21982" t="s">
        <v>93</v>
      </c>
    </row>
    <row r="21983" spans="1:8" x14ac:dyDescent="0.25">
      <c r="A21983" t="s">
        <v>593</v>
      </c>
      <c r="B21983" t="s">
        <v>3503</v>
      </c>
      <c r="C21983" t="s">
        <v>89</v>
      </c>
      <c r="D21983" t="s">
        <v>89</v>
      </c>
      <c r="E21983" t="s">
        <v>3601</v>
      </c>
      <c r="F21983" t="s">
        <v>89</v>
      </c>
      <c r="G21983" t="s">
        <v>89</v>
      </c>
      <c r="H21983" t="s">
        <v>93</v>
      </c>
    </row>
    <row r="21984" spans="1:8" x14ac:dyDescent="0.25">
      <c r="A21984" t="s">
        <v>593</v>
      </c>
      <c r="B21984" t="s">
        <v>5784</v>
      </c>
      <c r="C21984" t="s">
        <v>89</v>
      </c>
      <c r="D21984" t="s">
        <v>89</v>
      </c>
      <c r="E21984" t="s">
        <v>3601</v>
      </c>
      <c r="F21984" t="s">
        <v>89</v>
      </c>
      <c r="G21984" t="s">
        <v>89</v>
      </c>
      <c r="H21984" t="s">
        <v>93</v>
      </c>
    </row>
    <row r="21985" spans="1:8" x14ac:dyDescent="0.25">
      <c r="A21985" t="s">
        <v>593</v>
      </c>
      <c r="B21985" t="s">
        <v>15405</v>
      </c>
      <c r="C21985" t="s">
        <v>89</v>
      </c>
      <c r="D21985" t="s">
        <v>89</v>
      </c>
      <c r="E21985" t="s">
        <v>3601</v>
      </c>
      <c r="F21985" t="s">
        <v>89</v>
      </c>
      <c r="G21985" t="s">
        <v>89</v>
      </c>
      <c r="H21985" t="s">
        <v>93</v>
      </c>
    </row>
    <row r="21986" spans="1:8" x14ac:dyDescent="0.25">
      <c r="A21986" t="s">
        <v>593</v>
      </c>
      <c r="B21986" t="s">
        <v>15406</v>
      </c>
      <c r="C21986" t="s">
        <v>89</v>
      </c>
      <c r="D21986" t="s">
        <v>89</v>
      </c>
      <c r="E21986" t="s">
        <v>3601</v>
      </c>
      <c r="F21986" t="s">
        <v>89</v>
      </c>
      <c r="G21986" t="s">
        <v>89</v>
      </c>
      <c r="H21986" t="s">
        <v>93</v>
      </c>
    </row>
    <row r="21987" spans="1:8" x14ac:dyDescent="0.25">
      <c r="A21987" t="s">
        <v>593</v>
      </c>
      <c r="B21987" t="s">
        <v>12444</v>
      </c>
      <c r="C21987" t="s">
        <v>89</v>
      </c>
      <c r="D21987" t="s">
        <v>89</v>
      </c>
      <c r="E21987" t="s">
        <v>4729</v>
      </c>
      <c r="F21987" t="s">
        <v>89</v>
      </c>
      <c r="G21987" t="s">
        <v>89</v>
      </c>
      <c r="H21987" t="s">
        <v>93</v>
      </c>
    </row>
    <row r="21988" spans="1:8" x14ac:dyDescent="0.25">
      <c r="A21988" t="s">
        <v>593</v>
      </c>
      <c r="B21988" t="s">
        <v>3445</v>
      </c>
      <c r="C21988" t="s">
        <v>89</v>
      </c>
      <c r="D21988" t="s">
        <v>89</v>
      </c>
      <c r="E21988" t="s">
        <v>1162</v>
      </c>
      <c r="F21988" t="s">
        <v>89</v>
      </c>
      <c r="G21988" t="s">
        <v>89</v>
      </c>
      <c r="H21988" t="s">
        <v>93</v>
      </c>
    </row>
    <row r="21989" spans="1:8" x14ac:dyDescent="0.25">
      <c r="A21989" t="s">
        <v>593</v>
      </c>
      <c r="B21989" t="s">
        <v>7532</v>
      </c>
      <c r="C21989" t="s">
        <v>89</v>
      </c>
      <c r="D21989" t="s">
        <v>89</v>
      </c>
      <c r="E21989" t="s">
        <v>2404</v>
      </c>
      <c r="F21989" t="s">
        <v>89</v>
      </c>
      <c r="G21989" t="s">
        <v>89</v>
      </c>
      <c r="H21989" t="s">
        <v>93</v>
      </c>
    </row>
    <row r="21990" spans="1:8" x14ac:dyDescent="0.25">
      <c r="A21990" t="s">
        <v>593</v>
      </c>
      <c r="B21990" t="s">
        <v>5793</v>
      </c>
      <c r="C21990" t="s">
        <v>89</v>
      </c>
      <c r="D21990" t="s">
        <v>89</v>
      </c>
      <c r="E21990" t="s">
        <v>1377</v>
      </c>
      <c r="F21990" t="s">
        <v>89</v>
      </c>
      <c r="G21990" t="s">
        <v>89</v>
      </c>
      <c r="H21990" t="s">
        <v>93</v>
      </c>
    </row>
    <row r="21991" spans="1:8" x14ac:dyDescent="0.25">
      <c r="A21991" t="s">
        <v>593</v>
      </c>
      <c r="B21991" t="s">
        <v>3436</v>
      </c>
      <c r="C21991" t="s">
        <v>89</v>
      </c>
      <c r="D21991" t="s">
        <v>89</v>
      </c>
      <c r="E21991" t="s">
        <v>2665</v>
      </c>
      <c r="F21991" t="s">
        <v>89</v>
      </c>
      <c r="G21991" t="s">
        <v>89</v>
      </c>
      <c r="H21991" t="s">
        <v>93</v>
      </c>
    </row>
    <row r="21992" spans="1:8" x14ac:dyDescent="0.25">
      <c r="A21992" t="s">
        <v>593</v>
      </c>
      <c r="B21992" t="s">
        <v>7539</v>
      </c>
      <c r="C21992" t="s">
        <v>89</v>
      </c>
      <c r="D21992" t="s">
        <v>89</v>
      </c>
      <c r="E21992" t="s">
        <v>1278</v>
      </c>
      <c r="F21992" t="s">
        <v>89</v>
      </c>
      <c r="G21992" t="s">
        <v>89</v>
      </c>
      <c r="H21992" t="s">
        <v>93</v>
      </c>
    </row>
    <row r="21993" spans="1:8" x14ac:dyDescent="0.25">
      <c r="A21993" t="s">
        <v>593</v>
      </c>
      <c r="B21993" t="s">
        <v>3446</v>
      </c>
      <c r="C21993" t="s">
        <v>89</v>
      </c>
      <c r="D21993" t="s">
        <v>89</v>
      </c>
      <c r="E21993" t="s">
        <v>2404</v>
      </c>
      <c r="F21993" t="s">
        <v>89</v>
      </c>
      <c r="G21993" t="s">
        <v>89</v>
      </c>
      <c r="H21993" t="s">
        <v>93</v>
      </c>
    </row>
    <row r="21994" spans="1:8" x14ac:dyDescent="0.25">
      <c r="A21994" t="s">
        <v>593</v>
      </c>
      <c r="B21994" t="s">
        <v>5878</v>
      </c>
      <c r="C21994" t="s">
        <v>89</v>
      </c>
      <c r="D21994" t="s">
        <v>89</v>
      </c>
      <c r="E21994" t="s">
        <v>4918</v>
      </c>
      <c r="F21994" t="s">
        <v>89</v>
      </c>
      <c r="G21994" t="s">
        <v>89</v>
      </c>
      <c r="H21994" t="s">
        <v>93</v>
      </c>
    </row>
    <row r="21995" spans="1:8" x14ac:dyDescent="0.25">
      <c r="A21995" t="s">
        <v>593</v>
      </c>
      <c r="B21995" t="s">
        <v>7534</v>
      </c>
      <c r="C21995" t="s">
        <v>89</v>
      </c>
      <c r="D21995" t="s">
        <v>89</v>
      </c>
      <c r="E21995" t="s">
        <v>1194</v>
      </c>
      <c r="F21995" t="s">
        <v>89</v>
      </c>
      <c r="G21995" t="s">
        <v>89</v>
      </c>
      <c r="H21995" t="s">
        <v>93</v>
      </c>
    </row>
    <row r="21996" spans="1:8" x14ac:dyDescent="0.25">
      <c r="A21996" t="s">
        <v>593</v>
      </c>
      <c r="B21996" t="s">
        <v>9381</v>
      </c>
      <c r="C21996" t="s">
        <v>89</v>
      </c>
      <c r="D21996" t="s">
        <v>89</v>
      </c>
      <c r="E21996" t="s">
        <v>1119</v>
      </c>
      <c r="F21996" t="s">
        <v>89</v>
      </c>
      <c r="G21996" t="s">
        <v>89</v>
      </c>
      <c r="H21996" t="s">
        <v>93</v>
      </c>
    </row>
    <row r="21997" spans="1:8" x14ac:dyDescent="0.25">
      <c r="A21997" t="s">
        <v>593</v>
      </c>
      <c r="B21997" t="s">
        <v>5887</v>
      </c>
      <c r="C21997" t="s">
        <v>89</v>
      </c>
      <c r="D21997" t="s">
        <v>89</v>
      </c>
      <c r="E21997" t="s">
        <v>1162</v>
      </c>
      <c r="F21997" t="s">
        <v>89</v>
      </c>
      <c r="G21997" t="s">
        <v>89</v>
      </c>
      <c r="H21997" t="s">
        <v>93</v>
      </c>
    </row>
    <row r="21998" spans="1:8" x14ac:dyDescent="0.25">
      <c r="A21998" t="s">
        <v>593</v>
      </c>
      <c r="B21998" t="s">
        <v>5888</v>
      </c>
      <c r="C21998" t="s">
        <v>89</v>
      </c>
      <c r="D21998" t="s">
        <v>89</v>
      </c>
      <c r="E21998" t="s">
        <v>1377</v>
      </c>
      <c r="F21998" t="s">
        <v>89</v>
      </c>
      <c r="G21998" t="s">
        <v>89</v>
      </c>
      <c r="H21998" t="s">
        <v>93</v>
      </c>
    </row>
    <row r="21999" spans="1:8" x14ac:dyDescent="0.25">
      <c r="A21999" t="s">
        <v>593</v>
      </c>
      <c r="B21999" t="s">
        <v>15407</v>
      </c>
      <c r="C21999" t="s">
        <v>89</v>
      </c>
      <c r="D21999" t="s">
        <v>89</v>
      </c>
      <c r="E21999" t="s">
        <v>1119</v>
      </c>
      <c r="F21999" t="s">
        <v>89</v>
      </c>
      <c r="G21999" t="s">
        <v>89</v>
      </c>
      <c r="H21999" t="s">
        <v>93</v>
      </c>
    </row>
    <row r="22000" spans="1:8" x14ac:dyDescent="0.25">
      <c r="A22000" t="s">
        <v>593</v>
      </c>
      <c r="B22000" t="s">
        <v>5881</v>
      </c>
      <c r="C22000" t="s">
        <v>89</v>
      </c>
      <c r="D22000" t="s">
        <v>89</v>
      </c>
      <c r="E22000" t="s">
        <v>1162</v>
      </c>
      <c r="F22000" t="s">
        <v>89</v>
      </c>
      <c r="G22000" t="s">
        <v>89</v>
      </c>
      <c r="H22000" t="s">
        <v>93</v>
      </c>
    </row>
    <row r="22001" spans="1:8" x14ac:dyDescent="0.25">
      <c r="A22001" t="s">
        <v>593</v>
      </c>
      <c r="B22001" t="s">
        <v>5883</v>
      </c>
      <c r="C22001" t="s">
        <v>89</v>
      </c>
      <c r="D22001" t="s">
        <v>89</v>
      </c>
      <c r="E22001" t="s">
        <v>4918</v>
      </c>
      <c r="F22001" t="s">
        <v>89</v>
      </c>
      <c r="G22001" t="s">
        <v>89</v>
      </c>
      <c r="H22001" t="s">
        <v>93</v>
      </c>
    </row>
    <row r="22002" spans="1:8" x14ac:dyDescent="0.25">
      <c r="A22002" t="s">
        <v>593</v>
      </c>
      <c r="B22002" t="s">
        <v>5880</v>
      </c>
      <c r="C22002" t="s">
        <v>89</v>
      </c>
      <c r="D22002" t="s">
        <v>89</v>
      </c>
      <c r="E22002" t="s">
        <v>1377</v>
      </c>
      <c r="F22002" t="s">
        <v>89</v>
      </c>
      <c r="G22002" t="s">
        <v>89</v>
      </c>
      <c r="H22002" t="s">
        <v>93</v>
      </c>
    </row>
    <row r="22003" spans="1:8" x14ac:dyDescent="0.25">
      <c r="A22003" t="s">
        <v>593</v>
      </c>
      <c r="B22003" t="s">
        <v>15408</v>
      </c>
      <c r="C22003" t="s">
        <v>89</v>
      </c>
      <c r="D22003" t="s">
        <v>89</v>
      </c>
      <c r="E22003" t="s">
        <v>3578</v>
      </c>
      <c r="F22003" t="s">
        <v>89</v>
      </c>
      <c r="G22003" t="s">
        <v>89</v>
      </c>
      <c r="H22003" t="s">
        <v>93</v>
      </c>
    </row>
    <row r="22004" spans="1:8" x14ac:dyDescent="0.25">
      <c r="A22004" t="s">
        <v>593</v>
      </c>
      <c r="B22004" t="s">
        <v>15409</v>
      </c>
      <c r="C22004" t="s">
        <v>89</v>
      </c>
      <c r="D22004" t="s">
        <v>89</v>
      </c>
      <c r="E22004" t="s">
        <v>4918</v>
      </c>
      <c r="F22004" t="s">
        <v>89</v>
      </c>
      <c r="G22004" t="s">
        <v>89</v>
      </c>
      <c r="H22004" t="s">
        <v>93</v>
      </c>
    </row>
    <row r="22005" spans="1:8" x14ac:dyDescent="0.25">
      <c r="A22005" t="s">
        <v>593</v>
      </c>
      <c r="B22005" t="s">
        <v>3515</v>
      </c>
      <c r="C22005" t="s">
        <v>89</v>
      </c>
      <c r="D22005" t="s">
        <v>89</v>
      </c>
      <c r="E22005" t="s">
        <v>4918</v>
      </c>
      <c r="F22005" t="s">
        <v>89</v>
      </c>
      <c r="G22005" t="s">
        <v>89</v>
      </c>
      <c r="H22005" t="s">
        <v>93</v>
      </c>
    </row>
    <row r="22006" spans="1:8" x14ac:dyDescent="0.25">
      <c r="A22006" t="s">
        <v>593</v>
      </c>
      <c r="B22006" t="s">
        <v>9525</v>
      </c>
      <c r="C22006" t="s">
        <v>89</v>
      </c>
      <c r="D22006" t="s">
        <v>89</v>
      </c>
      <c r="E22006" t="s">
        <v>4918</v>
      </c>
      <c r="F22006" t="s">
        <v>89</v>
      </c>
      <c r="G22006" t="s">
        <v>89</v>
      </c>
      <c r="H22006" t="s">
        <v>93</v>
      </c>
    </row>
    <row r="22007" spans="1:8" x14ac:dyDescent="0.25">
      <c r="A22007" t="s">
        <v>593</v>
      </c>
      <c r="B22007" t="s">
        <v>7561</v>
      </c>
      <c r="C22007" t="s">
        <v>89</v>
      </c>
      <c r="D22007" t="s">
        <v>89</v>
      </c>
      <c r="E22007" t="s">
        <v>4918</v>
      </c>
      <c r="F22007" t="s">
        <v>89</v>
      </c>
      <c r="G22007" t="s">
        <v>89</v>
      </c>
      <c r="H22007" t="s">
        <v>93</v>
      </c>
    </row>
    <row r="22008" spans="1:8" x14ac:dyDescent="0.25">
      <c r="A22008" t="s">
        <v>593</v>
      </c>
      <c r="B22008" t="s">
        <v>9528</v>
      </c>
      <c r="C22008" t="s">
        <v>89</v>
      </c>
      <c r="D22008" t="s">
        <v>89</v>
      </c>
      <c r="E22008" t="s">
        <v>4918</v>
      </c>
      <c r="F22008" t="s">
        <v>89</v>
      </c>
      <c r="G22008" t="s">
        <v>89</v>
      </c>
      <c r="H22008" t="s">
        <v>93</v>
      </c>
    </row>
    <row r="22009" spans="1:8" x14ac:dyDescent="0.25">
      <c r="A22009" t="s">
        <v>593</v>
      </c>
      <c r="B22009" t="s">
        <v>15410</v>
      </c>
      <c r="C22009" t="s">
        <v>89</v>
      </c>
      <c r="D22009" t="s">
        <v>89</v>
      </c>
      <c r="E22009" t="s">
        <v>3601</v>
      </c>
      <c r="F22009" t="s">
        <v>89</v>
      </c>
      <c r="G22009" t="s">
        <v>89</v>
      </c>
      <c r="H22009" t="s">
        <v>93</v>
      </c>
    </row>
    <row r="22010" spans="1:8" x14ac:dyDescent="0.25">
      <c r="A22010" t="s">
        <v>593</v>
      </c>
      <c r="B22010" t="s">
        <v>15411</v>
      </c>
      <c r="C22010" t="s">
        <v>89</v>
      </c>
      <c r="D22010" t="s">
        <v>89</v>
      </c>
      <c r="E22010" t="s">
        <v>4918</v>
      </c>
      <c r="F22010" t="s">
        <v>89</v>
      </c>
      <c r="G22010" t="s">
        <v>89</v>
      </c>
      <c r="H22010" t="s">
        <v>93</v>
      </c>
    </row>
    <row r="22011" spans="1:8" x14ac:dyDescent="0.25">
      <c r="A22011" t="s">
        <v>593</v>
      </c>
      <c r="B22011" t="s">
        <v>15412</v>
      </c>
      <c r="C22011" t="s">
        <v>89</v>
      </c>
      <c r="D22011" t="s">
        <v>89</v>
      </c>
      <c r="E22011" t="s">
        <v>4918</v>
      </c>
      <c r="F22011" t="s">
        <v>89</v>
      </c>
      <c r="G22011" t="s">
        <v>89</v>
      </c>
      <c r="H22011" t="s">
        <v>93</v>
      </c>
    </row>
    <row r="22012" spans="1:8" x14ac:dyDescent="0.25">
      <c r="A22012" t="s">
        <v>593</v>
      </c>
      <c r="B22012" t="s">
        <v>5794</v>
      </c>
      <c r="C22012" t="s">
        <v>89</v>
      </c>
      <c r="D22012" t="s">
        <v>89</v>
      </c>
      <c r="E22012" t="s">
        <v>3578</v>
      </c>
      <c r="F22012" t="s">
        <v>89</v>
      </c>
      <c r="G22012" t="s">
        <v>89</v>
      </c>
      <c r="H22012" t="s">
        <v>93</v>
      </c>
    </row>
    <row r="22013" spans="1:8" x14ac:dyDescent="0.25">
      <c r="A22013" t="s">
        <v>593</v>
      </c>
      <c r="B22013" t="s">
        <v>3520</v>
      </c>
      <c r="C22013" t="s">
        <v>89</v>
      </c>
      <c r="D22013" t="s">
        <v>89</v>
      </c>
      <c r="E22013" t="s">
        <v>4918</v>
      </c>
      <c r="F22013" t="s">
        <v>89</v>
      </c>
      <c r="G22013" t="s">
        <v>89</v>
      </c>
      <c r="H22013" t="s">
        <v>93</v>
      </c>
    </row>
    <row r="22014" spans="1:8" x14ac:dyDescent="0.25">
      <c r="A22014" t="s">
        <v>593</v>
      </c>
      <c r="B22014" t="s">
        <v>15413</v>
      </c>
      <c r="C22014" t="s">
        <v>89</v>
      </c>
      <c r="D22014" t="s">
        <v>89</v>
      </c>
      <c r="E22014" t="s">
        <v>1194</v>
      </c>
      <c r="F22014" t="s">
        <v>89</v>
      </c>
      <c r="G22014" t="s">
        <v>89</v>
      </c>
      <c r="H22014" t="s">
        <v>93</v>
      </c>
    </row>
    <row r="22015" spans="1:8" x14ac:dyDescent="0.25">
      <c r="A22015" t="s">
        <v>593</v>
      </c>
      <c r="B22015" t="s">
        <v>5829</v>
      </c>
      <c r="C22015" t="s">
        <v>89</v>
      </c>
      <c r="D22015" t="s">
        <v>89</v>
      </c>
      <c r="E22015" t="s">
        <v>1377</v>
      </c>
      <c r="F22015" t="s">
        <v>89</v>
      </c>
      <c r="G22015" t="s">
        <v>89</v>
      </c>
      <c r="H22015" t="s">
        <v>93</v>
      </c>
    </row>
    <row r="22016" spans="1:8" x14ac:dyDescent="0.25">
      <c r="A22016" t="s">
        <v>593</v>
      </c>
      <c r="B22016" t="s">
        <v>15414</v>
      </c>
      <c r="C22016" t="s">
        <v>89</v>
      </c>
      <c r="D22016" t="s">
        <v>89</v>
      </c>
      <c r="E22016" t="s">
        <v>3578</v>
      </c>
      <c r="F22016" t="s">
        <v>89</v>
      </c>
      <c r="G22016" t="s">
        <v>89</v>
      </c>
      <c r="H22016" t="s">
        <v>93</v>
      </c>
    </row>
    <row r="22017" spans="1:8" x14ac:dyDescent="0.25">
      <c r="A22017" t="s">
        <v>593</v>
      </c>
      <c r="B22017" t="s">
        <v>15415</v>
      </c>
      <c r="C22017" t="s">
        <v>89</v>
      </c>
      <c r="D22017" t="s">
        <v>89</v>
      </c>
      <c r="E22017" t="s">
        <v>3578</v>
      </c>
      <c r="F22017" t="s">
        <v>89</v>
      </c>
      <c r="G22017" t="s">
        <v>89</v>
      </c>
      <c r="H22017" t="s">
        <v>93</v>
      </c>
    </row>
    <row r="22018" spans="1:8" x14ac:dyDescent="0.25">
      <c r="A22018" t="s">
        <v>593</v>
      </c>
      <c r="B22018" t="s">
        <v>15416</v>
      </c>
      <c r="C22018" t="s">
        <v>89</v>
      </c>
      <c r="D22018" t="s">
        <v>89</v>
      </c>
      <c r="E22018" t="s">
        <v>2665</v>
      </c>
      <c r="F22018" t="s">
        <v>89</v>
      </c>
      <c r="G22018" t="s">
        <v>89</v>
      </c>
      <c r="H22018" t="s">
        <v>93</v>
      </c>
    </row>
    <row r="22019" spans="1:8" x14ac:dyDescent="0.25">
      <c r="A22019" t="s">
        <v>593</v>
      </c>
      <c r="B22019" t="s">
        <v>2118</v>
      </c>
      <c r="C22019" t="s">
        <v>89</v>
      </c>
      <c r="D22019" t="s">
        <v>89</v>
      </c>
      <c r="E22019" t="s">
        <v>4945</v>
      </c>
      <c r="F22019" t="s">
        <v>89</v>
      </c>
      <c r="G22019" t="s">
        <v>89</v>
      </c>
      <c r="H22019" t="s">
        <v>93</v>
      </c>
    </row>
    <row r="22020" spans="1:8" x14ac:dyDescent="0.25">
      <c r="A22020" t="s">
        <v>593</v>
      </c>
      <c r="B22020" t="s">
        <v>15417</v>
      </c>
      <c r="C22020" t="s">
        <v>89</v>
      </c>
      <c r="D22020" t="s">
        <v>89</v>
      </c>
      <c r="E22020" t="s">
        <v>4918</v>
      </c>
      <c r="F22020" t="s">
        <v>89</v>
      </c>
      <c r="G22020" t="s">
        <v>89</v>
      </c>
      <c r="H22020" t="s">
        <v>93</v>
      </c>
    </row>
    <row r="22021" spans="1:8" x14ac:dyDescent="0.25">
      <c r="A22021" t="s">
        <v>593</v>
      </c>
      <c r="B22021" t="s">
        <v>15418</v>
      </c>
      <c r="C22021" t="s">
        <v>89</v>
      </c>
      <c r="D22021" t="s">
        <v>89</v>
      </c>
      <c r="E22021" t="s">
        <v>4918</v>
      </c>
      <c r="F22021" t="s">
        <v>89</v>
      </c>
      <c r="G22021" t="s">
        <v>89</v>
      </c>
      <c r="H22021" t="s">
        <v>93</v>
      </c>
    </row>
    <row r="22022" spans="1:8" x14ac:dyDescent="0.25">
      <c r="A22022" t="s">
        <v>593</v>
      </c>
      <c r="B22022" t="s">
        <v>5831</v>
      </c>
      <c r="C22022" t="s">
        <v>89</v>
      </c>
      <c r="D22022" t="s">
        <v>89</v>
      </c>
      <c r="E22022" t="s">
        <v>4918</v>
      </c>
      <c r="F22022" t="s">
        <v>89</v>
      </c>
      <c r="G22022" t="s">
        <v>89</v>
      </c>
      <c r="H22022" t="s">
        <v>93</v>
      </c>
    </row>
    <row r="22023" spans="1:8" x14ac:dyDescent="0.25">
      <c r="A22023" t="s">
        <v>593</v>
      </c>
      <c r="B22023" t="s">
        <v>13577</v>
      </c>
      <c r="C22023" t="s">
        <v>89</v>
      </c>
      <c r="D22023" t="s">
        <v>89</v>
      </c>
      <c r="E22023" t="s">
        <v>4918</v>
      </c>
      <c r="F22023" t="s">
        <v>89</v>
      </c>
      <c r="G22023" t="s">
        <v>89</v>
      </c>
      <c r="H22023" t="s">
        <v>93</v>
      </c>
    </row>
    <row r="22024" spans="1:8" x14ac:dyDescent="0.25">
      <c r="A22024" t="s">
        <v>593</v>
      </c>
      <c r="B22024" t="s">
        <v>5832</v>
      </c>
      <c r="C22024" t="s">
        <v>89</v>
      </c>
      <c r="D22024" t="s">
        <v>89</v>
      </c>
      <c r="E22024" t="s">
        <v>4918</v>
      </c>
      <c r="F22024" t="s">
        <v>89</v>
      </c>
      <c r="G22024" t="s">
        <v>89</v>
      </c>
      <c r="H22024" t="s">
        <v>93</v>
      </c>
    </row>
    <row r="22025" spans="1:8" x14ac:dyDescent="0.25">
      <c r="A22025" t="s">
        <v>593</v>
      </c>
      <c r="B22025" t="s">
        <v>13574</v>
      </c>
      <c r="C22025" t="s">
        <v>89</v>
      </c>
      <c r="D22025" t="s">
        <v>89</v>
      </c>
      <c r="E22025" t="s">
        <v>1770</v>
      </c>
      <c r="F22025" t="s">
        <v>89</v>
      </c>
      <c r="G22025" t="s">
        <v>89</v>
      </c>
      <c r="H22025" t="s">
        <v>93</v>
      </c>
    </row>
    <row r="22026" spans="1:8" x14ac:dyDescent="0.25">
      <c r="A22026" t="s">
        <v>593</v>
      </c>
      <c r="B22026" t="s">
        <v>5835</v>
      </c>
      <c r="C22026" t="s">
        <v>89</v>
      </c>
      <c r="D22026" t="s">
        <v>89</v>
      </c>
      <c r="E22026" t="s">
        <v>4918</v>
      </c>
      <c r="F22026" t="s">
        <v>89</v>
      </c>
      <c r="G22026" t="s">
        <v>89</v>
      </c>
      <c r="H22026" t="s">
        <v>93</v>
      </c>
    </row>
    <row r="22027" spans="1:8" x14ac:dyDescent="0.25">
      <c r="A22027" t="s">
        <v>593</v>
      </c>
      <c r="B22027" t="s">
        <v>15419</v>
      </c>
      <c r="C22027" t="s">
        <v>89</v>
      </c>
      <c r="D22027" t="s">
        <v>89</v>
      </c>
      <c r="E22027" t="s">
        <v>4918</v>
      </c>
      <c r="F22027" t="s">
        <v>89</v>
      </c>
      <c r="G22027" t="s">
        <v>89</v>
      </c>
      <c r="H22027" t="s">
        <v>93</v>
      </c>
    </row>
    <row r="22028" spans="1:8" x14ac:dyDescent="0.25">
      <c r="A22028" t="s">
        <v>593</v>
      </c>
      <c r="B22028" t="s">
        <v>5846</v>
      </c>
      <c r="C22028" t="s">
        <v>89</v>
      </c>
      <c r="D22028" t="s">
        <v>89</v>
      </c>
      <c r="E22028" t="s">
        <v>4918</v>
      </c>
      <c r="F22028" t="s">
        <v>89</v>
      </c>
      <c r="G22028" t="s">
        <v>89</v>
      </c>
      <c r="H22028" t="s">
        <v>93</v>
      </c>
    </row>
    <row r="22029" spans="1:8" x14ac:dyDescent="0.25">
      <c r="A22029" t="s">
        <v>593</v>
      </c>
      <c r="B22029" t="s">
        <v>12448</v>
      </c>
      <c r="C22029" t="s">
        <v>89</v>
      </c>
      <c r="D22029" t="s">
        <v>89</v>
      </c>
      <c r="E22029" t="s">
        <v>4918</v>
      </c>
      <c r="F22029" t="s">
        <v>89</v>
      </c>
      <c r="G22029" t="s">
        <v>89</v>
      </c>
      <c r="H22029" t="s">
        <v>93</v>
      </c>
    </row>
    <row r="22030" spans="1:8" x14ac:dyDescent="0.25">
      <c r="A22030" t="s">
        <v>593</v>
      </c>
      <c r="B22030" t="s">
        <v>5848</v>
      </c>
      <c r="C22030" t="s">
        <v>89</v>
      </c>
      <c r="D22030" t="s">
        <v>89</v>
      </c>
      <c r="E22030" t="s">
        <v>4918</v>
      </c>
      <c r="F22030" t="s">
        <v>89</v>
      </c>
      <c r="G22030" t="s">
        <v>89</v>
      </c>
      <c r="H22030" t="s">
        <v>93</v>
      </c>
    </row>
    <row r="22031" spans="1:8" x14ac:dyDescent="0.25">
      <c r="A22031" t="s">
        <v>593</v>
      </c>
      <c r="B22031" t="s">
        <v>15420</v>
      </c>
      <c r="C22031" t="s">
        <v>89</v>
      </c>
      <c r="D22031" t="s">
        <v>89</v>
      </c>
      <c r="E22031" t="s">
        <v>4918</v>
      </c>
      <c r="F22031" t="s">
        <v>89</v>
      </c>
      <c r="G22031" t="s">
        <v>89</v>
      </c>
      <c r="H22031" t="s">
        <v>93</v>
      </c>
    </row>
    <row r="22032" spans="1:8" x14ac:dyDescent="0.25">
      <c r="A22032" t="s">
        <v>593</v>
      </c>
      <c r="B22032" t="s">
        <v>5852</v>
      </c>
      <c r="C22032" t="s">
        <v>89</v>
      </c>
      <c r="D22032" t="s">
        <v>89</v>
      </c>
      <c r="E22032" t="s">
        <v>4918</v>
      </c>
      <c r="F22032" t="s">
        <v>89</v>
      </c>
      <c r="G22032" t="s">
        <v>89</v>
      </c>
      <c r="H22032" t="s">
        <v>93</v>
      </c>
    </row>
    <row r="22033" spans="1:8" x14ac:dyDescent="0.25">
      <c r="A22033" t="s">
        <v>593</v>
      </c>
      <c r="B22033" t="s">
        <v>3525</v>
      </c>
      <c r="C22033" t="s">
        <v>89</v>
      </c>
      <c r="D22033" t="s">
        <v>89</v>
      </c>
      <c r="E22033" t="s">
        <v>4918</v>
      </c>
      <c r="F22033" t="s">
        <v>89</v>
      </c>
      <c r="G22033" t="s">
        <v>89</v>
      </c>
      <c r="H22033" t="s">
        <v>93</v>
      </c>
    </row>
    <row r="22034" spans="1:8" x14ac:dyDescent="0.25">
      <c r="A22034" t="s">
        <v>593</v>
      </c>
      <c r="B22034" t="s">
        <v>3528</v>
      </c>
      <c r="C22034" t="s">
        <v>89</v>
      </c>
      <c r="D22034" t="s">
        <v>89</v>
      </c>
      <c r="E22034" t="s">
        <v>4918</v>
      </c>
      <c r="F22034" t="s">
        <v>89</v>
      </c>
      <c r="G22034" t="s">
        <v>89</v>
      </c>
      <c r="H22034" t="s">
        <v>93</v>
      </c>
    </row>
    <row r="22035" spans="1:8" x14ac:dyDescent="0.25">
      <c r="A22035" t="s">
        <v>593</v>
      </c>
      <c r="B22035" t="s">
        <v>5855</v>
      </c>
      <c r="C22035" t="s">
        <v>89</v>
      </c>
      <c r="D22035" t="s">
        <v>89</v>
      </c>
      <c r="E22035" t="s">
        <v>4918</v>
      </c>
      <c r="F22035" t="s">
        <v>89</v>
      </c>
      <c r="G22035" t="s">
        <v>89</v>
      </c>
      <c r="H22035" t="s">
        <v>93</v>
      </c>
    </row>
    <row r="22036" spans="1:8" x14ac:dyDescent="0.25">
      <c r="A22036" t="s">
        <v>593</v>
      </c>
      <c r="B22036" t="s">
        <v>9334</v>
      </c>
      <c r="C22036" t="s">
        <v>89</v>
      </c>
      <c r="D22036" t="s">
        <v>89</v>
      </c>
      <c r="E22036" t="s">
        <v>4918</v>
      </c>
      <c r="F22036" t="s">
        <v>89</v>
      </c>
      <c r="G22036" t="s">
        <v>89</v>
      </c>
      <c r="H22036" t="s">
        <v>93</v>
      </c>
    </row>
    <row r="22037" spans="1:8" x14ac:dyDescent="0.25">
      <c r="A22037" t="s">
        <v>593</v>
      </c>
      <c r="B22037" t="s">
        <v>15421</v>
      </c>
      <c r="C22037" t="s">
        <v>89</v>
      </c>
      <c r="D22037" t="s">
        <v>89</v>
      </c>
      <c r="E22037" t="s">
        <v>4918</v>
      </c>
      <c r="F22037" t="s">
        <v>89</v>
      </c>
      <c r="G22037" t="s">
        <v>89</v>
      </c>
      <c r="H22037" t="s">
        <v>93</v>
      </c>
    </row>
    <row r="22038" spans="1:8" x14ac:dyDescent="0.25">
      <c r="A22038" t="s">
        <v>593</v>
      </c>
      <c r="B22038" t="s">
        <v>15422</v>
      </c>
      <c r="C22038" t="s">
        <v>89</v>
      </c>
      <c r="D22038" t="s">
        <v>89</v>
      </c>
      <c r="E22038" t="s">
        <v>4918</v>
      </c>
      <c r="F22038" t="s">
        <v>89</v>
      </c>
      <c r="G22038" t="s">
        <v>89</v>
      </c>
      <c r="H22038" t="s">
        <v>93</v>
      </c>
    </row>
    <row r="22039" spans="1:8" x14ac:dyDescent="0.25">
      <c r="A22039" t="s">
        <v>593</v>
      </c>
      <c r="B22039" t="s">
        <v>15423</v>
      </c>
      <c r="C22039" t="s">
        <v>89</v>
      </c>
      <c r="D22039" t="s">
        <v>89</v>
      </c>
      <c r="E22039" t="s">
        <v>4918</v>
      </c>
      <c r="F22039" t="s">
        <v>89</v>
      </c>
      <c r="G22039" t="s">
        <v>89</v>
      </c>
      <c r="H22039" t="s">
        <v>93</v>
      </c>
    </row>
    <row r="22040" spans="1:8" x14ac:dyDescent="0.25">
      <c r="A22040" t="s">
        <v>593</v>
      </c>
      <c r="B22040" t="s">
        <v>3530</v>
      </c>
      <c r="C22040" t="s">
        <v>89</v>
      </c>
      <c r="D22040" t="s">
        <v>89</v>
      </c>
      <c r="E22040" t="s">
        <v>4918</v>
      </c>
      <c r="F22040" t="s">
        <v>89</v>
      </c>
      <c r="G22040" t="s">
        <v>89</v>
      </c>
      <c r="H22040" t="s">
        <v>93</v>
      </c>
    </row>
    <row r="22041" spans="1:8" x14ac:dyDescent="0.25">
      <c r="A22041" t="s">
        <v>593</v>
      </c>
      <c r="B22041" t="s">
        <v>15424</v>
      </c>
      <c r="C22041" t="s">
        <v>89</v>
      </c>
      <c r="D22041" t="s">
        <v>89</v>
      </c>
      <c r="E22041" t="s">
        <v>4918</v>
      </c>
      <c r="F22041" t="s">
        <v>89</v>
      </c>
      <c r="G22041" t="s">
        <v>89</v>
      </c>
      <c r="H22041" t="s">
        <v>93</v>
      </c>
    </row>
    <row r="22042" spans="1:8" x14ac:dyDescent="0.25">
      <c r="A22042" t="s">
        <v>593</v>
      </c>
      <c r="B22042" t="s">
        <v>15425</v>
      </c>
      <c r="C22042" t="s">
        <v>89</v>
      </c>
      <c r="D22042" t="s">
        <v>89</v>
      </c>
      <c r="E22042" t="s">
        <v>4918</v>
      </c>
      <c r="F22042" t="s">
        <v>89</v>
      </c>
      <c r="G22042" t="s">
        <v>89</v>
      </c>
      <c r="H22042" t="s">
        <v>93</v>
      </c>
    </row>
    <row r="22043" spans="1:8" x14ac:dyDescent="0.25">
      <c r="A22043" t="s">
        <v>593</v>
      </c>
      <c r="B22043" t="s">
        <v>15426</v>
      </c>
      <c r="C22043" t="s">
        <v>89</v>
      </c>
      <c r="D22043" t="s">
        <v>89</v>
      </c>
      <c r="E22043" t="s">
        <v>4918</v>
      </c>
      <c r="F22043" t="s">
        <v>89</v>
      </c>
      <c r="G22043" t="s">
        <v>89</v>
      </c>
      <c r="H22043" t="s">
        <v>93</v>
      </c>
    </row>
    <row r="22044" spans="1:8" x14ac:dyDescent="0.25">
      <c r="A22044" t="s">
        <v>593</v>
      </c>
      <c r="B22044" t="s">
        <v>1138</v>
      </c>
      <c r="C22044" t="s">
        <v>89</v>
      </c>
      <c r="D22044" t="s">
        <v>89</v>
      </c>
      <c r="E22044" t="s">
        <v>1139</v>
      </c>
      <c r="F22044" t="s">
        <v>89</v>
      </c>
      <c r="G22044" t="s">
        <v>89</v>
      </c>
      <c r="H22044" t="s">
        <v>93</v>
      </c>
    </row>
    <row r="22045" spans="1:8" x14ac:dyDescent="0.25">
      <c r="A22045" t="s">
        <v>595</v>
      </c>
      <c r="B22045" t="s">
        <v>15427</v>
      </c>
      <c r="C22045" t="s">
        <v>89</v>
      </c>
      <c r="D22045" t="s">
        <v>15428</v>
      </c>
      <c r="E22045" t="s">
        <v>1258</v>
      </c>
      <c r="F22045" t="s">
        <v>89</v>
      </c>
      <c r="G22045" t="s">
        <v>89</v>
      </c>
      <c r="H22045" t="s">
        <v>93</v>
      </c>
    </row>
    <row r="22046" spans="1:8" x14ac:dyDescent="0.25">
      <c r="A22046" t="s">
        <v>595</v>
      </c>
      <c r="B22046" t="s">
        <v>3436</v>
      </c>
      <c r="C22046" t="s">
        <v>89</v>
      </c>
      <c r="D22046" t="s">
        <v>89</v>
      </c>
      <c r="E22046" t="s">
        <v>1272</v>
      </c>
      <c r="F22046" t="s">
        <v>89</v>
      </c>
      <c r="G22046" t="s">
        <v>89</v>
      </c>
      <c r="H22046" t="s">
        <v>93</v>
      </c>
    </row>
    <row r="22047" spans="1:8" x14ac:dyDescent="0.25">
      <c r="A22047" t="s">
        <v>595</v>
      </c>
      <c r="B22047" t="s">
        <v>15429</v>
      </c>
      <c r="C22047" t="s">
        <v>89</v>
      </c>
      <c r="D22047" t="s">
        <v>15430</v>
      </c>
      <c r="E22047" t="s">
        <v>1258</v>
      </c>
      <c r="F22047" t="s">
        <v>89</v>
      </c>
      <c r="G22047" t="s">
        <v>89</v>
      </c>
      <c r="H22047" t="s">
        <v>93</v>
      </c>
    </row>
    <row r="22048" spans="1:8" x14ac:dyDescent="0.25">
      <c r="A22048" t="s">
        <v>595</v>
      </c>
      <c r="B22048" t="s">
        <v>3397</v>
      </c>
      <c r="C22048" t="s">
        <v>89</v>
      </c>
      <c r="D22048" t="s">
        <v>15431</v>
      </c>
      <c r="E22048" t="s">
        <v>1094</v>
      </c>
      <c r="F22048" t="s">
        <v>89</v>
      </c>
      <c r="G22048" t="s">
        <v>89</v>
      </c>
      <c r="H22048" t="s">
        <v>93</v>
      </c>
    </row>
    <row r="22049" spans="1:8" x14ac:dyDescent="0.25">
      <c r="A22049" t="s">
        <v>595</v>
      </c>
      <c r="B22049" t="s">
        <v>9587</v>
      </c>
      <c r="C22049" t="s">
        <v>89</v>
      </c>
      <c r="D22049" t="s">
        <v>89</v>
      </c>
      <c r="E22049" t="s">
        <v>1272</v>
      </c>
      <c r="F22049" t="s">
        <v>89</v>
      </c>
      <c r="G22049" t="s">
        <v>89</v>
      </c>
      <c r="H22049" t="s">
        <v>93</v>
      </c>
    </row>
    <row r="22050" spans="1:8" x14ac:dyDescent="0.25">
      <c r="A22050" t="s">
        <v>595</v>
      </c>
      <c r="B22050" t="s">
        <v>5225</v>
      </c>
      <c r="C22050" t="s">
        <v>89</v>
      </c>
      <c r="D22050" t="s">
        <v>15432</v>
      </c>
      <c r="E22050" t="s">
        <v>1238</v>
      </c>
      <c r="F22050" t="s">
        <v>89</v>
      </c>
      <c r="G22050" t="s">
        <v>89</v>
      </c>
      <c r="H22050" t="s">
        <v>93</v>
      </c>
    </row>
    <row r="22051" spans="1:8" x14ac:dyDescent="0.25">
      <c r="A22051" t="s">
        <v>595</v>
      </c>
      <c r="B22051" t="s">
        <v>9536</v>
      </c>
      <c r="C22051" t="s">
        <v>89</v>
      </c>
      <c r="D22051" t="s">
        <v>15433</v>
      </c>
      <c r="E22051" t="s">
        <v>1093</v>
      </c>
      <c r="F22051" t="s">
        <v>89</v>
      </c>
      <c r="G22051" t="s">
        <v>89</v>
      </c>
      <c r="H22051" t="s">
        <v>93</v>
      </c>
    </row>
    <row r="22052" spans="1:8" x14ac:dyDescent="0.25">
      <c r="A22052" t="s">
        <v>595</v>
      </c>
      <c r="B22052" t="s">
        <v>3436</v>
      </c>
      <c r="C22052" t="s">
        <v>89</v>
      </c>
      <c r="D22052" t="s">
        <v>89</v>
      </c>
      <c r="E22052" t="s">
        <v>1272</v>
      </c>
      <c r="F22052" t="s">
        <v>89</v>
      </c>
      <c r="G22052" t="s">
        <v>89</v>
      </c>
      <c r="H22052" t="s">
        <v>93</v>
      </c>
    </row>
    <row r="22053" spans="1:8" x14ac:dyDescent="0.25">
      <c r="A22053" t="s">
        <v>595</v>
      </c>
      <c r="B22053" t="s">
        <v>3445</v>
      </c>
      <c r="C22053" t="s">
        <v>89</v>
      </c>
      <c r="D22053" t="s">
        <v>89</v>
      </c>
      <c r="E22053" t="s">
        <v>1113</v>
      </c>
      <c r="F22053" t="s">
        <v>89</v>
      </c>
      <c r="G22053" t="s">
        <v>89</v>
      </c>
      <c r="H22053" t="s">
        <v>93</v>
      </c>
    </row>
    <row r="22054" spans="1:8" x14ac:dyDescent="0.25">
      <c r="A22054" t="s">
        <v>595</v>
      </c>
      <c r="B22054" t="s">
        <v>15434</v>
      </c>
      <c r="C22054" t="s">
        <v>89</v>
      </c>
      <c r="D22054" t="s">
        <v>89</v>
      </c>
      <c r="E22054" t="s">
        <v>1238</v>
      </c>
      <c r="F22054" t="s">
        <v>89</v>
      </c>
      <c r="G22054" t="s">
        <v>89</v>
      </c>
      <c r="H22054" t="s">
        <v>93</v>
      </c>
    </row>
    <row r="22055" spans="1:8" x14ac:dyDescent="0.25">
      <c r="A22055" t="s">
        <v>595</v>
      </c>
      <c r="B22055" t="s">
        <v>7533</v>
      </c>
      <c r="C22055" t="s">
        <v>89</v>
      </c>
      <c r="D22055" t="s">
        <v>89</v>
      </c>
      <c r="E22055" t="s">
        <v>1235</v>
      </c>
      <c r="F22055" t="s">
        <v>89</v>
      </c>
      <c r="G22055" t="s">
        <v>89</v>
      </c>
      <c r="H22055" t="s">
        <v>93</v>
      </c>
    </row>
    <row r="22056" spans="1:8" x14ac:dyDescent="0.25">
      <c r="A22056" t="s">
        <v>595</v>
      </c>
      <c r="B22056" t="s">
        <v>7532</v>
      </c>
      <c r="C22056" t="s">
        <v>89</v>
      </c>
      <c r="D22056" t="s">
        <v>89</v>
      </c>
      <c r="E22056" t="s">
        <v>1100</v>
      </c>
      <c r="F22056" t="s">
        <v>89</v>
      </c>
      <c r="G22056" t="s">
        <v>89</v>
      </c>
      <c r="H22056" t="s">
        <v>93</v>
      </c>
    </row>
    <row r="22057" spans="1:8" x14ac:dyDescent="0.25">
      <c r="A22057" t="s">
        <v>595</v>
      </c>
      <c r="B22057" t="s">
        <v>5790</v>
      </c>
      <c r="C22057" t="s">
        <v>89</v>
      </c>
      <c r="D22057" t="s">
        <v>89</v>
      </c>
      <c r="E22057" t="s">
        <v>1100</v>
      </c>
      <c r="F22057" t="s">
        <v>89</v>
      </c>
      <c r="G22057" t="s">
        <v>89</v>
      </c>
      <c r="H22057" t="s">
        <v>93</v>
      </c>
    </row>
    <row r="22058" spans="1:8" x14ac:dyDescent="0.25">
      <c r="A22058" t="s">
        <v>595</v>
      </c>
      <c r="B22058" t="s">
        <v>15435</v>
      </c>
      <c r="C22058" t="s">
        <v>89</v>
      </c>
      <c r="D22058" t="s">
        <v>15436</v>
      </c>
      <c r="E22058" t="s">
        <v>1278</v>
      </c>
      <c r="F22058" t="s">
        <v>89</v>
      </c>
      <c r="G22058" t="s">
        <v>89</v>
      </c>
      <c r="H22058" t="s">
        <v>93</v>
      </c>
    </row>
    <row r="22059" spans="1:8" x14ac:dyDescent="0.25">
      <c r="A22059" t="s">
        <v>595</v>
      </c>
      <c r="B22059" t="s">
        <v>3431</v>
      </c>
      <c r="C22059" t="s">
        <v>89</v>
      </c>
      <c r="D22059" t="s">
        <v>89</v>
      </c>
      <c r="E22059" t="s">
        <v>1135</v>
      </c>
      <c r="F22059" t="s">
        <v>89</v>
      </c>
      <c r="G22059" t="s">
        <v>89</v>
      </c>
      <c r="H22059" t="s">
        <v>93</v>
      </c>
    </row>
    <row r="22060" spans="1:8" x14ac:dyDescent="0.25">
      <c r="A22060" t="s">
        <v>595</v>
      </c>
      <c r="B22060" t="s">
        <v>5878</v>
      </c>
      <c r="C22060" t="s">
        <v>89</v>
      </c>
      <c r="D22060" t="s">
        <v>89</v>
      </c>
      <c r="E22060" t="s">
        <v>1278</v>
      </c>
      <c r="F22060" t="s">
        <v>89</v>
      </c>
      <c r="G22060" t="s">
        <v>89</v>
      </c>
      <c r="H22060" t="s">
        <v>93</v>
      </c>
    </row>
    <row r="22061" spans="1:8" x14ac:dyDescent="0.25">
      <c r="A22061" t="s">
        <v>595</v>
      </c>
      <c r="B22061" t="s">
        <v>7539</v>
      </c>
      <c r="C22061" t="s">
        <v>89</v>
      </c>
      <c r="D22061" t="s">
        <v>89</v>
      </c>
      <c r="E22061" t="s">
        <v>1238</v>
      </c>
      <c r="F22061" t="s">
        <v>89</v>
      </c>
      <c r="G22061" t="s">
        <v>89</v>
      </c>
      <c r="H22061" t="s">
        <v>93</v>
      </c>
    </row>
    <row r="22062" spans="1:8" x14ac:dyDescent="0.25">
      <c r="A22062" t="s">
        <v>595</v>
      </c>
      <c r="B22062" t="s">
        <v>15437</v>
      </c>
      <c r="C22062" t="s">
        <v>89</v>
      </c>
      <c r="D22062" t="s">
        <v>89</v>
      </c>
      <c r="E22062" t="s">
        <v>1100</v>
      </c>
      <c r="F22062" t="s">
        <v>89</v>
      </c>
      <c r="G22062" t="s">
        <v>89</v>
      </c>
      <c r="H22062" t="s">
        <v>93</v>
      </c>
    </row>
    <row r="22063" spans="1:8" x14ac:dyDescent="0.25">
      <c r="A22063" t="s">
        <v>595</v>
      </c>
      <c r="B22063" t="s">
        <v>3446</v>
      </c>
      <c r="C22063" t="s">
        <v>89</v>
      </c>
      <c r="D22063" t="s">
        <v>89</v>
      </c>
      <c r="E22063" t="s">
        <v>1100</v>
      </c>
      <c r="F22063" t="s">
        <v>89</v>
      </c>
      <c r="G22063" t="s">
        <v>89</v>
      </c>
      <c r="H22063" t="s">
        <v>93</v>
      </c>
    </row>
    <row r="22064" spans="1:8" x14ac:dyDescent="0.25">
      <c r="A22064" t="s">
        <v>595</v>
      </c>
      <c r="B22064" t="s">
        <v>7537</v>
      </c>
      <c r="C22064" t="s">
        <v>89</v>
      </c>
      <c r="D22064" t="s">
        <v>15438</v>
      </c>
      <c r="E22064" t="s">
        <v>1100</v>
      </c>
      <c r="F22064" t="s">
        <v>89</v>
      </c>
      <c r="G22064" t="s">
        <v>89</v>
      </c>
      <c r="H22064" t="s">
        <v>93</v>
      </c>
    </row>
    <row r="22065" spans="1:8" x14ac:dyDescent="0.25">
      <c r="A22065" t="s">
        <v>595</v>
      </c>
      <c r="B22065" t="s">
        <v>7534</v>
      </c>
      <c r="C22065" t="s">
        <v>89</v>
      </c>
      <c r="D22065" t="s">
        <v>89</v>
      </c>
      <c r="E22065" t="s">
        <v>1278</v>
      </c>
      <c r="F22065" t="s">
        <v>89</v>
      </c>
      <c r="G22065" t="s">
        <v>89</v>
      </c>
      <c r="H22065" t="s">
        <v>93</v>
      </c>
    </row>
    <row r="22066" spans="1:8" x14ac:dyDescent="0.25">
      <c r="A22066" t="s">
        <v>595</v>
      </c>
      <c r="B22066" t="s">
        <v>15439</v>
      </c>
      <c r="C22066" t="s">
        <v>89</v>
      </c>
      <c r="D22066" t="s">
        <v>89</v>
      </c>
      <c r="E22066" t="s">
        <v>1105</v>
      </c>
      <c r="F22066" t="s">
        <v>89</v>
      </c>
      <c r="G22066" t="s">
        <v>89</v>
      </c>
      <c r="H22066" t="s">
        <v>93</v>
      </c>
    </row>
    <row r="22067" spans="1:8" x14ac:dyDescent="0.25">
      <c r="A22067" t="s">
        <v>595</v>
      </c>
      <c r="B22067" t="s">
        <v>15440</v>
      </c>
      <c r="C22067" t="s">
        <v>89</v>
      </c>
      <c r="D22067" t="s">
        <v>89</v>
      </c>
      <c r="E22067" t="s">
        <v>1105</v>
      </c>
      <c r="F22067" t="s">
        <v>89</v>
      </c>
      <c r="G22067" t="s">
        <v>89</v>
      </c>
      <c r="H22067" t="s">
        <v>93</v>
      </c>
    </row>
    <row r="22068" spans="1:8" x14ac:dyDescent="0.25">
      <c r="A22068" t="s">
        <v>595</v>
      </c>
      <c r="B22068" t="s">
        <v>15441</v>
      </c>
      <c r="C22068" t="s">
        <v>89</v>
      </c>
      <c r="D22068" t="s">
        <v>89</v>
      </c>
      <c r="E22068" t="s">
        <v>1205</v>
      </c>
      <c r="F22068" t="s">
        <v>89</v>
      </c>
      <c r="G22068" t="s">
        <v>89</v>
      </c>
      <c r="H22068" t="s">
        <v>93</v>
      </c>
    </row>
    <row r="22069" spans="1:8" x14ac:dyDescent="0.25">
      <c r="A22069" t="s">
        <v>595</v>
      </c>
      <c r="B22069" t="s">
        <v>15442</v>
      </c>
      <c r="C22069" t="s">
        <v>89</v>
      </c>
      <c r="D22069" t="s">
        <v>89</v>
      </c>
      <c r="E22069" t="s">
        <v>1278</v>
      </c>
      <c r="F22069" t="s">
        <v>89</v>
      </c>
      <c r="G22069" t="s">
        <v>89</v>
      </c>
      <c r="H22069" t="s">
        <v>93</v>
      </c>
    </row>
    <row r="22070" spans="1:8" x14ac:dyDescent="0.25">
      <c r="A22070" t="s">
        <v>595</v>
      </c>
      <c r="B22070" t="s">
        <v>15443</v>
      </c>
      <c r="C22070" t="s">
        <v>89</v>
      </c>
      <c r="D22070" t="s">
        <v>89</v>
      </c>
      <c r="E22070" t="s">
        <v>1278</v>
      </c>
      <c r="F22070" t="s">
        <v>89</v>
      </c>
      <c r="G22070" t="s">
        <v>89</v>
      </c>
      <c r="H22070" t="s">
        <v>93</v>
      </c>
    </row>
    <row r="22071" spans="1:8" x14ac:dyDescent="0.25">
      <c r="A22071" t="s">
        <v>595</v>
      </c>
      <c r="B22071" t="s">
        <v>15444</v>
      </c>
      <c r="C22071" t="s">
        <v>89</v>
      </c>
      <c r="D22071" t="s">
        <v>89</v>
      </c>
      <c r="E22071" t="s">
        <v>1278</v>
      </c>
      <c r="F22071" t="s">
        <v>89</v>
      </c>
      <c r="G22071" t="s">
        <v>89</v>
      </c>
      <c r="H22071" t="s">
        <v>93</v>
      </c>
    </row>
    <row r="22072" spans="1:8" x14ac:dyDescent="0.25">
      <c r="A22072" t="s">
        <v>595</v>
      </c>
      <c r="B22072" t="s">
        <v>5887</v>
      </c>
      <c r="C22072" t="s">
        <v>89</v>
      </c>
      <c r="D22072" t="s">
        <v>89</v>
      </c>
      <c r="E22072" t="s">
        <v>1113</v>
      </c>
      <c r="F22072" t="s">
        <v>89</v>
      </c>
      <c r="G22072" t="s">
        <v>89</v>
      </c>
      <c r="H22072" t="s">
        <v>93</v>
      </c>
    </row>
    <row r="22073" spans="1:8" x14ac:dyDescent="0.25">
      <c r="A22073" t="s">
        <v>595</v>
      </c>
      <c r="B22073" t="s">
        <v>5881</v>
      </c>
      <c r="C22073" t="s">
        <v>89</v>
      </c>
      <c r="D22073" t="s">
        <v>89</v>
      </c>
      <c r="E22073" t="s">
        <v>1100</v>
      </c>
      <c r="F22073" t="s">
        <v>89</v>
      </c>
      <c r="G22073" t="s">
        <v>89</v>
      </c>
      <c r="H22073" t="s">
        <v>93</v>
      </c>
    </row>
    <row r="22074" spans="1:8" x14ac:dyDescent="0.25">
      <c r="A22074" t="s">
        <v>595</v>
      </c>
      <c r="B22074" t="s">
        <v>15445</v>
      </c>
      <c r="C22074" t="s">
        <v>89</v>
      </c>
      <c r="D22074" t="s">
        <v>89</v>
      </c>
      <c r="E22074" t="s">
        <v>1272</v>
      </c>
      <c r="F22074" t="s">
        <v>89</v>
      </c>
      <c r="G22074" t="s">
        <v>89</v>
      </c>
      <c r="H22074" t="s">
        <v>93</v>
      </c>
    </row>
    <row r="22075" spans="1:8" x14ac:dyDescent="0.25">
      <c r="A22075" t="s">
        <v>595</v>
      </c>
      <c r="B22075" t="s">
        <v>15446</v>
      </c>
      <c r="C22075" t="s">
        <v>89</v>
      </c>
      <c r="D22075" t="s">
        <v>89</v>
      </c>
      <c r="E22075" t="s">
        <v>1105</v>
      </c>
      <c r="F22075" t="s">
        <v>89</v>
      </c>
      <c r="G22075" t="s">
        <v>89</v>
      </c>
      <c r="H22075" t="s">
        <v>93</v>
      </c>
    </row>
    <row r="22076" spans="1:8" x14ac:dyDescent="0.25">
      <c r="A22076" t="s">
        <v>595</v>
      </c>
      <c r="B22076" t="s">
        <v>5883</v>
      </c>
      <c r="C22076" t="s">
        <v>89</v>
      </c>
      <c r="D22076" t="s">
        <v>89</v>
      </c>
      <c r="E22076" t="s">
        <v>1105</v>
      </c>
      <c r="F22076" t="s">
        <v>89</v>
      </c>
      <c r="G22076" t="s">
        <v>89</v>
      </c>
      <c r="H22076" t="s">
        <v>93</v>
      </c>
    </row>
    <row r="22077" spans="1:8" x14ac:dyDescent="0.25">
      <c r="A22077" t="s">
        <v>595</v>
      </c>
      <c r="B22077" t="s">
        <v>9380</v>
      </c>
      <c r="C22077" t="s">
        <v>89</v>
      </c>
      <c r="D22077" t="s">
        <v>89</v>
      </c>
      <c r="E22077" t="s">
        <v>1105</v>
      </c>
      <c r="F22077" t="s">
        <v>89</v>
      </c>
      <c r="G22077" t="s">
        <v>89</v>
      </c>
      <c r="H22077" t="s">
        <v>93</v>
      </c>
    </row>
    <row r="22078" spans="1:8" x14ac:dyDescent="0.25">
      <c r="A22078" t="s">
        <v>595</v>
      </c>
      <c r="B22078" t="s">
        <v>5888</v>
      </c>
      <c r="C22078" t="s">
        <v>89</v>
      </c>
      <c r="D22078" t="s">
        <v>89</v>
      </c>
      <c r="E22078" t="s">
        <v>1105</v>
      </c>
      <c r="F22078" t="s">
        <v>89</v>
      </c>
      <c r="G22078" t="s">
        <v>89</v>
      </c>
      <c r="H22078" t="s">
        <v>93</v>
      </c>
    </row>
    <row r="22079" spans="1:8" x14ac:dyDescent="0.25">
      <c r="A22079" t="s">
        <v>595</v>
      </c>
      <c r="B22079" t="s">
        <v>5829</v>
      </c>
      <c r="C22079" t="s">
        <v>89</v>
      </c>
      <c r="D22079" t="s">
        <v>89</v>
      </c>
      <c r="E22079" t="s">
        <v>1115</v>
      </c>
      <c r="F22079" t="s">
        <v>89</v>
      </c>
      <c r="G22079" t="s">
        <v>89</v>
      </c>
      <c r="H22079" t="s">
        <v>93</v>
      </c>
    </row>
    <row r="22080" spans="1:8" x14ac:dyDescent="0.25">
      <c r="A22080" t="s">
        <v>595</v>
      </c>
      <c r="B22080" t="s">
        <v>5889</v>
      </c>
      <c r="C22080" t="s">
        <v>89</v>
      </c>
      <c r="D22080" t="s">
        <v>89</v>
      </c>
      <c r="E22080" t="s">
        <v>1272</v>
      </c>
      <c r="F22080" t="s">
        <v>89</v>
      </c>
      <c r="G22080" t="s">
        <v>89</v>
      </c>
      <c r="H22080" t="s">
        <v>93</v>
      </c>
    </row>
    <row r="22081" spans="1:8" x14ac:dyDescent="0.25">
      <c r="A22081" t="s">
        <v>595</v>
      </c>
      <c r="B22081" t="s">
        <v>8735</v>
      </c>
      <c r="C22081" t="s">
        <v>89</v>
      </c>
      <c r="D22081" t="s">
        <v>89</v>
      </c>
      <c r="E22081" t="s">
        <v>1218</v>
      </c>
      <c r="F22081" t="s">
        <v>89</v>
      </c>
      <c r="G22081" t="s">
        <v>89</v>
      </c>
      <c r="H22081" t="s">
        <v>93</v>
      </c>
    </row>
    <row r="22082" spans="1:8" x14ac:dyDescent="0.25">
      <c r="A22082" t="s">
        <v>595</v>
      </c>
      <c r="B22082" t="s">
        <v>15447</v>
      </c>
      <c r="C22082" t="s">
        <v>89</v>
      </c>
      <c r="D22082" t="s">
        <v>89</v>
      </c>
      <c r="E22082" t="s">
        <v>1218</v>
      </c>
      <c r="F22082" t="s">
        <v>89</v>
      </c>
      <c r="G22082" t="s">
        <v>89</v>
      </c>
      <c r="H22082" t="s">
        <v>93</v>
      </c>
    </row>
    <row r="22083" spans="1:8" x14ac:dyDescent="0.25">
      <c r="A22083" t="s">
        <v>595</v>
      </c>
      <c r="B22083" t="s">
        <v>15448</v>
      </c>
      <c r="C22083" t="s">
        <v>89</v>
      </c>
      <c r="D22083" t="s">
        <v>89</v>
      </c>
      <c r="E22083" t="s">
        <v>1218</v>
      </c>
      <c r="F22083" t="s">
        <v>89</v>
      </c>
      <c r="G22083" t="s">
        <v>89</v>
      </c>
      <c r="H22083" t="s">
        <v>93</v>
      </c>
    </row>
    <row r="22084" spans="1:8" x14ac:dyDescent="0.25">
      <c r="A22084" t="s">
        <v>595</v>
      </c>
      <c r="B22084" t="s">
        <v>15449</v>
      </c>
      <c r="C22084" t="s">
        <v>89</v>
      </c>
      <c r="D22084" t="s">
        <v>89</v>
      </c>
      <c r="E22084" t="s">
        <v>1131</v>
      </c>
      <c r="F22084" t="s">
        <v>89</v>
      </c>
      <c r="G22084" t="s">
        <v>89</v>
      </c>
      <c r="H22084" t="s">
        <v>93</v>
      </c>
    </row>
    <row r="22085" spans="1:8" x14ac:dyDescent="0.25">
      <c r="A22085" t="s">
        <v>595</v>
      </c>
      <c r="B22085" t="s">
        <v>1132</v>
      </c>
      <c r="C22085" t="s">
        <v>89</v>
      </c>
      <c r="D22085" t="s">
        <v>89</v>
      </c>
      <c r="E22085" t="s">
        <v>1202</v>
      </c>
      <c r="F22085" t="s">
        <v>89</v>
      </c>
      <c r="G22085" t="s">
        <v>89</v>
      </c>
      <c r="H22085" t="s">
        <v>93</v>
      </c>
    </row>
    <row r="22086" spans="1:8" x14ac:dyDescent="0.25">
      <c r="A22086" t="s">
        <v>595</v>
      </c>
      <c r="B22086" t="s">
        <v>5832</v>
      </c>
      <c r="C22086" t="s">
        <v>89</v>
      </c>
      <c r="D22086" t="s">
        <v>89</v>
      </c>
      <c r="E22086" t="s">
        <v>1278</v>
      </c>
      <c r="F22086" t="s">
        <v>89</v>
      </c>
      <c r="G22086" t="s">
        <v>89</v>
      </c>
      <c r="H22086" t="s">
        <v>93</v>
      </c>
    </row>
    <row r="22087" spans="1:8" x14ac:dyDescent="0.25">
      <c r="A22087" t="s">
        <v>595</v>
      </c>
      <c r="B22087" t="s">
        <v>5831</v>
      </c>
      <c r="C22087" t="s">
        <v>89</v>
      </c>
      <c r="D22087" t="s">
        <v>89</v>
      </c>
      <c r="E22087" t="s">
        <v>1278</v>
      </c>
      <c r="F22087" t="s">
        <v>89</v>
      </c>
      <c r="G22087" t="s">
        <v>89</v>
      </c>
      <c r="H22087" t="s">
        <v>93</v>
      </c>
    </row>
    <row r="22088" spans="1:8" x14ac:dyDescent="0.25">
      <c r="A22088" t="s">
        <v>595</v>
      </c>
      <c r="B22088" t="s">
        <v>15450</v>
      </c>
      <c r="C22088" t="s">
        <v>89</v>
      </c>
      <c r="D22088" t="s">
        <v>89</v>
      </c>
      <c r="E22088" t="s">
        <v>1278</v>
      </c>
      <c r="F22088" t="s">
        <v>89</v>
      </c>
      <c r="G22088" t="s">
        <v>89</v>
      </c>
      <c r="H22088" t="s">
        <v>93</v>
      </c>
    </row>
    <row r="22089" spans="1:8" x14ac:dyDescent="0.25">
      <c r="A22089" t="s">
        <v>595</v>
      </c>
      <c r="B22089" t="s">
        <v>15451</v>
      </c>
      <c r="C22089" t="s">
        <v>89</v>
      </c>
      <c r="D22089" t="s">
        <v>89</v>
      </c>
      <c r="E22089" t="s">
        <v>1162</v>
      </c>
      <c r="F22089" t="s">
        <v>89</v>
      </c>
      <c r="G22089" t="s">
        <v>89</v>
      </c>
      <c r="H22089" t="s">
        <v>93</v>
      </c>
    </row>
    <row r="22090" spans="1:8" x14ac:dyDescent="0.25">
      <c r="A22090" t="s">
        <v>595</v>
      </c>
      <c r="B22090" t="s">
        <v>15452</v>
      </c>
      <c r="C22090" t="s">
        <v>89</v>
      </c>
      <c r="D22090" t="s">
        <v>89</v>
      </c>
      <c r="E22090" t="s">
        <v>1162</v>
      </c>
      <c r="F22090" t="s">
        <v>89</v>
      </c>
      <c r="G22090" t="s">
        <v>89</v>
      </c>
      <c r="H22090" t="s">
        <v>93</v>
      </c>
    </row>
    <row r="22091" spans="1:8" x14ac:dyDescent="0.25">
      <c r="A22091" t="s">
        <v>595</v>
      </c>
      <c r="B22091" t="s">
        <v>15427</v>
      </c>
      <c r="C22091" t="s">
        <v>89</v>
      </c>
      <c r="D22091" t="s">
        <v>15428</v>
      </c>
      <c r="E22091" t="s">
        <v>1258</v>
      </c>
      <c r="F22091" t="s">
        <v>89</v>
      </c>
      <c r="G22091" t="s">
        <v>89</v>
      </c>
      <c r="H22091" t="s">
        <v>93</v>
      </c>
    </row>
    <row r="22092" spans="1:8" x14ac:dyDescent="0.25">
      <c r="A22092" t="s">
        <v>595</v>
      </c>
      <c r="B22092" t="s">
        <v>15453</v>
      </c>
      <c r="C22092" t="s">
        <v>89</v>
      </c>
      <c r="D22092" t="s">
        <v>89</v>
      </c>
      <c r="E22092" t="s">
        <v>1235</v>
      </c>
      <c r="F22092" t="s">
        <v>89</v>
      </c>
      <c r="G22092" t="s">
        <v>89</v>
      </c>
      <c r="H22092" t="s">
        <v>93</v>
      </c>
    </row>
    <row r="22093" spans="1:8" x14ac:dyDescent="0.25">
      <c r="A22093" t="s">
        <v>595</v>
      </c>
      <c r="B22093" t="s">
        <v>3397</v>
      </c>
      <c r="C22093" t="s">
        <v>89</v>
      </c>
      <c r="D22093" t="s">
        <v>15431</v>
      </c>
      <c r="E22093" t="s">
        <v>1094</v>
      </c>
      <c r="F22093" t="s">
        <v>89</v>
      </c>
      <c r="G22093" t="s">
        <v>89</v>
      </c>
      <c r="H22093" t="s">
        <v>93</v>
      </c>
    </row>
    <row r="22094" spans="1:8" x14ac:dyDescent="0.25">
      <c r="A22094" t="s">
        <v>595</v>
      </c>
      <c r="B22094" t="s">
        <v>15429</v>
      </c>
      <c r="C22094" t="s">
        <v>89</v>
      </c>
      <c r="D22094" t="s">
        <v>15430</v>
      </c>
      <c r="E22094" t="s">
        <v>1258</v>
      </c>
      <c r="F22094" t="s">
        <v>89</v>
      </c>
      <c r="G22094" t="s">
        <v>89</v>
      </c>
      <c r="H22094" t="s">
        <v>93</v>
      </c>
    </row>
    <row r="22095" spans="1:8" x14ac:dyDescent="0.25">
      <c r="A22095" t="s">
        <v>595</v>
      </c>
      <c r="B22095" t="s">
        <v>9587</v>
      </c>
      <c r="C22095" t="s">
        <v>89</v>
      </c>
      <c r="D22095" t="s">
        <v>89</v>
      </c>
      <c r="E22095" t="s">
        <v>1272</v>
      </c>
      <c r="F22095" t="s">
        <v>89</v>
      </c>
      <c r="G22095" t="s">
        <v>89</v>
      </c>
      <c r="H22095" t="s">
        <v>93</v>
      </c>
    </row>
    <row r="22096" spans="1:8" x14ac:dyDescent="0.25">
      <c r="A22096" t="s">
        <v>595</v>
      </c>
      <c r="B22096" t="s">
        <v>1138</v>
      </c>
      <c r="C22096" t="s">
        <v>89</v>
      </c>
      <c r="D22096" t="s">
        <v>89</v>
      </c>
      <c r="E22096" t="s">
        <v>1139</v>
      </c>
      <c r="F22096" t="s">
        <v>89</v>
      </c>
      <c r="G22096" t="s">
        <v>89</v>
      </c>
      <c r="H22096" t="s">
        <v>93</v>
      </c>
    </row>
    <row r="22097" spans="1:8" x14ac:dyDescent="0.25">
      <c r="A22097" t="s">
        <v>596</v>
      </c>
      <c r="B22097" t="s">
        <v>6043</v>
      </c>
      <c r="C22097" t="s">
        <v>89</v>
      </c>
      <c r="D22097" t="s">
        <v>89</v>
      </c>
      <c r="E22097" t="s">
        <v>2416</v>
      </c>
      <c r="F22097" t="s">
        <v>89</v>
      </c>
      <c r="G22097" t="s">
        <v>89</v>
      </c>
      <c r="H22097" t="s">
        <v>93</v>
      </c>
    </row>
    <row r="22098" spans="1:8" x14ac:dyDescent="0.25">
      <c r="A22098" t="s">
        <v>596</v>
      </c>
      <c r="B22098" t="s">
        <v>1869</v>
      </c>
      <c r="C22098" t="s">
        <v>89</v>
      </c>
      <c r="D22098" t="s">
        <v>89</v>
      </c>
      <c r="E22098" t="s">
        <v>15031</v>
      </c>
      <c r="F22098" t="s">
        <v>89</v>
      </c>
      <c r="G22098" t="s">
        <v>89</v>
      </c>
      <c r="H22098" t="s">
        <v>93</v>
      </c>
    </row>
    <row r="22099" spans="1:8" x14ac:dyDescent="0.25">
      <c r="A22099" t="s">
        <v>596</v>
      </c>
      <c r="B22099" t="s">
        <v>6046</v>
      </c>
      <c r="C22099" t="s">
        <v>89</v>
      </c>
      <c r="D22099" t="s">
        <v>89</v>
      </c>
      <c r="E22099" t="s">
        <v>15454</v>
      </c>
      <c r="F22099" t="s">
        <v>89</v>
      </c>
      <c r="G22099" t="s">
        <v>89</v>
      </c>
      <c r="H22099" t="s">
        <v>93</v>
      </c>
    </row>
    <row r="22100" spans="1:8" x14ac:dyDescent="0.25">
      <c r="A22100" t="s">
        <v>596</v>
      </c>
      <c r="B22100" t="s">
        <v>6690</v>
      </c>
      <c r="C22100" t="s">
        <v>89</v>
      </c>
      <c r="D22100" t="s">
        <v>89</v>
      </c>
      <c r="E22100" t="s">
        <v>15454</v>
      </c>
      <c r="F22100" t="s">
        <v>89</v>
      </c>
      <c r="G22100" t="s">
        <v>89</v>
      </c>
      <c r="H22100" t="s">
        <v>93</v>
      </c>
    </row>
    <row r="22101" spans="1:8" x14ac:dyDescent="0.25">
      <c r="A22101" t="s">
        <v>596</v>
      </c>
      <c r="B22101" t="s">
        <v>15455</v>
      </c>
      <c r="C22101" t="s">
        <v>89</v>
      </c>
      <c r="D22101" t="s">
        <v>15456</v>
      </c>
      <c r="E22101" t="s">
        <v>1094</v>
      </c>
      <c r="F22101" t="s">
        <v>89</v>
      </c>
      <c r="G22101" t="s">
        <v>89</v>
      </c>
      <c r="H22101" t="s">
        <v>93</v>
      </c>
    </row>
    <row r="22102" spans="1:8" x14ac:dyDescent="0.25">
      <c r="A22102" t="s">
        <v>596</v>
      </c>
      <c r="B22102" t="s">
        <v>15457</v>
      </c>
      <c r="C22102" t="s">
        <v>89</v>
      </c>
      <c r="D22102" t="s">
        <v>15458</v>
      </c>
      <c r="E22102" t="s">
        <v>1615</v>
      </c>
      <c r="F22102" t="s">
        <v>89</v>
      </c>
      <c r="G22102" t="s">
        <v>89</v>
      </c>
      <c r="H22102" t="s">
        <v>93</v>
      </c>
    </row>
    <row r="22103" spans="1:8" x14ac:dyDescent="0.25">
      <c r="A22103" t="s">
        <v>596</v>
      </c>
      <c r="B22103" t="s">
        <v>15459</v>
      </c>
      <c r="C22103" t="s">
        <v>89</v>
      </c>
      <c r="D22103" t="s">
        <v>15460</v>
      </c>
      <c r="E22103" t="s">
        <v>2020</v>
      </c>
      <c r="F22103" t="s">
        <v>89</v>
      </c>
      <c r="G22103" t="s">
        <v>89</v>
      </c>
      <c r="H22103" t="s">
        <v>93</v>
      </c>
    </row>
    <row r="22104" spans="1:8" x14ac:dyDescent="0.25">
      <c r="A22104" t="s">
        <v>596</v>
      </c>
      <c r="B22104" t="s">
        <v>15461</v>
      </c>
      <c r="C22104" t="s">
        <v>89</v>
      </c>
      <c r="D22104" t="s">
        <v>89</v>
      </c>
      <c r="E22104" t="s">
        <v>1770</v>
      </c>
      <c r="F22104" t="s">
        <v>89</v>
      </c>
      <c r="G22104" t="s">
        <v>89</v>
      </c>
      <c r="H22104" t="s">
        <v>93</v>
      </c>
    </row>
    <row r="22105" spans="1:8" x14ac:dyDescent="0.25">
      <c r="A22105" t="s">
        <v>596</v>
      </c>
      <c r="B22105" t="s">
        <v>1862</v>
      </c>
      <c r="C22105" t="s">
        <v>89</v>
      </c>
      <c r="D22105" t="s">
        <v>89</v>
      </c>
      <c r="E22105" t="s">
        <v>15031</v>
      </c>
      <c r="F22105" t="s">
        <v>89</v>
      </c>
      <c r="G22105" t="s">
        <v>89</v>
      </c>
      <c r="H22105" t="s">
        <v>93</v>
      </c>
    </row>
    <row r="22106" spans="1:8" x14ac:dyDescent="0.25">
      <c r="A22106" t="s">
        <v>596</v>
      </c>
      <c r="B22106" t="s">
        <v>1857</v>
      </c>
      <c r="C22106" t="s">
        <v>89</v>
      </c>
      <c r="D22106" t="s">
        <v>89</v>
      </c>
      <c r="E22106" t="s">
        <v>2416</v>
      </c>
      <c r="F22106" t="s">
        <v>89</v>
      </c>
      <c r="G22106" t="s">
        <v>89</v>
      </c>
      <c r="H22106" t="s">
        <v>93</v>
      </c>
    </row>
    <row r="22107" spans="1:8" x14ac:dyDescent="0.25">
      <c r="A22107" t="s">
        <v>596</v>
      </c>
      <c r="B22107" t="s">
        <v>6043</v>
      </c>
      <c r="C22107" t="s">
        <v>89</v>
      </c>
      <c r="D22107" t="s">
        <v>89</v>
      </c>
      <c r="E22107" t="s">
        <v>2416</v>
      </c>
      <c r="F22107" t="s">
        <v>89</v>
      </c>
      <c r="G22107" t="s">
        <v>89</v>
      </c>
      <c r="H22107" t="s">
        <v>93</v>
      </c>
    </row>
    <row r="22108" spans="1:8" x14ac:dyDescent="0.25">
      <c r="A22108" t="s">
        <v>596</v>
      </c>
      <c r="B22108" t="s">
        <v>8494</v>
      </c>
      <c r="C22108" t="s">
        <v>89</v>
      </c>
      <c r="D22108" t="s">
        <v>89</v>
      </c>
      <c r="E22108" t="s">
        <v>2416</v>
      </c>
      <c r="F22108" t="s">
        <v>89</v>
      </c>
      <c r="G22108" t="s">
        <v>89</v>
      </c>
      <c r="H22108" t="s">
        <v>93</v>
      </c>
    </row>
    <row r="22109" spans="1:8" x14ac:dyDescent="0.25">
      <c r="A22109" t="s">
        <v>596</v>
      </c>
      <c r="B22109" t="s">
        <v>1869</v>
      </c>
      <c r="C22109" t="s">
        <v>89</v>
      </c>
      <c r="D22109" t="s">
        <v>89</v>
      </c>
      <c r="E22109" t="s">
        <v>15031</v>
      </c>
      <c r="F22109" t="s">
        <v>89</v>
      </c>
      <c r="G22109" t="s">
        <v>89</v>
      </c>
      <c r="H22109" t="s">
        <v>93</v>
      </c>
    </row>
    <row r="22110" spans="1:8" x14ac:dyDescent="0.25">
      <c r="A22110" t="s">
        <v>596</v>
      </c>
      <c r="B22110" t="s">
        <v>15462</v>
      </c>
      <c r="C22110" t="s">
        <v>89</v>
      </c>
      <c r="D22110" t="s">
        <v>89</v>
      </c>
      <c r="E22110" t="s">
        <v>15463</v>
      </c>
      <c r="F22110" t="s">
        <v>89</v>
      </c>
      <c r="G22110" t="s">
        <v>89</v>
      </c>
      <c r="H22110" t="s">
        <v>93</v>
      </c>
    </row>
    <row r="22111" spans="1:8" x14ac:dyDescent="0.25">
      <c r="A22111" t="s">
        <v>596</v>
      </c>
      <c r="B22111" t="s">
        <v>1905</v>
      </c>
      <c r="C22111" t="s">
        <v>89</v>
      </c>
      <c r="D22111" t="s">
        <v>89</v>
      </c>
      <c r="E22111" t="s">
        <v>15454</v>
      </c>
      <c r="F22111" t="s">
        <v>89</v>
      </c>
      <c r="G22111" t="s">
        <v>89</v>
      </c>
      <c r="H22111" t="s">
        <v>93</v>
      </c>
    </row>
    <row r="22112" spans="1:8" x14ac:dyDescent="0.25">
      <c r="A22112" t="s">
        <v>596</v>
      </c>
      <c r="B22112" t="s">
        <v>6046</v>
      </c>
      <c r="C22112" t="s">
        <v>89</v>
      </c>
      <c r="D22112" t="s">
        <v>89</v>
      </c>
      <c r="E22112" t="s">
        <v>15454</v>
      </c>
      <c r="F22112" t="s">
        <v>89</v>
      </c>
      <c r="G22112" t="s">
        <v>89</v>
      </c>
      <c r="H22112" t="s">
        <v>93</v>
      </c>
    </row>
    <row r="22113" spans="1:8" x14ac:dyDescent="0.25">
      <c r="A22113" t="s">
        <v>596</v>
      </c>
      <c r="B22113" t="s">
        <v>6690</v>
      </c>
      <c r="C22113" t="s">
        <v>89</v>
      </c>
      <c r="D22113" t="s">
        <v>89</v>
      </c>
      <c r="E22113" t="s">
        <v>15454</v>
      </c>
      <c r="F22113" t="s">
        <v>89</v>
      </c>
      <c r="G22113" t="s">
        <v>89</v>
      </c>
      <c r="H22113" t="s">
        <v>93</v>
      </c>
    </row>
    <row r="22114" spans="1:8" x14ac:dyDescent="0.25">
      <c r="A22114" t="s">
        <v>596</v>
      </c>
      <c r="B22114" t="s">
        <v>1921</v>
      </c>
      <c r="C22114" t="s">
        <v>89</v>
      </c>
      <c r="D22114" t="s">
        <v>89</v>
      </c>
      <c r="E22114" t="s">
        <v>15463</v>
      </c>
      <c r="F22114" t="s">
        <v>89</v>
      </c>
      <c r="G22114" t="s">
        <v>89</v>
      </c>
      <c r="H22114" t="s">
        <v>93</v>
      </c>
    </row>
    <row r="22115" spans="1:8" x14ac:dyDescent="0.25">
      <c r="A22115" t="s">
        <v>596</v>
      </c>
      <c r="B22115" t="s">
        <v>15464</v>
      </c>
      <c r="C22115" t="s">
        <v>89</v>
      </c>
      <c r="D22115" t="s">
        <v>89</v>
      </c>
      <c r="E22115" t="s">
        <v>1121</v>
      </c>
      <c r="F22115" t="s">
        <v>89</v>
      </c>
      <c r="G22115" t="s">
        <v>89</v>
      </c>
      <c r="H22115" t="s">
        <v>93</v>
      </c>
    </row>
    <row r="22116" spans="1:8" x14ac:dyDescent="0.25">
      <c r="A22116" t="s">
        <v>596</v>
      </c>
      <c r="B22116" t="s">
        <v>15465</v>
      </c>
      <c r="C22116" t="s">
        <v>89</v>
      </c>
      <c r="D22116" t="s">
        <v>89</v>
      </c>
      <c r="E22116" t="s">
        <v>1770</v>
      </c>
      <c r="F22116" t="s">
        <v>89</v>
      </c>
      <c r="G22116" t="s">
        <v>89</v>
      </c>
      <c r="H22116" t="s">
        <v>93</v>
      </c>
    </row>
    <row r="22117" spans="1:8" x14ac:dyDescent="0.25">
      <c r="A22117" t="s">
        <v>596</v>
      </c>
      <c r="B22117" t="s">
        <v>15466</v>
      </c>
      <c r="C22117" t="s">
        <v>89</v>
      </c>
      <c r="D22117" t="s">
        <v>89</v>
      </c>
      <c r="E22117" t="s">
        <v>1233</v>
      </c>
      <c r="F22117" t="s">
        <v>89</v>
      </c>
      <c r="G22117" t="s">
        <v>89</v>
      </c>
      <c r="H22117" t="s">
        <v>93</v>
      </c>
    </row>
    <row r="22118" spans="1:8" x14ac:dyDescent="0.25">
      <c r="A22118" t="s">
        <v>596</v>
      </c>
      <c r="B22118" t="s">
        <v>15455</v>
      </c>
      <c r="C22118" t="s">
        <v>89</v>
      </c>
      <c r="D22118" t="s">
        <v>15456</v>
      </c>
      <c r="E22118" t="s">
        <v>1094</v>
      </c>
      <c r="F22118" t="s">
        <v>89</v>
      </c>
      <c r="G22118" t="s">
        <v>89</v>
      </c>
      <c r="H22118" t="s">
        <v>93</v>
      </c>
    </row>
    <row r="22119" spans="1:8" x14ac:dyDescent="0.25">
      <c r="A22119" t="s">
        <v>596</v>
      </c>
      <c r="B22119" t="s">
        <v>15467</v>
      </c>
      <c r="C22119" t="s">
        <v>89</v>
      </c>
      <c r="D22119" t="s">
        <v>15468</v>
      </c>
      <c r="E22119" t="s">
        <v>1094</v>
      </c>
      <c r="F22119" t="s">
        <v>89</v>
      </c>
      <c r="G22119" t="s">
        <v>89</v>
      </c>
      <c r="H22119" t="s">
        <v>93</v>
      </c>
    </row>
    <row r="22120" spans="1:8" x14ac:dyDescent="0.25">
      <c r="A22120" t="s">
        <v>596</v>
      </c>
      <c r="B22120" t="s">
        <v>15469</v>
      </c>
      <c r="C22120" t="s">
        <v>89</v>
      </c>
      <c r="D22120" t="s">
        <v>89</v>
      </c>
      <c r="E22120" t="s">
        <v>1094</v>
      </c>
      <c r="F22120" t="s">
        <v>89</v>
      </c>
      <c r="G22120" t="s">
        <v>89</v>
      </c>
      <c r="H22120" t="s">
        <v>93</v>
      </c>
    </row>
    <row r="22121" spans="1:8" x14ac:dyDescent="0.25">
      <c r="A22121" t="s">
        <v>596</v>
      </c>
      <c r="B22121" t="s">
        <v>8292</v>
      </c>
      <c r="C22121" t="s">
        <v>89</v>
      </c>
      <c r="D22121" t="s">
        <v>89</v>
      </c>
      <c r="E22121" t="s">
        <v>1094</v>
      </c>
      <c r="F22121" t="s">
        <v>89</v>
      </c>
      <c r="G22121" t="s">
        <v>89</v>
      </c>
      <c r="H22121" t="s">
        <v>93</v>
      </c>
    </row>
    <row r="22122" spans="1:8" x14ac:dyDescent="0.25">
      <c r="A22122" t="s">
        <v>596</v>
      </c>
      <c r="B22122" t="s">
        <v>15470</v>
      </c>
      <c r="C22122" t="s">
        <v>89</v>
      </c>
      <c r="D22122" t="s">
        <v>89</v>
      </c>
      <c r="E22122" t="s">
        <v>1233</v>
      </c>
      <c r="F22122" t="s">
        <v>89</v>
      </c>
      <c r="G22122" t="s">
        <v>89</v>
      </c>
      <c r="H22122" t="s">
        <v>93</v>
      </c>
    </row>
    <row r="22123" spans="1:8" x14ac:dyDescent="0.25">
      <c r="A22123" t="s">
        <v>596</v>
      </c>
      <c r="B22123" t="s">
        <v>15471</v>
      </c>
      <c r="C22123" t="s">
        <v>89</v>
      </c>
      <c r="D22123" t="s">
        <v>15472</v>
      </c>
      <c r="E22123" t="s">
        <v>1094</v>
      </c>
      <c r="F22123" t="s">
        <v>89</v>
      </c>
      <c r="G22123" t="s">
        <v>89</v>
      </c>
      <c r="H22123" t="s">
        <v>93</v>
      </c>
    </row>
    <row r="22124" spans="1:8" x14ac:dyDescent="0.25">
      <c r="A22124" t="s">
        <v>596</v>
      </c>
      <c r="B22124" t="s">
        <v>15473</v>
      </c>
      <c r="C22124" t="s">
        <v>89</v>
      </c>
      <c r="D22124" t="s">
        <v>89</v>
      </c>
      <c r="E22124" t="s">
        <v>1121</v>
      </c>
      <c r="F22124" t="s">
        <v>89</v>
      </c>
      <c r="G22124" t="s">
        <v>89</v>
      </c>
      <c r="H22124" t="s">
        <v>93</v>
      </c>
    </row>
    <row r="22125" spans="1:8" x14ac:dyDescent="0.25">
      <c r="A22125" t="s">
        <v>596</v>
      </c>
      <c r="B22125" t="s">
        <v>1122</v>
      </c>
      <c r="C22125" t="s">
        <v>89</v>
      </c>
      <c r="D22125" t="s">
        <v>89</v>
      </c>
      <c r="E22125" t="s">
        <v>13284</v>
      </c>
      <c r="F22125" t="s">
        <v>89</v>
      </c>
      <c r="G22125" t="s">
        <v>89</v>
      </c>
      <c r="H22125" t="s">
        <v>93</v>
      </c>
    </row>
    <row r="22126" spans="1:8" x14ac:dyDescent="0.25">
      <c r="A22126" t="s">
        <v>596</v>
      </c>
      <c r="B22126" t="s">
        <v>1125</v>
      </c>
      <c r="C22126" t="s">
        <v>89</v>
      </c>
      <c r="D22126" t="s">
        <v>89</v>
      </c>
      <c r="E22126" t="s">
        <v>13284</v>
      </c>
      <c r="F22126" t="s">
        <v>89</v>
      </c>
      <c r="G22126" t="s">
        <v>89</v>
      </c>
      <c r="H22126" t="s">
        <v>93</v>
      </c>
    </row>
    <row r="22127" spans="1:8" x14ac:dyDescent="0.25">
      <c r="A22127" t="s">
        <v>596</v>
      </c>
      <c r="B22127" t="s">
        <v>3060</v>
      </c>
      <c r="C22127" t="s">
        <v>89</v>
      </c>
      <c r="D22127" t="s">
        <v>89</v>
      </c>
      <c r="E22127" t="s">
        <v>13284</v>
      </c>
      <c r="F22127" t="s">
        <v>89</v>
      </c>
      <c r="G22127" t="s">
        <v>89</v>
      </c>
      <c r="H22127" t="s">
        <v>93</v>
      </c>
    </row>
    <row r="22128" spans="1:8" x14ac:dyDescent="0.25">
      <c r="A22128" t="s">
        <v>596</v>
      </c>
      <c r="B22128" t="s">
        <v>3059</v>
      </c>
      <c r="C22128" t="s">
        <v>89</v>
      </c>
      <c r="D22128" t="s">
        <v>89</v>
      </c>
      <c r="E22128" t="s">
        <v>13284</v>
      </c>
      <c r="F22128" t="s">
        <v>89</v>
      </c>
      <c r="G22128" t="s">
        <v>89</v>
      </c>
      <c r="H22128" t="s">
        <v>93</v>
      </c>
    </row>
    <row r="22129" spans="1:8" x14ac:dyDescent="0.25">
      <c r="A22129" t="s">
        <v>596</v>
      </c>
      <c r="B22129" t="s">
        <v>15474</v>
      </c>
      <c r="C22129" t="s">
        <v>89</v>
      </c>
      <c r="D22129" t="s">
        <v>89</v>
      </c>
      <c r="E22129" t="s">
        <v>13284</v>
      </c>
      <c r="F22129" t="s">
        <v>89</v>
      </c>
      <c r="G22129" t="s">
        <v>89</v>
      </c>
      <c r="H22129" t="s">
        <v>93</v>
      </c>
    </row>
    <row r="22130" spans="1:8" x14ac:dyDescent="0.25">
      <c r="A22130" t="s">
        <v>596</v>
      </c>
      <c r="B22130" t="s">
        <v>15475</v>
      </c>
      <c r="C22130" t="s">
        <v>89</v>
      </c>
      <c r="D22130" t="s">
        <v>89</v>
      </c>
      <c r="E22130" t="s">
        <v>13284</v>
      </c>
      <c r="F22130" t="s">
        <v>89</v>
      </c>
      <c r="G22130" t="s">
        <v>89</v>
      </c>
      <c r="H22130" t="s">
        <v>93</v>
      </c>
    </row>
    <row r="22131" spans="1:8" x14ac:dyDescent="0.25">
      <c r="A22131" t="s">
        <v>596</v>
      </c>
      <c r="B22131" t="s">
        <v>3063</v>
      </c>
      <c r="C22131" t="s">
        <v>89</v>
      </c>
      <c r="D22131" t="s">
        <v>89</v>
      </c>
      <c r="E22131" t="s">
        <v>13284</v>
      </c>
      <c r="F22131" t="s">
        <v>89</v>
      </c>
      <c r="G22131" t="s">
        <v>89</v>
      </c>
      <c r="H22131" t="s">
        <v>93</v>
      </c>
    </row>
    <row r="22132" spans="1:8" x14ac:dyDescent="0.25">
      <c r="A22132" t="s">
        <v>596</v>
      </c>
      <c r="B22132" t="s">
        <v>15476</v>
      </c>
      <c r="C22132" t="s">
        <v>89</v>
      </c>
      <c r="D22132" t="s">
        <v>89</v>
      </c>
      <c r="E22132" t="s">
        <v>15477</v>
      </c>
      <c r="F22132" t="s">
        <v>89</v>
      </c>
      <c r="G22132" t="s">
        <v>89</v>
      </c>
      <c r="H22132" t="s">
        <v>93</v>
      </c>
    </row>
    <row r="22133" spans="1:8" x14ac:dyDescent="0.25">
      <c r="A22133" t="s">
        <v>596</v>
      </c>
      <c r="B22133" t="s">
        <v>1548</v>
      </c>
      <c r="C22133" t="s">
        <v>89</v>
      </c>
      <c r="D22133" t="s">
        <v>89</v>
      </c>
      <c r="E22133" t="s">
        <v>15477</v>
      </c>
      <c r="F22133" t="s">
        <v>89</v>
      </c>
      <c r="G22133" t="s">
        <v>89</v>
      </c>
      <c r="H22133" t="s">
        <v>93</v>
      </c>
    </row>
    <row r="22134" spans="1:8" x14ac:dyDescent="0.25">
      <c r="A22134" t="s">
        <v>596</v>
      </c>
      <c r="B22134" t="s">
        <v>2770</v>
      </c>
      <c r="C22134" t="s">
        <v>89</v>
      </c>
      <c r="D22134" t="s">
        <v>89</v>
      </c>
      <c r="E22134" t="s">
        <v>15478</v>
      </c>
      <c r="F22134" t="s">
        <v>89</v>
      </c>
      <c r="G22134" t="s">
        <v>89</v>
      </c>
      <c r="H22134" t="s">
        <v>93</v>
      </c>
    </row>
    <row r="22135" spans="1:8" x14ac:dyDescent="0.25">
      <c r="A22135" t="s">
        <v>596</v>
      </c>
      <c r="B22135" t="s">
        <v>1132</v>
      </c>
      <c r="C22135" t="s">
        <v>89</v>
      </c>
      <c r="D22135" t="s">
        <v>89</v>
      </c>
      <c r="E22135" t="s">
        <v>15479</v>
      </c>
      <c r="F22135" t="s">
        <v>89</v>
      </c>
      <c r="G22135" t="s">
        <v>89</v>
      </c>
      <c r="H22135" t="s">
        <v>93</v>
      </c>
    </row>
    <row r="22136" spans="1:8" x14ac:dyDescent="0.25">
      <c r="A22136" t="s">
        <v>596</v>
      </c>
      <c r="B22136" t="s">
        <v>1268</v>
      </c>
      <c r="C22136" t="s">
        <v>89</v>
      </c>
      <c r="D22136" t="s">
        <v>89</v>
      </c>
      <c r="E22136" t="s">
        <v>1233</v>
      </c>
      <c r="F22136" t="s">
        <v>89</v>
      </c>
      <c r="G22136" t="s">
        <v>89</v>
      </c>
      <c r="H22136" t="s">
        <v>93</v>
      </c>
    </row>
    <row r="22137" spans="1:8" x14ac:dyDescent="0.25">
      <c r="A22137" t="s">
        <v>596</v>
      </c>
      <c r="B22137" t="s">
        <v>1269</v>
      </c>
      <c r="C22137" t="s">
        <v>89</v>
      </c>
      <c r="D22137" t="s">
        <v>89</v>
      </c>
      <c r="E22137" t="s">
        <v>1233</v>
      </c>
      <c r="F22137" t="s">
        <v>89</v>
      </c>
      <c r="G22137" t="s">
        <v>89</v>
      </c>
      <c r="H22137" t="s">
        <v>93</v>
      </c>
    </row>
    <row r="22138" spans="1:8" x14ac:dyDescent="0.25">
      <c r="A22138" t="s">
        <v>596</v>
      </c>
      <c r="B22138" t="s">
        <v>1270</v>
      </c>
      <c r="C22138" t="s">
        <v>89</v>
      </c>
      <c r="D22138" t="s">
        <v>89</v>
      </c>
      <c r="E22138" t="s">
        <v>1233</v>
      </c>
      <c r="F22138" t="s">
        <v>89</v>
      </c>
      <c r="G22138" t="s">
        <v>89</v>
      </c>
      <c r="H22138" t="s">
        <v>93</v>
      </c>
    </row>
    <row r="22139" spans="1:8" x14ac:dyDescent="0.25">
      <c r="A22139" t="s">
        <v>596</v>
      </c>
      <c r="B22139" t="s">
        <v>3069</v>
      </c>
      <c r="C22139" t="s">
        <v>89</v>
      </c>
      <c r="D22139" t="s">
        <v>89</v>
      </c>
      <c r="E22139" t="s">
        <v>15480</v>
      </c>
      <c r="F22139" t="s">
        <v>89</v>
      </c>
      <c r="G22139" t="s">
        <v>89</v>
      </c>
      <c r="H22139" t="s">
        <v>93</v>
      </c>
    </row>
    <row r="22140" spans="1:8" x14ac:dyDescent="0.25">
      <c r="A22140" t="s">
        <v>596</v>
      </c>
      <c r="B22140" t="s">
        <v>3072</v>
      </c>
      <c r="C22140" t="s">
        <v>89</v>
      </c>
      <c r="D22140" t="s">
        <v>89</v>
      </c>
      <c r="E22140" t="s">
        <v>15480</v>
      </c>
      <c r="F22140" t="s">
        <v>89</v>
      </c>
      <c r="G22140" t="s">
        <v>89</v>
      </c>
      <c r="H22140" t="s">
        <v>93</v>
      </c>
    </row>
    <row r="22141" spans="1:8" x14ac:dyDescent="0.25">
      <c r="A22141" t="s">
        <v>596</v>
      </c>
      <c r="B22141" t="s">
        <v>1271</v>
      </c>
      <c r="C22141" t="s">
        <v>89</v>
      </c>
      <c r="D22141" t="s">
        <v>89</v>
      </c>
      <c r="E22141" t="s">
        <v>1371</v>
      </c>
      <c r="F22141" t="s">
        <v>89</v>
      </c>
      <c r="G22141" t="s">
        <v>89</v>
      </c>
      <c r="H22141" t="s">
        <v>93</v>
      </c>
    </row>
    <row r="22142" spans="1:8" x14ac:dyDescent="0.25">
      <c r="A22142" t="s">
        <v>596</v>
      </c>
      <c r="B22142" t="s">
        <v>5998</v>
      </c>
      <c r="C22142" t="s">
        <v>89</v>
      </c>
      <c r="D22142" t="s">
        <v>89</v>
      </c>
      <c r="E22142" t="s">
        <v>1371</v>
      </c>
      <c r="F22142" t="s">
        <v>89</v>
      </c>
      <c r="G22142" t="s">
        <v>89</v>
      </c>
      <c r="H22142" t="s">
        <v>93</v>
      </c>
    </row>
    <row r="22143" spans="1:8" x14ac:dyDescent="0.25">
      <c r="A22143" t="s">
        <v>596</v>
      </c>
      <c r="B22143" t="s">
        <v>15481</v>
      </c>
      <c r="C22143" t="s">
        <v>89</v>
      </c>
      <c r="D22143" t="s">
        <v>89</v>
      </c>
      <c r="E22143" t="s">
        <v>1371</v>
      </c>
      <c r="F22143" t="s">
        <v>89</v>
      </c>
      <c r="G22143" t="s">
        <v>89</v>
      </c>
      <c r="H22143" t="s">
        <v>93</v>
      </c>
    </row>
    <row r="22144" spans="1:8" x14ac:dyDescent="0.25">
      <c r="A22144" t="s">
        <v>596</v>
      </c>
      <c r="B22144" t="s">
        <v>14454</v>
      </c>
      <c r="C22144" t="s">
        <v>89</v>
      </c>
      <c r="D22144" t="s">
        <v>1117</v>
      </c>
      <c r="E22144" t="s">
        <v>6217</v>
      </c>
      <c r="F22144" t="s">
        <v>89</v>
      </c>
      <c r="G22144" t="s">
        <v>89</v>
      </c>
      <c r="H22144" t="s">
        <v>93</v>
      </c>
    </row>
    <row r="22145" spans="1:8" x14ac:dyDescent="0.25">
      <c r="A22145" t="s">
        <v>596</v>
      </c>
      <c r="B22145" t="s">
        <v>14422</v>
      </c>
      <c r="C22145" t="s">
        <v>89</v>
      </c>
      <c r="D22145" t="s">
        <v>1117</v>
      </c>
      <c r="E22145" t="s">
        <v>1094</v>
      </c>
      <c r="F22145" t="s">
        <v>89</v>
      </c>
      <c r="G22145" t="s">
        <v>89</v>
      </c>
      <c r="H22145" t="s">
        <v>93</v>
      </c>
    </row>
    <row r="22146" spans="1:8" x14ac:dyDescent="0.25">
      <c r="A22146" t="s">
        <v>596</v>
      </c>
      <c r="B22146" t="s">
        <v>1138</v>
      </c>
      <c r="C22146" t="s">
        <v>89</v>
      </c>
      <c r="D22146" t="s">
        <v>89</v>
      </c>
      <c r="E22146" t="s">
        <v>1139</v>
      </c>
      <c r="F22146" t="s">
        <v>89</v>
      </c>
      <c r="G22146" t="s">
        <v>89</v>
      </c>
      <c r="H22146" t="s">
        <v>93</v>
      </c>
    </row>
    <row r="22147" spans="1:8" x14ac:dyDescent="0.25">
      <c r="A22147" t="s">
        <v>597</v>
      </c>
      <c r="B22147" t="s">
        <v>1685</v>
      </c>
      <c r="C22147" t="s">
        <v>89</v>
      </c>
      <c r="D22147" t="s">
        <v>5459</v>
      </c>
      <c r="E22147" t="s">
        <v>1135</v>
      </c>
      <c r="F22147" t="s">
        <v>89</v>
      </c>
      <c r="G22147" t="s">
        <v>89</v>
      </c>
      <c r="H22147" t="s">
        <v>93</v>
      </c>
    </row>
    <row r="22148" spans="1:8" x14ac:dyDescent="0.25">
      <c r="A22148" t="s">
        <v>597</v>
      </c>
      <c r="B22148" t="s">
        <v>1658</v>
      </c>
      <c r="C22148" t="s">
        <v>89</v>
      </c>
      <c r="D22148" t="s">
        <v>15482</v>
      </c>
      <c r="E22148" t="s">
        <v>1162</v>
      </c>
      <c r="F22148" t="s">
        <v>89</v>
      </c>
      <c r="G22148" t="s">
        <v>89</v>
      </c>
      <c r="H22148" t="s">
        <v>93</v>
      </c>
    </row>
    <row r="22149" spans="1:8" x14ac:dyDescent="0.25">
      <c r="A22149" t="s">
        <v>597</v>
      </c>
      <c r="B22149" t="s">
        <v>2504</v>
      </c>
      <c r="C22149" t="s">
        <v>89</v>
      </c>
      <c r="D22149" t="s">
        <v>15483</v>
      </c>
      <c r="E22149" t="s">
        <v>2449</v>
      </c>
      <c r="F22149" t="s">
        <v>89</v>
      </c>
      <c r="G22149" t="s">
        <v>89</v>
      </c>
      <c r="H22149" t="s">
        <v>93</v>
      </c>
    </row>
    <row r="22150" spans="1:8" x14ac:dyDescent="0.25">
      <c r="A22150" t="s">
        <v>597</v>
      </c>
      <c r="B22150" t="s">
        <v>15484</v>
      </c>
      <c r="C22150" t="s">
        <v>89</v>
      </c>
      <c r="D22150" t="s">
        <v>89</v>
      </c>
      <c r="E22150" t="s">
        <v>1233</v>
      </c>
      <c r="F22150" t="s">
        <v>89</v>
      </c>
      <c r="G22150" t="s">
        <v>89</v>
      </c>
      <c r="H22150" t="s">
        <v>93</v>
      </c>
    </row>
    <row r="22151" spans="1:8" x14ac:dyDescent="0.25">
      <c r="A22151" t="s">
        <v>597</v>
      </c>
      <c r="B22151" t="s">
        <v>1098</v>
      </c>
      <c r="C22151" t="s">
        <v>89</v>
      </c>
      <c r="D22151" t="s">
        <v>1800</v>
      </c>
      <c r="E22151" t="s">
        <v>1100</v>
      </c>
      <c r="F22151" t="s">
        <v>89</v>
      </c>
      <c r="G22151" t="s">
        <v>89</v>
      </c>
      <c r="H22151" t="s">
        <v>93</v>
      </c>
    </row>
    <row r="22152" spans="1:8" x14ac:dyDescent="0.25">
      <c r="A22152" t="s">
        <v>597</v>
      </c>
      <c r="B22152" t="s">
        <v>15485</v>
      </c>
      <c r="C22152" t="s">
        <v>89</v>
      </c>
      <c r="D22152" t="s">
        <v>15486</v>
      </c>
      <c r="E22152" t="s">
        <v>1272</v>
      </c>
      <c r="F22152" t="s">
        <v>89</v>
      </c>
      <c r="G22152" t="s">
        <v>89</v>
      </c>
      <c r="H22152" t="s">
        <v>93</v>
      </c>
    </row>
    <row r="22153" spans="1:8" x14ac:dyDescent="0.25">
      <c r="A22153" t="s">
        <v>597</v>
      </c>
      <c r="B22153" t="s">
        <v>15487</v>
      </c>
      <c r="C22153" t="s">
        <v>89</v>
      </c>
      <c r="D22153" t="s">
        <v>15488</v>
      </c>
      <c r="E22153" t="s">
        <v>1194</v>
      </c>
      <c r="F22153" t="s">
        <v>89</v>
      </c>
      <c r="G22153" t="s">
        <v>89</v>
      </c>
      <c r="H22153" t="s">
        <v>93</v>
      </c>
    </row>
    <row r="22154" spans="1:8" x14ac:dyDescent="0.25">
      <c r="A22154" t="s">
        <v>597</v>
      </c>
      <c r="B22154" t="s">
        <v>15489</v>
      </c>
      <c r="C22154" t="s">
        <v>89</v>
      </c>
      <c r="D22154" t="s">
        <v>15490</v>
      </c>
      <c r="E22154" t="s">
        <v>1162</v>
      </c>
      <c r="F22154" t="s">
        <v>89</v>
      </c>
      <c r="G22154" t="s">
        <v>89</v>
      </c>
      <c r="H22154" t="s">
        <v>93</v>
      </c>
    </row>
    <row r="22155" spans="1:8" x14ac:dyDescent="0.25">
      <c r="A22155" t="s">
        <v>597</v>
      </c>
      <c r="B22155" t="s">
        <v>5013</v>
      </c>
      <c r="C22155" t="s">
        <v>89</v>
      </c>
      <c r="D22155" t="s">
        <v>15491</v>
      </c>
      <c r="E22155" t="s">
        <v>1142</v>
      </c>
      <c r="F22155" t="s">
        <v>89</v>
      </c>
      <c r="G22155" t="s">
        <v>89</v>
      </c>
      <c r="H22155" t="s">
        <v>93</v>
      </c>
    </row>
    <row r="22156" spans="1:8" x14ac:dyDescent="0.25">
      <c r="A22156" t="s">
        <v>597</v>
      </c>
      <c r="B22156" t="s">
        <v>15492</v>
      </c>
      <c r="C22156" t="s">
        <v>89</v>
      </c>
      <c r="D22156" t="s">
        <v>15493</v>
      </c>
      <c r="E22156" t="s">
        <v>1162</v>
      </c>
      <c r="F22156" t="s">
        <v>89</v>
      </c>
      <c r="G22156" t="s">
        <v>89</v>
      </c>
      <c r="H22156" t="s">
        <v>93</v>
      </c>
    </row>
    <row r="22157" spans="1:8" x14ac:dyDescent="0.25">
      <c r="A22157" t="s">
        <v>597</v>
      </c>
      <c r="B22157" t="s">
        <v>15494</v>
      </c>
      <c r="C22157" t="s">
        <v>89</v>
      </c>
      <c r="D22157" t="s">
        <v>15495</v>
      </c>
      <c r="E22157" t="s">
        <v>1100</v>
      </c>
      <c r="F22157" t="s">
        <v>89</v>
      </c>
      <c r="G22157" t="s">
        <v>89</v>
      </c>
      <c r="H22157" t="s">
        <v>93</v>
      </c>
    </row>
    <row r="22158" spans="1:8" x14ac:dyDescent="0.25">
      <c r="A22158" t="s">
        <v>597</v>
      </c>
      <c r="B22158" t="s">
        <v>14535</v>
      </c>
      <c r="C22158" t="s">
        <v>89</v>
      </c>
      <c r="D22158" t="s">
        <v>15496</v>
      </c>
      <c r="E22158" t="s">
        <v>1105</v>
      </c>
      <c r="F22158" t="s">
        <v>89</v>
      </c>
      <c r="G22158" t="s">
        <v>89</v>
      </c>
      <c r="H22158" t="s">
        <v>93</v>
      </c>
    </row>
    <row r="22159" spans="1:8" x14ac:dyDescent="0.25">
      <c r="A22159" t="s">
        <v>597</v>
      </c>
      <c r="B22159" t="s">
        <v>5221</v>
      </c>
      <c r="C22159" t="s">
        <v>89</v>
      </c>
      <c r="D22159" t="s">
        <v>15497</v>
      </c>
      <c r="E22159" t="s">
        <v>1265</v>
      </c>
      <c r="F22159" t="s">
        <v>89</v>
      </c>
      <c r="G22159" t="s">
        <v>89</v>
      </c>
      <c r="H22159" t="s">
        <v>93</v>
      </c>
    </row>
    <row r="22160" spans="1:8" x14ac:dyDescent="0.25">
      <c r="A22160" t="s">
        <v>597</v>
      </c>
      <c r="B22160" t="s">
        <v>8728</v>
      </c>
      <c r="C22160" t="s">
        <v>89</v>
      </c>
      <c r="D22160" t="s">
        <v>15498</v>
      </c>
      <c r="E22160" t="s">
        <v>1102</v>
      </c>
      <c r="F22160" t="s">
        <v>89</v>
      </c>
      <c r="G22160" t="s">
        <v>89</v>
      </c>
      <c r="H22160" t="s">
        <v>93</v>
      </c>
    </row>
    <row r="22161" spans="1:8" x14ac:dyDescent="0.25">
      <c r="A22161" t="s">
        <v>597</v>
      </c>
      <c r="B22161" t="s">
        <v>15499</v>
      </c>
      <c r="C22161" t="s">
        <v>89</v>
      </c>
      <c r="D22161" t="s">
        <v>89</v>
      </c>
      <c r="E22161" t="s">
        <v>1205</v>
      </c>
      <c r="F22161" t="s">
        <v>89</v>
      </c>
      <c r="G22161" t="s">
        <v>89</v>
      </c>
      <c r="H22161" t="s">
        <v>93</v>
      </c>
    </row>
    <row r="22162" spans="1:8" x14ac:dyDescent="0.25">
      <c r="A22162" t="s">
        <v>597</v>
      </c>
      <c r="B22162" t="s">
        <v>15500</v>
      </c>
      <c r="C22162" t="s">
        <v>89</v>
      </c>
      <c r="D22162" t="s">
        <v>15501</v>
      </c>
      <c r="E22162" t="s">
        <v>1355</v>
      </c>
      <c r="F22162" t="s">
        <v>89</v>
      </c>
      <c r="G22162" t="s">
        <v>89</v>
      </c>
      <c r="H22162" t="s">
        <v>93</v>
      </c>
    </row>
    <row r="22163" spans="1:8" x14ac:dyDescent="0.25">
      <c r="A22163" t="s">
        <v>597</v>
      </c>
      <c r="B22163" t="s">
        <v>13416</v>
      </c>
      <c r="C22163" t="s">
        <v>89</v>
      </c>
      <c r="D22163" t="s">
        <v>89</v>
      </c>
      <c r="E22163" t="s">
        <v>1162</v>
      </c>
      <c r="F22163" t="s">
        <v>89</v>
      </c>
      <c r="G22163" t="s">
        <v>89</v>
      </c>
      <c r="H22163" t="s">
        <v>93</v>
      </c>
    </row>
    <row r="22164" spans="1:8" x14ac:dyDescent="0.25">
      <c r="A22164" t="s">
        <v>597</v>
      </c>
      <c r="B22164" t="s">
        <v>5698</v>
      </c>
      <c r="C22164" t="s">
        <v>89</v>
      </c>
      <c r="D22164" t="s">
        <v>89</v>
      </c>
      <c r="E22164" t="s">
        <v>1162</v>
      </c>
      <c r="F22164" t="s">
        <v>89</v>
      </c>
      <c r="G22164" t="s">
        <v>89</v>
      </c>
      <c r="H22164" t="s">
        <v>93</v>
      </c>
    </row>
    <row r="22165" spans="1:8" x14ac:dyDescent="0.25">
      <c r="A22165" t="s">
        <v>597</v>
      </c>
      <c r="B22165" t="s">
        <v>1301</v>
      </c>
      <c r="C22165" t="s">
        <v>89</v>
      </c>
      <c r="D22165" t="s">
        <v>15502</v>
      </c>
      <c r="E22165" t="s">
        <v>1162</v>
      </c>
      <c r="F22165" t="s">
        <v>89</v>
      </c>
      <c r="G22165" t="s">
        <v>89</v>
      </c>
      <c r="H22165" t="s">
        <v>93</v>
      </c>
    </row>
    <row r="22166" spans="1:8" x14ac:dyDescent="0.25">
      <c r="A22166" t="s">
        <v>597</v>
      </c>
      <c r="B22166" t="s">
        <v>2504</v>
      </c>
      <c r="C22166" t="s">
        <v>89</v>
      </c>
      <c r="D22166" t="s">
        <v>15483</v>
      </c>
      <c r="E22166" t="s">
        <v>2449</v>
      </c>
      <c r="F22166" t="s">
        <v>89</v>
      </c>
      <c r="G22166" t="s">
        <v>89</v>
      </c>
      <c r="H22166" t="s">
        <v>93</v>
      </c>
    </row>
    <row r="22167" spans="1:8" x14ac:dyDescent="0.25">
      <c r="A22167" t="s">
        <v>597</v>
      </c>
      <c r="B22167" t="s">
        <v>15503</v>
      </c>
      <c r="C22167" t="s">
        <v>89</v>
      </c>
      <c r="D22167" t="s">
        <v>89</v>
      </c>
      <c r="E22167" t="s">
        <v>1131</v>
      </c>
      <c r="F22167" t="s">
        <v>89</v>
      </c>
      <c r="G22167" t="s">
        <v>89</v>
      </c>
      <c r="H22167" t="s">
        <v>93</v>
      </c>
    </row>
    <row r="22168" spans="1:8" x14ac:dyDescent="0.25">
      <c r="A22168" t="s">
        <v>597</v>
      </c>
      <c r="B22168" t="s">
        <v>15504</v>
      </c>
      <c r="C22168" t="s">
        <v>89</v>
      </c>
      <c r="D22168" t="s">
        <v>15505</v>
      </c>
      <c r="E22168" t="s">
        <v>1100</v>
      </c>
      <c r="F22168" t="s">
        <v>89</v>
      </c>
      <c r="G22168" t="s">
        <v>89</v>
      </c>
      <c r="H22168" t="s">
        <v>93</v>
      </c>
    </row>
    <row r="22169" spans="1:8" x14ac:dyDescent="0.25">
      <c r="A22169" t="s">
        <v>597</v>
      </c>
      <c r="B22169" t="s">
        <v>8441</v>
      </c>
      <c r="C22169" t="s">
        <v>89</v>
      </c>
      <c r="D22169" t="s">
        <v>15506</v>
      </c>
      <c r="E22169" t="s">
        <v>1097</v>
      </c>
      <c r="F22169" t="s">
        <v>89</v>
      </c>
      <c r="G22169" t="s">
        <v>89</v>
      </c>
      <c r="H22169" t="s">
        <v>93</v>
      </c>
    </row>
    <row r="22170" spans="1:8" x14ac:dyDescent="0.25">
      <c r="A22170" t="s">
        <v>597</v>
      </c>
      <c r="B22170" t="s">
        <v>15507</v>
      </c>
      <c r="C22170" t="s">
        <v>89</v>
      </c>
      <c r="D22170" t="s">
        <v>15508</v>
      </c>
      <c r="E22170" t="s">
        <v>1097</v>
      </c>
      <c r="F22170" t="s">
        <v>89</v>
      </c>
      <c r="G22170" t="s">
        <v>89</v>
      </c>
      <c r="H22170" t="s">
        <v>93</v>
      </c>
    </row>
    <row r="22171" spans="1:8" x14ac:dyDescent="0.25">
      <c r="A22171" t="s">
        <v>597</v>
      </c>
      <c r="B22171" t="s">
        <v>1098</v>
      </c>
      <c r="C22171" t="s">
        <v>89</v>
      </c>
      <c r="D22171" t="s">
        <v>1800</v>
      </c>
      <c r="E22171" t="s">
        <v>1100</v>
      </c>
      <c r="F22171" t="s">
        <v>89</v>
      </c>
      <c r="G22171" t="s">
        <v>89</v>
      </c>
      <c r="H22171" t="s">
        <v>93</v>
      </c>
    </row>
    <row r="22172" spans="1:8" x14ac:dyDescent="0.25">
      <c r="A22172" t="s">
        <v>597</v>
      </c>
      <c r="B22172" t="s">
        <v>15509</v>
      </c>
      <c r="C22172" t="s">
        <v>89</v>
      </c>
      <c r="D22172" t="s">
        <v>15510</v>
      </c>
      <c r="E22172" t="s">
        <v>1335</v>
      </c>
      <c r="F22172" t="s">
        <v>89</v>
      </c>
      <c r="G22172" t="s">
        <v>89</v>
      </c>
      <c r="H22172" t="s">
        <v>93</v>
      </c>
    </row>
    <row r="22173" spans="1:8" x14ac:dyDescent="0.25">
      <c r="A22173" t="s">
        <v>597</v>
      </c>
      <c r="B22173" t="s">
        <v>2896</v>
      </c>
      <c r="C22173" t="s">
        <v>89</v>
      </c>
      <c r="D22173" t="s">
        <v>15511</v>
      </c>
      <c r="E22173" t="s">
        <v>1100</v>
      </c>
      <c r="F22173" t="s">
        <v>89</v>
      </c>
      <c r="G22173" t="s">
        <v>89</v>
      </c>
      <c r="H22173" t="s">
        <v>93</v>
      </c>
    </row>
    <row r="22174" spans="1:8" x14ac:dyDescent="0.25">
      <c r="A22174" t="s">
        <v>597</v>
      </c>
      <c r="B22174" t="s">
        <v>1778</v>
      </c>
      <c r="C22174" t="s">
        <v>89</v>
      </c>
      <c r="D22174" t="s">
        <v>15512</v>
      </c>
      <c r="E22174" t="s">
        <v>1105</v>
      </c>
      <c r="F22174" t="s">
        <v>89</v>
      </c>
      <c r="G22174" t="s">
        <v>89</v>
      </c>
      <c r="H22174" t="s">
        <v>93</v>
      </c>
    </row>
    <row r="22175" spans="1:8" x14ac:dyDescent="0.25">
      <c r="A22175" t="s">
        <v>597</v>
      </c>
      <c r="B22175" t="s">
        <v>15513</v>
      </c>
      <c r="C22175" t="s">
        <v>89</v>
      </c>
      <c r="D22175" t="s">
        <v>15514</v>
      </c>
      <c r="E22175" t="s">
        <v>1194</v>
      </c>
      <c r="F22175" t="s">
        <v>89</v>
      </c>
      <c r="G22175" t="s">
        <v>89</v>
      </c>
      <c r="H22175" t="s">
        <v>93</v>
      </c>
    </row>
    <row r="22176" spans="1:8" x14ac:dyDescent="0.25">
      <c r="A22176" t="s">
        <v>597</v>
      </c>
      <c r="B22176" t="s">
        <v>5704</v>
      </c>
      <c r="C22176" t="s">
        <v>89</v>
      </c>
      <c r="D22176" t="s">
        <v>15515</v>
      </c>
      <c r="E22176" t="s">
        <v>1278</v>
      </c>
      <c r="F22176" t="s">
        <v>89</v>
      </c>
      <c r="G22176" t="s">
        <v>89</v>
      </c>
      <c r="H22176" t="s">
        <v>93</v>
      </c>
    </row>
    <row r="22177" spans="1:8" x14ac:dyDescent="0.25">
      <c r="A22177" t="s">
        <v>597</v>
      </c>
      <c r="B22177" t="s">
        <v>1683</v>
      </c>
      <c r="C22177" t="s">
        <v>89</v>
      </c>
      <c r="D22177" t="s">
        <v>15516</v>
      </c>
      <c r="E22177" t="s">
        <v>1100</v>
      </c>
      <c r="F22177" t="s">
        <v>89</v>
      </c>
      <c r="G22177" t="s">
        <v>89</v>
      </c>
      <c r="H22177" t="s">
        <v>93</v>
      </c>
    </row>
    <row r="22178" spans="1:8" x14ac:dyDescent="0.25">
      <c r="A22178" t="s">
        <v>597</v>
      </c>
      <c r="B22178" t="s">
        <v>15517</v>
      </c>
      <c r="C22178" t="s">
        <v>89</v>
      </c>
      <c r="D22178" t="s">
        <v>15518</v>
      </c>
      <c r="E22178" t="s">
        <v>1162</v>
      </c>
      <c r="F22178" t="s">
        <v>89</v>
      </c>
      <c r="G22178" t="s">
        <v>89</v>
      </c>
      <c r="H22178" t="s">
        <v>93</v>
      </c>
    </row>
    <row r="22179" spans="1:8" x14ac:dyDescent="0.25">
      <c r="A22179" t="s">
        <v>597</v>
      </c>
      <c r="B22179" t="s">
        <v>15519</v>
      </c>
      <c r="C22179" t="s">
        <v>89</v>
      </c>
      <c r="D22179" t="s">
        <v>15520</v>
      </c>
      <c r="E22179" t="s">
        <v>1094</v>
      </c>
      <c r="F22179" t="s">
        <v>89</v>
      </c>
      <c r="G22179" t="s">
        <v>89</v>
      </c>
      <c r="H22179" t="s">
        <v>93</v>
      </c>
    </row>
    <row r="22180" spans="1:8" x14ac:dyDescent="0.25">
      <c r="A22180" t="s">
        <v>597</v>
      </c>
      <c r="B22180" t="s">
        <v>3402</v>
      </c>
      <c r="C22180" t="s">
        <v>89</v>
      </c>
      <c r="D22180" t="s">
        <v>15521</v>
      </c>
      <c r="E22180" t="s">
        <v>1094</v>
      </c>
      <c r="F22180" t="s">
        <v>89</v>
      </c>
      <c r="G22180" t="s">
        <v>89</v>
      </c>
      <c r="H22180" t="s">
        <v>93</v>
      </c>
    </row>
    <row r="22181" spans="1:8" x14ac:dyDescent="0.25">
      <c r="A22181" t="s">
        <v>597</v>
      </c>
      <c r="B22181" t="s">
        <v>2495</v>
      </c>
      <c r="C22181" t="s">
        <v>89</v>
      </c>
      <c r="D22181" t="s">
        <v>15522</v>
      </c>
      <c r="E22181" t="s">
        <v>1094</v>
      </c>
      <c r="F22181" t="s">
        <v>89</v>
      </c>
      <c r="G22181" t="s">
        <v>89</v>
      </c>
      <c r="H22181" t="s">
        <v>93</v>
      </c>
    </row>
    <row r="22182" spans="1:8" x14ac:dyDescent="0.25">
      <c r="A22182" t="s">
        <v>597</v>
      </c>
      <c r="B22182" t="s">
        <v>2140</v>
      </c>
      <c r="C22182" t="s">
        <v>89</v>
      </c>
      <c r="D22182" t="s">
        <v>15523</v>
      </c>
      <c r="E22182" t="s">
        <v>1094</v>
      </c>
      <c r="F22182" t="s">
        <v>89</v>
      </c>
      <c r="G22182" t="s">
        <v>89</v>
      </c>
      <c r="H22182" t="s">
        <v>93</v>
      </c>
    </row>
    <row r="22183" spans="1:8" x14ac:dyDescent="0.25">
      <c r="A22183" t="s">
        <v>597</v>
      </c>
      <c r="B22183" t="s">
        <v>15524</v>
      </c>
      <c r="C22183" t="s">
        <v>89</v>
      </c>
      <c r="D22183" t="s">
        <v>15525</v>
      </c>
      <c r="E22183" t="s">
        <v>1094</v>
      </c>
      <c r="F22183" t="s">
        <v>89</v>
      </c>
      <c r="G22183" t="s">
        <v>89</v>
      </c>
      <c r="H22183" t="s">
        <v>93</v>
      </c>
    </row>
    <row r="22184" spans="1:8" x14ac:dyDescent="0.25">
      <c r="A22184" t="s">
        <v>597</v>
      </c>
      <c r="B22184" t="s">
        <v>5237</v>
      </c>
      <c r="C22184" t="s">
        <v>89</v>
      </c>
      <c r="D22184" t="s">
        <v>4814</v>
      </c>
      <c r="E22184" t="s">
        <v>1100</v>
      </c>
      <c r="F22184" t="s">
        <v>89</v>
      </c>
      <c r="G22184" t="s">
        <v>89</v>
      </c>
      <c r="H22184" t="s">
        <v>93</v>
      </c>
    </row>
    <row r="22185" spans="1:8" x14ac:dyDescent="0.25">
      <c r="A22185" t="s">
        <v>597</v>
      </c>
      <c r="B22185" t="s">
        <v>3280</v>
      </c>
      <c r="C22185" t="s">
        <v>89</v>
      </c>
      <c r="D22185" t="s">
        <v>15526</v>
      </c>
      <c r="E22185" t="s">
        <v>1524</v>
      </c>
      <c r="F22185" t="s">
        <v>89</v>
      </c>
      <c r="G22185" t="s">
        <v>89</v>
      </c>
      <c r="H22185" t="s">
        <v>93</v>
      </c>
    </row>
    <row r="22186" spans="1:8" x14ac:dyDescent="0.25">
      <c r="A22186" t="s">
        <v>597</v>
      </c>
      <c r="B22186" t="s">
        <v>2751</v>
      </c>
      <c r="C22186" t="s">
        <v>89</v>
      </c>
      <c r="D22186" t="s">
        <v>14346</v>
      </c>
      <c r="E22186" t="s">
        <v>1105</v>
      </c>
      <c r="F22186" t="s">
        <v>89</v>
      </c>
      <c r="G22186" t="s">
        <v>89</v>
      </c>
      <c r="H22186" t="s">
        <v>93</v>
      </c>
    </row>
    <row r="22187" spans="1:8" x14ac:dyDescent="0.25">
      <c r="A22187" t="s">
        <v>597</v>
      </c>
      <c r="B22187" t="s">
        <v>1685</v>
      </c>
      <c r="C22187" t="s">
        <v>89</v>
      </c>
      <c r="D22187" t="s">
        <v>5459</v>
      </c>
      <c r="E22187" t="s">
        <v>1135</v>
      </c>
      <c r="F22187" t="s">
        <v>89</v>
      </c>
      <c r="G22187" t="s">
        <v>89</v>
      </c>
      <c r="H22187" t="s">
        <v>93</v>
      </c>
    </row>
    <row r="22188" spans="1:8" x14ac:dyDescent="0.25">
      <c r="A22188" t="s">
        <v>597</v>
      </c>
      <c r="B22188" t="s">
        <v>5443</v>
      </c>
      <c r="C22188" t="s">
        <v>89</v>
      </c>
      <c r="D22188" t="s">
        <v>15527</v>
      </c>
      <c r="E22188" t="s">
        <v>1238</v>
      </c>
      <c r="F22188" t="s">
        <v>89</v>
      </c>
      <c r="G22188" t="s">
        <v>89</v>
      </c>
      <c r="H22188" t="s">
        <v>93</v>
      </c>
    </row>
    <row r="22189" spans="1:8" x14ac:dyDescent="0.25">
      <c r="A22189" t="s">
        <v>597</v>
      </c>
      <c r="B22189" t="s">
        <v>15528</v>
      </c>
      <c r="C22189" t="s">
        <v>89</v>
      </c>
      <c r="D22189" t="s">
        <v>9244</v>
      </c>
      <c r="E22189" t="s">
        <v>1162</v>
      </c>
      <c r="F22189" t="s">
        <v>89</v>
      </c>
      <c r="G22189" t="s">
        <v>89</v>
      </c>
      <c r="H22189" t="s">
        <v>93</v>
      </c>
    </row>
    <row r="22190" spans="1:8" x14ac:dyDescent="0.25">
      <c r="A22190" t="s">
        <v>597</v>
      </c>
      <c r="B22190" t="s">
        <v>15529</v>
      </c>
      <c r="C22190" t="s">
        <v>89</v>
      </c>
      <c r="D22190" t="s">
        <v>3318</v>
      </c>
      <c r="E22190" t="s">
        <v>1162</v>
      </c>
      <c r="F22190" t="s">
        <v>89</v>
      </c>
      <c r="G22190" t="s">
        <v>89</v>
      </c>
      <c r="H22190" t="s">
        <v>93</v>
      </c>
    </row>
    <row r="22191" spans="1:8" x14ac:dyDescent="0.25">
      <c r="A22191" t="s">
        <v>597</v>
      </c>
      <c r="B22191" t="s">
        <v>1658</v>
      </c>
      <c r="C22191" t="s">
        <v>89</v>
      </c>
      <c r="D22191" t="s">
        <v>15482</v>
      </c>
      <c r="E22191" t="s">
        <v>1162</v>
      </c>
      <c r="F22191" t="s">
        <v>89</v>
      </c>
      <c r="G22191" t="s">
        <v>89</v>
      </c>
      <c r="H22191" t="s">
        <v>93</v>
      </c>
    </row>
    <row r="22192" spans="1:8" x14ac:dyDescent="0.25">
      <c r="A22192" t="s">
        <v>597</v>
      </c>
      <c r="B22192" t="s">
        <v>15530</v>
      </c>
      <c r="C22192" t="s">
        <v>89</v>
      </c>
      <c r="D22192" t="s">
        <v>5184</v>
      </c>
      <c r="E22192" t="s">
        <v>1100</v>
      </c>
      <c r="F22192" t="s">
        <v>89</v>
      </c>
      <c r="G22192" t="s">
        <v>89</v>
      </c>
      <c r="H22192" t="s">
        <v>93</v>
      </c>
    </row>
    <row r="22193" spans="1:8" x14ac:dyDescent="0.25">
      <c r="A22193" t="s">
        <v>597</v>
      </c>
      <c r="B22193" t="s">
        <v>15531</v>
      </c>
      <c r="C22193" t="s">
        <v>89</v>
      </c>
      <c r="D22193" t="s">
        <v>15532</v>
      </c>
      <c r="E22193" t="s">
        <v>1100</v>
      </c>
      <c r="F22193" t="s">
        <v>89</v>
      </c>
      <c r="G22193" t="s">
        <v>89</v>
      </c>
      <c r="H22193" t="s">
        <v>93</v>
      </c>
    </row>
    <row r="22194" spans="1:8" x14ac:dyDescent="0.25">
      <c r="A22194" t="s">
        <v>597</v>
      </c>
      <c r="B22194" t="s">
        <v>1308</v>
      </c>
      <c r="C22194" t="s">
        <v>89</v>
      </c>
      <c r="D22194" t="s">
        <v>15533</v>
      </c>
      <c r="E22194" t="s">
        <v>1427</v>
      </c>
      <c r="F22194" t="s">
        <v>89</v>
      </c>
      <c r="G22194" t="s">
        <v>89</v>
      </c>
      <c r="H22194" t="s">
        <v>93</v>
      </c>
    </row>
    <row r="22195" spans="1:8" x14ac:dyDescent="0.25">
      <c r="A22195" t="s">
        <v>597</v>
      </c>
      <c r="B22195" t="s">
        <v>13467</v>
      </c>
      <c r="C22195" t="s">
        <v>89</v>
      </c>
      <c r="D22195" t="s">
        <v>15534</v>
      </c>
      <c r="E22195" t="s">
        <v>1162</v>
      </c>
      <c r="F22195" t="s">
        <v>89</v>
      </c>
      <c r="G22195" t="s">
        <v>89</v>
      </c>
      <c r="H22195" t="s">
        <v>93</v>
      </c>
    </row>
    <row r="22196" spans="1:8" x14ac:dyDescent="0.25">
      <c r="A22196" t="s">
        <v>597</v>
      </c>
      <c r="B22196" t="s">
        <v>15535</v>
      </c>
      <c r="C22196" t="s">
        <v>89</v>
      </c>
      <c r="D22196" t="s">
        <v>15536</v>
      </c>
      <c r="E22196" t="s">
        <v>1335</v>
      </c>
      <c r="F22196" t="s">
        <v>89</v>
      </c>
      <c r="G22196" t="s">
        <v>89</v>
      </c>
      <c r="H22196" t="s">
        <v>93</v>
      </c>
    </row>
    <row r="22197" spans="1:8" x14ac:dyDescent="0.25">
      <c r="A22197" t="s">
        <v>597</v>
      </c>
      <c r="B22197" t="s">
        <v>15537</v>
      </c>
      <c r="C22197" t="s">
        <v>89</v>
      </c>
      <c r="D22197" t="s">
        <v>15538</v>
      </c>
      <c r="E22197" t="s">
        <v>1153</v>
      </c>
      <c r="F22197" t="s">
        <v>89</v>
      </c>
      <c r="G22197" t="s">
        <v>89</v>
      </c>
      <c r="H22197" t="s">
        <v>93</v>
      </c>
    </row>
    <row r="22198" spans="1:8" x14ac:dyDescent="0.25">
      <c r="A22198" t="s">
        <v>597</v>
      </c>
      <c r="B22198" t="s">
        <v>12563</v>
      </c>
      <c r="C22198" t="s">
        <v>89</v>
      </c>
      <c r="D22198" t="s">
        <v>15539</v>
      </c>
      <c r="E22198" t="s">
        <v>1142</v>
      </c>
      <c r="F22198" t="s">
        <v>89</v>
      </c>
      <c r="G22198" t="s">
        <v>89</v>
      </c>
      <c r="H22198" t="s">
        <v>93</v>
      </c>
    </row>
    <row r="22199" spans="1:8" x14ac:dyDescent="0.25">
      <c r="A22199" t="s">
        <v>597</v>
      </c>
      <c r="B22199" t="s">
        <v>15540</v>
      </c>
      <c r="C22199" t="s">
        <v>89</v>
      </c>
      <c r="D22199" t="s">
        <v>1117</v>
      </c>
      <c r="E22199" t="s">
        <v>1196</v>
      </c>
      <c r="F22199" t="s">
        <v>89</v>
      </c>
      <c r="G22199" t="s">
        <v>89</v>
      </c>
      <c r="H22199" t="s">
        <v>93</v>
      </c>
    </row>
    <row r="22200" spans="1:8" x14ac:dyDescent="0.25">
      <c r="A22200" t="s">
        <v>597</v>
      </c>
      <c r="B22200" t="s">
        <v>4947</v>
      </c>
      <c r="C22200" t="s">
        <v>89</v>
      </c>
      <c r="D22200" t="s">
        <v>15541</v>
      </c>
      <c r="E22200" t="s">
        <v>1105</v>
      </c>
      <c r="F22200" t="s">
        <v>89</v>
      </c>
      <c r="G22200" t="s">
        <v>89</v>
      </c>
      <c r="H22200" t="s">
        <v>93</v>
      </c>
    </row>
    <row r="22201" spans="1:8" x14ac:dyDescent="0.25">
      <c r="A22201" t="s">
        <v>597</v>
      </c>
      <c r="B22201" t="s">
        <v>15542</v>
      </c>
      <c r="C22201" t="s">
        <v>89</v>
      </c>
      <c r="D22201" t="s">
        <v>89</v>
      </c>
      <c r="E22201" t="s">
        <v>1113</v>
      </c>
      <c r="F22201" t="s">
        <v>89</v>
      </c>
      <c r="G22201" t="s">
        <v>89</v>
      </c>
      <c r="H22201" t="s">
        <v>93</v>
      </c>
    </row>
    <row r="22202" spans="1:8" x14ac:dyDescent="0.25">
      <c r="A22202" t="s">
        <v>597</v>
      </c>
      <c r="B22202" t="s">
        <v>14940</v>
      </c>
      <c r="C22202" t="s">
        <v>89</v>
      </c>
      <c r="D22202" t="s">
        <v>89</v>
      </c>
      <c r="E22202" t="s">
        <v>1235</v>
      </c>
      <c r="F22202" t="s">
        <v>89</v>
      </c>
      <c r="G22202" t="s">
        <v>89</v>
      </c>
      <c r="H22202" t="s">
        <v>93</v>
      </c>
    </row>
    <row r="22203" spans="1:8" x14ac:dyDescent="0.25">
      <c r="A22203" t="s">
        <v>597</v>
      </c>
      <c r="B22203" t="s">
        <v>15543</v>
      </c>
      <c r="C22203" t="s">
        <v>89</v>
      </c>
      <c r="D22203" t="s">
        <v>12809</v>
      </c>
      <c r="E22203" t="s">
        <v>1135</v>
      </c>
      <c r="F22203" t="s">
        <v>89</v>
      </c>
      <c r="G22203" t="s">
        <v>89</v>
      </c>
      <c r="H22203" t="s">
        <v>93</v>
      </c>
    </row>
    <row r="22204" spans="1:8" x14ac:dyDescent="0.25">
      <c r="A22204" t="s">
        <v>597</v>
      </c>
      <c r="B22204" t="s">
        <v>1382</v>
      </c>
      <c r="C22204" t="s">
        <v>89</v>
      </c>
      <c r="D22204" t="s">
        <v>89</v>
      </c>
      <c r="E22204" t="s">
        <v>1233</v>
      </c>
      <c r="F22204" t="s">
        <v>89</v>
      </c>
      <c r="G22204" t="s">
        <v>89</v>
      </c>
      <c r="H22204" t="s">
        <v>93</v>
      </c>
    </row>
    <row r="22205" spans="1:8" x14ac:dyDescent="0.25">
      <c r="A22205" t="s">
        <v>597</v>
      </c>
      <c r="B22205" t="s">
        <v>5714</v>
      </c>
      <c r="C22205" t="s">
        <v>89</v>
      </c>
      <c r="D22205" t="s">
        <v>89</v>
      </c>
      <c r="E22205" t="s">
        <v>1233</v>
      </c>
      <c r="F22205" t="s">
        <v>89</v>
      </c>
      <c r="G22205" t="s">
        <v>89</v>
      </c>
      <c r="H22205" t="s">
        <v>93</v>
      </c>
    </row>
    <row r="22206" spans="1:8" x14ac:dyDescent="0.25">
      <c r="A22206" t="s">
        <v>597</v>
      </c>
      <c r="B22206" t="s">
        <v>15484</v>
      </c>
      <c r="C22206" t="s">
        <v>89</v>
      </c>
      <c r="D22206" t="s">
        <v>89</v>
      </c>
      <c r="E22206" t="s">
        <v>1233</v>
      </c>
      <c r="F22206" t="s">
        <v>89</v>
      </c>
      <c r="G22206" t="s">
        <v>89</v>
      </c>
      <c r="H22206" t="s">
        <v>93</v>
      </c>
    </row>
    <row r="22207" spans="1:8" x14ac:dyDescent="0.25">
      <c r="A22207" t="s">
        <v>597</v>
      </c>
      <c r="B22207" t="s">
        <v>1197</v>
      </c>
      <c r="C22207" t="s">
        <v>89</v>
      </c>
      <c r="D22207" t="s">
        <v>89</v>
      </c>
      <c r="E22207" t="s">
        <v>1233</v>
      </c>
      <c r="F22207" t="s">
        <v>89</v>
      </c>
      <c r="G22207" t="s">
        <v>89</v>
      </c>
      <c r="H22207" t="s">
        <v>93</v>
      </c>
    </row>
    <row r="22208" spans="1:8" x14ac:dyDescent="0.25">
      <c r="A22208" t="s">
        <v>597</v>
      </c>
      <c r="B22208" t="s">
        <v>15544</v>
      </c>
      <c r="C22208" t="s">
        <v>89</v>
      </c>
      <c r="D22208" t="s">
        <v>89</v>
      </c>
      <c r="E22208" t="s">
        <v>1218</v>
      </c>
      <c r="F22208" t="s">
        <v>89</v>
      </c>
      <c r="G22208" t="s">
        <v>89</v>
      </c>
      <c r="H22208" t="s">
        <v>93</v>
      </c>
    </row>
    <row r="22209" spans="1:8" x14ac:dyDescent="0.25">
      <c r="A22209" t="s">
        <v>597</v>
      </c>
      <c r="B22209" t="s">
        <v>15545</v>
      </c>
      <c r="C22209" t="s">
        <v>89</v>
      </c>
      <c r="D22209" t="s">
        <v>89</v>
      </c>
      <c r="E22209" t="s">
        <v>1135</v>
      </c>
      <c r="F22209" t="s">
        <v>89</v>
      </c>
      <c r="G22209" t="s">
        <v>89</v>
      </c>
      <c r="H22209" t="s">
        <v>93</v>
      </c>
    </row>
    <row r="22210" spans="1:8" x14ac:dyDescent="0.25">
      <c r="A22210" t="s">
        <v>597</v>
      </c>
      <c r="B22210" t="s">
        <v>15546</v>
      </c>
      <c r="C22210" t="s">
        <v>89</v>
      </c>
      <c r="D22210" t="s">
        <v>89</v>
      </c>
      <c r="E22210" t="s">
        <v>1335</v>
      </c>
      <c r="F22210" t="s">
        <v>89</v>
      </c>
      <c r="G22210" t="s">
        <v>89</v>
      </c>
      <c r="H22210" t="s">
        <v>93</v>
      </c>
    </row>
    <row r="22211" spans="1:8" x14ac:dyDescent="0.25">
      <c r="A22211" t="s">
        <v>597</v>
      </c>
      <c r="B22211" t="s">
        <v>15547</v>
      </c>
      <c r="C22211" t="s">
        <v>89</v>
      </c>
      <c r="D22211" t="s">
        <v>89</v>
      </c>
      <c r="E22211" t="s">
        <v>1100</v>
      </c>
      <c r="F22211" t="s">
        <v>89</v>
      </c>
      <c r="G22211" t="s">
        <v>89</v>
      </c>
      <c r="H22211" t="s">
        <v>93</v>
      </c>
    </row>
    <row r="22212" spans="1:8" x14ac:dyDescent="0.25">
      <c r="A22212" t="s">
        <v>597</v>
      </c>
      <c r="B22212" t="s">
        <v>13225</v>
      </c>
      <c r="C22212" t="s">
        <v>89</v>
      </c>
      <c r="D22212" t="s">
        <v>15548</v>
      </c>
      <c r="E22212" t="s">
        <v>1196</v>
      </c>
      <c r="F22212" t="s">
        <v>89</v>
      </c>
      <c r="G22212" t="s">
        <v>89</v>
      </c>
      <c r="H22212" t="s">
        <v>93</v>
      </c>
    </row>
    <row r="22213" spans="1:8" x14ac:dyDescent="0.25">
      <c r="A22213" t="s">
        <v>597</v>
      </c>
      <c r="B22213" t="s">
        <v>2258</v>
      </c>
      <c r="C22213" t="s">
        <v>89</v>
      </c>
      <c r="D22213" t="s">
        <v>15549</v>
      </c>
      <c r="E22213" t="s">
        <v>1278</v>
      </c>
      <c r="F22213" t="s">
        <v>89</v>
      </c>
      <c r="G22213" t="s">
        <v>89</v>
      </c>
      <c r="H22213" t="s">
        <v>93</v>
      </c>
    </row>
    <row r="22214" spans="1:8" x14ac:dyDescent="0.25">
      <c r="A22214" t="s">
        <v>597</v>
      </c>
      <c r="B22214" t="s">
        <v>12570</v>
      </c>
      <c r="C22214" t="s">
        <v>89</v>
      </c>
      <c r="D22214" t="s">
        <v>89</v>
      </c>
      <c r="E22214" t="s">
        <v>1267</v>
      </c>
      <c r="F22214" t="s">
        <v>89</v>
      </c>
      <c r="G22214" t="s">
        <v>89</v>
      </c>
      <c r="H22214" t="s">
        <v>93</v>
      </c>
    </row>
    <row r="22215" spans="1:8" x14ac:dyDescent="0.25">
      <c r="A22215" t="s">
        <v>597</v>
      </c>
      <c r="B22215" t="s">
        <v>1201</v>
      </c>
      <c r="C22215" t="s">
        <v>89</v>
      </c>
      <c r="D22215" t="s">
        <v>89</v>
      </c>
      <c r="E22215" t="s">
        <v>1231</v>
      </c>
      <c r="F22215" t="s">
        <v>89</v>
      </c>
      <c r="G22215" t="s">
        <v>89</v>
      </c>
      <c r="H22215" t="s">
        <v>93</v>
      </c>
    </row>
    <row r="22216" spans="1:8" x14ac:dyDescent="0.25">
      <c r="A22216" t="s">
        <v>597</v>
      </c>
      <c r="B22216" t="s">
        <v>1200</v>
      </c>
      <c r="C22216" t="s">
        <v>89</v>
      </c>
      <c r="D22216" t="s">
        <v>89</v>
      </c>
      <c r="E22216" t="s">
        <v>1129</v>
      </c>
      <c r="F22216" t="s">
        <v>89</v>
      </c>
      <c r="G22216" t="s">
        <v>89</v>
      </c>
      <c r="H22216" t="s">
        <v>93</v>
      </c>
    </row>
    <row r="22217" spans="1:8" x14ac:dyDescent="0.25">
      <c r="A22217" t="s">
        <v>597</v>
      </c>
      <c r="B22217" t="s">
        <v>11746</v>
      </c>
      <c r="C22217" t="s">
        <v>89</v>
      </c>
      <c r="D22217" t="s">
        <v>89</v>
      </c>
      <c r="E22217" t="s">
        <v>1131</v>
      </c>
      <c r="F22217" t="s">
        <v>89</v>
      </c>
      <c r="G22217" t="s">
        <v>89</v>
      </c>
      <c r="H22217" t="s">
        <v>93</v>
      </c>
    </row>
    <row r="22218" spans="1:8" x14ac:dyDescent="0.25">
      <c r="A22218" t="s">
        <v>597</v>
      </c>
      <c r="B22218" t="s">
        <v>1130</v>
      </c>
      <c r="C22218" t="s">
        <v>89</v>
      </c>
      <c r="D22218" t="s">
        <v>89</v>
      </c>
      <c r="E22218" t="s">
        <v>1202</v>
      </c>
      <c r="F22218" t="s">
        <v>89</v>
      </c>
      <c r="G22218" t="s">
        <v>89</v>
      </c>
      <c r="H22218" t="s">
        <v>93</v>
      </c>
    </row>
    <row r="22219" spans="1:8" x14ac:dyDescent="0.25">
      <c r="A22219" t="s">
        <v>597</v>
      </c>
      <c r="B22219" t="s">
        <v>1132</v>
      </c>
      <c r="C22219" t="s">
        <v>89</v>
      </c>
      <c r="D22219" t="s">
        <v>89</v>
      </c>
      <c r="E22219" t="s">
        <v>1133</v>
      </c>
      <c r="F22219" t="s">
        <v>89</v>
      </c>
      <c r="G22219" t="s">
        <v>89</v>
      </c>
      <c r="H22219" t="s">
        <v>93</v>
      </c>
    </row>
    <row r="22220" spans="1:8" x14ac:dyDescent="0.25">
      <c r="A22220" t="s">
        <v>597</v>
      </c>
      <c r="B22220" t="s">
        <v>1706</v>
      </c>
      <c r="C22220" t="s">
        <v>89</v>
      </c>
      <c r="D22220" t="s">
        <v>15550</v>
      </c>
      <c r="E22220" t="s">
        <v>1113</v>
      </c>
      <c r="F22220" t="s">
        <v>89</v>
      </c>
      <c r="G22220" t="s">
        <v>89</v>
      </c>
      <c r="H22220" t="s">
        <v>93</v>
      </c>
    </row>
    <row r="22221" spans="1:8" x14ac:dyDescent="0.25">
      <c r="A22221" t="s">
        <v>597</v>
      </c>
      <c r="B22221" t="s">
        <v>1134</v>
      </c>
      <c r="C22221" t="s">
        <v>89</v>
      </c>
      <c r="D22221" t="s">
        <v>89</v>
      </c>
      <c r="E22221" t="s">
        <v>1272</v>
      </c>
      <c r="F22221" t="s">
        <v>89</v>
      </c>
      <c r="G22221" t="s">
        <v>89</v>
      </c>
      <c r="H22221" t="s">
        <v>93</v>
      </c>
    </row>
    <row r="22222" spans="1:8" x14ac:dyDescent="0.25">
      <c r="A22222" t="s">
        <v>597</v>
      </c>
      <c r="B22222" t="s">
        <v>1703</v>
      </c>
      <c r="C22222" t="s">
        <v>89</v>
      </c>
      <c r="D22222" t="s">
        <v>89</v>
      </c>
      <c r="E22222" t="s">
        <v>1115</v>
      </c>
      <c r="F22222" t="s">
        <v>89</v>
      </c>
      <c r="G22222" t="s">
        <v>89</v>
      </c>
      <c r="H22222" t="s">
        <v>93</v>
      </c>
    </row>
    <row r="22223" spans="1:8" x14ac:dyDescent="0.25">
      <c r="A22223" t="s">
        <v>597</v>
      </c>
      <c r="B22223" t="s">
        <v>15551</v>
      </c>
      <c r="C22223" t="s">
        <v>89</v>
      </c>
      <c r="D22223" t="s">
        <v>89</v>
      </c>
      <c r="E22223" t="s">
        <v>1272</v>
      </c>
      <c r="F22223" t="s">
        <v>89</v>
      </c>
      <c r="G22223" t="s">
        <v>89</v>
      </c>
      <c r="H22223" t="s">
        <v>93</v>
      </c>
    </row>
    <row r="22224" spans="1:8" x14ac:dyDescent="0.25">
      <c r="A22224" t="s">
        <v>597</v>
      </c>
      <c r="B22224" t="s">
        <v>15552</v>
      </c>
      <c r="C22224" t="s">
        <v>89</v>
      </c>
      <c r="D22224" t="s">
        <v>89</v>
      </c>
      <c r="E22224" t="s">
        <v>1100</v>
      </c>
      <c r="F22224" t="s">
        <v>89</v>
      </c>
      <c r="G22224" t="s">
        <v>89</v>
      </c>
      <c r="H22224" t="s">
        <v>93</v>
      </c>
    </row>
    <row r="22225" spans="1:8" x14ac:dyDescent="0.25">
      <c r="A22225" t="s">
        <v>597</v>
      </c>
      <c r="B22225" t="s">
        <v>1138</v>
      </c>
      <c r="C22225" t="s">
        <v>89</v>
      </c>
      <c r="D22225" t="s">
        <v>89</v>
      </c>
      <c r="E22225" t="s">
        <v>1139</v>
      </c>
      <c r="F22225" t="s">
        <v>89</v>
      </c>
      <c r="G22225" t="s">
        <v>89</v>
      </c>
      <c r="H22225" t="s">
        <v>93</v>
      </c>
    </row>
    <row r="22226" spans="1:8" x14ac:dyDescent="0.25">
      <c r="A22226" t="s">
        <v>598</v>
      </c>
      <c r="B22226" t="s">
        <v>15553</v>
      </c>
      <c r="C22226" t="s">
        <v>89</v>
      </c>
      <c r="D22226" t="s">
        <v>15554</v>
      </c>
      <c r="E22226" t="s">
        <v>1121</v>
      </c>
      <c r="F22226" t="s">
        <v>89</v>
      </c>
      <c r="G22226" t="s">
        <v>89</v>
      </c>
      <c r="H22226" t="s">
        <v>93</v>
      </c>
    </row>
    <row r="22227" spans="1:8" x14ac:dyDescent="0.25">
      <c r="A22227" t="s">
        <v>598</v>
      </c>
      <c r="B22227" t="s">
        <v>15555</v>
      </c>
      <c r="C22227" t="s">
        <v>89</v>
      </c>
      <c r="D22227" t="s">
        <v>15554</v>
      </c>
      <c r="E22227" t="s">
        <v>1102</v>
      </c>
      <c r="F22227" t="s">
        <v>89</v>
      </c>
      <c r="G22227" t="s">
        <v>89</v>
      </c>
      <c r="H22227" t="s">
        <v>93</v>
      </c>
    </row>
    <row r="22228" spans="1:8" x14ac:dyDescent="0.25">
      <c r="A22228" t="s">
        <v>598</v>
      </c>
      <c r="B22228" t="s">
        <v>15556</v>
      </c>
      <c r="C22228" t="s">
        <v>89</v>
      </c>
      <c r="D22228" t="s">
        <v>15554</v>
      </c>
      <c r="E22228" t="s">
        <v>1569</v>
      </c>
      <c r="F22228" t="s">
        <v>89</v>
      </c>
      <c r="G22228" t="s">
        <v>89</v>
      </c>
      <c r="H22228" t="s">
        <v>93</v>
      </c>
    </row>
    <row r="22229" spans="1:8" x14ac:dyDescent="0.25">
      <c r="A22229" t="s">
        <v>598</v>
      </c>
      <c r="B22229" t="s">
        <v>15557</v>
      </c>
      <c r="C22229" t="s">
        <v>89</v>
      </c>
      <c r="D22229" t="s">
        <v>89</v>
      </c>
      <c r="E22229" t="s">
        <v>1615</v>
      </c>
      <c r="F22229" t="s">
        <v>89</v>
      </c>
      <c r="G22229" t="s">
        <v>89</v>
      </c>
      <c r="H22229" t="s">
        <v>93</v>
      </c>
    </row>
    <row r="22230" spans="1:8" x14ac:dyDescent="0.25">
      <c r="A22230" t="s">
        <v>598</v>
      </c>
      <c r="B22230" t="s">
        <v>15558</v>
      </c>
      <c r="C22230" t="s">
        <v>89</v>
      </c>
      <c r="D22230" t="s">
        <v>15554</v>
      </c>
      <c r="E22230" t="s">
        <v>1543</v>
      </c>
      <c r="F22230" t="s">
        <v>89</v>
      </c>
      <c r="G22230" t="s">
        <v>89</v>
      </c>
      <c r="H22230" t="s">
        <v>93</v>
      </c>
    </row>
    <row r="22231" spans="1:8" x14ac:dyDescent="0.25">
      <c r="A22231" t="s">
        <v>598</v>
      </c>
      <c r="B22231" t="s">
        <v>15559</v>
      </c>
      <c r="C22231" t="s">
        <v>89</v>
      </c>
      <c r="D22231" t="s">
        <v>15554</v>
      </c>
      <c r="E22231" t="s">
        <v>1100</v>
      </c>
      <c r="F22231" t="s">
        <v>89</v>
      </c>
      <c r="G22231" t="s">
        <v>89</v>
      </c>
      <c r="H22231" t="s">
        <v>93</v>
      </c>
    </row>
    <row r="22232" spans="1:8" x14ac:dyDescent="0.25">
      <c r="A22232" t="s">
        <v>598</v>
      </c>
      <c r="B22232" t="s">
        <v>15555</v>
      </c>
      <c r="C22232" t="s">
        <v>89</v>
      </c>
      <c r="D22232" t="s">
        <v>15554</v>
      </c>
      <c r="E22232" t="s">
        <v>1102</v>
      </c>
      <c r="F22232" t="s">
        <v>89</v>
      </c>
      <c r="G22232" t="s">
        <v>89</v>
      </c>
      <c r="H22232" t="s">
        <v>93</v>
      </c>
    </row>
    <row r="22233" spans="1:8" x14ac:dyDescent="0.25">
      <c r="A22233" t="s">
        <v>598</v>
      </c>
      <c r="B22233" t="s">
        <v>15560</v>
      </c>
      <c r="C22233" t="s">
        <v>89</v>
      </c>
      <c r="D22233" t="s">
        <v>15554</v>
      </c>
      <c r="E22233" t="s">
        <v>1166</v>
      </c>
      <c r="F22233" t="s">
        <v>89</v>
      </c>
      <c r="G22233" t="s">
        <v>89</v>
      </c>
      <c r="H22233" t="s">
        <v>93</v>
      </c>
    </row>
    <row r="22234" spans="1:8" x14ac:dyDescent="0.25">
      <c r="A22234" t="s">
        <v>598</v>
      </c>
      <c r="B22234" t="s">
        <v>15553</v>
      </c>
      <c r="C22234" t="s">
        <v>89</v>
      </c>
      <c r="D22234" t="s">
        <v>15554</v>
      </c>
      <c r="E22234" t="s">
        <v>1121</v>
      </c>
      <c r="F22234" t="s">
        <v>89</v>
      </c>
      <c r="G22234" t="s">
        <v>89</v>
      </c>
      <c r="H22234" t="s">
        <v>93</v>
      </c>
    </row>
    <row r="22235" spans="1:8" x14ac:dyDescent="0.25">
      <c r="A22235" t="s">
        <v>598</v>
      </c>
      <c r="B22235" t="s">
        <v>15561</v>
      </c>
      <c r="C22235" t="s">
        <v>89</v>
      </c>
      <c r="D22235" t="s">
        <v>15554</v>
      </c>
      <c r="E22235" t="s">
        <v>1298</v>
      </c>
      <c r="F22235" t="s">
        <v>89</v>
      </c>
      <c r="G22235" t="s">
        <v>89</v>
      </c>
      <c r="H22235" t="s">
        <v>93</v>
      </c>
    </row>
    <row r="22236" spans="1:8" x14ac:dyDescent="0.25">
      <c r="A22236" t="s">
        <v>598</v>
      </c>
      <c r="B22236" t="s">
        <v>15562</v>
      </c>
      <c r="C22236" t="s">
        <v>89</v>
      </c>
      <c r="D22236" t="s">
        <v>15554</v>
      </c>
      <c r="E22236" t="s">
        <v>1615</v>
      </c>
      <c r="F22236" t="s">
        <v>89</v>
      </c>
      <c r="G22236" t="s">
        <v>89</v>
      </c>
      <c r="H22236" t="s">
        <v>93</v>
      </c>
    </row>
    <row r="22237" spans="1:8" x14ac:dyDescent="0.25">
      <c r="A22237" t="s">
        <v>598</v>
      </c>
      <c r="B22237" t="s">
        <v>15556</v>
      </c>
      <c r="C22237" t="s">
        <v>89</v>
      </c>
      <c r="D22237" t="s">
        <v>15554</v>
      </c>
      <c r="E22237" t="s">
        <v>1569</v>
      </c>
      <c r="F22237" t="s">
        <v>89</v>
      </c>
      <c r="G22237" t="s">
        <v>89</v>
      </c>
      <c r="H22237" t="s">
        <v>93</v>
      </c>
    </row>
    <row r="22238" spans="1:8" x14ac:dyDescent="0.25">
      <c r="A22238" t="s">
        <v>598</v>
      </c>
      <c r="B22238" t="s">
        <v>15558</v>
      </c>
      <c r="C22238" t="s">
        <v>89</v>
      </c>
      <c r="D22238" t="s">
        <v>15554</v>
      </c>
      <c r="E22238" t="s">
        <v>1543</v>
      </c>
      <c r="F22238" t="s">
        <v>89</v>
      </c>
      <c r="G22238" t="s">
        <v>89</v>
      </c>
      <c r="H22238" t="s">
        <v>93</v>
      </c>
    </row>
    <row r="22239" spans="1:8" x14ac:dyDescent="0.25">
      <c r="A22239" t="s">
        <v>598</v>
      </c>
      <c r="B22239" t="s">
        <v>15563</v>
      </c>
      <c r="C22239" t="s">
        <v>89</v>
      </c>
      <c r="D22239" t="s">
        <v>89</v>
      </c>
      <c r="E22239" t="s">
        <v>1105</v>
      </c>
      <c r="F22239" t="s">
        <v>89</v>
      </c>
      <c r="G22239" t="s">
        <v>89</v>
      </c>
      <c r="H22239" t="s">
        <v>93</v>
      </c>
    </row>
    <row r="22240" spans="1:8" x14ac:dyDescent="0.25">
      <c r="A22240" t="s">
        <v>598</v>
      </c>
      <c r="B22240" t="s">
        <v>15557</v>
      </c>
      <c r="C22240" t="s">
        <v>89</v>
      </c>
      <c r="D22240" t="s">
        <v>89</v>
      </c>
      <c r="E22240" t="s">
        <v>1615</v>
      </c>
      <c r="F22240" t="s">
        <v>89</v>
      </c>
      <c r="G22240" t="s">
        <v>89</v>
      </c>
      <c r="H22240" t="s">
        <v>93</v>
      </c>
    </row>
    <row r="22241" spans="1:8" x14ac:dyDescent="0.25">
      <c r="A22241" t="s">
        <v>598</v>
      </c>
      <c r="B22241" t="s">
        <v>11361</v>
      </c>
      <c r="C22241" t="s">
        <v>89</v>
      </c>
      <c r="D22241" t="s">
        <v>89</v>
      </c>
      <c r="E22241" t="s">
        <v>1100</v>
      </c>
      <c r="F22241" t="s">
        <v>89</v>
      </c>
      <c r="G22241" t="s">
        <v>89</v>
      </c>
      <c r="H22241" t="s">
        <v>93</v>
      </c>
    </row>
    <row r="22242" spans="1:8" x14ac:dyDescent="0.25">
      <c r="A22242" t="s">
        <v>598</v>
      </c>
      <c r="B22242" t="s">
        <v>1900</v>
      </c>
      <c r="C22242" t="s">
        <v>89</v>
      </c>
      <c r="D22242" t="s">
        <v>89</v>
      </c>
      <c r="E22242" t="s">
        <v>1258</v>
      </c>
      <c r="F22242" t="s">
        <v>89</v>
      </c>
      <c r="G22242" t="s">
        <v>89</v>
      </c>
      <c r="H22242" t="s">
        <v>93</v>
      </c>
    </row>
    <row r="22243" spans="1:8" x14ac:dyDescent="0.25">
      <c r="A22243" t="s">
        <v>598</v>
      </c>
      <c r="B22243" t="s">
        <v>1198</v>
      </c>
      <c r="C22243" t="s">
        <v>89</v>
      </c>
      <c r="D22243" t="s">
        <v>89</v>
      </c>
      <c r="E22243" t="s">
        <v>1129</v>
      </c>
      <c r="F22243" t="s">
        <v>89</v>
      </c>
      <c r="G22243" t="s">
        <v>89</v>
      </c>
      <c r="H22243" t="s">
        <v>93</v>
      </c>
    </row>
    <row r="22244" spans="1:8" x14ac:dyDescent="0.25">
      <c r="A22244" t="s">
        <v>598</v>
      </c>
      <c r="B22244" t="s">
        <v>1726</v>
      </c>
      <c r="C22244" t="s">
        <v>89</v>
      </c>
      <c r="D22244" t="s">
        <v>89</v>
      </c>
      <c r="E22244" t="s">
        <v>1129</v>
      </c>
      <c r="F22244" t="s">
        <v>89</v>
      </c>
      <c r="G22244" t="s">
        <v>89</v>
      </c>
      <c r="H22244" t="s">
        <v>93</v>
      </c>
    </row>
    <row r="22245" spans="1:8" x14ac:dyDescent="0.25">
      <c r="A22245" t="s">
        <v>598</v>
      </c>
      <c r="B22245" t="s">
        <v>1128</v>
      </c>
      <c r="C22245" t="s">
        <v>89</v>
      </c>
      <c r="D22245" t="s">
        <v>89</v>
      </c>
      <c r="E22245" t="s">
        <v>1202</v>
      </c>
      <c r="F22245" t="s">
        <v>89</v>
      </c>
      <c r="G22245" t="s">
        <v>89</v>
      </c>
      <c r="H22245" t="s">
        <v>93</v>
      </c>
    </row>
    <row r="22246" spans="1:8" x14ac:dyDescent="0.25">
      <c r="A22246" t="s">
        <v>598</v>
      </c>
      <c r="B22246" t="s">
        <v>1130</v>
      </c>
      <c r="C22246" t="s">
        <v>89</v>
      </c>
      <c r="D22246" t="s">
        <v>89</v>
      </c>
      <c r="E22246" t="s">
        <v>1133</v>
      </c>
      <c r="F22246" t="s">
        <v>89</v>
      </c>
      <c r="G22246" t="s">
        <v>89</v>
      </c>
      <c r="H22246" t="s">
        <v>93</v>
      </c>
    </row>
    <row r="22247" spans="1:8" x14ac:dyDescent="0.25">
      <c r="A22247" t="s">
        <v>598</v>
      </c>
      <c r="B22247" t="s">
        <v>1132</v>
      </c>
      <c r="C22247" t="s">
        <v>89</v>
      </c>
      <c r="D22247" t="s">
        <v>89</v>
      </c>
      <c r="E22247" t="s">
        <v>1221</v>
      </c>
      <c r="F22247" t="s">
        <v>89</v>
      </c>
      <c r="G22247" t="s">
        <v>89</v>
      </c>
      <c r="H22247" t="s">
        <v>93</v>
      </c>
    </row>
    <row r="22248" spans="1:8" x14ac:dyDescent="0.25">
      <c r="A22248" t="s">
        <v>598</v>
      </c>
      <c r="B22248" t="s">
        <v>2853</v>
      </c>
      <c r="C22248" t="s">
        <v>89</v>
      </c>
      <c r="D22248" t="s">
        <v>89</v>
      </c>
      <c r="E22248" t="s">
        <v>1135</v>
      </c>
      <c r="F22248" t="s">
        <v>89</v>
      </c>
      <c r="G22248" t="s">
        <v>89</v>
      </c>
      <c r="H22248" t="s">
        <v>93</v>
      </c>
    </row>
    <row r="22249" spans="1:8" x14ac:dyDescent="0.25">
      <c r="A22249" t="s">
        <v>598</v>
      </c>
      <c r="B22249" t="s">
        <v>1138</v>
      </c>
      <c r="C22249" t="s">
        <v>89</v>
      </c>
      <c r="D22249" t="s">
        <v>89</v>
      </c>
      <c r="E22249" t="s">
        <v>1139</v>
      </c>
      <c r="F22249" t="s">
        <v>89</v>
      </c>
      <c r="G22249" t="s">
        <v>89</v>
      </c>
      <c r="H22249" t="s">
        <v>93</v>
      </c>
    </row>
    <row r="22250" spans="1:8" x14ac:dyDescent="0.25">
      <c r="A22250" t="s">
        <v>599</v>
      </c>
      <c r="B22250" t="s">
        <v>1294</v>
      </c>
      <c r="C22250" t="s">
        <v>89</v>
      </c>
      <c r="D22250" t="s">
        <v>7593</v>
      </c>
      <c r="E22250" t="s">
        <v>1238</v>
      </c>
      <c r="F22250" t="s">
        <v>89</v>
      </c>
      <c r="G22250" t="s">
        <v>89</v>
      </c>
      <c r="H22250" t="s">
        <v>93</v>
      </c>
    </row>
    <row r="22251" spans="1:8" x14ac:dyDescent="0.25">
      <c r="A22251" t="s">
        <v>599</v>
      </c>
      <c r="B22251" t="s">
        <v>1149</v>
      </c>
      <c r="C22251" t="s">
        <v>89</v>
      </c>
      <c r="D22251" t="s">
        <v>7593</v>
      </c>
      <c r="E22251" t="s">
        <v>1100</v>
      </c>
      <c r="F22251" t="s">
        <v>89</v>
      </c>
      <c r="G22251" t="s">
        <v>89</v>
      </c>
      <c r="H22251" t="s">
        <v>93</v>
      </c>
    </row>
    <row r="22252" spans="1:8" x14ac:dyDescent="0.25">
      <c r="A22252" t="s">
        <v>599</v>
      </c>
      <c r="B22252" t="s">
        <v>14372</v>
      </c>
      <c r="C22252" t="s">
        <v>89</v>
      </c>
      <c r="D22252" t="s">
        <v>15564</v>
      </c>
      <c r="E22252" t="s">
        <v>1265</v>
      </c>
      <c r="F22252" t="s">
        <v>89</v>
      </c>
      <c r="G22252" t="s">
        <v>89</v>
      </c>
      <c r="H22252" t="s">
        <v>93</v>
      </c>
    </row>
    <row r="22253" spans="1:8" x14ac:dyDescent="0.25">
      <c r="A22253" t="s">
        <v>599</v>
      </c>
      <c r="B22253" t="s">
        <v>1256</v>
      </c>
      <c r="C22253" t="s">
        <v>89</v>
      </c>
      <c r="D22253" t="s">
        <v>15564</v>
      </c>
      <c r="E22253" t="s">
        <v>1265</v>
      </c>
      <c r="F22253" t="s">
        <v>89</v>
      </c>
      <c r="G22253" t="s">
        <v>89</v>
      </c>
      <c r="H22253" t="s">
        <v>93</v>
      </c>
    </row>
    <row r="22254" spans="1:8" x14ac:dyDescent="0.25">
      <c r="A22254" t="s">
        <v>599</v>
      </c>
      <c r="B22254" t="s">
        <v>1312</v>
      </c>
      <c r="C22254" t="s">
        <v>89</v>
      </c>
      <c r="D22254" t="s">
        <v>15564</v>
      </c>
      <c r="E22254" t="s">
        <v>1265</v>
      </c>
      <c r="F22254" t="s">
        <v>89</v>
      </c>
      <c r="G22254" t="s">
        <v>89</v>
      </c>
      <c r="H22254" t="s">
        <v>93</v>
      </c>
    </row>
    <row r="22255" spans="1:8" x14ac:dyDescent="0.25">
      <c r="A22255" t="s">
        <v>599</v>
      </c>
      <c r="B22255" t="s">
        <v>15565</v>
      </c>
      <c r="C22255" t="s">
        <v>89</v>
      </c>
      <c r="D22255" t="s">
        <v>15566</v>
      </c>
      <c r="E22255" t="s">
        <v>1238</v>
      </c>
      <c r="F22255" t="s">
        <v>89</v>
      </c>
      <c r="G22255" t="s">
        <v>89</v>
      </c>
      <c r="H22255" t="s">
        <v>93</v>
      </c>
    </row>
    <row r="22256" spans="1:8" x14ac:dyDescent="0.25">
      <c r="A22256" t="s">
        <v>599</v>
      </c>
      <c r="B22256" t="s">
        <v>2177</v>
      </c>
      <c r="C22256" t="s">
        <v>89</v>
      </c>
      <c r="D22256" t="s">
        <v>2178</v>
      </c>
      <c r="E22256" t="s">
        <v>1094</v>
      </c>
      <c r="F22256" t="s">
        <v>89</v>
      </c>
      <c r="G22256" t="s">
        <v>89</v>
      </c>
      <c r="H22256" t="s">
        <v>93</v>
      </c>
    </row>
    <row r="22257" spans="1:8" x14ac:dyDescent="0.25">
      <c r="A22257" t="s">
        <v>599</v>
      </c>
      <c r="B22257" t="s">
        <v>15567</v>
      </c>
      <c r="C22257" t="s">
        <v>89</v>
      </c>
      <c r="D22257" t="s">
        <v>15568</v>
      </c>
      <c r="E22257" t="s">
        <v>1298</v>
      </c>
      <c r="F22257" t="s">
        <v>89</v>
      </c>
      <c r="G22257" t="s">
        <v>89</v>
      </c>
      <c r="H22257" t="s">
        <v>93</v>
      </c>
    </row>
    <row r="22258" spans="1:8" x14ac:dyDescent="0.25">
      <c r="A22258" t="s">
        <v>599</v>
      </c>
      <c r="B22258" t="s">
        <v>1312</v>
      </c>
      <c r="C22258" t="s">
        <v>89</v>
      </c>
      <c r="D22258" t="s">
        <v>15564</v>
      </c>
      <c r="E22258" t="s">
        <v>1265</v>
      </c>
      <c r="F22258" t="s">
        <v>89</v>
      </c>
      <c r="G22258" t="s">
        <v>89</v>
      </c>
      <c r="H22258" t="s">
        <v>93</v>
      </c>
    </row>
    <row r="22259" spans="1:8" x14ac:dyDescent="0.25">
      <c r="A22259" t="s">
        <v>599</v>
      </c>
      <c r="B22259" t="s">
        <v>1403</v>
      </c>
      <c r="C22259" t="s">
        <v>89</v>
      </c>
      <c r="D22259" t="s">
        <v>15564</v>
      </c>
      <c r="E22259" t="s">
        <v>1265</v>
      </c>
      <c r="F22259" t="s">
        <v>89</v>
      </c>
      <c r="G22259" t="s">
        <v>89</v>
      </c>
      <c r="H22259" t="s">
        <v>93</v>
      </c>
    </row>
    <row r="22260" spans="1:8" x14ac:dyDescent="0.25">
      <c r="A22260" t="s">
        <v>599</v>
      </c>
      <c r="B22260" t="s">
        <v>1314</v>
      </c>
      <c r="C22260" t="s">
        <v>89</v>
      </c>
      <c r="D22260" t="s">
        <v>15564</v>
      </c>
      <c r="E22260" t="s">
        <v>1093</v>
      </c>
      <c r="F22260" t="s">
        <v>89</v>
      </c>
      <c r="G22260" t="s">
        <v>89</v>
      </c>
      <c r="H22260" t="s">
        <v>93</v>
      </c>
    </row>
    <row r="22261" spans="1:8" x14ac:dyDescent="0.25">
      <c r="A22261" t="s">
        <v>599</v>
      </c>
      <c r="B22261" t="s">
        <v>1256</v>
      </c>
      <c r="C22261" t="s">
        <v>89</v>
      </c>
      <c r="D22261" t="s">
        <v>15564</v>
      </c>
      <c r="E22261" t="s">
        <v>1265</v>
      </c>
      <c r="F22261" t="s">
        <v>89</v>
      </c>
      <c r="G22261" t="s">
        <v>89</v>
      </c>
      <c r="H22261" t="s">
        <v>93</v>
      </c>
    </row>
    <row r="22262" spans="1:8" x14ac:dyDescent="0.25">
      <c r="A22262" t="s">
        <v>599</v>
      </c>
      <c r="B22262" t="s">
        <v>14372</v>
      </c>
      <c r="C22262" t="s">
        <v>89</v>
      </c>
      <c r="D22262" t="s">
        <v>15564</v>
      </c>
      <c r="E22262" t="s">
        <v>1265</v>
      </c>
      <c r="F22262" t="s">
        <v>89</v>
      </c>
      <c r="G22262" t="s">
        <v>89</v>
      </c>
      <c r="H22262" t="s">
        <v>93</v>
      </c>
    </row>
    <row r="22263" spans="1:8" x14ac:dyDescent="0.25">
      <c r="A22263" t="s">
        <v>599</v>
      </c>
      <c r="B22263" t="s">
        <v>1404</v>
      </c>
      <c r="C22263" t="s">
        <v>89</v>
      </c>
      <c r="D22263" t="s">
        <v>15564</v>
      </c>
      <c r="E22263" t="s">
        <v>1265</v>
      </c>
      <c r="F22263" t="s">
        <v>89</v>
      </c>
      <c r="G22263" t="s">
        <v>89</v>
      </c>
      <c r="H22263" t="s">
        <v>93</v>
      </c>
    </row>
    <row r="22264" spans="1:8" x14ac:dyDescent="0.25">
      <c r="A22264" t="s">
        <v>599</v>
      </c>
      <c r="B22264" t="s">
        <v>15569</v>
      </c>
      <c r="C22264" t="s">
        <v>89</v>
      </c>
      <c r="D22264" t="s">
        <v>15570</v>
      </c>
      <c r="E22264" t="s">
        <v>1265</v>
      </c>
      <c r="F22264" t="s">
        <v>89</v>
      </c>
      <c r="G22264" t="s">
        <v>89</v>
      </c>
      <c r="H22264" t="s">
        <v>93</v>
      </c>
    </row>
    <row r="22265" spans="1:8" x14ac:dyDescent="0.25">
      <c r="A22265" t="s">
        <v>599</v>
      </c>
      <c r="B22265" t="s">
        <v>15571</v>
      </c>
      <c r="C22265" t="s">
        <v>89</v>
      </c>
      <c r="D22265" t="s">
        <v>15572</v>
      </c>
      <c r="E22265" t="s">
        <v>1947</v>
      </c>
      <c r="F22265" t="s">
        <v>89</v>
      </c>
      <c r="G22265" t="s">
        <v>89</v>
      </c>
      <c r="H22265" t="s">
        <v>93</v>
      </c>
    </row>
    <row r="22266" spans="1:8" x14ac:dyDescent="0.25">
      <c r="A22266" t="s">
        <v>599</v>
      </c>
      <c r="B22266" t="s">
        <v>2223</v>
      </c>
      <c r="C22266" t="s">
        <v>89</v>
      </c>
      <c r="D22266" t="s">
        <v>15573</v>
      </c>
      <c r="E22266" t="s">
        <v>1615</v>
      </c>
      <c r="F22266" t="s">
        <v>89</v>
      </c>
      <c r="G22266" t="s">
        <v>89</v>
      </c>
      <c r="H22266" t="s">
        <v>93</v>
      </c>
    </row>
    <row r="22267" spans="1:8" x14ac:dyDescent="0.25">
      <c r="A22267" t="s">
        <v>599</v>
      </c>
      <c r="B22267" t="s">
        <v>1294</v>
      </c>
      <c r="C22267" t="s">
        <v>89</v>
      </c>
      <c r="D22267" t="s">
        <v>7593</v>
      </c>
      <c r="E22267" t="s">
        <v>1238</v>
      </c>
      <c r="F22267" t="s">
        <v>89</v>
      </c>
      <c r="G22267" t="s">
        <v>89</v>
      </c>
      <c r="H22267" t="s">
        <v>93</v>
      </c>
    </row>
    <row r="22268" spans="1:8" x14ac:dyDescent="0.25">
      <c r="A22268" t="s">
        <v>599</v>
      </c>
      <c r="B22268" t="s">
        <v>1181</v>
      </c>
      <c r="C22268" t="s">
        <v>89</v>
      </c>
      <c r="D22268" t="s">
        <v>7593</v>
      </c>
      <c r="E22268" t="s">
        <v>1238</v>
      </c>
      <c r="F22268" t="s">
        <v>89</v>
      </c>
      <c r="G22268" t="s">
        <v>89</v>
      </c>
      <c r="H22268" t="s">
        <v>93</v>
      </c>
    </row>
    <row r="22269" spans="1:8" x14ac:dyDescent="0.25">
      <c r="A22269" t="s">
        <v>599</v>
      </c>
      <c r="B22269" t="s">
        <v>1149</v>
      </c>
      <c r="C22269" t="s">
        <v>89</v>
      </c>
      <c r="D22269" t="s">
        <v>7593</v>
      </c>
      <c r="E22269" t="s">
        <v>1100</v>
      </c>
      <c r="F22269" t="s">
        <v>89</v>
      </c>
      <c r="G22269" t="s">
        <v>89</v>
      </c>
      <c r="H22269" t="s">
        <v>93</v>
      </c>
    </row>
    <row r="22270" spans="1:8" x14ac:dyDescent="0.25">
      <c r="A22270" t="s">
        <v>599</v>
      </c>
      <c r="B22270" t="s">
        <v>1405</v>
      </c>
      <c r="C22270" t="s">
        <v>89</v>
      </c>
      <c r="D22270" t="s">
        <v>7593</v>
      </c>
      <c r="E22270" t="s">
        <v>1162</v>
      </c>
      <c r="F22270" t="s">
        <v>89</v>
      </c>
      <c r="G22270" t="s">
        <v>89</v>
      </c>
      <c r="H22270" t="s">
        <v>93</v>
      </c>
    </row>
    <row r="22271" spans="1:8" x14ac:dyDescent="0.25">
      <c r="A22271" t="s">
        <v>599</v>
      </c>
      <c r="B22271" t="s">
        <v>1329</v>
      </c>
      <c r="C22271" t="s">
        <v>89</v>
      </c>
      <c r="D22271" t="s">
        <v>89</v>
      </c>
      <c r="E22271" t="s">
        <v>1272</v>
      </c>
      <c r="F22271" t="s">
        <v>89</v>
      </c>
      <c r="G22271" t="s">
        <v>89</v>
      </c>
      <c r="H22271" t="s">
        <v>93</v>
      </c>
    </row>
    <row r="22272" spans="1:8" x14ac:dyDescent="0.25">
      <c r="A22272" t="s">
        <v>599</v>
      </c>
      <c r="B22272" t="s">
        <v>2808</v>
      </c>
      <c r="C22272" t="s">
        <v>89</v>
      </c>
      <c r="D22272" t="s">
        <v>15574</v>
      </c>
      <c r="E22272" t="s">
        <v>1272</v>
      </c>
      <c r="F22272" t="s">
        <v>89</v>
      </c>
      <c r="G22272" t="s">
        <v>89</v>
      </c>
      <c r="H22272" t="s">
        <v>93</v>
      </c>
    </row>
    <row r="22273" spans="1:8" x14ac:dyDescent="0.25">
      <c r="A22273" t="s">
        <v>599</v>
      </c>
      <c r="B22273" t="s">
        <v>3177</v>
      </c>
      <c r="C22273" t="s">
        <v>89</v>
      </c>
      <c r="D22273" t="s">
        <v>15575</v>
      </c>
      <c r="E22273" t="s">
        <v>1272</v>
      </c>
      <c r="F22273" t="s">
        <v>89</v>
      </c>
      <c r="G22273" t="s">
        <v>89</v>
      </c>
      <c r="H22273" t="s">
        <v>93</v>
      </c>
    </row>
    <row r="22274" spans="1:8" x14ac:dyDescent="0.25">
      <c r="A22274" t="s">
        <v>599</v>
      </c>
      <c r="B22274" t="s">
        <v>1706</v>
      </c>
      <c r="C22274" t="s">
        <v>89</v>
      </c>
      <c r="D22274" t="s">
        <v>15576</v>
      </c>
      <c r="E22274" t="s">
        <v>1272</v>
      </c>
      <c r="F22274" t="s">
        <v>89</v>
      </c>
      <c r="G22274" t="s">
        <v>89</v>
      </c>
      <c r="H22274" t="s">
        <v>93</v>
      </c>
    </row>
    <row r="22275" spans="1:8" x14ac:dyDescent="0.25">
      <c r="A22275" t="s">
        <v>599</v>
      </c>
      <c r="B22275" t="s">
        <v>3258</v>
      </c>
      <c r="C22275" t="s">
        <v>89</v>
      </c>
      <c r="D22275" t="s">
        <v>89</v>
      </c>
      <c r="E22275" t="s">
        <v>1272</v>
      </c>
      <c r="F22275" t="s">
        <v>89</v>
      </c>
      <c r="G22275" t="s">
        <v>89</v>
      </c>
      <c r="H22275" t="s">
        <v>93</v>
      </c>
    </row>
    <row r="22276" spans="1:8" x14ac:dyDescent="0.25">
      <c r="A22276" t="s">
        <v>599</v>
      </c>
      <c r="B22276" t="s">
        <v>1284</v>
      </c>
      <c r="C22276" t="s">
        <v>89</v>
      </c>
      <c r="D22276" t="s">
        <v>89</v>
      </c>
      <c r="E22276" t="s">
        <v>1196</v>
      </c>
      <c r="F22276" t="s">
        <v>89</v>
      </c>
      <c r="G22276" t="s">
        <v>89</v>
      </c>
      <c r="H22276" t="s">
        <v>93</v>
      </c>
    </row>
    <row r="22277" spans="1:8" x14ac:dyDescent="0.25">
      <c r="A22277" t="s">
        <v>599</v>
      </c>
      <c r="B22277" t="s">
        <v>1122</v>
      </c>
      <c r="C22277" t="s">
        <v>89</v>
      </c>
      <c r="D22277" t="s">
        <v>89</v>
      </c>
      <c r="E22277" t="s">
        <v>1196</v>
      </c>
      <c r="F22277" t="s">
        <v>89</v>
      </c>
      <c r="G22277" t="s">
        <v>89</v>
      </c>
      <c r="H22277" t="s">
        <v>93</v>
      </c>
    </row>
    <row r="22278" spans="1:8" x14ac:dyDescent="0.25">
      <c r="A22278" t="s">
        <v>599</v>
      </c>
      <c r="B22278" t="s">
        <v>1331</v>
      </c>
      <c r="C22278" t="s">
        <v>89</v>
      </c>
      <c r="D22278" t="s">
        <v>89</v>
      </c>
      <c r="E22278" t="s">
        <v>1196</v>
      </c>
      <c r="F22278" t="s">
        <v>89</v>
      </c>
      <c r="G22278" t="s">
        <v>89</v>
      </c>
      <c r="H22278" t="s">
        <v>93</v>
      </c>
    </row>
    <row r="22279" spans="1:8" x14ac:dyDescent="0.25">
      <c r="A22279" t="s">
        <v>599</v>
      </c>
      <c r="B22279" t="s">
        <v>1332</v>
      </c>
      <c r="C22279" t="s">
        <v>89</v>
      </c>
      <c r="D22279" t="s">
        <v>89</v>
      </c>
      <c r="E22279" t="s">
        <v>1196</v>
      </c>
      <c r="F22279" t="s">
        <v>89</v>
      </c>
      <c r="G22279" t="s">
        <v>89</v>
      </c>
      <c r="H22279" t="s">
        <v>93</v>
      </c>
    </row>
    <row r="22280" spans="1:8" x14ac:dyDescent="0.25">
      <c r="A22280" t="s">
        <v>599</v>
      </c>
      <c r="B22280" t="s">
        <v>1124</v>
      </c>
      <c r="C22280" t="s">
        <v>89</v>
      </c>
      <c r="D22280" t="s">
        <v>89</v>
      </c>
      <c r="E22280" t="s">
        <v>1196</v>
      </c>
      <c r="F22280" t="s">
        <v>89</v>
      </c>
      <c r="G22280" t="s">
        <v>89</v>
      </c>
      <c r="H22280" t="s">
        <v>93</v>
      </c>
    </row>
    <row r="22281" spans="1:8" x14ac:dyDescent="0.25">
      <c r="A22281" t="s">
        <v>599</v>
      </c>
      <c r="B22281" t="s">
        <v>1125</v>
      </c>
      <c r="C22281" t="s">
        <v>89</v>
      </c>
      <c r="D22281" t="s">
        <v>89</v>
      </c>
      <c r="E22281" t="s">
        <v>1196</v>
      </c>
      <c r="F22281" t="s">
        <v>89</v>
      </c>
      <c r="G22281" t="s">
        <v>89</v>
      </c>
      <c r="H22281" t="s">
        <v>93</v>
      </c>
    </row>
    <row r="22282" spans="1:8" x14ac:dyDescent="0.25">
      <c r="A22282" t="s">
        <v>599</v>
      </c>
      <c r="B22282" t="s">
        <v>1126</v>
      </c>
      <c r="C22282" t="s">
        <v>89</v>
      </c>
      <c r="D22282" t="s">
        <v>89</v>
      </c>
      <c r="E22282" t="s">
        <v>1196</v>
      </c>
      <c r="F22282" t="s">
        <v>89</v>
      </c>
      <c r="G22282" t="s">
        <v>89</v>
      </c>
      <c r="H22282" t="s">
        <v>93</v>
      </c>
    </row>
    <row r="22283" spans="1:8" x14ac:dyDescent="0.25">
      <c r="A22283" t="s">
        <v>599</v>
      </c>
      <c r="B22283" t="s">
        <v>1127</v>
      </c>
      <c r="C22283" t="s">
        <v>89</v>
      </c>
      <c r="D22283" t="s">
        <v>89</v>
      </c>
      <c r="E22283" t="s">
        <v>1196</v>
      </c>
      <c r="F22283" t="s">
        <v>89</v>
      </c>
      <c r="G22283" t="s">
        <v>89</v>
      </c>
      <c r="H22283" t="s">
        <v>93</v>
      </c>
    </row>
    <row r="22284" spans="1:8" x14ac:dyDescent="0.25">
      <c r="A22284" t="s">
        <v>599</v>
      </c>
      <c r="B22284" t="s">
        <v>1200</v>
      </c>
      <c r="C22284" t="s">
        <v>89</v>
      </c>
      <c r="D22284" t="s">
        <v>89</v>
      </c>
      <c r="E22284" t="s">
        <v>1131</v>
      </c>
      <c r="F22284" t="s">
        <v>89</v>
      </c>
      <c r="G22284" t="s">
        <v>89</v>
      </c>
      <c r="H22284" t="s">
        <v>93</v>
      </c>
    </row>
    <row r="22285" spans="1:8" x14ac:dyDescent="0.25">
      <c r="A22285" t="s">
        <v>599</v>
      </c>
      <c r="B22285" t="s">
        <v>1128</v>
      </c>
      <c r="C22285" t="s">
        <v>89</v>
      </c>
      <c r="D22285" t="s">
        <v>89</v>
      </c>
      <c r="E22285" t="s">
        <v>1131</v>
      </c>
      <c r="F22285" t="s">
        <v>89</v>
      </c>
      <c r="G22285" t="s">
        <v>89</v>
      </c>
      <c r="H22285" t="s">
        <v>93</v>
      </c>
    </row>
    <row r="22286" spans="1:8" x14ac:dyDescent="0.25">
      <c r="A22286" t="s">
        <v>599</v>
      </c>
      <c r="B22286" t="s">
        <v>1130</v>
      </c>
      <c r="C22286" t="s">
        <v>89</v>
      </c>
      <c r="D22286" t="s">
        <v>89</v>
      </c>
      <c r="E22286" t="s">
        <v>1202</v>
      </c>
      <c r="F22286" t="s">
        <v>89</v>
      </c>
      <c r="G22286" t="s">
        <v>89</v>
      </c>
      <c r="H22286" t="s">
        <v>93</v>
      </c>
    </row>
    <row r="22287" spans="1:8" x14ac:dyDescent="0.25">
      <c r="A22287" t="s">
        <v>599</v>
      </c>
      <c r="B22287" t="s">
        <v>1132</v>
      </c>
      <c r="C22287" t="s">
        <v>89</v>
      </c>
      <c r="D22287" t="s">
        <v>89</v>
      </c>
      <c r="E22287" t="s">
        <v>1133</v>
      </c>
      <c r="F22287" t="s">
        <v>89</v>
      </c>
      <c r="G22287" t="s">
        <v>89</v>
      </c>
      <c r="H22287" t="s">
        <v>93</v>
      </c>
    </row>
    <row r="22288" spans="1:8" x14ac:dyDescent="0.25">
      <c r="A22288" t="s">
        <v>599</v>
      </c>
      <c r="B22288" t="s">
        <v>1138</v>
      </c>
      <c r="C22288" t="s">
        <v>89</v>
      </c>
      <c r="D22288" t="s">
        <v>89</v>
      </c>
      <c r="E22288" t="s">
        <v>1139</v>
      </c>
      <c r="F22288" t="s">
        <v>89</v>
      </c>
      <c r="G22288" t="s">
        <v>89</v>
      </c>
      <c r="H22288" t="s">
        <v>93</v>
      </c>
    </row>
    <row r="22289" spans="1:8" x14ac:dyDescent="0.25">
      <c r="A22289" t="s">
        <v>600</v>
      </c>
      <c r="B22289" t="s">
        <v>1140</v>
      </c>
      <c r="C22289" t="s">
        <v>89</v>
      </c>
      <c r="D22289" t="s">
        <v>8004</v>
      </c>
      <c r="E22289" t="s">
        <v>1278</v>
      </c>
      <c r="F22289" t="s">
        <v>89</v>
      </c>
      <c r="G22289" t="s">
        <v>89</v>
      </c>
      <c r="H22289" t="s">
        <v>93</v>
      </c>
    </row>
    <row r="22290" spans="1:8" x14ac:dyDescent="0.25">
      <c r="A22290" t="s">
        <v>600</v>
      </c>
      <c r="B22290" t="s">
        <v>1143</v>
      </c>
      <c r="C22290" t="s">
        <v>89</v>
      </c>
      <c r="D22290" t="s">
        <v>8004</v>
      </c>
      <c r="E22290" t="s">
        <v>1093</v>
      </c>
      <c r="F22290" t="s">
        <v>89</v>
      </c>
      <c r="G22290" t="s">
        <v>89</v>
      </c>
      <c r="H22290" t="s">
        <v>93</v>
      </c>
    </row>
    <row r="22291" spans="1:8" x14ac:dyDescent="0.25">
      <c r="A22291" t="s">
        <v>600</v>
      </c>
      <c r="B22291" t="s">
        <v>15577</v>
      </c>
      <c r="C22291" t="s">
        <v>89</v>
      </c>
      <c r="D22291" t="s">
        <v>8004</v>
      </c>
      <c r="E22291" t="s">
        <v>1265</v>
      </c>
      <c r="F22291" t="s">
        <v>89</v>
      </c>
      <c r="G22291" t="s">
        <v>89</v>
      </c>
      <c r="H22291" t="s">
        <v>93</v>
      </c>
    </row>
    <row r="22292" spans="1:8" x14ac:dyDescent="0.25">
      <c r="A22292" t="s">
        <v>600</v>
      </c>
      <c r="B22292" t="s">
        <v>2729</v>
      </c>
      <c r="C22292" t="s">
        <v>89</v>
      </c>
      <c r="D22292" t="s">
        <v>4141</v>
      </c>
      <c r="E22292" t="s">
        <v>1113</v>
      </c>
      <c r="F22292" t="s">
        <v>89</v>
      </c>
      <c r="G22292" t="s">
        <v>89</v>
      </c>
      <c r="H22292" t="s">
        <v>93</v>
      </c>
    </row>
    <row r="22293" spans="1:8" x14ac:dyDescent="0.25">
      <c r="A22293" t="s">
        <v>600</v>
      </c>
      <c r="B22293" t="s">
        <v>1314</v>
      </c>
      <c r="C22293" t="s">
        <v>89</v>
      </c>
      <c r="D22293" t="s">
        <v>5433</v>
      </c>
      <c r="E22293" t="s">
        <v>1258</v>
      </c>
      <c r="F22293" t="s">
        <v>89</v>
      </c>
      <c r="G22293" t="s">
        <v>89</v>
      </c>
      <c r="H22293" t="s">
        <v>93</v>
      </c>
    </row>
    <row r="22294" spans="1:8" x14ac:dyDescent="0.25">
      <c r="A22294" t="s">
        <v>600</v>
      </c>
      <c r="B22294" t="s">
        <v>1245</v>
      </c>
      <c r="C22294" t="s">
        <v>89</v>
      </c>
      <c r="D22294" t="s">
        <v>15578</v>
      </c>
      <c r="E22294" t="s">
        <v>15579</v>
      </c>
      <c r="F22294" t="s">
        <v>89</v>
      </c>
      <c r="G22294" t="s">
        <v>89</v>
      </c>
      <c r="H22294" t="s">
        <v>93</v>
      </c>
    </row>
    <row r="22295" spans="1:8" x14ac:dyDescent="0.25">
      <c r="A22295" t="s">
        <v>600</v>
      </c>
      <c r="B22295" t="s">
        <v>15580</v>
      </c>
      <c r="C22295" t="s">
        <v>89</v>
      </c>
      <c r="D22295" t="s">
        <v>15581</v>
      </c>
      <c r="E22295" t="s">
        <v>1162</v>
      </c>
      <c r="F22295" t="s">
        <v>89</v>
      </c>
      <c r="G22295" t="s">
        <v>89</v>
      </c>
      <c r="H22295" t="s">
        <v>93</v>
      </c>
    </row>
    <row r="22296" spans="1:8" x14ac:dyDescent="0.25">
      <c r="A22296" t="s">
        <v>600</v>
      </c>
      <c r="B22296" t="s">
        <v>2189</v>
      </c>
      <c r="C22296" t="s">
        <v>89</v>
      </c>
      <c r="D22296" t="s">
        <v>11383</v>
      </c>
      <c r="E22296" t="s">
        <v>1258</v>
      </c>
      <c r="F22296" t="s">
        <v>89</v>
      </c>
      <c r="G22296" t="s">
        <v>89</v>
      </c>
      <c r="H22296" t="s">
        <v>93</v>
      </c>
    </row>
    <row r="22297" spans="1:8" x14ac:dyDescent="0.25">
      <c r="A22297" t="s">
        <v>600</v>
      </c>
      <c r="B22297" t="s">
        <v>2193</v>
      </c>
      <c r="C22297" t="s">
        <v>89</v>
      </c>
      <c r="D22297" t="s">
        <v>15582</v>
      </c>
      <c r="E22297" t="s">
        <v>1160</v>
      </c>
      <c r="F22297" t="s">
        <v>89</v>
      </c>
      <c r="G22297" t="s">
        <v>89</v>
      </c>
      <c r="H22297" t="s">
        <v>93</v>
      </c>
    </row>
    <row r="22298" spans="1:8" x14ac:dyDescent="0.25">
      <c r="A22298" t="s">
        <v>600</v>
      </c>
      <c r="B22298" t="s">
        <v>15583</v>
      </c>
      <c r="C22298" t="s">
        <v>89</v>
      </c>
      <c r="D22298" t="s">
        <v>15584</v>
      </c>
      <c r="E22298" t="s">
        <v>1160</v>
      </c>
      <c r="F22298" t="s">
        <v>89</v>
      </c>
      <c r="G22298" t="s">
        <v>89</v>
      </c>
      <c r="H22298" t="s">
        <v>93</v>
      </c>
    </row>
    <row r="22299" spans="1:8" x14ac:dyDescent="0.25">
      <c r="A22299" t="s">
        <v>600</v>
      </c>
      <c r="B22299" t="s">
        <v>2187</v>
      </c>
      <c r="C22299" t="s">
        <v>89</v>
      </c>
      <c r="D22299" t="s">
        <v>15585</v>
      </c>
      <c r="E22299" t="s">
        <v>1166</v>
      </c>
      <c r="F22299" t="s">
        <v>89</v>
      </c>
      <c r="G22299" t="s">
        <v>89</v>
      </c>
      <c r="H22299" t="s">
        <v>93</v>
      </c>
    </row>
    <row r="22300" spans="1:8" x14ac:dyDescent="0.25">
      <c r="A22300" t="s">
        <v>600</v>
      </c>
      <c r="B22300" t="s">
        <v>1360</v>
      </c>
      <c r="C22300" t="s">
        <v>89</v>
      </c>
      <c r="D22300" t="s">
        <v>15586</v>
      </c>
      <c r="E22300" t="s">
        <v>1265</v>
      </c>
      <c r="F22300" t="s">
        <v>89</v>
      </c>
      <c r="G22300" t="s">
        <v>89</v>
      </c>
      <c r="H22300" t="s">
        <v>93</v>
      </c>
    </row>
    <row r="22301" spans="1:8" x14ac:dyDescent="0.25">
      <c r="A22301" t="s">
        <v>600</v>
      </c>
      <c r="B22301" t="s">
        <v>1660</v>
      </c>
      <c r="C22301" t="s">
        <v>89</v>
      </c>
      <c r="D22301" t="s">
        <v>1820</v>
      </c>
      <c r="E22301" t="s">
        <v>1093</v>
      </c>
      <c r="F22301" t="s">
        <v>89</v>
      </c>
      <c r="G22301" t="s">
        <v>89</v>
      </c>
      <c r="H22301" t="s">
        <v>93</v>
      </c>
    </row>
    <row r="22302" spans="1:8" x14ac:dyDescent="0.25">
      <c r="A22302" t="s">
        <v>600</v>
      </c>
      <c r="B22302" t="s">
        <v>1112</v>
      </c>
      <c r="C22302" t="s">
        <v>89</v>
      </c>
      <c r="D22302" t="s">
        <v>89</v>
      </c>
      <c r="E22302" t="s">
        <v>1272</v>
      </c>
      <c r="F22302" t="s">
        <v>89</v>
      </c>
      <c r="G22302" t="s">
        <v>89</v>
      </c>
      <c r="H22302" t="s">
        <v>93</v>
      </c>
    </row>
    <row r="22303" spans="1:8" x14ac:dyDescent="0.25">
      <c r="A22303" t="s">
        <v>600</v>
      </c>
      <c r="B22303" t="s">
        <v>1098</v>
      </c>
      <c r="C22303" t="s">
        <v>89</v>
      </c>
      <c r="D22303" t="s">
        <v>15587</v>
      </c>
      <c r="E22303" t="s">
        <v>1100</v>
      </c>
      <c r="F22303" t="s">
        <v>89</v>
      </c>
      <c r="G22303" t="s">
        <v>89</v>
      </c>
      <c r="H22303" t="s">
        <v>93</v>
      </c>
    </row>
    <row r="22304" spans="1:8" x14ac:dyDescent="0.25">
      <c r="A22304" t="s">
        <v>600</v>
      </c>
      <c r="B22304" t="s">
        <v>1114</v>
      </c>
      <c r="C22304" t="s">
        <v>89</v>
      </c>
      <c r="D22304" t="s">
        <v>89</v>
      </c>
      <c r="E22304" t="s">
        <v>1272</v>
      </c>
      <c r="F22304" t="s">
        <v>89</v>
      </c>
      <c r="G22304" t="s">
        <v>89</v>
      </c>
      <c r="H22304" t="s">
        <v>93</v>
      </c>
    </row>
    <row r="22305" spans="1:8" x14ac:dyDescent="0.25">
      <c r="A22305" t="s">
        <v>600</v>
      </c>
      <c r="B22305" t="s">
        <v>5573</v>
      </c>
      <c r="C22305" t="s">
        <v>89</v>
      </c>
      <c r="D22305" t="s">
        <v>89</v>
      </c>
      <c r="E22305" t="s">
        <v>1272</v>
      </c>
      <c r="F22305" t="s">
        <v>89</v>
      </c>
      <c r="G22305" t="s">
        <v>89</v>
      </c>
      <c r="H22305" t="s">
        <v>93</v>
      </c>
    </row>
    <row r="22306" spans="1:8" x14ac:dyDescent="0.25">
      <c r="A22306" t="s">
        <v>600</v>
      </c>
      <c r="B22306" t="s">
        <v>15577</v>
      </c>
      <c r="C22306" t="s">
        <v>89</v>
      </c>
      <c r="D22306" t="s">
        <v>8004</v>
      </c>
      <c r="E22306" t="s">
        <v>1265</v>
      </c>
      <c r="F22306" t="s">
        <v>89</v>
      </c>
      <c r="G22306" t="s">
        <v>89</v>
      </c>
      <c r="H22306" t="s">
        <v>93</v>
      </c>
    </row>
    <row r="22307" spans="1:8" x14ac:dyDescent="0.25">
      <c r="A22307" t="s">
        <v>600</v>
      </c>
      <c r="B22307" t="s">
        <v>15588</v>
      </c>
      <c r="C22307" t="s">
        <v>89</v>
      </c>
      <c r="D22307" t="s">
        <v>8004</v>
      </c>
      <c r="E22307" t="s">
        <v>1258</v>
      </c>
      <c r="F22307" t="s">
        <v>89</v>
      </c>
      <c r="G22307" t="s">
        <v>89</v>
      </c>
      <c r="H22307" t="s">
        <v>93</v>
      </c>
    </row>
    <row r="22308" spans="1:8" x14ac:dyDescent="0.25">
      <c r="A22308" t="s">
        <v>600</v>
      </c>
      <c r="B22308" t="s">
        <v>2133</v>
      </c>
      <c r="C22308" t="s">
        <v>89</v>
      </c>
      <c r="D22308" t="s">
        <v>8004</v>
      </c>
      <c r="E22308" t="s">
        <v>1278</v>
      </c>
      <c r="F22308" t="s">
        <v>89</v>
      </c>
      <c r="G22308" t="s">
        <v>89</v>
      </c>
      <c r="H22308" t="s">
        <v>93</v>
      </c>
    </row>
    <row r="22309" spans="1:8" x14ac:dyDescent="0.25">
      <c r="A22309" t="s">
        <v>600</v>
      </c>
      <c r="B22309" t="s">
        <v>1151</v>
      </c>
      <c r="C22309" t="s">
        <v>89</v>
      </c>
      <c r="D22309" t="s">
        <v>15589</v>
      </c>
      <c r="E22309" t="s">
        <v>1265</v>
      </c>
      <c r="F22309" t="s">
        <v>89</v>
      </c>
      <c r="G22309" t="s">
        <v>89</v>
      </c>
      <c r="H22309" t="s">
        <v>93</v>
      </c>
    </row>
    <row r="22310" spans="1:8" x14ac:dyDescent="0.25">
      <c r="A22310" t="s">
        <v>600</v>
      </c>
      <c r="B22310" t="s">
        <v>2729</v>
      </c>
      <c r="C22310" t="s">
        <v>89</v>
      </c>
      <c r="D22310" t="s">
        <v>4141</v>
      </c>
      <c r="E22310" t="s">
        <v>1113</v>
      </c>
      <c r="F22310" t="s">
        <v>89</v>
      </c>
      <c r="G22310" t="s">
        <v>89</v>
      </c>
      <c r="H22310" t="s">
        <v>93</v>
      </c>
    </row>
    <row r="22311" spans="1:8" x14ac:dyDescent="0.25">
      <c r="A22311" t="s">
        <v>600</v>
      </c>
      <c r="B22311" t="s">
        <v>1140</v>
      </c>
      <c r="C22311" t="s">
        <v>89</v>
      </c>
      <c r="D22311" t="s">
        <v>8004</v>
      </c>
      <c r="E22311" t="s">
        <v>1278</v>
      </c>
      <c r="F22311" t="s">
        <v>89</v>
      </c>
      <c r="G22311" t="s">
        <v>89</v>
      </c>
      <c r="H22311" t="s">
        <v>93</v>
      </c>
    </row>
    <row r="22312" spans="1:8" x14ac:dyDescent="0.25">
      <c r="A22312" t="s">
        <v>600</v>
      </c>
      <c r="B22312" t="s">
        <v>7612</v>
      </c>
      <c r="C22312" t="s">
        <v>89</v>
      </c>
      <c r="D22312" t="s">
        <v>8004</v>
      </c>
      <c r="E22312" t="s">
        <v>1153</v>
      </c>
      <c r="F22312" t="s">
        <v>89</v>
      </c>
      <c r="G22312" t="s">
        <v>89</v>
      </c>
      <c r="H22312" t="s">
        <v>93</v>
      </c>
    </row>
    <row r="22313" spans="1:8" x14ac:dyDescent="0.25">
      <c r="A22313" t="s">
        <v>600</v>
      </c>
      <c r="B22313" t="s">
        <v>1143</v>
      </c>
      <c r="C22313" t="s">
        <v>89</v>
      </c>
      <c r="D22313" t="s">
        <v>8004</v>
      </c>
      <c r="E22313" t="s">
        <v>1093</v>
      </c>
      <c r="F22313" t="s">
        <v>89</v>
      </c>
      <c r="G22313" t="s">
        <v>89</v>
      </c>
      <c r="H22313" t="s">
        <v>93</v>
      </c>
    </row>
    <row r="22314" spans="1:8" x14ac:dyDescent="0.25">
      <c r="A22314" t="s">
        <v>600</v>
      </c>
      <c r="B22314" t="s">
        <v>1314</v>
      </c>
      <c r="C22314" t="s">
        <v>89</v>
      </c>
      <c r="D22314" t="s">
        <v>5433</v>
      </c>
      <c r="E22314" t="s">
        <v>1258</v>
      </c>
      <c r="F22314" t="s">
        <v>89</v>
      </c>
      <c r="G22314" t="s">
        <v>89</v>
      </c>
      <c r="H22314" t="s">
        <v>93</v>
      </c>
    </row>
    <row r="22315" spans="1:8" x14ac:dyDescent="0.25">
      <c r="A22315" t="s">
        <v>600</v>
      </c>
      <c r="B22315" t="s">
        <v>10784</v>
      </c>
      <c r="C22315" t="s">
        <v>89</v>
      </c>
      <c r="D22315" t="s">
        <v>15590</v>
      </c>
      <c r="E22315" t="s">
        <v>1102</v>
      </c>
      <c r="F22315" t="s">
        <v>89</v>
      </c>
      <c r="G22315" t="s">
        <v>89</v>
      </c>
      <c r="H22315" t="s">
        <v>93</v>
      </c>
    </row>
    <row r="22316" spans="1:8" x14ac:dyDescent="0.25">
      <c r="A22316" t="s">
        <v>600</v>
      </c>
      <c r="B22316" t="s">
        <v>4999</v>
      </c>
      <c r="C22316" t="s">
        <v>89</v>
      </c>
      <c r="D22316" t="s">
        <v>13699</v>
      </c>
      <c r="E22316" t="s">
        <v>1258</v>
      </c>
      <c r="F22316" t="s">
        <v>89</v>
      </c>
      <c r="G22316" t="s">
        <v>89</v>
      </c>
      <c r="H22316" t="s">
        <v>93</v>
      </c>
    </row>
    <row r="22317" spans="1:8" x14ac:dyDescent="0.25">
      <c r="A22317" t="s">
        <v>600</v>
      </c>
      <c r="B22317" t="s">
        <v>15591</v>
      </c>
      <c r="C22317" t="s">
        <v>89</v>
      </c>
      <c r="D22317" t="s">
        <v>15592</v>
      </c>
      <c r="E22317" t="s">
        <v>1166</v>
      </c>
      <c r="F22317" t="s">
        <v>89</v>
      </c>
      <c r="G22317" t="s">
        <v>89</v>
      </c>
      <c r="H22317" t="s">
        <v>93</v>
      </c>
    </row>
    <row r="22318" spans="1:8" x14ac:dyDescent="0.25">
      <c r="A22318" t="s">
        <v>600</v>
      </c>
      <c r="B22318" t="s">
        <v>10782</v>
      </c>
      <c r="C22318" t="s">
        <v>89</v>
      </c>
      <c r="D22318" t="s">
        <v>15590</v>
      </c>
      <c r="E22318" t="s">
        <v>1093</v>
      </c>
      <c r="F22318" t="s">
        <v>89</v>
      </c>
      <c r="G22318" t="s">
        <v>89</v>
      </c>
      <c r="H22318" t="s">
        <v>93</v>
      </c>
    </row>
    <row r="22319" spans="1:8" x14ac:dyDescent="0.25">
      <c r="A22319" t="s">
        <v>600</v>
      </c>
      <c r="B22319" t="s">
        <v>15593</v>
      </c>
      <c r="C22319" t="s">
        <v>89</v>
      </c>
      <c r="D22319" t="s">
        <v>5433</v>
      </c>
      <c r="E22319" t="s">
        <v>1258</v>
      </c>
      <c r="F22319" t="s">
        <v>89</v>
      </c>
      <c r="G22319" t="s">
        <v>89</v>
      </c>
      <c r="H22319" t="s">
        <v>93</v>
      </c>
    </row>
    <row r="22320" spans="1:8" x14ac:dyDescent="0.25">
      <c r="A22320" t="s">
        <v>600</v>
      </c>
      <c r="B22320" t="s">
        <v>15594</v>
      </c>
      <c r="C22320" t="s">
        <v>89</v>
      </c>
      <c r="D22320" t="s">
        <v>5433</v>
      </c>
      <c r="E22320" t="s">
        <v>1485</v>
      </c>
      <c r="F22320" t="s">
        <v>89</v>
      </c>
      <c r="G22320" t="s">
        <v>89</v>
      </c>
      <c r="H22320" t="s">
        <v>93</v>
      </c>
    </row>
    <row r="22321" spans="1:8" x14ac:dyDescent="0.25">
      <c r="A22321" t="s">
        <v>600</v>
      </c>
      <c r="B22321" t="s">
        <v>13605</v>
      </c>
      <c r="C22321" t="s">
        <v>89</v>
      </c>
      <c r="D22321" t="s">
        <v>5433</v>
      </c>
      <c r="E22321" t="s">
        <v>1258</v>
      </c>
      <c r="F22321" t="s">
        <v>89</v>
      </c>
      <c r="G22321" t="s">
        <v>89</v>
      </c>
      <c r="H22321" t="s">
        <v>93</v>
      </c>
    </row>
    <row r="22322" spans="1:8" x14ac:dyDescent="0.25">
      <c r="A22322" t="s">
        <v>600</v>
      </c>
      <c r="B22322" t="s">
        <v>3280</v>
      </c>
      <c r="C22322" t="s">
        <v>89</v>
      </c>
      <c r="D22322" t="s">
        <v>15595</v>
      </c>
      <c r="E22322" t="s">
        <v>1102</v>
      </c>
      <c r="F22322" t="s">
        <v>89</v>
      </c>
      <c r="G22322" t="s">
        <v>89</v>
      </c>
      <c r="H22322" t="s">
        <v>93</v>
      </c>
    </row>
    <row r="22323" spans="1:8" x14ac:dyDescent="0.25">
      <c r="A22323" t="s">
        <v>600</v>
      </c>
      <c r="B22323" t="s">
        <v>15596</v>
      </c>
      <c r="C22323" t="s">
        <v>89</v>
      </c>
      <c r="D22323" t="s">
        <v>15595</v>
      </c>
      <c r="E22323" t="s">
        <v>1094</v>
      </c>
      <c r="F22323" t="s">
        <v>89</v>
      </c>
      <c r="G22323" t="s">
        <v>89</v>
      </c>
      <c r="H22323" t="s">
        <v>93</v>
      </c>
    </row>
    <row r="22324" spans="1:8" x14ac:dyDescent="0.25">
      <c r="A22324" t="s">
        <v>600</v>
      </c>
      <c r="B22324" t="s">
        <v>1321</v>
      </c>
      <c r="C22324" t="s">
        <v>89</v>
      </c>
      <c r="D22324" t="s">
        <v>15597</v>
      </c>
      <c r="E22324" t="s">
        <v>1105</v>
      </c>
      <c r="F22324" t="s">
        <v>89</v>
      </c>
      <c r="G22324" t="s">
        <v>89</v>
      </c>
      <c r="H22324" t="s">
        <v>93</v>
      </c>
    </row>
    <row r="22325" spans="1:8" x14ac:dyDescent="0.25">
      <c r="A22325" t="s">
        <v>600</v>
      </c>
      <c r="B22325" t="s">
        <v>1714</v>
      </c>
      <c r="C22325" t="s">
        <v>89</v>
      </c>
      <c r="D22325" t="s">
        <v>15597</v>
      </c>
      <c r="E22325" t="s">
        <v>1093</v>
      </c>
      <c r="F22325" t="s">
        <v>89</v>
      </c>
      <c r="G22325" t="s">
        <v>89</v>
      </c>
      <c r="H22325" t="s">
        <v>93</v>
      </c>
    </row>
    <row r="22326" spans="1:8" x14ac:dyDescent="0.25">
      <c r="A22326" t="s">
        <v>600</v>
      </c>
      <c r="B22326" t="s">
        <v>1325</v>
      </c>
      <c r="C22326" t="s">
        <v>89</v>
      </c>
      <c r="D22326" t="s">
        <v>89</v>
      </c>
      <c r="E22326" t="s">
        <v>1265</v>
      </c>
      <c r="F22326" t="s">
        <v>89</v>
      </c>
      <c r="G22326" t="s">
        <v>89</v>
      </c>
      <c r="H22326" t="s">
        <v>93</v>
      </c>
    </row>
    <row r="22327" spans="1:8" x14ac:dyDescent="0.25">
      <c r="A22327" t="s">
        <v>600</v>
      </c>
      <c r="B22327" t="s">
        <v>4985</v>
      </c>
      <c r="C22327" t="s">
        <v>89</v>
      </c>
      <c r="D22327" t="s">
        <v>15598</v>
      </c>
      <c r="E22327" t="s">
        <v>1102</v>
      </c>
      <c r="F22327" t="s">
        <v>89</v>
      </c>
      <c r="G22327" t="s">
        <v>89</v>
      </c>
      <c r="H22327" t="s">
        <v>93</v>
      </c>
    </row>
    <row r="22328" spans="1:8" x14ac:dyDescent="0.25">
      <c r="A22328" t="s">
        <v>600</v>
      </c>
      <c r="B22328" t="s">
        <v>15599</v>
      </c>
      <c r="C22328" t="s">
        <v>89</v>
      </c>
      <c r="D22328" t="s">
        <v>15600</v>
      </c>
      <c r="E22328" t="s">
        <v>1153</v>
      </c>
      <c r="F22328" t="s">
        <v>89</v>
      </c>
      <c r="G22328" t="s">
        <v>89</v>
      </c>
      <c r="H22328" t="s">
        <v>93</v>
      </c>
    </row>
    <row r="22329" spans="1:8" x14ac:dyDescent="0.25">
      <c r="A22329" t="s">
        <v>600</v>
      </c>
      <c r="B22329" t="s">
        <v>12283</v>
      </c>
      <c r="C22329" t="s">
        <v>89</v>
      </c>
      <c r="D22329" t="s">
        <v>15601</v>
      </c>
      <c r="E22329" t="s">
        <v>1153</v>
      </c>
      <c r="F22329" t="s">
        <v>89</v>
      </c>
      <c r="G22329" t="s">
        <v>89</v>
      </c>
      <c r="H22329" t="s">
        <v>93</v>
      </c>
    </row>
    <row r="22330" spans="1:8" x14ac:dyDescent="0.25">
      <c r="A22330" t="s">
        <v>600</v>
      </c>
      <c r="B22330" t="s">
        <v>15602</v>
      </c>
      <c r="C22330" t="s">
        <v>89</v>
      </c>
      <c r="D22330" t="s">
        <v>15603</v>
      </c>
      <c r="E22330" t="s">
        <v>1278</v>
      </c>
      <c r="F22330" t="s">
        <v>89</v>
      </c>
      <c r="G22330" t="s">
        <v>89</v>
      </c>
      <c r="H22330" t="s">
        <v>93</v>
      </c>
    </row>
    <row r="22331" spans="1:8" x14ac:dyDescent="0.25">
      <c r="A22331" t="s">
        <v>600</v>
      </c>
      <c r="B22331" t="s">
        <v>5233</v>
      </c>
      <c r="C22331" t="s">
        <v>89</v>
      </c>
      <c r="D22331" t="s">
        <v>15604</v>
      </c>
      <c r="E22331" t="s">
        <v>1278</v>
      </c>
      <c r="F22331" t="s">
        <v>89</v>
      </c>
      <c r="G22331" t="s">
        <v>89</v>
      </c>
      <c r="H22331" t="s">
        <v>93</v>
      </c>
    </row>
    <row r="22332" spans="1:8" x14ac:dyDescent="0.25">
      <c r="A22332" t="s">
        <v>600</v>
      </c>
      <c r="B22332" t="s">
        <v>1687</v>
      </c>
      <c r="C22332" t="s">
        <v>89</v>
      </c>
      <c r="D22332" t="s">
        <v>15605</v>
      </c>
      <c r="E22332" t="s">
        <v>1105</v>
      </c>
      <c r="F22332" t="s">
        <v>89</v>
      </c>
      <c r="G22332" t="s">
        <v>89</v>
      </c>
      <c r="H22332" t="s">
        <v>93</v>
      </c>
    </row>
    <row r="22333" spans="1:8" x14ac:dyDescent="0.25">
      <c r="A22333" t="s">
        <v>600</v>
      </c>
      <c r="B22333" t="s">
        <v>4992</v>
      </c>
      <c r="C22333" t="s">
        <v>89</v>
      </c>
      <c r="D22333" t="s">
        <v>15606</v>
      </c>
      <c r="E22333" t="s">
        <v>1093</v>
      </c>
      <c r="F22333" t="s">
        <v>89</v>
      </c>
      <c r="G22333" t="s">
        <v>89</v>
      </c>
      <c r="H22333" t="s">
        <v>93</v>
      </c>
    </row>
    <row r="22334" spans="1:8" x14ac:dyDescent="0.25">
      <c r="A22334" t="s">
        <v>600</v>
      </c>
      <c r="B22334" t="s">
        <v>5706</v>
      </c>
      <c r="C22334" t="s">
        <v>89</v>
      </c>
      <c r="D22334" t="s">
        <v>15607</v>
      </c>
      <c r="E22334" t="s">
        <v>1097</v>
      </c>
      <c r="F22334" t="s">
        <v>89</v>
      </c>
      <c r="G22334" t="s">
        <v>89</v>
      </c>
      <c r="H22334" t="s">
        <v>93</v>
      </c>
    </row>
    <row r="22335" spans="1:8" x14ac:dyDescent="0.25">
      <c r="A22335" t="s">
        <v>600</v>
      </c>
      <c r="B22335" t="s">
        <v>2905</v>
      </c>
      <c r="C22335" t="s">
        <v>89</v>
      </c>
      <c r="D22335" t="s">
        <v>15608</v>
      </c>
      <c r="E22335" t="s">
        <v>1272</v>
      </c>
      <c r="F22335" t="s">
        <v>89</v>
      </c>
      <c r="G22335" t="s">
        <v>89</v>
      </c>
      <c r="H22335" t="s">
        <v>93</v>
      </c>
    </row>
    <row r="22336" spans="1:8" x14ac:dyDescent="0.25">
      <c r="A22336" t="s">
        <v>600</v>
      </c>
      <c r="B22336" t="s">
        <v>1369</v>
      </c>
      <c r="C22336" t="s">
        <v>89</v>
      </c>
      <c r="D22336" t="s">
        <v>8004</v>
      </c>
      <c r="E22336" t="s">
        <v>1272</v>
      </c>
      <c r="F22336" t="s">
        <v>89</v>
      </c>
      <c r="G22336" t="s">
        <v>89</v>
      </c>
      <c r="H22336" t="s">
        <v>93</v>
      </c>
    </row>
    <row r="22337" spans="1:8" x14ac:dyDescent="0.25">
      <c r="A22337" t="s">
        <v>600</v>
      </c>
      <c r="B22337" t="s">
        <v>15609</v>
      </c>
      <c r="C22337" t="s">
        <v>89</v>
      </c>
      <c r="D22337" t="s">
        <v>15610</v>
      </c>
      <c r="E22337" t="s">
        <v>1278</v>
      </c>
      <c r="F22337" t="s">
        <v>89</v>
      </c>
      <c r="G22337" t="s">
        <v>89</v>
      </c>
      <c r="H22337" t="s">
        <v>93</v>
      </c>
    </row>
    <row r="22338" spans="1:8" x14ac:dyDescent="0.25">
      <c r="A22338" t="s">
        <v>600</v>
      </c>
      <c r="B22338" t="s">
        <v>15611</v>
      </c>
      <c r="C22338" t="s">
        <v>89</v>
      </c>
      <c r="D22338" t="s">
        <v>15612</v>
      </c>
      <c r="E22338" t="s">
        <v>1093</v>
      </c>
      <c r="F22338" t="s">
        <v>89</v>
      </c>
      <c r="G22338" t="s">
        <v>89</v>
      </c>
      <c r="H22338" t="s">
        <v>93</v>
      </c>
    </row>
    <row r="22339" spans="1:8" x14ac:dyDescent="0.25">
      <c r="A22339" t="s">
        <v>600</v>
      </c>
      <c r="B22339" t="s">
        <v>1379</v>
      </c>
      <c r="C22339" t="s">
        <v>89</v>
      </c>
      <c r="D22339" t="s">
        <v>89</v>
      </c>
      <c r="E22339" t="s">
        <v>1100</v>
      </c>
      <c r="F22339" t="s">
        <v>89</v>
      </c>
      <c r="G22339" t="s">
        <v>89</v>
      </c>
      <c r="H22339" t="s">
        <v>93</v>
      </c>
    </row>
    <row r="22340" spans="1:8" x14ac:dyDescent="0.25">
      <c r="A22340" t="s">
        <v>600</v>
      </c>
      <c r="B22340" t="s">
        <v>2913</v>
      </c>
      <c r="C22340" t="s">
        <v>89</v>
      </c>
      <c r="D22340" t="s">
        <v>89</v>
      </c>
      <c r="E22340" t="s">
        <v>1135</v>
      </c>
      <c r="F22340" t="s">
        <v>89</v>
      </c>
      <c r="G22340" t="s">
        <v>89</v>
      </c>
      <c r="H22340" t="s">
        <v>93</v>
      </c>
    </row>
    <row r="22341" spans="1:8" x14ac:dyDescent="0.25">
      <c r="A22341" t="s">
        <v>600</v>
      </c>
      <c r="B22341" t="s">
        <v>8077</v>
      </c>
      <c r="C22341" t="s">
        <v>89</v>
      </c>
      <c r="D22341" t="s">
        <v>15613</v>
      </c>
      <c r="E22341" t="s">
        <v>1258</v>
      </c>
      <c r="F22341" t="s">
        <v>89</v>
      </c>
      <c r="G22341" t="s">
        <v>89</v>
      </c>
      <c r="H22341" t="s">
        <v>93</v>
      </c>
    </row>
    <row r="22342" spans="1:8" x14ac:dyDescent="0.25">
      <c r="A22342" t="s">
        <v>600</v>
      </c>
      <c r="B22342" t="s">
        <v>1116</v>
      </c>
      <c r="C22342" t="s">
        <v>89</v>
      </c>
      <c r="D22342" t="s">
        <v>89</v>
      </c>
      <c r="E22342" t="s">
        <v>1272</v>
      </c>
      <c r="F22342" t="s">
        <v>89</v>
      </c>
      <c r="G22342" t="s">
        <v>89</v>
      </c>
      <c r="H22342" t="s">
        <v>93</v>
      </c>
    </row>
    <row r="22343" spans="1:8" x14ac:dyDescent="0.25">
      <c r="A22343" t="s">
        <v>600</v>
      </c>
      <c r="B22343" t="s">
        <v>1382</v>
      </c>
      <c r="C22343" t="s">
        <v>89</v>
      </c>
      <c r="D22343" t="s">
        <v>89</v>
      </c>
      <c r="E22343" t="s">
        <v>1272</v>
      </c>
      <c r="F22343" t="s">
        <v>89</v>
      </c>
      <c r="G22343" t="s">
        <v>89</v>
      </c>
      <c r="H22343" t="s">
        <v>93</v>
      </c>
    </row>
    <row r="22344" spans="1:8" x14ac:dyDescent="0.25">
      <c r="A22344" t="s">
        <v>600</v>
      </c>
      <c r="B22344" t="s">
        <v>1118</v>
      </c>
      <c r="C22344" t="s">
        <v>89</v>
      </c>
      <c r="D22344" t="s">
        <v>89</v>
      </c>
      <c r="E22344" t="s">
        <v>1100</v>
      </c>
      <c r="F22344" t="s">
        <v>89</v>
      </c>
      <c r="G22344" t="s">
        <v>89</v>
      </c>
      <c r="H22344" t="s">
        <v>93</v>
      </c>
    </row>
    <row r="22345" spans="1:8" x14ac:dyDescent="0.25">
      <c r="A22345" t="s">
        <v>600</v>
      </c>
      <c r="B22345" t="s">
        <v>1649</v>
      </c>
      <c r="C22345" t="s">
        <v>89</v>
      </c>
      <c r="D22345" t="s">
        <v>89</v>
      </c>
      <c r="E22345" t="s">
        <v>1100</v>
      </c>
      <c r="F22345" t="s">
        <v>89</v>
      </c>
      <c r="G22345" t="s">
        <v>89</v>
      </c>
      <c r="H22345" t="s">
        <v>93</v>
      </c>
    </row>
    <row r="22346" spans="1:8" x14ac:dyDescent="0.25">
      <c r="A22346" t="s">
        <v>600</v>
      </c>
      <c r="B22346" t="s">
        <v>15614</v>
      </c>
      <c r="C22346" t="s">
        <v>89</v>
      </c>
      <c r="D22346" t="s">
        <v>89</v>
      </c>
      <c r="E22346" t="s">
        <v>1105</v>
      </c>
      <c r="F22346" t="s">
        <v>89</v>
      </c>
      <c r="G22346" t="s">
        <v>89</v>
      </c>
      <c r="H22346" t="s">
        <v>93</v>
      </c>
    </row>
    <row r="22347" spans="1:8" x14ac:dyDescent="0.25">
      <c r="A22347" t="s">
        <v>600</v>
      </c>
      <c r="B22347" t="s">
        <v>2258</v>
      </c>
      <c r="C22347" t="s">
        <v>89</v>
      </c>
      <c r="D22347" t="s">
        <v>89</v>
      </c>
      <c r="E22347" t="s">
        <v>1105</v>
      </c>
      <c r="F22347" t="s">
        <v>89</v>
      </c>
      <c r="G22347" t="s">
        <v>89</v>
      </c>
      <c r="H22347" t="s">
        <v>93</v>
      </c>
    </row>
    <row r="22348" spans="1:8" x14ac:dyDescent="0.25">
      <c r="A22348" t="s">
        <v>600</v>
      </c>
      <c r="B22348" t="s">
        <v>2260</v>
      </c>
      <c r="C22348" t="s">
        <v>89</v>
      </c>
      <c r="D22348" t="s">
        <v>89</v>
      </c>
      <c r="E22348" t="s">
        <v>1105</v>
      </c>
      <c r="F22348" t="s">
        <v>89</v>
      </c>
      <c r="G22348" t="s">
        <v>89</v>
      </c>
      <c r="H22348" t="s">
        <v>93</v>
      </c>
    </row>
    <row r="22349" spans="1:8" x14ac:dyDescent="0.25">
      <c r="A22349" t="s">
        <v>600</v>
      </c>
      <c r="B22349" t="s">
        <v>15615</v>
      </c>
      <c r="C22349" t="s">
        <v>89</v>
      </c>
      <c r="D22349" t="s">
        <v>89</v>
      </c>
      <c r="E22349" t="s">
        <v>1135</v>
      </c>
      <c r="F22349" t="s">
        <v>89</v>
      </c>
      <c r="G22349" t="s">
        <v>89</v>
      </c>
      <c r="H22349" t="s">
        <v>93</v>
      </c>
    </row>
    <row r="22350" spans="1:8" x14ac:dyDescent="0.25">
      <c r="A22350" t="s">
        <v>600</v>
      </c>
      <c r="B22350" t="s">
        <v>7949</v>
      </c>
      <c r="C22350" t="s">
        <v>89</v>
      </c>
      <c r="D22350" t="s">
        <v>89</v>
      </c>
      <c r="E22350" t="s">
        <v>1135</v>
      </c>
      <c r="F22350" t="s">
        <v>89</v>
      </c>
      <c r="G22350" t="s">
        <v>89</v>
      </c>
      <c r="H22350" t="s">
        <v>93</v>
      </c>
    </row>
    <row r="22351" spans="1:8" x14ac:dyDescent="0.25">
      <c r="A22351" t="s">
        <v>600</v>
      </c>
      <c r="B22351" t="s">
        <v>1122</v>
      </c>
      <c r="C22351" t="s">
        <v>89</v>
      </c>
      <c r="D22351" t="s">
        <v>89</v>
      </c>
      <c r="E22351" t="s">
        <v>1218</v>
      </c>
      <c r="F22351" t="s">
        <v>89</v>
      </c>
      <c r="G22351" t="s">
        <v>89</v>
      </c>
      <c r="H22351" t="s">
        <v>93</v>
      </c>
    </row>
    <row r="22352" spans="1:8" x14ac:dyDescent="0.25">
      <c r="A22352" t="s">
        <v>600</v>
      </c>
      <c r="B22352" t="s">
        <v>1124</v>
      </c>
      <c r="C22352" t="s">
        <v>89</v>
      </c>
      <c r="D22352" t="s">
        <v>89</v>
      </c>
      <c r="E22352" t="s">
        <v>1218</v>
      </c>
      <c r="F22352" t="s">
        <v>89</v>
      </c>
      <c r="G22352" t="s">
        <v>89</v>
      </c>
      <c r="H22352" t="s">
        <v>93</v>
      </c>
    </row>
    <row r="22353" spans="1:8" x14ac:dyDescent="0.25">
      <c r="A22353" t="s">
        <v>600</v>
      </c>
      <c r="B22353" t="s">
        <v>1125</v>
      </c>
      <c r="C22353" t="s">
        <v>89</v>
      </c>
      <c r="D22353" t="s">
        <v>89</v>
      </c>
      <c r="E22353" t="s">
        <v>1218</v>
      </c>
      <c r="F22353" t="s">
        <v>89</v>
      </c>
      <c r="G22353" t="s">
        <v>89</v>
      </c>
      <c r="H22353" t="s">
        <v>93</v>
      </c>
    </row>
    <row r="22354" spans="1:8" x14ac:dyDescent="0.25">
      <c r="A22354" t="s">
        <v>600</v>
      </c>
      <c r="B22354" t="s">
        <v>1437</v>
      </c>
      <c r="C22354" t="s">
        <v>89</v>
      </c>
      <c r="D22354" t="s">
        <v>89</v>
      </c>
      <c r="E22354" t="s">
        <v>1218</v>
      </c>
      <c r="F22354" t="s">
        <v>89</v>
      </c>
      <c r="G22354" t="s">
        <v>89</v>
      </c>
      <c r="H22354" t="s">
        <v>93</v>
      </c>
    </row>
    <row r="22355" spans="1:8" x14ac:dyDescent="0.25">
      <c r="A22355" t="s">
        <v>600</v>
      </c>
      <c r="B22355" t="s">
        <v>1200</v>
      </c>
      <c r="C22355" t="s">
        <v>89</v>
      </c>
      <c r="D22355" t="s">
        <v>89</v>
      </c>
      <c r="E22355" t="s">
        <v>1131</v>
      </c>
      <c r="F22355" t="s">
        <v>89</v>
      </c>
      <c r="G22355" t="s">
        <v>89</v>
      </c>
      <c r="H22355" t="s">
        <v>93</v>
      </c>
    </row>
    <row r="22356" spans="1:8" x14ac:dyDescent="0.25">
      <c r="A22356" t="s">
        <v>600</v>
      </c>
      <c r="B22356" t="s">
        <v>1201</v>
      </c>
      <c r="C22356" t="s">
        <v>89</v>
      </c>
      <c r="D22356" t="s">
        <v>89</v>
      </c>
      <c r="E22356" t="s">
        <v>1202</v>
      </c>
      <c r="F22356" t="s">
        <v>89</v>
      </c>
      <c r="G22356" t="s">
        <v>89</v>
      </c>
      <c r="H22356" t="s">
        <v>93</v>
      </c>
    </row>
    <row r="22357" spans="1:8" x14ac:dyDescent="0.25">
      <c r="A22357" t="s">
        <v>600</v>
      </c>
      <c r="B22357" t="s">
        <v>1130</v>
      </c>
      <c r="C22357" t="s">
        <v>89</v>
      </c>
      <c r="D22357" t="s">
        <v>89</v>
      </c>
      <c r="E22357" t="s">
        <v>1202</v>
      </c>
      <c r="F22357" t="s">
        <v>89</v>
      </c>
      <c r="G22357" t="s">
        <v>89</v>
      </c>
      <c r="H22357" t="s">
        <v>93</v>
      </c>
    </row>
    <row r="22358" spans="1:8" x14ac:dyDescent="0.25">
      <c r="A22358" t="s">
        <v>600</v>
      </c>
      <c r="B22358" t="s">
        <v>1132</v>
      </c>
      <c r="C22358" t="s">
        <v>89</v>
      </c>
      <c r="D22358" t="s">
        <v>89</v>
      </c>
      <c r="E22358" t="s">
        <v>1133</v>
      </c>
      <c r="F22358" t="s">
        <v>89</v>
      </c>
      <c r="G22358" t="s">
        <v>89</v>
      </c>
      <c r="H22358" t="s">
        <v>93</v>
      </c>
    </row>
    <row r="22359" spans="1:8" x14ac:dyDescent="0.25">
      <c r="A22359" t="s">
        <v>600</v>
      </c>
      <c r="B22359" t="s">
        <v>1268</v>
      </c>
      <c r="C22359" t="s">
        <v>89</v>
      </c>
      <c r="D22359" t="s">
        <v>89</v>
      </c>
      <c r="E22359" t="s">
        <v>1135</v>
      </c>
      <c r="F22359" t="s">
        <v>89</v>
      </c>
      <c r="G22359" t="s">
        <v>89</v>
      </c>
      <c r="H22359" t="s">
        <v>93</v>
      </c>
    </row>
    <row r="22360" spans="1:8" x14ac:dyDescent="0.25">
      <c r="A22360" t="s">
        <v>600</v>
      </c>
      <c r="B22360" t="s">
        <v>1271</v>
      </c>
      <c r="C22360" t="s">
        <v>89</v>
      </c>
      <c r="D22360" t="s">
        <v>89</v>
      </c>
      <c r="E22360" t="s">
        <v>1113</v>
      </c>
      <c r="F22360" t="s">
        <v>89</v>
      </c>
      <c r="G22360" t="s">
        <v>89</v>
      </c>
      <c r="H22360" t="s">
        <v>93</v>
      </c>
    </row>
    <row r="22361" spans="1:8" x14ac:dyDescent="0.25">
      <c r="A22361" t="s">
        <v>600</v>
      </c>
      <c r="B22361" t="s">
        <v>1138</v>
      </c>
      <c r="C22361" t="s">
        <v>89</v>
      </c>
      <c r="D22361" t="s">
        <v>89</v>
      </c>
      <c r="E22361" t="s">
        <v>1139</v>
      </c>
      <c r="F22361" t="s">
        <v>89</v>
      </c>
      <c r="G22361" t="s">
        <v>89</v>
      </c>
      <c r="H22361" t="s">
        <v>93</v>
      </c>
    </row>
    <row r="22362" spans="1:8" x14ac:dyDescent="0.25">
      <c r="A22362" t="s">
        <v>601</v>
      </c>
      <c r="B22362" t="s">
        <v>7238</v>
      </c>
      <c r="C22362" t="s">
        <v>89</v>
      </c>
      <c r="D22362" t="s">
        <v>15616</v>
      </c>
      <c r="E22362" t="s">
        <v>1238</v>
      </c>
      <c r="F22362" t="s">
        <v>89</v>
      </c>
      <c r="G22362" t="s">
        <v>89</v>
      </c>
      <c r="H22362" t="s">
        <v>93</v>
      </c>
    </row>
    <row r="22363" spans="1:8" x14ac:dyDescent="0.25">
      <c r="A22363" t="s">
        <v>601</v>
      </c>
      <c r="B22363" t="s">
        <v>7583</v>
      </c>
      <c r="C22363" t="s">
        <v>89</v>
      </c>
      <c r="D22363" t="s">
        <v>12790</v>
      </c>
      <c r="E22363" t="s">
        <v>1162</v>
      </c>
      <c r="F22363" t="s">
        <v>89</v>
      </c>
      <c r="G22363" t="s">
        <v>89</v>
      </c>
      <c r="H22363" t="s">
        <v>93</v>
      </c>
    </row>
    <row r="22364" spans="1:8" x14ac:dyDescent="0.25">
      <c r="A22364" t="s">
        <v>601</v>
      </c>
      <c r="B22364" t="s">
        <v>1140</v>
      </c>
      <c r="C22364" t="s">
        <v>89</v>
      </c>
      <c r="D22364" t="s">
        <v>15617</v>
      </c>
      <c r="E22364" t="s">
        <v>1162</v>
      </c>
      <c r="F22364" t="s">
        <v>89</v>
      </c>
      <c r="G22364" t="s">
        <v>89</v>
      </c>
      <c r="H22364" t="s">
        <v>93</v>
      </c>
    </row>
    <row r="22365" spans="1:8" x14ac:dyDescent="0.25">
      <c r="A22365" t="s">
        <v>601</v>
      </c>
      <c r="B22365" t="s">
        <v>1143</v>
      </c>
      <c r="C22365" t="s">
        <v>89</v>
      </c>
      <c r="D22365" t="s">
        <v>15618</v>
      </c>
      <c r="E22365" t="s">
        <v>1238</v>
      </c>
      <c r="F22365" t="s">
        <v>89</v>
      </c>
      <c r="G22365" t="s">
        <v>89</v>
      </c>
      <c r="H22365" t="s">
        <v>93</v>
      </c>
    </row>
    <row r="22366" spans="1:8" x14ac:dyDescent="0.25">
      <c r="A22366" t="s">
        <v>601</v>
      </c>
      <c r="B22366" t="s">
        <v>1144</v>
      </c>
      <c r="C22366" t="s">
        <v>89</v>
      </c>
      <c r="D22366" t="s">
        <v>5999</v>
      </c>
      <c r="E22366" t="s">
        <v>1278</v>
      </c>
      <c r="F22366" t="s">
        <v>89</v>
      </c>
      <c r="G22366" t="s">
        <v>89</v>
      </c>
      <c r="H22366" t="s">
        <v>93</v>
      </c>
    </row>
    <row r="22367" spans="1:8" x14ac:dyDescent="0.25">
      <c r="A22367" t="s">
        <v>601</v>
      </c>
      <c r="B22367" t="s">
        <v>1144</v>
      </c>
      <c r="C22367" t="s">
        <v>89</v>
      </c>
      <c r="D22367" t="s">
        <v>5999</v>
      </c>
      <c r="E22367" t="s">
        <v>1278</v>
      </c>
      <c r="F22367" t="s">
        <v>89</v>
      </c>
      <c r="G22367" t="s">
        <v>89</v>
      </c>
      <c r="H22367" t="s">
        <v>93</v>
      </c>
    </row>
    <row r="22368" spans="1:8" x14ac:dyDescent="0.25">
      <c r="A22368" t="s">
        <v>601</v>
      </c>
      <c r="B22368" t="s">
        <v>2785</v>
      </c>
      <c r="C22368" t="s">
        <v>89</v>
      </c>
      <c r="D22368" t="s">
        <v>15619</v>
      </c>
      <c r="E22368" t="s">
        <v>1278</v>
      </c>
      <c r="F22368" t="s">
        <v>89</v>
      </c>
      <c r="G22368" t="s">
        <v>89</v>
      </c>
      <c r="H22368" t="s">
        <v>93</v>
      </c>
    </row>
    <row r="22369" spans="1:8" x14ac:dyDescent="0.25">
      <c r="A22369" t="s">
        <v>601</v>
      </c>
      <c r="B22369" t="s">
        <v>1158</v>
      </c>
      <c r="C22369" t="s">
        <v>89</v>
      </c>
      <c r="D22369" t="s">
        <v>5134</v>
      </c>
      <c r="E22369" t="s">
        <v>1395</v>
      </c>
      <c r="F22369" t="s">
        <v>89</v>
      </c>
      <c r="G22369" t="s">
        <v>89</v>
      </c>
      <c r="H22369" t="s">
        <v>93</v>
      </c>
    </row>
    <row r="22370" spans="1:8" x14ac:dyDescent="0.25">
      <c r="A22370" t="s">
        <v>601</v>
      </c>
      <c r="B22370" t="s">
        <v>7586</v>
      </c>
      <c r="C22370" t="s">
        <v>89</v>
      </c>
      <c r="D22370" t="s">
        <v>12790</v>
      </c>
      <c r="E22370" t="s">
        <v>1278</v>
      </c>
      <c r="F22370" t="s">
        <v>89</v>
      </c>
      <c r="G22370" t="s">
        <v>89</v>
      </c>
      <c r="H22370" t="s">
        <v>93</v>
      </c>
    </row>
    <row r="22371" spans="1:8" x14ac:dyDescent="0.25">
      <c r="A22371" t="s">
        <v>601</v>
      </c>
      <c r="B22371" t="s">
        <v>15620</v>
      </c>
      <c r="C22371" t="s">
        <v>89</v>
      </c>
      <c r="D22371" t="s">
        <v>15616</v>
      </c>
      <c r="E22371" t="s">
        <v>1142</v>
      </c>
      <c r="F22371" t="s">
        <v>89</v>
      </c>
      <c r="G22371" t="s">
        <v>89</v>
      </c>
      <c r="H22371" t="s">
        <v>93</v>
      </c>
    </row>
    <row r="22372" spans="1:8" x14ac:dyDescent="0.25">
      <c r="A22372" t="s">
        <v>601</v>
      </c>
      <c r="B22372" t="s">
        <v>15621</v>
      </c>
      <c r="C22372" t="s">
        <v>89</v>
      </c>
      <c r="D22372" t="s">
        <v>15622</v>
      </c>
      <c r="E22372" t="s">
        <v>1142</v>
      </c>
      <c r="F22372" t="s">
        <v>89</v>
      </c>
      <c r="G22372" t="s">
        <v>89</v>
      </c>
      <c r="H22372" t="s">
        <v>93</v>
      </c>
    </row>
    <row r="22373" spans="1:8" x14ac:dyDescent="0.25">
      <c r="A22373" t="s">
        <v>601</v>
      </c>
      <c r="B22373" t="s">
        <v>2721</v>
      </c>
      <c r="C22373" t="s">
        <v>89</v>
      </c>
      <c r="D22373" t="s">
        <v>89</v>
      </c>
      <c r="E22373" t="s">
        <v>1135</v>
      </c>
      <c r="F22373" t="s">
        <v>89</v>
      </c>
      <c r="G22373" t="s">
        <v>89</v>
      </c>
      <c r="H22373" t="s">
        <v>93</v>
      </c>
    </row>
    <row r="22374" spans="1:8" x14ac:dyDescent="0.25">
      <c r="A22374" t="s">
        <v>601</v>
      </c>
      <c r="B22374" t="s">
        <v>1140</v>
      </c>
      <c r="C22374" t="s">
        <v>89</v>
      </c>
      <c r="D22374" t="s">
        <v>15617</v>
      </c>
      <c r="E22374" t="s">
        <v>1162</v>
      </c>
      <c r="F22374" t="s">
        <v>89</v>
      </c>
      <c r="G22374" t="s">
        <v>89</v>
      </c>
      <c r="H22374" t="s">
        <v>93</v>
      </c>
    </row>
    <row r="22375" spans="1:8" x14ac:dyDescent="0.25">
      <c r="A22375" t="s">
        <v>601</v>
      </c>
      <c r="B22375" t="s">
        <v>1143</v>
      </c>
      <c r="C22375" t="s">
        <v>89</v>
      </c>
      <c r="D22375" t="s">
        <v>15618</v>
      </c>
      <c r="E22375" t="s">
        <v>1238</v>
      </c>
      <c r="F22375" t="s">
        <v>89</v>
      </c>
      <c r="G22375" t="s">
        <v>89</v>
      </c>
      <c r="H22375" t="s">
        <v>93</v>
      </c>
    </row>
    <row r="22376" spans="1:8" x14ac:dyDescent="0.25">
      <c r="A22376" t="s">
        <v>601</v>
      </c>
      <c r="B22376" t="s">
        <v>7583</v>
      </c>
      <c r="C22376" t="s">
        <v>89</v>
      </c>
      <c r="D22376" t="s">
        <v>12790</v>
      </c>
      <c r="E22376" t="s">
        <v>1162</v>
      </c>
      <c r="F22376" t="s">
        <v>89</v>
      </c>
      <c r="G22376" t="s">
        <v>89</v>
      </c>
      <c r="H22376" t="s">
        <v>93</v>
      </c>
    </row>
    <row r="22377" spans="1:8" x14ac:dyDescent="0.25">
      <c r="A22377" t="s">
        <v>601</v>
      </c>
      <c r="B22377" t="s">
        <v>7238</v>
      </c>
      <c r="C22377" t="s">
        <v>89</v>
      </c>
      <c r="D22377" t="s">
        <v>15616</v>
      </c>
      <c r="E22377" t="s">
        <v>1238</v>
      </c>
      <c r="F22377" t="s">
        <v>89</v>
      </c>
      <c r="G22377" t="s">
        <v>89</v>
      </c>
      <c r="H22377" t="s">
        <v>93</v>
      </c>
    </row>
    <row r="22378" spans="1:8" x14ac:dyDescent="0.25">
      <c r="A22378" t="s">
        <v>601</v>
      </c>
      <c r="B22378" t="s">
        <v>1239</v>
      </c>
      <c r="C22378" t="s">
        <v>89</v>
      </c>
      <c r="D22378" t="s">
        <v>89</v>
      </c>
      <c r="E22378" t="s">
        <v>1485</v>
      </c>
      <c r="F22378" t="s">
        <v>89</v>
      </c>
      <c r="G22378" t="s">
        <v>89</v>
      </c>
      <c r="H22378" t="s">
        <v>93</v>
      </c>
    </row>
    <row r="22379" spans="1:8" x14ac:dyDescent="0.25">
      <c r="A22379" t="s">
        <v>601</v>
      </c>
      <c r="B22379" t="s">
        <v>2729</v>
      </c>
      <c r="C22379" t="s">
        <v>89</v>
      </c>
      <c r="D22379" t="s">
        <v>89</v>
      </c>
      <c r="E22379" t="s">
        <v>1233</v>
      </c>
      <c r="F22379" t="s">
        <v>89</v>
      </c>
      <c r="G22379" t="s">
        <v>89</v>
      </c>
      <c r="H22379" t="s">
        <v>93</v>
      </c>
    </row>
    <row r="22380" spans="1:8" x14ac:dyDescent="0.25">
      <c r="A22380" t="s">
        <v>601</v>
      </c>
      <c r="B22380" t="s">
        <v>1198</v>
      </c>
      <c r="C22380" t="s">
        <v>89</v>
      </c>
      <c r="D22380" t="s">
        <v>89</v>
      </c>
      <c r="E22380" t="s">
        <v>1218</v>
      </c>
      <c r="F22380" t="s">
        <v>89</v>
      </c>
      <c r="G22380" t="s">
        <v>89</v>
      </c>
      <c r="H22380" t="s">
        <v>93</v>
      </c>
    </row>
    <row r="22381" spans="1:8" x14ac:dyDescent="0.25">
      <c r="A22381" t="s">
        <v>601</v>
      </c>
      <c r="B22381" t="s">
        <v>1413</v>
      </c>
      <c r="C22381" t="s">
        <v>89</v>
      </c>
      <c r="D22381" t="s">
        <v>15623</v>
      </c>
      <c r="E22381" t="s">
        <v>1131</v>
      </c>
      <c r="F22381" t="s">
        <v>89</v>
      </c>
      <c r="G22381" t="s">
        <v>89</v>
      </c>
      <c r="H22381" t="s">
        <v>93</v>
      </c>
    </row>
    <row r="22382" spans="1:8" x14ac:dyDescent="0.25">
      <c r="A22382" t="s">
        <v>601</v>
      </c>
      <c r="B22382" t="s">
        <v>1726</v>
      </c>
      <c r="C22382" t="s">
        <v>89</v>
      </c>
      <c r="D22382" t="s">
        <v>89</v>
      </c>
      <c r="E22382" t="s">
        <v>1218</v>
      </c>
      <c r="F22382" t="s">
        <v>89</v>
      </c>
      <c r="G22382" t="s">
        <v>89</v>
      </c>
      <c r="H22382" t="s">
        <v>93</v>
      </c>
    </row>
    <row r="22383" spans="1:8" x14ac:dyDescent="0.25">
      <c r="A22383" t="s">
        <v>601</v>
      </c>
      <c r="B22383" t="s">
        <v>1266</v>
      </c>
      <c r="C22383" t="s">
        <v>89</v>
      </c>
      <c r="D22383" t="s">
        <v>89</v>
      </c>
      <c r="E22383" t="s">
        <v>1131</v>
      </c>
      <c r="F22383" t="s">
        <v>89</v>
      </c>
      <c r="G22383" t="s">
        <v>89</v>
      </c>
      <c r="H22383" t="s">
        <v>93</v>
      </c>
    </row>
    <row r="22384" spans="1:8" x14ac:dyDescent="0.25">
      <c r="A22384" t="s">
        <v>601</v>
      </c>
      <c r="B22384" t="s">
        <v>1200</v>
      </c>
      <c r="C22384" t="s">
        <v>89</v>
      </c>
      <c r="D22384" t="s">
        <v>89</v>
      </c>
      <c r="E22384" t="s">
        <v>1131</v>
      </c>
      <c r="F22384" t="s">
        <v>89</v>
      </c>
      <c r="G22384" t="s">
        <v>89</v>
      </c>
      <c r="H22384" t="s">
        <v>93</v>
      </c>
    </row>
    <row r="22385" spans="1:8" x14ac:dyDescent="0.25">
      <c r="A22385" t="s">
        <v>601</v>
      </c>
      <c r="B22385" t="s">
        <v>1132</v>
      </c>
      <c r="C22385" t="s">
        <v>89</v>
      </c>
      <c r="D22385" t="s">
        <v>89</v>
      </c>
      <c r="E22385" t="s">
        <v>1133</v>
      </c>
      <c r="F22385" t="s">
        <v>89</v>
      </c>
      <c r="G22385" t="s">
        <v>89</v>
      </c>
      <c r="H22385" t="s">
        <v>93</v>
      </c>
    </row>
    <row r="22386" spans="1:8" x14ac:dyDescent="0.25">
      <c r="A22386" t="s">
        <v>601</v>
      </c>
      <c r="B22386" t="s">
        <v>1232</v>
      </c>
      <c r="C22386" t="s">
        <v>89</v>
      </c>
      <c r="D22386" t="s">
        <v>89</v>
      </c>
      <c r="E22386" t="s">
        <v>1335</v>
      </c>
      <c r="F22386" t="s">
        <v>89</v>
      </c>
      <c r="G22386" t="s">
        <v>89</v>
      </c>
      <c r="H22386" t="s">
        <v>93</v>
      </c>
    </row>
    <row r="22387" spans="1:8" x14ac:dyDescent="0.25">
      <c r="A22387" t="s">
        <v>601</v>
      </c>
      <c r="B22387" t="s">
        <v>3262</v>
      </c>
      <c r="C22387" t="s">
        <v>89</v>
      </c>
      <c r="D22387" t="s">
        <v>89</v>
      </c>
      <c r="E22387" t="s">
        <v>1131</v>
      </c>
      <c r="F22387" t="s">
        <v>89</v>
      </c>
      <c r="G22387" t="s">
        <v>89</v>
      </c>
      <c r="H22387" t="s">
        <v>93</v>
      </c>
    </row>
    <row r="22388" spans="1:8" x14ac:dyDescent="0.25">
      <c r="A22388" t="s">
        <v>601</v>
      </c>
      <c r="B22388" t="s">
        <v>4817</v>
      </c>
      <c r="C22388" t="s">
        <v>89</v>
      </c>
      <c r="D22388" t="s">
        <v>89</v>
      </c>
      <c r="E22388" t="s">
        <v>1135</v>
      </c>
      <c r="F22388" t="s">
        <v>89</v>
      </c>
      <c r="G22388" t="s">
        <v>89</v>
      </c>
      <c r="H22388" t="s">
        <v>93</v>
      </c>
    </row>
    <row r="22389" spans="1:8" x14ac:dyDescent="0.25">
      <c r="A22389" t="s">
        <v>601</v>
      </c>
      <c r="B22389" t="s">
        <v>2853</v>
      </c>
      <c r="C22389" t="s">
        <v>89</v>
      </c>
      <c r="D22389" t="s">
        <v>89</v>
      </c>
      <c r="E22389" t="s">
        <v>1272</v>
      </c>
      <c r="F22389" t="s">
        <v>89</v>
      </c>
      <c r="G22389" t="s">
        <v>89</v>
      </c>
      <c r="H22389" t="s">
        <v>93</v>
      </c>
    </row>
    <row r="22390" spans="1:8" x14ac:dyDescent="0.25">
      <c r="A22390" t="s">
        <v>601</v>
      </c>
      <c r="B22390" t="s">
        <v>2771</v>
      </c>
      <c r="C22390" t="s">
        <v>89</v>
      </c>
      <c r="D22390" t="s">
        <v>89</v>
      </c>
      <c r="E22390" t="s">
        <v>1272</v>
      </c>
      <c r="F22390" t="s">
        <v>89</v>
      </c>
      <c r="G22390" t="s">
        <v>89</v>
      </c>
      <c r="H22390" t="s">
        <v>93</v>
      </c>
    </row>
    <row r="22391" spans="1:8" x14ac:dyDescent="0.25">
      <c r="A22391" t="s">
        <v>601</v>
      </c>
      <c r="B22391" t="s">
        <v>1138</v>
      </c>
      <c r="C22391" t="s">
        <v>89</v>
      </c>
      <c r="D22391" t="s">
        <v>89</v>
      </c>
      <c r="E22391" t="s">
        <v>1139</v>
      </c>
      <c r="F22391" t="s">
        <v>89</v>
      </c>
      <c r="G22391" t="s">
        <v>89</v>
      </c>
      <c r="H22391" t="s">
        <v>93</v>
      </c>
    </row>
    <row r="22392" spans="1:8" x14ac:dyDescent="0.25">
      <c r="A22392" t="s">
        <v>602</v>
      </c>
      <c r="B22392" t="s">
        <v>1312</v>
      </c>
      <c r="C22392" t="s">
        <v>89</v>
      </c>
      <c r="D22392" t="s">
        <v>15624</v>
      </c>
      <c r="E22392" t="s">
        <v>1258</v>
      </c>
      <c r="F22392" t="s">
        <v>89</v>
      </c>
      <c r="G22392" t="s">
        <v>89</v>
      </c>
      <c r="H22392" t="s">
        <v>93</v>
      </c>
    </row>
    <row r="22393" spans="1:8" x14ac:dyDescent="0.25">
      <c r="A22393" t="s">
        <v>602</v>
      </c>
      <c r="B22393" t="s">
        <v>3166</v>
      </c>
      <c r="C22393" t="s">
        <v>89</v>
      </c>
      <c r="D22393" t="s">
        <v>1330</v>
      </c>
      <c r="E22393" t="s">
        <v>1093</v>
      </c>
      <c r="F22393" t="s">
        <v>89</v>
      </c>
      <c r="G22393" t="s">
        <v>89</v>
      </c>
      <c r="H22393" t="s">
        <v>93</v>
      </c>
    </row>
    <row r="22394" spans="1:8" x14ac:dyDescent="0.25">
      <c r="A22394" t="s">
        <v>602</v>
      </c>
      <c r="B22394" t="s">
        <v>15625</v>
      </c>
      <c r="C22394" t="s">
        <v>89</v>
      </c>
      <c r="D22394" t="s">
        <v>15626</v>
      </c>
      <c r="E22394" t="s">
        <v>1754</v>
      </c>
      <c r="F22394" t="s">
        <v>89</v>
      </c>
      <c r="G22394" t="s">
        <v>89</v>
      </c>
      <c r="H22394" t="s">
        <v>93</v>
      </c>
    </row>
    <row r="22395" spans="1:8" x14ac:dyDescent="0.25">
      <c r="A22395" t="s">
        <v>602</v>
      </c>
      <c r="B22395" t="s">
        <v>1314</v>
      </c>
      <c r="C22395" t="s">
        <v>89</v>
      </c>
      <c r="D22395" t="s">
        <v>15624</v>
      </c>
      <c r="E22395" t="s">
        <v>1258</v>
      </c>
      <c r="F22395" t="s">
        <v>89</v>
      </c>
      <c r="G22395" t="s">
        <v>89</v>
      </c>
      <c r="H22395" t="s">
        <v>93</v>
      </c>
    </row>
    <row r="22396" spans="1:8" x14ac:dyDescent="0.25">
      <c r="A22396" t="s">
        <v>602</v>
      </c>
      <c r="B22396" t="s">
        <v>3083</v>
      </c>
      <c r="C22396" t="s">
        <v>89</v>
      </c>
      <c r="D22396" t="s">
        <v>3084</v>
      </c>
      <c r="E22396" t="s">
        <v>3406</v>
      </c>
      <c r="F22396" t="s">
        <v>89</v>
      </c>
      <c r="G22396" t="s">
        <v>89</v>
      </c>
      <c r="H22396" t="s">
        <v>93</v>
      </c>
    </row>
    <row r="22397" spans="1:8" x14ac:dyDescent="0.25">
      <c r="A22397" t="s">
        <v>602</v>
      </c>
      <c r="B22397" t="s">
        <v>3083</v>
      </c>
      <c r="C22397" t="s">
        <v>89</v>
      </c>
      <c r="D22397" t="s">
        <v>3084</v>
      </c>
      <c r="E22397" t="s">
        <v>3406</v>
      </c>
      <c r="F22397" t="s">
        <v>89</v>
      </c>
      <c r="G22397" t="s">
        <v>89</v>
      </c>
      <c r="H22397" t="s">
        <v>93</v>
      </c>
    </row>
    <row r="22398" spans="1:8" x14ac:dyDescent="0.25">
      <c r="A22398" t="s">
        <v>602</v>
      </c>
      <c r="B22398" t="s">
        <v>15627</v>
      </c>
      <c r="C22398" t="s">
        <v>89</v>
      </c>
      <c r="D22398" t="s">
        <v>15628</v>
      </c>
      <c r="E22398" t="s">
        <v>2872</v>
      </c>
      <c r="F22398" t="s">
        <v>89</v>
      </c>
      <c r="G22398" t="s">
        <v>89</v>
      </c>
      <c r="H22398" t="s">
        <v>93</v>
      </c>
    </row>
    <row r="22399" spans="1:8" x14ac:dyDescent="0.25">
      <c r="A22399" t="s">
        <v>602</v>
      </c>
      <c r="B22399" t="s">
        <v>15629</v>
      </c>
      <c r="C22399" t="s">
        <v>89</v>
      </c>
      <c r="D22399" t="s">
        <v>15630</v>
      </c>
      <c r="E22399" t="s">
        <v>2872</v>
      </c>
      <c r="F22399" t="s">
        <v>89</v>
      </c>
      <c r="G22399" t="s">
        <v>89</v>
      </c>
      <c r="H22399" t="s">
        <v>93</v>
      </c>
    </row>
    <row r="22400" spans="1:8" x14ac:dyDescent="0.25">
      <c r="A22400" t="s">
        <v>602</v>
      </c>
      <c r="B22400" t="s">
        <v>15631</v>
      </c>
      <c r="C22400" t="s">
        <v>89</v>
      </c>
      <c r="D22400" t="s">
        <v>15632</v>
      </c>
      <c r="E22400" t="s">
        <v>1934</v>
      </c>
      <c r="F22400" t="s">
        <v>89</v>
      </c>
      <c r="G22400" t="s">
        <v>89</v>
      </c>
      <c r="H22400" t="s">
        <v>93</v>
      </c>
    </row>
    <row r="22401" spans="1:8" x14ac:dyDescent="0.25">
      <c r="A22401" t="s">
        <v>602</v>
      </c>
      <c r="B22401" t="s">
        <v>15625</v>
      </c>
      <c r="C22401" t="s">
        <v>89</v>
      </c>
      <c r="D22401" t="s">
        <v>15626</v>
      </c>
      <c r="E22401" t="s">
        <v>1754</v>
      </c>
      <c r="F22401" t="s">
        <v>89</v>
      </c>
      <c r="G22401" t="s">
        <v>89</v>
      </c>
      <c r="H22401" t="s">
        <v>93</v>
      </c>
    </row>
    <row r="22402" spans="1:8" x14ac:dyDescent="0.25">
      <c r="A22402" t="s">
        <v>602</v>
      </c>
      <c r="B22402" t="s">
        <v>1314</v>
      </c>
      <c r="C22402" t="s">
        <v>89</v>
      </c>
      <c r="D22402" t="s">
        <v>15624</v>
      </c>
      <c r="E22402" t="s">
        <v>1258</v>
      </c>
      <c r="F22402" t="s">
        <v>89</v>
      </c>
      <c r="G22402" t="s">
        <v>89</v>
      </c>
      <c r="H22402" t="s">
        <v>93</v>
      </c>
    </row>
    <row r="22403" spans="1:8" x14ac:dyDescent="0.25">
      <c r="A22403" t="s">
        <v>602</v>
      </c>
      <c r="B22403" t="s">
        <v>1171</v>
      </c>
      <c r="C22403" t="s">
        <v>89</v>
      </c>
      <c r="D22403" t="s">
        <v>15624</v>
      </c>
      <c r="E22403" t="s">
        <v>1258</v>
      </c>
      <c r="F22403" t="s">
        <v>89</v>
      </c>
      <c r="G22403" t="s">
        <v>89</v>
      </c>
      <c r="H22403" t="s">
        <v>93</v>
      </c>
    </row>
    <row r="22404" spans="1:8" x14ac:dyDescent="0.25">
      <c r="A22404" t="s">
        <v>602</v>
      </c>
      <c r="B22404" t="s">
        <v>1312</v>
      </c>
      <c r="C22404" t="s">
        <v>89</v>
      </c>
      <c r="D22404" t="s">
        <v>15624</v>
      </c>
      <c r="E22404" t="s">
        <v>1258</v>
      </c>
      <c r="F22404" t="s">
        <v>89</v>
      </c>
      <c r="G22404" t="s">
        <v>89</v>
      </c>
      <c r="H22404" t="s">
        <v>93</v>
      </c>
    </row>
    <row r="22405" spans="1:8" x14ac:dyDescent="0.25">
      <c r="A22405" t="s">
        <v>602</v>
      </c>
      <c r="B22405" t="s">
        <v>3105</v>
      </c>
      <c r="C22405" t="s">
        <v>89</v>
      </c>
      <c r="D22405" t="s">
        <v>15624</v>
      </c>
      <c r="E22405" t="s">
        <v>1582</v>
      </c>
      <c r="F22405" t="s">
        <v>89</v>
      </c>
      <c r="G22405" t="s">
        <v>89</v>
      </c>
      <c r="H22405" t="s">
        <v>93</v>
      </c>
    </row>
    <row r="22406" spans="1:8" x14ac:dyDescent="0.25">
      <c r="A22406" t="s">
        <v>602</v>
      </c>
      <c r="B22406" t="s">
        <v>6810</v>
      </c>
      <c r="C22406" t="s">
        <v>89</v>
      </c>
      <c r="D22406" t="s">
        <v>15624</v>
      </c>
      <c r="E22406" t="s">
        <v>1121</v>
      </c>
      <c r="F22406" t="s">
        <v>89</v>
      </c>
      <c r="G22406" t="s">
        <v>89</v>
      </c>
      <c r="H22406" t="s">
        <v>93</v>
      </c>
    </row>
    <row r="22407" spans="1:8" x14ac:dyDescent="0.25">
      <c r="A22407" t="s">
        <v>602</v>
      </c>
      <c r="B22407" t="s">
        <v>15633</v>
      </c>
      <c r="C22407" t="s">
        <v>89</v>
      </c>
      <c r="D22407" t="s">
        <v>15634</v>
      </c>
      <c r="E22407" t="s">
        <v>1298</v>
      </c>
      <c r="F22407" t="s">
        <v>89</v>
      </c>
      <c r="G22407" t="s">
        <v>89</v>
      </c>
      <c r="H22407" t="s">
        <v>93</v>
      </c>
    </row>
    <row r="22408" spans="1:8" x14ac:dyDescent="0.25">
      <c r="A22408" t="s">
        <v>602</v>
      </c>
      <c r="B22408" t="s">
        <v>1404</v>
      </c>
      <c r="C22408" t="s">
        <v>89</v>
      </c>
      <c r="D22408" t="s">
        <v>15624</v>
      </c>
      <c r="E22408" t="s">
        <v>1258</v>
      </c>
      <c r="F22408" t="s">
        <v>89</v>
      </c>
      <c r="G22408" t="s">
        <v>89</v>
      </c>
      <c r="H22408" t="s">
        <v>93</v>
      </c>
    </row>
    <row r="22409" spans="1:8" x14ac:dyDescent="0.25">
      <c r="A22409" t="s">
        <v>602</v>
      </c>
      <c r="B22409" t="s">
        <v>1403</v>
      </c>
      <c r="C22409" t="s">
        <v>89</v>
      </c>
      <c r="D22409" t="s">
        <v>15624</v>
      </c>
      <c r="E22409" t="s">
        <v>1102</v>
      </c>
      <c r="F22409" t="s">
        <v>89</v>
      </c>
      <c r="G22409" t="s">
        <v>89</v>
      </c>
      <c r="H22409" t="s">
        <v>93</v>
      </c>
    </row>
    <row r="22410" spans="1:8" x14ac:dyDescent="0.25">
      <c r="A22410" t="s">
        <v>602</v>
      </c>
      <c r="B22410" t="s">
        <v>3102</v>
      </c>
      <c r="C22410" t="s">
        <v>89</v>
      </c>
      <c r="D22410" t="s">
        <v>15624</v>
      </c>
      <c r="E22410" t="s">
        <v>1569</v>
      </c>
      <c r="F22410" t="s">
        <v>89</v>
      </c>
      <c r="G22410" t="s">
        <v>89</v>
      </c>
      <c r="H22410" t="s">
        <v>93</v>
      </c>
    </row>
    <row r="22411" spans="1:8" x14ac:dyDescent="0.25">
      <c r="A22411" t="s">
        <v>602</v>
      </c>
      <c r="B22411" t="s">
        <v>1173</v>
      </c>
      <c r="C22411" t="s">
        <v>89</v>
      </c>
      <c r="D22411" t="s">
        <v>15624</v>
      </c>
      <c r="E22411" t="s">
        <v>1102</v>
      </c>
      <c r="F22411" t="s">
        <v>89</v>
      </c>
      <c r="G22411" t="s">
        <v>89</v>
      </c>
      <c r="H22411" t="s">
        <v>93</v>
      </c>
    </row>
    <row r="22412" spans="1:8" x14ac:dyDescent="0.25">
      <c r="A22412" t="s">
        <v>602</v>
      </c>
      <c r="B22412" t="s">
        <v>15635</v>
      </c>
      <c r="C22412" t="s">
        <v>89</v>
      </c>
      <c r="D22412" t="s">
        <v>15624</v>
      </c>
      <c r="E22412" t="s">
        <v>1582</v>
      </c>
      <c r="F22412" t="s">
        <v>89</v>
      </c>
      <c r="G22412" t="s">
        <v>89</v>
      </c>
      <c r="H22412" t="s">
        <v>93</v>
      </c>
    </row>
    <row r="22413" spans="1:8" x14ac:dyDescent="0.25">
      <c r="A22413" t="s">
        <v>602</v>
      </c>
      <c r="B22413" t="s">
        <v>10195</v>
      </c>
      <c r="C22413" t="s">
        <v>89</v>
      </c>
      <c r="D22413" t="s">
        <v>15636</v>
      </c>
      <c r="E22413" t="s">
        <v>1298</v>
      </c>
      <c r="F22413" t="s">
        <v>89</v>
      </c>
      <c r="G22413" t="s">
        <v>89</v>
      </c>
      <c r="H22413" t="s">
        <v>93</v>
      </c>
    </row>
    <row r="22414" spans="1:8" x14ac:dyDescent="0.25">
      <c r="A22414" t="s">
        <v>602</v>
      </c>
      <c r="B22414" t="s">
        <v>3728</v>
      </c>
      <c r="C22414" t="s">
        <v>89</v>
      </c>
      <c r="D22414" t="s">
        <v>15637</v>
      </c>
      <c r="E22414" t="s">
        <v>1873</v>
      </c>
      <c r="F22414" t="s">
        <v>89</v>
      </c>
      <c r="G22414" t="s">
        <v>89</v>
      </c>
      <c r="H22414" t="s">
        <v>93</v>
      </c>
    </row>
    <row r="22415" spans="1:8" x14ac:dyDescent="0.25">
      <c r="A22415" t="s">
        <v>602</v>
      </c>
      <c r="B22415" t="s">
        <v>15638</v>
      </c>
      <c r="C22415" t="s">
        <v>89</v>
      </c>
      <c r="D22415" t="s">
        <v>1330</v>
      </c>
      <c r="E22415" t="s">
        <v>1166</v>
      </c>
      <c r="F22415" t="s">
        <v>89</v>
      </c>
      <c r="G22415" t="s">
        <v>89</v>
      </c>
      <c r="H22415" t="s">
        <v>93</v>
      </c>
    </row>
    <row r="22416" spans="1:8" x14ac:dyDescent="0.25">
      <c r="A22416" t="s">
        <v>602</v>
      </c>
      <c r="B22416" t="s">
        <v>2399</v>
      </c>
      <c r="C22416" t="s">
        <v>89</v>
      </c>
      <c r="D22416" t="s">
        <v>15639</v>
      </c>
      <c r="E22416" t="s">
        <v>1258</v>
      </c>
      <c r="F22416" t="s">
        <v>89</v>
      </c>
      <c r="G22416" t="s">
        <v>89</v>
      </c>
      <c r="H22416" t="s">
        <v>93</v>
      </c>
    </row>
    <row r="22417" spans="1:8" x14ac:dyDescent="0.25">
      <c r="A22417" t="s">
        <v>602</v>
      </c>
      <c r="B22417" t="s">
        <v>15640</v>
      </c>
      <c r="C22417" t="s">
        <v>89</v>
      </c>
      <c r="D22417" t="s">
        <v>15636</v>
      </c>
      <c r="E22417" t="s">
        <v>1258</v>
      </c>
      <c r="F22417" t="s">
        <v>89</v>
      </c>
      <c r="G22417" t="s">
        <v>89</v>
      </c>
      <c r="H22417" t="s">
        <v>93</v>
      </c>
    </row>
    <row r="22418" spans="1:8" x14ac:dyDescent="0.25">
      <c r="A22418" t="s">
        <v>602</v>
      </c>
      <c r="B22418" t="s">
        <v>2249</v>
      </c>
      <c r="C22418" t="s">
        <v>89</v>
      </c>
      <c r="D22418" t="s">
        <v>1330</v>
      </c>
      <c r="E22418" t="s">
        <v>1121</v>
      </c>
      <c r="F22418" t="s">
        <v>89</v>
      </c>
      <c r="G22418" t="s">
        <v>89</v>
      </c>
      <c r="H22418" t="s">
        <v>93</v>
      </c>
    </row>
    <row r="22419" spans="1:8" x14ac:dyDescent="0.25">
      <c r="A22419" t="s">
        <v>602</v>
      </c>
      <c r="B22419" t="s">
        <v>2140</v>
      </c>
      <c r="C22419" t="s">
        <v>89</v>
      </c>
      <c r="D22419" t="s">
        <v>1330</v>
      </c>
      <c r="E22419" t="s">
        <v>1148</v>
      </c>
      <c r="F22419" t="s">
        <v>89</v>
      </c>
      <c r="G22419" t="s">
        <v>89</v>
      </c>
      <c r="H22419" t="s">
        <v>93</v>
      </c>
    </row>
    <row r="22420" spans="1:8" x14ac:dyDescent="0.25">
      <c r="A22420" t="s">
        <v>602</v>
      </c>
      <c r="B22420" t="s">
        <v>15641</v>
      </c>
      <c r="C22420" t="s">
        <v>89</v>
      </c>
      <c r="D22420" t="s">
        <v>15624</v>
      </c>
      <c r="E22420" t="s">
        <v>1102</v>
      </c>
      <c r="F22420" t="s">
        <v>89</v>
      </c>
      <c r="G22420" t="s">
        <v>89</v>
      </c>
      <c r="H22420" t="s">
        <v>93</v>
      </c>
    </row>
    <row r="22421" spans="1:8" x14ac:dyDescent="0.25">
      <c r="A22421" t="s">
        <v>602</v>
      </c>
      <c r="B22421" t="s">
        <v>15642</v>
      </c>
      <c r="C22421" t="s">
        <v>89</v>
      </c>
      <c r="D22421" t="s">
        <v>15643</v>
      </c>
      <c r="E22421" t="s">
        <v>1258</v>
      </c>
      <c r="F22421" t="s">
        <v>89</v>
      </c>
      <c r="G22421" t="s">
        <v>89</v>
      </c>
      <c r="H22421" t="s">
        <v>93</v>
      </c>
    </row>
    <row r="22422" spans="1:8" x14ac:dyDescent="0.25">
      <c r="A22422" t="s">
        <v>602</v>
      </c>
      <c r="B22422" t="s">
        <v>15644</v>
      </c>
      <c r="C22422" t="s">
        <v>89</v>
      </c>
      <c r="D22422" t="s">
        <v>1330</v>
      </c>
      <c r="E22422" t="s">
        <v>1121</v>
      </c>
      <c r="F22422" t="s">
        <v>89</v>
      </c>
      <c r="G22422" t="s">
        <v>89</v>
      </c>
      <c r="H22422" t="s">
        <v>93</v>
      </c>
    </row>
    <row r="22423" spans="1:8" x14ac:dyDescent="0.25">
      <c r="A22423" t="s">
        <v>602</v>
      </c>
      <c r="B22423" t="s">
        <v>1775</v>
      </c>
      <c r="C22423" t="s">
        <v>89</v>
      </c>
      <c r="D22423" t="s">
        <v>15645</v>
      </c>
      <c r="E22423" t="s">
        <v>1166</v>
      </c>
      <c r="F22423" t="s">
        <v>89</v>
      </c>
      <c r="G22423" t="s">
        <v>89</v>
      </c>
      <c r="H22423" t="s">
        <v>93</v>
      </c>
    </row>
    <row r="22424" spans="1:8" x14ac:dyDescent="0.25">
      <c r="A22424" t="s">
        <v>602</v>
      </c>
      <c r="B22424" t="s">
        <v>15646</v>
      </c>
      <c r="C22424" t="s">
        <v>89</v>
      </c>
      <c r="D22424" t="s">
        <v>1330</v>
      </c>
      <c r="E22424" t="s">
        <v>1121</v>
      </c>
      <c r="F22424" t="s">
        <v>89</v>
      </c>
      <c r="G22424" t="s">
        <v>89</v>
      </c>
      <c r="H22424" t="s">
        <v>93</v>
      </c>
    </row>
    <row r="22425" spans="1:8" x14ac:dyDescent="0.25">
      <c r="A22425" t="s">
        <v>602</v>
      </c>
      <c r="B22425" t="s">
        <v>15647</v>
      </c>
      <c r="C22425" t="s">
        <v>89</v>
      </c>
      <c r="D22425" t="s">
        <v>15636</v>
      </c>
      <c r="E22425" t="s">
        <v>1121</v>
      </c>
      <c r="F22425" t="s">
        <v>89</v>
      </c>
      <c r="G22425" t="s">
        <v>89</v>
      </c>
      <c r="H22425" t="s">
        <v>93</v>
      </c>
    </row>
    <row r="22426" spans="1:8" x14ac:dyDescent="0.25">
      <c r="A22426" t="s">
        <v>602</v>
      </c>
      <c r="B22426" t="s">
        <v>3132</v>
      </c>
      <c r="C22426" t="s">
        <v>89</v>
      </c>
      <c r="D22426" t="s">
        <v>15648</v>
      </c>
      <c r="E22426" t="s">
        <v>1615</v>
      </c>
      <c r="F22426" t="s">
        <v>89</v>
      </c>
      <c r="G22426" t="s">
        <v>89</v>
      </c>
      <c r="H22426" t="s">
        <v>93</v>
      </c>
    </row>
    <row r="22427" spans="1:8" x14ac:dyDescent="0.25">
      <c r="A22427" t="s">
        <v>602</v>
      </c>
      <c r="B22427" t="s">
        <v>1618</v>
      </c>
      <c r="C22427" t="s">
        <v>89</v>
      </c>
      <c r="D22427" t="s">
        <v>15649</v>
      </c>
      <c r="E22427" t="s">
        <v>1569</v>
      </c>
      <c r="F22427" t="s">
        <v>89</v>
      </c>
      <c r="G22427" t="s">
        <v>89</v>
      </c>
      <c r="H22427" t="s">
        <v>93</v>
      </c>
    </row>
    <row r="22428" spans="1:8" x14ac:dyDescent="0.25">
      <c r="A22428" t="s">
        <v>602</v>
      </c>
      <c r="B22428" t="s">
        <v>15650</v>
      </c>
      <c r="C22428" t="s">
        <v>89</v>
      </c>
      <c r="D22428" t="s">
        <v>15648</v>
      </c>
      <c r="E22428" t="s">
        <v>1121</v>
      </c>
      <c r="F22428" t="s">
        <v>89</v>
      </c>
      <c r="G22428" t="s">
        <v>89</v>
      </c>
      <c r="H22428" t="s">
        <v>93</v>
      </c>
    </row>
    <row r="22429" spans="1:8" x14ac:dyDescent="0.25">
      <c r="A22429" t="s">
        <v>602</v>
      </c>
      <c r="B22429" t="s">
        <v>15651</v>
      </c>
      <c r="C22429" t="s">
        <v>89</v>
      </c>
      <c r="D22429" t="s">
        <v>89</v>
      </c>
      <c r="E22429" t="s">
        <v>1121</v>
      </c>
      <c r="F22429" t="s">
        <v>89</v>
      </c>
      <c r="G22429" t="s">
        <v>89</v>
      </c>
      <c r="H22429" t="s">
        <v>93</v>
      </c>
    </row>
    <row r="22430" spans="1:8" x14ac:dyDescent="0.25">
      <c r="A22430" t="s">
        <v>602</v>
      </c>
      <c r="B22430" t="s">
        <v>15652</v>
      </c>
      <c r="C22430" t="s">
        <v>89</v>
      </c>
      <c r="D22430" t="s">
        <v>89</v>
      </c>
      <c r="E22430" t="s">
        <v>1258</v>
      </c>
      <c r="F22430" t="s">
        <v>89</v>
      </c>
      <c r="G22430" t="s">
        <v>89</v>
      </c>
      <c r="H22430" t="s">
        <v>93</v>
      </c>
    </row>
    <row r="22431" spans="1:8" x14ac:dyDescent="0.25">
      <c r="A22431" t="s">
        <v>602</v>
      </c>
      <c r="B22431" t="s">
        <v>3173</v>
      </c>
      <c r="C22431" t="s">
        <v>89</v>
      </c>
      <c r="D22431" t="s">
        <v>15653</v>
      </c>
      <c r="E22431" t="s">
        <v>1093</v>
      </c>
      <c r="F22431" t="s">
        <v>89</v>
      </c>
      <c r="G22431" t="s">
        <v>89</v>
      </c>
      <c r="H22431" t="s">
        <v>93</v>
      </c>
    </row>
    <row r="22432" spans="1:8" x14ac:dyDescent="0.25">
      <c r="A22432" t="s">
        <v>602</v>
      </c>
      <c r="B22432" t="s">
        <v>15654</v>
      </c>
      <c r="C22432" t="s">
        <v>89</v>
      </c>
      <c r="D22432" t="s">
        <v>1330</v>
      </c>
      <c r="E22432" t="s">
        <v>1148</v>
      </c>
      <c r="F22432" t="s">
        <v>89</v>
      </c>
      <c r="G22432" t="s">
        <v>89</v>
      </c>
      <c r="H22432" t="s">
        <v>93</v>
      </c>
    </row>
    <row r="22433" spans="1:8" x14ac:dyDescent="0.25">
      <c r="A22433" t="s">
        <v>602</v>
      </c>
      <c r="B22433" t="s">
        <v>15655</v>
      </c>
      <c r="C22433" t="s">
        <v>89</v>
      </c>
      <c r="D22433" t="s">
        <v>89</v>
      </c>
      <c r="E22433" t="s">
        <v>1233</v>
      </c>
      <c r="F22433" t="s">
        <v>89</v>
      </c>
      <c r="G22433" t="s">
        <v>89</v>
      </c>
      <c r="H22433" t="s">
        <v>93</v>
      </c>
    </row>
    <row r="22434" spans="1:8" x14ac:dyDescent="0.25">
      <c r="A22434" t="s">
        <v>602</v>
      </c>
      <c r="B22434" t="s">
        <v>15656</v>
      </c>
      <c r="C22434" t="s">
        <v>89</v>
      </c>
      <c r="D22434" t="s">
        <v>89</v>
      </c>
      <c r="E22434" t="s">
        <v>1102</v>
      </c>
      <c r="F22434" t="s">
        <v>89</v>
      </c>
      <c r="G22434" t="s">
        <v>89</v>
      </c>
      <c r="H22434" t="s">
        <v>93</v>
      </c>
    </row>
    <row r="22435" spans="1:8" x14ac:dyDescent="0.25">
      <c r="A22435" t="s">
        <v>602</v>
      </c>
      <c r="B22435" t="s">
        <v>3150</v>
      </c>
      <c r="C22435" t="s">
        <v>89</v>
      </c>
      <c r="D22435" t="s">
        <v>15657</v>
      </c>
      <c r="E22435" t="s">
        <v>1093</v>
      </c>
      <c r="F22435" t="s">
        <v>89</v>
      </c>
      <c r="G22435" t="s">
        <v>89</v>
      </c>
      <c r="H22435" t="s">
        <v>93</v>
      </c>
    </row>
    <row r="22436" spans="1:8" x14ac:dyDescent="0.25">
      <c r="A22436" t="s">
        <v>602</v>
      </c>
      <c r="B22436" t="s">
        <v>3153</v>
      </c>
      <c r="C22436" t="s">
        <v>89</v>
      </c>
      <c r="D22436" t="s">
        <v>1330</v>
      </c>
      <c r="E22436" t="s">
        <v>1258</v>
      </c>
      <c r="F22436" t="s">
        <v>89</v>
      </c>
      <c r="G22436" t="s">
        <v>89</v>
      </c>
      <c r="H22436" t="s">
        <v>93</v>
      </c>
    </row>
    <row r="22437" spans="1:8" x14ac:dyDescent="0.25">
      <c r="A22437" t="s">
        <v>602</v>
      </c>
      <c r="B22437" t="s">
        <v>15658</v>
      </c>
      <c r="C22437" t="s">
        <v>89</v>
      </c>
      <c r="D22437" t="s">
        <v>1330</v>
      </c>
      <c r="E22437" t="s">
        <v>1160</v>
      </c>
      <c r="F22437" t="s">
        <v>89</v>
      </c>
      <c r="G22437" t="s">
        <v>89</v>
      </c>
      <c r="H22437" t="s">
        <v>93</v>
      </c>
    </row>
    <row r="22438" spans="1:8" x14ac:dyDescent="0.25">
      <c r="A22438" t="s">
        <v>602</v>
      </c>
      <c r="B22438" t="s">
        <v>15659</v>
      </c>
      <c r="C22438" t="s">
        <v>89</v>
      </c>
      <c r="D22438" t="s">
        <v>15660</v>
      </c>
      <c r="E22438" t="s">
        <v>1102</v>
      </c>
      <c r="F22438" t="s">
        <v>89</v>
      </c>
      <c r="G22438" t="s">
        <v>89</v>
      </c>
      <c r="H22438" t="s">
        <v>93</v>
      </c>
    </row>
    <row r="22439" spans="1:8" x14ac:dyDescent="0.25">
      <c r="A22439" t="s">
        <v>602</v>
      </c>
      <c r="B22439" t="s">
        <v>15661</v>
      </c>
      <c r="C22439" t="s">
        <v>89</v>
      </c>
      <c r="D22439" t="s">
        <v>1330</v>
      </c>
      <c r="E22439" t="s">
        <v>1164</v>
      </c>
      <c r="F22439" t="s">
        <v>89</v>
      </c>
      <c r="G22439" t="s">
        <v>89</v>
      </c>
      <c r="H22439" t="s">
        <v>93</v>
      </c>
    </row>
    <row r="22440" spans="1:8" x14ac:dyDescent="0.25">
      <c r="A22440" t="s">
        <v>602</v>
      </c>
      <c r="B22440" t="s">
        <v>6820</v>
      </c>
      <c r="C22440" t="s">
        <v>89</v>
      </c>
      <c r="D22440" t="s">
        <v>1330</v>
      </c>
      <c r="E22440" t="s">
        <v>1105</v>
      </c>
      <c r="F22440" t="s">
        <v>89</v>
      </c>
      <c r="G22440" t="s">
        <v>89</v>
      </c>
      <c r="H22440" t="s">
        <v>93</v>
      </c>
    </row>
    <row r="22441" spans="1:8" x14ac:dyDescent="0.25">
      <c r="A22441" t="s">
        <v>602</v>
      </c>
      <c r="B22441" t="s">
        <v>1408</v>
      </c>
      <c r="C22441" t="s">
        <v>89</v>
      </c>
      <c r="D22441" t="s">
        <v>1330</v>
      </c>
      <c r="E22441" t="s">
        <v>1105</v>
      </c>
      <c r="F22441" t="s">
        <v>89</v>
      </c>
      <c r="G22441" t="s">
        <v>89</v>
      </c>
      <c r="H22441" t="s">
        <v>93</v>
      </c>
    </row>
    <row r="22442" spans="1:8" x14ac:dyDescent="0.25">
      <c r="A22442" t="s">
        <v>602</v>
      </c>
      <c r="B22442" t="s">
        <v>3746</v>
      </c>
      <c r="C22442" t="s">
        <v>89</v>
      </c>
      <c r="D22442" t="s">
        <v>1330</v>
      </c>
      <c r="E22442" t="s">
        <v>1105</v>
      </c>
      <c r="F22442" t="s">
        <v>89</v>
      </c>
      <c r="G22442" t="s">
        <v>89</v>
      </c>
      <c r="H22442" t="s">
        <v>93</v>
      </c>
    </row>
    <row r="22443" spans="1:8" x14ac:dyDescent="0.25">
      <c r="A22443" t="s">
        <v>602</v>
      </c>
      <c r="B22443" t="s">
        <v>2243</v>
      </c>
      <c r="C22443" t="s">
        <v>89</v>
      </c>
      <c r="D22443" t="s">
        <v>1330</v>
      </c>
      <c r="E22443" t="s">
        <v>1180</v>
      </c>
      <c r="F22443" t="s">
        <v>89</v>
      </c>
      <c r="G22443" t="s">
        <v>89</v>
      </c>
      <c r="H22443" t="s">
        <v>93</v>
      </c>
    </row>
    <row r="22444" spans="1:8" x14ac:dyDescent="0.25">
      <c r="A22444" t="s">
        <v>602</v>
      </c>
      <c r="B22444" t="s">
        <v>1706</v>
      </c>
      <c r="C22444" t="s">
        <v>89</v>
      </c>
      <c r="D22444" t="s">
        <v>1330</v>
      </c>
      <c r="E22444" t="s">
        <v>1265</v>
      </c>
      <c r="F22444" t="s">
        <v>89</v>
      </c>
      <c r="G22444" t="s">
        <v>89</v>
      </c>
      <c r="H22444" t="s">
        <v>93</v>
      </c>
    </row>
    <row r="22445" spans="1:8" x14ac:dyDescent="0.25">
      <c r="A22445" t="s">
        <v>602</v>
      </c>
      <c r="B22445" t="s">
        <v>3166</v>
      </c>
      <c r="C22445" t="s">
        <v>89</v>
      </c>
      <c r="D22445" t="s">
        <v>1330</v>
      </c>
      <c r="E22445" t="s">
        <v>1093</v>
      </c>
      <c r="F22445" t="s">
        <v>89</v>
      </c>
      <c r="G22445" t="s">
        <v>89</v>
      </c>
      <c r="H22445" t="s">
        <v>93</v>
      </c>
    </row>
    <row r="22446" spans="1:8" x14ac:dyDescent="0.25">
      <c r="A22446" t="s">
        <v>602</v>
      </c>
      <c r="B22446" t="s">
        <v>1411</v>
      </c>
      <c r="C22446" t="s">
        <v>89</v>
      </c>
      <c r="D22446" t="s">
        <v>1330</v>
      </c>
      <c r="E22446" t="s">
        <v>1105</v>
      </c>
      <c r="F22446" t="s">
        <v>89</v>
      </c>
      <c r="G22446" t="s">
        <v>89</v>
      </c>
      <c r="H22446" t="s">
        <v>93</v>
      </c>
    </row>
    <row r="22447" spans="1:8" x14ac:dyDescent="0.25">
      <c r="A22447" t="s">
        <v>602</v>
      </c>
      <c r="B22447" t="s">
        <v>1410</v>
      </c>
      <c r="C22447" t="s">
        <v>89</v>
      </c>
      <c r="D22447" t="s">
        <v>1330</v>
      </c>
      <c r="E22447" t="s">
        <v>1164</v>
      </c>
      <c r="F22447" t="s">
        <v>89</v>
      </c>
      <c r="G22447" t="s">
        <v>89</v>
      </c>
      <c r="H22447" t="s">
        <v>93</v>
      </c>
    </row>
    <row r="22448" spans="1:8" x14ac:dyDescent="0.25">
      <c r="A22448" t="s">
        <v>602</v>
      </c>
      <c r="B22448" t="s">
        <v>15662</v>
      </c>
      <c r="C22448" t="s">
        <v>89</v>
      </c>
      <c r="D22448" t="s">
        <v>1330</v>
      </c>
      <c r="E22448" t="s">
        <v>1164</v>
      </c>
      <c r="F22448" t="s">
        <v>89</v>
      </c>
      <c r="G22448" t="s">
        <v>89</v>
      </c>
      <c r="H22448" t="s">
        <v>93</v>
      </c>
    </row>
    <row r="22449" spans="1:8" x14ac:dyDescent="0.25">
      <c r="A22449" t="s">
        <v>602</v>
      </c>
      <c r="B22449" t="s">
        <v>1329</v>
      </c>
      <c r="C22449" t="s">
        <v>89</v>
      </c>
      <c r="D22449" t="s">
        <v>1330</v>
      </c>
      <c r="E22449" t="s">
        <v>1093</v>
      </c>
      <c r="F22449" t="s">
        <v>89</v>
      </c>
      <c r="G22449" t="s">
        <v>89</v>
      </c>
      <c r="H22449" t="s">
        <v>93</v>
      </c>
    </row>
    <row r="22450" spans="1:8" x14ac:dyDescent="0.25">
      <c r="A22450" t="s">
        <v>602</v>
      </c>
      <c r="B22450" t="s">
        <v>15663</v>
      </c>
      <c r="C22450" t="s">
        <v>89</v>
      </c>
      <c r="D22450" t="s">
        <v>1330</v>
      </c>
      <c r="E22450" t="s">
        <v>1105</v>
      </c>
      <c r="F22450" t="s">
        <v>89</v>
      </c>
      <c r="G22450" t="s">
        <v>89</v>
      </c>
      <c r="H22450" t="s">
        <v>93</v>
      </c>
    </row>
    <row r="22451" spans="1:8" x14ac:dyDescent="0.25">
      <c r="A22451" t="s">
        <v>602</v>
      </c>
      <c r="B22451" t="s">
        <v>3177</v>
      </c>
      <c r="C22451" t="s">
        <v>89</v>
      </c>
      <c r="D22451" t="s">
        <v>1330</v>
      </c>
      <c r="E22451" t="s">
        <v>1097</v>
      </c>
      <c r="F22451" t="s">
        <v>89</v>
      </c>
      <c r="G22451" t="s">
        <v>89</v>
      </c>
      <c r="H22451" t="s">
        <v>93</v>
      </c>
    </row>
    <row r="22452" spans="1:8" x14ac:dyDescent="0.25">
      <c r="A22452" t="s">
        <v>602</v>
      </c>
      <c r="B22452" t="s">
        <v>15664</v>
      </c>
      <c r="C22452" t="s">
        <v>89</v>
      </c>
      <c r="D22452" t="s">
        <v>15665</v>
      </c>
      <c r="E22452" t="s">
        <v>1298</v>
      </c>
      <c r="F22452" t="s">
        <v>89</v>
      </c>
      <c r="G22452" t="s">
        <v>89</v>
      </c>
      <c r="H22452" t="s">
        <v>93</v>
      </c>
    </row>
    <row r="22453" spans="1:8" x14ac:dyDescent="0.25">
      <c r="A22453" t="s">
        <v>602</v>
      </c>
      <c r="B22453" t="s">
        <v>2244</v>
      </c>
      <c r="C22453" t="s">
        <v>89</v>
      </c>
      <c r="D22453" t="s">
        <v>1330</v>
      </c>
      <c r="E22453" t="s">
        <v>1097</v>
      </c>
      <c r="F22453" t="s">
        <v>89</v>
      </c>
      <c r="G22453" t="s">
        <v>89</v>
      </c>
      <c r="H22453" t="s">
        <v>93</v>
      </c>
    </row>
    <row r="22454" spans="1:8" x14ac:dyDescent="0.25">
      <c r="A22454" t="s">
        <v>602</v>
      </c>
      <c r="B22454" t="s">
        <v>1412</v>
      </c>
      <c r="C22454" t="s">
        <v>89</v>
      </c>
      <c r="D22454" t="s">
        <v>1330</v>
      </c>
      <c r="E22454" t="s">
        <v>1105</v>
      </c>
      <c r="F22454" t="s">
        <v>89</v>
      </c>
      <c r="G22454" t="s">
        <v>89</v>
      </c>
      <c r="H22454" t="s">
        <v>93</v>
      </c>
    </row>
    <row r="22455" spans="1:8" x14ac:dyDescent="0.25">
      <c r="A22455" t="s">
        <v>602</v>
      </c>
      <c r="B22455" t="s">
        <v>15666</v>
      </c>
      <c r="C22455" t="s">
        <v>89</v>
      </c>
      <c r="D22455" t="s">
        <v>1330</v>
      </c>
      <c r="E22455" t="s">
        <v>1093</v>
      </c>
      <c r="F22455" t="s">
        <v>89</v>
      </c>
      <c r="G22455" t="s">
        <v>89</v>
      </c>
      <c r="H22455" t="s">
        <v>93</v>
      </c>
    </row>
    <row r="22456" spans="1:8" x14ac:dyDescent="0.25">
      <c r="A22456" t="s">
        <v>602</v>
      </c>
      <c r="B22456" t="s">
        <v>15667</v>
      </c>
      <c r="C22456" t="s">
        <v>89</v>
      </c>
      <c r="D22456" t="s">
        <v>1330</v>
      </c>
      <c r="E22456" t="s">
        <v>1105</v>
      </c>
      <c r="F22456" t="s">
        <v>89</v>
      </c>
      <c r="G22456" t="s">
        <v>89</v>
      </c>
      <c r="H22456" t="s">
        <v>93</v>
      </c>
    </row>
    <row r="22457" spans="1:8" x14ac:dyDescent="0.25">
      <c r="A22457" t="s">
        <v>602</v>
      </c>
      <c r="B22457" t="s">
        <v>3258</v>
      </c>
      <c r="C22457" t="s">
        <v>89</v>
      </c>
      <c r="D22457" t="s">
        <v>1330</v>
      </c>
      <c r="E22457" t="s">
        <v>1105</v>
      </c>
      <c r="F22457" t="s">
        <v>89</v>
      </c>
      <c r="G22457" t="s">
        <v>89</v>
      </c>
      <c r="H22457" t="s">
        <v>93</v>
      </c>
    </row>
    <row r="22458" spans="1:8" x14ac:dyDescent="0.25">
      <c r="A22458" t="s">
        <v>602</v>
      </c>
      <c r="B22458" t="s">
        <v>2245</v>
      </c>
      <c r="C22458" t="s">
        <v>89</v>
      </c>
      <c r="D22458" t="s">
        <v>1330</v>
      </c>
      <c r="E22458" t="s">
        <v>1164</v>
      </c>
      <c r="F22458" t="s">
        <v>89</v>
      </c>
      <c r="G22458" t="s">
        <v>89</v>
      </c>
      <c r="H22458" t="s">
        <v>93</v>
      </c>
    </row>
    <row r="22459" spans="1:8" x14ac:dyDescent="0.25">
      <c r="A22459" t="s">
        <v>602</v>
      </c>
      <c r="B22459" t="s">
        <v>2246</v>
      </c>
      <c r="C22459" t="s">
        <v>89</v>
      </c>
      <c r="D22459" t="s">
        <v>1330</v>
      </c>
      <c r="E22459" t="s">
        <v>1485</v>
      </c>
      <c r="F22459" t="s">
        <v>89</v>
      </c>
      <c r="G22459" t="s">
        <v>89</v>
      </c>
      <c r="H22459" t="s">
        <v>93</v>
      </c>
    </row>
    <row r="22460" spans="1:8" x14ac:dyDescent="0.25">
      <c r="A22460" t="s">
        <v>602</v>
      </c>
      <c r="B22460" t="s">
        <v>8162</v>
      </c>
      <c r="C22460" t="s">
        <v>89</v>
      </c>
      <c r="D22460" t="s">
        <v>1330</v>
      </c>
      <c r="E22460" t="s">
        <v>1105</v>
      </c>
      <c r="F22460" t="s">
        <v>89</v>
      </c>
      <c r="G22460" t="s">
        <v>89</v>
      </c>
      <c r="H22460" t="s">
        <v>93</v>
      </c>
    </row>
    <row r="22461" spans="1:8" x14ac:dyDescent="0.25">
      <c r="A22461" t="s">
        <v>602</v>
      </c>
      <c r="B22461" t="s">
        <v>1649</v>
      </c>
      <c r="C22461" t="s">
        <v>89</v>
      </c>
      <c r="D22461" t="s">
        <v>89</v>
      </c>
      <c r="E22461" t="s">
        <v>1093</v>
      </c>
      <c r="F22461" t="s">
        <v>89</v>
      </c>
      <c r="G22461" t="s">
        <v>89</v>
      </c>
      <c r="H22461" t="s">
        <v>93</v>
      </c>
    </row>
    <row r="22462" spans="1:8" x14ac:dyDescent="0.25">
      <c r="A22462" t="s">
        <v>602</v>
      </c>
      <c r="B22462" t="s">
        <v>3193</v>
      </c>
      <c r="C22462" t="s">
        <v>89</v>
      </c>
      <c r="D22462" t="s">
        <v>89</v>
      </c>
      <c r="E22462" t="s">
        <v>1265</v>
      </c>
      <c r="F22462" t="s">
        <v>89</v>
      </c>
      <c r="G22462" t="s">
        <v>89</v>
      </c>
      <c r="H22462" t="s">
        <v>93</v>
      </c>
    </row>
    <row r="22463" spans="1:8" x14ac:dyDescent="0.25">
      <c r="A22463" t="s">
        <v>602</v>
      </c>
      <c r="B22463" t="s">
        <v>15668</v>
      </c>
      <c r="C22463" t="s">
        <v>89</v>
      </c>
      <c r="D22463" t="s">
        <v>89</v>
      </c>
      <c r="E22463" t="s">
        <v>1093</v>
      </c>
      <c r="F22463" t="s">
        <v>89</v>
      </c>
      <c r="G22463" t="s">
        <v>89</v>
      </c>
      <c r="H22463" t="s">
        <v>93</v>
      </c>
    </row>
    <row r="22464" spans="1:8" x14ac:dyDescent="0.25">
      <c r="A22464" t="s">
        <v>602</v>
      </c>
      <c r="B22464" t="s">
        <v>1645</v>
      </c>
      <c r="C22464" t="s">
        <v>89</v>
      </c>
      <c r="D22464" t="s">
        <v>89</v>
      </c>
      <c r="E22464" t="s">
        <v>1093</v>
      </c>
      <c r="F22464" t="s">
        <v>89</v>
      </c>
      <c r="G22464" t="s">
        <v>89</v>
      </c>
      <c r="H22464" t="s">
        <v>93</v>
      </c>
    </row>
    <row r="22465" spans="1:8" x14ac:dyDescent="0.25">
      <c r="A22465" t="s">
        <v>602</v>
      </c>
      <c r="B22465" t="s">
        <v>2258</v>
      </c>
      <c r="C22465" t="s">
        <v>89</v>
      </c>
      <c r="D22465" t="s">
        <v>89</v>
      </c>
      <c r="E22465" t="s">
        <v>1485</v>
      </c>
      <c r="F22465" t="s">
        <v>89</v>
      </c>
      <c r="G22465" t="s">
        <v>89</v>
      </c>
      <c r="H22465" t="s">
        <v>93</v>
      </c>
    </row>
    <row r="22466" spans="1:8" x14ac:dyDescent="0.25">
      <c r="A22466" t="s">
        <v>602</v>
      </c>
      <c r="B22466" t="s">
        <v>13225</v>
      </c>
      <c r="C22466" t="s">
        <v>89</v>
      </c>
      <c r="D22466" t="s">
        <v>89</v>
      </c>
      <c r="E22466" t="s">
        <v>1093</v>
      </c>
      <c r="F22466" t="s">
        <v>89</v>
      </c>
      <c r="G22466" t="s">
        <v>89</v>
      </c>
      <c r="H22466" t="s">
        <v>93</v>
      </c>
    </row>
    <row r="22467" spans="1:8" x14ac:dyDescent="0.25">
      <c r="A22467" t="s">
        <v>602</v>
      </c>
      <c r="B22467" t="s">
        <v>15669</v>
      </c>
      <c r="C22467" t="s">
        <v>89</v>
      </c>
      <c r="D22467" t="s">
        <v>89</v>
      </c>
      <c r="E22467" t="s">
        <v>1097</v>
      </c>
      <c r="F22467" t="s">
        <v>89</v>
      </c>
      <c r="G22467" t="s">
        <v>89</v>
      </c>
      <c r="H22467" t="s">
        <v>93</v>
      </c>
    </row>
    <row r="22468" spans="1:8" x14ac:dyDescent="0.25">
      <c r="A22468" t="s">
        <v>602</v>
      </c>
      <c r="B22468" t="s">
        <v>3191</v>
      </c>
      <c r="C22468" t="s">
        <v>89</v>
      </c>
      <c r="D22468" t="s">
        <v>89</v>
      </c>
      <c r="E22468" t="s">
        <v>1265</v>
      </c>
      <c r="F22468" t="s">
        <v>89</v>
      </c>
      <c r="G22468" t="s">
        <v>89</v>
      </c>
      <c r="H22468" t="s">
        <v>93</v>
      </c>
    </row>
    <row r="22469" spans="1:8" x14ac:dyDescent="0.25">
      <c r="A22469" t="s">
        <v>602</v>
      </c>
      <c r="B22469" t="s">
        <v>2260</v>
      </c>
      <c r="C22469" t="s">
        <v>89</v>
      </c>
      <c r="D22469" t="s">
        <v>89</v>
      </c>
      <c r="E22469" t="s">
        <v>1102</v>
      </c>
      <c r="F22469" t="s">
        <v>89</v>
      </c>
      <c r="G22469" t="s">
        <v>89</v>
      </c>
      <c r="H22469" t="s">
        <v>93</v>
      </c>
    </row>
    <row r="22470" spans="1:8" x14ac:dyDescent="0.25">
      <c r="A22470" t="s">
        <v>602</v>
      </c>
      <c r="B22470" t="s">
        <v>15670</v>
      </c>
      <c r="C22470" t="s">
        <v>89</v>
      </c>
      <c r="D22470" t="s">
        <v>15671</v>
      </c>
      <c r="E22470" t="s">
        <v>1258</v>
      </c>
      <c r="F22470" t="s">
        <v>89</v>
      </c>
      <c r="G22470" t="s">
        <v>89</v>
      </c>
      <c r="H22470" t="s">
        <v>93</v>
      </c>
    </row>
    <row r="22471" spans="1:8" x14ac:dyDescent="0.25">
      <c r="A22471" t="s">
        <v>602</v>
      </c>
      <c r="B22471" t="s">
        <v>13014</v>
      </c>
      <c r="C22471" t="s">
        <v>89</v>
      </c>
      <c r="D22471" t="s">
        <v>89</v>
      </c>
      <c r="E22471" t="s">
        <v>1105</v>
      </c>
      <c r="F22471" t="s">
        <v>89</v>
      </c>
      <c r="G22471" t="s">
        <v>89</v>
      </c>
      <c r="H22471" t="s">
        <v>93</v>
      </c>
    </row>
    <row r="22472" spans="1:8" x14ac:dyDescent="0.25">
      <c r="A22472" t="s">
        <v>602</v>
      </c>
      <c r="B22472" t="s">
        <v>4807</v>
      </c>
      <c r="C22472" t="s">
        <v>89</v>
      </c>
      <c r="D22472" t="s">
        <v>89</v>
      </c>
      <c r="E22472" t="s">
        <v>1093</v>
      </c>
      <c r="F22472" t="s">
        <v>89</v>
      </c>
      <c r="G22472" t="s">
        <v>89</v>
      </c>
      <c r="H22472" t="s">
        <v>93</v>
      </c>
    </row>
    <row r="22473" spans="1:8" x14ac:dyDescent="0.25">
      <c r="A22473" t="s">
        <v>602</v>
      </c>
      <c r="B22473" t="s">
        <v>3201</v>
      </c>
      <c r="C22473" t="s">
        <v>89</v>
      </c>
      <c r="D22473" t="s">
        <v>15672</v>
      </c>
      <c r="E22473" t="s">
        <v>1097</v>
      </c>
      <c r="F22473" t="s">
        <v>89</v>
      </c>
      <c r="G22473" t="s">
        <v>89</v>
      </c>
      <c r="H22473" t="s">
        <v>93</v>
      </c>
    </row>
    <row r="22474" spans="1:8" x14ac:dyDescent="0.25">
      <c r="A22474" t="s">
        <v>602</v>
      </c>
      <c r="B22474" t="s">
        <v>2792</v>
      </c>
      <c r="C22474" t="s">
        <v>89</v>
      </c>
      <c r="D22474" t="s">
        <v>89</v>
      </c>
      <c r="E22474" t="s">
        <v>1105</v>
      </c>
      <c r="F22474" t="s">
        <v>89</v>
      </c>
      <c r="G22474" t="s">
        <v>89</v>
      </c>
      <c r="H22474" t="s">
        <v>93</v>
      </c>
    </row>
    <row r="22475" spans="1:8" x14ac:dyDescent="0.25">
      <c r="A22475" t="s">
        <v>602</v>
      </c>
      <c r="B22475" t="s">
        <v>1284</v>
      </c>
      <c r="C22475" t="s">
        <v>89</v>
      </c>
      <c r="D22475" t="s">
        <v>89</v>
      </c>
      <c r="E22475" t="s">
        <v>1233</v>
      </c>
      <c r="F22475" t="s">
        <v>89</v>
      </c>
      <c r="G22475" t="s">
        <v>89</v>
      </c>
      <c r="H22475" t="s">
        <v>93</v>
      </c>
    </row>
    <row r="22476" spans="1:8" x14ac:dyDescent="0.25">
      <c r="A22476" t="s">
        <v>602</v>
      </c>
      <c r="B22476" t="s">
        <v>1122</v>
      </c>
      <c r="C22476" t="s">
        <v>89</v>
      </c>
      <c r="D22476" t="s">
        <v>89</v>
      </c>
      <c r="E22476" t="s">
        <v>1233</v>
      </c>
      <c r="F22476" t="s">
        <v>89</v>
      </c>
      <c r="G22476" t="s">
        <v>89</v>
      </c>
      <c r="H22476" t="s">
        <v>93</v>
      </c>
    </row>
    <row r="22477" spans="1:8" x14ac:dyDescent="0.25">
      <c r="A22477" t="s">
        <v>602</v>
      </c>
      <c r="B22477" t="s">
        <v>15673</v>
      </c>
      <c r="C22477" t="s">
        <v>89</v>
      </c>
      <c r="D22477" t="s">
        <v>89</v>
      </c>
      <c r="E22477" t="s">
        <v>1218</v>
      </c>
      <c r="F22477" t="s">
        <v>89</v>
      </c>
      <c r="G22477" t="s">
        <v>89</v>
      </c>
      <c r="H22477" t="s">
        <v>93</v>
      </c>
    </row>
    <row r="22478" spans="1:8" x14ac:dyDescent="0.25">
      <c r="A22478" t="s">
        <v>602</v>
      </c>
      <c r="B22478" t="s">
        <v>1331</v>
      </c>
      <c r="C22478" t="s">
        <v>89</v>
      </c>
      <c r="D22478" t="s">
        <v>89</v>
      </c>
      <c r="E22478" t="s">
        <v>1233</v>
      </c>
      <c r="F22478" t="s">
        <v>89</v>
      </c>
      <c r="G22478" t="s">
        <v>89</v>
      </c>
      <c r="H22478" t="s">
        <v>93</v>
      </c>
    </row>
    <row r="22479" spans="1:8" x14ac:dyDescent="0.25">
      <c r="A22479" t="s">
        <v>602</v>
      </c>
      <c r="B22479" t="s">
        <v>1124</v>
      </c>
      <c r="C22479" t="s">
        <v>89</v>
      </c>
      <c r="D22479" t="s">
        <v>89</v>
      </c>
      <c r="E22479" t="s">
        <v>1233</v>
      </c>
      <c r="F22479" t="s">
        <v>89</v>
      </c>
      <c r="G22479" t="s">
        <v>89</v>
      </c>
      <c r="H22479" t="s">
        <v>93</v>
      </c>
    </row>
    <row r="22480" spans="1:8" x14ac:dyDescent="0.25">
      <c r="A22480" t="s">
        <v>602</v>
      </c>
      <c r="B22480" t="s">
        <v>1125</v>
      </c>
      <c r="C22480" t="s">
        <v>89</v>
      </c>
      <c r="D22480" t="s">
        <v>89</v>
      </c>
      <c r="E22480" t="s">
        <v>1233</v>
      </c>
      <c r="F22480" t="s">
        <v>89</v>
      </c>
      <c r="G22480" t="s">
        <v>89</v>
      </c>
      <c r="H22480" t="s">
        <v>93</v>
      </c>
    </row>
    <row r="22481" spans="1:8" x14ac:dyDescent="0.25">
      <c r="A22481" t="s">
        <v>602</v>
      </c>
      <c r="B22481" t="s">
        <v>1127</v>
      </c>
      <c r="C22481" t="s">
        <v>89</v>
      </c>
      <c r="D22481" t="s">
        <v>89</v>
      </c>
      <c r="E22481" t="s">
        <v>1233</v>
      </c>
      <c r="F22481" t="s">
        <v>89</v>
      </c>
      <c r="G22481" t="s">
        <v>89</v>
      </c>
      <c r="H22481" t="s">
        <v>93</v>
      </c>
    </row>
    <row r="22482" spans="1:8" x14ac:dyDescent="0.25">
      <c r="A22482" t="s">
        <v>602</v>
      </c>
      <c r="B22482" t="s">
        <v>1266</v>
      </c>
      <c r="C22482" t="s">
        <v>89</v>
      </c>
      <c r="D22482" t="s">
        <v>89</v>
      </c>
      <c r="E22482" t="s">
        <v>1233</v>
      </c>
      <c r="F22482" t="s">
        <v>89</v>
      </c>
      <c r="G22482" t="s">
        <v>89</v>
      </c>
      <c r="H22482" t="s">
        <v>93</v>
      </c>
    </row>
    <row r="22483" spans="1:8" x14ac:dyDescent="0.25">
      <c r="A22483" t="s">
        <v>602</v>
      </c>
      <c r="B22483" t="s">
        <v>1200</v>
      </c>
      <c r="C22483" t="s">
        <v>89</v>
      </c>
      <c r="D22483" t="s">
        <v>89</v>
      </c>
      <c r="E22483" t="s">
        <v>1218</v>
      </c>
      <c r="F22483" t="s">
        <v>89</v>
      </c>
      <c r="G22483" t="s">
        <v>89</v>
      </c>
      <c r="H22483" t="s">
        <v>93</v>
      </c>
    </row>
    <row r="22484" spans="1:8" x14ac:dyDescent="0.25">
      <c r="A22484" t="s">
        <v>602</v>
      </c>
      <c r="B22484" t="s">
        <v>1130</v>
      </c>
      <c r="C22484" t="s">
        <v>89</v>
      </c>
      <c r="D22484" t="s">
        <v>89</v>
      </c>
      <c r="E22484" t="s">
        <v>1218</v>
      </c>
      <c r="F22484" t="s">
        <v>89</v>
      </c>
      <c r="G22484" t="s">
        <v>89</v>
      </c>
      <c r="H22484" t="s">
        <v>93</v>
      </c>
    </row>
    <row r="22485" spans="1:8" x14ac:dyDescent="0.25">
      <c r="A22485" t="s">
        <v>602</v>
      </c>
      <c r="B22485" t="s">
        <v>1132</v>
      </c>
      <c r="C22485" t="s">
        <v>89</v>
      </c>
      <c r="D22485" t="s">
        <v>89</v>
      </c>
      <c r="E22485" t="s">
        <v>1133</v>
      </c>
      <c r="F22485" t="s">
        <v>89</v>
      </c>
      <c r="G22485" t="s">
        <v>89</v>
      </c>
      <c r="H22485" t="s">
        <v>93</v>
      </c>
    </row>
    <row r="22486" spans="1:8" x14ac:dyDescent="0.25">
      <c r="A22486" t="s">
        <v>602</v>
      </c>
      <c r="B22486" t="s">
        <v>1138</v>
      </c>
      <c r="C22486" t="s">
        <v>89</v>
      </c>
      <c r="D22486" t="s">
        <v>89</v>
      </c>
      <c r="E22486" t="s">
        <v>1139</v>
      </c>
      <c r="F22486" t="s">
        <v>89</v>
      </c>
      <c r="G22486" t="s">
        <v>89</v>
      </c>
      <c r="H22486" t="s">
        <v>93</v>
      </c>
    </row>
    <row r="22487" spans="1:8" x14ac:dyDescent="0.25">
      <c r="A22487" t="s">
        <v>603</v>
      </c>
      <c r="B22487" t="s">
        <v>15674</v>
      </c>
      <c r="C22487" t="s">
        <v>89</v>
      </c>
      <c r="D22487" t="s">
        <v>15675</v>
      </c>
      <c r="E22487" t="s">
        <v>1100</v>
      </c>
      <c r="F22487" t="s">
        <v>89</v>
      </c>
      <c r="G22487" t="s">
        <v>89</v>
      </c>
      <c r="H22487" t="s">
        <v>93</v>
      </c>
    </row>
    <row r="22488" spans="1:8" x14ac:dyDescent="0.25">
      <c r="A22488" t="s">
        <v>603</v>
      </c>
      <c r="B22488" t="s">
        <v>15676</v>
      </c>
      <c r="C22488" t="s">
        <v>89</v>
      </c>
      <c r="D22488" t="s">
        <v>15675</v>
      </c>
      <c r="E22488" t="s">
        <v>1196</v>
      </c>
      <c r="F22488" t="s">
        <v>89</v>
      </c>
      <c r="G22488" t="s">
        <v>89</v>
      </c>
      <c r="H22488" t="s">
        <v>93</v>
      </c>
    </row>
    <row r="22489" spans="1:8" x14ac:dyDescent="0.25">
      <c r="A22489" t="s">
        <v>603</v>
      </c>
      <c r="B22489" t="s">
        <v>15677</v>
      </c>
      <c r="C22489" t="s">
        <v>89</v>
      </c>
      <c r="D22489" t="s">
        <v>89</v>
      </c>
      <c r="E22489" t="s">
        <v>1335</v>
      </c>
      <c r="F22489" t="s">
        <v>89</v>
      </c>
      <c r="G22489" t="s">
        <v>89</v>
      </c>
      <c r="H22489" t="s">
        <v>93</v>
      </c>
    </row>
    <row r="22490" spans="1:8" x14ac:dyDescent="0.25">
      <c r="A22490" t="s">
        <v>603</v>
      </c>
      <c r="B22490" t="s">
        <v>14206</v>
      </c>
      <c r="C22490" t="s">
        <v>89</v>
      </c>
      <c r="D22490" t="s">
        <v>89</v>
      </c>
      <c r="E22490" t="s">
        <v>1272</v>
      </c>
      <c r="F22490" t="s">
        <v>89</v>
      </c>
      <c r="G22490" t="s">
        <v>89</v>
      </c>
      <c r="H22490" t="s">
        <v>93</v>
      </c>
    </row>
    <row r="22491" spans="1:8" x14ac:dyDescent="0.25">
      <c r="A22491" t="s">
        <v>603</v>
      </c>
      <c r="B22491" t="s">
        <v>5096</v>
      </c>
      <c r="C22491" t="s">
        <v>89</v>
      </c>
      <c r="D22491" t="s">
        <v>15678</v>
      </c>
      <c r="E22491" t="s">
        <v>1205</v>
      </c>
      <c r="F22491" t="s">
        <v>89</v>
      </c>
      <c r="G22491" t="s">
        <v>89</v>
      </c>
      <c r="H22491" t="s">
        <v>93</v>
      </c>
    </row>
    <row r="22492" spans="1:8" x14ac:dyDescent="0.25">
      <c r="A22492" t="s">
        <v>603</v>
      </c>
      <c r="B22492" t="s">
        <v>11140</v>
      </c>
      <c r="C22492" t="s">
        <v>89</v>
      </c>
      <c r="D22492" t="s">
        <v>4040</v>
      </c>
      <c r="E22492" t="s">
        <v>1258</v>
      </c>
      <c r="F22492" t="s">
        <v>89</v>
      </c>
      <c r="G22492" t="s">
        <v>89</v>
      </c>
      <c r="H22492" t="s">
        <v>93</v>
      </c>
    </row>
    <row r="22493" spans="1:8" x14ac:dyDescent="0.25">
      <c r="A22493" t="s">
        <v>603</v>
      </c>
      <c r="B22493" t="s">
        <v>2629</v>
      </c>
      <c r="C22493" t="s">
        <v>89</v>
      </c>
      <c r="D22493" t="s">
        <v>89</v>
      </c>
      <c r="E22493" t="s">
        <v>1135</v>
      </c>
      <c r="F22493" t="s">
        <v>89</v>
      </c>
      <c r="G22493" t="s">
        <v>89</v>
      </c>
      <c r="H22493" t="s">
        <v>93</v>
      </c>
    </row>
    <row r="22494" spans="1:8" x14ac:dyDescent="0.25">
      <c r="A22494" t="s">
        <v>603</v>
      </c>
      <c r="B22494" t="s">
        <v>15679</v>
      </c>
      <c r="C22494" t="s">
        <v>89</v>
      </c>
      <c r="D22494" t="s">
        <v>89</v>
      </c>
      <c r="E22494" t="s">
        <v>1135</v>
      </c>
      <c r="F22494" t="s">
        <v>89</v>
      </c>
      <c r="G22494" t="s">
        <v>89</v>
      </c>
      <c r="H22494" t="s">
        <v>93</v>
      </c>
    </row>
    <row r="22495" spans="1:8" x14ac:dyDescent="0.25">
      <c r="A22495" t="s">
        <v>603</v>
      </c>
      <c r="B22495" t="s">
        <v>2628</v>
      </c>
      <c r="C22495" t="s">
        <v>89</v>
      </c>
      <c r="D22495" t="s">
        <v>89</v>
      </c>
      <c r="E22495" t="s">
        <v>1135</v>
      </c>
      <c r="F22495" t="s">
        <v>89</v>
      </c>
      <c r="G22495" t="s">
        <v>89</v>
      </c>
      <c r="H22495" t="s">
        <v>93</v>
      </c>
    </row>
    <row r="22496" spans="1:8" x14ac:dyDescent="0.25">
      <c r="A22496" t="s">
        <v>603</v>
      </c>
      <c r="B22496" t="s">
        <v>8330</v>
      </c>
      <c r="C22496" t="s">
        <v>89</v>
      </c>
      <c r="D22496" t="s">
        <v>89</v>
      </c>
      <c r="E22496" t="s">
        <v>1205</v>
      </c>
      <c r="F22496" t="s">
        <v>89</v>
      </c>
      <c r="G22496" t="s">
        <v>89</v>
      </c>
      <c r="H22496" t="s">
        <v>93</v>
      </c>
    </row>
    <row r="22497" spans="1:8" x14ac:dyDescent="0.25">
      <c r="A22497" t="s">
        <v>603</v>
      </c>
      <c r="B22497" t="s">
        <v>15680</v>
      </c>
      <c r="C22497" t="s">
        <v>89</v>
      </c>
      <c r="D22497" t="s">
        <v>89</v>
      </c>
      <c r="E22497" t="s">
        <v>1205</v>
      </c>
      <c r="F22497" t="s">
        <v>89</v>
      </c>
      <c r="G22497" t="s">
        <v>89</v>
      </c>
      <c r="H22497" t="s">
        <v>93</v>
      </c>
    </row>
    <row r="22498" spans="1:8" x14ac:dyDescent="0.25">
      <c r="A22498" t="s">
        <v>603</v>
      </c>
      <c r="B22498" t="s">
        <v>15681</v>
      </c>
      <c r="C22498" t="s">
        <v>89</v>
      </c>
      <c r="D22498" t="s">
        <v>89</v>
      </c>
      <c r="E22498" t="s">
        <v>1231</v>
      </c>
      <c r="F22498" t="s">
        <v>89</v>
      </c>
      <c r="G22498" t="s">
        <v>89</v>
      </c>
      <c r="H22498" t="s">
        <v>93</v>
      </c>
    </row>
    <row r="22499" spans="1:8" x14ac:dyDescent="0.25">
      <c r="A22499" t="s">
        <v>603</v>
      </c>
      <c r="B22499" t="s">
        <v>15682</v>
      </c>
      <c r="C22499" t="s">
        <v>89</v>
      </c>
      <c r="D22499" t="s">
        <v>89</v>
      </c>
      <c r="E22499" t="s">
        <v>1335</v>
      </c>
      <c r="F22499" t="s">
        <v>89</v>
      </c>
      <c r="G22499" t="s">
        <v>89</v>
      </c>
      <c r="H22499" t="s">
        <v>93</v>
      </c>
    </row>
    <row r="22500" spans="1:8" x14ac:dyDescent="0.25">
      <c r="A22500" t="s">
        <v>603</v>
      </c>
      <c r="B22500" t="s">
        <v>3503</v>
      </c>
      <c r="C22500" t="s">
        <v>89</v>
      </c>
      <c r="D22500" t="s">
        <v>89</v>
      </c>
      <c r="E22500" t="s">
        <v>1093</v>
      </c>
      <c r="F22500" t="s">
        <v>89</v>
      </c>
      <c r="G22500" t="s">
        <v>89</v>
      </c>
      <c r="H22500" t="s">
        <v>93</v>
      </c>
    </row>
    <row r="22501" spans="1:8" x14ac:dyDescent="0.25">
      <c r="A22501" t="s">
        <v>603</v>
      </c>
      <c r="B22501" t="s">
        <v>15683</v>
      </c>
      <c r="C22501" t="s">
        <v>89</v>
      </c>
      <c r="D22501" t="s">
        <v>89</v>
      </c>
      <c r="E22501" t="s">
        <v>1093</v>
      </c>
      <c r="F22501" t="s">
        <v>89</v>
      </c>
      <c r="G22501" t="s">
        <v>89</v>
      </c>
      <c r="H22501" t="s">
        <v>93</v>
      </c>
    </row>
    <row r="22502" spans="1:8" x14ac:dyDescent="0.25">
      <c r="A22502" t="s">
        <v>603</v>
      </c>
      <c r="B22502" t="s">
        <v>15684</v>
      </c>
      <c r="C22502" t="s">
        <v>89</v>
      </c>
      <c r="D22502" t="s">
        <v>89</v>
      </c>
      <c r="E22502" t="s">
        <v>1093</v>
      </c>
      <c r="F22502" t="s">
        <v>89</v>
      </c>
      <c r="G22502" t="s">
        <v>89</v>
      </c>
      <c r="H22502" t="s">
        <v>93</v>
      </c>
    </row>
    <row r="22503" spans="1:8" x14ac:dyDescent="0.25">
      <c r="A22503" t="s">
        <v>603</v>
      </c>
      <c r="B22503" t="s">
        <v>15685</v>
      </c>
      <c r="C22503" t="s">
        <v>89</v>
      </c>
      <c r="D22503" t="s">
        <v>89</v>
      </c>
      <c r="E22503" t="s">
        <v>1093</v>
      </c>
      <c r="F22503" t="s">
        <v>89</v>
      </c>
      <c r="G22503" t="s">
        <v>89</v>
      </c>
      <c r="H22503" t="s">
        <v>93</v>
      </c>
    </row>
    <row r="22504" spans="1:8" x14ac:dyDescent="0.25">
      <c r="A22504" t="s">
        <v>603</v>
      </c>
      <c r="B22504" t="s">
        <v>1198</v>
      </c>
      <c r="C22504" t="s">
        <v>89</v>
      </c>
      <c r="D22504" t="s">
        <v>89</v>
      </c>
      <c r="E22504" t="s">
        <v>1335</v>
      </c>
      <c r="F22504" t="s">
        <v>89</v>
      </c>
      <c r="G22504" t="s">
        <v>89</v>
      </c>
      <c r="H22504" t="s">
        <v>93</v>
      </c>
    </row>
    <row r="22505" spans="1:8" x14ac:dyDescent="0.25">
      <c r="A22505" t="s">
        <v>603</v>
      </c>
      <c r="B22505" t="s">
        <v>1726</v>
      </c>
      <c r="C22505" t="s">
        <v>89</v>
      </c>
      <c r="D22505" t="s">
        <v>89</v>
      </c>
      <c r="E22505" t="s">
        <v>1335</v>
      </c>
      <c r="F22505" t="s">
        <v>89</v>
      </c>
      <c r="G22505" t="s">
        <v>89</v>
      </c>
      <c r="H22505" t="s">
        <v>93</v>
      </c>
    </row>
    <row r="22506" spans="1:8" x14ac:dyDescent="0.25">
      <c r="A22506" t="s">
        <v>603</v>
      </c>
      <c r="B22506" t="s">
        <v>15686</v>
      </c>
      <c r="C22506" t="s">
        <v>89</v>
      </c>
      <c r="D22506" t="s">
        <v>89</v>
      </c>
      <c r="E22506" t="s">
        <v>1335</v>
      </c>
      <c r="F22506" t="s">
        <v>89</v>
      </c>
      <c r="G22506" t="s">
        <v>89</v>
      </c>
      <c r="H22506" t="s">
        <v>93</v>
      </c>
    </row>
    <row r="22507" spans="1:8" x14ac:dyDescent="0.25">
      <c r="A22507" t="s">
        <v>603</v>
      </c>
      <c r="B22507" t="s">
        <v>1128</v>
      </c>
      <c r="C22507" t="s">
        <v>89</v>
      </c>
      <c r="D22507" t="s">
        <v>89</v>
      </c>
      <c r="E22507" t="s">
        <v>1196</v>
      </c>
      <c r="F22507" t="s">
        <v>89</v>
      </c>
      <c r="G22507" t="s">
        <v>89</v>
      </c>
      <c r="H22507" t="s">
        <v>93</v>
      </c>
    </row>
    <row r="22508" spans="1:8" x14ac:dyDescent="0.25">
      <c r="A22508" t="s">
        <v>603</v>
      </c>
      <c r="B22508" t="s">
        <v>1130</v>
      </c>
      <c r="C22508" t="s">
        <v>89</v>
      </c>
      <c r="D22508" t="s">
        <v>89</v>
      </c>
      <c r="E22508" t="s">
        <v>1218</v>
      </c>
      <c r="F22508" t="s">
        <v>89</v>
      </c>
      <c r="G22508" t="s">
        <v>89</v>
      </c>
      <c r="H22508" t="s">
        <v>93</v>
      </c>
    </row>
    <row r="22509" spans="1:8" x14ac:dyDescent="0.25">
      <c r="A22509" t="s">
        <v>603</v>
      </c>
      <c r="B22509" t="s">
        <v>1132</v>
      </c>
      <c r="C22509" t="s">
        <v>89</v>
      </c>
      <c r="D22509" t="s">
        <v>89</v>
      </c>
      <c r="E22509" t="s">
        <v>1202</v>
      </c>
      <c r="F22509" t="s">
        <v>89</v>
      </c>
      <c r="G22509" t="s">
        <v>89</v>
      </c>
      <c r="H22509" t="s">
        <v>93</v>
      </c>
    </row>
    <row r="22510" spans="1:8" x14ac:dyDescent="0.25">
      <c r="A22510" t="s">
        <v>603</v>
      </c>
      <c r="B22510" t="s">
        <v>1138</v>
      </c>
      <c r="C22510" t="s">
        <v>89</v>
      </c>
      <c r="D22510" t="s">
        <v>89</v>
      </c>
      <c r="E22510" t="s">
        <v>1139</v>
      </c>
      <c r="F22510" t="s">
        <v>89</v>
      </c>
      <c r="G22510" t="s">
        <v>89</v>
      </c>
      <c r="H22510" t="s">
        <v>93</v>
      </c>
    </row>
    <row r="22511" spans="1:8" x14ac:dyDescent="0.25">
      <c r="A22511" t="s">
        <v>604</v>
      </c>
      <c r="B22511" t="s">
        <v>1591</v>
      </c>
      <c r="C22511" t="s">
        <v>89</v>
      </c>
      <c r="D22511" t="s">
        <v>1588</v>
      </c>
      <c r="E22511" t="s">
        <v>1427</v>
      </c>
      <c r="F22511" t="s">
        <v>89</v>
      </c>
      <c r="G22511" t="s">
        <v>89</v>
      </c>
      <c r="H22511" t="s">
        <v>93</v>
      </c>
    </row>
    <row r="22512" spans="1:8" x14ac:dyDescent="0.25">
      <c r="A22512" t="s">
        <v>604</v>
      </c>
      <c r="B22512" t="s">
        <v>8792</v>
      </c>
      <c r="C22512" t="s">
        <v>89</v>
      </c>
      <c r="D22512" t="s">
        <v>15687</v>
      </c>
      <c r="E22512" t="s">
        <v>1278</v>
      </c>
      <c r="F22512" t="s">
        <v>89</v>
      </c>
      <c r="G22512" t="s">
        <v>89</v>
      </c>
      <c r="H22512" t="s">
        <v>93</v>
      </c>
    </row>
    <row r="22513" spans="1:8" x14ac:dyDescent="0.25">
      <c r="A22513" t="s">
        <v>604</v>
      </c>
      <c r="B22513" t="s">
        <v>1138</v>
      </c>
      <c r="C22513" t="s">
        <v>89</v>
      </c>
      <c r="D22513" t="s">
        <v>89</v>
      </c>
      <c r="E22513" t="s">
        <v>1139</v>
      </c>
      <c r="F22513" t="s">
        <v>89</v>
      </c>
      <c r="G22513" t="s">
        <v>89</v>
      </c>
      <c r="H22513" t="s">
        <v>93</v>
      </c>
    </row>
    <row r="22514" spans="1:8" x14ac:dyDescent="0.25">
      <c r="A22514" t="s">
        <v>605</v>
      </c>
      <c r="B22514" t="s">
        <v>15688</v>
      </c>
      <c r="C22514" t="s">
        <v>89</v>
      </c>
      <c r="D22514" t="s">
        <v>15689</v>
      </c>
      <c r="E22514" t="s">
        <v>1238</v>
      </c>
      <c r="F22514" t="s">
        <v>89</v>
      </c>
      <c r="G22514" t="s">
        <v>89</v>
      </c>
      <c r="H22514" t="s">
        <v>93</v>
      </c>
    </row>
    <row r="22515" spans="1:8" x14ac:dyDescent="0.25">
      <c r="A22515" t="s">
        <v>605</v>
      </c>
      <c r="B22515" t="s">
        <v>15690</v>
      </c>
      <c r="C22515" t="s">
        <v>89</v>
      </c>
      <c r="D22515" t="s">
        <v>15689</v>
      </c>
      <c r="E22515" t="s">
        <v>1097</v>
      </c>
      <c r="F22515" t="s">
        <v>89</v>
      </c>
      <c r="G22515" t="s">
        <v>89</v>
      </c>
      <c r="H22515" t="s">
        <v>93</v>
      </c>
    </row>
    <row r="22516" spans="1:8" x14ac:dyDescent="0.25">
      <c r="A22516" t="s">
        <v>605</v>
      </c>
      <c r="B22516" t="s">
        <v>15691</v>
      </c>
      <c r="C22516" t="s">
        <v>89</v>
      </c>
      <c r="D22516" t="s">
        <v>15692</v>
      </c>
      <c r="E22516" t="s">
        <v>1097</v>
      </c>
      <c r="F22516" t="s">
        <v>89</v>
      </c>
      <c r="G22516" t="s">
        <v>89</v>
      </c>
      <c r="H22516" t="s">
        <v>93</v>
      </c>
    </row>
    <row r="22517" spans="1:8" x14ac:dyDescent="0.25">
      <c r="A22517" t="s">
        <v>605</v>
      </c>
      <c r="B22517" t="s">
        <v>15693</v>
      </c>
      <c r="C22517" t="s">
        <v>89</v>
      </c>
      <c r="D22517" t="s">
        <v>15694</v>
      </c>
      <c r="E22517" t="s">
        <v>1097</v>
      </c>
      <c r="F22517" t="s">
        <v>89</v>
      </c>
      <c r="G22517" t="s">
        <v>89</v>
      </c>
      <c r="H22517" t="s">
        <v>93</v>
      </c>
    </row>
    <row r="22518" spans="1:8" x14ac:dyDescent="0.25">
      <c r="A22518" t="s">
        <v>605</v>
      </c>
      <c r="B22518" t="s">
        <v>15695</v>
      </c>
      <c r="C22518" t="s">
        <v>89</v>
      </c>
      <c r="D22518" t="s">
        <v>15696</v>
      </c>
      <c r="E22518" t="s">
        <v>1097</v>
      </c>
      <c r="F22518" t="s">
        <v>89</v>
      </c>
      <c r="G22518" t="s">
        <v>89</v>
      </c>
      <c r="H22518" t="s">
        <v>93</v>
      </c>
    </row>
    <row r="22519" spans="1:8" x14ac:dyDescent="0.25">
      <c r="A22519" t="s">
        <v>605</v>
      </c>
      <c r="B22519" t="s">
        <v>1151</v>
      </c>
      <c r="C22519" t="s">
        <v>89</v>
      </c>
      <c r="D22519" t="s">
        <v>15697</v>
      </c>
      <c r="E22519" t="s">
        <v>1094</v>
      </c>
      <c r="F22519" t="s">
        <v>89</v>
      </c>
      <c r="G22519" t="s">
        <v>89</v>
      </c>
      <c r="H22519" t="s">
        <v>93</v>
      </c>
    </row>
    <row r="22520" spans="1:8" x14ac:dyDescent="0.25">
      <c r="A22520" t="s">
        <v>605</v>
      </c>
      <c r="B22520" t="s">
        <v>15688</v>
      </c>
      <c r="C22520" t="s">
        <v>89</v>
      </c>
      <c r="D22520" t="s">
        <v>15689</v>
      </c>
      <c r="E22520" t="s">
        <v>1238</v>
      </c>
      <c r="F22520" t="s">
        <v>89</v>
      </c>
      <c r="G22520" t="s">
        <v>89</v>
      </c>
      <c r="H22520" t="s">
        <v>93</v>
      </c>
    </row>
    <row r="22521" spans="1:8" x14ac:dyDescent="0.25">
      <c r="A22521" t="s">
        <v>605</v>
      </c>
      <c r="B22521" t="s">
        <v>15695</v>
      </c>
      <c r="C22521" t="s">
        <v>89</v>
      </c>
      <c r="D22521" t="s">
        <v>15696</v>
      </c>
      <c r="E22521" t="s">
        <v>1097</v>
      </c>
      <c r="F22521" t="s">
        <v>89</v>
      </c>
      <c r="G22521" t="s">
        <v>89</v>
      </c>
      <c r="H22521" t="s">
        <v>93</v>
      </c>
    </row>
    <row r="22522" spans="1:8" x14ac:dyDescent="0.25">
      <c r="A22522" t="s">
        <v>605</v>
      </c>
      <c r="B22522" t="s">
        <v>15698</v>
      </c>
      <c r="C22522" t="s">
        <v>89</v>
      </c>
      <c r="D22522" t="s">
        <v>15699</v>
      </c>
      <c r="E22522" t="s">
        <v>1278</v>
      </c>
      <c r="F22522" t="s">
        <v>89</v>
      </c>
      <c r="G22522" t="s">
        <v>89</v>
      </c>
      <c r="H22522" t="s">
        <v>93</v>
      </c>
    </row>
    <row r="22523" spans="1:8" x14ac:dyDescent="0.25">
      <c r="A22523" t="s">
        <v>605</v>
      </c>
      <c r="B22523" t="s">
        <v>15691</v>
      </c>
      <c r="C22523" t="s">
        <v>89</v>
      </c>
      <c r="D22523" t="s">
        <v>15692</v>
      </c>
      <c r="E22523" t="s">
        <v>1097</v>
      </c>
      <c r="F22523" t="s">
        <v>89</v>
      </c>
      <c r="G22523" t="s">
        <v>89</v>
      </c>
      <c r="H22523" t="s">
        <v>93</v>
      </c>
    </row>
    <row r="22524" spans="1:8" x14ac:dyDescent="0.25">
      <c r="A22524" t="s">
        <v>605</v>
      </c>
      <c r="B22524" t="s">
        <v>15690</v>
      </c>
      <c r="C22524" t="s">
        <v>89</v>
      </c>
      <c r="D22524" t="s">
        <v>15689</v>
      </c>
      <c r="E22524" t="s">
        <v>1097</v>
      </c>
      <c r="F22524" t="s">
        <v>89</v>
      </c>
      <c r="G22524" t="s">
        <v>89</v>
      </c>
      <c r="H22524" t="s">
        <v>93</v>
      </c>
    </row>
    <row r="22525" spans="1:8" x14ac:dyDescent="0.25">
      <c r="A22525" t="s">
        <v>605</v>
      </c>
      <c r="B22525" t="s">
        <v>15693</v>
      </c>
      <c r="C22525" t="s">
        <v>89</v>
      </c>
      <c r="D22525" t="s">
        <v>15694</v>
      </c>
      <c r="E22525" t="s">
        <v>1097</v>
      </c>
      <c r="F22525" t="s">
        <v>89</v>
      </c>
      <c r="G22525" t="s">
        <v>89</v>
      </c>
      <c r="H22525" t="s">
        <v>93</v>
      </c>
    </row>
    <row r="22526" spans="1:8" x14ac:dyDescent="0.25">
      <c r="A22526" t="s">
        <v>605</v>
      </c>
      <c r="B22526" t="s">
        <v>15700</v>
      </c>
      <c r="C22526" t="s">
        <v>89</v>
      </c>
      <c r="D22526" t="s">
        <v>15692</v>
      </c>
      <c r="E22526" t="s">
        <v>1094</v>
      </c>
      <c r="F22526" t="s">
        <v>89</v>
      </c>
      <c r="G22526" t="s">
        <v>89</v>
      </c>
      <c r="H22526" t="s">
        <v>93</v>
      </c>
    </row>
    <row r="22527" spans="1:8" x14ac:dyDescent="0.25">
      <c r="A22527" t="s">
        <v>605</v>
      </c>
      <c r="B22527" t="s">
        <v>15701</v>
      </c>
      <c r="C22527" t="s">
        <v>89</v>
      </c>
      <c r="D22527" t="s">
        <v>15702</v>
      </c>
      <c r="E22527" t="s">
        <v>1094</v>
      </c>
      <c r="F22527" t="s">
        <v>89</v>
      </c>
      <c r="G22527" t="s">
        <v>89</v>
      </c>
      <c r="H22527" t="s">
        <v>93</v>
      </c>
    </row>
    <row r="22528" spans="1:8" x14ac:dyDescent="0.25">
      <c r="A22528" t="s">
        <v>605</v>
      </c>
      <c r="B22528" t="s">
        <v>15703</v>
      </c>
      <c r="C22528" t="s">
        <v>89</v>
      </c>
      <c r="D22528" t="s">
        <v>15704</v>
      </c>
      <c r="E22528" t="s">
        <v>1485</v>
      </c>
      <c r="F22528" t="s">
        <v>89</v>
      </c>
      <c r="G22528" t="s">
        <v>89</v>
      </c>
      <c r="H22528" t="s">
        <v>93</v>
      </c>
    </row>
    <row r="22529" spans="1:8" x14ac:dyDescent="0.25">
      <c r="A22529" t="s">
        <v>605</v>
      </c>
      <c r="B22529" t="s">
        <v>1116</v>
      </c>
      <c r="C22529" t="s">
        <v>89</v>
      </c>
      <c r="D22529" t="s">
        <v>89</v>
      </c>
      <c r="E22529" t="s">
        <v>1135</v>
      </c>
      <c r="F22529" t="s">
        <v>89</v>
      </c>
      <c r="G22529" t="s">
        <v>89</v>
      </c>
      <c r="H22529" t="s">
        <v>93</v>
      </c>
    </row>
    <row r="22530" spans="1:8" x14ac:dyDescent="0.25">
      <c r="A22530" t="s">
        <v>605</v>
      </c>
      <c r="B22530" t="s">
        <v>1118</v>
      </c>
      <c r="C22530" t="s">
        <v>89</v>
      </c>
      <c r="D22530" t="s">
        <v>89</v>
      </c>
      <c r="E22530" t="s">
        <v>1238</v>
      </c>
      <c r="F22530" t="s">
        <v>89</v>
      </c>
      <c r="G22530" t="s">
        <v>89</v>
      </c>
      <c r="H22530" t="s">
        <v>93</v>
      </c>
    </row>
    <row r="22531" spans="1:8" x14ac:dyDescent="0.25">
      <c r="A22531" t="s">
        <v>605</v>
      </c>
      <c r="B22531" t="s">
        <v>1122</v>
      </c>
      <c r="C22531" t="s">
        <v>89</v>
      </c>
      <c r="D22531" t="s">
        <v>89</v>
      </c>
      <c r="E22531" t="s">
        <v>1218</v>
      </c>
      <c r="F22531" t="s">
        <v>89</v>
      </c>
      <c r="G22531" t="s">
        <v>89</v>
      </c>
      <c r="H22531" t="s">
        <v>93</v>
      </c>
    </row>
    <row r="22532" spans="1:8" x14ac:dyDescent="0.25">
      <c r="A22532" t="s">
        <v>605</v>
      </c>
      <c r="B22532" t="s">
        <v>1124</v>
      </c>
      <c r="C22532" t="s">
        <v>89</v>
      </c>
      <c r="D22532" t="s">
        <v>89</v>
      </c>
      <c r="E22532" t="s">
        <v>1218</v>
      </c>
      <c r="F22532" t="s">
        <v>89</v>
      </c>
      <c r="G22532" t="s">
        <v>89</v>
      </c>
      <c r="H22532" t="s">
        <v>93</v>
      </c>
    </row>
    <row r="22533" spans="1:8" x14ac:dyDescent="0.25">
      <c r="A22533" t="s">
        <v>605</v>
      </c>
      <c r="B22533" t="s">
        <v>1125</v>
      </c>
      <c r="C22533" t="s">
        <v>89</v>
      </c>
      <c r="D22533" t="s">
        <v>89</v>
      </c>
      <c r="E22533" t="s">
        <v>1218</v>
      </c>
      <c r="F22533" t="s">
        <v>89</v>
      </c>
      <c r="G22533" t="s">
        <v>89</v>
      </c>
      <c r="H22533" t="s">
        <v>93</v>
      </c>
    </row>
    <row r="22534" spans="1:8" x14ac:dyDescent="0.25">
      <c r="A22534" t="s">
        <v>605</v>
      </c>
      <c r="B22534" t="s">
        <v>1126</v>
      </c>
      <c r="C22534" t="s">
        <v>89</v>
      </c>
      <c r="D22534" t="s">
        <v>89</v>
      </c>
      <c r="E22534" t="s">
        <v>1218</v>
      </c>
      <c r="F22534" t="s">
        <v>89</v>
      </c>
      <c r="G22534" t="s">
        <v>89</v>
      </c>
      <c r="H22534" t="s">
        <v>93</v>
      </c>
    </row>
    <row r="22535" spans="1:8" x14ac:dyDescent="0.25">
      <c r="A22535" t="s">
        <v>605</v>
      </c>
      <c r="B22535" t="s">
        <v>1127</v>
      </c>
      <c r="C22535" t="s">
        <v>89</v>
      </c>
      <c r="D22535" t="s">
        <v>89</v>
      </c>
      <c r="E22535" t="s">
        <v>1218</v>
      </c>
      <c r="F22535" t="s">
        <v>89</v>
      </c>
      <c r="G22535" t="s">
        <v>89</v>
      </c>
      <c r="H22535" t="s">
        <v>93</v>
      </c>
    </row>
    <row r="22536" spans="1:8" x14ac:dyDescent="0.25">
      <c r="A22536" t="s">
        <v>605</v>
      </c>
      <c r="B22536" t="s">
        <v>1266</v>
      </c>
      <c r="C22536" t="s">
        <v>89</v>
      </c>
      <c r="D22536" t="s">
        <v>89</v>
      </c>
      <c r="E22536" t="s">
        <v>1131</v>
      </c>
      <c r="F22536" t="s">
        <v>89</v>
      </c>
      <c r="G22536" t="s">
        <v>89</v>
      </c>
      <c r="H22536" t="s">
        <v>93</v>
      </c>
    </row>
    <row r="22537" spans="1:8" x14ac:dyDescent="0.25">
      <c r="A22537" t="s">
        <v>605</v>
      </c>
      <c r="B22537" t="s">
        <v>1200</v>
      </c>
      <c r="C22537" t="s">
        <v>89</v>
      </c>
      <c r="D22537" t="s">
        <v>89</v>
      </c>
      <c r="E22537" t="s">
        <v>1131</v>
      </c>
      <c r="F22537" t="s">
        <v>89</v>
      </c>
      <c r="G22537" t="s">
        <v>89</v>
      </c>
      <c r="H22537" t="s">
        <v>93</v>
      </c>
    </row>
    <row r="22538" spans="1:8" x14ac:dyDescent="0.25">
      <c r="A22538" t="s">
        <v>605</v>
      </c>
      <c r="B22538" t="s">
        <v>1128</v>
      </c>
      <c r="C22538" t="s">
        <v>89</v>
      </c>
      <c r="D22538" t="s">
        <v>89</v>
      </c>
      <c r="E22538" t="s">
        <v>1231</v>
      </c>
      <c r="F22538" t="s">
        <v>89</v>
      </c>
      <c r="G22538" t="s">
        <v>89</v>
      </c>
      <c r="H22538" t="s">
        <v>93</v>
      </c>
    </row>
    <row r="22539" spans="1:8" x14ac:dyDescent="0.25">
      <c r="A22539" t="s">
        <v>605</v>
      </c>
      <c r="B22539" t="s">
        <v>1130</v>
      </c>
      <c r="C22539" t="s">
        <v>89</v>
      </c>
      <c r="D22539" t="s">
        <v>89</v>
      </c>
      <c r="E22539" t="s">
        <v>1202</v>
      </c>
      <c r="F22539" t="s">
        <v>89</v>
      </c>
      <c r="G22539" t="s">
        <v>89</v>
      </c>
      <c r="H22539" t="s">
        <v>93</v>
      </c>
    </row>
    <row r="22540" spans="1:8" x14ac:dyDescent="0.25">
      <c r="A22540" t="s">
        <v>605</v>
      </c>
      <c r="B22540" t="s">
        <v>1132</v>
      </c>
      <c r="C22540" t="s">
        <v>89</v>
      </c>
      <c r="D22540" t="s">
        <v>89</v>
      </c>
      <c r="E22540" t="s">
        <v>1133</v>
      </c>
      <c r="F22540" t="s">
        <v>89</v>
      </c>
      <c r="G22540" t="s">
        <v>89</v>
      </c>
      <c r="H22540" t="s">
        <v>93</v>
      </c>
    </row>
    <row r="22541" spans="1:8" x14ac:dyDescent="0.25">
      <c r="A22541" t="s">
        <v>605</v>
      </c>
      <c r="B22541" t="s">
        <v>1268</v>
      </c>
      <c r="C22541" t="s">
        <v>89</v>
      </c>
      <c r="D22541" t="s">
        <v>89</v>
      </c>
      <c r="E22541" t="s">
        <v>1233</v>
      </c>
      <c r="F22541" t="s">
        <v>89</v>
      </c>
      <c r="G22541" t="s">
        <v>89</v>
      </c>
      <c r="H22541" t="s">
        <v>93</v>
      </c>
    </row>
    <row r="22542" spans="1:8" x14ac:dyDescent="0.25">
      <c r="A22542" t="s">
        <v>605</v>
      </c>
      <c r="B22542" t="s">
        <v>1271</v>
      </c>
      <c r="C22542" t="s">
        <v>89</v>
      </c>
      <c r="D22542" t="s">
        <v>89</v>
      </c>
      <c r="E22542" t="s">
        <v>1115</v>
      </c>
      <c r="F22542" t="s">
        <v>89</v>
      </c>
      <c r="G22542" t="s">
        <v>89</v>
      </c>
      <c r="H22542" t="s">
        <v>93</v>
      </c>
    </row>
    <row r="22543" spans="1:8" x14ac:dyDescent="0.25">
      <c r="A22543" t="s">
        <v>605</v>
      </c>
      <c r="B22543" t="s">
        <v>1138</v>
      </c>
      <c r="C22543" t="s">
        <v>89</v>
      </c>
      <c r="D22543" t="s">
        <v>89</v>
      </c>
      <c r="E22543" t="s">
        <v>1139</v>
      </c>
      <c r="F22543" t="s">
        <v>89</v>
      </c>
      <c r="G22543" t="s">
        <v>89</v>
      </c>
      <c r="H22543" t="s">
        <v>93</v>
      </c>
    </row>
    <row r="22544" spans="1:8" x14ac:dyDescent="0.25">
      <c r="A22544" t="s">
        <v>606</v>
      </c>
      <c r="B22544" t="s">
        <v>15688</v>
      </c>
      <c r="C22544" t="s">
        <v>89</v>
      </c>
      <c r="D22544" t="s">
        <v>15705</v>
      </c>
      <c r="E22544" t="s">
        <v>1238</v>
      </c>
      <c r="F22544" t="s">
        <v>89</v>
      </c>
      <c r="G22544" t="s">
        <v>89</v>
      </c>
      <c r="H22544" t="s">
        <v>93</v>
      </c>
    </row>
    <row r="22545" spans="1:8" x14ac:dyDescent="0.25">
      <c r="A22545" t="s">
        <v>606</v>
      </c>
      <c r="B22545" t="s">
        <v>15690</v>
      </c>
      <c r="C22545" t="s">
        <v>89</v>
      </c>
      <c r="D22545" t="s">
        <v>15705</v>
      </c>
      <c r="E22545" t="s">
        <v>1097</v>
      </c>
      <c r="F22545" t="s">
        <v>89</v>
      </c>
      <c r="G22545" t="s">
        <v>89</v>
      </c>
      <c r="H22545" t="s">
        <v>93</v>
      </c>
    </row>
    <row r="22546" spans="1:8" x14ac:dyDescent="0.25">
      <c r="A22546" t="s">
        <v>606</v>
      </c>
      <c r="B22546" t="s">
        <v>15693</v>
      </c>
      <c r="C22546" t="s">
        <v>89</v>
      </c>
      <c r="D22546" t="s">
        <v>15706</v>
      </c>
      <c r="E22546" t="s">
        <v>1097</v>
      </c>
      <c r="F22546" t="s">
        <v>89</v>
      </c>
      <c r="G22546" t="s">
        <v>89</v>
      </c>
      <c r="H22546" t="s">
        <v>93</v>
      </c>
    </row>
    <row r="22547" spans="1:8" x14ac:dyDescent="0.25">
      <c r="A22547" t="s">
        <v>606</v>
      </c>
      <c r="B22547" t="s">
        <v>15691</v>
      </c>
      <c r="C22547" t="s">
        <v>89</v>
      </c>
      <c r="D22547" t="s">
        <v>15707</v>
      </c>
      <c r="E22547" t="s">
        <v>1097</v>
      </c>
      <c r="F22547" t="s">
        <v>89</v>
      </c>
      <c r="G22547" t="s">
        <v>89</v>
      </c>
      <c r="H22547" t="s">
        <v>93</v>
      </c>
    </row>
    <row r="22548" spans="1:8" x14ac:dyDescent="0.25">
      <c r="A22548" t="s">
        <v>606</v>
      </c>
      <c r="B22548" t="s">
        <v>2189</v>
      </c>
      <c r="C22548" t="s">
        <v>89</v>
      </c>
      <c r="D22548" t="s">
        <v>15708</v>
      </c>
      <c r="E22548" t="s">
        <v>1485</v>
      </c>
      <c r="F22548" t="s">
        <v>89</v>
      </c>
      <c r="G22548" t="s">
        <v>89</v>
      </c>
      <c r="H22548" t="s">
        <v>93</v>
      </c>
    </row>
    <row r="22549" spans="1:8" x14ac:dyDescent="0.25">
      <c r="A22549" t="s">
        <v>606</v>
      </c>
      <c r="B22549" t="s">
        <v>2189</v>
      </c>
      <c r="C22549" t="s">
        <v>89</v>
      </c>
      <c r="D22549" t="s">
        <v>15708</v>
      </c>
      <c r="E22549" t="s">
        <v>1485</v>
      </c>
      <c r="F22549" t="s">
        <v>89</v>
      </c>
      <c r="G22549" t="s">
        <v>89</v>
      </c>
      <c r="H22549" t="s">
        <v>93</v>
      </c>
    </row>
    <row r="22550" spans="1:8" x14ac:dyDescent="0.25">
      <c r="A22550" t="s">
        <v>606</v>
      </c>
      <c r="B22550" t="s">
        <v>2193</v>
      </c>
      <c r="C22550" t="s">
        <v>89</v>
      </c>
      <c r="D22550" t="s">
        <v>15582</v>
      </c>
      <c r="E22550" t="s">
        <v>1102</v>
      </c>
      <c r="F22550" t="s">
        <v>89</v>
      </c>
      <c r="G22550" t="s">
        <v>89</v>
      </c>
      <c r="H22550" t="s">
        <v>93</v>
      </c>
    </row>
    <row r="22551" spans="1:8" x14ac:dyDescent="0.25">
      <c r="A22551" t="s">
        <v>606</v>
      </c>
      <c r="B22551" t="s">
        <v>2195</v>
      </c>
      <c r="C22551" t="s">
        <v>89</v>
      </c>
      <c r="D22551" t="s">
        <v>15709</v>
      </c>
      <c r="E22551" t="s">
        <v>1258</v>
      </c>
      <c r="F22551" t="s">
        <v>89</v>
      </c>
      <c r="G22551" t="s">
        <v>89</v>
      </c>
      <c r="H22551" t="s">
        <v>93</v>
      </c>
    </row>
    <row r="22552" spans="1:8" x14ac:dyDescent="0.25">
      <c r="A22552" t="s">
        <v>606</v>
      </c>
      <c r="B22552" t="s">
        <v>2187</v>
      </c>
      <c r="C22552" t="s">
        <v>89</v>
      </c>
      <c r="D22552" t="s">
        <v>15710</v>
      </c>
      <c r="E22552" t="s">
        <v>1166</v>
      </c>
      <c r="F22552" t="s">
        <v>89</v>
      </c>
      <c r="G22552" t="s">
        <v>89</v>
      </c>
      <c r="H22552" t="s">
        <v>93</v>
      </c>
    </row>
    <row r="22553" spans="1:8" x14ac:dyDescent="0.25">
      <c r="A22553" t="s">
        <v>606</v>
      </c>
      <c r="B22553" t="s">
        <v>15695</v>
      </c>
      <c r="C22553" t="s">
        <v>89</v>
      </c>
      <c r="D22553" t="s">
        <v>15711</v>
      </c>
      <c r="E22553" t="s">
        <v>1097</v>
      </c>
      <c r="F22553" t="s">
        <v>89</v>
      </c>
      <c r="G22553" t="s">
        <v>89</v>
      </c>
      <c r="H22553" t="s">
        <v>93</v>
      </c>
    </row>
    <row r="22554" spans="1:8" x14ac:dyDescent="0.25">
      <c r="A22554" t="s">
        <v>606</v>
      </c>
      <c r="B22554" t="s">
        <v>15701</v>
      </c>
      <c r="C22554" t="s">
        <v>89</v>
      </c>
      <c r="D22554" t="s">
        <v>15712</v>
      </c>
      <c r="E22554" t="s">
        <v>1094</v>
      </c>
      <c r="F22554" t="s">
        <v>89</v>
      </c>
      <c r="G22554" t="s">
        <v>89</v>
      </c>
      <c r="H22554" t="s">
        <v>93</v>
      </c>
    </row>
    <row r="22555" spans="1:8" x14ac:dyDescent="0.25">
      <c r="A22555" t="s">
        <v>606</v>
      </c>
      <c r="B22555" t="s">
        <v>15691</v>
      </c>
      <c r="C22555" t="s">
        <v>89</v>
      </c>
      <c r="D22555" t="s">
        <v>15707</v>
      </c>
      <c r="E22555" t="s">
        <v>1097</v>
      </c>
      <c r="F22555" t="s">
        <v>89</v>
      </c>
      <c r="G22555" t="s">
        <v>89</v>
      </c>
      <c r="H22555" t="s">
        <v>93</v>
      </c>
    </row>
    <row r="22556" spans="1:8" x14ac:dyDescent="0.25">
      <c r="A22556" t="s">
        <v>606</v>
      </c>
      <c r="B22556" t="s">
        <v>1151</v>
      </c>
      <c r="C22556" t="s">
        <v>89</v>
      </c>
      <c r="D22556" t="s">
        <v>15713</v>
      </c>
      <c r="E22556" t="s">
        <v>1524</v>
      </c>
      <c r="F22556" t="s">
        <v>89</v>
      </c>
      <c r="G22556" t="s">
        <v>89</v>
      </c>
      <c r="H22556" t="s">
        <v>93</v>
      </c>
    </row>
    <row r="22557" spans="1:8" x14ac:dyDescent="0.25">
      <c r="A22557" t="s">
        <v>606</v>
      </c>
      <c r="B22557" t="s">
        <v>15690</v>
      </c>
      <c r="C22557" t="s">
        <v>89</v>
      </c>
      <c r="D22557" t="s">
        <v>15705</v>
      </c>
      <c r="E22557" t="s">
        <v>1097</v>
      </c>
      <c r="F22557" t="s">
        <v>89</v>
      </c>
      <c r="G22557" t="s">
        <v>89</v>
      </c>
      <c r="H22557" t="s">
        <v>93</v>
      </c>
    </row>
    <row r="22558" spans="1:8" x14ac:dyDescent="0.25">
      <c r="A22558" t="s">
        <v>606</v>
      </c>
      <c r="B22558" t="s">
        <v>15700</v>
      </c>
      <c r="C22558" t="s">
        <v>89</v>
      </c>
      <c r="D22558" t="s">
        <v>15707</v>
      </c>
      <c r="E22558" t="s">
        <v>1094</v>
      </c>
      <c r="F22558" t="s">
        <v>89</v>
      </c>
      <c r="G22558" t="s">
        <v>89</v>
      </c>
      <c r="H22558" t="s">
        <v>93</v>
      </c>
    </row>
    <row r="22559" spans="1:8" x14ac:dyDescent="0.25">
      <c r="A22559" t="s">
        <v>606</v>
      </c>
      <c r="B22559" t="s">
        <v>15688</v>
      </c>
      <c r="C22559" t="s">
        <v>89</v>
      </c>
      <c r="D22559" t="s">
        <v>15705</v>
      </c>
      <c r="E22559" t="s">
        <v>1238</v>
      </c>
      <c r="F22559" t="s">
        <v>89</v>
      </c>
      <c r="G22559" t="s">
        <v>89</v>
      </c>
      <c r="H22559" t="s">
        <v>93</v>
      </c>
    </row>
    <row r="22560" spans="1:8" x14ac:dyDescent="0.25">
      <c r="A22560" t="s">
        <v>606</v>
      </c>
      <c r="B22560" t="s">
        <v>15698</v>
      </c>
      <c r="C22560" t="s">
        <v>89</v>
      </c>
      <c r="D22560" t="s">
        <v>15714</v>
      </c>
      <c r="E22560" t="s">
        <v>1238</v>
      </c>
      <c r="F22560" t="s">
        <v>89</v>
      </c>
      <c r="G22560" t="s">
        <v>89</v>
      </c>
      <c r="H22560" t="s">
        <v>93</v>
      </c>
    </row>
    <row r="22561" spans="1:8" x14ac:dyDescent="0.25">
      <c r="A22561" t="s">
        <v>606</v>
      </c>
      <c r="B22561" t="s">
        <v>15693</v>
      </c>
      <c r="C22561" t="s">
        <v>89</v>
      </c>
      <c r="D22561" t="s">
        <v>15706</v>
      </c>
      <c r="E22561" t="s">
        <v>1097</v>
      </c>
      <c r="F22561" t="s">
        <v>89</v>
      </c>
      <c r="G22561" t="s">
        <v>89</v>
      </c>
      <c r="H22561" t="s">
        <v>93</v>
      </c>
    </row>
    <row r="22562" spans="1:8" x14ac:dyDescent="0.25">
      <c r="A22562" t="s">
        <v>606</v>
      </c>
      <c r="B22562" t="s">
        <v>15715</v>
      </c>
      <c r="C22562" t="s">
        <v>89</v>
      </c>
      <c r="D22562" t="s">
        <v>15716</v>
      </c>
      <c r="E22562" t="s">
        <v>1094</v>
      </c>
      <c r="F22562" t="s">
        <v>89</v>
      </c>
      <c r="G22562" t="s">
        <v>89</v>
      </c>
      <c r="H22562" t="s">
        <v>93</v>
      </c>
    </row>
    <row r="22563" spans="1:8" x14ac:dyDescent="0.25">
      <c r="A22563" t="s">
        <v>606</v>
      </c>
      <c r="B22563" t="s">
        <v>15717</v>
      </c>
      <c r="C22563" t="s">
        <v>89</v>
      </c>
      <c r="D22563" t="s">
        <v>15718</v>
      </c>
      <c r="E22563" t="s">
        <v>1355</v>
      </c>
      <c r="F22563" t="s">
        <v>89</v>
      </c>
      <c r="G22563" t="s">
        <v>89</v>
      </c>
      <c r="H22563" t="s">
        <v>93</v>
      </c>
    </row>
    <row r="22564" spans="1:8" x14ac:dyDescent="0.25">
      <c r="A22564" t="s">
        <v>606</v>
      </c>
      <c r="B22564" t="s">
        <v>1098</v>
      </c>
      <c r="C22564" t="s">
        <v>89</v>
      </c>
      <c r="D22564" t="s">
        <v>89</v>
      </c>
      <c r="E22564" t="s">
        <v>1238</v>
      </c>
      <c r="F22564" t="s">
        <v>89</v>
      </c>
      <c r="G22564" t="s">
        <v>89</v>
      </c>
      <c r="H22564" t="s">
        <v>93</v>
      </c>
    </row>
    <row r="22565" spans="1:8" x14ac:dyDescent="0.25">
      <c r="A22565" t="s">
        <v>606</v>
      </c>
      <c r="B22565" t="s">
        <v>1112</v>
      </c>
      <c r="C22565" t="s">
        <v>89</v>
      </c>
      <c r="D22565" t="s">
        <v>89</v>
      </c>
      <c r="E22565" t="s">
        <v>1100</v>
      </c>
      <c r="F22565" t="s">
        <v>89</v>
      </c>
      <c r="G22565" t="s">
        <v>89</v>
      </c>
      <c r="H22565" t="s">
        <v>93</v>
      </c>
    </row>
    <row r="22566" spans="1:8" x14ac:dyDescent="0.25">
      <c r="A22566" t="s">
        <v>606</v>
      </c>
      <c r="B22566" t="s">
        <v>1114</v>
      </c>
      <c r="C22566" t="s">
        <v>89</v>
      </c>
      <c r="D22566" t="s">
        <v>89</v>
      </c>
      <c r="E22566" t="s">
        <v>1100</v>
      </c>
      <c r="F22566" t="s">
        <v>89</v>
      </c>
      <c r="G22566" t="s">
        <v>89</v>
      </c>
      <c r="H22566" t="s">
        <v>93</v>
      </c>
    </row>
    <row r="22567" spans="1:8" x14ac:dyDescent="0.25">
      <c r="A22567" t="s">
        <v>606</v>
      </c>
      <c r="B22567" t="s">
        <v>5573</v>
      </c>
      <c r="C22567" t="s">
        <v>89</v>
      </c>
      <c r="D22567" t="s">
        <v>89</v>
      </c>
      <c r="E22567" t="s">
        <v>1100</v>
      </c>
      <c r="F22567" t="s">
        <v>89</v>
      </c>
      <c r="G22567" t="s">
        <v>89</v>
      </c>
      <c r="H22567" t="s">
        <v>93</v>
      </c>
    </row>
    <row r="22568" spans="1:8" x14ac:dyDescent="0.25">
      <c r="A22568" t="s">
        <v>606</v>
      </c>
      <c r="B22568" t="s">
        <v>2746</v>
      </c>
      <c r="C22568" t="s">
        <v>89</v>
      </c>
      <c r="D22568" t="s">
        <v>89</v>
      </c>
      <c r="E22568" t="s">
        <v>1093</v>
      </c>
      <c r="F22568" t="s">
        <v>89</v>
      </c>
      <c r="G22568" t="s">
        <v>89</v>
      </c>
      <c r="H22568" t="s">
        <v>93</v>
      </c>
    </row>
    <row r="22569" spans="1:8" x14ac:dyDescent="0.25">
      <c r="A22569" t="s">
        <v>606</v>
      </c>
      <c r="B22569" t="s">
        <v>8077</v>
      </c>
      <c r="C22569" t="s">
        <v>89</v>
      </c>
      <c r="D22569" t="s">
        <v>89</v>
      </c>
      <c r="E22569" t="s">
        <v>1093</v>
      </c>
      <c r="F22569" t="s">
        <v>89</v>
      </c>
      <c r="G22569" t="s">
        <v>89</v>
      </c>
      <c r="H22569" t="s">
        <v>93</v>
      </c>
    </row>
    <row r="22570" spans="1:8" x14ac:dyDescent="0.25">
      <c r="A22570" t="s">
        <v>606</v>
      </c>
      <c r="B22570" t="s">
        <v>1714</v>
      </c>
      <c r="C22570" t="s">
        <v>89</v>
      </c>
      <c r="D22570" t="s">
        <v>89</v>
      </c>
      <c r="E22570" t="s">
        <v>1093</v>
      </c>
      <c r="F22570" t="s">
        <v>89</v>
      </c>
      <c r="G22570" t="s">
        <v>89</v>
      </c>
      <c r="H22570" t="s">
        <v>93</v>
      </c>
    </row>
    <row r="22571" spans="1:8" x14ac:dyDescent="0.25">
      <c r="A22571" t="s">
        <v>606</v>
      </c>
      <c r="B22571" t="s">
        <v>2751</v>
      </c>
      <c r="C22571" t="s">
        <v>89</v>
      </c>
      <c r="D22571" t="s">
        <v>89</v>
      </c>
      <c r="E22571" t="s">
        <v>1153</v>
      </c>
      <c r="F22571" t="s">
        <v>89</v>
      </c>
      <c r="G22571" t="s">
        <v>89</v>
      </c>
      <c r="H22571" t="s">
        <v>93</v>
      </c>
    </row>
    <row r="22572" spans="1:8" x14ac:dyDescent="0.25">
      <c r="A22572" t="s">
        <v>606</v>
      </c>
      <c r="B22572" t="s">
        <v>12283</v>
      </c>
      <c r="C22572" t="s">
        <v>89</v>
      </c>
      <c r="D22572" t="s">
        <v>89</v>
      </c>
      <c r="E22572" t="s">
        <v>1093</v>
      </c>
      <c r="F22572" t="s">
        <v>89</v>
      </c>
      <c r="G22572" t="s">
        <v>89</v>
      </c>
      <c r="H22572" t="s">
        <v>93</v>
      </c>
    </row>
    <row r="22573" spans="1:8" x14ac:dyDescent="0.25">
      <c r="A22573" t="s">
        <v>606</v>
      </c>
      <c r="B22573" t="s">
        <v>4985</v>
      </c>
      <c r="C22573" t="s">
        <v>89</v>
      </c>
      <c r="D22573" t="s">
        <v>89</v>
      </c>
      <c r="E22573" t="s">
        <v>1102</v>
      </c>
      <c r="F22573" t="s">
        <v>89</v>
      </c>
      <c r="G22573" t="s">
        <v>89</v>
      </c>
      <c r="H22573" t="s">
        <v>93</v>
      </c>
    </row>
    <row r="22574" spans="1:8" x14ac:dyDescent="0.25">
      <c r="A22574" t="s">
        <v>606</v>
      </c>
      <c r="B22574" t="s">
        <v>1118</v>
      </c>
      <c r="C22574" t="s">
        <v>89</v>
      </c>
      <c r="D22574" t="s">
        <v>89</v>
      </c>
      <c r="E22574" t="s">
        <v>1115</v>
      </c>
      <c r="F22574" t="s">
        <v>89</v>
      </c>
      <c r="G22574" t="s">
        <v>89</v>
      </c>
      <c r="H22574" t="s">
        <v>93</v>
      </c>
    </row>
    <row r="22575" spans="1:8" x14ac:dyDescent="0.25">
      <c r="A22575" t="s">
        <v>606</v>
      </c>
      <c r="B22575" t="s">
        <v>1116</v>
      </c>
      <c r="C22575" t="s">
        <v>89</v>
      </c>
      <c r="D22575" t="s">
        <v>89</v>
      </c>
      <c r="E22575" t="s">
        <v>1135</v>
      </c>
      <c r="F22575" t="s">
        <v>89</v>
      </c>
      <c r="G22575" t="s">
        <v>89</v>
      </c>
      <c r="H22575" t="s">
        <v>93</v>
      </c>
    </row>
    <row r="22576" spans="1:8" x14ac:dyDescent="0.25">
      <c r="A22576" t="s">
        <v>606</v>
      </c>
      <c r="B22576" t="s">
        <v>1840</v>
      </c>
      <c r="C22576" t="s">
        <v>89</v>
      </c>
      <c r="D22576" t="s">
        <v>89</v>
      </c>
      <c r="E22576" t="s">
        <v>1272</v>
      </c>
      <c r="F22576" t="s">
        <v>89</v>
      </c>
      <c r="G22576" t="s">
        <v>89</v>
      </c>
      <c r="H22576" t="s">
        <v>93</v>
      </c>
    </row>
    <row r="22577" spans="1:8" x14ac:dyDescent="0.25">
      <c r="A22577" t="s">
        <v>606</v>
      </c>
      <c r="B22577" t="s">
        <v>2768</v>
      </c>
      <c r="C22577" t="s">
        <v>89</v>
      </c>
      <c r="D22577" t="s">
        <v>89</v>
      </c>
      <c r="E22577" t="s">
        <v>1113</v>
      </c>
      <c r="F22577" t="s">
        <v>89</v>
      </c>
      <c r="G22577" t="s">
        <v>89</v>
      </c>
      <c r="H22577" t="s">
        <v>93</v>
      </c>
    </row>
    <row r="22578" spans="1:8" x14ac:dyDescent="0.25">
      <c r="A22578" t="s">
        <v>606</v>
      </c>
      <c r="B22578" t="s">
        <v>10577</v>
      </c>
      <c r="C22578" t="s">
        <v>89</v>
      </c>
      <c r="D22578" t="s">
        <v>89</v>
      </c>
      <c r="E22578" t="s">
        <v>1115</v>
      </c>
      <c r="F22578" t="s">
        <v>89</v>
      </c>
      <c r="G22578" t="s">
        <v>89</v>
      </c>
      <c r="H22578" t="s">
        <v>93</v>
      </c>
    </row>
    <row r="22579" spans="1:8" x14ac:dyDescent="0.25">
      <c r="A22579" t="s">
        <v>606</v>
      </c>
      <c r="B22579" t="s">
        <v>15719</v>
      </c>
      <c r="C22579" t="s">
        <v>89</v>
      </c>
      <c r="D22579" t="s">
        <v>89</v>
      </c>
      <c r="E22579" t="s">
        <v>1135</v>
      </c>
      <c r="F22579" t="s">
        <v>89</v>
      </c>
      <c r="G22579" t="s">
        <v>89</v>
      </c>
      <c r="H22579" t="s">
        <v>93</v>
      </c>
    </row>
    <row r="22580" spans="1:8" x14ac:dyDescent="0.25">
      <c r="A22580" t="s">
        <v>606</v>
      </c>
      <c r="B22580" t="s">
        <v>15720</v>
      </c>
      <c r="C22580" t="s">
        <v>89</v>
      </c>
      <c r="D22580" t="s">
        <v>89</v>
      </c>
      <c r="E22580" t="s">
        <v>1113</v>
      </c>
      <c r="F22580" t="s">
        <v>89</v>
      </c>
      <c r="G22580" t="s">
        <v>89</v>
      </c>
      <c r="H22580" t="s">
        <v>93</v>
      </c>
    </row>
    <row r="22581" spans="1:8" x14ac:dyDescent="0.25">
      <c r="A22581" t="s">
        <v>606</v>
      </c>
      <c r="B22581" t="s">
        <v>1842</v>
      </c>
      <c r="C22581" t="s">
        <v>89</v>
      </c>
      <c r="D22581" t="s">
        <v>89</v>
      </c>
      <c r="E22581" t="s">
        <v>1113</v>
      </c>
      <c r="F22581" t="s">
        <v>89</v>
      </c>
      <c r="G22581" t="s">
        <v>89</v>
      </c>
      <c r="H22581" t="s">
        <v>93</v>
      </c>
    </row>
    <row r="22582" spans="1:8" x14ac:dyDescent="0.25">
      <c r="A22582" t="s">
        <v>606</v>
      </c>
      <c r="B22582" t="s">
        <v>13948</v>
      </c>
      <c r="C22582" t="s">
        <v>89</v>
      </c>
      <c r="D22582" t="s">
        <v>89</v>
      </c>
      <c r="E22582" t="s">
        <v>1194</v>
      </c>
      <c r="F22582" t="s">
        <v>89</v>
      </c>
      <c r="G22582" t="s">
        <v>89</v>
      </c>
      <c r="H22582" t="s">
        <v>93</v>
      </c>
    </row>
    <row r="22583" spans="1:8" x14ac:dyDescent="0.25">
      <c r="A22583" t="s">
        <v>606</v>
      </c>
      <c r="B22583" t="s">
        <v>2260</v>
      </c>
      <c r="C22583" t="s">
        <v>89</v>
      </c>
      <c r="D22583" t="s">
        <v>89</v>
      </c>
      <c r="E22583" t="s">
        <v>1194</v>
      </c>
      <c r="F22583" t="s">
        <v>89</v>
      </c>
      <c r="G22583" t="s">
        <v>89</v>
      </c>
      <c r="H22583" t="s">
        <v>93</v>
      </c>
    </row>
    <row r="22584" spans="1:8" x14ac:dyDescent="0.25">
      <c r="A22584" t="s">
        <v>606</v>
      </c>
      <c r="B22584" t="s">
        <v>1649</v>
      </c>
      <c r="C22584" t="s">
        <v>89</v>
      </c>
      <c r="D22584" t="s">
        <v>89</v>
      </c>
      <c r="E22584" t="s">
        <v>1238</v>
      </c>
      <c r="F22584" t="s">
        <v>89</v>
      </c>
      <c r="G22584" t="s">
        <v>89</v>
      </c>
      <c r="H22584" t="s">
        <v>93</v>
      </c>
    </row>
    <row r="22585" spans="1:8" x14ac:dyDescent="0.25">
      <c r="A22585" t="s">
        <v>606</v>
      </c>
      <c r="B22585" t="s">
        <v>13718</v>
      </c>
      <c r="C22585" t="s">
        <v>89</v>
      </c>
      <c r="D22585" t="s">
        <v>89</v>
      </c>
      <c r="E22585" t="s">
        <v>1105</v>
      </c>
      <c r="F22585" t="s">
        <v>89</v>
      </c>
      <c r="G22585" t="s">
        <v>89</v>
      </c>
      <c r="H22585" t="s">
        <v>93</v>
      </c>
    </row>
    <row r="22586" spans="1:8" x14ac:dyDescent="0.25">
      <c r="A22586" t="s">
        <v>606</v>
      </c>
      <c r="B22586" t="s">
        <v>1284</v>
      </c>
      <c r="C22586" t="s">
        <v>89</v>
      </c>
      <c r="D22586" t="s">
        <v>89</v>
      </c>
      <c r="E22586" t="s">
        <v>1218</v>
      </c>
      <c r="F22586" t="s">
        <v>89</v>
      </c>
      <c r="G22586" t="s">
        <v>89</v>
      </c>
      <c r="H22586" t="s">
        <v>93</v>
      </c>
    </row>
    <row r="22587" spans="1:8" x14ac:dyDescent="0.25">
      <c r="A22587" t="s">
        <v>606</v>
      </c>
      <c r="B22587" t="s">
        <v>1122</v>
      </c>
      <c r="C22587" t="s">
        <v>89</v>
      </c>
      <c r="D22587" t="s">
        <v>89</v>
      </c>
      <c r="E22587" t="s">
        <v>1218</v>
      </c>
      <c r="F22587" t="s">
        <v>89</v>
      </c>
      <c r="G22587" t="s">
        <v>89</v>
      </c>
      <c r="H22587" t="s">
        <v>93</v>
      </c>
    </row>
    <row r="22588" spans="1:8" x14ac:dyDescent="0.25">
      <c r="A22588" t="s">
        <v>606</v>
      </c>
      <c r="B22588" t="s">
        <v>1124</v>
      </c>
      <c r="C22588" t="s">
        <v>89</v>
      </c>
      <c r="D22588" t="s">
        <v>89</v>
      </c>
      <c r="E22588" t="s">
        <v>1218</v>
      </c>
      <c r="F22588" t="s">
        <v>89</v>
      </c>
      <c r="G22588" t="s">
        <v>89</v>
      </c>
      <c r="H22588" t="s">
        <v>93</v>
      </c>
    </row>
    <row r="22589" spans="1:8" x14ac:dyDescent="0.25">
      <c r="A22589" t="s">
        <v>606</v>
      </c>
      <c r="B22589" t="s">
        <v>1125</v>
      </c>
      <c r="C22589" t="s">
        <v>89</v>
      </c>
      <c r="D22589" t="s">
        <v>89</v>
      </c>
      <c r="E22589" t="s">
        <v>1218</v>
      </c>
      <c r="F22589" t="s">
        <v>89</v>
      </c>
      <c r="G22589" t="s">
        <v>89</v>
      </c>
      <c r="H22589" t="s">
        <v>93</v>
      </c>
    </row>
    <row r="22590" spans="1:8" x14ac:dyDescent="0.25">
      <c r="A22590" t="s">
        <v>606</v>
      </c>
      <c r="B22590" t="s">
        <v>1126</v>
      </c>
      <c r="C22590" t="s">
        <v>89</v>
      </c>
      <c r="D22590" t="s">
        <v>89</v>
      </c>
      <c r="E22590" t="s">
        <v>1218</v>
      </c>
      <c r="F22590" t="s">
        <v>89</v>
      </c>
      <c r="G22590" t="s">
        <v>89</v>
      </c>
      <c r="H22590" t="s">
        <v>93</v>
      </c>
    </row>
    <row r="22591" spans="1:8" x14ac:dyDescent="0.25">
      <c r="A22591" t="s">
        <v>606</v>
      </c>
      <c r="B22591" t="s">
        <v>1127</v>
      </c>
      <c r="C22591" t="s">
        <v>89</v>
      </c>
      <c r="D22591" t="s">
        <v>89</v>
      </c>
      <c r="E22591" t="s">
        <v>1218</v>
      </c>
      <c r="F22591" t="s">
        <v>89</v>
      </c>
      <c r="G22591" t="s">
        <v>89</v>
      </c>
      <c r="H22591" t="s">
        <v>93</v>
      </c>
    </row>
    <row r="22592" spans="1:8" x14ac:dyDescent="0.25">
      <c r="A22592" t="s">
        <v>606</v>
      </c>
      <c r="B22592" t="s">
        <v>1266</v>
      </c>
      <c r="C22592" t="s">
        <v>89</v>
      </c>
      <c r="D22592" t="s">
        <v>89</v>
      </c>
      <c r="E22592" t="s">
        <v>1131</v>
      </c>
      <c r="F22592" t="s">
        <v>89</v>
      </c>
      <c r="G22592" t="s">
        <v>89</v>
      </c>
      <c r="H22592" t="s">
        <v>93</v>
      </c>
    </row>
    <row r="22593" spans="1:8" x14ac:dyDescent="0.25">
      <c r="A22593" t="s">
        <v>606</v>
      </c>
      <c r="B22593" t="s">
        <v>1200</v>
      </c>
      <c r="C22593" t="s">
        <v>89</v>
      </c>
      <c r="D22593" t="s">
        <v>89</v>
      </c>
      <c r="E22593" t="s">
        <v>1131</v>
      </c>
      <c r="F22593" t="s">
        <v>89</v>
      </c>
      <c r="G22593" t="s">
        <v>89</v>
      </c>
      <c r="H22593" t="s">
        <v>93</v>
      </c>
    </row>
    <row r="22594" spans="1:8" x14ac:dyDescent="0.25">
      <c r="A22594" t="s">
        <v>606</v>
      </c>
      <c r="B22594" t="s">
        <v>1128</v>
      </c>
      <c r="C22594" t="s">
        <v>89</v>
      </c>
      <c r="D22594" t="s">
        <v>89</v>
      </c>
      <c r="E22594" t="s">
        <v>1231</v>
      </c>
      <c r="F22594" t="s">
        <v>89</v>
      </c>
      <c r="G22594" t="s">
        <v>89</v>
      </c>
      <c r="H22594" t="s">
        <v>93</v>
      </c>
    </row>
    <row r="22595" spans="1:8" x14ac:dyDescent="0.25">
      <c r="A22595" t="s">
        <v>606</v>
      </c>
      <c r="B22595" t="s">
        <v>1130</v>
      </c>
      <c r="C22595" t="s">
        <v>89</v>
      </c>
      <c r="D22595" t="s">
        <v>89</v>
      </c>
      <c r="E22595" t="s">
        <v>1286</v>
      </c>
      <c r="F22595" t="s">
        <v>89</v>
      </c>
      <c r="G22595" t="s">
        <v>89</v>
      </c>
      <c r="H22595" t="s">
        <v>93</v>
      </c>
    </row>
    <row r="22596" spans="1:8" x14ac:dyDescent="0.25">
      <c r="A22596" t="s">
        <v>606</v>
      </c>
      <c r="B22596" t="s">
        <v>1132</v>
      </c>
      <c r="C22596" t="s">
        <v>89</v>
      </c>
      <c r="D22596" t="s">
        <v>89</v>
      </c>
      <c r="E22596" t="s">
        <v>1133</v>
      </c>
      <c r="F22596" t="s">
        <v>89</v>
      </c>
      <c r="G22596" t="s">
        <v>89</v>
      </c>
      <c r="H22596" t="s">
        <v>93</v>
      </c>
    </row>
    <row r="22597" spans="1:8" x14ac:dyDescent="0.25">
      <c r="A22597" t="s">
        <v>606</v>
      </c>
      <c r="B22597" t="s">
        <v>1268</v>
      </c>
      <c r="C22597" t="s">
        <v>89</v>
      </c>
      <c r="D22597" t="s">
        <v>89</v>
      </c>
      <c r="E22597" t="s">
        <v>1233</v>
      </c>
      <c r="F22597" t="s">
        <v>89</v>
      </c>
      <c r="G22597" t="s">
        <v>89</v>
      </c>
      <c r="H22597" t="s">
        <v>93</v>
      </c>
    </row>
    <row r="22598" spans="1:8" x14ac:dyDescent="0.25">
      <c r="A22598" t="s">
        <v>606</v>
      </c>
      <c r="B22598" t="s">
        <v>1271</v>
      </c>
      <c r="C22598" t="s">
        <v>89</v>
      </c>
      <c r="D22598" t="s">
        <v>89</v>
      </c>
      <c r="E22598" t="s">
        <v>1272</v>
      </c>
      <c r="F22598" t="s">
        <v>89</v>
      </c>
      <c r="G22598" t="s">
        <v>89</v>
      </c>
      <c r="H22598" t="s">
        <v>93</v>
      </c>
    </row>
    <row r="22599" spans="1:8" x14ac:dyDescent="0.25">
      <c r="A22599" t="s">
        <v>606</v>
      </c>
      <c r="B22599" t="s">
        <v>1138</v>
      </c>
      <c r="C22599" t="s">
        <v>89</v>
      </c>
      <c r="D22599" t="s">
        <v>89</v>
      </c>
      <c r="E22599" t="s">
        <v>1139</v>
      </c>
      <c r="F22599" t="s">
        <v>89</v>
      </c>
      <c r="G22599" t="s">
        <v>89</v>
      </c>
      <c r="H22599" t="s">
        <v>93</v>
      </c>
    </row>
    <row r="22600" spans="1:8" x14ac:dyDescent="0.25">
      <c r="A22600" t="s">
        <v>607</v>
      </c>
      <c r="B22600" t="s">
        <v>15721</v>
      </c>
      <c r="C22600" t="s">
        <v>89</v>
      </c>
      <c r="D22600" t="s">
        <v>89</v>
      </c>
      <c r="E22600" t="s">
        <v>1543</v>
      </c>
      <c r="F22600" t="s">
        <v>89</v>
      </c>
      <c r="G22600" t="s">
        <v>89</v>
      </c>
      <c r="H22600" t="s">
        <v>93</v>
      </c>
    </row>
    <row r="22601" spans="1:8" x14ac:dyDescent="0.25">
      <c r="A22601" t="s">
        <v>607</v>
      </c>
      <c r="B22601" t="s">
        <v>8273</v>
      </c>
      <c r="C22601" t="s">
        <v>89</v>
      </c>
      <c r="D22601" t="s">
        <v>8271</v>
      </c>
      <c r="E22601" t="s">
        <v>1258</v>
      </c>
      <c r="F22601" t="s">
        <v>89</v>
      </c>
      <c r="G22601" t="s">
        <v>89</v>
      </c>
      <c r="H22601" t="s">
        <v>93</v>
      </c>
    </row>
    <row r="22602" spans="1:8" x14ac:dyDescent="0.25">
      <c r="A22602" t="s">
        <v>607</v>
      </c>
      <c r="B22602" t="s">
        <v>14419</v>
      </c>
      <c r="C22602" t="s">
        <v>89</v>
      </c>
      <c r="D22602" t="s">
        <v>89</v>
      </c>
      <c r="E22602" t="s">
        <v>1258</v>
      </c>
      <c r="F22602" t="s">
        <v>89</v>
      </c>
      <c r="G22602" t="s">
        <v>89</v>
      </c>
      <c r="H22602" t="s">
        <v>93</v>
      </c>
    </row>
    <row r="22603" spans="1:8" x14ac:dyDescent="0.25">
      <c r="A22603" t="s">
        <v>607</v>
      </c>
      <c r="B22603" t="s">
        <v>15722</v>
      </c>
      <c r="C22603" t="s">
        <v>89</v>
      </c>
      <c r="D22603" t="s">
        <v>89</v>
      </c>
      <c r="E22603" t="s">
        <v>1569</v>
      </c>
      <c r="F22603" t="s">
        <v>89</v>
      </c>
      <c r="G22603" t="s">
        <v>89</v>
      </c>
      <c r="H22603" t="s">
        <v>93</v>
      </c>
    </row>
    <row r="22604" spans="1:8" x14ac:dyDescent="0.25">
      <c r="A22604" t="s">
        <v>607</v>
      </c>
      <c r="B22604" t="s">
        <v>15723</v>
      </c>
      <c r="C22604" t="s">
        <v>89</v>
      </c>
      <c r="D22604" t="s">
        <v>1705</v>
      </c>
      <c r="E22604" t="s">
        <v>1569</v>
      </c>
      <c r="F22604" t="s">
        <v>89</v>
      </c>
      <c r="G22604" t="s">
        <v>89</v>
      </c>
      <c r="H22604" t="s">
        <v>93</v>
      </c>
    </row>
    <row r="22605" spans="1:8" x14ac:dyDescent="0.25">
      <c r="A22605" t="s">
        <v>607</v>
      </c>
      <c r="B22605" t="s">
        <v>15724</v>
      </c>
      <c r="C22605" t="s">
        <v>89</v>
      </c>
      <c r="D22605" t="s">
        <v>15725</v>
      </c>
      <c r="E22605" t="s">
        <v>1770</v>
      </c>
      <c r="F22605" t="s">
        <v>89</v>
      </c>
      <c r="G22605" t="s">
        <v>89</v>
      </c>
      <c r="H22605" t="s">
        <v>93</v>
      </c>
    </row>
    <row r="22606" spans="1:8" x14ac:dyDescent="0.25">
      <c r="A22606" t="s">
        <v>607</v>
      </c>
      <c r="B22606" t="s">
        <v>15726</v>
      </c>
      <c r="C22606" t="s">
        <v>89</v>
      </c>
      <c r="D22606" t="s">
        <v>15727</v>
      </c>
      <c r="E22606" t="s">
        <v>1298</v>
      </c>
      <c r="F22606" t="s">
        <v>89</v>
      </c>
      <c r="G22606" t="s">
        <v>89</v>
      </c>
      <c r="H22606" t="s">
        <v>93</v>
      </c>
    </row>
    <row r="22607" spans="1:8" x14ac:dyDescent="0.25">
      <c r="A22607" t="s">
        <v>607</v>
      </c>
      <c r="B22607" t="s">
        <v>9587</v>
      </c>
      <c r="C22607" t="s">
        <v>89</v>
      </c>
      <c r="D22607" t="s">
        <v>89</v>
      </c>
      <c r="E22607" t="s">
        <v>1238</v>
      </c>
      <c r="F22607" t="s">
        <v>89</v>
      </c>
      <c r="G22607" t="s">
        <v>89</v>
      </c>
      <c r="H22607" t="s">
        <v>93</v>
      </c>
    </row>
    <row r="22608" spans="1:8" x14ac:dyDescent="0.25">
      <c r="A22608" t="s">
        <v>607</v>
      </c>
      <c r="B22608" t="s">
        <v>13622</v>
      </c>
      <c r="C22608" t="s">
        <v>89</v>
      </c>
      <c r="D22608" t="s">
        <v>89</v>
      </c>
      <c r="E22608" t="s">
        <v>1859</v>
      </c>
      <c r="F22608" t="s">
        <v>89</v>
      </c>
      <c r="G22608" t="s">
        <v>89</v>
      </c>
      <c r="H22608" t="s">
        <v>93</v>
      </c>
    </row>
    <row r="22609" spans="1:8" x14ac:dyDescent="0.25">
      <c r="A22609" t="s">
        <v>607</v>
      </c>
      <c r="B22609" t="s">
        <v>15728</v>
      </c>
      <c r="C22609" t="s">
        <v>89</v>
      </c>
      <c r="D22609" t="s">
        <v>15729</v>
      </c>
      <c r="E22609" t="s">
        <v>1105</v>
      </c>
      <c r="F22609" t="s">
        <v>89</v>
      </c>
      <c r="G22609" t="s">
        <v>89</v>
      </c>
      <c r="H22609" t="s">
        <v>93</v>
      </c>
    </row>
    <row r="22610" spans="1:8" x14ac:dyDescent="0.25">
      <c r="A22610" t="s">
        <v>607</v>
      </c>
      <c r="B22610" t="s">
        <v>14379</v>
      </c>
      <c r="C22610" t="s">
        <v>89</v>
      </c>
      <c r="D22610" t="s">
        <v>89</v>
      </c>
      <c r="E22610" t="s">
        <v>1105</v>
      </c>
      <c r="F22610" t="s">
        <v>89</v>
      </c>
      <c r="G22610" t="s">
        <v>89</v>
      </c>
      <c r="H22610" t="s">
        <v>93</v>
      </c>
    </row>
    <row r="22611" spans="1:8" x14ac:dyDescent="0.25">
      <c r="A22611" t="s">
        <v>607</v>
      </c>
      <c r="B22611" t="s">
        <v>15730</v>
      </c>
      <c r="C22611" t="s">
        <v>89</v>
      </c>
      <c r="D22611" t="s">
        <v>89</v>
      </c>
      <c r="E22611" t="s">
        <v>1105</v>
      </c>
      <c r="F22611" t="s">
        <v>89</v>
      </c>
      <c r="G22611" t="s">
        <v>89</v>
      </c>
      <c r="H22611" t="s">
        <v>93</v>
      </c>
    </row>
    <row r="22612" spans="1:8" x14ac:dyDescent="0.25">
      <c r="A22612" t="s">
        <v>607</v>
      </c>
      <c r="B22612" t="s">
        <v>15731</v>
      </c>
      <c r="C22612" t="s">
        <v>89</v>
      </c>
      <c r="D22612" t="s">
        <v>89</v>
      </c>
      <c r="E22612" t="s">
        <v>1105</v>
      </c>
      <c r="F22612" t="s">
        <v>89</v>
      </c>
      <c r="G22612" t="s">
        <v>89</v>
      </c>
      <c r="H22612" t="s">
        <v>93</v>
      </c>
    </row>
    <row r="22613" spans="1:8" x14ac:dyDescent="0.25">
      <c r="A22613" t="s">
        <v>607</v>
      </c>
      <c r="B22613" t="s">
        <v>13620</v>
      </c>
      <c r="C22613" t="s">
        <v>89</v>
      </c>
      <c r="D22613" t="s">
        <v>1705</v>
      </c>
      <c r="E22613" t="s">
        <v>1859</v>
      </c>
      <c r="F22613" t="s">
        <v>89</v>
      </c>
      <c r="G22613" t="s">
        <v>89</v>
      </c>
      <c r="H22613" t="s">
        <v>93</v>
      </c>
    </row>
    <row r="22614" spans="1:8" x14ac:dyDescent="0.25">
      <c r="A22614" t="s">
        <v>607</v>
      </c>
      <c r="B22614" t="s">
        <v>15722</v>
      </c>
      <c r="C22614" t="s">
        <v>89</v>
      </c>
      <c r="D22614" t="s">
        <v>89</v>
      </c>
      <c r="E22614" t="s">
        <v>1569</v>
      </c>
      <c r="F22614" t="s">
        <v>89</v>
      </c>
      <c r="G22614" t="s">
        <v>89</v>
      </c>
      <c r="H22614" t="s">
        <v>93</v>
      </c>
    </row>
    <row r="22615" spans="1:8" x14ac:dyDescent="0.25">
      <c r="A22615" t="s">
        <v>607</v>
      </c>
      <c r="B22615" t="s">
        <v>15723</v>
      </c>
      <c r="C22615" t="s">
        <v>89</v>
      </c>
      <c r="D22615" t="s">
        <v>1705</v>
      </c>
      <c r="E22615" t="s">
        <v>1569</v>
      </c>
      <c r="F22615" t="s">
        <v>89</v>
      </c>
      <c r="G22615" t="s">
        <v>89</v>
      </c>
      <c r="H22615" t="s">
        <v>93</v>
      </c>
    </row>
    <row r="22616" spans="1:8" x14ac:dyDescent="0.25">
      <c r="A22616" t="s">
        <v>607</v>
      </c>
      <c r="B22616" t="s">
        <v>15721</v>
      </c>
      <c r="C22616" t="s">
        <v>89</v>
      </c>
      <c r="D22616" t="s">
        <v>89</v>
      </c>
      <c r="E22616" t="s">
        <v>1543</v>
      </c>
      <c r="F22616" t="s">
        <v>89</v>
      </c>
      <c r="G22616" t="s">
        <v>89</v>
      </c>
      <c r="H22616" t="s">
        <v>93</v>
      </c>
    </row>
    <row r="22617" spans="1:8" x14ac:dyDescent="0.25">
      <c r="A22617" t="s">
        <v>607</v>
      </c>
      <c r="B22617" t="s">
        <v>15732</v>
      </c>
      <c r="C22617" t="s">
        <v>89</v>
      </c>
      <c r="D22617" t="s">
        <v>1705</v>
      </c>
      <c r="E22617" t="s">
        <v>1543</v>
      </c>
      <c r="F22617" t="s">
        <v>89</v>
      </c>
      <c r="G22617" t="s">
        <v>89</v>
      </c>
      <c r="H22617" t="s">
        <v>93</v>
      </c>
    </row>
    <row r="22618" spans="1:8" x14ac:dyDescent="0.25">
      <c r="A22618" t="s">
        <v>607</v>
      </c>
      <c r="B22618" t="s">
        <v>15733</v>
      </c>
      <c r="C22618" t="s">
        <v>89</v>
      </c>
      <c r="D22618" t="s">
        <v>89</v>
      </c>
      <c r="E22618" t="s">
        <v>2012</v>
      </c>
      <c r="F22618" t="s">
        <v>89</v>
      </c>
      <c r="G22618" t="s">
        <v>89</v>
      </c>
      <c r="H22618" t="s">
        <v>93</v>
      </c>
    </row>
    <row r="22619" spans="1:8" x14ac:dyDescent="0.25">
      <c r="A22619" t="s">
        <v>607</v>
      </c>
      <c r="B22619" t="s">
        <v>15734</v>
      </c>
      <c r="C22619" t="s">
        <v>89</v>
      </c>
      <c r="D22619" t="s">
        <v>1705</v>
      </c>
      <c r="E22619" t="s">
        <v>2012</v>
      </c>
      <c r="F22619" t="s">
        <v>89</v>
      </c>
      <c r="G22619" t="s">
        <v>89</v>
      </c>
      <c r="H22619" t="s">
        <v>93</v>
      </c>
    </row>
    <row r="22620" spans="1:8" x14ac:dyDescent="0.25">
      <c r="A22620" t="s">
        <v>607</v>
      </c>
      <c r="B22620" t="s">
        <v>8380</v>
      </c>
      <c r="C22620" t="s">
        <v>89</v>
      </c>
      <c r="D22620" t="s">
        <v>89</v>
      </c>
      <c r="E22620" t="s">
        <v>1258</v>
      </c>
      <c r="F22620" t="s">
        <v>89</v>
      </c>
      <c r="G22620" t="s">
        <v>89</v>
      </c>
      <c r="H22620" t="s">
        <v>93</v>
      </c>
    </row>
    <row r="22621" spans="1:8" x14ac:dyDescent="0.25">
      <c r="A22621" t="s">
        <v>607</v>
      </c>
      <c r="B22621" t="s">
        <v>8273</v>
      </c>
      <c r="C22621" t="s">
        <v>89</v>
      </c>
      <c r="D22621" t="s">
        <v>8271</v>
      </c>
      <c r="E22621" t="s">
        <v>1258</v>
      </c>
      <c r="F22621" t="s">
        <v>89</v>
      </c>
      <c r="G22621" t="s">
        <v>89</v>
      </c>
      <c r="H22621" t="s">
        <v>93</v>
      </c>
    </row>
    <row r="22622" spans="1:8" x14ac:dyDescent="0.25">
      <c r="A22622" t="s">
        <v>607</v>
      </c>
      <c r="B22622" t="s">
        <v>8379</v>
      </c>
      <c r="C22622" t="s">
        <v>89</v>
      </c>
      <c r="D22622" t="s">
        <v>89</v>
      </c>
      <c r="E22622" t="s">
        <v>1258</v>
      </c>
      <c r="F22622" t="s">
        <v>89</v>
      </c>
      <c r="G22622" t="s">
        <v>89</v>
      </c>
      <c r="H22622" t="s">
        <v>93</v>
      </c>
    </row>
    <row r="22623" spans="1:8" x14ac:dyDescent="0.25">
      <c r="A22623" t="s">
        <v>607</v>
      </c>
      <c r="B22623" t="s">
        <v>2649</v>
      </c>
      <c r="C22623" t="s">
        <v>89</v>
      </c>
      <c r="D22623" t="s">
        <v>89</v>
      </c>
      <c r="E22623" t="s">
        <v>1569</v>
      </c>
      <c r="F22623" t="s">
        <v>89</v>
      </c>
      <c r="G22623" t="s">
        <v>89</v>
      </c>
      <c r="H22623" t="s">
        <v>93</v>
      </c>
    </row>
    <row r="22624" spans="1:8" x14ac:dyDescent="0.25">
      <c r="A22624" t="s">
        <v>607</v>
      </c>
      <c r="B22624" t="s">
        <v>8270</v>
      </c>
      <c r="C22624" t="s">
        <v>89</v>
      </c>
      <c r="D22624" t="s">
        <v>8271</v>
      </c>
      <c r="E22624" t="s">
        <v>1569</v>
      </c>
      <c r="F22624" t="s">
        <v>89</v>
      </c>
      <c r="G22624" t="s">
        <v>89</v>
      </c>
      <c r="H22624" t="s">
        <v>93</v>
      </c>
    </row>
    <row r="22625" spans="1:8" x14ac:dyDescent="0.25">
      <c r="A22625" t="s">
        <v>607</v>
      </c>
      <c r="B22625" t="s">
        <v>9081</v>
      </c>
      <c r="C22625" t="s">
        <v>89</v>
      </c>
      <c r="D22625" t="s">
        <v>89</v>
      </c>
      <c r="E22625" t="s">
        <v>1569</v>
      </c>
      <c r="F22625" t="s">
        <v>89</v>
      </c>
      <c r="G22625" t="s">
        <v>89</v>
      </c>
      <c r="H22625" t="s">
        <v>93</v>
      </c>
    </row>
    <row r="22626" spans="1:8" x14ac:dyDescent="0.25">
      <c r="A22626" t="s">
        <v>607</v>
      </c>
      <c r="B22626" t="s">
        <v>9095</v>
      </c>
      <c r="C22626" t="s">
        <v>89</v>
      </c>
      <c r="D22626" t="s">
        <v>89</v>
      </c>
      <c r="E22626" t="s">
        <v>1298</v>
      </c>
      <c r="F22626" t="s">
        <v>89</v>
      </c>
      <c r="G22626" t="s">
        <v>89</v>
      </c>
      <c r="H22626" t="s">
        <v>93</v>
      </c>
    </row>
    <row r="22627" spans="1:8" x14ac:dyDescent="0.25">
      <c r="A22627" t="s">
        <v>607</v>
      </c>
      <c r="B22627" t="s">
        <v>15735</v>
      </c>
      <c r="C22627" t="s">
        <v>89</v>
      </c>
      <c r="D22627" t="s">
        <v>89</v>
      </c>
      <c r="E22627" t="s">
        <v>1258</v>
      </c>
      <c r="F22627" t="s">
        <v>89</v>
      </c>
      <c r="G22627" t="s">
        <v>89</v>
      </c>
      <c r="H22627" t="s">
        <v>93</v>
      </c>
    </row>
    <row r="22628" spans="1:8" x14ac:dyDescent="0.25">
      <c r="A22628" t="s">
        <v>607</v>
      </c>
      <c r="B22628" t="s">
        <v>15736</v>
      </c>
      <c r="C22628" t="s">
        <v>89</v>
      </c>
      <c r="D22628" t="s">
        <v>89</v>
      </c>
      <c r="E22628" t="s">
        <v>1102</v>
      </c>
      <c r="F22628" t="s">
        <v>89</v>
      </c>
      <c r="G22628" t="s">
        <v>89</v>
      </c>
      <c r="H22628" t="s">
        <v>93</v>
      </c>
    </row>
    <row r="22629" spans="1:8" x14ac:dyDescent="0.25">
      <c r="A22629" t="s">
        <v>607</v>
      </c>
      <c r="B22629" t="s">
        <v>15737</v>
      </c>
      <c r="C22629" t="s">
        <v>89</v>
      </c>
      <c r="D22629" t="s">
        <v>89</v>
      </c>
      <c r="E22629" t="s">
        <v>1102</v>
      </c>
      <c r="F22629" t="s">
        <v>89</v>
      </c>
      <c r="G22629" t="s">
        <v>89</v>
      </c>
      <c r="H22629" t="s">
        <v>93</v>
      </c>
    </row>
    <row r="22630" spans="1:8" x14ac:dyDescent="0.25">
      <c r="A22630" t="s">
        <v>607</v>
      </c>
      <c r="B22630" t="s">
        <v>13653</v>
      </c>
      <c r="C22630" t="s">
        <v>89</v>
      </c>
      <c r="D22630" t="s">
        <v>89</v>
      </c>
      <c r="E22630" t="s">
        <v>1582</v>
      </c>
      <c r="F22630" t="s">
        <v>89</v>
      </c>
      <c r="G22630" t="s">
        <v>89</v>
      </c>
      <c r="H22630" t="s">
        <v>93</v>
      </c>
    </row>
    <row r="22631" spans="1:8" x14ac:dyDescent="0.25">
      <c r="A22631" t="s">
        <v>607</v>
      </c>
      <c r="B22631" t="s">
        <v>15738</v>
      </c>
      <c r="C22631" t="s">
        <v>89</v>
      </c>
      <c r="D22631" t="s">
        <v>89</v>
      </c>
      <c r="E22631" t="s">
        <v>1582</v>
      </c>
      <c r="F22631" t="s">
        <v>89</v>
      </c>
      <c r="G22631" t="s">
        <v>89</v>
      </c>
      <c r="H22631" t="s">
        <v>93</v>
      </c>
    </row>
    <row r="22632" spans="1:8" x14ac:dyDescent="0.25">
      <c r="A22632" t="s">
        <v>607</v>
      </c>
      <c r="B22632" t="s">
        <v>8363</v>
      </c>
      <c r="C22632" t="s">
        <v>89</v>
      </c>
      <c r="D22632" t="s">
        <v>89</v>
      </c>
      <c r="E22632" t="s">
        <v>1569</v>
      </c>
      <c r="F22632" t="s">
        <v>89</v>
      </c>
      <c r="G22632" t="s">
        <v>89</v>
      </c>
      <c r="H22632" t="s">
        <v>93</v>
      </c>
    </row>
    <row r="22633" spans="1:8" x14ac:dyDescent="0.25">
      <c r="A22633" t="s">
        <v>607</v>
      </c>
      <c r="B22633" t="s">
        <v>11558</v>
      </c>
      <c r="C22633" t="s">
        <v>89</v>
      </c>
      <c r="D22633" t="s">
        <v>89</v>
      </c>
      <c r="E22633" t="s">
        <v>1569</v>
      </c>
      <c r="F22633" t="s">
        <v>89</v>
      </c>
      <c r="G22633" t="s">
        <v>89</v>
      </c>
      <c r="H22633" t="s">
        <v>93</v>
      </c>
    </row>
    <row r="22634" spans="1:8" x14ac:dyDescent="0.25">
      <c r="A22634" t="s">
        <v>607</v>
      </c>
      <c r="B22634" t="s">
        <v>15739</v>
      </c>
      <c r="C22634" t="s">
        <v>89</v>
      </c>
      <c r="D22634" t="s">
        <v>89</v>
      </c>
      <c r="E22634" t="s">
        <v>1298</v>
      </c>
      <c r="F22634" t="s">
        <v>89</v>
      </c>
      <c r="G22634" t="s">
        <v>89</v>
      </c>
      <c r="H22634" t="s">
        <v>93</v>
      </c>
    </row>
    <row r="22635" spans="1:8" x14ac:dyDescent="0.25">
      <c r="A22635" t="s">
        <v>607</v>
      </c>
      <c r="B22635" t="s">
        <v>14419</v>
      </c>
      <c r="C22635" t="s">
        <v>89</v>
      </c>
      <c r="D22635" t="s">
        <v>89</v>
      </c>
      <c r="E22635" t="s">
        <v>1258</v>
      </c>
      <c r="F22635" t="s">
        <v>89</v>
      </c>
      <c r="G22635" t="s">
        <v>89</v>
      </c>
      <c r="H22635" t="s">
        <v>93</v>
      </c>
    </row>
    <row r="22636" spans="1:8" x14ac:dyDescent="0.25">
      <c r="A22636" t="s">
        <v>607</v>
      </c>
      <c r="B22636" t="s">
        <v>15740</v>
      </c>
      <c r="C22636" t="s">
        <v>89</v>
      </c>
      <c r="D22636" t="s">
        <v>89</v>
      </c>
      <c r="E22636" t="s">
        <v>1093</v>
      </c>
      <c r="F22636" t="s">
        <v>89</v>
      </c>
      <c r="G22636" t="s">
        <v>89</v>
      </c>
      <c r="H22636" t="s">
        <v>93</v>
      </c>
    </row>
    <row r="22637" spans="1:8" x14ac:dyDescent="0.25">
      <c r="A22637" t="s">
        <v>607</v>
      </c>
      <c r="B22637" t="s">
        <v>8126</v>
      </c>
      <c r="C22637" t="s">
        <v>89</v>
      </c>
      <c r="D22637" t="s">
        <v>89</v>
      </c>
      <c r="E22637" t="s">
        <v>1258</v>
      </c>
      <c r="F22637" t="s">
        <v>89</v>
      </c>
      <c r="G22637" t="s">
        <v>89</v>
      </c>
      <c r="H22637" t="s">
        <v>93</v>
      </c>
    </row>
    <row r="22638" spans="1:8" x14ac:dyDescent="0.25">
      <c r="A22638" t="s">
        <v>607</v>
      </c>
      <c r="B22638" t="s">
        <v>8125</v>
      </c>
      <c r="C22638" t="s">
        <v>89</v>
      </c>
      <c r="D22638" t="s">
        <v>89</v>
      </c>
      <c r="E22638" t="s">
        <v>1258</v>
      </c>
      <c r="F22638" t="s">
        <v>89</v>
      </c>
      <c r="G22638" t="s">
        <v>89</v>
      </c>
      <c r="H22638" t="s">
        <v>93</v>
      </c>
    </row>
    <row r="22639" spans="1:8" x14ac:dyDescent="0.25">
      <c r="A22639" t="s">
        <v>607</v>
      </c>
      <c r="B22639" t="s">
        <v>15741</v>
      </c>
      <c r="C22639" t="s">
        <v>89</v>
      </c>
      <c r="D22639" t="s">
        <v>89</v>
      </c>
      <c r="E22639" t="s">
        <v>1258</v>
      </c>
      <c r="F22639" t="s">
        <v>89</v>
      </c>
      <c r="G22639" t="s">
        <v>89</v>
      </c>
      <c r="H22639" t="s">
        <v>93</v>
      </c>
    </row>
    <row r="22640" spans="1:8" x14ac:dyDescent="0.25">
      <c r="A22640" t="s">
        <v>607</v>
      </c>
      <c r="B22640" t="s">
        <v>6696</v>
      </c>
      <c r="C22640" t="s">
        <v>89</v>
      </c>
      <c r="D22640" t="s">
        <v>89</v>
      </c>
      <c r="E22640" t="s">
        <v>1569</v>
      </c>
      <c r="F22640" t="s">
        <v>89</v>
      </c>
      <c r="G22640" t="s">
        <v>89</v>
      </c>
      <c r="H22640" t="s">
        <v>93</v>
      </c>
    </row>
    <row r="22641" spans="1:8" x14ac:dyDescent="0.25">
      <c r="A22641" t="s">
        <v>607</v>
      </c>
      <c r="B22641" t="s">
        <v>8123</v>
      </c>
      <c r="C22641" t="s">
        <v>89</v>
      </c>
      <c r="D22641" t="s">
        <v>89</v>
      </c>
      <c r="E22641" t="s">
        <v>1615</v>
      </c>
      <c r="F22641" t="s">
        <v>89</v>
      </c>
      <c r="G22641" t="s">
        <v>89</v>
      </c>
      <c r="H22641" t="s">
        <v>93</v>
      </c>
    </row>
    <row r="22642" spans="1:8" x14ac:dyDescent="0.25">
      <c r="A22642" t="s">
        <v>607</v>
      </c>
      <c r="B22642" t="s">
        <v>15742</v>
      </c>
      <c r="C22642" t="s">
        <v>89</v>
      </c>
      <c r="D22642" t="s">
        <v>89</v>
      </c>
      <c r="E22642" t="s">
        <v>1569</v>
      </c>
      <c r="F22642" t="s">
        <v>89</v>
      </c>
      <c r="G22642" t="s">
        <v>89</v>
      </c>
      <c r="H22642" t="s">
        <v>93</v>
      </c>
    </row>
    <row r="22643" spans="1:8" x14ac:dyDescent="0.25">
      <c r="A22643" t="s">
        <v>607</v>
      </c>
      <c r="B22643" t="s">
        <v>1138</v>
      </c>
      <c r="C22643" t="s">
        <v>89</v>
      </c>
      <c r="D22643" t="s">
        <v>89</v>
      </c>
      <c r="E22643" t="s">
        <v>1139</v>
      </c>
      <c r="F22643" t="s">
        <v>89</v>
      </c>
      <c r="G22643" t="s">
        <v>89</v>
      </c>
      <c r="H22643" t="s">
        <v>93</v>
      </c>
    </row>
    <row r="22644" spans="1:8" x14ac:dyDescent="0.25">
      <c r="A22644" t="s">
        <v>608</v>
      </c>
      <c r="B22644" t="s">
        <v>15743</v>
      </c>
      <c r="C22644" t="s">
        <v>89</v>
      </c>
      <c r="D22644" t="s">
        <v>15744</v>
      </c>
      <c r="E22644" t="s">
        <v>1298</v>
      </c>
      <c r="F22644" t="s">
        <v>89</v>
      </c>
      <c r="G22644" t="s">
        <v>89</v>
      </c>
      <c r="H22644" t="s">
        <v>93</v>
      </c>
    </row>
    <row r="22645" spans="1:8" x14ac:dyDescent="0.25">
      <c r="A22645" t="s">
        <v>608</v>
      </c>
      <c r="B22645" t="s">
        <v>15745</v>
      </c>
      <c r="C22645" t="s">
        <v>89</v>
      </c>
      <c r="D22645" t="s">
        <v>15744</v>
      </c>
      <c r="E22645" t="s">
        <v>1615</v>
      </c>
      <c r="F22645" t="s">
        <v>89</v>
      </c>
      <c r="G22645" t="s">
        <v>89</v>
      </c>
      <c r="H22645" t="s">
        <v>93</v>
      </c>
    </row>
    <row r="22646" spans="1:8" x14ac:dyDescent="0.25">
      <c r="A22646" t="s">
        <v>608</v>
      </c>
      <c r="B22646" t="s">
        <v>11150</v>
      </c>
      <c r="C22646" t="s">
        <v>89</v>
      </c>
      <c r="D22646" t="s">
        <v>15746</v>
      </c>
      <c r="E22646" t="s">
        <v>1093</v>
      </c>
      <c r="F22646" t="s">
        <v>89</v>
      </c>
      <c r="G22646" t="s">
        <v>89</v>
      </c>
      <c r="H22646" t="s">
        <v>93</v>
      </c>
    </row>
    <row r="22647" spans="1:8" x14ac:dyDescent="0.25">
      <c r="A22647" t="s">
        <v>608</v>
      </c>
      <c r="B22647" t="s">
        <v>15747</v>
      </c>
      <c r="C22647" t="s">
        <v>89</v>
      </c>
      <c r="D22647" t="s">
        <v>15748</v>
      </c>
      <c r="E22647" t="s">
        <v>1258</v>
      </c>
      <c r="F22647" t="s">
        <v>89</v>
      </c>
      <c r="G22647" t="s">
        <v>89</v>
      </c>
      <c r="H22647" t="s">
        <v>93</v>
      </c>
    </row>
    <row r="22648" spans="1:8" x14ac:dyDescent="0.25">
      <c r="A22648" t="s">
        <v>608</v>
      </c>
      <c r="B22648" t="s">
        <v>15749</v>
      </c>
      <c r="C22648" t="s">
        <v>89</v>
      </c>
      <c r="D22648" t="s">
        <v>15744</v>
      </c>
      <c r="E22648" t="s">
        <v>1859</v>
      </c>
      <c r="F22648" t="s">
        <v>89</v>
      </c>
      <c r="G22648" t="s">
        <v>89</v>
      </c>
      <c r="H22648" t="s">
        <v>93</v>
      </c>
    </row>
    <row r="22649" spans="1:8" x14ac:dyDescent="0.25">
      <c r="A22649" t="s">
        <v>608</v>
      </c>
      <c r="B22649" t="s">
        <v>15750</v>
      </c>
      <c r="C22649" t="s">
        <v>89</v>
      </c>
      <c r="D22649" t="s">
        <v>15751</v>
      </c>
      <c r="E22649" t="s">
        <v>1258</v>
      </c>
      <c r="F22649" t="s">
        <v>89</v>
      </c>
      <c r="G22649" t="s">
        <v>89</v>
      </c>
      <c r="H22649" t="s">
        <v>93</v>
      </c>
    </row>
    <row r="22650" spans="1:8" x14ac:dyDescent="0.25">
      <c r="A22650" t="s">
        <v>608</v>
      </c>
      <c r="B22650" t="s">
        <v>15747</v>
      </c>
      <c r="C22650" t="s">
        <v>89</v>
      </c>
      <c r="D22650" t="s">
        <v>15748</v>
      </c>
      <c r="E22650" t="s">
        <v>1258</v>
      </c>
      <c r="F22650" t="s">
        <v>89</v>
      </c>
      <c r="G22650" t="s">
        <v>89</v>
      </c>
      <c r="H22650" t="s">
        <v>93</v>
      </c>
    </row>
    <row r="22651" spans="1:8" x14ac:dyDescent="0.25">
      <c r="A22651" t="s">
        <v>608</v>
      </c>
      <c r="B22651" t="s">
        <v>11150</v>
      </c>
      <c r="C22651" t="s">
        <v>89</v>
      </c>
      <c r="D22651" t="s">
        <v>15746</v>
      </c>
      <c r="E22651" t="s">
        <v>1093</v>
      </c>
      <c r="F22651" t="s">
        <v>89</v>
      </c>
      <c r="G22651" t="s">
        <v>89</v>
      </c>
      <c r="H22651" t="s">
        <v>93</v>
      </c>
    </row>
    <row r="22652" spans="1:8" x14ac:dyDescent="0.25">
      <c r="A22652" t="s">
        <v>608</v>
      </c>
      <c r="B22652" t="s">
        <v>11147</v>
      </c>
      <c r="C22652" t="s">
        <v>89</v>
      </c>
      <c r="D22652" t="s">
        <v>15752</v>
      </c>
      <c r="E22652" t="s">
        <v>1258</v>
      </c>
      <c r="F22652" t="s">
        <v>89</v>
      </c>
      <c r="G22652" t="s">
        <v>89</v>
      </c>
      <c r="H22652" t="s">
        <v>93</v>
      </c>
    </row>
    <row r="22653" spans="1:8" x14ac:dyDescent="0.25">
      <c r="A22653" t="s">
        <v>608</v>
      </c>
      <c r="B22653" t="s">
        <v>15753</v>
      </c>
      <c r="C22653" t="s">
        <v>89</v>
      </c>
      <c r="D22653" t="s">
        <v>15754</v>
      </c>
      <c r="E22653" t="s">
        <v>1615</v>
      </c>
      <c r="F22653" t="s">
        <v>89</v>
      </c>
      <c r="G22653" t="s">
        <v>89</v>
      </c>
      <c r="H22653" t="s">
        <v>93</v>
      </c>
    </row>
    <row r="22654" spans="1:8" x14ac:dyDescent="0.25">
      <c r="A22654" t="s">
        <v>608</v>
      </c>
      <c r="B22654" t="s">
        <v>15755</v>
      </c>
      <c r="C22654" t="s">
        <v>89</v>
      </c>
      <c r="D22654" t="s">
        <v>15751</v>
      </c>
      <c r="E22654" t="s">
        <v>1166</v>
      </c>
      <c r="F22654" t="s">
        <v>89</v>
      </c>
      <c r="G22654" t="s">
        <v>89</v>
      </c>
      <c r="H22654" t="s">
        <v>93</v>
      </c>
    </row>
    <row r="22655" spans="1:8" x14ac:dyDescent="0.25">
      <c r="A22655" t="s">
        <v>608</v>
      </c>
      <c r="B22655" t="s">
        <v>15756</v>
      </c>
      <c r="C22655" t="s">
        <v>89</v>
      </c>
      <c r="D22655" t="s">
        <v>15757</v>
      </c>
      <c r="E22655" t="s">
        <v>1258</v>
      </c>
      <c r="F22655" t="s">
        <v>89</v>
      </c>
      <c r="G22655" t="s">
        <v>89</v>
      </c>
      <c r="H22655" t="s">
        <v>93</v>
      </c>
    </row>
    <row r="22656" spans="1:8" x14ac:dyDescent="0.25">
      <c r="A22656" t="s">
        <v>608</v>
      </c>
      <c r="B22656" t="s">
        <v>11151</v>
      </c>
      <c r="C22656" t="s">
        <v>89</v>
      </c>
      <c r="D22656" t="s">
        <v>15758</v>
      </c>
      <c r="E22656" t="s">
        <v>1105</v>
      </c>
      <c r="F22656" t="s">
        <v>89</v>
      </c>
      <c r="G22656" t="s">
        <v>89</v>
      </c>
      <c r="H22656" t="s">
        <v>93</v>
      </c>
    </row>
    <row r="22657" spans="1:8" x14ac:dyDescent="0.25">
      <c r="A22657" t="s">
        <v>608</v>
      </c>
      <c r="B22657" t="s">
        <v>15759</v>
      </c>
      <c r="C22657" t="s">
        <v>89</v>
      </c>
      <c r="D22657" t="s">
        <v>15760</v>
      </c>
      <c r="E22657" t="s">
        <v>1873</v>
      </c>
      <c r="F22657" t="s">
        <v>89</v>
      </c>
      <c r="G22657" t="s">
        <v>89</v>
      </c>
      <c r="H22657" t="s">
        <v>93</v>
      </c>
    </row>
    <row r="22658" spans="1:8" x14ac:dyDescent="0.25">
      <c r="A22658" t="s">
        <v>608</v>
      </c>
      <c r="B22658" t="s">
        <v>15761</v>
      </c>
      <c r="C22658" t="s">
        <v>89</v>
      </c>
      <c r="D22658" t="s">
        <v>15762</v>
      </c>
      <c r="E22658" t="s">
        <v>1873</v>
      </c>
      <c r="F22658" t="s">
        <v>89</v>
      </c>
      <c r="G22658" t="s">
        <v>89</v>
      </c>
      <c r="H22658" t="s">
        <v>93</v>
      </c>
    </row>
    <row r="22659" spans="1:8" x14ac:dyDescent="0.25">
      <c r="A22659" t="s">
        <v>608</v>
      </c>
      <c r="B22659" t="s">
        <v>15763</v>
      </c>
      <c r="C22659" t="s">
        <v>89</v>
      </c>
      <c r="D22659" t="s">
        <v>15764</v>
      </c>
      <c r="E22659" t="s">
        <v>1873</v>
      </c>
      <c r="F22659" t="s">
        <v>89</v>
      </c>
      <c r="G22659" t="s">
        <v>89</v>
      </c>
      <c r="H22659" t="s">
        <v>93</v>
      </c>
    </row>
    <row r="22660" spans="1:8" x14ac:dyDescent="0.25">
      <c r="A22660" t="s">
        <v>608</v>
      </c>
      <c r="B22660" t="s">
        <v>15765</v>
      </c>
      <c r="C22660" t="s">
        <v>89</v>
      </c>
      <c r="D22660" t="s">
        <v>15766</v>
      </c>
      <c r="E22660" t="s">
        <v>1873</v>
      </c>
      <c r="F22660" t="s">
        <v>89</v>
      </c>
      <c r="G22660" t="s">
        <v>89</v>
      </c>
      <c r="H22660" t="s">
        <v>93</v>
      </c>
    </row>
    <row r="22661" spans="1:8" x14ac:dyDescent="0.25">
      <c r="A22661" t="s">
        <v>608</v>
      </c>
      <c r="B22661" t="s">
        <v>15743</v>
      </c>
      <c r="C22661" t="s">
        <v>89</v>
      </c>
      <c r="D22661" t="s">
        <v>15744</v>
      </c>
      <c r="E22661" t="s">
        <v>1298</v>
      </c>
      <c r="F22661" t="s">
        <v>89</v>
      </c>
      <c r="G22661" t="s">
        <v>89</v>
      </c>
      <c r="H22661" t="s">
        <v>93</v>
      </c>
    </row>
    <row r="22662" spans="1:8" x14ac:dyDescent="0.25">
      <c r="A22662" t="s">
        <v>608</v>
      </c>
      <c r="B22662" t="s">
        <v>15767</v>
      </c>
      <c r="C22662" t="s">
        <v>89</v>
      </c>
      <c r="D22662" t="s">
        <v>15768</v>
      </c>
      <c r="E22662" t="s">
        <v>1582</v>
      </c>
      <c r="F22662" t="s">
        <v>89</v>
      </c>
      <c r="G22662" t="s">
        <v>89</v>
      </c>
      <c r="H22662" t="s">
        <v>93</v>
      </c>
    </row>
    <row r="22663" spans="1:8" x14ac:dyDescent="0.25">
      <c r="A22663" t="s">
        <v>608</v>
      </c>
      <c r="B22663" t="s">
        <v>15769</v>
      </c>
      <c r="C22663" t="s">
        <v>89</v>
      </c>
      <c r="D22663" t="s">
        <v>15757</v>
      </c>
      <c r="E22663" t="s">
        <v>1947</v>
      </c>
      <c r="F22663" t="s">
        <v>89</v>
      </c>
      <c r="G22663" t="s">
        <v>89</v>
      </c>
      <c r="H22663" t="s">
        <v>93</v>
      </c>
    </row>
    <row r="22664" spans="1:8" x14ac:dyDescent="0.25">
      <c r="A22664" t="s">
        <v>608</v>
      </c>
      <c r="B22664" t="s">
        <v>15770</v>
      </c>
      <c r="C22664" t="s">
        <v>89</v>
      </c>
      <c r="D22664" t="s">
        <v>15758</v>
      </c>
      <c r="E22664" t="s">
        <v>1582</v>
      </c>
      <c r="F22664" t="s">
        <v>89</v>
      </c>
      <c r="G22664" t="s">
        <v>89</v>
      </c>
      <c r="H22664" t="s">
        <v>93</v>
      </c>
    </row>
    <row r="22665" spans="1:8" x14ac:dyDescent="0.25">
      <c r="A22665" t="s">
        <v>608</v>
      </c>
      <c r="B22665" t="s">
        <v>15771</v>
      </c>
      <c r="C22665" t="s">
        <v>89</v>
      </c>
      <c r="D22665" t="s">
        <v>15760</v>
      </c>
      <c r="E22665" t="s">
        <v>1907</v>
      </c>
      <c r="F22665" t="s">
        <v>89</v>
      </c>
      <c r="G22665" t="s">
        <v>89</v>
      </c>
      <c r="H22665" t="s">
        <v>93</v>
      </c>
    </row>
    <row r="22666" spans="1:8" x14ac:dyDescent="0.25">
      <c r="A22666" t="s">
        <v>608</v>
      </c>
      <c r="B22666" t="s">
        <v>15772</v>
      </c>
      <c r="C22666" t="s">
        <v>89</v>
      </c>
      <c r="D22666" t="s">
        <v>15762</v>
      </c>
      <c r="E22666" t="s">
        <v>1907</v>
      </c>
      <c r="F22666" t="s">
        <v>89</v>
      </c>
      <c r="G22666" t="s">
        <v>89</v>
      </c>
      <c r="H22666" t="s">
        <v>93</v>
      </c>
    </row>
    <row r="22667" spans="1:8" x14ac:dyDescent="0.25">
      <c r="A22667" t="s">
        <v>608</v>
      </c>
      <c r="B22667" t="s">
        <v>15773</v>
      </c>
      <c r="C22667" t="s">
        <v>89</v>
      </c>
      <c r="D22667" t="s">
        <v>15764</v>
      </c>
      <c r="E22667" t="s">
        <v>1907</v>
      </c>
      <c r="F22667" t="s">
        <v>89</v>
      </c>
      <c r="G22667" t="s">
        <v>89</v>
      </c>
      <c r="H22667" t="s">
        <v>93</v>
      </c>
    </row>
    <row r="22668" spans="1:8" x14ac:dyDescent="0.25">
      <c r="A22668" t="s">
        <v>608</v>
      </c>
      <c r="B22668" t="s">
        <v>15774</v>
      </c>
      <c r="C22668" t="s">
        <v>89</v>
      </c>
      <c r="D22668" t="s">
        <v>15766</v>
      </c>
      <c r="E22668" t="s">
        <v>1907</v>
      </c>
      <c r="F22668" t="s">
        <v>89</v>
      </c>
      <c r="G22668" t="s">
        <v>89</v>
      </c>
      <c r="H22668" t="s">
        <v>93</v>
      </c>
    </row>
    <row r="22669" spans="1:8" x14ac:dyDescent="0.25">
      <c r="A22669" t="s">
        <v>608</v>
      </c>
      <c r="B22669" t="s">
        <v>15745</v>
      </c>
      <c r="C22669" t="s">
        <v>89</v>
      </c>
      <c r="D22669" t="s">
        <v>15744</v>
      </c>
      <c r="E22669" t="s">
        <v>1615</v>
      </c>
      <c r="F22669" t="s">
        <v>89</v>
      </c>
      <c r="G22669" t="s">
        <v>89</v>
      </c>
      <c r="H22669" t="s">
        <v>93</v>
      </c>
    </row>
    <row r="22670" spans="1:8" x14ac:dyDescent="0.25">
      <c r="A22670" t="s">
        <v>608</v>
      </c>
      <c r="B22670" t="s">
        <v>15775</v>
      </c>
      <c r="C22670" t="s">
        <v>89</v>
      </c>
      <c r="D22670" t="s">
        <v>15757</v>
      </c>
      <c r="E22670" t="s">
        <v>1904</v>
      </c>
      <c r="F22670" t="s">
        <v>89</v>
      </c>
      <c r="G22670" t="s">
        <v>89</v>
      </c>
      <c r="H22670" t="s">
        <v>93</v>
      </c>
    </row>
    <row r="22671" spans="1:8" x14ac:dyDescent="0.25">
      <c r="A22671" t="s">
        <v>608</v>
      </c>
      <c r="B22671" t="s">
        <v>15776</v>
      </c>
      <c r="C22671" t="s">
        <v>89</v>
      </c>
      <c r="D22671" t="s">
        <v>15758</v>
      </c>
      <c r="E22671" t="s">
        <v>2012</v>
      </c>
      <c r="F22671" t="s">
        <v>89</v>
      </c>
      <c r="G22671" t="s">
        <v>89</v>
      </c>
      <c r="H22671" t="s">
        <v>93</v>
      </c>
    </row>
    <row r="22672" spans="1:8" x14ac:dyDescent="0.25">
      <c r="A22672" t="s">
        <v>608</v>
      </c>
      <c r="B22672" t="s">
        <v>15777</v>
      </c>
      <c r="C22672" t="s">
        <v>89</v>
      </c>
      <c r="D22672" t="s">
        <v>15760</v>
      </c>
      <c r="E22672" t="s">
        <v>1909</v>
      </c>
      <c r="F22672" t="s">
        <v>89</v>
      </c>
      <c r="G22672" t="s">
        <v>89</v>
      </c>
      <c r="H22672" t="s">
        <v>93</v>
      </c>
    </row>
    <row r="22673" spans="1:8" x14ac:dyDescent="0.25">
      <c r="A22673" t="s">
        <v>608</v>
      </c>
      <c r="B22673" t="s">
        <v>15778</v>
      </c>
      <c r="C22673" t="s">
        <v>89</v>
      </c>
      <c r="D22673" t="s">
        <v>15762</v>
      </c>
      <c r="E22673" t="s">
        <v>1909</v>
      </c>
      <c r="F22673" t="s">
        <v>89</v>
      </c>
      <c r="G22673" t="s">
        <v>89</v>
      </c>
      <c r="H22673" t="s">
        <v>93</v>
      </c>
    </row>
    <row r="22674" spans="1:8" x14ac:dyDescent="0.25">
      <c r="A22674" t="s">
        <v>608</v>
      </c>
      <c r="B22674" t="s">
        <v>15779</v>
      </c>
      <c r="C22674" t="s">
        <v>89</v>
      </c>
      <c r="D22674" t="s">
        <v>15764</v>
      </c>
      <c r="E22674" t="s">
        <v>1909</v>
      </c>
      <c r="F22674" t="s">
        <v>89</v>
      </c>
      <c r="G22674" t="s">
        <v>89</v>
      </c>
      <c r="H22674" t="s">
        <v>93</v>
      </c>
    </row>
    <row r="22675" spans="1:8" x14ac:dyDescent="0.25">
      <c r="A22675" t="s">
        <v>608</v>
      </c>
      <c r="B22675" t="s">
        <v>15780</v>
      </c>
      <c r="C22675" t="s">
        <v>89</v>
      </c>
      <c r="D22675" t="s">
        <v>15766</v>
      </c>
      <c r="E22675" t="s">
        <v>1909</v>
      </c>
      <c r="F22675" t="s">
        <v>89</v>
      </c>
      <c r="G22675" t="s">
        <v>89</v>
      </c>
      <c r="H22675" t="s">
        <v>93</v>
      </c>
    </row>
    <row r="22676" spans="1:8" x14ac:dyDescent="0.25">
      <c r="A22676" t="s">
        <v>608</v>
      </c>
      <c r="B22676" t="s">
        <v>4807</v>
      </c>
      <c r="C22676" t="s">
        <v>89</v>
      </c>
      <c r="D22676" t="s">
        <v>15744</v>
      </c>
      <c r="E22676" t="s">
        <v>1569</v>
      </c>
      <c r="F22676" t="s">
        <v>89</v>
      </c>
      <c r="G22676" t="s">
        <v>89</v>
      </c>
      <c r="H22676" t="s">
        <v>93</v>
      </c>
    </row>
    <row r="22677" spans="1:8" x14ac:dyDescent="0.25">
      <c r="A22677" t="s">
        <v>608</v>
      </c>
      <c r="B22677" t="s">
        <v>15781</v>
      </c>
      <c r="C22677" t="s">
        <v>89</v>
      </c>
      <c r="D22677" t="s">
        <v>15757</v>
      </c>
      <c r="E22677" t="s">
        <v>1754</v>
      </c>
      <c r="F22677" t="s">
        <v>89</v>
      </c>
      <c r="G22677" t="s">
        <v>89</v>
      </c>
      <c r="H22677" t="s">
        <v>93</v>
      </c>
    </row>
    <row r="22678" spans="1:8" x14ac:dyDescent="0.25">
      <c r="A22678" t="s">
        <v>608</v>
      </c>
      <c r="B22678" t="s">
        <v>15782</v>
      </c>
      <c r="C22678" t="s">
        <v>89</v>
      </c>
      <c r="D22678" t="s">
        <v>15758</v>
      </c>
      <c r="E22678" t="s">
        <v>1904</v>
      </c>
      <c r="F22678" t="s">
        <v>89</v>
      </c>
      <c r="G22678" t="s">
        <v>89</v>
      </c>
      <c r="H22678" t="s">
        <v>93</v>
      </c>
    </row>
    <row r="22679" spans="1:8" x14ac:dyDescent="0.25">
      <c r="A22679" t="s">
        <v>608</v>
      </c>
      <c r="B22679" t="s">
        <v>15783</v>
      </c>
      <c r="C22679" t="s">
        <v>89</v>
      </c>
      <c r="D22679" t="s">
        <v>15760</v>
      </c>
      <c r="E22679" t="s">
        <v>6462</v>
      </c>
      <c r="F22679" t="s">
        <v>89</v>
      </c>
      <c r="G22679" t="s">
        <v>89</v>
      </c>
      <c r="H22679" t="s">
        <v>93</v>
      </c>
    </row>
    <row r="22680" spans="1:8" x14ac:dyDescent="0.25">
      <c r="A22680" t="s">
        <v>608</v>
      </c>
      <c r="B22680" t="s">
        <v>15784</v>
      </c>
      <c r="C22680" t="s">
        <v>89</v>
      </c>
      <c r="D22680" t="s">
        <v>15762</v>
      </c>
      <c r="E22680" t="s">
        <v>6462</v>
      </c>
      <c r="F22680" t="s">
        <v>89</v>
      </c>
      <c r="G22680" t="s">
        <v>89</v>
      </c>
      <c r="H22680" t="s">
        <v>93</v>
      </c>
    </row>
    <row r="22681" spans="1:8" x14ac:dyDescent="0.25">
      <c r="A22681" t="s">
        <v>608</v>
      </c>
      <c r="B22681" t="s">
        <v>15785</v>
      </c>
      <c r="C22681" t="s">
        <v>89</v>
      </c>
      <c r="D22681" t="s">
        <v>15764</v>
      </c>
      <c r="E22681" t="s">
        <v>6462</v>
      </c>
      <c r="F22681" t="s">
        <v>89</v>
      </c>
      <c r="G22681" t="s">
        <v>89</v>
      </c>
      <c r="H22681" t="s">
        <v>93</v>
      </c>
    </row>
    <row r="22682" spans="1:8" x14ac:dyDescent="0.25">
      <c r="A22682" t="s">
        <v>608</v>
      </c>
      <c r="B22682" t="s">
        <v>15786</v>
      </c>
      <c r="C22682" t="s">
        <v>89</v>
      </c>
      <c r="D22682" t="s">
        <v>15766</v>
      </c>
      <c r="E22682" t="s">
        <v>6462</v>
      </c>
      <c r="F22682" t="s">
        <v>89</v>
      </c>
      <c r="G22682" t="s">
        <v>89</v>
      </c>
      <c r="H22682" t="s">
        <v>93</v>
      </c>
    </row>
    <row r="22683" spans="1:8" x14ac:dyDescent="0.25">
      <c r="A22683" t="s">
        <v>608</v>
      </c>
      <c r="B22683" t="s">
        <v>15749</v>
      </c>
      <c r="C22683" t="s">
        <v>89</v>
      </c>
      <c r="D22683" t="s">
        <v>15744</v>
      </c>
      <c r="E22683" t="s">
        <v>1859</v>
      </c>
      <c r="F22683" t="s">
        <v>89</v>
      </c>
      <c r="G22683" t="s">
        <v>89</v>
      </c>
      <c r="H22683" t="s">
        <v>93</v>
      </c>
    </row>
    <row r="22684" spans="1:8" x14ac:dyDescent="0.25">
      <c r="A22684" t="s">
        <v>608</v>
      </c>
      <c r="B22684" t="s">
        <v>15787</v>
      </c>
      <c r="C22684" t="s">
        <v>89</v>
      </c>
      <c r="D22684" t="s">
        <v>15757</v>
      </c>
      <c r="E22684" t="s">
        <v>1847</v>
      </c>
      <c r="F22684" t="s">
        <v>89</v>
      </c>
      <c r="G22684" t="s">
        <v>89</v>
      </c>
      <c r="H22684" t="s">
        <v>93</v>
      </c>
    </row>
    <row r="22685" spans="1:8" x14ac:dyDescent="0.25">
      <c r="A22685" t="s">
        <v>608</v>
      </c>
      <c r="B22685" t="s">
        <v>15788</v>
      </c>
      <c r="C22685" t="s">
        <v>89</v>
      </c>
      <c r="D22685" t="s">
        <v>15758</v>
      </c>
      <c r="E22685" t="s">
        <v>2004</v>
      </c>
      <c r="F22685" t="s">
        <v>89</v>
      </c>
      <c r="G22685" t="s">
        <v>89</v>
      </c>
      <c r="H22685" t="s">
        <v>93</v>
      </c>
    </row>
    <row r="22686" spans="1:8" x14ac:dyDescent="0.25">
      <c r="A22686" t="s">
        <v>608</v>
      </c>
      <c r="B22686" t="s">
        <v>15789</v>
      </c>
      <c r="C22686" t="s">
        <v>89</v>
      </c>
      <c r="D22686" t="s">
        <v>15760</v>
      </c>
      <c r="E22686" t="s">
        <v>5989</v>
      </c>
      <c r="F22686" t="s">
        <v>89</v>
      </c>
      <c r="G22686" t="s">
        <v>89</v>
      </c>
      <c r="H22686" t="s">
        <v>93</v>
      </c>
    </row>
    <row r="22687" spans="1:8" x14ac:dyDescent="0.25">
      <c r="A22687" t="s">
        <v>608</v>
      </c>
      <c r="B22687" t="s">
        <v>15790</v>
      </c>
      <c r="C22687" t="s">
        <v>89</v>
      </c>
      <c r="D22687" t="s">
        <v>15762</v>
      </c>
      <c r="E22687" t="s">
        <v>5989</v>
      </c>
      <c r="F22687" t="s">
        <v>89</v>
      </c>
      <c r="G22687" t="s">
        <v>89</v>
      </c>
      <c r="H22687" t="s">
        <v>93</v>
      </c>
    </row>
    <row r="22688" spans="1:8" x14ac:dyDescent="0.25">
      <c r="A22688" t="s">
        <v>608</v>
      </c>
      <c r="B22688" t="s">
        <v>15791</v>
      </c>
      <c r="C22688" t="s">
        <v>89</v>
      </c>
      <c r="D22688" t="s">
        <v>15764</v>
      </c>
      <c r="E22688" t="s">
        <v>5989</v>
      </c>
      <c r="F22688" t="s">
        <v>89</v>
      </c>
      <c r="G22688" t="s">
        <v>89</v>
      </c>
      <c r="H22688" t="s">
        <v>93</v>
      </c>
    </row>
    <row r="22689" spans="1:8" x14ac:dyDescent="0.25">
      <c r="A22689" t="s">
        <v>608</v>
      </c>
      <c r="B22689" t="s">
        <v>15792</v>
      </c>
      <c r="C22689" t="s">
        <v>89</v>
      </c>
      <c r="D22689" t="s">
        <v>15766</v>
      </c>
      <c r="E22689" t="s">
        <v>5989</v>
      </c>
      <c r="F22689" t="s">
        <v>89</v>
      </c>
      <c r="G22689" t="s">
        <v>89</v>
      </c>
      <c r="H22689" t="s">
        <v>93</v>
      </c>
    </row>
    <row r="22690" spans="1:8" x14ac:dyDescent="0.25">
      <c r="A22690" t="s">
        <v>608</v>
      </c>
      <c r="B22690" t="s">
        <v>15793</v>
      </c>
      <c r="C22690" t="s">
        <v>89</v>
      </c>
      <c r="D22690" t="s">
        <v>15744</v>
      </c>
      <c r="E22690" t="s">
        <v>1582</v>
      </c>
      <c r="F22690" t="s">
        <v>89</v>
      </c>
      <c r="G22690" t="s">
        <v>89</v>
      </c>
      <c r="H22690" t="s">
        <v>93</v>
      </c>
    </row>
    <row r="22691" spans="1:8" x14ac:dyDescent="0.25">
      <c r="A22691" t="s">
        <v>608</v>
      </c>
      <c r="B22691" t="s">
        <v>15794</v>
      </c>
      <c r="C22691" t="s">
        <v>89</v>
      </c>
      <c r="D22691" t="s">
        <v>15757</v>
      </c>
      <c r="E22691" t="s">
        <v>1988</v>
      </c>
      <c r="F22691" t="s">
        <v>89</v>
      </c>
      <c r="G22691" t="s">
        <v>89</v>
      </c>
      <c r="H22691" t="s">
        <v>93</v>
      </c>
    </row>
    <row r="22692" spans="1:8" x14ac:dyDescent="0.25">
      <c r="A22692" t="s">
        <v>608</v>
      </c>
      <c r="B22692" t="s">
        <v>15795</v>
      </c>
      <c r="C22692" t="s">
        <v>89</v>
      </c>
      <c r="D22692" t="s">
        <v>15758</v>
      </c>
      <c r="E22692" t="s">
        <v>1909</v>
      </c>
      <c r="F22692" t="s">
        <v>89</v>
      </c>
      <c r="G22692" t="s">
        <v>89</v>
      </c>
      <c r="H22692" t="s">
        <v>93</v>
      </c>
    </row>
    <row r="22693" spans="1:8" x14ac:dyDescent="0.25">
      <c r="A22693" t="s">
        <v>609</v>
      </c>
      <c r="B22693" t="s">
        <v>15796</v>
      </c>
      <c r="C22693" t="s">
        <v>89</v>
      </c>
      <c r="D22693" t="s">
        <v>15797</v>
      </c>
      <c r="E22693" t="s">
        <v>1742</v>
      </c>
      <c r="F22693" t="s">
        <v>89</v>
      </c>
      <c r="G22693" t="s">
        <v>89</v>
      </c>
      <c r="H22693" t="s">
        <v>93</v>
      </c>
    </row>
    <row r="22694" spans="1:8" x14ac:dyDescent="0.25">
      <c r="A22694" t="s">
        <v>609</v>
      </c>
      <c r="B22694" t="s">
        <v>15798</v>
      </c>
      <c r="C22694" t="s">
        <v>89</v>
      </c>
      <c r="D22694" t="s">
        <v>15799</v>
      </c>
      <c r="E22694" t="s">
        <v>1102</v>
      </c>
      <c r="F22694" t="s">
        <v>89</v>
      </c>
      <c r="G22694" t="s">
        <v>89</v>
      </c>
      <c r="H22694" t="s">
        <v>93</v>
      </c>
    </row>
    <row r="22695" spans="1:8" x14ac:dyDescent="0.25">
      <c r="A22695" t="s">
        <v>609</v>
      </c>
      <c r="B22695" t="s">
        <v>15800</v>
      </c>
      <c r="C22695" t="s">
        <v>89</v>
      </c>
      <c r="D22695" t="s">
        <v>15801</v>
      </c>
      <c r="E22695" t="s">
        <v>8492</v>
      </c>
      <c r="F22695" t="s">
        <v>89</v>
      </c>
      <c r="G22695" t="s">
        <v>89</v>
      </c>
      <c r="H22695" t="s">
        <v>93</v>
      </c>
    </row>
    <row r="22696" spans="1:8" x14ac:dyDescent="0.25">
      <c r="A22696" t="s">
        <v>609</v>
      </c>
      <c r="B22696" t="s">
        <v>15802</v>
      </c>
      <c r="C22696" t="s">
        <v>89</v>
      </c>
      <c r="D22696" t="s">
        <v>15803</v>
      </c>
      <c r="E22696" t="s">
        <v>1298</v>
      </c>
      <c r="F22696" t="s">
        <v>89</v>
      </c>
      <c r="G22696" t="s">
        <v>89</v>
      </c>
      <c r="H22696" t="s">
        <v>93</v>
      </c>
    </row>
    <row r="22697" spans="1:8" x14ac:dyDescent="0.25">
      <c r="A22697" t="s">
        <v>609</v>
      </c>
      <c r="B22697" t="s">
        <v>1325</v>
      </c>
      <c r="C22697" t="s">
        <v>89</v>
      </c>
      <c r="D22697" t="s">
        <v>15804</v>
      </c>
      <c r="E22697" t="s">
        <v>1751</v>
      </c>
      <c r="F22697" t="s">
        <v>89</v>
      </c>
      <c r="G22697" t="s">
        <v>89</v>
      </c>
      <c r="H22697" t="s">
        <v>93</v>
      </c>
    </row>
    <row r="22698" spans="1:8" x14ac:dyDescent="0.25">
      <c r="A22698" t="s">
        <v>609</v>
      </c>
      <c r="B22698" t="s">
        <v>15800</v>
      </c>
      <c r="C22698" t="s">
        <v>89</v>
      </c>
      <c r="D22698" t="s">
        <v>15801</v>
      </c>
      <c r="E22698" t="s">
        <v>8492</v>
      </c>
      <c r="F22698" t="s">
        <v>89</v>
      </c>
      <c r="G22698" t="s">
        <v>89</v>
      </c>
      <c r="H22698" t="s">
        <v>93</v>
      </c>
    </row>
    <row r="22699" spans="1:8" x14ac:dyDescent="0.25">
      <c r="A22699" t="s">
        <v>609</v>
      </c>
      <c r="B22699" t="s">
        <v>15802</v>
      </c>
      <c r="C22699" t="s">
        <v>89</v>
      </c>
      <c r="D22699" t="s">
        <v>15803</v>
      </c>
      <c r="E22699" t="s">
        <v>1298</v>
      </c>
      <c r="F22699" t="s">
        <v>89</v>
      </c>
      <c r="G22699" t="s">
        <v>89</v>
      </c>
      <c r="H22699" t="s">
        <v>93</v>
      </c>
    </row>
    <row r="22700" spans="1:8" x14ac:dyDescent="0.25">
      <c r="A22700" t="s">
        <v>609</v>
      </c>
      <c r="B22700" t="s">
        <v>15805</v>
      </c>
      <c r="C22700" t="s">
        <v>89</v>
      </c>
      <c r="D22700" t="s">
        <v>15806</v>
      </c>
      <c r="E22700" t="s">
        <v>1625</v>
      </c>
      <c r="F22700" t="s">
        <v>89</v>
      </c>
      <c r="G22700" t="s">
        <v>89</v>
      </c>
      <c r="H22700" t="s">
        <v>93</v>
      </c>
    </row>
    <row r="22701" spans="1:8" x14ac:dyDescent="0.25">
      <c r="A22701" t="s">
        <v>609</v>
      </c>
      <c r="B22701" t="s">
        <v>15807</v>
      </c>
      <c r="C22701" t="s">
        <v>89</v>
      </c>
      <c r="D22701" t="s">
        <v>15808</v>
      </c>
      <c r="E22701" t="s">
        <v>3014</v>
      </c>
      <c r="F22701" t="s">
        <v>89</v>
      </c>
      <c r="G22701" t="s">
        <v>89</v>
      </c>
      <c r="H22701" t="s">
        <v>93</v>
      </c>
    </row>
    <row r="22702" spans="1:8" x14ac:dyDescent="0.25">
      <c r="A22702" t="s">
        <v>609</v>
      </c>
      <c r="B22702" t="s">
        <v>15809</v>
      </c>
      <c r="C22702" t="s">
        <v>89</v>
      </c>
      <c r="D22702" t="s">
        <v>15810</v>
      </c>
      <c r="E22702" t="s">
        <v>1160</v>
      </c>
      <c r="F22702" t="s">
        <v>89</v>
      </c>
      <c r="G22702" t="s">
        <v>89</v>
      </c>
      <c r="H22702" t="s">
        <v>93</v>
      </c>
    </row>
    <row r="22703" spans="1:8" x14ac:dyDescent="0.25">
      <c r="A22703" t="s">
        <v>609</v>
      </c>
      <c r="B22703" t="s">
        <v>15798</v>
      </c>
      <c r="C22703" t="s">
        <v>89</v>
      </c>
      <c r="D22703" t="s">
        <v>15799</v>
      </c>
      <c r="E22703" t="s">
        <v>1102</v>
      </c>
      <c r="F22703" t="s">
        <v>89</v>
      </c>
      <c r="G22703" t="s">
        <v>89</v>
      </c>
      <c r="H22703" t="s">
        <v>93</v>
      </c>
    </row>
    <row r="22704" spans="1:8" x14ac:dyDescent="0.25">
      <c r="A22704" t="s">
        <v>609</v>
      </c>
      <c r="B22704" t="s">
        <v>15811</v>
      </c>
      <c r="C22704" t="s">
        <v>89</v>
      </c>
      <c r="D22704" t="s">
        <v>15812</v>
      </c>
      <c r="E22704" t="s">
        <v>1904</v>
      </c>
      <c r="F22704" t="s">
        <v>89</v>
      </c>
      <c r="G22704" t="s">
        <v>89</v>
      </c>
      <c r="H22704" t="s">
        <v>93</v>
      </c>
    </row>
    <row r="22705" spans="1:8" x14ac:dyDescent="0.25">
      <c r="A22705" t="s">
        <v>609</v>
      </c>
      <c r="B22705" t="s">
        <v>15813</v>
      </c>
      <c r="C22705" t="s">
        <v>89</v>
      </c>
      <c r="D22705" t="s">
        <v>15814</v>
      </c>
      <c r="E22705" t="s">
        <v>2997</v>
      </c>
      <c r="F22705" t="s">
        <v>89</v>
      </c>
      <c r="G22705" t="s">
        <v>89</v>
      </c>
      <c r="H22705" t="s">
        <v>93</v>
      </c>
    </row>
    <row r="22706" spans="1:8" x14ac:dyDescent="0.25">
      <c r="A22706" t="s">
        <v>609</v>
      </c>
      <c r="B22706" t="s">
        <v>15815</v>
      </c>
      <c r="C22706" t="s">
        <v>89</v>
      </c>
      <c r="D22706" t="s">
        <v>15816</v>
      </c>
      <c r="E22706" t="s">
        <v>5252</v>
      </c>
      <c r="F22706" t="s">
        <v>89</v>
      </c>
      <c r="G22706" t="s">
        <v>89</v>
      </c>
      <c r="H22706" t="s">
        <v>93</v>
      </c>
    </row>
    <row r="22707" spans="1:8" x14ac:dyDescent="0.25">
      <c r="A22707" t="s">
        <v>609</v>
      </c>
      <c r="B22707" t="s">
        <v>15817</v>
      </c>
      <c r="C22707" t="s">
        <v>89</v>
      </c>
      <c r="D22707" t="s">
        <v>15818</v>
      </c>
      <c r="E22707" t="s">
        <v>15819</v>
      </c>
      <c r="F22707" t="s">
        <v>89</v>
      </c>
      <c r="G22707" t="s">
        <v>89</v>
      </c>
      <c r="H22707" t="s">
        <v>93</v>
      </c>
    </row>
    <row r="22708" spans="1:8" x14ac:dyDescent="0.25">
      <c r="A22708" t="s">
        <v>609</v>
      </c>
      <c r="B22708" t="s">
        <v>15796</v>
      </c>
      <c r="C22708" t="s">
        <v>89</v>
      </c>
      <c r="D22708" t="s">
        <v>15797</v>
      </c>
      <c r="E22708" t="s">
        <v>1742</v>
      </c>
      <c r="F22708" t="s">
        <v>89</v>
      </c>
      <c r="G22708" t="s">
        <v>89</v>
      </c>
      <c r="H22708" t="s">
        <v>93</v>
      </c>
    </row>
    <row r="22709" spans="1:8" x14ac:dyDescent="0.25">
      <c r="A22709" t="s">
        <v>609</v>
      </c>
      <c r="B22709" t="s">
        <v>15820</v>
      </c>
      <c r="C22709" t="s">
        <v>89</v>
      </c>
      <c r="D22709" t="s">
        <v>15821</v>
      </c>
      <c r="E22709" t="s">
        <v>2925</v>
      </c>
      <c r="F22709" t="s">
        <v>89</v>
      </c>
      <c r="G22709" t="s">
        <v>89</v>
      </c>
      <c r="H22709" t="s">
        <v>93</v>
      </c>
    </row>
    <row r="22710" spans="1:8" x14ac:dyDescent="0.25">
      <c r="A22710" t="s">
        <v>609</v>
      </c>
      <c r="B22710" t="s">
        <v>15822</v>
      </c>
      <c r="C22710" t="s">
        <v>89</v>
      </c>
      <c r="D22710" t="s">
        <v>15823</v>
      </c>
      <c r="E22710" t="s">
        <v>2925</v>
      </c>
      <c r="F22710" t="s">
        <v>89</v>
      </c>
      <c r="G22710" t="s">
        <v>89</v>
      </c>
      <c r="H22710" t="s">
        <v>93</v>
      </c>
    </row>
    <row r="22711" spans="1:8" x14ac:dyDescent="0.25">
      <c r="A22711" t="s">
        <v>609</v>
      </c>
      <c r="B22711" t="s">
        <v>15824</v>
      </c>
      <c r="C22711" t="s">
        <v>89</v>
      </c>
      <c r="D22711" t="s">
        <v>15825</v>
      </c>
      <c r="E22711" t="s">
        <v>1166</v>
      </c>
      <c r="F22711" t="s">
        <v>89</v>
      </c>
      <c r="G22711" t="s">
        <v>89</v>
      </c>
      <c r="H22711" t="s">
        <v>93</v>
      </c>
    </row>
    <row r="22712" spans="1:8" x14ac:dyDescent="0.25">
      <c r="A22712" t="s">
        <v>609</v>
      </c>
      <c r="B22712" t="s">
        <v>15826</v>
      </c>
      <c r="C22712" t="s">
        <v>89</v>
      </c>
      <c r="D22712" t="s">
        <v>15827</v>
      </c>
      <c r="E22712" t="s">
        <v>1859</v>
      </c>
      <c r="F22712" t="s">
        <v>89</v>
      </c>
      <c r="G22712" t="s">
        <v>89</v>
      </c>
      <c r="H22712" t="s">
        <v>93</v>
      </c>
    </row>
    <row r="22713" spans="1:8" x14ac:dyDescent="0.25">
      <c r="A22713" t="s">
        <v>609</v>
      </c>
      <c r="B22713" t="s">
        <v>15828</v>
      </c>
      <c r="C22713" t="s">
        <v>89</v>
      </c>
      <c r="D22713" t="s">
        <v>15829</v>
      </c>
      <c r="E22713" t="s">
        <v>1493</v>
      </c>
      <c r="F22713" t="s">
        <v>89</v>
      </c>
      <c r="G22713" t="s">
        <v>89</v>
      </c>
      <c r="H22713" t="s">
        <v>93</v>
      </c>
    </row>
    <row r="22714" spans="1:8" x14ac:dyDescent="0.25">
      <c r="A22714" t="s">
        <v>609</v>
      </c>
      <c r="B22714" t="s">
        <v>15830</v>
      </c>
      <c r="C22714" t="s">
        <v>89</v>
      </c>
      <c r="D22714" t="s">
        <v>15831</v>
      </c>
      <c r="E22714" t="s">
        <v>15832</v>
      </c>
      <c r="F22714" t="s">
        <v>89</v>
      </c>
      <c r="G22714" t="s">
        <v>89</v>
      </c>
      <c r="H22714" t="s">
        <v>93</v>
      </c>
    </row>
    <row r="22715" spans="1:8" x14ac:dyDescent="0.25">
      <c r="A22715" t="s">
        <v>609</v>
      </c>
      <c r="B22715" t="s">
        <v>15833</v>
      </c>
      <c r="C22715" t="s">
        <v>89</v>
      </c>
      <c r="D22715" t="s">
        <v>15834</v>
      </c>
      <c r="E22715" t="s">
        <v>1349</v>
      </c>
      <c r="F22715" t="s">
        <v>89</v>
      </c>
      <c r="G22715" t="s">
        <v>89</v>
      </c>
      <c r="H22715" t="s">
        <v>93</v>
      </c>
    </row>
    <row r="22716" spans="1:8" x14ac:dyDescent="0.25">
      <c r="A22716" t="s">
        <v>609</v>
      </c>
      <c r="B22716" t="s">
        <v>14841</v>
      </c>
      <c r="C22716" t="s">
        <v>89</v>
      </c>
      <c r="D22716" t="s">
        <v>15835</v>
      </c>
      <c r="E22716" t="s">
        <v>1349</v>
      </c>
      <c r="F22716" t="s">
        <v>89</v>
      </c>
      <c r="G22716" t="s">
        <v>89</v>
      </c>
      <c r="H22716" t="s">
        <v>93</v>
      </c>
    </row>
    <row r="22717" spans="1:8" x14ac:dyDescent="0.25">
      <c r="A22717" t="s">
        <v>609</v>
      </c>
      <c r="B22717" t="s">
        <v>3482</v>
      </c>
      <c r="C22717" t="s">
        <v>89</v>
      </c>
      <c r="D22717" t="s">
        <v>15836</v>
      </c>
      <c r="E22717" t="s">
        <v>1298</v>
      </c>
      <c r="F22717" t="s">
        <v>89</v>
      </c>
      <c r="G22717" t="s">
        <v>89</v>
      </c>
      <c r="H22717" t="s">
        <v>93</v>
      </c>
    </row>
    <row r="22718" spans="1:8" x14ac:dyDescent="0.25">
      <c r="A22718" t="s">
        <v>609</v>
      </c>
      <c r="B22718" t="s">
        <v>15837</v>
      </c>
      <c r="C22718" t="s">
        <v>89</v>
      </c>
      <c r="D22718" t="s">
        <v>15838</v>
      </c>
      <c r="E22718" t="s">
        <v>1349</v>
      </c>
      <c r="F22718" t="s">
        <v>89</v>
      </c>
      <c r="G22718" t="s">
        <v>89</v>
      </c>
      <c r="H22718" t="s">
        <v>93</v>
      </c>
    </row>
    <row r="22719" spans="1:8" x14ac:dyDescent="0.25">
      <c r="A22719" t="s">
        <v>609</v>
      </c>
      <c r="B22719" t="s">
        <v>15839</v>
      </c>
      <c r="C22719" t="s">
        <v>89</v>
      </c>
      <c r="D22719" t="s">
        <v>15840</v>
      </c>
      <c r="E22719" t="s">
        <v>1258</v>
      </c>
      <c r="F22719" t="s">
        <v>89</v>
      </c>
      <c r="G22719" t="s">
        <v>89</v>
      </c>
      <c r="H22719" t="s">
        <v>93</v>
      </c>
    </row>
    <row r="22720" spans="1:8" x14ac:dyDescent="0.25">
      <c r="A22720" t="s">
        <v>609</v>
      </c>
      <c r="B22720" t="s">
        <v>1325</v>
      </c>
      <c r="C22720" t="s">
        <v>89</v>
      </c>
      <c r="D22720" t="s">
        <v>15804</v>
      </c>
      <c r="E22720" t="s">
        <v>1751</v>
      </c>
      <c r="F22720" t="s">
        <v>89</v>
      </c>
      <c r="G22720" t="s">
        <v>89</v>
      </c>
      <c r="H22720" t="s">
        <v>93</v>
      </c>
    </row>
    <row r="22721" spans="1:8" x14ac:dyDescent="0.25">
      <c r="A22721" t="s">
        <v>609</v>
      </c>
      <c r="B22721" t="s">
        <v>2751</v>
      </c>
      <c r="C22721" t="s">
        <v>89</v>
      </c>
      <c r="D22721" t="s">
        <v>15841</v>
      </c>
      <c r="E22721" t="s">
        <v>1180</v>
      </c>
      <c r="F22721" t="s">
        <v>89</v>
      </c>
      <c r="G22721" t="s">
        <v>89</v>
      </c>
      <c r="H22721" t="s">
        <v>93</v>
      </c>
    </row>
    <row r="22722" spans="1:8" x14ac:dyDescent="0.25">
      <c r="A22722" t="s">
        <v>609</v>
      </c>
      <c r="B22722" t="s">
        <v>4988</v>
      </c>
      <c r="C22722" t="s">
        <v>89</v>
      </c>
      <c r="D22722" t="s">
        <v>15842</v>
      </c>
      <c r="E22722" t="s">
        <v>13282</v>
      </c>
      <c r="F22722" t="s">
        <v>89</v>
      </c>
      <c r="G22722" t="s">
        <v>89</v>
      </c>
      <c r="H22722" t="s">
        <v>93</v>
      </c>
    </row>
    <row r="22723" spans="1:8" x14ac:dyDescent="0.25">
      <c r="A22723" t="s">
        <v>609</v>
      </c>
      <c r="B22723" t="s">
        <v>15843</v>
      </c>
      <c r="C22723" t="s">
        <v>89</v>
      </c>
      <c r="D22723" t="s">
        <v>15844</v>
      </c>
      <c r="E22723" t="s">
        <v>1298</v>
      </c>
      <c r="F22723" t="s">
        <v>89</v>
      </c>
      <c r="G22723" t="s">
        <v>89</v>
      </c>
      <c r="H22723" t="s">
        <v>93</v>
      </c>
    </row>
    <row r="22724" spans="1:8" x14ac:dyDescent="0.25">
      <c r="A22724" t="s">
        <v>609</v>
      </c>
      <c r="B22724" t="s">
        <v>15845</v>
      </c>
      <c r="C22724" t="s">
        <v>89</v>
      </c>
      <c r="D22724" t="s">
        <v>15846</v>
      </c>
      <c r="E22724" t="s">
        <v>1298</v>
      </c>
      <c r="F22724" t="s">
        <v>89</v>
      </c>
      <c r="G22724" t="s">
        <v>89</v>
      </c>
      <c r="H22724" t="s">
        <v>93</v>
      </c>
    </row>
    <row r="22725" spans="1:8" x14ac:dyDescent="0.25">
      <c r="A22725" t="s">
        <v>609</v>
      </c>
      <c r="B22725" t="s">
        <v>15599</v>
      </c>
      <c r="C22725" t="s">
        <v>89</v>
      </c>
      <c r="D22725" t="s">
        <v>15847</v>
      </c>
      <c r="E22725" t="s">
        <v>1298</v>
      </c>
      <c r="F22725" t="s">
        <v>89</v>
      </c>
      <c r="G22725" t="s">
        <v>89</v>
      </c>
      <c r="H22725" t="s">
        <v>93</v>
      </c>
    </row>
    <row r="22726" spans="1:8" x14ac:dyDescent="0.25">
      <c r="A22726" t="s">
        <v>609</v>
      </c>
      <c r="B22726" t="s">
        <v>1714</v>
      </c>
      <c r="C22726" t="s">
        <v>89</v>
      </c>
      <c r="D22726" t="s">
        <v>15848</v>
      </c>
      <c r="E22726" t="s">
        <v>1207</v>
      </c>
      <c r="F22726" t="s">
        <v>89</v>
      </c>
      <c r="G22726" t="s">
        <v>89</v>
      </c>
      <c r="H22726" t="s">
        <v>93</v>
      </c>
    </row>
    <row r="22727" spans="1:8" x14ac:dyDescent="0.25">
      <c r="A22727" t="s">
        <v>609</v>
      </c>
      <c r="B22727" t="s">
        <v>15849</v>
      </c>
      <c r="C22727" t="s">
        <v>89</v>
      </c>
      <c r="D22727" t="s">
        <v>15850</v>
      </c>
      <c r="E22727" t="s">
        <v>5252</v>
      </c>
      <c r="F22727" t="s">
        <v>89</v>
      </c>
      <c r="G22727" t="s">
        <v>89</v>
      </c>
      <c r="H22727" t="s">
        <v>93</v>
      </c>
    </row>
    <row r="22728" spans="1:8" x14ac:dyDescent="0.25">
      <c r="A22728" t="s">
        <v>609</v>
      </c>
      <c r="B22728" t="s">
        <v>15851</v>
      </c>
      <c r="C22728" t="s">
        <v>89</v>
      </c>
      <c r="D22728" t="s">
        <v>15852</v>
      </c>
      <c r="E22728" t="s">
        <v>1298</v>
      </c>
      <c r="F22728" t="s">
        <v>89</v>
      </c>
      <c r="G22728" t="s">
        <v>89</v>
      </c>
      <c r="H22728" t="s">
        <v>93</v>
      </c>
    </row>
    <row r="22729" spans="1:8" x14ac:dyDescent="0.25">
      <c r="A22729" t="s">
        <v>609</v>
      </c>
      <c r="B22729" t="s">
        <v>15853</v>
      </c>
      <c r="C22729" t="s">
        <v>89</v>
      </c>
      <c r="D22729" t="s">
        <v>15854</v>
      </c>
      <c r="E22729" t="s">
        <v>1298</v>
      </c>
      <c r="F22729" t="s">
        <v>89</v>
      </c>
      <c r="G22729" t="s">
        <v>89</v>
      </c>
      <c r="H22729" t="s">
        <v>93</v>
      </c>
    </row>
    <row r="22730" spans="1:8" x14ac:dyDescent="0.25">
      <c r="A22730" t="s">
        <v>609</v>
      </c>
      <c r="B22730" t="s">
        <v>15855</v>
      </c>
      <c r="C22730" t="s">
        <v>89</v>
      </c>
      <c r="D22730" t="s">
        <v>15856</v>
      </c>
      <c r="E22730" t="s">
        <v>5252</v>
      </c>
      <c r="F22730" t="s">
        <v>89</v>
      </c>
      <c r="G22730" t="s">
        <v>89</v>
      </c>
      <c r="H22730" t="s">
        <v>93</v>
      </c>
    </row>
    <row r="22731" spans="1:8" x14ac:dyDescent="0.25">
      <c r="A22731" t="s">
        <v>609</v>
      </c>
      <c r="B22731" t="s">
        <v>1023</v>
      </c>
      <c r="C22731" t="s">
        <v>89</v>
      </c>
      <c r="D22731" t="s">
        <v>15857</v>
      </c>
      <c r="E22731" t="s">
        <v>5252</v>
      </c>
      <c r="F22731" t="s">
        <v>89</v>
      </c>
      <c r="G22731" t="s">
        <v>89</v>
      </c>
      <c r="H22731" t="s">
        <v>93</v>
      </c>
    </row>
    <row r="22732" spans="1:8" x14ac:dyDescent="0.25">
      <c r="A22732" t="s">
        <v>609</v>
      </c>
      <c r="B22732" t="s">
        <v>15858</v>
      </c>
      <c r="C22732" t="s">
        <v>89</v>
      </c>
      <c r="D22732" t="s">
        <v>15859</v>
      </c>
      <c r="E22732" t="s">
        <v>1298</v>
      </c>
      <c r="F22732" t="s">
        <v>89</v>
      </c>
      <c r="G22732" t="s">
        <v>89</v>
      </c>
      <c r="H22732" t="s">
        <v>93</v>
      </c>
    </row>
    <row r="22733" spans="1:8" x14ac:dyDescent="0.25">
      <c r="A22733" t="s">
        <v>609</v>
      </c>
      <c r="B22733" t="s">
        <v>13750</v>
      </c>
      <c r="C22733" t="s">
        <v>89</v>
      </c>
      <c r="D22733" t="s">
        <v>15860</v>
      </c>
      <c r="E22733" t="s">
        <v>1207</v>
      </c>
      <c r="F22733" t="s">
        <v>89</v>
      </c>
      <c r="G22733" t="s">
        <v>89</v>
      </c>
      <c r="H22733" t="s">
        <v>93</v>
      </c>
    </row>
    <row r="22734" spans="1:8" x14ac:dyDescent="0.25">
      <c r="A22734" t="s">
        <v>609</v>
      </c>
      <c r="B22734" t="s">
        <v>15861</v>
      </c>
      <c r="C22734" t="s">
        <v>89</v>
      </c>
      <c r="D22734" t="s">
        <v>15862</v>
      </c>
      <c r="E22734" t="s">
        <v>1298</v>
      </c>
      <c r="F22734" t="s">
        <v>89</v>
      </c>
      <c r="G22734" t="s">
        <v>89</v>
      </c>
      <c r="H22734" t="s">
        <v>93</v>
      </c>
    </row>
    <row r="22735" spans="1:8" x14ac:dyDescent="0.25">
      <c r="A22735" t="s">
        <v>609</v>
      </c>
      <c r="B22735" t="s">
        <v>15863</v>
      </c>
      <c r="C22735" t="s">
        <v>89</v>
      </c>
      <c r="D22735" t="s">
        <v>15864</v>
      </c>
      <c r="E22735" t="s">
        <v>1148</v>
      </c>
      <c r="F22735" t="s">
        <v>89</v>
      </c>
      <c r="G22735" t="s">
        <v>89</v>
      </c>
      <c r="H22735" t="s">
        <v>93</v>
      </c>
    </row>
    <row r="22736" spans="1:8" x14ac:dyDescent="0.25">
      <c r="A22736" t="s">
        <v>609</v>
      </c>
      <c r="B22736" t="s">
        <v>15865</v>
      </c>
      <c r="C22736" t="s">
        <v>89</v>
      </c>
      <c r="D22736" t="s">
        <v>15866</v>
      </c>
      <c r="E22736" t="s">
        <v>1105</v>
      </c>
      <c r="F22736" t="s">
        <v>89</v>
      </c>
      <c r="G22736" t="s">
        <v>89</v>
      </c>
      <c r="H22736" t="s">
        <v>93</v>
      </c>
    </row>
    <row r="22737" spans="1:8" x14ac:dyDescent="0.25">
      <c r="A22737" t="s">
        <v>609</v>
      </c>
      <c r="B22737" t="s">
        <v>13762</v>
      </c>
      <c r="C22737" t="s">
        <v>89</v>
      </c>
      <c r="D22737" t="s">
        <v>15867</v>
      </c>
      <c r="E22737" t="s">
        <v>1485</v>
      </c>
      <c r="F22737" t="s">
        <v>89</v>
      </c>
      <c r="G22737" t="s">
        <v>89</v>
      </c>
      <c r="H22737" t="s">
        <v>93</v>
      </c>
    </row>
    <row r="22738" spans="1:8" x14ac:dyDescent="0.25">
      <c r="A22738" t="s">
        <v>609</v>
      </c>
      <c r="B22738" t="s">
        <v>2742</v>
      </c>
      <c r="C22738" t="s">
        <v>89</v>
      </c>
      <c r="D22738" t="s">
        <v>15868</v>
      </c>
      <c r="E22738" t="s">
        <v>1265</v>
      </c>
      <c r="F22738" t="s">
        <v>89</v>
      </c>
      <c r="G22738" t="s">
        <v>89</v>
      </c>
      <c r="H22738" t="s">
        <v>93</v>
      </c>
    </row>
    <row r="22739" spans="1:8" x14ac:dyDescent="0.25">
      <c r="A22739" t="s">
        <v>609</v>
      </c>
      <c r="B22739" t="s">
        <v>15869</v>
      </c>
      <c r="C22739" t="s">
        <v>89</v>
      </c>
      <c r="D22739" t="s">
        <v>15870</v>
      </c>
      <c r="E22739" t="s">
        <v>1265</v>
      </c>
      <c r="F22739" t="s">
        <v>89</v>
      </c>
      <c r="G22739" t="s">
        <v>89</v>
      </c>
      <c r="H22739" t="s">
        <v>93</v>
      </c>
    </row>
    <row r="22740" spans="1:8" x14ac:dyDescent="0.25">
      <c r="A22740" t="s">
        <v>609</v>
      </c>
      <c r="B22740" t="s">
        <v>2766</v>
      </c>
      <c r="C22740" t="s">
        <v>89</v>
      </c>
      <c r="D22740" t="s">
        <v>15870</v>
      </c>
      <c r="E22740" t="s">
        <v>1097</v>
      </c>
      <c r="F22740" t="s">
        <v>89</v>
      </c>
      <c r="G22740" t="s">
        <v>89</v>
      </c>
      <c r="H22740" t="s">
        <v>93</v>
      </c>
    </row>
    <row r="22741" spans="1:8" x14ac:dyDescent="0.25">
      <c r="A22741" t="s">
        <v>609</v>
      </c>
      <c r="B22741" t="s">
        <v>1197</v>
      </c>
      <c r="C22741" t="s">
        <v>89</v>
      </c>
      <c r="D22741" t="s">
        <v>15871</v>
      </c>
      <c r="E22741" t="s">
        <v>1105</v>
      </c>
      <c r="F22741" t="s">
        <v>89</v>
      </c>
      <c r="G22741" t="s">
        <v>89</v>
      </c>
      <c r="H22741" t="s">
        <v>93</v>
      </c>
    </row>
    <row r="22742" spans="1:8" x14ac:dyDescent="0.25">
      <c r="A22742" t="s">
        <v>609</v>
      </c>
      <c r="B22742" t="s">
        <v>15872</v>
      </c>
      <c r="C22742" t="s">
        <v>89</v>
      </c>
      <c r="D22742" t="s">
        <v>15873</v>
      </c>
      <c r="E22742" t="s">
        <v>1298</v>
      </c>
      <c r="F22742" t="s">
        <v>89</v>
      </c>
      <c r="G22742" t="s">
        <v>89</v>
      </c>
      <c r="H22742" t="s">
        <v>93</v>
      </c>
    </row>
    <row r="22743" spans="1:8" x14ac:dyDescent="0.25">
      <c r="A22743" t="s">
        <v>609</v>
      </c>
      <c r="B22743" t="s">
        <v>15874</v>
      </c>
      <c r="C22743" t="s">
        <v>89</v>
      </c>
      <c r="D22743" t="s">
        <v>15875</v>
      </c>
      <c r="E22743" t="s">
        <v>1395</v>
      </c>
      <c r="F22743" t="s">
        <v>89</v>
      </c>
      <c r="G22743" t="s">
        <v>89</v>
      </c>
      <c r="H22743" t="s">
        <v>93</v>
      </c>
    </row>
    <row r="22744" spans="1:8" x14ac:dyDescent="0.25">
      <c r="A22744" t="s">
        <v>609</v>
      </c>
      <c r="B22744" t="s">
        <v>15876</v>
      </c>
      <c r="C22744" t="s">
        <v>89</v>
      </c>
      <c r="D22744" t="s">
        <v>15877</v>
      </c>
      <c r="E22744" t="s">
        <v>1166</v>
      </c>
      <c r="F22744" t="s">
        <v>89</v>
      </c>
      <c r="G22744" t="s">
        <v>89</v>
      </c>
      <c r="H22744" t="s">
        <v>93</v>
      </c>
    </row>
    <row r="22745" spans="1:8" x14ac:dyDescent="0.25">
      <c r="A22745" t="s">
        <v>609</v>
      </c>
      <c r="B22745" t="s">
        <v>1198</v>
      </c>
      <c r="C22745" t="s">
        <v>89</v>
      </c>
      <c r="D22745" t="s">
        <v>89</v>
      </c>
      <c r="E22745" t="s">
        <v>1233</v>
      </c>
      <c r="F22745" t="s">
        <v>89</v>
      </c>
      <c r="G22745" t="s">
        <v>89</v>
      </c>
      <c r="H22745" t="s">
        <v>93</v>
      </c>
    </row>
    <row r="22746" spans="1:8" x14ac:dyDescent="0.25">
      <c r="A22746" t="s">
        <v>609</v>
      </c>
      <c r="B22746" t="s">
        <v>2702</v>
      </c>
      <c r="C22746" t="s">
        <v>89</v>
      </c>
      <c r="D22746" t="s">
        <v>89</v>
      </c>
      <c r="E22746" t="s">
        <v>1233</v>
      </c>
      <c r="F22746" t="s">
        <v>89</v>
      </c>
      <c r="G22746" t="s">
        <v>89</v>
      </c>
      <c r="H22746" t="s">
        <v>93</v>
      </c>
    </row>
    <row r="22747" spans="1:8" x14ac:dyDescent="0.25">
      <c r="A22747" t="s">
        <v>609</v>
      </c>
      <c r="B22747" t="s">
        <v>1726</v>
      </c>
      <c r="C22747" t="s">
        <v>89</v>
      </c>
      <c r="D22747" t="s">
        <v>89</v>
      </c>
      <c r="E22747" t="s">
        <v>1233</v>
      </c>
      <c r="F22747" t="s">
        <v>89</v>
      </c>
      <c r="G22747" t="s">
        <v>89</v>
      </c>
      <c r="H22747" t="s">
        <v>93</v>
      </c>
    </row>
    <row r="22748" spans="1:8" x14ac:dyDescent="0.25">
      <c r="A22748" t="s">
        <v>609</v>
      </c>
      <c r="B22748" t="s">
        <v>1729</v>
      </c>
      <c r="C22748" t="s">
        <v>89</v>
      </c>
      <c r="D22748" t="s">
        <v>89</v>
      </c>
      <c r="E22748" t="s">
        <v>1233</v>
      </c>
      <c r="F22748" t="s">
        <v>89</v>
      </c>
      <c r="G22748" t="s">
        <v>89</v>
      </c>
      <c r="H22748" t="s">
        <v>93</v>
      </c>
    </row>
    <row r="22749" spans="1:8" x14ac:dyDescent="0.25">
      <c r="A22749" t="s">
        <v>609</v>
      </c>
      <c r="B22749" t="s">
        <v>15878</v>
      </c>
      <c r="C22749" t="s">
        <v>89</v>
      </c>
      <c r="D22749" t="s">
        <v>89</v>
      </c>
      <c r="E22749" t="s">
        <v>1233</v>
      </c>
      <c r="F22749" t="s">
        <v>89</v>
      </c>
      <c r="G22749" t="s">
        <v>89</v>
      </c>
      <c r="H22749" t="s">
        <v>93</v>
      </c>
    </row>
    <row r="22750" spans="1:8" x14ac:dyDescent="0.25">
      <c r="A22750" t="s">
        <v>609</v>
      </c>
      <c r="B22750" t="s">
        <v>12570</v>
      </c>
      <c r="C22750" t="s">
        <v>89</v>
      </c>
      <c r="D22750" t="s">
        <v>89</v>
      </c>
      <c r="E22750" t="s">
        <v>1196</v>
      </c>
      <c r="F22750" t="s">
        <v>89</v>
      </c>
      <c r="G22750" t="s">
        <v>89</v>
      </c>
      <c r="H22750" t="s">
        <v>93</v>
      </c>
    </row>
    <row r="22751" spans="1:8" x14ac:dyDescent="0.25">
      <c r="A22751" t="s">
        <v>609</v>
      </c>
      <c r="B22751" t="s">
        <v>15879</v>
      </c>
      <c r="C22751" t="s">
        <v>89</v>
      </c>
      <c r="D22751" t="s">
        <v>89</v>
      </c>
      <c r="E22751" t="s">
        <v>1196</v>
      </c>
      <c r="F22751" t="s">
        <v>89</v>
      </c>
      <c r="G22751" t="s">
        <v>89</v>
      </c>
      <c r="H22751" t="s">
        <v>93</v>
      </c>
    </row>
    <row r="22752" spans="1:8" x14ac:dyDescent="0.25">
      <c r="A22752" t="s">
        <v>609</v>
      </c>
      <c r="B22752" t="s">
        <v>15880</v>
      </c>
      <c r="C22752" t="s">
        <v>89</v>
      </c>
      <c r="D22752" t="s">
        <v>89</v>
      </c>
      <c r="E22752" t="s">
        <v>1196</v>
      </c>
      <c r="F22752" t="s">
        <v>89</v>
      </c>
      <c r="G22752" t="s">
        <v>89</v>
      </c>
      <c r="H22752" t="s">
        <v>93</v>
      </c>
    </row>
    <row r="22753" spans="1:8" x14ac:dyDescent="0.25">
      <c r="A22753" t="s">
        <v>609</v>
      </c>
      <c r="B22753" t="s">
        <v>15881</v>
      </c>
      <c r="C22753" t="s">
        <v>89</v>
      </c>
      <c r="D22753" t="s">
        <v>89</v>
      </c>
      <c r="E22753" t="s">
        <v>1196</v>
      </c>
      <c r="F22753" t="s">
        <v>89</v>
      </c>
      <c r="G22753" t="s">
        <v>89</v>
      </c>
      <c r="H22753" t="s">
        <v>93</v>
      </c>
    </row>
    <row r="22754" spans="1:8" x14ac:dyDescent="0.25">
      <c r="A22754" t="s">
        <v>609</v>
      </c>
      <c r="B22754" t="s">
        <v>15882</v>
      </c>
      <c r="C22754" t="s">
        <v>89</v>
      </c>
      <c r="D22754" t="s">
        <v>89</v>
      </c>
      <c r="E22754" t="s">
        <v>1233</v>
      </c>
      <c r="F22754" t="s">
        <v>89</v>
      </c>
      <c r="G22754" t="s">
        <v>89</v>
      </c>
      <c r="H22754" t="s">
        <v>93</v>
      </c>
    </row>
    <row r="22755" spans="1:8" x14ac:dyDescent="0.25">
      <c r="A22755" t="s">
        <v>609</v>
      </c>
      <c r="B22755" t="s">
        <v>3396</v>
      </c>
      <c r="C22755" t="s">
        <v>89</v>
      </c>
      <c r="D22755" t="s">
        <v>89</v>
      </c>
      <c r="E22755" t="s">
        <v>1233</v>
      </c>
      <c r="F22755" t="s">
        <v>89</v>
      </c>
      <c r="G22755" t="s">
        <v>89</v>
      </c>
      <c r="H22755" t="s">
        <v>93</v>
      </c>
    </row>
    <row r="22756" spans="1:8" x14ac:dyDescent="0.25">
      <c r="A22756" t="s">
        <v>609</v>
      </c>
      <c r="B22756" t="s">
        <v>15883</v>
      </c>
      <c r="C22756" t="s">
        <v>89</v>
      </c>
      <c r="D22756" t="s">
        <v>89</v>
      </c>
      <c r="E22756" t="s">
        <v>1218</v>
      </c>
      <c r="F22756" t="s">
        <v>89</v>
      </c>
      <c r="G22756" t="s">
        <v>89</v>
      </c>
      <c r="H22756" t="s">
        <v>93</v>
      </c>
    </row>
    <row r="22757" spans="1:8" x14ac:dyDescent="0.25">
      <c r="A22757" t="s">
        <v>609</v>
      </c>
      <c r="B22757" t="s">
        <v>1130</v>
      </c>
      <c r="C22757" t="s">
        <v>89</v>
      </c>
      <c r="D22757" t="s">
        <v>89</v>
      </c>
      <c r="E22757" t="s">
        <v>1218</v>
      </c>
      <c r="F22757" t="s">
        <v>89</v>
      </c>
      <c r="G22757" t="s">
        <v>89</v>
      </c>
      <c r="H22757" t="s">
        <v>93</v>
      </c>
    </row>
    <row r="22758" spans="1:8" x14ac:dyDescent="0.25">
      <c r="A22758" t="s">
        <v>609</v>
      </c>
      <c r="B22758" t="s">
        <v>1232</v>
      </c>
      <c r="C22758" t="s">
        <v>89</v>
      </c>
      <c r="D22758" t="s">
        <v>89</v>
      </c>
      <c r="E22758" t="s">
        <v>1427</v>
      </c>
      <c r="F22758" t="s">
        <v>89</v>
      </c>
      <c r="G22758" t="s">
        <v>89</v>
      </c>
      <c r="H22758" t="s">
        <v>93</v>
      </c>
    </row>
    <row r="22759" spans="1:8" x14ac:dyDescent="0.25">
      <c r="A22759" t="s">
        <v>610</v>
      </c>
      <c r="B22759" t="s">
        <v>15796</v>
      </c>
      <c r="C22759" t="s">
        <v>89</v>
      </c>
      <c r="D22759" t="s">
        <v>15797</v>
      </c>
      <c r="E22759" t="s">
        <v>1742</v>
      </c>
      <c r="F22759" t="s">
        <v>89</v>
      </c>
      <c r="G22759" t="s">
        <v>89</v>
      </c>
      <c r="H22759" t="s">
        <v>93</v>
      </c>
    </row>
    <row r="22760" spans="1:8" x14ac:dyDescent="0.25">
      <c r="A22760" t="s">
        <v>610</v>
      </c>
      <c r="B22760" t="s">
        <v>1325</v>
      </c>
      <c r="C22760" t="s">
        <v>89</v>
      </c>
      <c r="D22760" t="s">
        <v>15804</v>
      </c>
      <c r="E22760" t="s">
        <v>1751</v>
      </c>
      <c r="F22760" t="s">
        <v>89</v>
      </c>
      <c r="G22760" t="s">
        <v>89</v>
      </c>
      <c r="H22760" t="s">
        <v>93</v>
      </c>
    </row>
    <row r="22761" spans="1:8" x14ac:dyDescent="0.25">
      <c r="A22761" t="s">
        <v>610</v>
      </c>
      <c r="B22761" t="s">
        <v>15798</v>
      </c>
      <c r="C22761" t="s">
        <v>89</v>
      </c>
      <c r="D22761" t="s">
        <v>15799</v>
      </c>
      <c r="E22761" t="s">
        <v>1102</v>
      </c>
      <c r="F22761" t="s">
        <v>89</v>
      </c>
      <c r="G22761" t="s">
        <v>89</v>
      </c>
      <c r="H22761" t="s">
        <v>93</v>
      </c>
    </row>
    <row r="22762" spans="1:8" x14ac:dyDescent="0.25">
      <c r="A22762" t="s">
        <v>610</v>
      </c>
      <c r="B22762" t="s">
        <v>15839</v>
      </c>
      <c r="C22762" t="s">
        <v>89</v>
      </c>
      <c r="D22762" t="s">
        <v>15840</v>
      </c>
      <c r="E22762" t="s">
        <v>1258</v>
      </c>
      <c r="F22762" t="s">
        <v>89</v>
      </c>
      <c r="G22762" t="s">
        <v>89</v>
      </c>
      <c r="H22762" t="s">
        <v>93</v>
      </c>
    </row>
    <row r="22763" spans="1:8" x14ac:dyDescent="0.25">
      <c r="A22763" t="s">
        <v>610</v>
      </c>
      <c r="B22763" t="s">
        <v>15822</v>
      </c>
      <c r="C22763" t="s">
        <v>89</v>
      </c>
      <c r="D22763" t="s">
        <v>15823</v>
      </c>
      <c r="E22763" t="s">
        <v>2925</v>
      </c>
      <c r="F22763" t="s">
        <v>89</v>
      </c>
      <c r="G22763" t="s">
        <v>89</v>
      </c>
      <c r="H22763" t="s">
        <v>93</v>
      </c>
    </row>
    <row r="22764" spans="1:8" x14ac:dyDescent="0.25">
      <c r="A22764" t="s">
        <v>610</v>
      </c>
      <c r="B22764" t="s">
        <v>15884</v>
      </c>
      <c r="C22764" t="s">
        <v>89</v>
      </c>
      <c r="D22764" t="s">
        <v>15808</v>
      </c>
      <c r="E22764" t="s">
        <v>3014</v>
      </c>
      <c r="F22764" t="s">
        <v>89</v>
      </c>
      <c r="G22764" t="s">
        <v>89</v>
      </c>
      <c r="H22764" t="s">
        <v>93</v>
      </c>
    </row>
    <row r="22765" spans="1:8" x14ac:dyDescent="0.25">
      <c r="A22765" t="s">
        <v>610</v>
      </c>
      <c r="B22765" t="s">
        <v>15885</v>
      </c>
      <c r="C22765" t="s">
        <v>89</v>
      </c>
      <c r="D22765" t="s">
        <v>15810</v>
      </c>
      <c r="E22765" t="s">
        <v>1160</v>
      </c>
      <c r="F22765" t="s">
        <v>89</v>
      </c>
      <c r="G22765" t="s">
        <v>89</v>
      </c>
      <c r="H22765" t="s">
        <v>93</v>
      </c>
    </row>
    <row r="22766" spans="1:8" x14ac:dyDescent="0.25">
      <c r="A22766" t="s">
        <v>610</v>
      </c>
      <c r="B22766" t="s">
        <v>15798</v>
      </c>
      <c r="C22766" t="s">
        <v>89</v>
      </c>
      <c r="D22766" t="s">
        <v>15799</v>
      </c>
      <c r="E22766" t="s">
        <v>1102</v>
      </c>
      <c r="F22766" t="s">
        <v>89</v>
      </c>
      <c r="G22766" t="s">
        <v>89</v>
      </c>
      <c r="H22766" t="s">
        <v>93</v>
      </c>
    </row>
    <row r="22767" spans="1:8" x14ac:dyDescent="0.25">
      <c r="A22767" t="s">
        <v>610</v>
      </c>
      <c r="B22767" t="s">
        <v>15813</v>
      </c>
      <c r="C22767" t="s">
        <v>89</v>
      </c>
      <c r="D22767" t="s">
        <v>15814</v>
      </c>
      <c r="E22767" t="s">
        <v>2997</v>
      </c>
      <c r="F22767" t="s">
        <v>89</v>
      </c>
      <c r="G22767" t="s">
        <v>89</v>
      </c>
      <c r="H22767" t="s">
        <v>93</v>
      </c>
    </row>
    <row r="22768" spans="1:8" x14ac:dyDescent="0.25">
      <c r="A22768" t="s">
        <v>610</v>
      </c>
      <c r="B22768" t="s">
        <v>15817</v>
      </c>
      <c r="C22768" t="s">
        <v>89</v>
      </c>
      <c r="D22768" t="s">
        <v>15818</v>
      </c>
      <c r="E22768" t="s">
        <v>15819</v>
      </c>
      <c r="F22768" t="s">
        <v>89</v>
      </c>
      <c r="G22768" t="s">
        <v>89</v>
      </c>
      <c r="H22768" t="s">
        <v>93</v>
      </c>
    </row>
    <row r="22769" spans="1:8" x14ac:dyDescent="0.25">
      <c r="A22769" t="s">
        <v>610</v>
      </c>
      <c r="B22769" t="s">
        <v>15811</v>
      </c>
      <c r="C22769" t="s">
        <v>89</v>
      </c>
      <c r="D22769" t="s">
        <v>15812</v>
      </c>
      <c r="E22769" t="s">
        <v>1904</v>
      </c>
      <c r="F22769" t="s">
        <v>89</v>
      </c>
      <c r="G22769" t="s">
        <v>89</v>
      </c>
      <c r="H22769" t="s">
        <v>93</v>
      </c>
    </row>
    <row r="22770" spans="1:8" x14ac:dyDescent="0.25">
      <c r="A22770" t="s">
        <v>610</v>
      </c>
      <c r="B22770" t="s">
        <v>15815</v>
      </c>
      <c r="C22770" t="s">
        <v>89</v>
      </c>
      <c r="D22770" t="s">
        <v>15816</v>
      </c>
      <c r="E22770" t="s">
        <v>5252</v>
      </c>
      <c r="F22770" t="s">
        <v>89</v>
      </c>
      <c r="G22770" t="s">
        <v>89</v>
      </c>
      <c r="H22770" t="s">
        <v>93</v>
      </c>
    </row>
    <row r="22771" spans="1:8" x14ac:dyDescent="0.25">
      <c r="A22771" t="s">
        <v>610</v>
      </c>
      <c r="B22771" t="s">
        <v>15796</v>
      </c>
      <c r="C22771" t="s">
        <v>89</v>
      </c>
      <c r="D22771" t="s">
        <v>15797</v>
      </c>
      <c r="E22771" t="s">
        <v>1742</v>
      </c>
      <c r="F22771" t="s">
        <v>89</v>
      </c>
      <c r="G22771" t="s">
        <v>89</v>
      </c>
      <c r="H22771" t="s">
        <v>93</v>
      </c>
    </row>
    <row r="22772" spans="1:8" x14ac:dyDescent="0.25">
      <c r="A22772" t="s">
        <v>610</v>
      </c>
      <c r="B22772" t="s">
        <v>15820</v>
      </c>
      <c r="C22772" t="s">
        <v>89</v>
      </c>
      <c r="D22772" t="s">
        <v>15821</v>
      </c>
      <c r="E22772" t="s">
        <v>2925</v>
      </c>
      <c r="F22772" t="s">
        <v>89</v>
      </c>
      <c r="G22772" t="s">
        <v>89</v>
      </c>
      <c r="H22772" t="s">
        <v>93</v>
      </c>
    </row>
    <row r="22773" spans="1:8" x14ac:dyDescent="0.25">
      <c r="A22773" t="s">
        <v>610</v>
      </c>
      <c r="B22773" t="s">
        <v>15822</v>
      </c>
      <c r="C22773" t="s">
        <v>89</v>
      </c>
      <c r="D22773" t="s">
        <v>15823</v>
      </c>
      <c r="E22773" t="s">
        <v>2925</v>
      </c>
      <c r="F22773" t="s">
        <v>89</v>
      </c>
      <c r="G22773" t="s">
        <v>89</v>
      </c>
      <c r="H22773" t="s">
        <v>93</v>
      </c>
    </row>
    <row r="22774" spans="1:8" x14ac:dyDescent="0.25">
      <c r="A22774" t="s">
        <v>610</v>
      </c>
      <c r="B22774" t="s">
        <v>15824</v>
      </c>
      <c r="C22774" t="s">
        <v>89</v>
      </c>
      <c r="D22774" t="s">
        <v>15825</v>
      </c>
      <c r="E22774" t="s">
        <v>1166</v>
      </c>
      <c r="F22774" t="s">
        <v>89</v>
      </c>
      <c r="G22774" t="s">
        <v>89</v>
      </c>
      <c r="H22774" t="s">
        <v>93</v>
      </c>
    </row>
    <row r="22775" spans="1:8" x14ac:dyDescent="0.25">
      <c r="A22775" t="s">
        <v>610</v>
      </c>
      <c r="B22775" t="s">
        <v>15826</v>
      </c>
      <c r="C22775" t="s">
        <v>89</v>
      </c>
      <c r="D22775" t="s">
        <v>15827</v>
      </c>
      <c r="E22775" t="s">
        <v>1859</v>
      </c>
      <c r="F22775" t="s">
        <v>89</v>
      </c>
      <c r="G22775" t="s">
        <v>89</v>
      </c>
      <c r="H22775" t="s">
        <v>93</v>
      </c>
    </row>
    <row r="22776" spans="1:8" x14ac:dyDescent="0.25">
      <c r="A22776" t="s">
        <v>610</v>
      </c>
      <c r="B22776" t="s">
        <v>15828</v>
      </c>
      <c r="C22776" t="s">
        <v>89</v>
      </c>
      <c r="D22776" t="s">
        <v>15829</v>
      </c>
      <c r="E22776" t="s">
        <v>1493</v>
      </c>
      <c r="F22776" t="s">
        <v>89</v>
      </c>
      <c r="G22776" t="s">
        <v>89</v>
      </c>
      <c r="H22776" t="s">
        <v>93</v>
      </c>
    </row>
    <row r="22777" spans="1:8" x14ac:dyDescent="0.25">
      <c r="A22777" t="s">
        <v>610</v>
      </c>
      <c r="B22777" t="s">
        <v>15830</v>
      </c>
      <c r="C22777" t="s">
        <v>89</v>
      </c>
      <c r="D22777" t="s">
        <v>15831</v>
      </c>
      <c r="E22777" t="s">
        <v>15832</v>
      </c>
      <c r="F22777" t="s">
        <v>89</v>
      </c>
      <c r="G22777" t="s">
        <v>89</v>
      </c>
      <c r="H22777" t="s">
        <v>93</v>
      </c>
    </row>
    <row r="22778" spans="1:8" x14ac:dyDescent="0.25">
      <c r="A22778" t="s">
        <v>610</v>
      </c>
      <c r="B22778" t="s">
        <v>15833</v>
      </c>
      <c r="C22778" t="s">
        <v>89</v>
      </c>
      <c r="D22778" t="s">
        <v>15834</v>
      </c>
      <c r="E22778" t="s">
        <v>1349</v>
      </c>
      <c r="F22778" t="s">
        <v>89</v>
      </c>
      <c r="G22778" t="s">
        <v>89</v>
      </c>
      <c r="H22778" t="s">
        <v>93</v>
      </c>
    </row>
    <row r="22779" spans="1:8" x14ac:dyDescent="0.25">
      <c r="A22779" t="s">
        <v>610</v>
      </c>
      <c r="B22779" t="s">
        <v>14841</v>
      </c>
      <c r="C22779" t="s">
        <v>89</v>
      </c>
      <c r="D22779" t="s">
        <v>15835</v>
      </c>
      <c r="E22779" t="s">
        <v>1349</v>
      </c>
      <c r="F22779" t="s">
        <v>89</v>
      </c>
      <c r="G22779" t="s">
        <v>89</v>
      </c>
      <c r="H22779" t="s">
        <v>93</v>
      </c>
    </row>
    <row r="22780" spans="1:8" x14ac:dyDescent="0.25">
      <c r="A22780" t="s">
        <v>610</v>
      </c>
      <c r="B22780" t="s">
        <v>3482</v>
      </c>
      <c r="C22780" t="s">
        <v>89</v>
      </c>
      <c r="D22780" t="s">
        <v>15836</v>
      </c>
      <c r="E22780" t="s">
        <v>1298</v>
      </c>
      <c r="F22780" t="s">
        <v>89</v>
      </c>
      <c r="G22780" t="s">
        <v>89</v>
      </c>
      <c r="H22780" t="s">
        <v>93</v>
      </c>
    </row>
    <row r="22781" spans="1:8" x14ac:dyDescent="0.25">
      <c r="A22781" t="s">
        <v>610</v>
      </c>
      <c r="B22781" t="s">
        <v>15837</v>
      </c>
      <c r="C22781" t="s">
        <v>89</v>
      </c>
      <c r="D22781" t="s">
        <v>15838</v>
      </c>
      <c r="E22781" t="s">
        <v>1349</v>
      </c>
      <c r="F22781" t="s">
        <v>89</v>
      </c>
      <c r="G22781" t="s">
        <v>89</v>
      </c>
      <c r="H22781" t="s">
        <v>93</v>
      </c>
    </row>
    <row r="22782" spans="1:8" x14ac:dyDescent="0.25">
      <c r="A22782" t="s">
        <v>610</v>
      </c>
      <c r="B22782" t="s">
        <v>15839</v>
      </c>
      <c r="C22782" t="s">
        <v>89</v>
      </c>
      <c r="D22782" t="s">
        <v>15840</v>
      </c>
      <c r="E22782" t="s">
        <v>1258</v>
      </c>
      <c r="F22782" t="s">
        <v>89</v>
      </c>
      <c r="G22782" t="s">
        <v>89</v>
      </c>
      <c r="H22782" t="s">
        <v>93</v>
      </c>
    </row>
    <row r="22783" spans="1:8" x14ac:dyDescent="0.25">
      <c r="A22783" t="s">
        <v>610</v>
      </c>
      <c r="B22783" t="s">
        <v>1325</v>
      </c>
      <c r="C22783" t="s">
        <v>89</v>
      </c>
      <c r="D22783" t="s">
        <v>15804</v>
      </c>
      <c r="E22783" t="s">
        <v>1751</v>
      </c>
      <c r="F22783" t="s">
        <v>89</v>
      </c>
      <c r="G22783" t="s">
        <v>89</v>
      </c>
      <c r="H22783" t="s">
        <v>93</v>
      </c>
    </row>
    <row r="22784" spans="1:8" x14ac:dyDescent="0.25">
      <c r="A22784" t="s">
        <v>610</v>
      </c>
      <c r="B22784" t="s">
        <v>2751</v>
      </c>
      <c r="C22784" t="s">
        <v>89</v>
      </c>
      <c r="D22784" t="s">
        <v>15841</v>
      </c>
      <c r="E22784" t="s">
        <v>1180</v>
      </c>
      <c r="F22784" t="s">
        <v>89</v>
      </c>
      <c r="G22784" t="s">
        <v>89</v>
      </c>
      <c r="H22784" t="s">
        <v>93</v>
      </c>
    </row>
    <row r="22785" spans="1:8" x14ac:dyDescent="0.25">
      <c r="A22785" t="s">
        <v>610</v>
      </c>
      <c r="B22785" t="s">
        <v>4988</v>
      </c>
      <c r="C22785" t="s">
        <v>89</v>
      </c>
      <c r="D22785" t="s">
        <v>15842</v>
      </c>
      <c r="E22785" t="s">
        <v>13282</v>
      </c>
      <c r="F22785" t="s">
        <v>89</v>
      </c>
      <c r="G22785" t="s">
        <v>89</v>
      </c>
      <c r="H22785" t="s">
        <v>93</v>
      </c>
    </row>
    <row r="22786" spans="1:8" x14ac:dyDescent="0.25">
      <c r="A22786" t="s">
        <v>610</v>
      </c>
      <c r="B22786" t="s">
        <v>15843</v>
      </c>
      <c r="C22786" t="s">
        <v>89</v>
      </c>
      <c r="D22786" t="s">
        <v>15844</v>
      </c>
      <c r="E22786" t="s">
        <v>1298</v>
      </c>
      <c r="F22786" t="s">
        <v>89</v>
      </c>
      <c r="G22786" t="s">
        <v>89</v>
      </c>
      <c r="H22786" t="s">
        <v>93</v>
      </c>
    </row>
    <row r="22787" spans="1:8" x14ac:dyDescent="0.25">
      <c r="A22787" t="s">
        <v>610</v>
      </c>
      <c r="B22787" t="s">
        <v>15845</v>
      </c>
      <c r="C22787" t="s">
        <v>89</v>
      </c>
      <c r="D22787" t="s">
        <v>15846</v>
      </c>
      <c r="E22787" t="s">
        <v>1298</v>
      </c>
      <c r="F22787" t="s">
        <v>89</v>
      </c>
      <c r="G22787" t="s">
        <v>89</v>
      </c>
      <c r="H22787" t="s">
        <v>93</v>
      </c>
    </row>
    <row r="22788" spans="1:8" x14ac:dyDescent="0.25">
      <c r="A22788" t="s">
        <v>610</v>
      </c>
      <c r="B22788" t="s">
        <v>15599</v>
      </c>
      <c r="C22788" t="s">
        <v>89</v>
      </c>
      <c r="D22788" t="s">
        <v>15847</v>
      </c>
      <c r="E22788" t="s">
        <v>1298</v>
      </c>
      <c r="F22788" t="s">
        <v>89</v>
      </c>
      <c r="G22788" t="s">
        <v>89</v>
      </c>
      <c r="H22788" t="s">
        <v>93</v>
      </c>
    </row>
    <row r="22789" spans="1:8" x14ac:dyDescent="0.25">
      <c r="A22789" t="s">
        <v>610</v>
      </c>
      <c r="B22789" t="s">
        <v>1714</v>
      </c>
      <c r="C22789" t="s">
        <v>89</v>
      </c>
      <c r="D22789" t="s">
        <v>15848</v>
      </c>
      <c r="E22789" t="s">
        <v>1207</v>
      </c>
      <c r="F22789" t="s">
        <v>89</v>
      </c>
      <c r="G22789" t="s">
        <v>89</v>
      </c>
      <c r="H22789" t="s">
        <v>93</v>
      </c>
    </row>
    <row r="22790" spans="1:8" x14ac:dyDescent="0.25">
      <c r="A22790" t="s">
        <v>610</v>
      </c>
      <c r="B22790" t="s">
        <v>15849</v>
      </c>
      <c r="C22790" t="s">
        <v>89</v>
      </c>
      <c r="D22790" t="s">
        <v>15850</v>
      </c>
      <c r="E22790" t="s">
        <v>5252</v>
      </c>
      <c r="F22790" t="s">
        <v>89</v>
      </c>
      <c r="G22790" t="s">
        <v>89</v>
      </c>
      <c r="H22790" t="s">
        <v>93</v>
      </c>
    </row>
    <row r="22791" spans="1:8" x14ac:dyDescent="0.25">
      <c r="A22791" t="s">
        <v>610</v>
      </c>
      <c r="B22791" t="s">
        <v>15851</v>
      </c>
      <c r="C22791" t="s">
        <v>89</v>
      </c>
      <c r="D22791" t="s">
        <v>15852</v>
      </c>
      <c r="E22791" t="s">
        <v>1298</v>
      </c>
      <c r="F22791" t="s">
        <v>89</v>
      </c>
      <c r="G22791" t="s">
        <v>89</v>
      </c>
      <c r="H22791" t="s">
        <v>93</v>
      </c>
    </row>
    <row r="22792" spans="1:8" x14ac:dyDescent="0.25">
      <c r="A22792" t="s">
        <v>610</v>
      </c>
      <c r="B22792" t="s">
        <v>15853</v>
      </c>
      <c r="C22792" t="s">
        <v>89</v>
      </c>
      <c r="D22792" t="s">
        <v>15854</v>
      </c>
      <c r="E22792" t="s">
        <v>1298</v>
      </c>
      <c r="F22792" t="s">
        <v>89</v>
      </c>
      <c r="G22792" t="s">
        <v>89</v>
      </c>
      <c r="H22792" t="s">
        <v>93</v>
      </c>
    </row>
    <row r="22793" spans="1:8" x14ac:dyDescent="0.25">
      <c r="A22793" t="s">
        <v>610</v>
      </c>
      <c r="B22793" t="s">
        <v>15855</v>
      </c>
      <c r="C22793" t="s">
        <v>89</v>
      </c>
      <c r="D22793" t="s">
        <v>15856</v>
      </c>
      <c r="E22793" t="s">
        <v>5252</v>
      </c>
      <c r="F22793" t="s">
        <v>89</v>
      </c>
      <c r="G22793" t="s">
        <v>89</v>
      </c>
      <c r="H22793" t="s">
        <v>93</v>
      </c>
    </row>
    <row r="22794" spans="1:8" x14ac:dyDescent="0.25">
      <c r="A22794" t="s">
        <v>610</v>
      </c>
      <c r="B22794" t="s">
        <v>1023</v>
      </c>
      <c r="C22794" t="s">
        <v>89</v>
      </c>
      <c r="D22794" t="s">
        <v>15857</v>
      </c>
      <c r="E22794" t="s">
        <v>5252</v>
      </c>
      <c r="F22794" t="s">
        <v>89</v>
      </c>
      <c r="G22794" t="s">
        <v>89</v>
      </c>
      <c r="H22794" t="s">
        <v>93</v>
      </c>
    </row>
    <row r="22795" spans="1:8" x14ac:dyDescent="0.25">
      <c r="A22795" t="s">
        <v>610</v>
      </c>
      <c r="B22795" t="s">
        <v>15858</v>
      </c>
      <c r="C22795" t="s">
        <v>89</v>
      </c>
      <c r="D22795" t="s">
        <v>15859</v>
      </c>
      <c r="E22795" t="s">
        <v>1298</v>
      </c>
      <c r="F22795" t="s">
        <v>89</v>
      </c>
      <c r="G22795" t="s">
        <v>89</v>
      </c>
      <c r="H22795" t="s">
        <v>93</v>
      </c>
    </row>
    <row r="22796" spans="1:8" x14ac:dyDescent="0.25">
      <c r="A22796" t="s">
        <v>610</v>
      </c>
      <c r="B22796" t="s">
        <v>13750</v>
      </c>
      <c r="C22796" t="s">
        <v>89</v>
      </c>
      <c r="D22796" t="s">
        <v>15860</v>
      </c>
      <c r="E22796" t="s">
        <v>1207</v>
      </c>
      <c r="F22796" t="s">
        <v>89</v>
      </c>
      <c r="G22796" t="s">
        <v>89</v>
      </c>
      <c r="H22796" t="s">
        <v>93</v>
      </c>
    </row>
    <row r="22797" spans="1:8" x14ac:dyDescent="0.25">
      <c r="A22797" t="s">
        <v>610</v>
      </c>
      <c r="B22797" t="s">
        <v>15861</v>
      </c>
      <c r="C22797" t="s">
        <v>89</v>
      </c>
      <c r="D22797" t="s">
        <v>15862</v>
      </c>
      <c r="E22797" t="s">
        <v>1298</v>
      </c>
      <c r="F22797" t="s">
        <v>89</v>
      </c>
      <c r="G22797" t="s">
        <v>89</v>
      </c>
      <c r="H22797" t="s">
        <v>93</v>
      </c>
    </row>
    <row r="22798" spans="1:8" x14ac:dyDescent="0.25">
      <c r="A22798" t="s">
        <v>610</v>
      </c>
      <c r="B22798" t="s">
        <v>15863</v>
      </c>
      <c r="C22798" t="s">
        <v>89</v>
      </c>
      <c r="D22798" t="s">
        <v>15864</v>
      </c>
      <c r="E22798" t="s">
        <v>1148</v>
      </c>
      <c r="F22798" t="s">
        <v>89</v>
      </c>
      <c r="G22798" t="s">
        <v>89</v>
      </c>
      <c r="H22798" t="s">
        <v>93</v>
      </c>
    </row>
    <row r="22799" spans="1:8" x14ac:dyDescent="0.25">
      <c r="A22799" t="s">
        <v>610</v>
      </c>
      <c r="B22799" t="s">
        <v>15865</v>
      </c>
      <c r="C22799" t="s">
        <v>89</v>
      </c>
      <c r="D22799" t="s">
        <v>15866</v>
      </c>
      <c r="E22799" t="s">
        <v>1105</v>
      </c>
      <c r="F22799" t="s">
        <v>89</v>
      </c>
      <c r="G22799" t="s">
        <v>89</v>
      </c>
      <c r="H22799" t="s">
        <v>93</v>
      </c>
    </row>
    <row r="22800" spans="1:8" x14ac:dyDescent="0.25">
      <c r="A22800" t="s">
        <v>610</v>
      </c>
      <c r="B22800" t="s">
        <v>13762</v>
      </c>
      <c r="C22800" t="s">
        <v>89</v>
      </c>
      <c r="D22800" t="s">
        <v>15867</v>
      </c>
      <c r="E22800" t="s">
        <v>1485</v>
      </c>
      <c r="F22800" t="s">
        <v>89</v>
      </c>
      <c r="G22800" t="s">
        <v>89</v>
      </c>
      <c r="H22800" t="s">
        <v>93</v>
      </c>
    </row>
    <row r="22801" spans="1:8" x14ac:dyDescent="0.25">
      <c r="A22801" t="s">
        <v>610</v>
      </c>
      <c r="B22801" t="s">
        <v>2742</v>
      </c>
      <c r="C22801" t="s">
        <v>89</v>
      </c>
      <c r="D22801" t="s">
        <v>15868</v>
      </c>
      <c r="E22801" t="s">
        <v>1265</v>
      </c>
      <c r="F22801" t="s">
        <v>89</v>
      </c>
      <c r="G22801" t="s">
        <v>89</v>
      </c>
      <c r="H22801" t="s">
        <v>93</v>
      </c>
    </row>
    <row r="22802" spans="1:8" x14ac:dyDescent="0.25">
      <c r="A22802" t="s">
        <v>610</v>
      </c>
      <c r="B22802" t="s">
        <v>15869</v>
      </c>
      <c r="C22802" t="s">
        <v>89</v>
      </c>
      <c r="D22802" t="s">
        <v>15870</v>
      </c>
      <c r="E22802" t="s">
        <v>1265</v>
      </c>
      <c r="F22802" t="s">
        <v>89</v>
      </c>
      <c r="G22802" t="s">
        <v>89</v>
      </c>
      <c r="H22802" t="s">
        <v>93</v>
      </c>
    </row>
    <row r="22803" spans="1:8" x14ac:dyDescent="0.25">
      <c r="A22803" t="s">
        <v>610</v>
      </c>
      <c r="B22803" t="s">
        <v>2766</v>
      </c>
      <c r="C22803" t="s">
        <v>89</v>
      </c>
      <c r="D22803" t="s">
        <v>15870</v>
      </c>
      <c r="E22803" t="s">
        <v>1097</v>
      </c>
      <c r="F22803" t="s">
        <v>89</v>
      </c>
      <c r="G22803" t="s">
        <v>89</v>
      </c>
      <c r="H22803" t="s">
        <v>93</v>
      </c>
    </row>
    <row r="22804" spans="1:8" x14ac:dyDescent="0.25">
      <c r="A22804" t="s">
        <v>610</v>
      </c>
      <c r="B22804" t="s">
        <v>1197</v>
      </c>
      <c r="C22804" t="s">
        <v>89</v>
      </c>
      <c r="D22804" t="s">
        <v>15871</v>
      </c>
      <c r="E22804" t="s">
        <v>1105</v>
      </c>
      <c r="F22804" t="s">
        <v>89</v>
      </c>
      <c r="G22804" t="s">
        <v>89</v>
      </c>
      <c r="H22804" t="s">
        <v>93</v>
      </c>
    </row>
    <row r="22805" spans="1:8" x14ac:dyDescent="0.25">
      <c r="A22805" t="s">
        <v>610</v>
      </c>
      <c r="B22805" t="s">
        <v>15876</v>
      </c>
      <c r="C22805" t="s">
        <v>89</v>
      </c>
      <c r="D22805" t="s">
        <v>15877</v>
      </c>
      <c r="E22805" t="s">
        <v>1166</v>
      </c>
      <c r="F22805" t="s">
        <v>89</v>
      </c>
      <c r="G22805" t="s">
        <v>89</v>
      </c>
      <c r="H22805" t="s">
        <v>93</v>
      </c>
    </row>
    <row r="22806" spans="1:8" x14ac:dyDescent="0.25">
      <c r="A22806" t="s">
        <v>610</v>
      </c>
      <c r="B22806" t="s">
        <v>15872</v>
      </c>
      <c r="C22806" t="s">
        <v>89</v>
      </c>
      <c r="D22806" t="s">
        <v>15873</v>
      </c>
      <c r="E22806" t="s">
        <v>1298</v>
      </c>
      <c r="F22806" t="s">
        <v>89</v>
      </c>
      <c r="G22806" t="s">
        <v>89</v>
      </c>
      <c r="H22806" t="s">
        <v>93</v>
      </c>
    </row>
    <row r="22807" spans="1:8" x14ac:dyDescent="0.25">
      <c r="A22807" t="s">
        <v>610</v>
      </c>
      <c r="B22807" t="s">
        <v>15874</v>
      </c>
      <c r="C22807" t="s">
        <v>89</v>
      </c>
      <c r="D22807" t="s">
        <v>15875</v>
      </c>
      <c r="E22807" t="s">
        <v>1395</v>
      </c>
      <c r="F22807" t="s">
        <v>89</v>
      </c>
      <c r="G22807" t="s">
        <v>89</v>
      </c>
      <c r="H22807" t="s">
        <v>93</v>
      </c>
    </row>
    <row r="22808" spans="1:8" x14ac:dyDescent="0.25">
      <c r="A22808" t="s">
        <v>610</v>
      </c>
      <c r="B22808" t="s">
        <v>1198</v>
      </c>
      <c r="C22808" t="s">
        <v>89</v>
      </c>
      <c r="D22808" t="s">
        <v>89</v>
      </c>
      <c r="E22808" t="s">
        <v>1233</v>
      </c>
      <c r="F22808" t="s">
        <v>89</v>
      </c>
      <c r="G22808" t="s">
        <v>89</v>
      </c>
      <c r="H22808" t="s">
        <v>93</v>
      </c>
    </row>
    <row r="22809" spans="1:8" x14ac:dyDescent="0.25">
      <c r="A22809" t="s">
        <v>610</v>
      </c>
      <c r="B22809" t="s">
        <v>2702</v>
      </c>
      <c r="C22809" t="s">
        <v>89</v>
      </c>
      <c r="D22809" t="s">
        <v>89</v>
      </c>
      <c r="E22809" t="s">
        <v>1233</v>
      </c>
      <c r="F22809" t="s">
        <v>89</v>
      </c>
      <c r="G22809" t="s">
        <v>89</v>
      </c>
      <c r="H22809" t="s">
        <v>93</v>
      </c>
    </row>
    <row r="22810" spans="1:8" x14ac:dyDescent="0.25">
      <c r="A22810" t="s">
        <v>610</v>
      </c>
      <c r="B22810" t="s">
        <v>1726</v>
      </c>
      <c r="C22810" t="s">
        <v>89</v>
      </c>
      <c r="D22810" t="s">
        <v>89</v>
      </c>
      <c r="E22810" t="s">
        <v>1233</v>
      </c>
      <c r="F22810" t="s">
        <v>89</v>
      </c>
      <c r="G22810" t="s">
        <v>89</v>
      </c>
      <c r="H22810" t="s">
        <v>93</v>
      </c>
    </row>
    <row r="22811" spans="1:8" x14ac:dyDescent="0.25">
      <c r="A22811" t="s">
        <v>610</v>
      </c>
      <c r="B22811" t="s">
        <v>1729</v>
      </c>
      <c r="C22811" t="s">
        <v>89</v>
      </c>
      <c r="D22811" t="s">
        <v>89</v>
      </c>
      <c r="E22811" t="s">
        <v>1233</v>
      </c>
      <c r="F22811" t="s">
        <v>89</v>
      </c>
      <c r="G22811" t="s">
        <v>89</v>
      </c>
      <c r="H22811" t="s">
        <v>93</v>
      </c>
    </row>
    <row r="22812" spans="1:8" x14ac:dyDescent="0.25">
      <c r="A22812" t="s">
        <v>610</v>
      </c>
      <c r="B22812" t="s">
        <v>15878</v>
      </c>
      <c r="C22812" t="s">
        <v>89</v>
      </c>
      <c r="D22812" t="s">
        <v>89</v>
      </c>
      <c r="E22812" t="s">
        <v>1233</v>
      </c>
      <c r="F22812" t="s">
        <v>89</v>
      </c>
      <c r="G22812" t="s">
        <v>89</v>
      </c>
      <c r="H22812" t="s">
        <v>93</v>
      </c>
    </row>
    <row r="22813" spans="1:8" x14ac:dyDescent="0.25">
      <c r="A22813" t="s">
        <v>610</v>
      </c>
      <c r="B22813" t="s">
        <v>12570</v>
      </c>
      <c r="C22813" t="s">
        <v>89</v>
      </c>
      <c r="D22813" t="s">
        <v>89</v>
      </c>
      <c r="E22813" t="s">
        <v>1196</v>
      </c>
      <c r="F22813" t="s">
        <v>89</v>
      </c>
      <c r="G22813" t="s">
        <v>89</v>
      </c>
      <c r="H22813" t="s">
        <v>93</v>
      </c>
    </row>
    <row r="22814" spans="1:8" x14ac:dyDescent="0.25">
      <c r="A22814" t="s">
        <v>610</v>
      </c>
      <c r="B22814" t="s">
        <v>15879</v>
      </c>
      <c r="C22814" t="s">
        <v>89</v>
      </c>
      <c r="D22814" t="s">
        <v>89</v>
      </c>
      <c r="E22814" t="s">
        <v>1196</v>
      </c>
      <c r="F22814" t="s">
        <v>89</v>
      </c>
      <c r="G22814" t="s">
        <v>89</v>
      </c>
      <c r="H22814" t="s">
        <v>93</v>
      </c>
    </row>
    <row r="22815" spans="1:8" x14ac:dyDescent="0.25">
      <c r="A22815" t="s">
        <v>610</v>
      </c>
      <c r="B22815" t="s">
        <v>15880</v>
      </c>
      <c r="C22815" t="s">
        <v>89</v>
      </c>
      <c r="D22815" t="s">
        <v>89</v>
      </c>
      <c r="E22815" t="s">
        <v>1196</v>
      </c>
      <c r="F22815" t="s">
        <v>89</v>
      </c>
      <c r="G22815" t="s">
        <v>89</v>
      </c>
      <c r="H22815" t="s">
        <v>93</v>
      </c>
    </row>
    <row r="22816" spans="1:8" x14ac:dyDescent="0.25">
      <c r="A22816" t="s">
        <v>610</v>
      </c>
      <c r="B22816" t="s">
        <v>15881</v>
      </c>
      <c r="C22816" t="s">
        <v>89</v>
      </c>
      <c r="D22816" t="s">
        <v>89</v>
      </c>
      <c r="E22816" t="s">
        <v>1196</v>
      </c>
      <c r="F22816" t="s">
        <v>89</v>
      </c>
      <c r="G22816" t="s">
        <v>89</v>
      </c>
      <c r="H22816" t="s">
        <v>93</v>
      </c>
    </row>
    <row r="22817" spans="1:8" x14ac:dyDescent="0.25">
      <c r="A22817" t="s">
        <v>610</v>
      </c>
      <c r="B22817" t="s">
        <v>15882</v>
      </c>
      <c r="C22817" t="s">
        <v>89</v>
      </c>
      <c r="D22817" t="s">
        <v>89</v>
      </c>
      <c r="E22817" t="s">
        <v>1233</v>
      </c>
      <c r="F22817" t="s">
        <v>89</v>
      </c>
      <c r="G22817" t="s">
        <v>89</v>
      </c>
      <c r="H22817" t="s">
        <v>93</v>
      </c>
    </row>
    <row r="22818" spans="1:8" x14ac:dyDescent="0.25">
      <c r="A22818" t="s">
        <v>610</v>
      </c>
      <c r="B22818" t="s">
        <v>3396</v>
      </c>
      <c r="C22818" t="s">
        <v>89</v>
      </c>
      <c r="D22818" t="s">
        <v>89</v>
      </c>
      <c r="E22818" t="s">
        <v>1233</v>
      </c>
      <c r="F22818" t="s">
        <v>89</v>
      </c>
      <c r="G22818" t="s">
        <v>89</v>
      </c>
      <c r="H22818" t="s">
        <v>93</v>
      </c>
    </row>
    <row r="22819" spans="1:8" x14ac:dyDescent="0.25">
      <c r="A22819" t="s">
        <v>610</v>
      </c>
      <c r="B22819" t="s">
        <v>15883</v>
      </c>
      <c r="C22819" t="s">
        <v>89</v>
      </c>
      <c r="D22819" t="s">
        <v>89</v>
      </c>
      <c r="E22819" t="s">
        <v>1218</v>
      </c>
      <c r="F22819" t="s">
        <v>89</v>
      </c>
      <c r="G22819" t="s">
        <v>89</v>
      </c>
      <c r="H22819" t="s">
        <v>93</v>
      </c>
    </row>
    <row r="22820" spans="1:8" x14ac:dyDescent="0.25">
      <c r="A22820" t="s">
        <v>610</v>
      </c>
      <c r="B22820" t="s">
        <v>1130</v>
      </c>
      <c r="C22820" t="s">
        <v>89</v>
      </c>
      <c r="D22820" t="s">
        <v>89</v>
      </c>
      <c r="E22820" t="s">
        <v>1218</v>
      </c>
      <c r="F22820" t="s">
        <v>89</v>
      </c>
      <c r="G22820" t="s">
        <v>89</v>
      </c>
      <c r="H22820" t="s">
        <v>93</v>
      </c>
    </row>
    <row r="22821" spans="1:8" x14ac:dyDescent="0.25">
      <c r="A22821" t="s">
        <v>610</v>
      </c>
      <c r="B22821" t="s">
        <v>1232</v>
      </c>
      <c r="C22821" t="s">
        <v>89</v>
      </c>
      <c r="D22821" t="s">
        <v>89</v>
      </c>
      <c r="E22821" t="s">
        <v>1427</v>
      </c>
      <c r="F22821" t="s">
        <v>89</v>
      </c>
      <c r="G22821" t="s">
        <v>89</v>
      </c>
      <c r="H22821" t="s">
        <v>93</v>
      </c>
    </row>
    <row r="22822" spans="1:8" x14ac:dyDescent="0.25">
      <c r="A22822" t="s">
        <v>611</v>
      </c>
      <c r="B22822" t="s">
        <v>3348</v>
      </c>
      <c r="C22822" t="s">
        <v>89</v>
      </c>
      <c r="D22822" t="s">
        <v>89</v>
      </c>
      <c r="E22822" t="s">
        <v>1133</v>
      </c>
      <c r="F22822" t="s">
        <v>89</v>
      </c>
      <c r="G22822" t="s">
        <v>89</v>
      </c>
      <c r="H22822" t="s">
        <v>93</v>
      </c>
    </row>
    <row r="22823" spans="1:8" x14ac:dyDescent="0.25">
      <c r="A22823" t="s">
        <v>611</v>
      </c>
      <c r="B22823" t="s">
        <v>15886</v>
      </c>
      <c r="C22823" t="s">
        <v>89</v>
      </c>
      <c r="D22823" t="s">
        <v>15887</v>
      </c>
      <c r="E22823" t="s">
        <v>1258</v>
      </c>
      <c r="F22823" t="s">
        <v>89</v>
      </c>
      <c r="G22823" t="s">
        <v>89</v>
      </c>
      <c r="H22823" t="s">
        <v>93</v>
      </c>
    </row>
    <row r="22824" spans="1:8" x14ac:dyDescent="0.25">
      <c r="A22824" t="s">
        <v>611</v>
      </c>
      <c r="B22824" t="s">
        <v>5554</v>
      </c>
      <c r="C22824" t="s">
        <v>89</v>
      </c>
      <c r="D22824" t="s">
        <v>15888</v>
      </c>
      <c r="E22824" t="s">
        <v>1105</v>
      </c>
      <c r="F22824" t="s">
        <v>89</v>
      </c>
      <c r="G22824" t="s">
        <v>89</v>
      </c>
      <c r="H22824" t="s">
        <v>93</v>
      </c>
    </row>
    <row r="22825" spans="1:8" x14ac:dyDescent="0.25">
      <c r="A22825" t="s">
        <v>611</v>
      </c>
      <c r="B22825" t="s">
        <v>15889</v>
      </c>
      <c r="C22825" t="s">
        <v>89</v>
      </c>
      <c r="D22825" t="s">
        <v>15890</v>
      </c>
      <c r="E22825" t="s">
        <v>1105</v>
      </c>
      <c r="F22825" t="s">
        <v>89</v>
      </c>
      <c r="G22825" t="s">
        <v>89</v>
      </c>
      <c r="H22825" t="s">
        <v>93</v>
      </c>
    </row>
    <row r="22826" spans="1:8" x14ac:dyDescent="0.25">
      <c r="A22826" t="s">
        <v>611</v>
      </c>
      <c r="B22826" t="s">
        <v>5597</v>
      </c>
      <c r="C22826" t="s">
        <v>89</v>
      </c>
      <c r="D22826" t="s">
        <v>15891</v>
      </c>
      <c r="E22826" t="s">
        <v>1105</v>
      </c>
      <c r="F22826" t="s">
        <v>89</v>
      </c>
      <c r="G22826" t="s">
        <v>89</v>
      </c>
      <c r="H22826" t="s">
        <v>93</v>
      </c>
    </row>
    <row r="22827" spans="1:8" x14ac:dyDescent="0.25">
      <c r="A22827" t="s">
        <v>611</v>
      </c>
      <c r="B22827" t="s">
        <v>5554</v>
      </c>
      <c r="C22827" t="s">
        <v>89</v>
      </c>
      <c r="D22827" t="s">
        <v>15888</v>
      </c>
      <c r="E22827" t="s">
        <v>1105</v>
      </c>
      <c r="F22827" t="s">
        <v>89</v>
      </c>
      <c r="G22827" t="s">
        <v>89</v>
      </c>
      <c r="H22827" t="s">
        <v>93</v>
      </c>
    </row>
    <row r="22828" spans="1:8" x14ac:dyDescent="0.25">
      <c r="A22828" t="s">
        <v>611</v>
      </c>
      <c r="B22828" t="s">
        <v>15892</v>
      </c>
      <c r="C22828" t="s">
        <v>89</v>
      </c>
      <c r="D22828" t="s">
        <v>15893</v>
      </c>
      <c r="E22828" t="s">
        <v>1097</v>
      </c>
      <c r="F22828" t="s">
        <v>89</v>
      </c>
      <c r="G22828" t="s">
        <v>89</v>
      </c>
      <c r="H22828" t="s">
        <v>93</v>
      </c>
    </row>
    <row r="22829" spans="1:8" x14ac:dyDescent="0.25">
      <c r="A22829" t="s">
        <v>611</v>
      </c>
      <c r="B22829" t="s">
        <v>15894</v>
      </c>
      <c r="C22829" t="s">
        <v>89</v>
      </c>
      <c r="D22829" t="s">
        <v>15888</v>
      </c>
      <c r="E22829" t="s">
        <v>1105</v>
      </c>
      <c r="F22829" t="s">
        <v>89</v>
      </c>
      <c r="G22829" t="s">
        <v>89</v>
      </c>
      <c r="H22829" t="s">
        <v>93</v>
      </c>
    </row>
    <row r="22830" spans="1:8" x14ac:dyDescent="0.25">
      <c r="A22830" t="s">
        <v>611</v>
      </c>
      <c r="B22830" t="s">
        <v>15895</v>
      </c>
      <c r="C22830" t="s">
        <v>89</v>
      </c>
      <c r="D22830" t="s">
        <v>15896</v>
      </c>
      <c r="E22830" t="s">
        <v>1105</v>
      </c>
      <c r="F22830" t="s">
        <v>89</v>
      </c>
      <c r="G22830" t="s">
        <v>89</v>
      </c>
      <c r="H22830" t="s">
        <v>93</v>
      </c>
    </row>
    <row r="22831" spans="1:8" x14ac:dyDescent="0.25">
      <c r="A22831" t="s">
        <v>611</v>
      </c>
      <c r="B22831" t="s">
        <v>15889</v>
      </c>
      <c r="C22831" t="s">
        <v>89</v>
      </c>
      <c r="D22831" t="s">
        <v>15890</v>
      </c>
      <c r="E22831" t="s">
        <v>1105</v>
      </c>
      <c r="F22831" t="s">
        <v>89</v>
      </c>
      <c r="G22831" t="s">
        <v>89</v>
      </c>
      <c r="H22831" t="s">
        <v>93</v>
      </c>
    </row>
    <row r="22832" spans="1:8" x14ac:dyDescent="0.25">
      <c r="A22832" t="s">
        <v>611</v>
      </c>
      <c r="B22832" t="s">
        <v>15897</v>
      </c>
      <c r="C22832" t="s">
        <v>89</v>
      </c>
      <c r="D22832" t="s">
        <v>15898</v>
      </c>
      <c r="E22832" t="s">
        <v>1097</v>
      </c>
      <c r="F22832" t="s">
        <v>89</v>
      </c>
      <c r="G22832" t="s">
        <v>89</v>
      </c>
      <c r="H22832" t="s">
        <v>93</v>
      </c>
    </row>
    <row r="22833" spans="1:8" x14ac:dyDescent="0.25">
      <c r="A22833" t="s">
        <v>611</v>
      </c>
      <c r="B22833" t="s">
        <v>15886</v>
      </c>
      <c r="C22833" t="s">
        <v>89</v>
      </c>
      <c r="D22833" t="s">
        <v>15887</v>
      </c>
      <c r="E22833" t="s">
        <v>1258</v>
      </c>
      <c r="F22833" t="s">
        <v>89</v>
      </c>
      <c r="G22833" t="s">
        <v>89</v>
      </c>
      <c r="H22833" t="s">
        <v>93</v>
      </c>
    </row>
    <row r="22834" spans="1:8" x14ac:dyDescent="0.25">
      <c r="A22834" t="s">
        <v>611</v>
      </c>
      <c r="B22834" t="s">
        <v>15899</v>
      </c>
      <c r="C22834" t="s">
        <v>89</v>
      </c>
      <c r="D22834" t="s">
        <v>15900</v>
      </c>
      <c r="E22834" t="s">
        <v>1485</v>
      </c>
      <c r="F22834" t="s">
        <v>89</v>
      </c>
      <c r="G22834" t="s">
        <v>89</v>
      </c>
      <c r="H22834" t="s">
        <v>93</v>
      </c>
    </row>
    <row r="22835" spans="1:8" x14ac:dyDescent="0.25">
      <c r="A22835" t="s">
        <v>611</v>
      </c>
      <c r="B22835" t="s">
        <v>15901</v>
      </c>
      <c r="C22835" t="s">
        <v>89</v>
      </c>
      <c r="D22835" t="s">
        <v>15902</v>
      </c>
      <c r="E22835" t="s">
        <v>1100</v>
      </c>
      <c r="F22835" t="s">
        <v>89</v>
      </c>
      <c r="G22835" t="s">
        <v>89</v>
      </c>
      <c r="H22835" t="s">
        <v>93</v>
      </c>
    </row>
    <row r="22836" spans="1:8" x14ac:dyDescent="0.25">
      <c r="A22836" t="s">
        <v>611</v>
      </c>
      <c r="B22836" t="s">
        <v>2885</v>
      </c>
      <c r="C22836" t="s">
        <v>89</v>
      </c>
      <c r="D22836" t="s">
        <v>15903</v>
      </c>
      <c r="E22836" t="s">
        <v>1272</v>
      </c>
      <c r="F22836" t="s">
        <v>89</v>
      </c>
      <c r="G22836" t="s">
        <v>89</v>
      </c>
      <c r="H22836" t="s">
        <v>93</v>
      </c>
    </row>
    <row r="22837" spans="1:8" x14ac:dyDescent="0.25">
      <c r="A22837" t="s">
        <v>611</v>
      </c>
      <c r="B22837" t="s">
        <v>1290</v>
      </c>
      <c r="C22837" t="s">
        <v>89</v>
      </c>
      <c r="D22837" t="s">
        <v>15904</v>
      </c>
      <c r="E22837" t="s">
        <v>1142</v>
      </c>
      <c r="F22837" t="s">
        <v>89</v>
      </c>
      <c r="G22837" t="s">
        <v>89</v>
      </c>
      <c r="H22837" t="s">
        <v>93</v>
      </c>
    </row>
    <row r="22838" spans="1:8" x14ac:dyDescent="0.25">
      <c r="A22838" t="s">
        <v>611</v>
      </c>
      <c r="B22838" t="s">
        <v>1114</v>
      </c>
      <c r="C22838" t="s">
        <v>89</v>
      </c>
      <c r="D22838" t="s">
        <v>9006</v>
      </c>
      <c r="E22838" t="s">
        <v>1272</v>
      </c>
      <c r="F22838" t="s">
        <v>89</v>
      </c>
      <c r="G22838" t="s">
        <v>89</v>
      </c>
      <c r="H22838" t="s">
        <v>93</v>
      </c>
    </row>
    <row r="22839" spans="1:8" x14ac:dyDescent="0.25">
      <c r="A22839" t="s">
        <v>611</v>
      </c>
      <c r="B22839" t="s">
        <v>1305</v>
      </c>
      <c r="C22839" t="s">
        <v>89</v>
      </c>
      <c r="D22839" t="s">
        <v>1796</v>
      </c>
      <c r="E22839" t="s">
        <v>1135</v>
      </c>
      <c r="F22839" t="s">
        <v>89</v>
      </c>
      <c r="G22839" t="s">
        <v>89</v>
      </c>
      <c r="H22839" t="s">
        <v>93</v>
      </c>
    </row>
    <row r="22840" spans="1:8" x14ac:dyDescent="0.25">
      <c r="A22840" t="s">
        <v>611</v>
      </c>
      <c r="B22840" t="s">
        <v>1658</v>
      </c>
      <c r="C22840" t="s">
        <v>89</v>
      </c>
      <c r="D22840" t="s">
        <v>15905</v>
      </c>
      <c r="E22840" t="s">
        <v>1105</v>
      </c>
      <c r="F22840" t="s">
        <v>89</v>
      </c>
      <c r="G22840" t="s">
        <v>89</v>
      </c>
      <c r="H22840" t="s">
        <v>93</v>
      </c>
    </row>
    <row r="22841" spans="1:8" x14ac:dyDescent="0.25">
      <c r="A22841" t="s">
        <v>611</v>
      </c>
      <c r="B22841" t="s">
        <v>15906</v>
      </c>
      <c r="C22841" t="s">
        <v>89</v>
      </c>
      <c r="D22841" t="s">
        <v>15907</v>
      </c>
      <c r="E22841" t="s">
        <v>1278</v>
      </c>
      <c r="F22841" t="s">
        <v>89</v>
      </c>
      <c r="G22841" t="s">
        <v>89</v>
      </c>
      <c r="H22841" t="s">
        <v>93</v>
      </c>
    </row>
    <row r="22842" spans="1:8" x14ac:dyDescent="0.25">
      <c r="A22842" t="s">
        <v>611</v>
      </c>
      <c r="B22842" t="s">
        <v>15908</v>
      </c>
      <c r="C22842" t="s">
        <v>89</v>
      </c>
      <c r="D22842" t="s">
        <v>15909</v>
      </c>
      <c r="E22842" t="s">
        <v>1105</v>
      </c>
      <c r="F22842" t="s">
        <v>89</v>
      </c>
      <c r="G22842" t="s">
        <v>89</v>
      </c>
      <c r="H22842" t="s">
        <v>93</v>
      </c>
    </row>
    <row r="22843" spans="1:8" x14ac:dyDescent="0.25">
      <c r="A22843" t="s">
        <v>611</v>
      </c>
      <c r="B22843" t="s">
        <v>7752</v>
      </c>
      <c r="C22843" t="s">
        <v>89</v>
      </c>
      <c r="D22843" t="s">
        <v>15910</v>
      </c>
      <c r="E22843" t="s">
        <v>1105</v>
      </c>
      <c r="F22843" t="s">
        <v>89</v>
      </c>
      <c r="G22843" t="s">
        <v>89</v>
      </c>
      <c r="H22843" t="s">
        <v>93</v>
      </c>
    </row>
    <row r="22844" spans="1:8" x14ac:dyDescent="0.25">
      <c r="A22844" t="s">
        <v>611</v>
      </c>
      <c r="B22844" t="s">
        <v>2896</v>
      </c>
      <c r="C22844" t="s">
        <v>89</v>
      </c>
      <c r="D22844" t="s">
        <v>15911</v>
      </c>
      <c r="E22844" t="s">
        <v>1238</v>
      </c>
      <c r="F22844" t="s">
        <v>89</v>
      </c>
      <c r="G22844" t="s">
        <v>89</v>
      </c>
      <c r="H22844" t="s">
        <v>93</v>
      </c>
    </row>
    <row r="22845" spans="1:8" x14ac:dyDescent="0.25">
      <c r="A22845" t="s">
        <v>611</v>
      </c>
      <c r="B22845" t="s">
        <v>5597</v>
      </c>
      <c r="C22845" t="s">
        <v>89</v>
      </c>
      <c r="D22845" t="s">
        <v>15891</v>
      </c>
      <c r="E22845" t="s">
        <v>1105</v>
      </c>
      <c r="F22845" t="s">
        <v>89</v>
      </c>
      <c r="G22845" t="s">
        <v>89</v>
      </c>
      <c r="H22845" t="s">
        <v>93</v>
      </c>
    </row>
    <row r="22846" spans="1:8" x14ac:dyDescent="0.25">
      <c r="A22846" t="s">
        <v>611</v>
      </c>
      <c r="B22846" t="s">
        <v>15912</v>
      </c>
      <c r="C22846" t="s">
        <v>89</v>
      </c>
      <c r="D22846" t="s">
        <v>89</v>
      </c>
      <c r="E22846" t="s">
        <v>1272</v>
      </c>
      <c r="F22846" t="s">
        <v>89</v>
      </c>
      <c r="G22846" t="s">
        <v>89</v>
      </c>
      <c r="H22846" t="s">
        <v>93</v>
      </c>
    </row>
    <row r="22847" spans="1:8" x14ac:dyDescent="0.25">
      <c r="A22847" t="s">
        <v>611</v>
      </c>
      <c r="B22847" t="s">
        <v>6110</v>
      </c>
      <c r="C22847" t="s">
        <v>89</v>
      </c>
      <c r="D22847" t="s">
        <v>89</v>
      </c>
      <c r="E22847" t="s">
        <v>1100</v>
      </c>
      <c r="F22847" t="s">
        <v>89</v>
      </c>
      <c r="G22847" t="s">
        <v>89</v>
      </c>
      <c r="H22847" t="s">
        <v>93</v>
      </c>
    </row>
    <row r="22848" spans="1:8" x14ac:dyDescent="0.25">
      <c r="A22848" t="s">
        <v>611</v>
      </c>
      <c r="B22848" t="s">
        <v>6439</v>
      </c>
      <c r="C22848" t="s">
        <v>89</v>
      </c>
      <c r="D22848" t="s">
        <v>89</v>
      </c>
      <c r="E22848" t="s">
        <v>1093</v>
      </c>
      <c r="F22848" t="s">
        <v>89</v>
      </c>
      <c r="G22848" t="s">
        <v>89</v>
      </c>
      <c r="H22848" t="s">
        <v>93</v>
      </c>
    </row>
    <row r="22849" spans="1:8" x14ac:dyDescent="0.25">
      <c r="A22849" t="s">
        <v>611</v>
      </c>
      <c r="B22849" t="s">
        <v>15913</v>
      </c>
      <c r="C22849" t="s">
        <v>89</v>
      </c>
      <c r="D22849" t="s">
        <v>89</v>
      </c>
      <c r="E22849" t="s">
        <v>1093</v>
      </c>
      <c r="F22849" t="s">
        <v>89</v>
      </c>
      <c r="G22849" t="s">
        <v>89</v>
      </c>
      <c r="H22849" t="s">
        <v>93</v>
      </c>
    </row>
    <row r="22850" spans="1:8" x14ac:dyDescent="0.25">
      <c r="A22850" t="s">
        <v>611</v>
      </c>
      <c r="B22850" t="s">
        <v>3348</v>
      </c>
      <c r="C22850" t="s">
        <v>89</v>
      </c>
      <c r="D22850" t="s">
        <v>89</v>
      </c>
      <c r="E22850" t="s">
        <v>1133</v>
      </c>
      <c r="F22850" t="s">
        <v>89</v>
      </c>
      <c r="G22850" t="s">
        <v>89</v>
      </c>
      <c r="H22850" t="s">
        <v>93</v>
      </c>
    </row>
    <row r="22851" spans="1:8" x14ac:dyDescent="0.25">
      <c r="A22851" t="s">
        <v>611</v>
      </c>
      <c r="B22851" t="s">
        <v>3223</v>
      </c>
      <c r="C22851" t="s">
        <v>89</v>
      </c>
      <c r="D22851" t="s">
        <v>89</v>
      </c>
      <c r="E22851" t="s">
        <v>1218</v>
      </c>
      <c r="F22851" t="s">
        <v>89</v>
      </c>
      <c r="G22851" t="s">
        <v>89</v>
      </c>
      <c r="H22851" t="s">
        <v>93</v>
      </c>
    </row>
    <row r="22852" spans="1:8" x14ac:dyDescent="0.25">
      <c r="A22852" t="s">
        <v>611</v>
      </c>
      <c r="B22852" t="s">
        <v>1332</v>
      </c>
      <c r="C22852" t="s">
        <v>89</v>
      </c>
      <c r="D22852" t="s">
        <v>89</v>
      </c>
      <c r="E22852" t="s">
        <v>1218</v>
      </c>
      <c r="F22852" t="s">
        <v>89</v>
      </c>
      <c r="G22852" t="s">
        <v>89</v>
      </c>
      <c r="H22852" t="s">
        <v>93</v>
      </c>
    </row>
    <row r="22853" spans="1:8" x14ac:dyDescent="0.25">
      <c r="A22853" t="s">
        <v>611</v>
      </c>
      <c r="B22853" t="s">
        <v>1331</v>
      </c>
      <c r="C22853" t="s">
        <v>89</v>
      </c>
      <c r="D22853" t="s">
        <v>89</v>
      </c>
      <c r="E22853" t="s">
        <v>1218</v>
      </c>
      <c r="F22853" t="s">
        <v>89</v>
      </c>
      <c r="G22853" t="s">
        <v>89</v>
      </c>
      <c r="H22853" t="s">
        <v>93</v>
      </c>
    </row>
    <row r="22854" spans="1:8" x14ac:dyDescent="0.25">
      <c r="A22854" t="s">
        <v>611</v>
      </c>
      <c r="B22854" t="s">
        <v>1124</v>
      </c>
      <c r="C22854" t="s">
        <v>89</v>
      </c>
      <c r="D22854" t="s">
        <v>89</v>
      </c>
      <c r="E22854" t="s">
        <v>1218</v>
      </c>
      <c r="F22854" t="s">
        <v>89</v>
      </c>
      <c r="G22854" t="s">
        <v>89</v>
      </c>
      <c r="H22854" t="s">
        <v>93</v>
      </c>
    </row>
    <row r="22855" spans="1:8" x14ac:dyDescent="0.25">
      <c r="A22855" t="s">
        <v>611</v>
      </c>
      <c r="B22855" t="s">
        <v>1125</v>
      </c>
      <c r="C22855" t="s">
        <v>89</v>
      </c>
      <c r="D22855" t="s">
        <v>89</v>
      </c>
      <c r="E22855" t="s">
        <v>1218</v>
      </c>
      <c r="F22855" t="s">
        <v>89</v>
      </c>
      <c r="G22855" t="s">
        <v>89</v>
      </c>
      <c r="H22855" t="s">
        <v>93</v>
      </c>
    </row>
    <row r="22856" spans="1:8" x14ac:dyDescent="0.25">
      <c r="A22856" t="s">
        <v>611</v>
      </c>
      <c r="B22856" t="s">
        <v>1127</v>
      </c>
      <c r="C22856" t="s">
        <v>89</v>
      </c>
      <c r="D22856" t="s">
        <v>89</v>
      </c>
      <c r="E22856" t="s">
        <v>1218</v>
      </c>
      <c r="F22856" t="s">
        <v>89</v>
      </c>
      <c r="G22856" t="s">
        <v>89</v>
      </c>
      <c r="H22856" t="s">
        <v>93</v>
      </c>
    </row>
    <row r="22857" spans="1:8" x14ac:dyDescent="0.25">
      <c r="A22857" t="s">
        <v>611</v>
      </c>
      <c r="B22857" t="s">
        <v>1200</v>
      </c>
      <c r="C22857" t="s">
        <v>89</v>
      </c>
      <c r="D22857" t="s">
        <v>89</v>
      </c>
      <c r="E22857" t="s">
        <v>1131</v>
      </c>
      <c r="F22857" t="s">
        <v>89</v>
      </c>
      <c r="G22857" t="s">
        <v>89</v>
      </c>
      <c r="H22857" t="s">
        <v>93</v>
      </c>
    </row>
    <row r="22858" spans="1:8" x14ac:dyDescent="0.25">
      <c r="A22858" t="s">
        <v>611</v>
      </c>
      <c r="B22858" t="s">
        <v>1437</v>
      </c>
      <c r="C22858" t="s">
        <v>89</v>
      </c>
      <c r="D22858" t="s">
        <v>89</v>
      </c>
      <c r="E22858" t="s">
        <v>1129</v>
      </c>
      <c r="F22858" t="s">
        <v>89</v>
      </c>
      <c r="G22858" t="s">
        <v>89</v>
      </c>
      <c r="H22858" t="s">
        <v>93</v>
      </c>
    </row>
    <row r="22859" spans="1:8" x14ac:dyDescent="0.25">
      <c r="A22859" t="s">
        <v>611</v>
      </c>
      <c r="B22859" t="s">
        <v>1130</v>
      </c>
      <c r="C22859" t="s">
        <v>89</v>
      </c>
      <c r="D22859" t="s">
        <v>89</v>
      </c>
      <c r="E22859" t="s">
        <v>1202</v>
      </c>
      <c r="F22859" t="s">
        <v>89</v>
      </c>
      <c r="G22859" t="s">
        <v>89</v>
      </c>
      <c r="H22859" t="s">
        <v>93</v>
      </c>
    </row>
    <row r="22860" spans="1:8" x14ac:dyDescent="0.25">
      <c r="A22860" t="s">
        <v>611</v>
      </c>
      <c r="B22860" t="s">
        <v>1132</v>
      </c>
      <c r="C22860" t="s">
        <v>89</v>
      </c>
      <c r="D22860" t="s">
        <v>89</v>
      </c>
      <c r="E22860" t="s">
        <v>1133</v>
      </c>
      <c r="F22860" t="s">
        <v>89</v>
      </c>
      <c r="G22860" t="s">
        <v>89</v>
      </c>
      <c r="H22860" t="s">
        <v>93</v>
      </c>
    </row>
    <row r="22861" spans="1:8" x14ac:dyDescent="0.25">
      <c r="A22861" t="s">
        <v>611</v>
      </c>
      <c r="B22861" t="s">
        <v>1138</v>
      </c>
      <c r="C22861" t="s">
        <v>89</v>
      </c>
      <c r="D22861" t="s">
        <v>89</v>
      </c>
      <c r="E22861" t="s">
        <v>1139</v>
      </c>
      <c r="F22861" t="s">
        <v>89</v>
      </c>
      <c r="G22861" t="s">
        <v>89</v>
      </c>
      <c r="H22861" t="s">
        <v>93</v>
      </c>
    </row>
    <row r="22862" spans="1:8" x14ac:dyDescent="0.25">
      <c r="A22862" t="s">
        <v>612</v>
      </c>
      <c r="B22862" t="s">
        <v>2495</v>
      </c>
      <c r="C22862" t="s">
        <v>89</v>
      </c>
      <c r="D22862" t="s">
        <v>15914</v>
      </c>
      <c r="E22862" t="s">
        <v>1524</v>
      </c>
      <c r="F22862" t="s">
        <v>89</v>
      </c>
      <c r="G22862" t="s">
        <v>89</v>
      </c>
      <c r="H22862" t="s">
        <v>93</v>
      </c>
    </row>
    <row r="22863" spans="1:8" x14ac:dyDescent="0.25">
      <c r="A22863" t="s">
        <v>612</v>
      </c>
      <c r="B22863" t="s">
        <v>12563</v>
      </c>
      <c r="C22863" t="s">
        <v>89</v>
      </c>
      <c r="D22863" t="s">
        <v>5088</v>
      </c>
      <c r="E22863" t="s">
        <v>1093</v>
      </c>
      <c r="F22863" t="s">
        <v>89</v>
      </c>
      <c r="G22863" t="s">
        <v>89</v>
      </c>
      <c r="H22863" t="s">
        <v>93</v>
      </c>
    </row>
    <row r="22864" spans="1:8" x14ac:dyDescent="0.25">
      <c r="A22864" t="s">
        <v>612</v>
      </c>
      <c r="B22864" t="s">
        <v>15915</v>
      </c>
      <c r="C22864" t="s">
        <v>89</v>
      </c>
      <c r="D22864" t="s">
        <v>15916</v>
      </c>
      <c r="E22864" t="s">
        <v>1524</v>
      </c>
      <c r="F22864" t="s">
        <v>89</v>
      </c>
      <c r="G22864" t="s">
        <v>89</v>
      </c>
      <c r="H22864" t="s">
        <v>93</v>
      </c>
    </row>
    <row r="22865" spans="1:8" x14ac:dyDescent="0.25">
      <c r="A22865" t="s">
        <v>612</v>
      </c>
      <c r="B22865" t="s">
        <v>15917</v>
      </c>
      <c r="C22865" t="s">
        <v>89</v>
      </c>
      <c r="D22865" t="s">
        <v>15918</v>
      </c>
      <c r="E22865" t="s">
        <v>1524</v>
      </c>
      <c r="F22865" t="s">
        <v>89</v>
      </c>
      <c r="G22865" t="s">
        <v>89</v>
      </c>
      <c r="H22865" t="s">
        <v>93</v>
      </c>
    </row>
    <row r="22866" spans="1:8" x14ac:dyDescent="0.25">
      <c r="A22866" t="s">
        <v>612</v>
      </c>
      <c r="B22866" t="s">
        <v>3402</v>
      </c>
      <c r="C22866" t="s">
        <v>89</v>
      </c>
      <c r="D22866" t="s">
        <v>15919</v>
      </c>
      <c r="E22866" t="s">
        <v>1524</v>
      </c>
      <c r="F22866" t="s">
        <v>89</v>
      </c>
      <c r="G22866" t="s">
        <v>89</v>
      </c>
      <c r="H22866" t="s">
        <v>93</v>
      </c>
    </row>
    <row r="22867" spans="1:8" x14ac:dyDescent="0.25">
      <c r="A22867" t="s">
        <v>612</v>
      </c>
      <c r="B22867" t="s">
        <v>1112</v>
      </c>
      <c r="C22867" t="s">
        <v>89</v>
      </c>
      <c r="D22867" t="s">
        <v>89</v>
      </c>
      <c r="E22867" t="s">
        <v>1162</v>
      </c>
      <c r="F22867" t="s">
        <v>89</v>
      </c>
      <c r="G22867" t="s">
        <v>89</v>
      </c>
      <c r="H22867" t="s">
        <v>93</v>
      </c>
    </row>
    <row r="22868" spans="1:8" x14ac:dyDescent="0.25">
      <c r="A22868" t="s">
        <v>612</v>
      </c>
      <c r="B22868" t="s">
        <v>1114</v>
      </c>
      <c r="C22868" t="s">
        <v>89</v>
      </c>
      <c r="D22868" t="s">
        <v>89</v>
      </c>
      <c r="E22868" t="s">
        <v>1162</v>
      </c>
      <c r="F22868" t="s">
        <v>89</v>
      </c>
      <c r="G22868" t="s">
        <v>89</v>
      </c>
      <c r="H22868" t="s">
        <v>93</v>
      </c>
    </row>
    <row r="22869" spans="1:8" x14ac:dyDescent="0.25">
      <c r="A22869" t="s">
        <v>612</v>
      </c>
      <c r="B22869" t="s">
        <v>2418</v>
      </c>
      <c r="C22869" t="s">
        <v>89</v>
      </c>
      <c r="D22869" t="s">
        <v>89</v>
      </c>
      <c r="E22869" t="s">
        <v>1238</v>
      </c>
      <c r="F22869" t="s">
        <v>89</v>
      </c>
      <c r="G22869" t="s">
        <v>89</v>
      </c>
      <c r="H22869" t="s">
        <v>93</v>
      </c>
    </row>
    <row r="22870" spans="1:8" x14ac:dyDescent="0.25">
      <c r="A22870" t="s">
        <v>612</v>
      </c>
      <c r="B22870" t="s">
        <v>2896</v>
      </c>
      <c r="C22870" t="s">
        <v>89</v>
      </c>
      <c r="D22870" t="s">
        <v>15511</v>
      </c>
      <c r="E22870" t="s">
        <v>1278</v>
      </c>
      <c r="F22870" t="s">
        <v>89</v>
      </c>
      <c r="G22870" t="s">
        <v>89</v>
      </c>
      <c r="H22870" t="s">
        <v>93</v>
      </c>
    </row>
    <row r="22871" spans="1:8" x14ac:dyDescent="0.25">
      <c r="A22871" t="s">
        <v>612</v>
      </c>
      <c r="B22871" t="s">
        <v>15920</v>
      </c>
      <c r="C22871" t="s">
        <v>89</v>
      </c>
      <c r="D22871" t="s">
        <v>15921</v>
      </c>
      <c r="E22871" t="s">
        <v>1142</v>
      </c>
      <c r="F22871" t="s">
        <v>89</v>
      </c>
      <c r="G22871" t="s">
        <v>89</v>
      </c>
      <c r="H22871" t="s">
        <v>93</v>
      </c>
    </row>
    <row r="22872" spans="1:8" x14ac:dyDescent="0.25">
      <c r="A22872" t="s">
        <v>612</v>
      </c>
      <c r="B22872" t="s">
        <v>1308</v>
      </c>
      <c r="C22872" t="s">
        <v>89</v>
      </c>
      <c r="D22872" t="s">
        <v>15922</v>
      </c>
      <c r="E22872" t="s">
        <v>1278</v>
      </c>
      <c r="F22872" t="s">
        <v>89</v>
      </c>
      <c r="G22872" t="s">
        <v>89</v>
      </c>
      <c r="H22872" t="s">
        <v>93</v>
      </c>
    </row>
    <row r="22873" spans="1:8" x14ac:dyDescent="0.25">
      <c r="A22873" t="s">
        <v>612</v>
      </c>
      <c r="B22873" t="s">
        <v>5233</v>
      </c>
      <c r="C22873" t="s">
        <v>89</v>
      </c>
      <c r="D22873" t="s">
        <v>89</v>
      </c>
      <c r="E22873" t="s">
        <v>1097</v>
      </c>
      <c r="F22873" t="s">
        <v>89</v>
      </c>
      <c r="G22873" t="s">
        <v>89</v>
      </c>
      <c r="H22873" t="s">
        <v>93</v>
      </c>
    </row>
    <row r="22874" spans="1:8" x14ac:dyDescent="0.25">
      <c r="A22874" t="s">
        <v>612</v>
      </c>
      <c r="B22874" t="s">
        <v>5706</v>
      </c>
      <c r="C22874" t="s">
        <v>89</v>
      </c>
      <c r="D22874" t="s">
        <v>89</v>
      </c>
      <c r="E22874" t="s">
        <v>1093</v>
      </c>
      <c r="F22874" t="s">
        <v>89</v>
      </c>
      <c r="G22874" t="s">
        <v>89</v>
      </c>
      <c r="H22874" t="s">
        <v>93</v>
      </c>
    </row>
    <row r="22875" spans="1:8" x14ac:dyDescent="0.25">
      <c r="A22875" t="s">
        <v>612</v>
      </c>
      <c r="B22875" t="s">
        <v>15923</v>
      </c>
      <c r="C22875" t="s">
        <v>89</v>
      </c>
      <c r="D22875" t="s">
        <v>15924</v>
      </c>
      <c r="E22875" t="s">
        <v>1093</v>
      </c>
      <c r="F22875" t="s">
        <v>89</v>
      </c>
      <c r="G22875" t="s">
        <v>89</v>
      </c>
      <c r="H22875" t="s">
        <v>93</v>
      </c>
    </row>
    <row r="22876" spans="1:8" x14ac:dyDescent="0.25">
      <c r="A22876" t="s">
        <v>612</v>
      </c>
      <c r="B22876" t="s">
        <v>1714</v>
      </c>
      <c r="C22876" t="s">
        <v>89</v>
      </c>
      <c r="D22876" t="s">
        <v>15925</v>
      </c>
      <c r="E22876" t="s">
        <v>1485</v>
      </c>
      <c r="F22876" t="s">
        <v>89</v>
      </c>
      <c r="G22876" t="s">
        <v>89</v>
      </c>
      <c r="H22876" t="s">
        <v>93</v>
      </c>
    </row>
    <row r="22877" spans="1:8" x14ac:dyDescent="0.25">
      <c r="A22877" t="s">
        <v>612</v>
      </c>
      <c r="B22877" t="s">
        <v>1325</v>
      </c>
      <c r="C22877" t="s">
        <v>89</v>
      </c>
      <c r="D22877" t="s">
        <v>15926</v>
      </c>
      <c r="E22877" t="s">
        <v>1160</v>
      </c>
      <c r="F22877" t="s">
        <v>89</v>
      </c>
      <c r="G22877" t="s">
        <v>89</v>
      </c>
      <c r="H22877" t="s">
        <v>93</v>
      </c>
    </row>
    <row r="22878" spans="1:8" x14ac:dyDescent="0.25">
      <c r="A22878" t="s">
        <v>612</v>
      </c>
      <c r="B22878" t="s">
        <v>1321</v>
      </c>
      <c r="C22878" t="s">
        <v>89</v>
      </c>
      <c r="D22878" t="s">
        <v>15927</v>
      </c>
      <c r="E22878" t="s">
        <v>1164</v>
      </c>
      <c r="F22878" t="s">
        <v>89</v>
      </c>
      <c r="G22878" t="s">
        <v>89</v>
      </c>
      <c r="H22878" t="s">
        <v>93</v>
      </c>
    </row>
    <row r="22879" spans="1:8" x14ac:dyDescent="0.25">
      <c r="A22879" t="s">
        <v>612</v>
      </c>
      <c r="B22879" t="s">
        <v>3280</v>
      </c>
      <c r="C22879" t="s">
        <v>89</v>
      </c>
      <c r="D22879" t="s">
        <v>15928</v>
      </c>
      <c r="E22879" t="s">
        <v>1349</v>
      </c>
      <c r="F22879" t="s">
        <v>89</v>
      </c>
      <c r="G22879" t="s">
        <v>89</v>
      </c>
      <c r="H22879" t="s">
        <v>93</v>
      </c>
    </row>
    <row r="22880" spans="1:8" x14ac:dyDescent="0.25">
      <c r="A22880" t="s">
        <v>612</v>
      </c>
      <c r="B22880" t="s">
        <v>4999</v>
      </c>
      <c r="C22880" t="s">
        <v>89</v>
      </c>
      <c r="D22880" t="s">
        <v>15929</v>
      </c>
      <c r="E22880" t="s">
        <v>1355</v>
      </c>
      <c r="F22880" t="s">
        <v>89</v>
      </c>
      <c r="G22880" t="s">
        <v>89</v>
      </c>
      <c r="H22880" t="s">
        <v>93</v>
      </c>
    </row>
    <row r="22881" spans="1:8" x14ac:dyDescent="0.25">
      <c r="A22881" t="s">
        <v>612</v>
      </c>
      <c r="B22881" t="s">
        <v>5270</v>
      </c>
      <c r="C22881" t="s">
        <v>89</v>
      </c>
      <c r="D22881" t="s">
        <v>15930</v>
      </c>
      <c r="E22881" t="s">
        <v>7718</v>
      </c>
      <c r="F22881" t="s">
        <v>89</v>
      </c>
      <c r="G22881" t="s">
        <v>89</v>
      </c>
      <c r="H22881" t="s">
        <v>93</v>
      </c>
    </row>
    <row r="22882" spans="1:8" x14ac:dyDescent="0.25">
      <c r="A22882" t="s">
        <v>612</v>
      </c>
      <c r="B22882" t="s">
        <v>15931</v>
      </c>
      <c r="C22882" t="s">
        <v>89</v>
      </c>
      <c r="D22882" t="s">
        <v>15932</v>
      </c>
      <c r="E22882" t="s">
        <v>1148</v>
      </c>
      <c r="F22882" t="s">
        <v>89</v>
      </c>
      <c r="G22882" t="s">
        <v>89</v>
      </c>
      <c r="H22882" t="s">
        <v>93</v>
      </c>
    </row>
    <row r="22883" spans="1:8" x14ac:dyDescent="0.25">
      <c r="A22883" t="s">
        <v>612</v>
      </c>
      <c r="B22883" t="s">
        <v>2746</v>
      </c>
      <c r="C22883" t="s">
        <v>89</v>
      </c>
      <c r="D22883" t="s">
        <v>5088</v>
      </c>
      <c r="E22883" t="s">
        <v>1355</v>
      </c>
      <c r="F22883" t="s">
        <v>89</v>
      </c>
      <c r="G22883" t="s">
        <v>89</v>
      </c>
      <c r="H22883" t="s">
        <v>93</v>
      </c>
    </row>
    <row r="22884" spans="1:8" x14ac:dyDescent="0.25">
      <c r="A22884" t="s">
        <v>612</v>
      </c>
      <c r="B22884" t="s">
        <v>2495</v>
      </c>
      <c r="C22884" t="s">
        <v>89</v>
      </c>
      <c r="D22884" t="s">
        <v>15914</v>
      </c>
      <c r="E22884" t="s">
        <v>1524</v>
      </c>
      <c r="F22884" t="s">
        <v>89</v>
      </c>
      <c r="G22884" t="s">
        <v>89</v>
      </c>
      <c r="H22884" t="s">
        <v>93</v>
      </c>
    </row>
    <row r="22885" spans="1:8" x14ac:dyDescent="0.25">
      <c r="A22885" t="s">
        <v>612</v>
      </c>
      <c r="B22885" t="s">
        <v>2496</v>
      </c>
      <c r="C22885" t="s">
        <v>89</v>
      </c>
      <c r="D22885" t="s">
        <v>15933</v>
      </c>
      <c r="E22885" t="s">
        <v>1524</v>
      </c>
      <c r="F22885" t="s">
        <v>89</v>
      </c>
      <c r="G22885" t="s">
        <v>89</v>
      </c>
      <c r="H22885" t="s">
        <v>93</v>
      </c>
    </row>
    <row r="22886" spans="1:8" x14ac:dyDescent="0.25">
      <c r="A22886" t="s">
        <v>612</v>
      </c>
      <c r="B22886" t="s">
        <v>15915</v>
      </c>
      <c r="C22886" t="s">
        <v>89</v>
      </c>
      <c r="D22886" t="s">
        <v>15916</v>
      </c>
      <c r="E22886" t="s">
        <v>1524</v>
      </c>
      <c r="F22886" t="s">
        <v>89</v>
      </c>
      <c r="G22886" t="s">
        <v>89</v>
      </c>
      <c r="H22886" t="s">
        <v>93</v>
      </c>
    </row>
    <row r="22887" spans="1:8" x14ac:dyDescent="0.25">
      <c r="A22887" t="s">
        <v>612</v>
      </c>
      <c r="B22887" t="s">
        <v>11834</v>
      </c>
      <c r="C22887" t="s">
        <v>89</v>
      </c>
      <c r="D22887" t="s">
        <v>15934</v>
      </c>
      <c r="E22887" t="s">
        <v>1524</v>
      </c>
      <c r="F22887" t="s">
        <v>89</v>
      </c>
      <c r="G22887" t="s">
        <v>89</v>
      </c>
      <c r="H22887" t="s">
        <v>93</v>
      </c>
    </row>
    <row r="22888" spans="1:8" x14ac:dyDescent="0.25">
      <c r="A22888" t="s">
        <v>612</v>
      </c>
      <c r="B22888" t="s">
        <v>15917</v>
      </c>
      <c r="C22888" t="s">
        <v>89</v>
      </c>
      <c r="D22888" t="s">
        <v>15918</v>
      </c>
      <c r="E22888" t="s">
        <v>1524</v>
      </c>
      <c r="F22888" t="s">
        <v>89</v>
      </c>
      <c r="G22888" t="s">
        <v>89</v>
      </c>
      <c r="H22888" t="s">
        <v>93</v>
      </c>
    </row>
    <row r="22889" spans="1:8" x14ac:dyDescent="0.25">
      <c r="A22889" t="s">
        <v>612</v>
      </c>
      <c r="B22889" t="s">
        <v>5285</v>
      </c>
      <c r="C22889" t="s">
        <v>89</v>
      </c>
      <c r="D22889" t="s">
        <v>15935</v>
      </c>
      <c r="E22889" t="s">
        <v>1485</v>
      </c>
      <c r="F22889" t="s">
        <v>89</v>
      </c>
      <c r="G22889" t="s">
        <v>89</v>
      </c>
      <c r="H22889" t="s">
        <v>93</v>
      </c>
    </row>
    <row r="22890" spans="1:8" x14ac:dyDescent="0.25">
      <c r="A22890" t="s">
        <v>612</v>
      </c>
      <c r="B22890" t="s">
        <v>3402</v>
      </c>
      <c r="C22890" t="s">
        <v>89</v>
      </c>
      <c r="D22890" t="s">
        <v>15919</v>
      </c>
      <c r="E22890" t="s">
        <v>1524</v>
      </c>
      <c r="F22890" t="s">
        <v>89</v>
      </c>
      <c r="G22890" t="s">
        <v>89</v>
      </c>
      <c r="H22890" t="s">
        <v>93</v>
      </c>
    </row>
    <row r="22891" spans="1:8" x14ac:dyDescent="0.25">
      <c r="A22891" t="s">
        <v>612</v>
      </c>
      <c r="B22891" t="s">
        <v>3488</v>
      </c>
      <c r="C22891" t="s">
        <v>89</v>
      </c>
      <c r="D22891" t="s">
        <v>89</v>
      </c>
      <c r="E22891" t="s">
        <v>1093</v>
      </c>
      <c r="F22891" t="s">
        <v>89</v>
      </c>
      <c r="G22891" t="s">
        <v>89</v>
      </c>
      <c r="H22891" t="s">
        <v>93</v>
      </c>
    </row>
    <row r="22892" spans="1:8" x14ac:dyDescent="0.25">
      <c r="A22892" t="s">
        <v>612</v>
      </c>
      <c r="B22892" t="s">
        <v>15936</v>
      </c>
      <c r="C22892" t="s">
        <v>89</v>
      </c>
      <c r="D22892" t="s">
        <v>89</v>
      </c>
      <c r="E22892" t="s">
        <v>1265</v>
      </c>
      <c r="F22892" t="s">
        <v>89</v>
      </c>
      <c r="G22892" t="s">
        <v>89</v>
      </c>
      <c r="H22892" t="s">
        <v>93</v>
      </c>
    </row>
    <row r="22893" spans="1:8" x14ac:dyDescent="0.25">
      <c r="A22893" t="s">
        <v>612</v>
      </c>
      <c r="B22893" t="s">
        <v>5328</v>
      </c>
      <c r="C22893" t="s">
        <v>89</v>
      </c>
      <c r="D22893" t="s">
        <v>89</v>
      </c>
      <c r="E22893" t="s">
        <v>1093</v>
      </c>
      <c r="F22893" t="s">
        <v>89</v>
      </c>
      <c r="G22893" t="s">
        <v>89</v>
      </c>
      <c r="H22893" t="s">
        <v>93</v>
      </c>
    </row>
    <row r="22894" spans="1:8" x14ac:dyDescent="0.25">
      <c r="A22894" t="s">
        <v>612</v>
      </c>
      <c r="B22894" t="s">
        <v>15937</v>
      </c>
      <c r="C22894" t="s">
        <v>89</v>
      </c>
      <c r="D22894" t="s">
        <v>5088</v>
      </c>
      <c r="E22894" t="s">
        <v>1524</v>
      </c>
      <c r="F22894" t="s">
        <v>89</v>
      </c>
      <c r="G22894" t="s">
        <v>89</v>
      </c>
      <c r="H22894" t="s">
        <v>93</v>
      </c>
    </row>
    <row r="22895" spans="1:8" x14ac:dyDescent="0.25">
      <c r="A22895" t="s">
        <v>612</v>
      </c>
      <c r="B22895" t="s">
        <v>12563</v>
      </c>
      <c r="C22895" t="s">
        <v>89</v>
      </c>
      <c r="D22895" t="s">
        <v>5088</v>
      </c>
      <c r="E22895" t="s">
        <v>1093</v>
      </c>
      <c r="F22895" t="s">
        <v>89</v>
      </c>
      <c r="G22895" t="s">
        <v>89</v>
      </c>
      <c r="H22895" t="s">
        <v>93</v>
      </c>
    </row>
    <row r="22896" spans="1:8" x14ac:dyDescent="0.25">
      <c r="A22896" t="s">
        <v>612</v>
      </c>
      <c r="B22896" t="s">
        <v>12564</v>
      </c>
      <c r="C22896" t="s">
        <v>89</v>
      </c>
      <c r="D22896" t="s">
        <v>5088</v>
      </c>
      <c r="E22896" t="s">
        <v>1524</v>
      </c>
      <c r="F22896" t="s">
        <v>89</v>
      </c>
      <c r="G22896" t="s">
        <v>89</v>
      </c>
      <c r="H22896" t="s">
        <v>93</v>
      </c>
    </row>
    <row r="22897" spans="1:8" x14ac:dyDescent="0.25">
      <c r="A22897" t="s">
        <v>612</v>
      </c>
      <c r="B22897" t="s">
        <v>12561</v>
      </c>
      <c r="C22897" t="s">
        <v>89</v>
      </c>
      <c r="D22897" t="s">
        <v>15938</v>
      </c>
      <c r="E22897" t="s">
        <v>1094</v>
      </c>
      <c r="F22897" t="s">
        <v>89</v>
      </c>
      <c r="G22897" t="s">
        <v>89</v>
      </c>
      <c r="H22897" t="s">
        <v>93</v>
      </c>
    </row>
    <row r="22898" spans="1:8" x14ac:dyDescent="0.25">
      <c r="A22898" t="s">
        <v>612</v>
      </c>
      <c r="B22898" t="s">
        <v>15939</v>
      </c>
      <c r="C22898" t="s">
        <v>89</v>
      </c>
      <c r="D22898" t="s">
        <v>15940</v>
      </c>
      <c r="E22898" t="s">
        <v>1148</v>
      </c>
      <c r="F22898" t="s">
        <v>89</v>
      </c>
      <c r="G22898" t="s">
        <v>89</v>
      </c>
      <c r="H22898" t="s">
        <v>93</v>
      </c>
    </row>
    <row r="22899" spans="1:8" x14ac:dyDescent="0.25">
      <c r="A22899" t="s">
        <v>612</v>
      </c>
      <c r="B22899" t="s">
        <v>5714</v>
      </c>
      <c r="C22899" t="s">
        <v>89</v>
      </c>
      <c r="D22899" t="s">
        <v>89</v>
      </c>
      <c r="E22899" t="s">
        <v>1100</v>
      </c>
      <c r="F22899" t="s">
        <v>89</v>
      </c>
      <c r="G22899" t="s">
        <v>89</v>
      </c>
      <c r="H22899" t="s">
        <v>93</v>
      </c>
    </row>
    <row r="22900" spans="1:8" x14ac:dyDescent="0.25">
      <c r="A22900" t="s">
        <v>612</v>
      </c>
      <c r="B22900" t="s">
        <v>1379</v>
      </c>
      <c r="C22900" t="s">
        <v>89</v>
      </c>
      <c r="D22900" t="s">
        <v>89</v>
      </c>
      <c r="E22900" t="s">
        <v>1238</v>
      </c>
      <c r="F22900" t="s">
        <v>89</v>
      </c>
      <c r="G22900" t="s">
        <v>89</v>
      </c>
      <c r="H22900" t="s">
        <v>93</v>
      </c>
    </row>
    <row r="22901" spans="1:8" x14ac:dyDescent="0.25">
      <c r="A22901" t="s">
        <v>612</v>
      </c>
      <c r="B22901" t="s">
        <v>5077</v>
      </c>
      <c r="C22901" t="s">
        <v>89</v>
      </c>
      <c r="D22901" t="s">
        <v>89</v>
      </c>
      <c r="E22901" t="s">
        <v>1238</v>
      </c>
      <c r="F22901" t="s">
        <v>89</v>
      </c>
      <c r="G22901" t="s">
        <v>89</v>
      </c>
      <c r="H22901" t="s">
        <v>93</v>
      </c>
    </row>
    <row r="22902" spans="1:8" x14ac:dyDescent="0.25">
      <c r="A22902" t="s">
        <v>612</v>
      </c>
      <c r="B22902" t="s">
        <v>13450</v>
      </c>
      <c r="C22902" t="s">
        <v>89</v>
      </c>
      <c r="D22902" t="s">
        <v>89</v>
      </c>
      <c r="E22902" t="s">
        <v>1162</v>
      </c>
      <c r="F22902" t="s">
        <v>89</v>
      </c>
      <c r="G22902" t="s">
        <v>89</v>
      </c>
      <c r="H22902" t="s">
        <v>93</v>
      </c>
    </row>
    <row r="22903" spans="1:8" x14ac:dyDescent="0.25">
      <c r="A22903" t="s">
        <v>612</v>
      </c>
      <c r="B22903" t="s">
        <v>2534</v>
      </c>
      <c r="C22903" t="s">
        <v>89</v>
      </c>
      <c r="D22903" t="s">
        <v>89</v>
      </c>
      <c r="E22903" t="s">
        <v>1162</v>
      </c>
      <c r="F22903" t="s">
        <v>89</v>
      </c>
      <c r="G22903" t="s">
        <v>89</v>
      </c>
      <c r="H22903" t="s">
        <v>93</v>
      </c>
    </row>
    <row r="22904" spans="1:8" x14ac:dyDescent="0.25">
      <c r="A22904" t="s">
        <v>612</v>
      </c>
      <c r="B22904" t="s">
        <v>15941</v>
      </c>
      <c r="C22904" t="s">
        <v>89</v>
      </c>
      <c r="D22904" t="s">
        <v>89</v>
      </c>
      <c r="E22904" t="s">
        <v>1105</v>
      </c>
      <c r="F22904" t="s">
        <v>89</v>
      </c>
      <c r="G22904" t="s">
        <v>89</v>
      </c>
      <c r="H22904" t="s">
        <v>93</v>
      </c>
    </row>
    <row r="22905" spans="1:8" x14ac:dyDescent="0.25">
      <c r="A22905" t="s">
        <v>612</v>
      </c>
      <c r="B22905" t="s">
        <v>15942</v>
      </c>
      <c r="C22905" t="s">
        <v>89</v>
      </c>
      <c r="D22905" t="s">
        <v>15943</v>
      </c>
      <c r="E22905" t="s">
        <v>1265</v>
      </c>
      <c r="F22905" t="s">
        <v>89</v>
      </c>
      <c r="G22905" t="s">
        <v>89</v>
      </c>
      <c r="H22905" t="s">
        <v>93</v>
      </c>
    </row>
    <row r="22906" spans="1:8" x14ac:dyDescent="0.25">
      <c r="A22906" t="s">
        <v>612</v>
      </c>
      <c r="B22906" t="s">
        <v>1649</v>
      </c>
      <c r="C22906" t="s">
        <v>89</v>
      </c>
      <c r="D22906" t="s">
        <v>15944</v>
      </c>
      <c r="E22906" t="s">
        <v>1105</v>
      </c>
      <c r="F22906" t="s">
        <v>89</v>
      </c>
      <c r="G22906" t="s">
        <v>89</v>
      </c>
      <c r="H22906" t="s">
        <v>93</v>
      </c>
    </row>
    <row r="22907" spans="1:8" x14ac:dyDescent="0.25">
      <c r="A22907" t="s">
        <v>612</v>
      </c>
      <c r="B22907" t="s">
        <v>15945</v>
      </c>
      <c r="C22907" t="s">
        <v>89</v>
      </c>
      <c r="D22907" t="s">
        <v>15946</v>
      </c>
      <c r="E22907" t="s">
        <v>1265</v>
      </c>
      <c r="F22907" t="s">
        <v>89</v>
      </c>
      <c r="G22907" t="s">
        <v>89</v>
      </c>
      <c r="H22907" t="s">
        <v>93</v>
      </c>
    </row>
    <row r="22908" spans="1:8" x14ac:dyDescent="0.25">
      <c r="A22908" t="s">
        <v>612</v>
      </c>
      <c r="B22908" t="s">
        <v>5191</v>
      </c>
      <c r="C22908" t="s">
        <v>89</v>
      </c>
      <c r="D22908" t="s">
        <v>15947</v>
      </c>
      <c r="E22908" t="s">
        <v>1265</v>
      </c>
      <c r="F22908" t="s">
        <v>89</v>
      </c>
      <c r="G22908" t="s">
        <v>89</v>
      </c>
      <c r="H22908" t="s">
        <v>93</v>
      </c>
    </row>
    <row r="22909" spans="1:8" x14ac:dyDescent="0.25">
      <c r="A22909" t="s">
        <v>612</v>
      </c>
      <c r="B22909" t="s">
        <v>2260</v>
      </c>
      <c r="C22909" t="s">
        <v>89</v>
      </c>
      <c r="D22909" t="s">
        <v>15948</v>
      </c>
      <c r="E22909" t="s">
        <v>1265</v>
      </c>
      <c r="F22909" t="s">
        <v>89</v>
      </c>
      <c r="G22909" t="s">
        <v>89</v>
      </c>
      <c r="H22909" t="s">
        <v>93</v>
      </c>
    </row>
    <row r="22910" spans="1:8" x14ac:dyDescent="0.25">
      <c r="A22910" t="s">
        <v>612</v>
      </c>
      <c r="B22910" t="s">
        <v>5349</v>
      </c>
      <c r="C22910" t="s">
        <v>89</v>
      </c>
      <c r="D22910" t="s">
        <v>15949</v>
      </c>
      <c r="E22910" t="s">
        <v>1258</v>
      </c>
      <c r="F22910" t="s">
        <v>89</v>
      </c>
      <c r="G22910" t="s">
        <v>89</v>
      </c>
      <c r="H22910" t="s">
        <v>93</v>
      </c>
    </row>
    <row r="22911" spans="1:8" x14ac:dyDescent="0.25">
      <c r="A22911" t="s">
        <v>612</v>
      </c>
      <c r="B22911" t="s">
        <v>1122</v>
      </c>
      <c r="C22911" t="s">
        <v>89</v>
      </c>
      <c r="D22911" t="s">
        <v>89</v>
      </c>
      <c r="E22911" t="s">
        <v>1135</v>
      </c>
      <c r="F22911" t="s">
        <v>89</v>
      </c>
      <c r="G22911" t="s">
        <v>89</v>
      </c>
      <c r="H22911" t="s">
        <v>93</v>
      </c>
    </row>
    <row r="22912" spans="1:8" x14ac:dyDescent="0.25">
      <c r="A22912" t="s">
        <v>612</v>
      </c>
      <c r="B22912" t="s">
        <v>1331</v>
      </c>
      <c r="C22912" t="s">
        <v>89</v>
      </c>
      <c r="D22912" t="s">
        <v>89</v>
      </c>
      <c r="E22912" t="s">
        <v>1135</v>
      </c>
      <c r="F22912" t="s">
        <v>89</v>
      </c>
      <c r="G22912" t="s">
        <v>89</v>
      </c>
      <c r="H22912" t="s">
        <v>93</v>
      </c>
    </row>
    <row r="22913" spans="1:8" x14ac:dyDescent="0.25">
      <c r="A22913" t="s">
        <v>612</v>
      </c>
      <c r="B22913" t="s">
        <v>1332</v>
      </c>
      <c r="C22913" t="s">
        <v>89</v>
      </c>
      <c r="D22913" t="s">
        <v>89</v>
      </c>
      <c r="E22913" t="s">
        <v>1135</v>
      </c>
      <c r="F22913" t="s">
        <v>89</v>
      </c>
      <c r="G22913" t="s">
        <v>89</v>
      </c>
      <c r="H22913" t="s">
        <v>93</v>
      </c>
    </row>
    <row r="22914" spans="1:8" x14ac:dyDescent="0.25">
      <c r="A22914" t="s">
        <v>612</v>
      </c>
      <c r="B22914" t="s">
        <v>1124</v>
      </c>
      <c r="C22914" t="s">
        <v>89</v>
      </c>
      <c r="D22914" t="s">
        <v>89</v>
      </c>
      <c r="E22914" t="s">
        <v>1135</v>
      </c>
      <c r="F22914" t="s">
        <v>89</v>
      </c>
      <c r="G22914" t="s">
        <v>89</v>
      </c>
      <c r="H22914" t="s">
        <v>93</v>
      </c>
    </row>
    <row r="22915" spans="1:8" x14ac:dyDescent="0.25">
      <c r="A22915" t="s">
        <v>612</v>
      </c>
      <c r="B22915" t="s">
        <v>1125</v>
      </c>
      <c r="C22915" t="s">
        <v>89</v>
      </c>
      <c r="D22915" t="s">
        <v>89</v>
      </c>
      <c r="E22915" t="s">
        <v>1135</v>
      </c>
      <c r="F22915" t="s">
        <v>89</v>
      </c>
      <c r="G22915" t="s">
        <v>89</v>
      </c>
      <c r="H22915" t="s">
        <v>93</v>
      </c>
    </row>
    <row r="22916" spans="1:8" x14ac:dyDescent="0.25">
      <c r="A22916" t="s">
        <v>612</v>
      </c>
      <c r="B22916" t="s">
        <v>1126</v>
      </c>
      <c r="C22916" t="s">
        <v>89</v>
      </c>
      <c r="D22916" t="s">
        <v>89</v>
      </c>
      <c r="E22916" t="s">
        <v>1135</v>
      </c>
      <c r="F22916" t="s">
        <v>89</v>
      </c>
      <c r="G22916" t="s">
        <v>89</v>
      </c>
      <c r="H22916" t="s">
        <v>93</v>
      </c>
    </row>
    <row r="22917" spans="1:8" x14ac:dyDescent="0.25">
      <c r="A22917" t="s">
        <v>612</v>
      </c>
      <c r="B22917" t="s">
        <v>1127</v>
      </c>
      <c r="C22917" t="s">
        <v>89</v>
      </c>
      <c r="D22917" t="s">
        <v>89</v>
      </c>
      <c r="E22917" t="s">
        <v>1135</v>
      </c>
      <c r="F22917" t="s">
        <v>89</v>
      </c>
      <c r="G22917" t="s">
        <v>89</v>
      </c>
      <c r="H22917" t="s">
        <v>93</v>
      </c>
    </row>
    <row r="22918" spans="1:8" x14ac:dyDescent="0.25">
      <c r="A22918" t="s">
        <v>612</v>
      </c>
      <c r="B22918" t="s">
        <v>1200</v>
      </c>
      <c r="C22918" t="s">
        <v>89</v>
      </c>
      <c r="D22918" t="s">
        <v>89</v>
      </c>
      <c r="E22918" t="s">
        <v>1267</v>
      </c>
      <c r="F22918" t="s">
        <v>89</v>
      </c>
      <c r="G22918" t="s">
        <v>89</v>
      </c>
      <c r="H22918" t="s">
        <v>93</v>
      </c>
    </row>
    <row r="22919" spans="1:8" x14ac:dyDescent="0.25">
      <c r="A22919" t="s">
        <v>612</v>
      </c>
      <c r="B22919" t="s">
        <v>1128</v>
      </c>
      <c r="C22919" t="s">
        <v>89</v>
      </c>
      <c r="D22919" t="s">
        <v>89</v>
      </c>
      <c r="E22919" t="s">
        <v>1196</v>
      </c>
      <c r="F22919" t="s">
        <v>89</v>
      </c>
      <c r="G22919" t="s">
        <v>89</v>
      </c>
      <c r="H22919" t="s">
        <v>93</v>
      </c>
    </row>
    <row r="22920" spans="1:8" x14ac:dyDescent="0.25">
      <c r="A22920" t="s">
        <v>612</v>
      </c>
      <c r="B22920" t="s">
        <v>1130</v>
      </c>
      <c r="C22920" t="s">
        <v>89</v>
      </c>
      <c r="D22920" t="s">
        <v>89</v>
      </c>
      <c r="E22920" t="s">
        <v>1196</v>
      </c>
      <c r="F22920" t="s">
        <v>89</v>
      </c>
      <c r="G22920" t="s">
        <v>89</v>
      </c>
      <c r="H22920" t="s">
        <v>93</v>
      </c>
    </row>
    <row r="22921" spans="1:8" x14ac:dyDescent="0.25">
      <c r="A22921" t="s">
        <v>612</v>
      </c>
      <c r="B22921" t="s">
        <v>1132</v>
      </c>
      <c r="C22921" t="s">
        <v>89</v>
      </c>
      <c r="D22921" t="s">
        <v>89</v>
      </c>
      <c r="E22921" t="s">
        <v>1131</v>
      </c>
      <c r="F22921" t="s">
        <v>89</v>
      </c>
      <c r="G22921" t="s">
        <v>89</v>
      </c>
      <c r="H22921" t="s">
        <v>93</v>
      </c>
    </row>
    <row r="22922" spans="1:8" x14ac:dyDescent="0.25">
      <c r="A22922" t="s">
        <v>612</v>
      </c>
      <c r="B22922" t="s">
        <v>1138</v>
      </c>
      <c r="C22922" t="s">
        <v>89</v>
      </c>
      <c r="D22922" t="s">
        <v>89</v>
      </c>
      <c r="E22922" t="s">
        <v>1139</v>
      </c>
      <c r="F22922" t="s">
        <v>89</v>
      </c>
      <c r="G22922" t="s">
        <v>89</v>
      </c>
      <c r="H22922" t="s">
        <v>93</v>
      </c>
    </row>
    <row r="22923" spans="1:8" x14ac:dyDescent="0.25">
      <c r="A22923" t="s">
        <v>613</v>
      </c>
      <c r="B22923" t="s">
        <v>15950</v>
      </c>
      <c r="C22923" t="s">
        <v>89</v>
      </c>
      <c r="D22923" t="s">
        <v>15951</v>
      </c>
      <c r="E22923" t="s">
        <v>1615</v>
      </c>
      <c r="F22923" t="s">
        <v>89</v>
      </c>
      <c r="G22923" t="s">
        <v>89</v>
      </c>
      <c r="H22923" t="s">
        <v>93</v>
      </c>
    </row>
    <row r="22924" spans="1:8" x14ac:dyDescent="0.25">
      <c r="A22924" t="s">
        <v>613</v>
      </c>
      <c r="B22924" t="s">
        <v>15952</v>
      </c>
      <c r="C22924" t="s">
        <v>89</v>
      </c>
      <c r="D22924" t="s">
        <v>15953</v>
      </c>
      <c r="E22924" t="s">
        <v>1164</v>
      </c>
      <c r="F22924" t="s">
        <v>89</v>
      </c>
      <c r="G22924" t="s">
        <v>89</v>
      </c>
      <c r="H22924" t="s">
        <v>93</v>
      </c>
    </row>
    <row r="22925" spans="1:8" x14ac:dyDescent="0.25">
      <c r="A22925" t="s">
        <v>613</v>
      </c>
      <c r="B22925" t="s">
        <v>15954</v>
      </c>
      <c r="C22925" t="s">
        <v>89</v>
      </c>
      <c r="D22925" t="s">
        <v>15955</v>
      </c>
      <c r="E22925" t="s">
        <v>1278</v>
      </c>
      <c r="F22925" t="s">
        <v>89</v>
      </c>
      <c r="G22925" t="s">
        <v>89</v>
      </c>
      <c r="H22925" t="s">
        <v>93</v>
      </c>
    </row>
    <row r="22926" spans="1:8" x14ac:dyDescent="0.25">
      <c r="A22926" t="s">
        <v>613</v>
      </c>
      <c r="B22926" t="s">
        <v>15956</v>
      </c>
      <c r="C22926" t="s">
        <v>89</v>
      </c>
      <c r="D22926" t="s">
        <v>15957</v>
      </c>
      <c r="E22926" t="s">
        <v>1093</v>
      </c>
      <c r="F22926" t="s">
        <v>89</v>
      </c>
      <c r="G22926" t="s">
        <v>89</v>
      </c>
      <c r="H22926" t="s">
        <v>93</v>
      </c>
    </row>
    <row r="22927" spans="1:8" x14ac:dyDescent="0.25">
      <c r="A22927" t="s">
        <v>613</v>
      </c>
      <c r="B22927" t="s">
        <v>15952</v>
      </c>
      <c r="C22927" t="s">
        <v>89</v>
      </c>
      <c r="D22927" t="s">
        <v>15953</v>
      </c>
      <c r="E22927" t="s">
        <v>1164</v>
      </c>
      <c r="F22927" t="s">
        <v>89</v>
      </c>
      <c r="G22927" t="s">
        <v>89</v>
      </c>
      <c r="H22927" t="s">
        <v>93</v>
      </c>
    </row>
    <row r="22928" spans="1:8" x14ac:dyDescent="0.25">
      <c r="A22928" t="s">
        <v>613</v>
      </c>
      <c r="B22928" t="s">
        <v>15958</v>
      </c>
      <c r="C22928" t="s">
        <v>89</v>
      </c>
      <c r="D22928" t="s">
        <v>15959</v>
      </c>
      <c r="E22928" t="s">
        <v>1258</v>
      </c>
      <c r="F22928" t="s">
        <v>89</v>
      </c>
      <c r="G22928" t="s">
        <v>89</v>
      </c>
      <c r="H22928" t="s">
        <v>93</v>
      </c>
    </row>
    <row r="22929" spans="1:8" x14ac:dyDescent="0.25">
      <c r="A22929" t="s">
        <v>613</v>
      </c>
      <c r="B22929" t="s">
        <v>15954</v>
      </c>
      <c r="C22929" t="s">
        <v>89</v>
      </c>
      <c r="D22929" t="s">
        <v>15955</v>
      </c>
      <c r="E22929" t="s">
        <v>1278</v>
      </c>
      <c r="F22929" t="s">
        <v>89</v>
      </c>
      <c r="G22929" t="s">
        <v>89</v>
      </c>
      <c r="H22929" t="s">
        <v>93</v>
      </c>
    </row>
    <row r="22930" spans="1:8" x14ac:dyDescent="0.25">
      <c r="A22930" t="s">
        <v>613</v>
      </c>
      <c r="B22930" t="s">
        <v>1714</v>
      </c>
      <c r="C22930" t="s">
        <v>89</v>
      </c>
      <c r="D22930" t="s">
        <v>15960</v>
      </c>
      <c r="E22930" t="s">
        <v>1278</v>
      </c>
      <c r="F22930" t="s">
        <v>89</v>
      </c>
      <c r="G22930" t="s">
        <v>89</v>
      </c>
      <c r="H22930" t="s">
        <v>93</v>
      </c>
    </row>
    <row r="22931" spans="1:8" x14ac:dyDescent="0.25">
      <c r="A22931" t="s">
        <v>613</v>
      </c>
      <c r="B22931" t="s">
        <v>15961</v>
      </c>
      <c r="C22931" t="s">
        <v>89</v>
      </c>
      <c r="D22931" t="s">
        <v>15962</v>
      </c>
      <c r="E22931" t="s">
        <v>1094</v>
      </c>
      <c r="F22931" t="s">
        <v>89</v>
      </c>
      <c r="G22931" t="s">
        <v>89</v>
      </c>
      <c r="H22931" t="s">
        <v>93</v>
      </c>
    </row>
    <row r="22932" spans="1:8" x14ac:dyDescent="0.25">
      <c r="A22932" t="s">
        <v>613</v>
      </c>
      <c r="B22932" t="s">
        <v>15963</v>
      </c>
      <c r="C22932" t="s">
        <v>89</v>
      </c>
      <c r="D22932" t="s">
        <v>15964</v>
      </c>
      <c r="E22932" t="s">
        <v>1265</v>
      </c>
      <c r="F22932" t="s">
        <v>89</v>
      </c>
      <c r="G22932" t="s">
        <v>89</v>
      </c>
      <c r="H22932" t="s">
        <v>93</v>
      </c>
    </row>
    <row r="22933" spans="1:8" x14ac:dyDescent="0.25">
      <c r="A22933" t="s">
        <v>613</v>
      </c>
      <c r="B22933" t="s">
        <v>15965</v>
      </c>
      <c r="C22933" t="s">
        <v>89</v>
      </c>
      <c r="D22933" t="s">
        <v>15951</v>
      </c>
      <c r="E22933" t="s">
        <v>1258</v>
      </c>
      <c r="F22933" t="s">
        <v>89</v>
      </c>
      <c r="G22933" t="s">
        <v>89</v>
      </c>
      <c r="H22933" t="s">
        <v>93</v>
      </c>
    </row>
    <row r="22934" spans="1:8" x14ac:dyDescent="0.25">
      <c r="A22934" t="s">
        <v>613</v>
      </c>
      <c r="B22934" t="s">
        <v>15950</v>
      </c>
      <c r="C22934" t="s">
        <v>89</v>
      </c>
      <c r="D22934" t="s">
        <v>15951</v>
      </c>
      <c r="E22934" t="s">
        <v>1615</v>
      </c>
      <c r="F22934" t="s">
        <v>89</v>
      </c>
      <c r="G22934" t="s">
        <v>89</v>
      </c>
      <c r="H22934" t="s">
        <v>93</v>
      </c>
    </row>
    <row r="22935" spans="1:8" x14ac:dyDescent="0.25">
      <c r="A22935" t="s">
        <v>613</v>
      </c>
      <c r="B22935" t="s">
        <v>4110</v>
      </c>
      <c r="C22935" t="s">
        <v>89</v>
      </c>
      <c r="D22935" t="s">
        <v>15966</v>
      </c>
      <c r="E22935" t="s">
        <v>1093</v>
      </c>
      <c r="F22935" t="s">
        <v>89</v>
      </c>
      <c r="G22935" t="s">
        <v>89</v>
      </c>
      <c r="H22935" t="s">
        <v>93</v>
      </c>
    </row>
    <row r="22936" spans="1:8" x14ac:dyDescent="0.25">
      <c r="A22936" t="s">
        <v>613</v>
      </c>
      <c r="B22936" t="s">
        <v>15956</v>
      </c>
      <c r="C22936" t="s">
        <v>89</v>
      </c>
      <c r="D22936" t="s">
        <v>15957</v>
      </c>
      <c r="E22936" t="s">
        <v>1093</v>
      </c>
      <c r="F22936" t="s">
        <v>89</v>
      </c>
      <c r="G22936" t="s">
        <v>89</v>
      </c>
      <c r="H22936" t="s">
        <v>93</v>
      </c>
    </row>
    <row r="22937" spans="1:8" x14ac:dyDescent="0.25">
      <c r="A22937" t="s">
        <v>613</v>
      </c>
      <c r="B22937" t="s">
        <v>1122</v>
      </c>
      <c r="C22937" t="s">
        <v>89</v>
      </c>
      <c r="D22937" t="s">
        <v>89</v>
      </c>
      <c r="E22937" t="s">
        <v>1218</v>
      </c>
      <c r="F22937" t="s">
        <v>89</v>
      </c>
      <c r="G22937" t="s">
        <v>89</v>
      </c>
      <c r="H22937" t="s">
        <v>93</v>
      </c>
    </row>
    <row r="22938" spans="1:8" x14ac:dyDescent="0.25">
      <c r="A22938" t="s">
        <v>613</v>
      </c>
      <c r="B22938" t="s">
        <v>1124</v>
      </c>
      <c r="C22938" t="s">
        <v>89</v>
      </c>
      <c r="D22938" t="s">
        <v>89</v>
      </c>
      <c r="E22938" t="s">
        <v>1218</v>
      </c>
      <c r="F22938" t="s">
        <v>89</v>
      </c>
      <c r="G22938" t="s">
        <v>89</v>
      </c>
      <c r="H22938" t="s">
        <v>93</v>
      </c>
    </row>
    <row r="22939" spans="1:8" x14ac:dyDescent="0.25">
      <c r="A22939" t="s">
        <v>613</v>
      </c>
      <c r="B22939" t="s">
        <v>1125</v>
      </c>
      <c r="C22939" t="s">
        <v>89</v>
      </c>
      <c r="D22939" t="s">
        <v>89</v>
      </c>
      <c r="E22939" t="s">
        <v>1218</v>
      </c>
      <c r="F22939" t="s">
        <v>89</v>
      </c>
      <c r="G22939" t="s">
        <v>89</v>
      </c>
      <c r="H22939" t="s">
        <v>93</v>
      </c>
    </row>
    <row r="22940" spans="1:8" x14ac:dyDescent="0.25">
      <c r="A22940" t="s">
        <v>613</v>
      </c>
      <c r="B22940" t="s">
        <v>1198</v>
      </c>
      <c r="C22940" t="s">
        <v>89</v>
      </c>
      <c r="D22940" t="s">
        <v>89</v>
      </c>
      <c r="E22940" t="s">
        <v>1218</v>
      </c>
      <c r="F22940" t="s">
        <v>89</v>
      </c>
      <c r="G22940" t="s">
        <v>89</v>
      </c>
      <c r="H22940" t="s">
        <v>93</v>
      </c>
    </row>
    <row r="22941" spans="1:8" x14ac:dyDescent="0.25">
      <c r="A22941" t="s">
        <v>613</v>
      </c>
      <c r="B22941" t="s">
        <v>1200</v>
      </c>
      <c r="C22941" t="s">
        <v>89</v>
      </c>
      <c r="D22941" t="s">
        <v>89</v>
      </c>
      <c r="E22941" t="s">
        <v>1131</v>
      </c>
      <c r="F22941" t="s">
        <v>89</v>
      </c>
      <c r="G22941" t="s">
        <v>89</v>
      </c>
      <c r="H22941" t="s">
        <v>93</v>
      </c>
    </row>
    <row r="22942" spans="1:8" x14ac:dyDescent="0.25">
      <c r="A22942" t="s">
        <v>613</v>
      </c>
      <c r="B22942" t="s">
        <v>1132</v>
      </c>
      <c r="C22942" t="s">
        <v>89</v>
      </c>
      <c r="D22942" t="s">
        <v>89</v>
      </c>
      <c r="E22942" t="s">
        <v>1133</v>
      </c>
      <c r="F22942" t="s">
        <v>89</v>
      </c>
      <c r="G22942" t="s">
        <v>89</v>
      </c>
      <c r="H22942" t="s">
        <v>93</v>
      </c>
    </row>
    <row r="22943" spans="1:8" x14ac:dyDescent="0.25">
      <c r="A22943" t="s">
        <v>613</v>
      </c>
      <c r="B22943" t="s">
        <v>1234</v>
      </c>
      <c r="C22943" t="s">
        <v>89</v>
      </c>
      <c r="D22943" t="s">
        <v>89</v>
      </c>
      <c r="E22943" t="s">
        <v>1135</v>
      </c>
      <c r="F22943" t="s">
        <v>89</v>
      </c>
      <c r="G22943" t="s">
        <v>89</v>
      </c>
      <c r="H22943" t="s">
        <v>93</v>
      </c>
    </row>
    <row r="22944" spans="1:8" x14ac:dyDescent="0.25">
      <c r="A22944" t="s">
        <v>613</v>
      </c>
      <c r="B22944" t="s">
        <v>1138</v>
      </c>
      <c r="C22944" t="s">
        <v>89</v>
      </c>
      <c r="D22944" t="s">
        <v>89</v>
      </c>
      <c r="E22944" t="s">
        <v>1139</v>
      </c>
      <c r="F22944" t="s">
        <v>89</v>
      </c>
      <c r="G22944" t="s">
        <v>89</v>
      </c>
      <c r="H22944" t="s">
        <v>93</v>
      </c>
    </row>
    <row r="22945" spans="1:8" x14ac:dyDescent="0.25">
      <c r="A22945" t="s">
        <v>614</v>
      </c>
      <c r="B22945" t="s">
        <v>2495</v>
      </c>
      <c r="C22945" t="s">
        <v>89</v>
      </c>
      <c r="D22945" t="s">
        <v>15967</v>
      </c>
      <c r="E22945" t="s">
        <v>3411</v>
      </c>
      <c r="F22945" t="s">
        <v>89</v>
      </c>
      <c r="G22945" t="s">
        <v>89</v>
      </c>
      <c r="H22945" t="s">
        <v>93</v>
      </c>
    </row>
    <row r="22946" spans="1:8" x14ac:dyDescent="0.25">
      <c r="A22946" t="s">
        <v>614</v>
      </c>
      <c r="B22946" t="s">
        <v>3402</v>
      </c>
      <c r="C22946" t="s">
        <v>89</v>
      </c>
      <c r="D22946" t="s">
        <v>15968</v>
      </c>
      <c r="E22946" t="s">
        <v>3411</v>
      </c>
      <c r="F22946" t="s">
        <v>89</v>
      </c>
      <c r="G22946" t="s">
        <v>89</v>
      </c>
      <c r="H22946" t="s">
        <v>93</v>
      </c>
    </row>
    <row r="22947" spans="1:8" x14ac:dyDescent="0.25">
      <c r="A22947" t="s">
        <v>614</v>
      </c>
      <c r="B22947" t="s">
        <v>2140</v>
      </c>
      <c r="C22947" t="s">
        <v>89</v>
      </c>
      <c r="D22947" t="s">
        <v>15969</v>
      </c>
      <c r="E22947" t="s">
        <v>3411</v>
      </c>
      <c r="F22947" t="s">
        <v>89</v>
      </c>
      <c r="G22947" t="s">
        <v>89</v>
      </c>
      <c r="H22947" t="s">
        <v>93</v>
      </c>
    </row>
    <row r="22948" spans="1:8" x14ac:dyDescent="0.25">
      <c r="A22948" t="s">
        <v>614</v>
      </c>
      <c r="B22948" t="s">
        <v>15970</v>
      </c>
      <c r="C22948" t="s">
        <v>89</v>
      </c>
      <c r="D22948" t="s">
        <v>15971</v>
      </c>
      <c r="E22948" t="s">
        <v>3411</v>
      </c>
      <c r="F22948" t="s">
        <v>89</v>
      </c>
      <c r="G22948" t="s">
        <v>89</v>
      </c>
      <c r="H22948" t="s">
        <v>93</v>
      </c>
    </row>
    <row r="22949" spans="1:8" x14ac:dyDescent="0.25">
      <c r="A22949" t="s">
        <v>614</v>
      </c>
      <c r="B22949" t="s">
        <v>5786</v>
      </c>
      <c r="C22949" t="s">
        <v>89</v>
      </c>
      <c r="D22949" t="s">
        <v>15972</v>
      </c>
      <c r="E22949" t="s">
        <v>1105</v>
      </c>
      <c r="F22949" t="s">
        <v>89</v>
      </c>
      <c r="G22949" t="s">
        <v>89</v>
      </c>
      <c r="H22949" t="s">
        <v>93</v>
      </c>
    </row>
    <row r="22950" spans="1:8" x14ac:dyDescent="0.25">
      <c r="A22950" t="s">
        <v>614</v>
      </c>
      <c r="B22950" t="s">
        <v>2627</v>
      </c>
      <c r="C22950" t="s">
        <v>89</v>
      </c>
      <c r="D22950" t="s">
        <v>15973</v>
      </c>
      <c r="E22950" t="s">
        <v>1278</v>
      </c>
      <c r="F22950" t="s">
        <v>89</v>
      </c>
      <c r="G22950" t="s">
        <v>89</v>
      </c>
      <c r="H22950" t="s">
        <v>93</v>
      </c>
    </row>
    <row r="22951" spans="1:8" x14ac:dyDescent="0.25">
      <c r="A22951" t="s">
        <v>614</v>
      </c>
      <c r="B22951" t="s">
        <v>3503</v>
      </c>
      <c r="C22951" t="s">
        <v>89</v>
      </c>
      <c r="D22951" t="s">
        <v>89</v>
      </c>
      <c r="E22951" t="s">
        <v>1278</v>
      </c>
      <c r="F22951" t="s">
        <v>89</v>
      </c>
      <c r="G22951" t="s">
        <v>89</v>
      </c>
      <c r="H22951" t="s">
        <v>93</v>
      </c>
    </row>
    <row r="22952" spans="1:8" x14ac:dyDescent="0.25">
      <c r="A22952" t="s">
        <v>614</v>
      </c>
      <c r="B22952" t="s">
        <v>5784</v>
      </c>
      <c r="C22952" t="s">
        <v>89</v>
      </c>
      <c r="D22952" t="s">
        <v>89</v>
      </c>
      <c r="E22952" t="s">
        <v>1278</v>
      </c>
      <c r="F22952" t="s">
        <v>89</v>
      </c>
      <c r="G22952" t="s">
        <v>89</v>
      </c>
      <c r="H22952" t="s">
        <v>93</v>
      </c>
    </row>
    <row r="22953" spans="1:8" x14ac:dyDescent="0.25">
      <c r="A22953" t="s">
        <v>614</v>
      </c>
      <c r="B22953" t="s">
        <v>12446</v>
      </c>
      <c r="C22953" t="s">
        <v>89</v>
      </c>
      <c r="D22953" t="s">
        <v>89</v>
      </c>
      <c r="E22953" t="s">
        <v>1278</v>
      </c>
      <c r="F22953" t="s">
        <v>89</v>
      </c>
      <c r="G22953" t="s">
        <v>89</v>
      </c>
      <c r="H22953" t="s">
        <v>93</v>
      </c>
    </row>
    <row r="22954" spans="1:8" x14ac:dyDescent="0.25">
      <c r="A22954" t="s">
        <v>614</v>
      </c>
      <c r="B22954" t="s">
        <v>7532</v>
      </c>
      <c r="C22954" t="s">
        <v>89</v>
      </c>
      <c r="D22954" t="s">
        <v>15974</v>
      </c>
      <c r="E22954" t="s">
        <v>1113</v>
      </c>
      <c r="F22954" t="s">
        <v>89</v>
      </c>
      <c r="G22954" t="s">
        <v>89</v>
      </c>
      <c r="H22954" t="s">
        <v>93</v>
      </c>
    </row>
    <row r="22955" spans="1:8" x14ac:dyDescent="0.25">
      <c r="A22955" t="s">
        <v>614</v>
      </c>
      <c r="B22955" t="s">
        <v>7535</v>
      </c>
      <c r="C22955" t="s">
        <v>89</v>
      </c>
      <c r="D22955" t="s">
        <v>15975</v>
      </c>
      <c r="E22955" t="s">
        <v>1115</v>
      </c>
      <c r="F22955" t="s">
        <v>89</v>
      </c>
      <c r="G22955" t="s">
        <v>89</v>
      </c>
      <c r="H22955" t="s">
        <v>93</v>
      </c>
    </row>
    <row r="22956" spans="1:8" x14ac:dyDescent="0.25">
      <c r="A22956" t="s">
        <v>614</v>
      </c>
      <c r="B22956" t="s">
        <v>15976</v>
      </c>
      <c r="C22956" t="s">
        <v>89</v>
      </c>
      <c r="D22956" t="s">
        <v>15977</v>
      </c>
      <c r="E22956" t="s">
        <v>1115</v>
      </c>
      <c r="F22956" t="s">
        <v>89</v>
      </c>
      <c r="G22956" t="s">
        <v>89</v>
      </c>
      <c r="H22956" t="s">
        <v>93</v>
      </c>
    </row>
    <row r="22957" spans="1:8" x14ac:dyDescent="0.25">
      <c r="A22957" t="s">
        <v>614</v>
      </c>
      <c r="B22957" t="s">
        <v>15978</v>
      </c>
      <c r="C22957" t="s">
        <v>89</v>
      </c>
      <c r="D22957" t="s">
        <v>15979</v>
      </c>
      <c r="E22957" t="s">
        <v>1115</v>
      </c>
      <c r="F22957" t="s">
        <v>89</v>
      </c>
      <c r="G22957" t="s">
        <v>89</v>
      </c>
      <c r="H22957" t="s">
        <v>93</v>
      </c>
    </row>
    <row r="22958" spans="1:8" x14ac:dyDescent="0.25">
      <c r="A22958" t="s">
        <v>614</v>
      </c>
      <c r="B22958" t="s">
        <v>1122</v>
      </c>
      <c r="C22958" t="s">
        <v>89</v>
      </c>
      <c r="D22958" t="s">
        <v>89</v>
      </c>
      <c r="E22958" t="s">
        <v>1335</v>
      </c>
      <c r="F22958" t="s">
        <v>89</v>
      </c>
      <c r="G22958" t="s">
        <v>89</v>
      </c>
      <c r="H22958" t="s">
        <v>93</v>
      </c>
    </row>
    <row r="22959" spans="1:8" x14ac:dyDescent="0.25">
      <c r="A22959" t="s">
        <v>614</v>
      </c>
      <c r="B22959" t="s">
        <v>1332</v>
      </c>
      <c r="C22959" t="s">
        <v>89</v>
      </c>
      <c r="D22959" t="s">
        <v>89</v>
      </c>
      <c r="E22959" t="s">
        <v>1335</v>
      </c>
      <c r="F22959" t="s">
        <v>89</v>
      </c>
      <c r="G22959" t="s">
        <v>89</v>
      </c>
      <c r="H22959" t="s">
        <v>93</v>
      </c>
    </row>
    <row r="22960" spans="1:8" x14ac:dyDescent="0.25">
      <c r="A22960" t="s">
        <v>614</v>
      </c>
      <c r="B22960" t="s">
        <v>1124</v>
      </c>
      <c r="C22960" t="s">
        <v>89</v>
      </c>
      <c r="D22960" t="s">
        <v>89</v>
      </c>
      <c r="E22960" t="s">
        <v>1335</v>
      </c>
      <c r="F22960" t="s">
        <v>89</v>
      </c>
      <c r="G22960" t="s">
        <v>89</v>
      </c>
      <c r="H22960" t="s">
        <v>93</v>
      </c>
    </row>
    <row r="22961" spans="1:8" x14ac:dyDescent="0.25">
      <c r="A22961" t="s">
        <v>614</v>
      </c>
      <c r="B22961" t="s">
        <v>1125</v>
      </c>
      <c r="C22961" t="s">
        <v>89</v>
      </c>
      <c r="D22961" t="s">
        <v>89</v>
      </c>
      <c r="E22961" t="s">
        <v>1335</v>
      </c>
      <c r="F22961" t="s">
        <v>89</v>
      </c>
      <c r="G22961" t="s">
        <v>89</v>
      </c>
      <c r="H22961" t="s">
        <v>93</v>
      </c>
    </row>
    <row r="22962" spans="1:8" x14ac:dyDescent="0.25">
      <c r="A22962" t="s">
        <v>614</v>
      </c>
      <c r="B22962" t="s">
        <v>1126</v>
      </c>
      <c r="C22962" t="s">
        <v>89</v>
      </c>
      <c r="D22962" t="s">
        <v>89</v>
      </c>
      <c r="E22962" t="s">
        <v>1335</v>
      </c>
      <c r="F22962" t="s">
        <v>89</v>
      </c>
      <c r="G22962" t="s">
        <v>89</v>
      </c>
      <c r="H22962" t="s">
        <v>93</v>
      </c>
    </row>
    <row r="22963" spans="1:8" x14ac:dyDescent="0.25">
      <c r="A22963" t="s">
        <v>614</v>
      </c>
      <c r="B22963" t="s">
        <v>1127</v>
      </c>
      <c r="C22963" t="s">
        <v>89</v>
      </c>
      <c r="D22963" t="s">
        <v>89</v>
      </c>
      <c r="E22963" t="s">
        <v>1335</v>
      </c>
      <c r="F22963" t="s">
        <v>89</v>
      </c>
      <c r="G22963" t="s">
        <v>89</v>
      </c>
      <c r="H22963" t="s">
        <v>93</v>
      </c>
    </row>
    <row r="22964" spans="1:8" x14ac:dyDescent="0.25">
      <c r="A22964" t="s">
        <v>614</v>
      </c>
      <c r="B22964" t="s">
        <v>1201</v>
      </c>
      <c r="C22964" t="s">
        <v>89</v>
      </c>
      <c r="D22964" t="s">
        <v>89</v>
      </c>
      <c r="E22964" t="s">
        <v>1129</v>
      </c>
      <c r="F22964" t="s">
        <v>89</v>
      </c>
      <c r="G22964" t="s">
        <v>89</v>
      </c>
      <c r="H22964" t="s">
        <v>93</v>
      </c>
    </row>
    <row r="22965" spans="1:8" x14ac:dyDescent="0.25">
      <c r="A22965" t="s">
        <v>614</v>
      </c>
      <c r="B22965" t="s">
        <v>1128</v>
      </c>
      <c r="C22965" t="s">
        <v>89</v>
      </c>
      <c r="D22965" t="s">
        <v>89</v>
      </c>
      <c r="E22965" t="s">
        <v>1129</v>
      </c>
      <c r="F22965" t="s">
        <v>89</v>
      </c>
      <c r="G22965" t="s">
        <v>89</v>
      </c>
      <c r="H22965" t="s">
        <v>93</v>
      </c>
    </row>
    <row r="22966" spans="1:8" x14ac:dyDescent="0.25">
      <c r="A22966" t="s">
        <v>614</v>
      </c>
      <c r="B22966" t="s">
        <v>1130</v>
      </c>
      <c r="C22966" t="s">
        <v>89</v>
      </c>
      <c r="D22966" t="s">
        <v>89</v>
      </c>
      <c r="E22966" t="s">
        <v>1131</v>
      </c>
      <c r="F22966" t="s">
        <v>89</v>
      </c>
      <c r="G22966" t="s">
        <v>89</v>
      </c>
      <c r="H22966" t="s">
        <v>93</v>
      </c>
    </row>
    <row r="22967" spans="1:8" x14ac:dyDescent="0.25">
      <c r="A22967" t="s">
        <v>614</v>
      </c>
      <c r="B22967" t="s">
        <v>1132</v>
      </c>
      <c r="C22967" t="s">
        <v>89</v>
      </c>
      <c r="D22967" t="s">
        <v>89</v>
      </c>
      <c r="E22967" t="s">
        <v>1133</v>
      </c>
      <c r="F22967" t="s">
        <v>89</v>
      </c>
      <c r="G22967" t="s">
        <v>89</v>
      </c>
      <c r="H22967" t="s">
        <v>93</v>
      </c>
    </row>
    <row r="22968" spans="1:8" x14ac:dyDescent="0.25">
      <c r="A22968" t="s">
        <v>614</v>
      </c>
      <c r="B22968" t="s">
        <v>1138</v>
      </c>
      <c r="C22968" t="s">
        <v>89</v>
      </c>
      <c r="D22968" t="s">
        <v>89</v>
      </c>
      <c r="E22968" t="s">
        <v>1139</v>
      </c>
      <c r="F22968" t="s">
        <v>89</v>
      </c>
      <c r="G22968" t="s">
        <v>89</v>
      </c>
      <c r="H22968" t="s">
        <v>93</v>
      </c>
    </row>
    <row r="22969" spans="1:8" x14ac:dyDescent="0.25">
      <c r="A22969" t="s">
        <v>615</v>
      </c>
      <c r="B22969" t="s">
        <v>1140</v>
      </c>
      <c r="C22969" t="s">
        <v>89</v>
      </c>
      <c r="D22969" t="s">
        <v>15980</v>
      </c>
      <c r="E22969" t="s">
        <v>1119</v>
      </c>
      <c r="F22969" t="s">
        <v>89</v>
      </c>
      <c r="G22969" t="s">
        <v>89</v>
      </c>
      <c r="H22969" t="s">
        <v>93</v>
      </c>
    </row>
    <row r="22970" spans="1:8" x14ac:dyDescent="0.25">
      <c r="A22970" t="s">
        <v>615</v>
      </c>
      <c r="B22970" t="s">
        <v>15981</v>
      </c>
      <c r="C22970" t="s">
        <v>89</v>
      </c>
      <c r="D22970" t="s">
        <v>89</v>
      </c>
      <c r="E22970" t="s">
        <v>1760</v>
      </c>
      <c r="F22970" t="s">
        <v>89</v>
      </c>
      <c r="G22970" t="s">
        <v>89</v>
      </c>
      <c r="H22970" t="s">
        <v>93</v>
      </c>
    </row>
    <row r="22971" spans="1:8" x14ac:dyDescent="0.25">
      <c r="A22971" t="s">
        <v>615</v>
      </c>
      <c r="B22971" t="s">
        <v>1392</v>
      </c>
      <c r="C22971" t="s">
        <v>89</v>
      </c>
      <c r="D22971" t="s">
        <v>89</v>
      </c>
      <c r="E22971" t="s">
        <v>1135</v>
      </c>
      <c r="F22971" t="s">
        <v>89</v>
      </c>
      <c r="G22971" t="s">
        <v>89</v>
      </c>
      <c r="H22971" t="s">
        <v>93</v>
      </c>
    </row>
    <row r="22972" spans="1:8" x14ac:dyDescent="0.25">
      <c r="A22972" t="s">
        <v>615</v>
      </c>
      <c r="B22972" t="s">
        <v>1151</v>
      </c>
      <c r="C22972" t="s">
        <v>89</v>
      </c>
      <c r="D22972" t="s">
        <v>15982</v>
      </c>
      <c r="E22972" t="s">
        <v>1093</v>
      </c>
      <c r="F22972" t="s">
        <v>89</v>
      </c>
      <c r="G22972" t="s">
        <v>89</v>
      </c>
      <c r="H22972" t="s">
        <v>93</v>
      </c>
    </row>
    <row r="22973" spans="1:8" x14ac:dyDescent="0.25">
      <c r="A22973" t="s">
        <v>615</v>
      </c>
      <c r="B22973" t="s">
        <v>2122</v>
      </c>
      <c r="C22973" t="s">
        <v>89</v>
      </c>
      <c r="D22973" t="s">
        <v>2714</v>
      </c>
      <c r="E22973" t="s">
        <v>6836</v>
      </c>
      <c r="F22973" t="s">
        <v>89</v>
      </c>
      <c r="G22973" t="s">
        <v>89</v>
      </c>
      <c r="H22973" t="s">
        <v>93</v>
      </c>
    </row>
    <row r="22974" spans="1:8" x14ac:dyDescent="0.25">
      <c r="A22974" t="s">
        <v>615</v>
      </c>
      <c r="B22974" t="s">
        <v>2122</v>
      </c>
      <c r="C22974" t="s">
        <v>89</v>
      </c>
      <c r="D22974" t="s">
        <v>2714</v>
      </c>
      <c r="E22974" t="s">
        <v>6836</v>
      </c>
      <c r="F22974" t="s">
        <v>89</v>
      </c>
      <c r="G22974" t="s">
        <v>89</v>
      </c>
      <c r="H22974" t="s">
        <v>93</v>
      </c>
    </row>
    <row r="22975" spans="1:8" x14ac:dyDescent="0.25">
      <c r="A22975" t="s">
        <v>615</v>
      </c>
      <c r="B22975" t="s">
        <v>1151</v>
      </c>
      <c r="C22975" t="s">
        <v>89</v>
      </c>
      <c r="D22975" t="s">
        <v>15982</v>
      </c>
      <c r="E22975" t="s">
        <v>1093</v>
      </c>
      <c r="F22975" t="s">
        <v>89</v>
      </c>
      <c r="G22975" t="s">
        <v>89</v>
      </c>
      <c r="H22975" t="s">
        <v>93</v>
      </c>
    </row>
    <row r="22976" spans="1:8" x14ac:dyDescent="0.25">
      <c r="A22976" t="s">
        <v>615</v>
      </c>
      <c r="B22976" t="s">
        <v>1140</v>
      </c>
      <c r="C22976" t="s">
        <v>89</v>
      </c>
      <c r="D22976" t="s">
        <v>15980</v>
      </c>
      <c r="E22976" t="s">
        <v>1119</v>
      </c>
      <c r="F22976" t="s">
        <v>89</v>
      </c>
      <c r="G22976" t="s">
        <v>89</v>
      </c>
      <c r="H22976" t="s">
        <v>93</v>
      </c>
    </row>
    <row r="22977" spans="1:8" x14ac:dyDescent="0.25">
      <c r="A22977" t="s">
        <v>615</v>
      </c>
      <c r="B22977" t="s">
        <v>15981</v>
      </c>
      <c r="C22977" t="s">
        <v>89</v>
      </c>
      <c r="D22977" t="s">
        <v>89</v>
      </c>
      <c r="E22977" t="s">
        <v>1760</v>
      </c>
      <c r="F22977" t="s">
        <v>89</v>
      </c>
      <c r="G22977" t="s">
        <v>89</v>
      </c>
      <c r="H22977" t="s">
        <v>93</v>
      </c>
    </row>
    <row r="22978" spans="1:8" x14ac:dyDescent="0.25">
      <c r="A22978" t="s">
        <v>615</v>
      </c>
      <c r="B22978" t="s">
        <v>15983</v>
      </c>
      <c r="C22978" t="s">
        <v>89</v>
      </c>
      <c r="D22978" t="s">
        <v>15984</v>
      </c>
      <c r="E22978" t="s">
        <v>1105</v>
      </c>
      <c r="F22978" t="s">
        <v>89</v>
      </c>
      <c r="G22978" t="s">
        <v>89</v>
      </c>
      <c r="H22978" t="s">
        <v>93</v>
      </c>
    </row>
    <row r="22979" spans="1:8" x14ac:dyDescent="0.25">
      <c r="A22979" t="s">
        <v>615</v>
      </c>
      <c r="B22979" t="s">
        <v>15985</v>
      </c>
      <c r="C22979" t="s">
        <v>89</v>
      </c>
      <c r="D22979" t="s">
        <v>15984</v>
      </c>
      <c r="E22979" t="s">
        <v>1105</v>
      </c>
      <c r="F22979" t="s">
        <v>89</v>
      </c>
      <c r="G22979" t="s">
        <v>89</v>
      </c>
      <c r="H22979" t="s">
        <v>93</v>
      </c>
    </row>
    <row r="22980" spans="1:8" x14ac:dyDescent="0.25">
      <c r="A22980" t="s">
        <v>615</v>
      </c>
      <c r="B22980" t="s">
        <v>15986</v>
      </c>
      <c r="C22980" t="s">
        <v>89</v>
      </c>
      <c r="D22980" t="s">
        <v>15984</v>
      </c>
      <c r="E22980" t="s">
        <v>1278</v>
      </c>
      <c r="F22980" t="s">
        <v>89</v>
      </c>
      <c r="G22980" t="s">
        <v>89</v>
      </c>
      <c r="H22980" t="s">
        <v>93</v>
      </c>
    </row>
    <row r="22981" spans="1:8" x14ac:dyDescent="0.25">
      <c r="A22981" t="s">
        <v>615</v>
      </c>
      <c r="B22981" t="s">
        <v>13527</v>
      </c>
      <c r="C22981" t="s">
        <v>89</v>
      </c>
      <c r="D22981" t="s">
        <v>89</v>
      </c>
      <c r="E22981" t="s">
        <v>1093</v>
      </c>
      <c r="F22981" t="s">
        <v>89</v>
      </c>
      <c r="G22981" t="s">
        <v>89</v>
      </c>
      <c r="H22981" t="s">
        <v>93</v>
      </c>
    </row>
    <row r="22982" spans="1:8" x14ac:dyDescent="0.25">
      <c r="A22982" t="s">
        <v>615</v>
      </c>
      <c r="B22982" t="s">
        <v>15987</v>
      </c>
      <c r="C22982" t="s">
        <v>89</v>
      </c>
      <c r="D22982" t="s">
        <v>89</v>
      </c>
      <c r="E22982" t="s">
        <v>1427</v>
      </c>
      <c r="F22982" t="s">
        <v>89</v>
      </c>
      <c r="G22982" t="s">
        <v>89</v>
      </c>
      <c r="H22982" t="s">
        <v>93</v>
      </c>
    </row>
    <row r="22983" spans="1:8" x14ac:dyDescent="0.25">
      <c r="A22983" t="s">
        <v>615</v>
      </c>
      <c r="B22983" t="s">
        <v>15988</v>
      </c>
      <c r="C22983" t="s">
        <v>89</v>
      </c>
      <c r="D22983" t="s">
        <v>89</v>
      </c>
      <c r="E22983" t="s">
        <v>1427</v>
      </c>
      <c r="F22983" t="s">
        <v>89</v>
      </c>
      <c r="G22983" t="s">
        <v>89</v>
      </c>
      <c r="H22983" t="s">
        <v>93</v>
      </c>
    </row>
    <row r="22984" spans="1:8" x14ac:dyDescent="0.25">
      <c r="A22984" t="s">
        <v>615</v>
      </c>
      <c r="B22984" t="s">
        <v>15989</v>
      </c>
      <c r="C22984" t="s">
        <v>89</v>
      </c>
      <c r="D22984" t="s">
        <v>89</v>
      </c>
      <c r="E22984" t="s">
        <v>1427</v>
      </c>
      <c r="F22984" t="s">
        <v>89</v>
      </c>
      <c r="G22984" t="s">
        <v>89</v>
      </c>
      <c r="H22984" t="s">
        <v>93</v>
      </c>
    </row>
    <row r="22985" spans="1:8" x14ac:dyDescent="0.25">
      <c r="A22985" t="s">
        <v>615</v>
      </c>
      <c r="B22985" t="s">
        <v>4896</v>
      </c>
      <c r="C22985" t="s">
        <v>89</v>
      </c>
      <c r="D22985" t="s">
        <v>89</v>
      </c>
      <c r="E22985" t="s">
        <v>1427</v>
      </c>
      <c r="F22985" t="s">
        <v>89</v>
      </c>
      <c r="G22985" t="s">
        <v>89</v>
      </c>
      <c r="H22985" t="s">
        <v>93</v>
      </c>
    </row>
    <row r="22986" spans="1:8" x14ac:dyDescent="0.25">
      <c r="A22986" t="s">
        <v>615</v>
      </c>
      <c r="B22986" t="s">
        <v>2139</v>
      </c>
      <c r="C22986" t="s">
        <v>89</v>
      </c>
      <c r="D22986" t="s">
        <v>89</v>
      </c>
      <c r="E22986" t="s">
        <v>1427</v>
      </c>
      <c r="F22986" t="s">
        <v>89</v>
      </c>
      <c r="G22986" t="s">
        <v>89</v>
      </c>
      <c r="H22986" t="s">
        <v>93</v>
      </c>
    </row>
    <row r="22987" spans="1:8" x14ac:dyDescent="0.25">
      <c r="A22987" t="s">
        <v>615</v>
      </c>
      <c r="B22987" t="s">
        <v>2253</v>
      </c>
      <c r="C22987" t="s">
        <v>89</v>
      </c>
      <c r="D22987" t="s">
        <v>89</v>
      </c>
      <c r="E22987" t="s">
        <v>1427</v>
      </c>
      <c r="F22987" t="s">
        <v>89</v>
      </c>
      <c r="G22987" t="s">
        <v>89</v>
      </c>
      <c r="H22987" t="s">
        <v>93</v>
      </c>
    </row>
    <row r="22988" spans="1:8" x14ac:dyDescent="0.25">
      <c r="A22988" t="s">
        <v>615</v>
      </c>
      <c r="B22988" t="s">
        <v>2260</v>
      </c>
      <c r="C22988" t="s">
        <v>89</v>
      </c>
      <c r="D22988" t="s">
        <v>5445</v>
      </c>
      <c r="E22988" t="s">
        <v>1119</v>
      </c>
      <c r="F22988" t="s">
        <v>89</v>
      </c>
      <c r="G22988" t="s">
        <v>89</v>
      </c>
      <c r="H22988" t="s">
        <v>93</v>
      </c>
    </row>
    <row r="22989" spans="1:8" x14ac:dyDescent="0.25">
      <c r="A22989" t="s">
        <v>615</v>
      </c>
      <c r="B22989" t="s">
        <v>1649</v>
      </c>
      <c r="C22989" t="s">
        <v>89</v>
      </c>
      <c r="D22989" t="s">
        <v>15990</v>
      </c>
      <c r="E22989" t="s">
        <v>1427</v>
      </c>
      <c r="F22989" t="s">
        <v>89</v>
      </c>
      <c r="G22989" t="s">
        <v>89</v>
      </c>
      <c r="H22989" t="s">
        <v>93</v>
      </c>
    </row>
    <row r="22990" spans="1:8" x14ac:dyDescent="0.25">
      <c r="A22990" t="s">
        <v>615</v>
      </c>
      <c r="B22990" t="s">
        <v>1645</v>
      </c>
      <c r="C22990" t="s">
        <v>89</v>
      </c>
      <c r="D22990" t="s">
        <v>15991</v>
      </c>
      <c r="E22990" t="s">
        <v>1427</v>
      </c>
      <c r="F22990" t="s">
        <v>89</v>
      </c>
      <c r="G22990" t="s">
        <v>89</v>
      </c>
      <c r="H22990" t="s">
        <v>93</v>
      </c>
    </row>
    <row r="22991" spans="1:8" x14ac:dyDescent="0.25">
      <c r="A22991" t="s">
        <v>615</v>
      </c>
      <c r="B22991" t="s">
        <v>15992</v>
      </c>
      <c r="C22991" t="s">
        <v>89</v>
      </c>
      <c r="D22991" t="s">
        <v>15993</v>
      </c>
      <c r="E22991" t="s">
        <v>1427</v>
      </c>
      <c r="F22991" t="s">
        <v>89</v>
      </c>
      <c r="G22991" t="s">
        <v>89</v>
      </c>
      <c r="H22991" t="s">
        <v>93</v>
      </c>
    </row>
    <row r="22992" spans="1:8" x14ac:dyDescent="0.25">
      <c r="A22992" t="s">
        <v>615</v>
      </c>
      <c r="B22992" t="s">
        <v>15994</v>
      </c>
      <c r="C22992" t="s">
        <v>89</v>
      </c>
      <c r="D22992" t="s">
        <v>89</v>
      </c>
      <c r="E22992" t="s">
        <v>1119</v>
      </c>
      <c r="F22992" t="s">
        <v>89</v>
      </c>
      <c r="G22992" t="s">
        <v>89</v>
      </c>
      <c r="H22992" t="s">
        <v>93</v>
      </c>
    </row>
    <row r="22993" spans="1:8" x14ac:dyDescent="0.25">
      <c r="A22993" t="s">
        <v>615</v>
      </c>
      <c r="B22993" t="s">
        <v>2147</v>
      </c>
      <c r="C22993" t="s">
        <v>89</v>
      </c>
      <c r="D22993" t="s">
        <v>89</v>
      </c>
      <c r="E22993" t="s">
        <v>1119</v>
      </c>
      <c r="F22993" t="s">
        <v>89</v>
      </c>
      <c r="G22993" t="s">
        <v>89</v>
      </c>
      <c r="H22993" t="s">
        <v>93</v>
      </c>
    </row>
    <row r="22994" spans="1:8" x14ac:dyDescent="0.25">
      <c r="A22994" t="s">
        <v>615</v>
      </c>
      <c r="B22994" t="s">
        <v>3141</v>
      </c>
      <c r="C22994" t="s">
        <v>89</v>
      </c>
      <c r="D22994" t="s">
        <v>89</v>
      </c>
      <c r="E22994" t="s">
        <v>1135</v>
      </c>
      <c r="F22994" t="s">
        <v>89</v>
      </c>
      <c r="G22994" t="s">
        <v>89</v>
      </c>
      <c r="H22994" t="s">
        <v>93</v>
      </c>
    </row>
    <row r="22995" spans="1:8" x14ac:dyDescent="0.25">
      <c r="A22995" t="s">
        <v>615</v>
      </c>
      <c r="B22995" t="s">
        <v>1392</v>
      </c>
      <c r="C22995" t="s">
        <v>89</v>
      </c>
      <c r="D22995" t="s">
        <v>89</v>
      </c>
      <c r="E22995" t="s">
        <v>1135</v>
      </c>
      <c r="F22995" t="s">
        <v>89</v>
      </c>
      <c r="G22995" t="s">
        <v>89</v>
      </c>
      <c r="H22995" t="s">
        <v>93</v>
      </c>
    </row>
    <row r="22996" spans="1:8" x14ac:dyDescent="0.25">
      <c r="A22996" t="s">
        <v>615</v>
      </c>
      <c r="B22996" t="s">
        <v>15995</v>
      </c>
      <c r="C22996" t="s">
        <v>89</v>
      </c>
      <c r="D22996" t="s">
        <v>15996</v>
      </c>
      <c r="E22996" t="s">
        <v>1847</v>
      </c>
      <c r="F22996" t="s">
        <v>89</v>
      </c>
      <c r="G22996" t="s">
        <v>89</v>
      </c>
      <c r="H22996" t="s">
        <v>93</v>
      </c>
    </row>
    <row r="22997" spans="1:8" x14ac:dyDescent="0.25">
      <c r="A22997" t="s">
        <v>615</v>
      </c>
      <c r="B22997" t="s">
        <v>15997</v>
      </c>
      <c r="C22997" t="s">
        <v>89</v>
      </c>
      <c r="D22997" t="s">
        <v>15996</v>
      </c>
      <c r="E22997" t="s">
        <v>2012</v>
      </c>
      <c r="F22997" t="s">
        <v>89</v>
      </c>
      <c r="G22997" t="s">
        <v>89</v>
      </c>
      <c r="H22997" t="s">
        <v>93</v>
      </c>
    </row>
    <row r="22998" spans="1:8" x14ac:dyDescent="0.25">
      <c r="A22998" t="s">
        <v>615</v>
      </c>
      <c r="B22998" t="s">
        <v>15998</v>
      </c>
      <c r="C22998" t="s">
        <v>89</v>
      </c>
      <c r="D22998" t="s">
        <v>15996</v>
      </c>
      <c r="E22998" t="s">
        <v>2012</v>
      </c>
      <c r="F22998" t="s">
        <v>89</v>
      </c>
      <c r="G22998" t="s">
        <v>89</v>
      </c>
      <c r="H22998" t="s">
        <v>93</v>
      </c>
    </row>
    <row r="22999" spans="1:8" x14ac:dyDescent="0.25">
      <c r="A22999" t="s">
        <v>615</v>
      </c>
      <c r="B22999" t="s">
        <v>7993</v>
      </c>
      <c r="C22999" t="s">
        <v>89</v>
      </c>
      <c r="D22999" t="s">
        <v>15996</v>
      </c>
      <c r="E22999" t="s">
        <v>2012</v>
      </c>
      <c r="F22999" t="s">
        <v>89</v>
      </c>
      <c r="G22999" t="s">
        <v>89</v>
      </c>
      <c r="H22999" t="s">
        <v>93</v>
      </c>
    </row>
    <row r="23000" spans="1:8" x14ac:dyDescent="0.25">
      <c r="A23000" t="s">
        <v>615</v>
      </c>
      <c r="B23000" t="s">
        <v>15999</v>
      </c>
      <c r="C23000" t="s">
        <v>89</v>
      </c>
      <c r="D23000" t="s">
        <v>15996</v>
      </c>
      <c r="E23000" t="s">
        <v>1847</v>
      </c>
      <c r="F23000" t="s">
        <v>89</v>
      </c>
      <c r="G23000" t="s">
        <v>89</v>
      </c>
      <c r="H23000" t="s">
        <v>93</v>
      </c>
    </row>
    <row r="23001" spans="1:8" x14ac:dyDescent="0.25">
      <c r="A23001" t="s">
        <v>615</v>
      </c>
      <c r="B23001" t="s">
        <v>16000</v>
      </c>
      <c r="C23001" t="s">
        <v>89</v>
      </c>
      <c r="D23001" t="s">
        <v>15996</v>
      </c>
      <c r="E23001" t="s">
        <v>2012</v>
      </c>
      <c r="F23001" t="s">
        <v>89</v>
      </c>
      <c r="G23001" t="s">
        <v>89</v>
      </c>
      <c r="H23001" t="s">
        <v>93</v>
      </c>
    </row>
    <row r="23002" spans="1:8" x14ac:dyDescent="0.25">
      <c r="A23002" t="s">
        <v>615</v>
      </c>
      <c r="B23002" t="s">
        <v>16001</v>
      </c>
      <c r="C23002" t="s">
        <v>89</v>
      </c>
      <c r="D23002" t="s">
        <v>15996</v>
      </c>
      <c r="E23002" t="s">
        <v>2012</v>
      </c>
      <c r="F23002" t="s">
        <v>89</v>
      </c>
      <c r="G23002" t="s">
        <v>89</v>
      </c>
      <c r="H23002" t="s">
        <v>93</v>
      </c>
    </row>
    <row r="23003" spans="1:8" x14ac:dyDescent="0.25">
      <c r="A23003" t="s">
        <v>615</v>
      </c>
      <c r="B23003" t="s">
        <v>1122</v>
      </c>
      <c r="C23003" t="s">
        <v>89</v>
      </c>
      <c r="D23003" t="s">
        <v>89</v>
      </c>
      <c r="E23003" t="s">
        <v>1123</v>
      </c>
      <c r="F23003" t="s">
        <v>89</v>
      </c>
      <c r="G23003" t="s">
        <v>89</v>
      </c>
      <c r="H23003" t="s">
        <v>93</v>
      </c>
    </row>
    <row r="23004" spans="1:8" x14ac:dyDescent="0.25">
      <c r="A23004" t="s">
        <v>615</v>
      </c>
      <c r="B23004" t="s">
        <v>1124</v>
      </c>
      <c r="C23004" t="s">
        <v>89</v>
      </c>
      <c r="D23004" t="s">
        <v>89</v>
      </c>
      <c r="E23004" t="s">
        <v>1123</v>
      </c>
      <c r="F23004" t="s">
        <v>89</v>
      </c>
      <c r="G23004" t="s">
        <v>89</v>
      </c>
      <c r="H23004" t="s">
        <v>93</v>
      </c>
    </row>
    <row r="23005" spans="1:8" x14ac:dyDescent="0.25">
      <c r="A23005" t="s">
        <v>615</v>
      </c>
      <c r="B23005" t="s">
        <v>1125</v>
      </c>
      <c r="C23005" t="s">
        <v>89</v>
      </c>
      <c r="D23005" t="s">
        <v>89</v>
      </c>
      <c r="E23005" t="s">
        <v>1123</v>
      </c>
      <c r="F23005" t="s">
        <v>89</v>
      </c>
      <c r="G23005" t="s">
        <v>89</v>
      </c>
      <c r="H23005" t="s">
        <v>93</v>
      </c>
    </row>
    <row r="23006" spans="1:8" x14ac:dyDescent="0.25">
      <c r="A23006" t="s">
        <v>615</v>
      </c>
      <c r="B23006" t="s">
        <v>1198</v>
      </c>
      <c r="C23006" t="s">
        <v>89</v>
      </c>
      <c r="D23006" t="s">
        <v>89</v>
      </c>
      <c r="E23006" t="s">
        <v>1123</v>
      </c>
      <c r="F23006" t="s">
        <v>89</v>
      </c>
      <c r="G23006" t="s">
        <v>89</v>
      </c>
      <c r="H23006" t="s">
        <v>93</v>
      </c>
    </row>
    <row r="23007" spans="1:8" x14ac:dyDescent="0.25">
      <c r="A23007" t="s">
        <v>615</v>
      </c>
      <c r="B23007" t="s">
        <v>1200</v>
      </c>
      <c r="C23007" t="s">
        <v>89</v>
      </c>
      <c r="D23007" t="s">
        <v>89</v>
      </c>
      <c r="E23007" t="s">
        <v>1131</v>
      </c>
      <c r="F23007" t="s">
        <v>89</v>
      </c>
      <c r="G23007" t="s">
        <v>89</v>
      </c>
      <c r="H23007" t="s">
        <v>93</v>
      </c>
    </row>
    <row r="23008" spans="1:8" x14ac:dyDescent="0.25">
      <c r="A23008" t="s">
        <v>615</v>
      </c>
      <c r="B23008" t="s">
        <v>1266</v>
      </c>
      <c r="C23008" t="s">
        <v>89</v>
      </c>
      <c r="D23008" t="s">
        <v>89</v>
      </c>
      <c r="E23008" t="s">
        <v>1129</v>
      </c>
      <c r="F23008" t="s">
        <v>89</v>
      </c>
      <c r="G23008" t="s">
        <v>89</v>
      </c>
      <c r="H23008" t="s">
        <v>93</v>
      </c>
    </row>
    <row r="23009" spans="1:8" x14ac:dyDescent="0.25">
      <c r="A23009" t="s">
        <v>615</v>
      </c>
      <c r="B23009" t="s">
        <v>1128</v>
      </c>
      <c r="C23009" t="s">
        <v>89</v>
      </c>
      <c r="D23009" t="s">
        <v>89</v>
      </c>
      <c r="E23009" t="s">
        <v>1286</v>
      </c>
      <c r="F23009" t="s">
        <v>89</v>
      </c>
      <c r="G23009" t="s">
        <v>89</v>
      </c>
      <c r="H23009" t="s">
        <v>93</v>
      </c>
    </row>
    <row r="23010" spans="1:8" x14ac:dyDescent="0.25">
      <c r="A23010" t="s">
        <v>615</v>
      </c>
      <c r="B23010" t="s">
        <v>1130</v>
      </c>
      <c r="C23010" t="s">
        <v>89</v>
      </c>
      <c r="D23010" t="s">
        <v>89</v>
      </c>
      <c r="E23010" t="s">
        <v>1133</v>
      </c>
      <c r="F23010" t="s">
        <v>89</v>
      </c>
      <c r="G23010" t="s">
        <v>89</v>
      </c>
      <c r="H23010" t="s">
        <v>93</v>
      </c>
    </row>
    <row r="23011" spans="1:8" x14ac:dyDescent="0.25">
      <c r="A23011" t="s">
        <v>615</v>
      </c>
      <c r="B23011" t="s">
        <v>1132</v>
      </c>
      <c r="C23011" t="s">
        <v>89</v>
      </c>
      <c r="D23011" t="s">
        <v>89</v>
      </c>
      <c r="E23011" t="s">
        <v>1133</v>
      </c>
      <c r="F23011" t="s">
        <v>89</v>
      </c>
      <c r="G23011" t="s">
        <v>89</v>
      </c>
      <c r="H23011" t="s">
        <v>93</v>
      </c>
    </row>
    <row r="23012" spans="1:8" x14ac:dyDescent="0.25">
      <c r="A23012" t="s">
        <v>615</v>
      </c>
      <c r="B23012" t="s">
        <v>1268</v>
      </c>
      <c r="C23012" t="s">
        <v>89</v>
      </c>
      <c r="D23012" t="s">
        <v>89</v>
      </c>
      <c r="E23012" t="s">
        <v>1233</v>
      </c>
      <c r="F23012" t="s">
        <v>89</v>
      </c>
      <c r="G23012" t="s">
        <v>89</v>
      </c>
      <c r="H23012" t="s">
        <v>93</v>
      </c>
    </row>
    <row r="23013" spans="1:8" x14ac:dyDescent="0.25">
      <c r="A23013" t="s">
        <v>615</v>
      </c>
      <c r="B23013" t="s">
        <v>1269</v>
      </c>
      <c r="C23013" t="s">
        <v>89</v>
      </c>
      <c r="D23013" t="s">
        <v>89</v>
      </c>
      <c r="E23013" t="s">
        <v>1233</v>
      </c>
      <c r="F23013" t="s">
        <v>89</v>
      </c>
      <c r="G23013" t="s">
        <v>89</v>
      </c>
      <c r="H23013" t="s">
        <v>93</v>
      </c>
    </row>
    <row r="23014" spans="1:8" x14ac:dyDescent="0.25">
      <c r="A23014" t="s">
        <v>615</v>
      </c>
      <c r="B23014" t="s">
        <v>1232</v>
      </c>
      <c r="C23014" t="s">
        <v>89</v>
      </c>
      <c r="D23014" t="s">
        <v>89</v>
      </c>
      <c r="E23014" t="s">
        <v>1233</v>
      </c>
      <c r="F23014" t="s">
        <v>89</v>
      </c>
      <c r="G23014" t="s">
        <v>89</v>
      </c>
      <c r="H23014" t="s">
        <v>93</v>
      </c>
    </row>
    <row r="23015" spans="1:8" x14ac:dyDescent="0.25">
      <c r="A23015" t="s">
        <v>615</v>
      </c>
      <c r="B23015" t="s">
        <v>1138</v>
      </c>
      <c r="C23015" t="s">
        <v>89</v>
      </c>
      <c r="D23015" t="s">
        <v>89</v>
      </c>
      <c r="E23015" t="s">
        <v>1139</v>
      </c>
      <c r="F23015" t="s">
        <v>89</v>
      </c>
      <c r="G23015" t="s">
        <v>89</v>
      </c>
      <c r="H23015" t="s">
        <v>93</v>
      </c>
    </row>
    <row r="23016" spans="1:8" x14ac:dyDescent="0.25">
      <c r="A23016" t="s">
        <v>616</v>
      </c>
      <c r="B23016" t="s">
        <v>16002</v>
      </c>
      <c r="C23016" t="s">
        <v>89</v>
      </c>
      <c r="D23016" t="s">
        <v>16003</v>
      </c>
      <c r="E23016" t="s">
        <v>1162</v>
      </c>
      <c r="F23016" t="s">
        <v>89</v>
      </c>
      <c r="G23016" t="s">
        <v>89</v>
      </c>
      <c r="H23016" t="s">
        <v>93</v>
      </c>
    </row>
    <row r="23017" spans="1:8" x14ac:dyDescent="0.25">
      <c r="A23017" t="s">
        <v>616</v>
      </c>
      <c r="B23017" t="s">
        <v>1140</v>
      </c>
      <c r="C23017" t="s">
        <v>89</v>
      </c>
      <c r="D23017" t="s">
        <v>16004</v>
      </c>
      <c r="E23017" t="s">
        <v>1162</v>
      </c>
      <c r="F23017" t="s">
        <v>89</v>
      </c>
      <c r="G23017" t="s">
        <v>89</v>
      </c>
      <c r="H23017" t="s">
        <v>93</v>
      </c>
    </row>
    <row r="23018" spans="1:8" x14ac:dyDescent="0.25">
      <c r="A23018" t="s">
        <v>616</v>
      </c>
      <c r="B23018" t="s">
        <v>2805</v>
      </c>
      <c r="C23018" t="s">
        <v>89</v>
      </c>
      <c r="D23018" t="s">
        <v>5438</v>
      </c>
      <c r="E23018" t="s">
        <v>1162</v>
      </c>
      <c r="F23018" t="s">
        <v>89</v>
      </c>
      <c r="G23018" t="s">
        <v>89</v>
      </c>
      <c r="H23018" t="s">
        <v>93</v>
      </c>
    </row>
    <row r="23019" spans="1:8" x14ac:dyDescent="0.25">
      <c r="A23019" t="s">
        <v>616</v>
      </c>
      <c r="B23019" t="s">
        <v>1151</v>
      </c>
      <c r="C23019" t="s">
        <v>89</v>
      </c>
      <c r="D23019" t="s">
        <v>2838</v>
      </c>
      <c r="E23019" t="s">
        <v>1093</v>
      </c>
      <c r="F23019" t="s">
        <v>89</v>
      </c>
      <c r="G23019" t="s">
        <v>89</v>
      </c>
      <c r="H23019" t="s">
        <v>93</v>
      </c>
    </row>
    <row r="23020" spans="1:8" x14ac:dyDescent="0.25">
      <c r="A23020" t="s">
        <v>616</v>
      </c>
      <c r="B23020" t="s">
        <v>16005</v>
      </c>
      <c r="C23020" t="s">
        <v>89</v>
      </c>
      <c r="D23020" t="s">
        <v>2838</v>
      </c>
      <c r="E23020" t="s">
        <v>1258</v>
      </c>
      <c r="F23020" t="s">
        <v>89</v>
      </c>
      <c r="G23020" t="s">
        <v>89</v>
      </c>
      <c r="H23020" t="s">
        <v>93</v>
      </c>
    </row>
    <row r="23021" spans="1:8" x14ac:dyDescent="0.25">
      <c r="A23021" t="s">
        <v>616</v>
      </c>
      <c r="B23021" t="s">
        <v>5637</v>
      </c>
      <c r="C23021" t="s">
        <v>89</v>
      </c>
      <c r="D23021" t="s">
        <v>5438</v>
      </c>
      <c r="E23021" t="s">
        <v>1105</v>
      </c>
      <c r="F23021" t="s">
        <v>89</v>
      </c>
      <c r="G23021" t="s">
        <v>89</v>
      </c>
      <c r="H23021" t="s">
        <v>93</v>
      </c>
    </row>
    <row r="23022" spans="1:8" x14ac:dyDescent="0.25">
      <c r="A23022" t="s">
        <v>616</v>
      </c>
      <c r="B23022" t="s">
        <v>1151</v>
      </c>
      <c r="C23022" t="s">
        <v>89</v>
      </c>
      <c r="D23022" t="s">
        <v>2838</v>
      </c>
      <c r="E23022" t="s">
        <v>1093</v>
      </c>
      <c r="F23022" t="s">
        <v>89</v>
      </c>
      <c r="G23022" t="s">
        <v>89</v>
      </c>
      <c r="H23022" t="s">
        <v>93</v>
      </c>
    </row>
    <row r="23023" spans="1:8" x14ac:dyDescent="0.25">
      <c r="A23023" t="s">
        <v>616</v>
      </c>
      <c r="B23023" t="s">
        <v>1140</v>
      </c>
      <c r="C23023" t="s">
        <v>89</v>
      </c>
      <c r="D23023" t="s">
        <v>16004</v>
      </c>
      <c r="E23023" t="s">
        <v>1162</v>
      </c>
      <c r="F23023" t="s">
        <v>89</v>
      </c>
      <c r="G23023" t="s">
        <v>89</v>
      </c>
      <c r="H23023" t="s">
        <v>93</v>
      </c>
    </row>
    <row r="23024" spans="1:8" x14ac:dyDescent="0.25">
      <c r="A23024" t="s">
        <v>616</v>
      </c>
      <c r="B23024" t="s">
        <v>16002</v>
      </c>
      <c r="C23024" t="s">
        <v>89</v>
      </c>
      <c r="D23024" t="s">
        <v>16003</v>
      </c>
      <c r="E23024" t="s">
        <v>1162</v>
      </c>
      <c r="F23024" t="s">
        <v>89</v>
      </c>
      <c r="G23024" t="s">
        <v>89</v>
      </c>
      <c r="H23024" t="s">
        <v>93</v>
      </c>
    </row>
    <row r="23025" spans="1:8" x14ac:dyDescent="0.25">
      <c r="A23025" t="s">
        <v>616</v>
      </c>
      <c r="B23025" t="s">
        <v>2805</v>
      </c>
      <c r="C23025" t="s">
        <v>89</v>
      </c>
      <c r="D23025" t="s">
        <v>5438</v>
      </c>
      <c r="E23025" t="s">
        <v>1162</v>
      </c>
      <c r="F23025" t="s">
        <v>89</v>
      </c>
      <c r="G23025" t="s">
        <v>89</v>
      </c>
      <c r="H23025" t="s">
        <v>93</v>
      </c>
    </row>
    <row r="23026" spans="1:8" x14ac:dyDescent="0.25">
      <c r="A23026" t="s">
        <v>616</v>
      </c>
      <c r="B23026" t="s">
        <v>1116</v>
      </c>
      <c r="C23026" t="s">
        <v>89</v>
      </c>
      <c r="D23026" t="s">
        <v>89</v>
      </c>
      <c r="E23026" t="s">
        <v>1135</v>
      </c>
      <c r="F23026" t="s">
        <v>89</v>
      </c>
      <c r="G23026" t="s">
        <v>89</v>
      </c>
      <c r="H23026" t="s">
        <v>93</v>
      </c>
    </row>
    <row r="23027" spans="1:8" x14ac:dyDescent="0.25">
      <c r="A23027" t="s">
        <v>616</v>
      </c>
      <c r="B23027" t="s">
        <v>1118</v>
      </c>
      <c r="C23027" t="s">
        <v>89</v>
      </c>
      <c r="D23027" t="s">
        <v>89</v>
      </c>
      <c r="E23027" t="s">
        <v>1100</v>
      </c>
      <c r="F23027" t="s">
        <v>89</v>
      </c>
      <c r="G23027" t="s">
        <v>89</v>
      </c>
      <c r="H23027" t="s">
        <v>93</v>
      </c>
    </row>
    <row r="23028" spans="1:8" x14ac:dyDescent="0.25">
      <c r="A23028" t="s">
        <v>616</v>
      </c>
      <c r="B23028" t="s">
        <v>1122</v>
      </c>
      <c r="C23028" t="s">
        <v>89</v>
      </c>
      <c r="D23028" t="s">
        <v>89</v>
      </c>
      <c r="E23028" t="s">
        <v>1218</v>
      </c>
      <c r="F23028" t="s">
        <v>89</v>
      </c>
      <c r="G23028" t="s">
        <v>89</v>
      </c>
      <c r="H23028" t="s">
        <v>93</v>
      </c>
    </row>
    <row r="23029" spans="1:8" x14ac:dyDescent="0.25">
      <c r="A23029" t="s">
        <v>616</v>
      </c>
      <c r="B23029" t="s">
        <v>1124</v>
      </c>
      <c r="C23029" t="s">
        <v>89</v>
      </c>
      <c r="D23029" t="s">
        <v>89</v>
      </c>
      <c r="E23029" t="s">
        <v>1218</v>
      </c>
      <c r="F23029" t="s">
        <v>89</v>
      </c>
      <c r="G23029" t="s">
        <v>89</v>
      </c>
      <c r="H23029" t="s">
        <v>93</v>
      </c>
    </row>
    <row r="23030" spans="1:8" x14ac:dyDescent="0.25">
      <c r="A23030" t="s">
        <v>616</v>
      </c>
      <c r="B23030" t="s">
        <v>1125</v>
      </c>
      <c r="C23030" t="s">
        <v>89</v>
      </c>
      <c r="D23030" t="s">
        <v>89</v>
      </c>
      <c r="E23030" t="s">
        <v>1218</v>
      </c>
      <c r="F23030" t="s">
        <v>89</v>
      </c>
      <c r="G23030" t="s">
        <v>89</v>
      </c>
      <c r="H23030" t="s">
        <v>93</v>
      </c>
    </row>
    <row r="23031" spans="1:8" x14ac:dyDescent="0.25">
      <c r="A23031" t="s">
        <v>616</v>
      </c>
      <c r="B23031" t="s">
        <v>1489</v>
      </c>
      <c r="C23031" t="s">
        <v>89</v>
      </c>
      <c r="D23031" t="s">
        <v>89</v>
      </c>
      <c r="E23031" t="s">
        <v>1131</v>
      </c>
      <c r="F23031" t="s">
        <v>89</v>
      </c>
      <c r="G23031" t="s">
        <v>89</v>
      </c>
      <c r="H23031" t="s">
        <v>93</v>
      </c>
    </row>
    <row r="23032" spans="1:8" x14ac:dyDescent="0.25">
      <c r="A23032" t="s">
        <v>616</v>
      </c>
      <c r="B23032" t="s">
        <v>1200</v>
      </c>
      <c r="C23032" t="s">
        <v>89</v>
      </c>
      <c r="D23032" t="s">
        <v>89</v>
      </c>
      <c r="E23032" t="s">
        <v>1131</v>
      </c>
      <c r="F23032" t="s">
        <v>89</v>
      </c>
      <c r="G23032" t="s">
        <v>89</v>
      </c>
      <c r="H23032" t="s">
        <v>93</v>
      </c>
    </row>
    <row r="23033" spans="1:8" x14ac:dyDescent="0.25">
      <c r="A23033" t="s">
        <v>616</v>
      </c>
      <c r="B23033" t="s">
        <v>1130</v>
      </c>
      <c r="C23033" t="s">
        <v>89</v>
      </c>
      <c r="D23033" t="s">
        <v>89</v>
      </c>
      <c r="E23033" t="s">
        <v>1131</v>
      </c>
      <c r="F23033" t="s">
        <v>89</v>
      </c>
      <c r="G23033" t="s">
        <v>89</v>
      </c>
      <c r="H23033" t="s">
        <v>93</v>
      </c>
    </row>
    <row r="23034" spans="1:8" x14ac:dyDescent="0.25">
      <c r="A23034" t="s">
        <v>616</v>
      </c>
      <c r="B23034" t="s">
        <v>1132</v>
      </c>
      <c r="C23034" t="s">
        <v>89</v>
      </c>
      <c r="D23034" t="s">
        <v>89</v>
      </c>
      <c r="E23034" t="s">
        <v>1221</v>
      </c>
      <c r="F23034" t="s">
        <v>89</v>
      </c>
      <c r="G23034" t="s">
        <v>89</v>
      </c>
      <c r="H23034" t="s">
        <v>93</v>
      </c>
    </row>
    <row r="23035" spans="1:8" x14ac:dyDescent="0.25">
      <c r="A23035" t="s">
        <v>616</v>
      </c>
      <c r="B23035" t="s">
        <v>1268</v>
      </c>
      <c r="C23035" t="s">
        <v>89</v>
      </c>
      <c r="D23035" t="s">
        <v>89</v>
      </c>
      <c r="E23035" t="s">
        <v>1233</v>
      </c>
      <c r="F23035" t="s">
        <v>89</v>
      </c>
      <c r="G23035" t="s">
        <v>89</v>
      </c>
      <c r="H23035" t="s">
        <v>93</v>
      </c>
    </row>
    <row r="23036" spans="1:8" x14ac:dyDescent="0.25">
      <c r="A23036" t="s">
        <v>616</v>
      </c>
      <c r="B23036" t="s">
        <v>1271</v>
      </c>
      <c r="C23036" t="s">
        <v>89</v>
      </c>
      <c r="D23036" t="s">
        <v>89</v>
      </c>
      <c r="E23036" t="s">
        <v>1115</v>
      </c>
      <c r="F23036" t="s">
        <v>89</v>
      </c>
      <c r="G23036" t="s">
        <v>89</v>
      </c>
      <c r="H23036" t="s">
        <v>93</v>
      </c>
    </row>
    <row r="23037" spans="1:8" x14ac:dyDescent="0.25">
      <c r="A23037" t="s">
        <v>616</v>
      </c>
      <c r="B23037" t="s">
        <v>1138</v>
      </c>
      <c r="C23037" t="s">
        <v>89</v>
      </c>
      <c r="D23037" t="s">
        <v>89</v>
      </c>
      <c r="E23037" t="s">
        <v>1139</v>
      </c>
      <c r="F23037" t="s">
        <v>89</v>
      </c>
      <c r="G23037" t="s">
        <v>89</v>
      </c>
      <c r="H23037" t="s">
        <v>93</v>
      </c>
    </row>
    <row r="23038" spans="1:8" x14ac:dyDescent="0.25">
      <c r="A23038" t="s">
        <v>617</v>
      </c>
      <c r="B23038" t="s">
        <v>1417</v>
      </c>
      <c r="C23038" t="s">
        <v>89</v>
      </c>
      <c r="D23038" t="s">
        <v>16006</v>
      </c>
      <c r="E23038" t="s">
        <v>1196</v>
      </c>
      <c r="F23038" t="s">
        <v>89</v>
      </c>
      <c r="G23038" t="s">
        <v>89</v>
      </c>
      <c r="H23038" t="s">
        <v>93</v>
      </c>
    </row>
    <row r="23039" spans="1:8" x14ac:dyDescent="0.25">
      <c r="A23039" t="s">
        <v>617</v>
      </c>
      <c r="B23039" t="s">
        <v>1428</v>
      </c>
      <c r="C23039" t="s">
        <v>89</v>
      </c>
      <c r="D23039" t="s">
        <v>16006</v>
      </c>
      <c r="E23039" t="s">
        <v>1135</v>
      </c>
      <c r="F23039" t="s">
        <v>89</v>
      </c>
      <c r="G23039" t="s">
        <v>89</v>
      </c>
      <c r="H23039" t="s">
        <v>93</v>
      </c>
    </row>
    <row r="23040" spans="1:8" x14ac:dyDescent="0.25">
      <c r="A23040" t="s">
        <v>617</v>
      </c>
      <c r="B23040" t="s">
        <v>1555</v>
      </c>
      <c r="C23040" t="s">
        <v>89</v>
      </c>
      <c r="D23040" t="s">
        <v>16007</v>
      </c>
      <c r="E23040" t="s">
        <v>1115</v>
      </c>
      <c r="F23040" t="s">
        <v>89</v>
      </c>
      <c r="G23040" t="s">
        <v>89</v>
      </c>
      <c r="H23040" t="s">
        <v>93</v>
      </c>
    </row>
    <row r="23041" spans="1:8" x14ac:dyDescent="0.25">
      <c r="A23041" t="s">
        <v>617</v>
      </c>
      <c r="B23041" t="s">
        <v>1421</v>
      </c>
      <c r="C23041" t="s">
        <v>89</v>
      </c>
      <c r="D23041" t="s">
        <v>16008</v>
      </c>
      <c r="E23041" t="s">
        <v>1093</v>
      </c>
      <c r="F23041" t="s">
        <v>89</v>
      </c>
      <c r="G23041" t="s">
        <v>89</v>
      </c>
      <c r="H23041" t="s">
        <v>93</v>
      </c>
    </row>
    <row r="23042" spans="1:8" x14ac:dyDescent="0.25">
      <c r="A23042" t="s">
        <v>617</v>
      </c>
      <c r="B23042" t="s">
        <v>1501</v>
      </c>
      <c r="C23042" t="s">
        <v>89</v>
      </c>
      <c r="D23042" t="s">
        <v>16009</v>
      </c>
      <c r="E23042" t="s">
        <v>1102</v>
      </c>
      <c r="F23042" t="s">
        <v>89</v>
      </c>
      <c r="G23042" t="s">
        <v>89</v>
      </c>
      <c r="H23042" t="s">
        <v>93</v>
      </c>
    </row>
    <row r="23043" spans="1:8" x14ac:dyDescent="0.25">
      <c r="A23043" t="s">
        <v>617</v>
      </c>
      <c r="B23043" t="s">
        <v>1434</v>
      </c>
      <c r="C23043" t="s">
        <v>89</v>
      </c>
      <c r="D23043" t="s">
        <v>16010</v>
      </c>
      <c r="E23043" t="s">
        <v>1582</v>
      </c>
      <c r="F23043" t="s">
        <v>89</v>
      </c>
      <c r="G23043" t="s">
        <v>89</v>
      </c>
      <c r="H23043" t="s">
        <v>93</v>
      </c>
    </row>
    <row r="23044" spans="1:8" x14ac:dyDescent="0.25">
      <c r="A23044" t="s">
        <v>617</v>
      </c>
      <c r="B23044" t="s">
        <v>1112</v>
      </c>
      <c r="C23044" t="s">
        <v>89</v>
      </c>
      <c r="D23044" t="s">
        <v>89</v>
      </c>
      <c r="E23044" t="s">
        <v>1115</v>
      </c>
      <c r="F23044" t="s">
        <v>89</v>
      </c>
      <c r="G23044" t="s">
        <v>89</v>
      </c>
      <c r="H23044" t="s">
        <v>93</v>
      </c>
    </row>
    <row r="23045" spans="1:8" x14ac:dyDescent="0.25">
      <c r="A23045" t="s">
        <v>617</v>
      </c>
      <c r="B23045" t="s">
        <v>1114</v>
      </c>
      <c r="C23045" t="s">
        <v>89</v>
      </c>
      <c r="D23045" t="s">
        <v>89</v>
      </c>
      <c r="E23045" t="s">
        <v>1115</v>
      </c>
      <c r="F23045" t="s">
        <v>89</v>
      </c>
      <c r="G23045" t="s">
        <v>89</v>
      </c>
      <c r="H23045" t="s">
        <v>93</v>
      </c>
    </row>
    <row r="23046" spans="1:8" x14ac:dyDescent="0.25">
      <c r="A23046" t="s">
        <v>617</v>
      </c>
      <c r="B23046" t="s">
        <v>2418</v>
      </c>
      <c r="C23046" t="s">
        <v>89</v>
      </c>
      <c r="D23046" t="s">
        <v>89</v>
      </c>
      <c r="E23046" t="s">
        <v>1100</v>
      </c>
      <c r="F23046" t="s">
        <v>89</v>
      </c>
      <c r="G23046" t="s">
        <v>89</v>
      </c>
      <c r="H23046" t="s">
        <v>93</v>
      </c>
    </row>
    <row r="23047" spans="1:8" x14ac:dyDescent="0.25">
      <c r="A23047" t="s">
        <v>617</v>
      </c>
      <c r="B23047" t="s">
        <v>16011</v>
      </c>
      <c r="C23047" t="s">
        <v>89</v>
      </c>
      <c r="D23047" t="s">
        <v>89</v>
      </c>
      <c r="E23047" t="s">
        <v>1162</v>
      </c>
      <c r="F23047" t="s">
        <v>89</v>
      </c>
      <c r="G23047" t="s">
        <v>89</v>
      </c>
      <c r="H23047" t="s">
        <v>93</v>
      </c>
    </row>
    <row r="23048" spans="1:8" x14ac:dyDescent="0.25">
      <c r="A23048" t="s">
        <v>617</v>
      </c>
      <c r="B23048" t="s">
        <v>1198</v>
      </c>
      <c r="C23048" t="s">
        <v>89</v>
      </c>
      <c r="D23048" t="s">
        <v>89</v>
      </c>
      <c r="E23048" t="s">
        <v>1218</v>
      </c>
      <c r="F23048" t="s">
        <v>89</v>
      </c>
      <c r="G23048" t="s">
        <v>89</v>
      </c>
      <c r="H23048" t="s">
        <v>93</v>
      </c>
    </row>
    <row r="23049" spans="1:8" x14ac:dyDescent="0.25">
      <c r="A23049" t="s">
        <v>617</v>
      </c>
      <c r="B23049" t="s">
        <v>1726</v>
      </c>
      <c r="C23049" t="s">
        <v>89</v>
      </c>
      <c r="D23049" t="s">
        <v>89</v>
      </c>
      <c r="E23049" t="s">
        <v>1218</v>
      </c>
      <c r="F23049" t="s">
        <v>89</v>
      </c>
      <c r="G23049" t="s">
        <v>89</v>
      </c>
      <c r="H23049" t="s">
        <v>93</v>
      </c>
    </row>
    <row r="23050" spans="1:8" x14ac:dyDescent="0.25">
      <c r="A23050" t="s">
        <v>617</v>
      </c>
      <c r="B23050" t="s">
        <v>1473</v>
      </c>
      <c r="C23050" t="s">
        <v>89</v>
      </c>
      <c r="D23050" t="s">
        <v>89</v>
      </c>
      <c r="E23050" t="s">
        <v>1218</v>
      </c>
      <c r="F23050" t="s">
        <v>89</v>
      </c>
      <c r="G23050" t="s">
        <v>89</v>
      </c>
      <c r="H23050" t="s">
        <v>93</v>
      </c>
    </row>
    <row r="23051" spans="1:8" x14ac:dyDescent="0.25">
      <c r="A23051" t="s">
        <v>617</v>
      </c>
      <c r="B23051" t="s">
        <v>1437</v>
      </c>
      <c r="C23051" t="s">
        <v>89</v>
      </c>
      <c r="D23051" t="s">
        <v>89</v>
      </c>
      <c r="E23051" t="s">
        <v>1129</v>
      </c>
      <c r="F23051" t="s">
        <v>89</v>
      </c>
      <c r="G23051" t="s">
        <v>89</v>
      </c>
      <c r="H23051" t="s">
        <v>93</v>
      </c>
    </row>
    <row r="23052" spans="1:8" x14ac:dyDescent="0.25">
      <c r="A23052" t="s">
        <v>617</v>
      </c>
      <c r="B23052" t="s">
        <v>1200</v>
      </c>
      <c r="C23052" t="s">
        <v>89</v>
      </c>
      <c r="D23052" t="s">
        <v>89</v>
      </c>
      <c r="E23052" t="s">
        <v>1131</v>
      </c>
      <c r="F23052" t="s">
        <v>89</v>
      </c>
      <c r="G23052" t="s">
        <v>89</v>
      </c>
      <c r="H23052" t="s">
        <v>93</v>
      </c>
    </row>
    <row r="23053" spans="1:8" x14ac:dyDescent="0.25">
      <c r="A23053" t="s">
        <v>617</v>
      </c>
      <c r="B23053" t="s">
        <v>1201</v>
      </c>
      <c r="C23053" t="s">
        <v>89</v>
      </c>
      <c r="D23053" t="s">
        <v>89</v>
      </c>
      <c r="E23053" t="s">
        <v>1202</v>
      </c>
      <c r="F23053" t="s">
        <v>89</v>
      </c>
      <c r="G23053" t="s">
        <v>89</v>
      </c>
      <c r="H23053" t="s">
        <v>93</v>
      </c>
    </row>
    <row r="23054" spans="1:8" x14ac:dyDescent="0.25">
      <c r="A23054" t="s">
        <v>617</v>
      </c>
      <c r="B23054" t="s">
        <v>1130</v>
      </c>
      <c r="C23054" t="s">
        <v>89</v>
      </c>
      <c r="D23054" t="s">
        <v>89</v>
      </c>
      <c r="E23054" t="s">
        <v>1131</v>
      </c>
      <c r="F23054" t="s">
        <v>89</v>
      </c>
      <c r="G23054" t="s">
        <v>89</v>
      </c>
      <c r="H23054" t="s">
        <v>93</v>
      </c>
    </row>
    <row r="23055" spans="1:8" x14ac:dyDescent="0.25">
      <c r="A23055" t="s">
        <v>617</v>
      </c>
      <c r="B23055" t="s">
        <v>1132</v>
      </c>
      <c r="C23055" t="s">
        <v>89</v>
      </c>
      <c r="D23055" t="s">
        <v>89</v>
      </c>
      <c r="E23055" t="s">
        <v>1286</v>
      </c>
      <c r="F23055" t="s">
        <v>89</v>
      </c>
      <c r="G23055" t="s">
        <v>89</v>
      </c>
      <c r="H23055" t="s">
        <v>93</v>
      </c>
    </row>
    <row r="23056" spans="1:8" x14ac:dyDescent="0.25">
      <c r="A23056" t="s">
        <v>617</v>
      </c>
      <c r="B23056" t="s">
        <v>1232</v>
      </c>
      <c r="C23056" t="s">
        <v>89</v>
      </c>
      <c r="D23056" t="s">
        <v>89</v>
      </c>
      <c r="E23056" t="s">
        <v>1135</v>
      </c>
      <c r="F23056" t="s">
        <v>89</v>
      </c>
      <c r="G23056" t="s">
        <v>89</v>
      </c>
      <c r="H23056" t="s">
        <v>93</v>
      </c>
    </row>
    <row r="23057" spans="1:8" x14ac:dyDescent="0.25">
      <c r="A23057" t="s">
        <v>617</v>
      </c>
      <c r="B23057" t="s">
        <v>1138</v>
      </c>
      <c r="C23057" t="s">
        <v>89</v>
      </c>
      <c r="D23057" t="s">
        <v>89</v>
      </c>
      <c r="E23057" t="s">
        <v>1139</v>
      </c>
      <c r="F23057" t="s">
        <v>89</v>
      </c>
      <c r="G23057" t="s">
        <v>89</v>
      </c>
      <c r="H23057" t="s">
        <v>93</v>
      </c>
    </row>
    <row r="23058" spans="1:8" x14ac:dyDescent="0.25">
      <c r="A23058" t="s">
        <v>618</v>
      </c>
      <c r="B23058" t="s">
        <v>16012</v>
      </c>
      <c r="C23058" t="s">
        <v>89</v>
      </c>
      <c r="D23058" t="s">
        <v>16013</v>
      </c>
      <c r="E23058" t="s">
        <v>14494</v>
      </c>
      <c r="F23058" t="s">
        <v>89</v>
      </c>
      <c r="G23058" t="s">
        <v>89</v>
      </c>
      <c r="H23058" t="s">
        <v>93</v>
      </c>
    </row>
    <row r="23059" spans="1:8" x14ac:dyDescent="0.25">
      <c r="A23059" t="s">
        <v>618</v>
      </c>
      <c r="B23059" t="s">
        <v>16014</v>
      </c>
      <c r="C23059" t="s">
        <v>89</v>
      </c>
      <c r="D23059" t="s">
        <v>16015</v>
      </c>
      <c r="E23059" t="s">
        <v>14523</v>
      </c>
      <c r="F23059" t="s">
        <v>89</v>
      </c>
      <c r="G23059" t="s">
        <v>89</v>
      </c>
      <c r="H23059" t="s">
        <v>93</v>
      </c>
    </row>
    <row r="23060" spans="1:8" x14ac:dyDescent="0.25">
      <c r="A23060" t="s">
        <v>618</v>
      </c>
      <c r="B23060" t="s">
        <v>16016</v>
      </c>
      <c r="C23060" t="s">
        <v>89</v>
      </c>
      <c r="D23060" t="s">
        <v>16017</v>
      </c>
      <c r="E23060" t="s">
        <v>14523</v>
      </c>
      <c r="F23060" t="s">
        <v>89</v>
      </c>
      <c r="G23060" t="s">
        <v>89</v>
      </c>
      <c r="H23060" t="s">
        <v>93</v>
      </c>
    </row>
    <row r="23061" spans="1:8" x14ac:dyDescent="0.25">
      <c r="A23061" t="s">
        <v>618</v>
      </c>
      <c r="B23061" t="s">
        <v>16018</v>
      </c>
      <c r="C23061" t="s">
        <v>89</v>
      </c>
      <c r="D23061" t="s">
        <v>16019</v>
      </c>
      <c r="E23061" t="s">
        <v>14523</v>
      </c>
      <c r="F23061" t="s">
        <v>89</v>
      </c>
      <c r="G23061" t="s">
        <v>89</v>
      </c>
      <c r="H23061" t="s">
        <v>93</v>
      </c>
    </row>
    <row r="23062" spans="1:8" x14ac:dyDescent="0.25">
      <c r="A23062" t="s">
        <v>618</v>
      </c>
      <c r="B23062" t="s">
        <v>16020</v>
      </c>
      <c r="C23062" t="s">
        <v>89</v>
      </c>
      <c r="D23062" t="s">
        <v>16021</v>
      </c>
      <c r="E23062" t="s">
        <v>14528</v>
      </c>
      <c r="F23062" t="s">
        <v>89</v>
      </c>
      <c r="G23062" t="s">
        <v>89</v>
      </c>
      <c r="H23062" t="s">
        <v>93</v>
      </c>
    </row>
    <row r="23063" spans="1:8" x14ac:dyDescent="0.25">
      <c r="A23063" t="s">
        <v>618</v>
      </c>
      <c r="B23063" t="s">
        <v>16022</v>
      </c>
      <c r="C23063" t="s">
        <v>89</v>
      </c>
      <c r="D23063" t="s">
        <v>16023</v>
      </c>
      <c r="E23063" t="s">
        <v>14523</v>
      </c>
      <c r="F23063" t="s">
        <v>89</v>
      </c>
      <c r="G23063" t="s">
        <v>89</v>
      </c>
      <c r="H23063" t="s">
        <v>93</v>
      </c>
    </row>
    <row r="23064" spans="1:8" x14ac:dyDescent="0.25">
      <c r="A23064" t="s">
        <v>618</v>
      </c>
      <c r="B23064" t="s">
        <v>16024</v>
      </c>
      <c r="C23064" t="s">
        <v>89</v>
      </c>
      <c r="D23064" t="s">
        <v>16025</v>
      </c>
      <c r="E23064" t="s">
        <v>14528</v>
      </c>
      <c r="F23064" t="s">
        <v>89</v>
      </c>
      <c r="G23064" t="s">
        <v>89</v>
      </c>
      <c r="H23064" t="s">
        <v>93</v>
      </c>
    </row>
    <row r="23065" spans="1:8" x14ac:dyDescent="0.25">
      <c r="A23065" t="s">
        <v>618</v>
      </c>
      <c r="B23065" t="s">
        <v>16026</v>
      </c>
      <c r="C23065" t="s">
        <v>89</v>
      </c>
      <c r="D23065" t="s">
        <v>16027</v>
      </c>
      <c r="E23065" t="s">
        <v>14528</v>
      </c>
      <c r="F23065" t="s">
        <v>89</v>
      </c>
      <c r="G23065" t="s">
        <v>89</v>
      </c>
      <c r="H23065" t="s">
        <v>93</v>
      </c>
    </row>
    <row r="23066" spans="1:8" x14ac:dyDescent="0.25">
      <c r="A23066" t="s">
        <v>618</v>
      </c>
      <c r="B23066" t="s">
        <v>16028</v>
      </c>
      <c r="C23066" t="s">
        <v>89</v>
      </c>
      <c r="D23066" t="s">
        <v>16029</v>
      </c>
      <c r="E23066" t="s">
        <v>14528</v>
      </c>
      <c r="F23066" t="s">
        <v>89</v>
      </c>
      <c r="G23066" t="s">
        <v>89</v>
      </c>
      <c r="H23066" t="s">
        <v>93</v>
      </c>
    </row>
    <row r="23067" spans="1:8" x14ac:dyDescent="0.25">
      <c r="A23067" t="s">
        <v>618</v>
      </c>
      <c r="B23067" t="s">
        <v>16030</v>
      </c>
      <c r="C23067" t="s">
        <v>89</v>
      </c>
      <c r="D23067" t="s">
        <v>16031</v>
      </c>
      <c r="E23067" t="s">
        <v>14528</v>
      </c>
      <c r="F23067" t="s">
        <v>89</v>
      </c>
      <c r="G23067" t="s">
        <v>89</v>
      </c>
      <c r="H23067" t="s">
        <v>93</v>
      </c>
    </row>
    <row r="23068" spans="1:8" x14ac:dyDescent="0.25">
      <c r="A23068" t="s">
        <v>618</v>
      </c>
      <c r="B23068" t="s">
        <v>16032</v>
      </c>
      <c r="C23068" t="s">
        <v>89</v>
      </c>
      <c r="D23068" t="s">
        <v>16033</v>
      </c>
      <c r="E23068" t="s">
        <v>14523</v>
      </c>
      <c r="F23068" t="s">
        <v>89</v>
      </c>
      <c r="G23068" t="s">
        <v>89</v>
      </c>
      <c r="H23068" t="s">
        <v>93</v>
      </c>
    </row>
    <row r="23069" spans="1:8" x14ac:dyDescent="0.25">
      <c r="A23069" t="s">
        <v>618</v>
      </c>
      <c r="B23069" t="s">
        <v>16034</v>
      </c>
      <c r="C23069" t="s">
        <v>89</v>
      </c>
      <c r="D23069" t="s">
        <v>16035</v>
      </c>
      <c r="E23069" t="s">
        <v>14523</v>
      </c>
      <c r="F23069" t="s">
        <v>89</v>
      </c>
      <c r="G23069" t="s">
        <v>89</v>
      </c>
      <c r="H23069" t="s">
        <v>93</v>
      </c>
    </row>
    <row r="23070" spans="1:8" x14ac:dyDescent="0.25">
      <c r="A23070" t="s">
        <v>618</v>
      </c>
      <c r="B23070" t="s">
        <v>16036</v>
      </c>
      <c r="C23070" t="s">
        <v>89</v>
      </c>
      <c r="D23070" t="s">
        <v>16037</v>
      </c>
      <c r="E23070" t="s">
        <v>8402</v>
      </c>
      <c r="F23070" t="s">
        <v>89</v>
      </c>
      <c r="G23070" t="s">
        <v>89</v>
      </c>
      <c r="H23070" t="s">
        <v>93</v>
      </c>
    </row>
    <row r="23071" spans="1:8" x14ac:dyDescent="0.25">
      <c r="A23071" t="s">
        <v>618</v>
      </c>
      <c r="B23071" t="s">
        <v>16038</v>
      </c>
      <c r="C23071" t="s">
        <v>89</v>
      </c>
      <c r="D23071" t="s">
        <v>16039</v>
      </c>
      <c r="E23071" t="s">
        <v>2272</v>
      </c>
      <c r="F23071" t="s">
        <v>89</v>
      </c>
      <c r="G23071" t="s">
        <v>89</v>
      </c>
      <c r="H23071" t="s">
        <v>93</v>
      </c>
    </row>
    <row r="23072" spans="1:8" x14ac:dyDescent="0.25">
      <c r="A23072" t="s">
        <v>618</v>
      </c>
      <c r="B23072" t="s">
        <v>16040</v>
      </c>
      <c r="C23072" t="s">
        <v>89</v>
      </c>
      <c r="D23072" t="s">
        <v>16041</v>
      </c>
      <c r="E23072" t="s">
        <v>8402</v>
      </c>
      <c r="F23072" t="s">
        <v>89</v>
      </c>
      <c r="G23072" t="s">
        <v>89</v>
      </c>
      <c r="H23072" t="s">
        <v>93</v>
      </c>
    </row>
    <row r="23073" spans="1:8" x14ac:dyDescent="0.25">
      <c r="A23073" t="s">
        <v>618</v>
      </c>
      <c r="B23073" t="s">
        <v>16042</v>
      </c>
      <c r="C23073" t="s">
        <v>89</v>
      </c>
      <c r="D23073" t="s">
        <v>16043</v>
      </c>
      <c r="E23073" t="s">
        <v>8402</v>
      </c>
      <c r="F23073" t="s">
        <v>89</v>
      </c>
      <c r="G23073" t="s">
        <v>89</v>
      </c>
      <c r="H23073" t="s">
        <v>93</v>
      </c>
    </row>
    <row r="23074" spans="1:8" x14ac:dyDescent="0.25">
      <c r="A23074" t="s">
        <v>618</v>
      </c>
      <c r="B23074" t="s">
        <v>3539</v>
      </c>
      <c r="C23074" t="s">
        <v>89</v>
      </c>
      <c r="D23074" t="s">
        <v>16044</v>
      </c>
      <c r="E23074" t="s">
        <v>6836</v>
      </c>
      <c r="F23074" t="s">
        <v>89</v>
      </c>
      <c r="G23074" t="s">
        <v>89</v>
      </c>
      <c r="H23074" t="s">
        <v>93</v>
      </c>
    </row>
    <row r="23075" spans="1:8" x14ac:dyDescent="0.25">
      <c r="A23075" t="s">
        <v>618</v>
      </c>
      <c r="B23075" t="s">
        <v>15442</v>
      </c>
      <c r="C23075" t="s">
        <v>89</v>
      </c>
      <c r="D23075" t="s">
        <v>16045</v>
      </c>
      <c r="E23075" t="s">
        <v>1770</v>
      </c>
      <c r="F23075" t="s">
        <v>89</v>
      </c>
      <c r="G23075" t="s">
        <v>89</v>
      </c>
      <c r="H23075" t="s">
        <v>93</v>
      </c>
    </row>
    <row r="23076" spans="1:8" x14ac:dyDescent="0.25">
      <c r="A23076" t="s">
        <v>618</v>
      </c>
      <c r="B23076" t="s">
        <v>16046</v>
      </c>
      <c r="C23076" t="s">
        <v>89</v>
      </c>
      <c r="D23076" t="s">
        <v>16047</v>
      </c>
      <c r="E23076" t="s">
        <v>1770</v>
      </c>
      <c r="F23076" t="s">
        <v>89</v>
      </c>
      <c r="G23076" t="s">
        <v>89</v>
      </c>
      <c r="H23076" t="s">
        <v>93</v>
      </c>
    </row>
    <row r="23077" spans="1:8" x14ac:dyDescent="0.25">
      <c r="A23077" t="s">
        <v>618</v>
      </c>
      <c r="B23077" t="s">
        <v>16048</v>
      </c>
      <c r="C23077" t="s">
        <v>89</v>
      </c>
      <c r="D23077" t="s">
        <v>16049</v>
      </c>
      <c r="E23077" t="s">
        <v>1770</v>
      </c>
      <c r="F23077" t="s">
        <v>89</v>
      </c>
      <c r="G23077" t="s">
        <v>89</v>
      </c>
      <c r="H23077" t="s">
        <v>93</v>
      </c>
    </row>
    <row r="23078" spans="1:8" x14ac:dyDescent="0.25">
      <c r="A23078" t="s">
        <v>618</v>
      </c>
      <c r="B23078" t="s">
        <v>16050</v>
      </c>
      <c r="C23078" t="s">
        <v>89</v>
      </c>
      <c r="D23078" t="s">
        <v>16051</v>
      </c>
      <c r="E23078" t="s">
        <v>1770</v>
      </c>
      <c r="F23078" t="s">
        <v>89</v>
      </c>
      <c r="G23078" t="s">
        <v>89</v>
      </c>
      <c r="H23078" t="s">
        <v>93</v>
      </c>
    </row>
    <row r="23079" spans="1:8" x14ac:dyDescent="0.25">
      <c r="A23079" t="s">
        <v>618</v>
      </c>
      <c r="B23079" t="s">
        <v>16052</v>
      </c>
      <c r="C23079" t="s">
        <v>89</v>
      </c>
      <c r="D23079" t="s">
        <v>16053</v>
      </c>
      <c r="E23079" t="s">
        <v>1770</v>
      </c>
      <c r="F23079" t="s">
        <v>89</v>
      </c>
      <c r="G23079" t="s">
        <v>89</v>
      </c>
      <c r="H23079" t="s">
        <v>93</v>
      </c>
    </row>
    <row r="23080" spans="1:8" x14ac:dyDescent="0.25">
      <c r="A23080" t="s">
        <v>618</v>
      </c>
      <c r="B23080" t="s">
        <v>16054</v>
      </c>
      <c r="C23080" t="s">
        <v>89</v>
      </c>
      <c r="D23080" t="s">
        <v>16055</v>
      </c>
      <c r="E23080" t="s">
        <v>1770</v>
      </c>
      <c r="F23080" t="s">
        <v>89</v>
      </c>
      <c r="G23080" t="s">
        <v>89</v>
      </c>
      <c r="H23080" t="s">
        <v>93</v>
      </c>
    </row>
    <row r="23081" spans="1:8" x14ac:dyDescent="0.25">
      <c r="A23081" t="s">
        <v>618</v>
      </c>
      <c r="B23081" t="s">
        <v>16056</v>
      </c>
      <c r="C23081" t="s">
        <v>89</v>
      </c>
      <c r="D23081" t="s">
        <v>16057</v>
      </c>
      <c r="E23081" t="s">
        <v>1770</v>
      </c>
      <c r="F23081" t="s">
        <v>89</v>
      </c>
      <c r="G23081" t="s">
        <v>89</v>
      </c>
      <c r="H23081" t="s">
        <v>93</v>
      </c>
    </row>
    <row r="23082" spans="1:8" x14ac:dyDescent="0.25">
      <c r="A23082" t="s">
        <v>618</v>
      </c>
      <c r="B23082" t="s">
        <v>16058</v>
      </c>
      <c r="C23082" t="s">
        <v>89</v>
      </c>
      <c r="D23082" t="s">
        <v>16059</v>
      </c>
      <c r="E23082" t="s">
        <v>2404</v>
      </c>
      <c r="F23082" t="s">
        <v>89</v>
      </c>
      <c r="G23082" t="s">
        <v>89</v>
      </c>
      <c r="H23082" t="s">
        <v>93</v>
      </c>
    </row>
    <row r="23083" spans="1:8" x14ac:dyDescent="0.25">
      <c r="A23083" t="s">
        <v>618</v>
      </c>
      <c r="B23083" t="s">
        <v>16060</v>
      </c>
      <c r="C23083" t="s">
        <v>89</v>
      </c>
      <c r="D23083" t="s">
        <v>16061</v>
      </c>
      <c r="E23083" t="s">
        <v>2404</v>
      </c>
      <c r="F23083" t="s">
        <v>89</v>
      </c>
      <c r="G23083" t="s">
        <v>89</v>
      </c>
      <c r="H23083" t="s">
        <v>93</v>
      </c>
    </row>
    <row r="23084" spans="1:8" x14ac:dyDescent="0.25">
      <c r="A23084" t="s">
        <v>618</v>
      </c>
      <c r="B23084" t="s">
        <v>16062</v>
      </c>
      <c r="C23084" t="s">
        <v>89</v>
      </c>
      <c r="D23084" t="s">
        <v>16063</v>
      </c>
      <c r="E23084" t="s">
        <v>4918</v>
      </c>
      <c r="F23084" t="s">
        <v>89</v>
      </c>
      <c r="G23084" t="s">
        <v>89</v>
      </c>
      <c r="H23084" t="s">
        <v>93</v>
      </c>
    </row>
    <row r="23085" spans="1:8" x14ac:dyDescent="0.25">
      <c r="A23085" t="s">
        <v>618</v>
      </c>
      <c r="B23085" t="s">
        <v>16064</v>
      </c>
      <c r="C23085" t="s">
        <v>89</v>
      </c>
      <c r="D23085" t="s">
        <v>16065</v>
      </c>
      <c r="E23085" t="s">
        <v>4918</v>
      </c>
      <c r="F23085" t="s">
        <v>89</v>
      </c>
      <c r="G23085" t="s">
        <v>89</v>
      </c>
      <c r="H23085" t="s">
        <v>93</v>
      </c>
    </row>
    <row r="23086" spans="1:8" x14ac:dyDescent="0.25">
      <c r="A23086" t="s">
        <v>618</v>
      </c>
      <c r="B23086" t="s">
        <v>16066</v>
      </c>
      <c r="C23086" t="s">
        <v>89</v>
      </c>
      <c r="D23086" t="s">
        <v>16067</v>
      </c>
      <c r="E23086" t="s">
        <v>4918</v>
      </c>
      <c r="F23086" t="s">
        <v>89</v>
      </c>
      <c r="G23086" t="s">
        <v>89</v>
      </c>
      <c r="H23086" t="s">
        <v>93</v>
      </c>
    </row>
    <row r="23087" spans="1:8" x14ac:dyDescent="0.25">
      <c r="A23087" t="s">
        <v>618</v>
      </c>
      <c r="B23087" t="s">
        <v>16068</v>
      </c>
      <c r="C23087" t="s">
        <v>89</v>
      </c>
      <c r="D23087" t="s">
        <v>16069</v>
      </c>
      <c r="E23087" t="s">
        <v>4918</v>
      </c>
      <c r="F23087" t="s">
        <v>89</v>
      </c>
      <c r="G23087" t="s">
        <v>89</v>
      </c>
      <c r="H23087" t="s">
        <v>93</v>
      </c>
    </row>
    <row r="23088" spans="1:8" x14ac:dyDescent="0.25">
      <c r="A23088" t="s">
        <v>618</v>
      </c>
      <c r="B23088" t="s">
        <v>16070</v>
      </c>
      <c r="C23088" t="s">
        <v>89</v>
      </c>
      <c r="D23088" t="s">
        <v>16071</v>
      </c>
      <c r="E23088" t="s">
        <v>16072</v>
      </c>
      <c r="F23088" t="s">
        <v>89</v>
      </c>
      <c r="G23088" t="s">
        <v>89</v>
      </c>
      <c r="H23088" t="s">
        <v>93</v>
      </c>
    </row>
    <row r="23089" spans="1:8" x14ac:dyDescent="0.25">
      <c r="A23089" t="s">
        <v>618</v>
      </c>
      <c r="B23089" t="s">
        <v>16073</v>
      </c>
      <c r="C23089" t="s">
        <v>89</v>
      </c>
      <c r="D23089" t="s">
        <v>16074</v>
      </c>
      <c r="E23089" t="s">
        <v>16072</v>
      </c>
      <c r="F23089" t="s">
        <v>89</v>
      </c>
      <c r="G23089" t="s">
        <v>89</v>
      </c>
      <c r="H23089" t="s">
        <v>93</v>
      </c>
    </row>
    <row r="23090" spans="1:8" x14ac:dyDescent="0.25">
      <c r="A23090" t="s">
        <v>618</v>
      </c>
      <c r="B23090" t="s">
        <v>7534</v>
      </c>
      <c r="C23090" t="s">
        <v>89</v>
      </c>
      <c r="D23090" t="s">
        <v>16075</v>
      </c>
      <c r="E23090" t="s">
        <v>4277</v>
      </c>
      <c r="F23090" t="s">
        <v>89</v>
      </c>
      <c r="G23090" t="s">
        <v>89</v>
      </c>
      <c r="H23090" t="s">
        <v>93</v>
      </c>
    </row>
    <row r="23091" spans="1:8" x14ac:dyDescent="0.25">
      <c r="A23091" t="s">
        <v>618</v>
      </c>
      <c r="B23091" t="s">
        <v>9380</v>
      </c>
      <c r="C23091" t="s">
        <v>89</v>
      </c>
      <c r="D23091" t="s">
        <v>16076</v>
      </c>
      <c r="E23091" t="s">
        <v>4277</v>
      </c>
      <c r="F23091" t="s">
        <v>89</v>
      </c>
      <c r="G23091" t="s">
        <v>89</v>
      </c>
      <c r="H23091" t="s">
        <v>93</v>
      </c>
    </row>
    <row r="23092" spans="1:8" x14ac:dyDescent="0.25">
      <c r="A23092" t="s">
        <v>618</v>
      </c>
      <c r="B23092" t="s">
        <v>16077</v>
      </c>
      <c r="C23092" t="s">
        <v>89</v>
      </c>
      <c r="D23092" t="s">
        <v>16078</v>
      </c>
      <c r="E23092" t="s">
        <v>2272</v>
      </c>
      <c r="F23092" t="s">
        <v>89</v>
      </c>
      <c r="G23092" t="s">
        <v>89</v>
      </c>
      <c r="H23092" t="s">
        <v>93</v>
      </c>
    </row>
    <row r="23093" spans="1:8" x14ac:dyDescent="0.25">
      <c r="A23093" t="s">
        <v>618</v>
      </c>
      <c r="B23093" t="s">
        <v>16079</v>
      </c>
      <c r="C23093" t="s">
        <v>89</v>
      </c>
      <c r="D23093" t="s">
        <v>16080</v>
      </c>
      <c r="E23093" t="s">
        <v>2272</v>
      </c>
      <c r="F23093" t="s">
        <v>89</v>
      </c>
      <c r="G23093" t="s">
        <v>89</v>
      </c>
      <c r="H23093" t="s">
        <v>93</v>
      </c>
    </row>
    <row r="23094" spans="1:8" x14ac:dyDescent="0.25">
      <c r="A23094" t="s">
        <v>618</v>
      </c>
      <c r="B23094" t="s">
        <v>5793</v>
      </c>
      <c r="C23094" t="s">
        <v>89</v>
      </c>
      <c r="D23094" t="s">
        <v>16081</v>
      </c>
      <c r="E23094" t="s">
        <v>11062</v>
      </c>
      <c r="F23094" t="s">
        <v>89</v>
      </c>
      <c r="G23094" t="s">
        <v>89</v>
      </c>
      <c r="H23094" t="s">
        <v>93</v>
      </c>
    </row>
    <row r="23095" spans="1:8" x14ac:dyDescent="0.25">
      <c r="A23095" t="s">
        <v>618</v>
      </c>
      <c r="B23095" t="s">
        <v>5888</v>
      </c>
      <c r="C23095" t="s">
        <v>89</v>
      </c>
      <c r="D23095" t="s">
        <v>16082</v>
      </c>
      <c r="E23095" t="s">
        <v>11062</v>
      </c>
      <c r="F23095" t="s">
        <v>89</v>
      </c>
      <c r="G23095" t="s">
        <v>89</v>
      </c>
      <c r="H23095" t="s">
        <v>93</v>
      </c>
    </row>
    <row r="23096" spans="1:8" x14ac:dyDescent="0.25">
      <c r="A23096" t="s">
        <v>618</v>
      </c>
      <c r="B23096" t="s">
        <v>16083</v>
      </c>
      <c r="C23096" t="s">
        <v>89</v>
      </c>
      <c r="D23096" t="s">
        <v>16084</v>
      </c>
      <c r="E23096" t="s">
        <v>1162</v>
      </c>
      <c r="F23096" t="s">
        <v>89</v>
      </c>
      <c r="G23096" t="s">
        <v>89</v>
      </c>
      <c r="H23096" t="s">
        <v>93</v>
      </c>
    </row>
    <row r="23097" spans="1:8" x14ac:dyDescent="0.25">
      <c r="A23097" t="s">
        <v>618</v>
      </c>
      <c r="B23097" t="s">
        <v>16085</v>
      </c>
      <c r="C23097" t="s">
        <v>89</v>
      </c>
      <c r="D23097" t="s">
        <v>16086</v>
      </c>
      <c r="E23097" t="s">
        <v>1162</v>
      </c>
      <c r="F23097" t="s">
        <v>89</v>
      </c>
      <c r="G23097" t="s">
        <v>89</v>
      </c>
      <c r="H23097" t="s">
        <v>93</v>
      </c>
    </row>
    <row r="23098" spans="1:8" x14ac:dyDescent="0.25">
      <c r="A23098" t="s">
        <v>618</v>
      </c>
      <c r="B23098" t="s">
        <v>16087</v>
      </c>
      <c r="C23098" t="s">
        <v>89</v>
      </c>
      <c r="D23098" t="s">
        <v>16088</v>
      </c>
      <c r="E23098" t="s">
        <v>1142</v>
      </c>
      <c r="F23098" t="s">
        <v>89</v>
      </c>
      <c r="G23098" t="s">
        <v>89</v>
      </c>
      <c r="H23098" t="s">
        <v>93</v>
      </c>
    </row>
    <row r="23099" spans="1:8" x14ac:dyDescent="0.25">
      <c r="A23099" t="s">
        <v>618</v>
      </c>
      <c r="B23099" t="s">
        <v>16089</v>
      </c>
      <c r="C23099" t="s">
        <v>89</v>
      </c>
      <c r="D23099" t="s">
        <v>16090</v>
      </c>
      <c r="E23099" t="s">
        <v>1427</v>
      </c>
      <c r="F23099" t="s">
        <v>89</v>
      </c>
      <c r="G23099" t="s">
        <v>89</v>
      </c>
      <c r="H23099" t="s">
        <v>93</v>
      </c>
    </row>
    <row r="23100" spans="1:8" x14ac:dyDescent="0.25">
      <c r="A23100" t="s">
        <v>618</v>
      </c>
      <c r="B23100" t="s">
        <v>16091</v>
      </c>
      <c r="C23100" t="s">
        <v>89</v>
      </c>
      <c r="D23100" t="s">
        <v>16092</v>
      </c>
      <c r="E23100" t="s">
        <v>1427</v>
      </c>
      <c r="F23100" t="s">
        <v>89</v>
      </c>
      <c r="G23100" t="s">
        <v>89</v>
      </c>
      <c r="H23100" t="s">
        <v>93</v>
      </c>
    </row>
    <row r="23101" spans="1:8" x14ac:dyDescent="0.25">
      <c r="A23101" t="s">
        <v>618</v>
      </c>
      <c r="B23101" t="s">
        <v>5794</v>
      </c>
      <c r="C23101" t="s">
        <v>89</v>
      </c>
      <c r="D23101" t="s">
        <v>16093</v>
      </c>
      <c r="E23101" t="s">
        <v>8402</v>
      </c>
      <c r="F23101" t="s">
        <v>89</v>
      </c>
      <c r="G23101" t="s">
        <v>89</v>
      </c>
      <c r="H23101" t="s">
        <v>93</v>
      </c>
    </row>
    <row r="23102" spans="1:8" x14ac:dyDescent="0.25">
      <c r="A23102" t="s">
        <v>618</v>
      </c>
      <c r="B23102" t="s">
        <v>15414</v>
      </c>
      <c r="C23102" t="s">
        <v>89</v>
      </c>
      <c r="D23102" t="s">
        <v>16094</v>
      </c>
      <c r="E23102" t="s">
        <v>8402</v>
      </c>
      <c r="F23102" t="s">
        <v>89</v>
      </c>
      <c r="G23102" t="s">
        <v>89</v>
      </c>
      <c r="H23102" t="s">
        <v>93</v>
      </c>
    </row>
    <row r="23103" spans="1:8" x14ac:dyDescent="0.25">
      <c r="A23103" t="s">
        <v>618</v>
      </c>
      <c r="B23103" t="s">
        <v>16095</v>
      </c>
      <c r="C23103" t="s">
        <v>89</v>
      </c>
      <c r="D23103" t="s">
        <v>16096</v>
      </c>
      <c r="E23103" t="s">
        <v>16097</v>
      </c>
      <c r="F23103" t="s">
        <v>89</v>
      </c>
      <c r="G23103" t="s">
        <v>89</v>
      </c>
      <c r="H23103" t="s">
        <v>93</v>
      </c>
    </row>
    <row r="23104" spans="1:8" x14ac:dyDescent="0.25">
      <c r="A23104" t="s">
        <v>618</v>
      </c>
      <c r="B23104" t="s">
        <v>16098</v>
      </c>
      <c r="C23104" t="s">
        <v>89</v>
      </c>
      <c r="D23104" t="s">
        <v>16099</v>
      </c>
      <c r="E23104" t="s">
        <v>16097</v>
      </c>
      <c r="F23104" t="s">
        <v>89</v>
      </c>
      <c r="G23104" t="s">
        <v>89</v>
      </c>
      <c r="H23104" t="s">
        <v>93</v>
      </c>
    </row>
    <row r="23105" spans="1:8" x14ac:dyDescent="0.25">
      <c r="A23105" t="s">
        <v>618</v>
      </c>
      <c r="B23105" t="s">
        <v>16100</v>
      </c>
      <c r="C23105" t="s">
        <v>89</v>
      </c>
      <c r="D23105" t="s">
        <v>16101</v>
      </c>
      <c r="E23105" t="s">
        <v>16097</v>
      </c>
      <c r="F23105" t="s">
        <v>89</v>
      </c>
      <c r="G23105" t="s">
        <v>89</v>
      </c>
      <c r="H23105" t="s">
        <v>93</v>
      </c>
    </row>
    <row r="23106" spans="1:8" x14ac:dyDescent="0.25">
      <c r="A23106" t="s">
        <v>618</v>
      </c>
      <c r="B23106" t="s">
        <v>16102</v>
      </c>
      <c r="C23106" t="s">
        <v>89</v>
      </c>
      <c r="D23106" t="s">
        <v>16103</v>
      </c>
      <c r="E23106" t="s">
        <v>1770</v>
      </c>
      <c r="F23106" t="s">
        <v>89</v>
      </c>
      <c r="G23106" t="s">
        <v>89</v>
      </c>
      <c r="H23106" t="s">
        <v>93</v>
      </c>
    </row>
    <row r="23107" spans="1:8" x14ac:dyDescent="0.25">
      <c r="A23107" t="s">
        <v>618</v>
      </c>
      <c r="B23107" t="s">
        <v>16104</v>
      </c>
      <c r="C23107" t="s">
        <v>89</v>
      </c>
      <c r="D23107" t="s">
        <v>16105</v>
      </c>
      <c r="E23107" t="s">
        <v>2411</v>
      </c>
      <c r="F23107" t="s">
        <v>89</v>
      </c>
      <c r="G23107" t="s">
        <v>89</v>
      </c>
      <c r="H23107" t="s">
        <v>93</v>
      </c>
    </row>
    <row r="23108" spans="1:8" x14ac:dyDescent="0.25">
      <c r="A23108" t="s">
        <v>618</v>
      </c>
      <c r="B23108" t="s">
        <v>16106</v>
      </c>
      <c r="C23108" t="s">
        <v>89</v>
      </c>
      <c r="D23108" t="s">
        <v>16107</v>
      </c>
      <c r="E23108" t="s">
        <v>1770</v>
      </c>
      <c r="F23108" t="s">
        <v>89</v>
      </c>
      <c r="G23108" t="s">
        <v>89</v>
      </c>
      <c r="H23108" t="s">
        <v>93</v>
      </c>
    </row>
    <row r="23109" spans="1:8" x14ac:dyDescent="0.25">
      <c r="A23109" t="s">
        <v>618</v>
      </c>
      <c r="B23109" t="s">
        <v>16108</v>
      </c>
      <c r="C23109" t="s">
        <v>89</v>
      </c>
      <c r="D23109" t="s">
        <v>16109</v>
      </c>
      <c r="E23109" t="s">
        <v>1770</v>
      </c>
      <c r="F23109" t="s">
        <v>89</v>
      </c>
      <c r="G23109" t="s">
        <v>89</v>
      </c>
      <c r="H23109" t="s">
        <v>93</v>
      </c>
    </row>
    <row r="23110" spans="1:8" x14ac:dyDescent="0.25">
      <c r="A23110" t="s">
        <v>618</v>
      </c>
      <c r="B23110" t="s">
        <v>16110</v>
      </c>
      <c r="C23110" t="s">
        <v>89</v>
      </c>
      <c r="D23110" t="s">
        <v>16111</v>
      </c>
      <c r="E23110" t="s">
        <v>3601</v>
      </c>
      <c r="F23110" t="s">
        <v>89</v>
      </c>
      <c r="G23110" t="s">
        <v>89</v>
      </c>
      <c r="H23110" t="s">
        <v>93</v>
      </c>
    </row>
    <row r="23111" spans="1:8" x14ac:dyDescent="0.25">
      <c r="A23111" t="s">
        <v>618</v>
      </c>
      <c r="B23111" t="s">
        <v>16112</v>
      </c>
      <c r="C23111" t="s">
        <v>89</v>
      </c>
      <c r="D23111" t="s">
        <v>16113</v>
      </c>
      <c r="E23111" t="s">
        <v>3601</v>
      </c>
      <c r="F23111" t="s">
        <v>89</v>
      </c>
      <c r="G23111" t="s">
        <v>89</v>
      </c>
      <c r="H23111" t="s">
        <v>93</v>
      </c>
    </row>
    <row r="23112" spans="1:8" x14ac:dyDescent="0.25">
      <c r="A23112" t="s">
        <v>618</v>
      </c>
      <c r="B23112" t="s">
        <v>16114</v>
      </c>
      <c r="C23112" t="s">
        <v>89</v>
      </c>
      <c r="D23112" t="s">
        <v>16115</v>
      </c>
      <c r="E23112" t="s">
        <v>1770</v>
      </c>
      <c r="F23112" t="s">
        <v>89</v>
      </c>
      <c r="G23112" t="s">
        <v>89</v>
      </c>
      <c r="H23112" t="s">
        <v>93</v>
      </c>
    </row>
    <row r="23113" spans="1:8" x14ac:dyDescent="0.25">
      <c r="A23113" t="s">
        <v>618</v>
      </c>
      <c r="B23113" t="s">
        <v>16116</v>
      </c>
      <c r="C23113" t="s">
        <v>89</v>
      </c>
      <c r="D23113" t="s">
        <v>16117</v>
      </c>
      <c r="E23113" t="s">
        <v>1770</v>
      </c>
      <c r="F23113" t="s">
        <v>89</v>
      </c>
      <c r="G23113" t="s">
        <v>89</v>
      </c>
      <c r="H23113" t="s">
        <v>93</v>
      </c>
    </row>
    <row r="23114" spans="1:8" x14ac:dyDescent="0.25">
      <c r="A23114" t="s">
        <v>618</v>
      </c>
      <c r="B23114" t="s">
        <v>16118</v>
      </c>
      <c r="C23114" t="s">
        <v>89</v>
      </c>
      <c r="D23114" t="s">
        <v>16119</v>
      </c>
      <c r="E23114" t="s">
        <v>1770</v>
      </c>
      <c r="F23114" t="s">
        <v>89</v>
      </c>
      <c r="G23114" t="s">
        <v>89</v>
      </c>
      <c r="H23114" t="s">
        <v>93</v>
      </c>
    </row>
    <row r="23115" spans="1:8" x14ac:dyDescent="0.25">
      <c r="A23115" t="s">
        <v>618</v>
      </c>
      <c r="B23115" t="s">
        <v>16120</v>
      </c>
      <c r="C23115" t="s">
        <v>89</v>
      </c>
      <c r="D23115" t="s">
        <v>16121</v>
      </c>
      <c r="E23115" t="s">
        <v>1770</v>
      </c>
      <c r="F23115" t="s">
        <v>89</v>
      </c>
      <c r="G23115" t="s">
        <v>89</v>
      </c>
      <c r="H23115" t="s">
        <v>93</v>
      </c>
    </row>
    <row r="23116" spans="1:8" x14ac:dyDescent="0.25">
      <c r="A23116" t="s">
        <v>618</v>
      </c>
      <c r="B23116" t="s">
        <v>16122</v>
      </c>
      <c r="C23116" t="s">
        <v>89</v>
      </c>
      <c r="D23116" t="s">
        <v>16123</v>
      </c>
      <c r="E23116" t="s">
        <v>1770</v>
      </c>
      <c r="F23116" t="s">
        <v>89</v>
      </c>
      <c r="G23116" t="s">
        <v>89</v>
      </c>
      <c r="H23116" t="s">
        <v>93</v>
      </c>
    </row>
    <row r="23117" spans="1:8" x14ac:dyDescent="0.25">
      <c r="A23117" t="s">
        <v>618</v>
      </c>
      <c r="B23117" t="s">
        <v>16124</v>
      </c>
      <c r="C23117" t="s">
        <v>89</v>
      </c>
      <c r="D23117" t="s">
        <v>16125</v>
      </c>
      <c r="E23117" t="s">
        <v>2411</v>
      </c>
      <c r="F23117" t="s">
        <v>89</v>
      </c>
      <c r="G23117" t="s">
        <v>89</v>
      </c>
      <c r="H23117" t="s">
        <v>93</v>
      </c>
    </row>
    <row r="23118" spans="1:8" x14ac:dyDescent="0.25">
      <c r="A23118" t="s">
        <v>618</v>
      </c>
      <c r="B23118" t="s">
        <v>16126</v>
      </c>
      <c r="C23118" t="s">
        <v>89</v>
      </c>
      <c r="D23118" t="s">
        <v>16127</v>
      </c>
      <c r="E23118" t="s">
        <v>1444</v>
      </c>
      <c r="F23118" t="s">
        <v>89</v>
      </c>
      <c r="G23118" t="s">
        <v>89</v>
      </c>
      <c r="H23118" t="s">
        <v>93</v>
      </c>
    </row>
    <row r="23119" spans="1:8" x14ac:dyDescent="0.25">
      <c r="A23119" t="s">
        <v>618</v>
      </c>
      <c r="B23119" t="s">
        <v>16128</v>
      </c>
      <c r="C23119" t="s">
        <v>89</v>
      </c>
      <c r="D23119" t="s">
        <v>16129</v>
      </c>
      <c r="E23119" t="s">
        <v>4945</v>
      </c>
      <c r="F23119" t="s">
        <v>89</v>
      </c>
      <c r="G23119" t="s">
        <v>89</v>
      </c>
      <c r="H23119" t="s">
        <v>93</v>
      </c>
    </row>
    <row r="23120" spans="1:8" x14ac:dyDescent="0.25">
      <c r="A23120" t="s">
        <v>618</v>
      </c>
      <c r="B23120" t="s">
        <v>16130</v>
      </c>
      <c r="C23120" t="s">
        <v>89</v>
      </c>
      <c r="D23120" t="s">
        <v>16131</v>
      </c>
      <c r="E23120" t="s">
        <v>1135</v>
      </c>
      <c r="F23120" t="s">
        <v>89</v>
      </c>
      <c r="G23120" t="s">
        <v>89</v>
      </c>
      <c r="H23120" t="s">
        <v>93</v>
      </c>
    </row>
    <row r="23121" spans="1:8" x14ac:dyDescent="0.25">
      <c r="A23121" t="s">
        <v>618</v>
      </c>
      <c r="B23121" t="s">
        <v>16132</v>
      </c>
      <c r="C23121" t="s">
        <v>89</v>
      </c>
      <c r="D23121" t="s">
        <v>16133</v>
      </c>
      <c r="E23121" t="s">
        <v>1367</v>
      </c>
      <c r="F23121" t="s">
        <v>89</v>
      </c>
      <c r="G23121" t="s">
        <v>89</v>
      </c>
      <c r="H23121" t="s">
        <v>93</v>
      </c>
    </row>
    <row r="23122" spans="1:8" x14ac:dyDescent="0.25">
      <c r="A23122" t="s">
        <v>618</v>
      </c>
      <c r="B23122" t="s">
        <v>16134</v>
      </c>
      <c r="C23122" t="s">
        <v>89</v>
      </c>
      <c r="D23122" t="s">
        <v>16135</v>
      </c>
      <c r="E23122" t="s">
        <v>1367</v>
      </c>
      <c r="F23122" t="s">
        <v>89</v>
      </c>
      <c r="G23122" t="s">
        <v>89</v>
      </c>
      <c r="H23122" t="s">
        <v>93</v>
      </c>
    </row>
    <row r="23123" spans="1:8" x14ac:dyDescent="0.25">
      <c r="A23123" t="s">
        <v>618</v>
      </c>
      <c r="B23123" t="s">
        <v>16136</v>
      </c>
      <c r="C23123" t="s">
        <v>89</v>
      </c>
      <c r="D23123" t="s">
        <v>16137</v>
      </c>
      <c r="E23123" t="s">
        <v>8744</v>
      </c>
      <c r="F23123" t="s">
        <v>89</v>
      </c>
      <c r="G23123" t="s">
        <v>89</v>
      </c>
      <c r="H23123" t="s">
        <v>93</v>
      </c>
    </row>
    <row r="23124" spans="1:8" x14ac:dyDescent="0.25">
      <c r="A23124" t="s">
        <v>618</v>
      </c>
      <c r="B23124" t="s">
        <v>16138</v>
      </c>
      <c r="C23124" t="s">
        <v>89</v>
      </c>
      <c r="D23124" t="s">
        <v>16139</v>
      </c>
      <c r="E23124" t="s">
        <v>3473</v>
      </c>
      <c r="F23124" t="s">
        <v>89</v>
      </c>
      <c r="G23124" t="s">
        <v>89</v>
      </c>
      <c r="H23124" t="s">
        <v>93</v>
      </c>
    </row>
    <row r="23125" spans="1:8" x14ac:dyDescent="0.25">
      <c r="A23125" t="s">
        <v>618</v>
      </c>
      <c r="B23125" t="s">
        <v>16140</v>
      </c>
      <c r="C23125" t="s">
        <v>89</v>
      </c>
      <c r="D23125" t="s">
        <v>16141</v>
      </c>
      <c r="E23125" t="s">
        <v>3473</v>
      </c>
      <c r="F23125" t="s">
        <v>89</v>
      </c>
      <c r="G23125" t="s">
        <v>89</v>
      </c>
      <c r="H23125" t="s">
        <v>93</v>
      </c>
    </row>
    <row r="23126" spans="1:8" x14ac:dyDescent="0.25">
      <c r="A23126" t="s">
        <v>618</v>
      </c>
      <c r="B23126" t="s">
        <v>16142</v>
      </c>
      <c r="C23126" t="s">
        <v>89</v>
      </c>
      <c r="D23126" t="s">
        <v>16143</v>
      </c>
      <c r="E23126" t="s">
        <v>4918</v>
      </c>
      <c r="F23126" t="s">
        <v>89</v>
      </c>
      <c r="G23126" t="s">
        <v>89</v>
      </c>
      <c r="H23126" t="s">
        <v>93</v>
      </c>
    </row>
    <row r="23127" spans="1:8" x14ac:dyDescent="0.25">
      <c r="A23127" t="s">
        <v>618</v>
      </c>
      <c r="B23127" t="s">
        <v>16144</v>
      </c>
      <c r="C23127" t="s">
        <v>89</v>
      </c>
      <c r="D23127" t="s">
        <v>16145</v>
      </c>
      <c r="E23127" t="s">
        <v>1238</v>
      </c>
      <c r="F23127" t="s">
        <v>89</v>
      </c>
      <c r="G23127" t="s">
        <v>89</v>
      </c>
      <c r="H23127" t="s">
        <v>93</v>
      </c>
    </row>
    <row r="23128" spans="1:8" x14ac:dyDescent="0.25">
      <c r="A23128" t="s">
        <v>618</v>
      </c>
      <c r="B23128" t="s">
        <v>16146</v>
      </c>
      <c r="C23128" t="s">
        <v>89</v>
      </c>
      <c r="D23128" t="s">
        <v>16147</v>
      </c>
      <c r="E23128" t="s">
        <v>4918</v>
      </c>
      <c r="F23128" t="s">
        <v>89</v>
      </c>
      <c r="G23128" t="s">
        <v>89</v>
      </c>
      <c r="H23128" t="s">
        <v>93</v>
      </c>
    </row>
    <row r="23129" spans="1:8" x14ac:dyDescent="0.25">
      <c r="A23129" t="s">
        <v>618</v>
      </c>
      <c r="B23129" t="s">
        <v>16148</v>
      </c>
      <c r="C23129" t="s">
        <v>89</v>
      </c>
      <c r="D23129" t="s">
        <v>16149</v>
      </c>
      <c r="E23129" t="s">
        <v>1238</v>
      </c>
      <c r="F23129" t="s">
        <v>89</v>
      </c>
      <c r="G23129" t="s">
        <v>89</v>
      </c>
      <c r="H23129" t="s">
        <v>93</v>
      </c>
    </row>
    <row r="23130" spans="1:8" x14ac:dyDescent="0.25">
      <c r="A23130" t="s">
        <v>618</v>
      </c>
      <c r="B23130" t="s">
        <v>16150</v>
      </c>
      <c r="C23130" t="s">
        <v>89</v>
      </c>
      <c r="D23130" t="s">
        <v>16151</v>
      </c>
      <c r="E23130" t="s">
        <v>2303</v>
      </c>
      <c r="F23130" t="s">
        <v>89</v>
      </c>
      <c r="G23130" t="s">
        <v>89</v>
      </c>
      <c r="H23130" t="s">
        <v>93</v>
      </c>
    </row>
    <row r="23131" spans="1:8" x14ac:dyDescent="0.25">
      <c r="A23131" t="s">
        <v>618</v>
      </c>
      <c r="B23131" t="s">
        <v>16152</v>
      </c>
      <c r="C23131" t="s">
        <v>89</v>
      </c>
      <c r="D23131" t="s">
        <v>16153</v>
      </c>
      <c r="E23131" t="s">
        <v>1119</v>
      </c>
      <c r="F23131" t="s">
        <v>89</v>
      </c>
      <c r="G23131" t="s">
        <v>89</v>
      </c>
      <c r="H23131" t="s">
        <v>93</v>
      </c>
    </row>
    <row r="23132" spans="1:8" x14ac:dyDescent="0.25">
      <c r="A23132" t="s">
        <v>618</v>
      </c>
      <c r="B23132" t="s">
        <v>16154</v>
      </c>
      <c r="C23132" t="s">
        <v>89</v>
      </c>
      <c r="D23132" t="s">
        <v>16155</v>
      </c>
      <c r="E23132" t="s">
        <v>2272</v>
      </c>
      <c r="F23132" t="s">
        <v>89</v>
      </c>
      <c r="G23132" t="s">
        <v>89</v>
      </c>
      <c r="H23132" t="s">
        <v>93</v>
      </c>
    </row>
    <row r="23133" spans="1:8" x14ac:dyDescent="0.25">
      <c r="A23133" t="s">
        <v>618</v>
      </c>
      <c r="B23133" t="s">
        <v>7519</v>
      </c>
      <c r="C23133" t="s">
        <v>89</v>
      </c>
      <c r="D23133" t="s">
        <v>16156</v>
      </c>
      <c r="E23133" t="s">
        <v>16157</v>
      </c>
      <c r="F23133" t="s">
        <v>89</v>
      </c>
      <c r="G23133" t="s">
        <v>89</v>
      </c>
      <c r="H23133" t="s">
        <v>93</v>
      </c>
    </row>
    <row r="23134" spans="1:8" x14ac:dyDescent="0.25">
      <c r="A23134" t="s">
        <v>618</v>
      </c>
      <c r="B23134" t="s">
        <v>16158</v>
      </c>
      <c r="C23134" t="s">
        <v>89</v>
      </c>
      <c r="D23134" t="s">
        <v>16159</v>
      </c>
      <c r="E23134" t="s">
        <v>2668</v>
      </c>
      <c r="F23134" t="s">
        <v>89</v>
      </c>
      <c r="G23134" t="s">
        <v>89</v>
      </c>
      <c r="H23134" t="s">
        <v>93</v>
      </c>
    </row>
    <row r="23135" spans="1:8" x14ac:dyDescent="0.25">
      <c r="A23135" t="s">
        <v>618</v>
      </c>
      <c r="B23135" t="s">
        <v>16160</v>
      </c>
      <c r="C23135" t="s">
        <v>89</v>
      </c>
      <c r="D23135" t="s">
        <v>16161</v>
      </c>
      <c r="E23135" t="s">
        <v>2668</v>
      </c>
      <c r="F23135" t="s">
        <v>89</v>
      </c>
      <c r="G23135" t="s">
        <v>89</v>
      </c>
      <c r="H23135" t="s">
        <v>93</v>
      </c>
    </row>
    <row r="23136" spans="1:8" x14ac:dyDescent="0.25">
      <c r="A23136" t="s">
        <v>618</v>
      </c>
      <c r="B23136" t="s">
        <v>16162</v>
      </c>
      <c r="C23136" t="s">
        <v>89</v>
      </c>
      <c r="D23136" t="s">
        <v>16163</v>
      </c>
      <c r="E23136" t="s">
        <v>2665</v>
      </c>
      <c r="F23136" t="s">
        <v>89</v>
      </c>
      <c r="G23136" t="s">
        <v>89</v>
      </c>
      <c r="H23136" t="s">
        <v>93</v>
      </c>
    </row>
    <row r="23137" spans="1:8" x14ac:dyDescent="0.25">
      <c r="A23137" t="s">
        <v>618</v>
      </c>
      <c r="B23137" t="s">
        <v>16164</v>
      </c>
      <c r="C23137" t="s">
        <v>89</v>
      </c>
      <c r="D23137" t="s">
        <v>16165</v>
      </c>
      <c r="E23137" t="s">
        <v>2665</v>
      </c>
      <c r="F23137" t="s">
        <v>89</v>
      </c>
      <c r="G23137" t="s">
        <v>89</v>
      </c>
      <c r="H23137" t="s">
        <v>93</v>
      </c>
    </row>
    <row r="23138" spans="1:8" x14ac:dyDescent="0.25">
      <c r="A23138" t="s">
        <v>618</v>
      </c>
      <c r="B23138" t="s">
        <v>16166</v>
      </c>
      <c r="C23138" t="s">
        <v>89</v>
      </c>
      <c r="D23138" t="s">
        <v>16167</v>
      </c>
      <c r="E23138" t="s">
        <v>2665</v>
      </c>
      <c r="F23138" t="s">
        <v>89</v>
      </c>
      <c r="G23138" t="s">
        <v>89</v>
      </c>
      <c r="H23138" t="s">
        <v>93</v>
      </c>
    </row>
    <row r="23139" spans="1:8" x14ac:dyDescent="0.25">
      <c r="A23139" t="s">
        <v>618</v>
      </c>
      <c r="B23139" t="s">
        <v>16168</v>
      </c>
      <c r="C23139" t="s">
        <v>89</v>
      </c>
      <c r="D23139" t="s">
        <v>16169</v>
      </c>
      <c r="E23139" t="s">
        <v>2665</v>
      </c>
      <c r="F23139" t="s">
        <v>89</v>
      </c>
      <c r="G23139" t="s">
        <v>89</v>
      </c>
      <c r="H23139" t="s">
        <v>93</v>
      </c>
    </row>
    <row r="23140" spans="1:8" x14ac:dyDescent="0.25">
      <c r="A23140" t="s">
        <v>618</v>
      </c>
      <c r="B23140" t="s">
        <v>16170</v>
      </c>
      <c r="C23140" t="s">
        <v>89</v>
      </c>
      <c r="D23140" t="s">
        <v>16171</v>
      </c>
      <c r="E23140" t="s">
        <v>5559</v>
      </c>
      <c r="F23140" t="s">
        <v>89</v>
      </c>
      <c r="G23140" t="s">
        <v>89</v>
      </c>
      <c r="H23140" t="s">
        <v>93</v>
      </c>
    </row>
    <row r="23141" spans="1:8" x14ac:dyDescent="0.25">
      <c r="A23141" t="s">
        <v>618</v>
      </c>
      <c r="B23141" t="s">
        <v>16172</v>
      </c>
      <c r="C23141" t="s">
        <v>89</v>
      </c>
      <c r="D23141" t="s">
        <v>16173</v>
      </c>
      <c r="E23141" t="s">
        <v>3578</v>
      </c>
      <c r="F23141" t="s">
        <v>89</v>
      </c>
      <c r="G23141" t="s">
        <v>89</v>
      </c>
      <c r="H23141" t="s">
        <v>93</v>
      </c>
    </row>
    <row r="23142" spans="1:8" x14ac:dyDescent="0.25">
      <c r="A23142" t="s">
        <v>618</v>
      </c>
      <c r="B23142" t="s">
        <v>16174</v>
      </c>
      <c r="C23142" t="s">
        <v>89</v>
      </c>
      <c r="D23142" t="s">
        <v>16175</v>
      </c>
      <c r="E23142" t="s">
        <v>5559</v>
      </c>
      <c r="F23142" t="s">
        <v>89</v>
      </c>
      <c r="G23142" t="s">
        <v>89</v>
      </c>
      <c r="H23142" t="s">
        <v>93</v>
      </c>
    </row>
    <row r="23143" spans="1:8" x14ac:dyDescent="0.25">
      <c r="A23143" t="s">
        <v>618</v>
      </c>
      <c r="B23143" t="s">
        <v>10544</v>
      </c>
      <c r="C23143" t="s">
        <v>89</v>
      </c>
      <c r="D23143" t="s">
        <v>16176</v>
      </c>
      <c r="E23143" t="s">
        <v>1142</v>
      </c>
      <c r="F23143" t="s">
        <v>89</v>
      </c>
      <c r="G23143" t="s">
        <v>89</v>
      </c>
      <c r="H23143" t="s">
        <v>93</v>
      </c>
    </row>
    <row r="23144" spans="1:8" x14ac:dyDescent="0.25">
      <c r="A23144" t="s">
        <v>618</v>
      </c>
      <c r="B23144" t="s">
        <v>16177</v>
      </c>
      <c r="C23144" t="s">
        <v>89</v>
      </c>
      <c r="D23144" t="s">
        <v>16178</v>
      </c>
      <c r="E23144" t="s">
        <v>1153</v>
      </c>
      <c r="F23144" t="s">
        <v>89</v>
      </c>
      <c r="G23144" t="s">
        <v>89</v>
      </c>
      <c r="H23144" t="s">
        <v>93</v>
      </c>
    </row>
    <row r="23145" spans="1:8" x14ac:dyDescent="0.25">
      <c r="A23145" t="s">
        <v>618</v>
      </c>
      <c r="B23145" t="s">
        <v>16179</v>
      </c>
      <c r="C23145" t="s">
        <v>89</v>
      </c>
      <c r="D23145" t="s">
        <v>16180</v>
      </c>
      <c r="E23145" t="s">
        <v>2303</v>
      </c>
      <c r="F23145" t="s">
        <v>89</v>
      </c>
      <c r="G23145" t="s">
        <v>89</v>
      </c>
      <c r="H23145" t="s">
        <v>93</v>
      </c>
    </row>
    <row r="23146" spans="1:8" x14ac:dyDescent="0.25">
      <c r="A23146" t="s">
        <v>618</v>
      </c>
      <c r="B23146" t="s">
        <v>16181</v>
      </c>
      <c r="C23146" t="s">
        <v>89</v>
      </c>
      <c r="D23146" t="s">
        <v>16182</v>
      </c>
      <c r="E23146" t="s">
        <v>1097</v>
      </c>
      <c r="F23146" t="s">
        <v>89</v>
      </c>
      <c r="G23146" t="s">
        <v>89</v>
      </c>
      <c r="H23146" t="s">
        <v>93</v>
      </c>
    </row>
    <row r="23147" spans="1:8" x14ac:dyDescent="0.25">
      <c r="A23147" t="s">
        <v>618</v>
      </c>
      <c r="B23147" t="s">
        <v>9386</v>
      </c>
      <c r="C23147" t="s">
        <v>89</v>
      </c>
      <c r="D23147" t="s">
        <v>16183</v>
      </c>
      <c r="E23147" t="s">
        <v>1097</v>
      </c>
      <c r="F23147" t="s">
        <v>89</v>
      </c>
      <c r="G23147" t="s">
        <v>89</v>
      </c>
      <c r="H23147" t="s">
        <v>93</v>
      </c>
    </row>
    <row r="23148" spans="1:8" x14ac:dyDescent="0.25">
      <c r="A23148" t="s">
        <v>618</v>
      </c>
      <c r="B23148" t="s">
        <v>3503</v>
      </c>
      <c r="C23148" t="s">
        <v>89</v>
      </c>
      <c r="D23148" t="s">
        <v>16184</v>
      </c>
      <c r="E23148" t="s">
        <v>1097</v>
      </c>
      <c r="F23148" t="s">
        <v>89</v>
      </c>
      <c r="G23148" t="s">
        <v>89</v>
      </c>
      <c r="H23148" t="s">
        <v>93</v>
      </c>
    </row>
    <row r="23149" spans="1:8" x14ac:dyDescent="0.25">
      <c r="A23149" t="s">
        <v>618</v>
      </c>
      <c r="B23149" t="s">
        <v>16185</v>
      </c>
      <c r="C23149" t="s">
        <v>89</v>
      </c>
      <c r="D23149" t="s">
        <v>16186</v>
      </c>
      <c r="E23149" t="s">
        <v>1097</v>
      </c>
      <c r="F23149" t="s">
        <v>89</v>
      </c>
      <c r="G23149" t="s">
        <v>89</v>
      </c>
      <c r="H23149" t="s">
        <v>93</v>
      </c>
    </row>
    <row r="23150" spans="1:8" x14ac:dyDescent="0.25">
      <c r="A23150" t="s">
        <v>618</v>
      </c>
      <c r="B23150" t="s">
        <v>16187</v>
      </c>
      <c r="C23150" t="s">
        <v>89</v>
      </c>
      <c r="D23150" t="s">
        <v>16188</v>
      </c>
      <c r="E23150" t="s">
        <v>1235</v>
      </c>
      <c r="F23150" t="s">
        <v>89</v>
      </c>
      <c r="G23150" t="s">
        <v>89</v>
      </c>
      <c r="H23150" t="s">
        <v>93</v>
      </c>
    </row>
    <row r="23151" spans="1:8" x14ac:dyDescent="0.25">
      <c r="A23151" t="s">
        <v>618</v>
      </c>
      <c r="B23151" t="s">
        <v>16189</v>
      </c>
      <c r="C23151" t="s">
        <v>89</v>
      </c>
      <c r="D23151" t="s">
        <v>16190</v>
      </c>
      <c r="E23151" t="s">
        <v>1427</v>
      </c>
      <c r="F23151" t="s">
        <v>89</v>
      </c>
      <c r="G23151" t="s">
        <v>89</v>
      </c>
      <c r="H23151" t="s">
        <v>93</v>
      </c>
    </row>
    <row r="23152" spans="1:8" x14ac:dyDescent="0.25">
      <c r="A23152" t="s">
        <v>618</v>
      </c>
      <c r="B23152" t="s">
        <v>16191</v>
      </c>
      <c r="C23152" t="s">
        <v>89</v>
      </c>
      <c r="D23152" t="s">
        <v>16192</v>
      </c>
      <c r="E23152" t="s">
        <v>1235</v>
      </c>
      <c r="F23152" t="s">
        <v>89</v>
      </c>
      <c r="G23152" t="s">
        <v>89</v>
      </c>
      <c r="H23152" t="s">
        <v>93</v>
      </c>
    </row>
    <row r="23153" spans="1:8" x14ac:dyDescent="0.25">
      <c r="A23153" t="s">
        <v>618</v>
      </c>
      <c r="B23153" t="s">
        <v>16193</v>
      </c>
      <c r="C23153" t="s">
        <v>89</v>
      </c>
      <c r="D23153" t="s">
        <v>16194</v>
      </c>
      <c r="E23153" t="s">
        <v>1386</v>
      </c>
      <c r="F23153" t="s">
        <v>89</v>
      </c>
      <c r="G23153" t="s">
        <v>89</v>
      </c>
      <c r="H23153" t="s">
        <v>93</v>
      </c>
    </row>
    <row r="23154" spans="1:8" x14ac:dyDescent="0.25">
      <c r="A23154" t="s">
        <v>618</v>
      </c>
      <c r="B23154" t="s">
        <v>16195</v>
      </c>
      <c r="C23154" t="s">
        <v>89</v>
      </c>
      <c r="D23154" t="s">
        <v>16196</v>
      </c>
      <c r="E23154" t="s">
        <v>1427</v>
      </c>
      <c r="F23154" t="s">
        <v>89</v>
      </c>
      <c r="G23154" t="s">
        <v>89</v>
      </c>
      <c r="H23154" t="s">
        <v>93</v>
      </c>
    </row>
    <row r="23155" spans="1:8" x14ac:dyDescent="0.25">
      <c r="A23155" t="s">
        <v>618</v>
      </c>
      <c r="B23155" t="s">
        <v>16197</v>
      </c>
      <c r="C23155" t="s">
        <v>89</v>
      </c>
      <c r="D23155" t="s">
        <v>16198</v>
      </c>
      <c r="E23155" t="s">
        <v>1427</v>
      </c>
      <c r="F23155" t="s">
        <v>89</v>
      </c>
      <c r="G23155" t="s">
        <v>89</v>
      </c>
      <c r="H23155" t="s">
        <v>93</v>
      </c>
    </row>
    <row r="23156" spans="1:8" x14ac:dyDescent="0.25">
      <c r="A23156" t="s">
        <v>618</v>
      </c>
      <c r="B23156" t="s">
        <v>16199</v>
      </c>
      <c r="C23156" t="s">
        <v>89</v>
      </c>
      <c r="D23156" t="s">
        <v>16200</v>
      </c>
      <c r="E23156" t="s">
        <v>1233</v>
      </c>
      <c r="F23156" t="s">
        <v>89</v>
      </c>
      <c r="G23156" t="s">
        <v>89</v>
      </c>
      <c r="H23156" t="s">
        <v>93</v>
      </c>
    </row>
    <row r="23157" spans="1:8" x14ac:dyDescent="0.25">
      <c r="A23157" t="s">
        <v>618</v>
      </c>
      <c r="B23157" t="s">
        <v>16201</v>
      </c>
      <c r="C23157" t="s">
        <v>89</v>
      </c>
      <c r="D23157" t="s">
        <v>16202</v>
      </c>
      <c r="E23157" t="s">
        <v>2665</v>
      </c>
      <c r="F23157" t="s">
        <v>89</v>
      </c>
      <c r="G23157" t="s">
        <v>89</v>
      </c>
      <c r="H23157" t="s">
        <v>93</v>
      </c>
    </row>
    <row r="23158" spans="1:8" x14ac:dyDescent="0.25">
      <c r="A23158" t="s">
        <v>618</v>
      </c>
      <c r="B23158" t="s">
        <v>16203</v>
      </c>
      <c r="C23158" t="s">
        <v>89</v>
      </c>
      <c r="D23158" t="s">
        <v>89</v>
      </c>
      <c r="E23158" t="s">
        <v>1346</v>
      </c>
      <c r="F23158" t="s">
        <v>89</v>
      </c>
      <c r="G23158" t="s">
        <v>89</v>
      </c>
      <c r="H23158" t="s">
        <v>93</v>
      </c>
    </row>
    <row r="23159" spans="1:8" x14ac:dyDescent="0.25">
      <c r="A23159" t="s">
        <v>618</v>
      </c>
      <c r="B23159" t="s">
        <v>16204</v>
      </c>
      <c r="C23159" t="s">
        <v>89</v>
      </c>
      <c r="D23159" t="s">
        <v>89</v>
      </c>
      <c r="E23159" t="s">
        <v>1235</v>
      </c>
      <c r="F23159" t="s">
        <v>89</v>
      </c>
      <c r="G23159" t="s">
        <v>89</v>
      </c>
      <c r="H23159" t="s">
        <v>93</v>
      </c>
    </row>
    <row r="23160" spans="1:8" x14ac:dyDescent="0.25">
      <c r="A23160" t="s">
        <v>618</v>
      </c>
      <c r="B23160" t="s">
        <v>16205</v>
      </c>
      <c r="C23160" t="s">
        <v>89</v>
      </c>
      <c r="D23160" t="s">
        <v>89</v>
      </c>
      <c r="E23160" t="s">
        <v>1235</v>
      </c>
      <c r="F23160" t="s">
        <v>89</v>
      </c>
      <c r="G23160" t="s">
        <v>89</v>
      </c>
      <c r="H23160" t="s">
        <v>93</v>
      </c>
    </row>
    <row r="23161" spans="1:8" x14ac:dyDescent="0.25">
      <c r="A23161" t="s">
        <v>618</v>
      </c>
      <c r="B23161" t="s">
        <v>16206</v>
      </c>
      <c r="C23161" t="s">
        <v>89</v>
      </c>
      <c r="D23161" t="s">
        <v>16207</v>
      </c>
      <c r="E23161" t="s">
        <v>1367</v>
      </c>
      <c r="F23161" t="s">
        <v>89</v>
      </c>
      <c r="G23161" t="s">
        <v>89</v>
      </c>
      <c r="H23161" t="s">
        <v>93</v>
      </c>
    </row>
    <row r="23162" spans="1:8" x14ac:dyDescent="0.25">
      <c r="A23162" t="s">
        <v>618</v>
      </c>
      <c r="B23162" t="s">
        <v>16208</v>
      </c>
      <c r="C23162" t="s">
        <v>89</v>
      </c>
      <c r="D23162" t="s">
        <v>89</v>
      </c>
      <c r="E23162" t="s">
        <v>1235</v>
      </c>
      <c r="F23162" t="s">
        <v>89</v>
      </c>
      <c r="G23162" t="s">
        <v>89</v>
      </c>
      <c r="H23162" t="s">
        <v>93</v>
      </c>
    </row>
    <row r="23163" spans="1:8" x14ac:dyDescent="0.25">
      <c r="A23163" t="s">
        <v>618</v>
      </c>
      <c r="B23163" t="s">
        <v>16209</v>
      </c>
      <c r="C23163" t="s">
        <v>89</v>
      </c>
      <c r="D23163" t="s">
        <v>16210</v>
      </c>
      <c r="E23163" t="s">
        <v>1335</v>
      </c>
      <c r="F23163" t="s">
        <v>89</v>
      </c>
      <c r="G23163" t="s">
        <v>89</v>
      </c>
      <c r="H23163" t="s">
        <v>93</v>
      </c>
    </row>
    <row r="23164" spans="1:8" x14ac:dyDescent="0.25">
      <c r="A23164" t="s">
        <v>618</v>
      </c>
      <c r="B23164" t="s">
        <v>16211</v>
      </c>
      <c r="C23164" t="s">
        <v>89</v>
      </c>
      <c r="D23164" t="s">
        <v>89</v>
      </c>
      <c r="E23164" t="s">
        <v>9114</v>
      </c>
      <c r="F23164" t="s">
        <v>89</v>
      </c>
      <c r="G23164" t="s">
        <v>89</v>
      </c>
      <c r="H23164" t="s">
        <v>93</v>
      </c>
    </row>
    <row r="23165" spans="1:8" x14ac:dyDescent="0.25">
      <c r="A23165" t="s">
        <v>618</v>
      </c>
      <c r="B23165" t="s">
        <v>16212</v>
      </c>
      <c r="C23165" t="s">
        <v>89</v>
      </c>
      <c r="D23165" t="s">
        <v>89</v>
      </c>
      <c r="E23165" t="s">
        <v>1272</v>
      </c>
      <c r="F23165" t="s">
        <v>89</v>
      </c>
      <c r="G23165" t="s">
        <v>89</v>
      </c>
      <c r="H23165" t="s">
        <v>93</v>
      </c>
    </row>
    <row r="23166" spans="1:8" x14ac:dyDescent="0.25">
      <c r="A23166" t="s">
        <v>618</v>
      </c>
      <c r="B23166" t="s">
        <v>16213</v>
      </c>
      <c r="C23166" t="s">
        <v>89</v>
      </c>
      <c r="D23166" t="s">
        <v>89</v>
      </c>
      <c r="E23166" t="s">
        <v>16214</v>
      </c>
      <c r="F23166" t="s">
        <v>89</v>
      </c>
      <c r="G23166" t="s">
        <v>89</v>
      </c>
      <c r="H23166" t="s">
        <v>93</v>
      </c>
    </row>
    <row r="23167" spans="1:8" x14ac:dyDescent="0.25">
      <c r="A23167" t="s">
        <v>618</v>
      </c>
      <c r="B23167" t="s">
        <v>16215</v>
      </c>
      <c r="C23167" t="s">
        <v>89</v>
      </c>
      <c r="D23167" t="s">
        <v>16216</v>
      </c>
      <c r="E23167" t="s">
        <v>16214</v>
      </c>
      <c r="F23167" t="s">
        <v>89</v>
      </c>
      <c r="G23167" t="s">
        <v>89</v>
      </c>
      <c r="H23167" t="s">
        <v>93</v>
      </c>
    </row>
    <row r="23168" spans="1:8" x14ac:dyDescent="0.25">
      <c r="A23168" t="s">
        <v>618</v>
      </c>
      <c r="B23168" t="s">
        <v>16217</v>
      </c>
      <c r="C23168" t="s">
        <v>89</v>
      </c>
      <c r="D23168" t="s">
        <v>89</v>
      </c>
      <c r="E23168" t="s">
        <v>16214</v>
      </c>
      <c r="F23168" t="s">
        <v>89</v>
      </c>
      <c r="G23168" t="s">
        <v>89</v>
      </c>
      <c r="H23168" t="s">
        <v>93</v>
      </c>
    </row>
    <row r="23169" spans="1:8" x14ac:dyDescent="0.25">
      <c r="A23169" t="s">
        <v>618</v>
      </c>
      <c r="B23169" t="s">
        <v>16218</v>
      </c>
      <c r="C23169" t="s">
        <v>89</v>
      </c>
      <c r="D23169" t="s">
        <v>89</v>
      </c>
      <c r="E23169" t="s">
        <v>16214</v>
      </c>
      <c r="F23169" t="s">
        <v>89</v>
      </c>
      <c r="G23169" t="s">
        <v>89</v>
      </c>
      <c r="H23169" t="s">
        <v>93</v>
      </c>
    </row>
    <row r="23170" spans="1:8" x14ac:dyDescent="0.25">
      <c r="A23170" t="s">
        <v>618</v>
      </c>
      <c r="B23170" t="s">
        <v>16219</v>
      </c>
      <c r="C23170" t="s">
        <v>89</v>
      </c>
      <c r="D23170" t="s">
        <v>89</v>
      </c>
      <c r="E23170" t="s">
        <v>16214</v>
      </c>
      <c r="F23170" t="s">
        <v>89</v>
      </c>
      <c r="G23170" t="s">
        <v>89</v>
      </c>
      <c r="H23170" t="s">
        <v>93</v>
      </c>
    </row>
    <row r="23171" spans="1:8" x14ac:dyDescent="0.25">
      <c r="A23171" t="s">
        <v>618</v>
      </c>
      <c r="B23171" t="s">
        <v>16220</v>
      </c>
      <c r="C23171" t="s">
        <v>89</v>
      </c>
      <c r="D23171" t="s">
        <v>89</v>
      </c>
      <c r="E23171" t="s">
        <v>1272</v>
      </c>
      <c r="F23171" t="s">
        <v>89</v>
      </c>
      <c r="G23171" t="s">
        <v>89</v>
      </c>
      <c r="H23171" t="s">
        <v>93</v>
      </c>
    </row>
    <row r="23172" spans="1:8" x14ac:dyDescent="0.25">
      <c r="A23172" t="s">
        <v>618</v>
      </c>
      <c r="B23172" t="s">
        <v>16221</v>
      </c>
      <c r="C23172" t="s">
        <v>89</v>
      </c>
      <c r="D23172" t="s">
        <v>89</v>
      </c>
      <c r="E23172" t="s">
        <v>1272</v>
      </c>
      <c r="F23172" t="s">
        <v>89</v>
      </c>
      <c r="G23172" t="s">
        <v>89</v>
      </c>
      <c r="H23172" t="s">
        <v>93</v>
      </c>
    </row>
    <row r="23173" spans="1:8" x14ac:dyDescent="0.25">
      <c r="A23173" t="s">
        <v>618</v>
      </c>
      <c r="B23173" t="s">
        <v>16222</v>
      </c>
      <c r="C23173" t="s">
        <v>89</v>
      </c>
      <c r="D23173" t="s">
        <v>16223</v>
      </c>
      <c r="E23173" t="s">
        <v>14523</v>
      </c>
      <c r="F23173" t="s">
        <v>89</v>
      </c>
      <c r="G23173" t="s">
        <v>89</v>
      </c>
      <c r="H23173" t="s">
        <v>93</v>
      </c>
    </row>
    <row r="23174" spans="1:8" x14ac:dyDescent="0.25">
      <c r="A23174" t="s">
        <v>618</v>
      </c>
      <c r="B23174" t="s">
        <v>16224</v>
      </c>
      <c r="C23174" t="s">
        <v>89</v>
      </c>
      <c r="D23174" t="s">
        <v>16225</v>
      </c>
      <c r="E23174" t="s">
        <v>12048</v>
      </c>
      <c r="F23174" t="s">
        <v>89</v>
      </c>
      <c r="G23174" t="s">
        <v>89</v>
      </c>
      <c r="H23174" t="s">
        <v>93</v>
      </c>
    </row>
    <row r="23175" spans="1:8" x14ac:dyDescent="0.25">
      <c r="A23175" t="s">
        <v>618</v>
      </c>
      <c r="B23175" t="s">
        <v>16226</v>
      </c>
      <c r="C23175" t="s">
        <v>89</v>
      </c>
      <c r="D23175" t="s">
        <v>16227</v>
      </c>
      <c r="E23175" t="s">
        <v>12048</v>
      </c>
      <c r="F23175" t="s">
        <v>89</v>
      </c>
      <c r="G23175" t="s">
        <v>89</v>
      </c>
      <c r="H23175" t="s">
        <v>93</v>
      </c>
    </row>
    <row r="23176" spans="1:8" x14ac:dyDescent="0.25">
      <c r="A23176" t="s">
        <v>618</v>
      </c>
      <c r="B23176" t="s">
        <v>16228</v>
      </c>
      <c r="C23176" t="s">
        <v>89</v>
      </c>
      <c r="D23176" t="s">
        <v>16229</v>
      </c>
      <c r="E23176" t="s">
        <v>12048</v>
      </c>
      <c r="F23176" t="s">
        <v>89</v>
      </c>
      <c r="G23176" t="s">
        <v>89</v>
      </c>
      <c r="H23176" t="s">
        <v>93</v>
      </c>
    </row>
    <row r="23177" spans="1:8" x14ac:dyDescent="0.25">
      <c r="A23177" t="s">
        <v>618</v>
      </c>
      <c r="B23177" t="s">
        <v>16230</v>
      </c>
      <c r="C23177" t="s">
        <v>89</v>
      </c>
      <c r="D23177" t="s">
        <v>16229</v>
      </c>
      <c r="E23177" t="s">
        <v>12048</v>
      </c>
      <c r="F23177" t="s">
        <v>89</v>
      </c>
      <c r="G23177" t="s">
        <v>89</v>
      </c>
      <c r="H23177" t="s">
        <v>93</v>
      </c>
    </row>
    <row r="23178" spans="1:8" x14ac:dyDescent="0.25">
      <c r="A23178" t="s">
        <v>618</v>
      </c>
      <c r="B23178" t="s">
        <v>16231</v>
      </c>
      <c r="C23178" t="s">
        <v>89</v>
      </c>
      <c r="D23178" t="s">
        <v>16232</v>
      </c>
      <c r="E23178" t="s">
        <v>14511</v>
      </c>
      <c r="F23178" t="s">
        <v>89</v>
      </c>
      <c r="G23178" t="s">
        <v>89</v>
      </c>
      <c r="H23178" t="s">
        <v>93</v>
      </c>
    </row>
    <row r="23179" spans="1:8" x14ac:dyDescent="0.25">
      <c r="A23179" t="s">
        <v>618</v>
      </c>
      <c r="B23179" t="s">
        <v>16233</v>
      </c>
      <c r="C23179" t="s">
        <v>89</v>
      </c>
      <c r="D23179" t="s">
        <v>16234</v>
      </c>
      <c r="E23179" t="s">
        <v>14511</v>
      </c>
      <c r="F23179" t="s">
        <v>89</v>
      </c>
      <c r="G23179" t="s">
        <v>89</v>
      </c>
      <c r="H23179" t="s">
        <v>93</v>
      </c>
    </row>
    <row r="23180" spans="1:8" x14ac:dyDescent="0.25">
      <c r="A23180" t="s">
        <v>620</v>
      </c>
      <c r="B23180" t="s">
        <v>16235</v>
      </c>
      <c r="C23180" t="s">
        <v>89</v>
      </c>
      <c r="D23180" t="s">
        <v>16236</v>
      </c>
      <c r="E23180" t="s">
        <v>16237</v>
      </c>
      <c r="F23180" t="s">
        <v>89</v>
      </c>
      <c r="G23180" t="s">
        <v>89</v>
      </c>
      <c r="H23180" t="s">
        <v>93</v>
      </c>
    </row>
    <row r="23181" spans="1:8" x14ac:dyDescent="0.25">
      <c r="A23181" t="s">
        <v>620</v>
      </c>
      <c r="B23181" t="s">
        <v>16238</v>
      </c>
      <c r="C23181" t="s">
        <v>89</v>
      </c>
      <c r="D23181" t="s">
        <v>89</v>
      </c>
      <c r="E23181" t="s">
        <v>13731</v>
      </c>
      <c r="F23181" t="s">
        <v>89</v>
      </c>
      <c r="G23181" t="s">
        <v>89</v>
      </c>
      <c r="H23181" t="s">
        <v>93</v>
      </c>
    </row>
    <row r="23182" spans="1:8" x14ac:dyDescent="0.25">
      <c r="A23182" t="s">
        <v>620</v>
      </c>
      <c r="B23182" t="s">
        <v>16239</v>
      </c>
      <c r="C23182" t="s">
        <v>89</v>
      </c>
      <c r="D23182" t="s">
        <v>89</v>
      </c>
      <c r="E23182" t="s">
        <v>2440</v>
      </c>
      <c r="F23182" t="s">
        <v>89</v>
      </c>
      <c r="G23182" t="s">
        <v>89</v>
      </c>
      <c r="H23182" t="s">
        <v>93</v>
      </c>
    </row>
    <row r="23183" spans="1:8" x14ac:dyDescent="0.25">
      <c r="A23183" t="s">
        <v>620</v>
      </c>
      <c r="B23183" t="s">
        <v>16240</v>
      </c>
      <c r="C23183" t="s">
        <v>89</v>
      </c>
      <c r="D23183" t="s">
        <v>89</v>
      </c>
      <c r="E23183" t="s">
        <v>16241</v>
      </c>
      <c r="F23183" t="s">
        <v>89</v>
      </c>
      <c r="G23183" t="s">
        <v>89</v>
      </c>
      <c r="H23183" t="s">
        <v>93</v>
      </c>
    </row>
    <row r="23184" spans="1:8" x14ac:dyDescent="0.25">
      <c r="A23184" t="s">
        <v>620</v>
      </c>
      <c r="B23184" t="s">
        <v>16242</v>
      </c>
      <c r="C23184" t="s">
        <v>89</v>
      </c>
      <c r="D23184" t="s">
        <v>89</v>
      </c>
      <c r="E23184" t="s">
        <v>3424</v>
      </c>
      <c r="F23184" t="s">
        <v>89</v>
      </c>
      <c r="G23184" t="s">
        <v>89</v>
      </c>
      <c r="H23184" t="s">
        <v>93</v>
      </c>
    </row>
    <row r="23185" spans="1:8" x14ac:dyDescent="0.25">
      <c r="A23185" t="s">
        <v>620</v>
      </c>
      <c r="B23185" t="s">
        <v>16243</v>
      </c>
      <c r="C23185" t="s">
        <v>89</v>
      </c>
      <c r="D23185" t="s">
        <v>89</v>
      </c>
      <c r="E23185" t="s">
        <v>16244</v>
      </c>
      <c r="F23185" t="s">
        <v>89</v>
      </c>
      <c r="G23185" t="s">
        <v>89</v>
      </c>
      <c r="H23185" t="s">
        <v>93</v>
      </c>
    </row>
    <row r="23186" spans="1:8" x14ac:dyDescent="0.25">
      <c r="A23186" t="s">
        <v>620</v>
      </c>
      <c r="B23186" t="s">
        <v>16245</v>
      </c>
      <c r="C23186" t="s">
        <v>89</v>
      </c>
      <c r="D23186" t="s">
        <v>89</v>
      </c>
      <c r="E23186" t="s">
        <v>3424</v>
      </c>
      <c r="F23186" t="s">
        <v>89</v>
      </c>
      <c r="G23186" t="s">
        <v>89</v>
      </c>
      <c r="H23186" t="s">
        <v>93</v>
      </c>
    </row>
    <row r="23187" spans="1:8" x14ac:dyDescent="0.25">
      <c r="A23187" t="s">
        <v>620</v>
      </c>
      <c r="B23187" t="s">
        <v>16246</v>
      </c>
      <c r="C23187" t="s">
        <v>89</v>
      </c>
      <c r="D23187" t="s">
        <v>89</v>
      </c>
      <c r="E23187" t="s">
        <v>1258</v>
      </c>
      <c r="F23187" t="s">
        <v>89</v>
      </c>
      <c r="G23187" t="s">
        <v>89</v>
      </c>
      <c r="H23187" t="s">
        <v>93</v>
      </c>
    </row>
    <row r="23188" spans="1:8" x14ac:dyDescent="0.25">
      <c r="A23188" t="s">
        <v>620</v>
      </c>
      <c r="B23188" t="s">
        <v>16247</v>
      </c>
      <c r="C23188" t="s">
        <v>89</v>
      </c>
      <c r="D23188" t="s">
        <v>89</v>
      </c>
      <c r="E23188" t="s">
        <v>1258</v>
      </c>
      <c r="F23188" t="s">
        <v>89</v>
      </c>
      <c r="G23188" t="s">
        <v>89</v>
      </c>
      <c r="H23188" t="s">
        <v>93</v>
      </c>
    </row>
    <row r="23189" spans="1:8" x14ac:dyDescent="0.25">
      <c r="A23189" t="s">
        <v>620</v>
      </c>
      <c r="B23189" t="s">
        <v>16248</v>
      </c>
      <c r="C23189" t="s">
        <v>89</v>
      </c>
      <c r="D23189" t="s">
        <v>16249</v>
      </c>
      <c r="E23189" t="s">
        <v>14494</v>
      </c>
      <c r="F23189" t="s">
        <v>89</v>
      </c>
      <c r="G23189" t="s">
        <v>89</v>
      </c>
      <c r="H23189" t="s">
        <v>93</v>
      </c>
    </row>
    <row r="23190" spans="1:8" x14ac:dyDescent="0.25">
      <c r="A23190" t="s">
        <v>620</v>
      </c>
      <c r="B23190" t="s">
        <v>16012</v>
      </c>
      <c r="C23190" t="s">
        <v>89</v>
      </c>
      <c r="D23190" t="s">
        <v>16013</v>
      </c>
      <c r="E23190" t="s">
        <v>14494</v>
      </c>
      <c r="F23190" t="s">
        <v>89</v>
      </c>
      <c r="G23190" t="s">
        <v>89</v>
      </c>
      <c r="H23190" t="s">
        <v>93</v>
      </c>
    </row>
    <row r="23191" spans="1:8" x14ac:dyDescent="0.25">
      <c r="A23191" t="s">
        <v>620</v>
      </c>
      <c r="B23191" t="s">
        <v>16250</v>
      </c>
      <c r="C23191" t="s">
        <v>89</v>
      </c>
      <c r="D23191" t="s">
        <v>16251</v>
      </c>
      <c r="E23191" t="s">
        <v>16252</v>
      </c>
      <c r="F23191" t="s">
        <v>89</v>
      </c>
      <c r="G23191" t="s">
        <v>89</v>
      </c>
      <c r="H23191" t="s">
        <v>93</v>
      </c>
    </row>
    <row r="23192" spans="1:8" x14ac:dyDescent="0.25">
      <c r="A23192" t="s">
        <v>620</v>
      </c>
      <c r="B23192" t="s">
        <v>16253</v>
      </c>
      <c r="C23192" t="s">
        <v>89</v>
      </c>
      <c r="D23192" t="s">
        <v>16254</v>
      </c>
      <c r="E23192" t="s">
        <v>16252</v>
      </c>
      <c r="F23192" t="s">
        <v>89</v>
      </c>
      <c r="G23192" t="s">
        <v>89</v>
      </c>
      <c r="H23192" t="s">
        <v>93</v>
      </c>
    </row>
    <row r="23193" spans="1:8" x14ac:dyDescent="0.25">
      <c r="A23193" t="s">
        <v>620</v>
      </c>
      <c r="B23193" t="s">
        <v>16014</v>
      </c>
      <c r="C23193" t="s">
        <v>89</v>
      </c>
      <c r="D23193" t="s">
        <v>16015</v>
      </c>
      <c r="E23193" t="s">
        <v>14523</v>
      </c>
      <c r="F23193" t="s">
        <v>89</v>
      </c>
      <c r="G23193" t="s">
        <v>89</v>
      </c>
      <c r="H23193" t="s">
        <v>93</v>
      </c>
    </row>
    <row r="23194" spans="1:8" x14ac:dyDescent="0.25">
      <c r="A23194" t="s">
        <v>620</v>
      </c>
      <c r="B23194" t="s">
        <v>16016</v>
      </c>
      <c r="C23194" t="s">
        <v>89</v>
      </c>
      <c r="D23194" t="s">
        <v>16017</v>
      </c>
      <c r="E23194" t="s">
        <v>14523</v>
      </c>
      <c r="F23194" t="s">
        <v>89</v>
      </c>
      <c r="G23194" t="s">
        <v>89</v>
      </c>
      <c r="H23194" t="s">
        <v>93</v>
      </c>
    </row>
    <row r="23195" spans="1:8" x14ac:dyDescent="0.25">
      <c r="A23195" t="s">
        <v>620</v>
      </c>
      <c r="B23195" t="s">
        <v>16018</v>
      </c>
      <c r="C23195" t="s">
        <v>89</v>
      </c>
      <c r="D23195" t="s">
        <v>16019</v>
      </c>
      <c r="E23195" t="s">
        <v>14523</v>
      </c>
      <c r="F23195" t="s">
        <v>89</v>
      </c>
      <c r="G23195" t="s">
        <v>89</v>
      </c>
      <c r="H23195" t="s">
        <v>93</v>
      </c>
    </row>
    <row r="23196" spans="1:8" x14ac:dyDescent="0.25">
      <c r="A23196" t="s">
        <v>620</v>
      </c>
      <c r="B23196" t="s">
        <v>16020</v>
      </c>
      <c r="C23196" t="s">
        <v>89</v>
      </c>
      <c r="D23196" t="s">
        <v>16021</v>
      </c>
      <c r="E23196" t="s">
        <v>14528</v>
      </c>
      <c r="F23196" t="s">
        <v>89</v>
      </c>
      <c r="G23196" t="s">
        <v>89</v>
      </c>
      <c r="H23196" t="s">
        <v>93</v>
      </c>
    </row>
    <row r="23197" spans="1:8" x14ac:dyDescent="0.25">
      <c r="A23197" t="s">
        <v>620</v>
      </c>
      <c r="B23197" t="s">
        <v>16022</v>
      </c>
      <c r="C23197" t="s">
        <v>89</v>
      </c>
      <c r="D23197" t="s">
        <v>16023</v>
      </c>
      <c r="E23197" t="s">
        <v>14523</v>
      </c>
      <c r="F23197" t="s">
        <v>89</v>
      </c>
      <c r="G23197" t="s">
        <v>89</v>
      </c>
      <c r="H23197" t="s">
        <v>93</v>
      </c>
    </row>
    <row r="23198" spans="1:8" x14ac:dyDescent="0.25">
      <c r="A23198" t="s">
        <v>620</v>
      </c>
      <c r="B23198" t="s">
        <v>16024</v>
      </c>
      <c r="C23198" t="s">
        <v>89</v>
      </c>
      <c r="D23198" t="s">
        <v>16025</v>
      </c>
      <c r="E23198" t="s">
        <v>14528</v>
      </c>
      <c r="F23198" t="s">
        <v>89</v>
      </c>
      <c r="G23198" t="s">
        <v>89</v>
      </c>
      <c r="H23198" t="s">
        <v>93</v>
      </c>
    </row>
    <row r="23199" spans="1:8" x14ac:dyDescent="0.25">
      <c r="A23199" t="s">
        <v>620</v>
      </c>
      <c r="B23199" t="s">
        <v>16026</v>
      </c>
      <c r="C23199" t="s">
        <v>89</v>
      </c>
      <c r="D23199" t="s">
        <v>16027</v>
      </c>
      <c r="E23199" t="s">
        <v>14528</v>
      </c>
      <c r="F23199" t="s">
        <v>89</v>
      </c>
      <c r="G23199" t="s">
        <v>89</v>
      </c>
      <c r="H23199" t="s">
        <v>93</v>
      </c>
    </row>
    <row r="23200" spans="1:8" x14ac:dyDescent="0.25">
      <c r="A23200" t="s">
        <v>620</v>
      </c>
      <c r="B23200" t="s">
        <v>16028</v>
      </c>
      <c r="C23200" t="s">
        <v>89</v>
      </c>
      <c r="D23200" t="s">
        <v>16029</v>
      </c>
      <c r="E23200" t="s">
        <v>14528</v>
      </c>
      <c r="F23200" t="s">
        <v>89</v>
      </c>
      <c r="G23200" t="s">
        <v>89</v>
      </c>
      <c r="H23200" t="s">
        <v>93</v>
      </c>
    </row>
    <row r="23201" spans="1:8" x14ac:dyDescent="0.25">
      <c r="A23201" t="s">
        <v>620</v>
      </c>
      <c r="B23201" t="s">
        <v>16030</v>
      </c>
      <c r="C23201" t="s">
        <v>89</v>
      </c>
      <c r="D23201" t="s">
        <v>16031</v>
      </c>
      <c r="E23201" t="s">
        <v>14528</v>
      </c>
      <c r="F23201" t="s">
        <v>89</v>
      </c>
      <c r="G23201" t="s">
        <v>89</v>
      </c>
      <c r="H23201" t="s">
        <v>93</v>
      </c>
    </row>
    <row r="23202" spans="1:8" x14ac:dyDescent="0.25">
      <c r="A23202" t="s">
        <v>620</v>
      </c>
      <c r="B23202" t="s">
        <v>16032</v>
      </c>
      <c r="C23202" t="s">
        <v>89</v>
      </c>
      <c r="D23202" t="s">
        <v>16033</v>
      </c>
      <c r="E23202" t="s">
        <v>14523</v>
      </c>
      <c r="F23202" t="s">
        <v>89</v>
      </c>
      <c r="G23202" t="s">
        <v>89</v>
      </c>
      <c r="H23202" t="s">
        <v>93</v>
      </c>
    </row>
    <row r="23203" spans="1:8" x14ac:dyDescent="0.25">
      <c r="A23203" t="s">
        <v>620</v>
      </c>
      <c r="B23203" t="s">
        <v>16255</v>
      </c>
      <c r="C23203" t="s">
        <v>89</v>
      </c>
      <c r="D23203" t="s">
        <v>16035</v>
      </c>
      <c r="E23203" t="s">
        <v>14523</v>
      </c>
      <c r="F23203" t="s">
        <v>89</v>
      </c>
      <c r="G23203" t="s">
        <v>89</v>
      </c>
      <c r="H23203" t="s">
        <v>93</v>
      </c>
    </row>
    <row r="23204" spans="1:8" x14ac:dyDescent="0.25">
      <c r="A23204" t="s">
        <v>620</v>
      </c>
      <c r="B23204" t="s">
        <v>16034</v>
      </c>
      <c r="C23204" t="s">
        <v>89</v>
      </c>
      <c r="D23204" t="s">
        <v>16035</v>
      </c>
      <c r="E23204" t="s">
        <v>14523</v>
      </c>
      <c r="F23204" t="s">
        <v>89</v>
      </c>
      <c r="G23204" t="s">
        <v>89</v>
      </c>
      <c r="H23204" t="s">
        <v>93</v>
      </c>
    </row>
    <row r="23205" spans="1:8" x14ac:dyDescent="0.25">
      <c r="A23205" t="s">
        <v>620</v>
      </c>
      <c r="B23205" t="s">
        <v>16036</v>
      </c>
      <c r="C23205" t="s">
        <v>89</v>
      </c>
      <c r="D23205" t="s">
        <v>16037</v>
      </c>
      <c r="E23205" t="s">
        <v>8402</v>
      </c>
      <c r="F23205" t="s">
        <v>89</v>
      </c>
      <c r="G23205" t="s">
        <v>89</v>
      </c>
      <c r="H23205" t="s">
        <v>93</v>
      </c>
    </row>
    <row r="23206" spans="1:8" x14ac:dyDescent="0.25">
      <c r="A23206" t="s">
        <v>620</v>
      </c>
      <c r="B23206" t="s">
        <v>16040</v>
      </c>
      <c r="C23206" t="s">
        <v>89</v>
      </c>
      <c r="D23206" t="s">
        <v>16041</v>
      </c>
      <c r="E23206" t="s">
        <v>8402</v>
      </c>
      <c r="F23206" t="s">
        <v>89</v>
      </c>
      <c r="G23206" t="s">
        <v>89</v>
      </c>
      <c r="H23206" t="s">
        <v>93</v>
      </c>
    </row>
    <row r="23207" spans="1:8" x14ac:dyDescent="0.25">
      <c r="A23207" t="s">
        <v>620</v>
      </c>
      <c r="B23207" t="s">
        <v>16042</v>
      </c>
      <c r="C23207" t="s">
        <v>89</v>
      </c>
      <c r="D23207" t="s">
        <v>16043</v>
      </c>
      <c r="E23207" t="s">
        <v>8402</v>
      </c>
      <c r="F23207" t="s">
        <v>89</v>
      </c>
      <c r="G23207" t="s">
        <v>89</v>
      </c>
      <c r="H23207" t="s">
        <v>93</v>
      </c>
    </row>
    <row r="23208" spans="1:8" x14ac:dyDescent="0.25">
      <c r="A23208" t="s">
        <v>620</v>
      </c>
      <c r="B23208" t="s">
        <v>3539</v>
      </c>
      <c r="C23208" t="s">
        <v>89</v>
      </c>
      <c r="D23208" t="s">
        <v>16044</v>
      </c>
      <c r="E23208" t="s">
        <v>6836</v>
      </c>
      <c r="F23208" t="s">
        <v>89</v>
      </c>
      <c r="G23208" t="s">
        <v>89</v>
      </c>
      <c r="H23208" t="s">
        <v>93</v>
      </c>
    </row>
    <row r="23209" spans="1:8" x14ac:dyDescent="0.25">
      <c r="A23209" t="s">
        <v>620</v>
      </c>
      <c r="B23209" t="s">
        <v>15442</v>
      </c>
      <c r="C23209" t="s">
        <v>89</v>
      </c>
      <c r="D23209" t="s">
        <v>16045</v>
      </c>
      <c r="E23209" t="s">
        <v>1770</v>
      </c>
      <c r="F23209" t="s">
        <v>89</v>
      </c>
      <c r="G23209" t="s">
        <v>89</v>
      </c>
      <c r="H23209" t="s">
        <v>93</v>
      </c>
    </row>
    <row r="23210" spans="1:8" x14ac:dyDescent="0.25">
      <c r="A23210" t="s">
        <v>620</v>
      </c>
      <c r="B23210" t="s">
        <v>16046</v>
      </c>
      <c r="C23210" t="s">
        <v>89</v>
      </c>
      <c r="D23210" t="s">
        <v>16047</v>
      </c>
      <c r="E23210" t="s">
        <v>1770</v>
      </c>
      <c r="F23210" t="s">
        <v>89</v>
      </c>
      <c r="G23210" t="s">
        <v>89</v>
      </c>
      <c r="H23210" t="s">
        <v>93</v>
      </c>
    </row>
    <row r="23211" spans="1:8" x14ac:dyDescent="0.25">
      <c r="A23211" t="s">
        <v>620</v>
      </c>
      <c r="B23211" t="s">
        <v>16048</v>
      </c>
      <c r="C23211" t="s">
        <v>89</v>
      </c>
      <c r="D23211" t="s">
        <v>16049</v>
      </c>
      <c r="E23211" t="s">
        <v>1770</v>
      </c>
      <c r="F23211" t="s">
        <v>89</v>
      </c>
      <c r="G23211" t="s">
        <v>89</v>
      </c>
      <c r="H23211" t="s">
        <v>93</v>
      </c>
    </row>
    <row r="23212" spans="1:8" x14ac:dyDescent="0.25">
      <c r="A23212" t="s">
        <v>620</v>
      </c>
      <c r="B23212" t="s">
        <v>16050</v>
      </c>
      <c r="C23212" t="s">
        <v>89</v>
      </c>
      <c r="D23212" t="s">
        <v>16051</v>
      </c>
      <c r="E23212" t="s">
        <v>1770</v>
      </c>
      <c r="F23212" t="s">
        <v>89</v>
      </c>
      <c r="G23212" t="s">
        <v>89</v>
      </c>
      <c r="H23212" t="s">
        <v>93</v>
      </c>
    </row>
    <row r="23213" spans="1:8" x14ac:dyDescent="0.25">
      <c r="A23213" t="s">
        <v>620</v>
      </c>
      <c r="B23213" t="s">
        <v>16052</v>
      </c>
      <c r="C23213" t="s">
        <v>89</v>
      </c>
      <c r="D23213" t="s">
        <v>16053</v>
      </c>
      <c r="E23213" t="s">
        <v>1770</v>
      </c>
      <c r="F23213" t="s">
        <v>89</v>
      </c>
      <c r="G23213" t="s">
        <v>89</v>
      </c>
      <c r="H23213" t="s">
        <v>93</v>
      </c>
    </row>
    <row r="23214" spans="1:8" x14ac:dyDescent="0.25">
      <c r="A23214" t="s">
        <v>620</v>
      </c>
      <c r="B23214" t="s">
        <v>16056</v>
      </c>
      <c r="C23214" t="s">
        <v>89</v>
      </c>
      <c r="D23214" t="s">
        <v>16057</v>
      </c>
      <c r="E23214" t="s">
        <v>1770</v>
      </c>
      <c r="F23214" t="s">
        <v>89</v>
      </c>
      <c r="G23214" t="s">
        <v>89</v>
      </c>
      <c r="H23214" t="s">
        <v>93</v>
      </c>
    </row>
    <row r="23215" spans="1:8" x14ac:dyDescent="0.25">
      <c r="A23215" t="s">
        <v>620</v>
      </c>
      <c r="B23215" t="s">
        <v>16256</v>
      </c>
      <c r="C23215" t="s">
        <v>89</v>
      </c>
      <c r="D23215" t="s">
        <v>16257</v>
      </c>
      <c r="E23215" t="s">
        <v>1770</v>
      </c>
      <c r="F23215" t="s">
        <v>89</v>
      </c>
      <c r="G23215" t="s">
        <v>89</v>
      </c>
      <c r="H23215" t="s">
        <v>93</v>
      </c>
    </row>
    <row r="23216" spans="1:8" x14ac:dyDescent="0.25">
      <c r="A23216" t="s">
        <v>620</v>
      </c>
      <c r="B23216" t="s">
        <v>16258</v>
      </c>
      <c r="C23216" t="s">
        <v>89</v>
      </c>
      <c r="D23216" t="s">
        <v>16259</v>
      </c>
      <c r="E23216" t="s">
        <v>1770</v>
      </c>
      <c r="F23216" t="s">
        <v>89</v>
      </c>
      <c r="G23216" t="s">
        <v>89</v>
      </c>
      <c r="H23216" t="s">
        <v>93</v>
      </c>
    </row>
    <row r="23217" spans="1:8" x14ac:dyDescent="0.25">
      <c r="A23217" t="s">
        <v>620</v>
      </c>
      <c r="B23217" t="s">
        <v>16058</v>
      </c>
      <c r="C23217" t="s">
        <v>89</v>
      </c>
      <c r="D23217" t="s">
        <v>16059</v>
      </c>
      <c r="E23217" t="s">
        <v>2404</v>
      </c>
      <c r="F23217" t="s">
        <v>89</v>
      </c>
      <c r="G23217" t="s">
        <v>89</v>
      </c>
      <c r="H23217" t="s">
        <v>93</v>
      </c>
    </row>
    <row r="23218" spans="1:8" x14ac:dyDescent="0.25">
      <c r="A23218" t="s">
        <v>620</v>
      </c>
      <c r="B23218" t="s">
        <v>16060</v>
      </c>
      <c r="C23218" t="s">
        <v>89</v>
      </c>
      <c r="D23218" t="s">
        <v>16061</v>
      </c>
      <c r="E23218" t="s">
        <v>2404</v>
      </c>
      <c r="F23218" t="s">
        <v>89</v>
      </c>
      <c r="G23218" t="s">
        <v>89</v>
      </c>
      <c r="H23218" t="s">
        <v>93</v>
      </c>
    </row>
    <row r="23219" spans="1:8" x14ac:dyDescent="0.25">
      <c r="A23219" t="s">
        <v>620</v>
      </c>
      <c r="B23219" t="s">
        <v>16062</v>
      </c>
      <c r="C23219" t="s">
        <v>89</v>
      </c>
      <c r="D23219" t="s">
        <v>16063</v>
      </c>
      <c r="E23219" t="s">
        <v>4918</v>
      </c>
      <c r="F23219" t="s">
        <v>89</v>
      </c>
      <c r="G23219" t="s">
        <v>89</v>
      </c>
      <c r="H23219" t="s">
        <v>93</v>
      </c>
    </row>
    <row r="23220" spans="1:8" x14ac:dyDescent="0.25">
      <c r="A23220" t="s">
        <v>620</v>
      </c>
      <c r="B23220" t="s">
        <v>16064</v>
      </c>
      <c r="C23220" t="s">
        <v>89</v>
      </c>
      <c r="D23220" t="s">
        <v>16065</v>
      </c>
      <c r="E23220" t="s">
        <v>4918</v>
      </c>
      <c r="F23220" t="s">
        <v>89</v>
      </c>
      <c r="G23220" t="s">
        <v>89</v>
      </c>
      <c r="H23220" t="s">
        <v>93</v>
      </c>
    </row>
    <row r="23221" spans="1:8" x14ac:dyDescent="0.25">
      <c r="A23221" t="s">
        <v>620</v>
      </c>
      <c r="B23221" t="s">
        <v>16066</v>
      </c>
      <c r="C23221" t="s">
        <v>89</v>
      </c>
      <c r="D23221" t="s">
        <v>16067</v>
      </c>
      <c r="E23221" t="s">
        <v>4918</v>
      </c>
      <c r="F23221" t="s">
        <v>89</v>
      </c>
      <c r="G23221" t="s">
        <v>89</v>
      </c>
      <c r="H23221" t="s">
        <v>93</v>
      </c>
    </row>
    <row r="23222" spans="1:8" x14ac:dyDescent="0.25">
      <c r="A23222" t="s">
        <v>620</v>
      </c>
      <c r="B23222" t="s">
        <v>16068</v>
      </c>
      <c r="C23222" t="s">
        <v>89</v>
      </c>
      <c r="D23222" t="s">
        <v>16069</v>
      </c>
      <c r="E23222" t="s">
        <v>4918</v>
      </c>
      <c r="F23222" t="s">
        <v>89</v>
      </c>
      <c r="G23222" t="s">
        <v>89</v>
      </c>
      <c r="H23222" t="s">
        <v>93</v>
      </c>
    </row>
    <row r="23223" spans="1:8" x14ac:dyDescent="0.25">
      <c r="A23223" t="s">
        <v>620</v>
      </c>
      <c r="B23223" t="s">
        <v>16070</v>
      </c>
      <c r="C23223" t="s">
        <v>89</v>
      </c>
      <c r="D23223" t="s">
        <v>16071</v>
      </c>
      <c r="E23223" t="s">
        <v>16072</v>
      </c>
      <c r="F23223" t="s">
        <v>89</v>
      </c>
      <c r="G23223" t="s">
        <v>89</v>
      </c>
      <c r="H23223" t="s">
        <v>93</v>
      </c>
    </row>
    <row r="23224" spans="1:8" x14ac:dyDescent="0.25">
      <c r="A23224" t="s">
        <v>620</v>
      </c>
      <c r="B23224" t="s">
        <v>16073</v>
      </c>
      <c r="C23224" t="s">
        <v>89</v>
      </c>
      <c r="D23224" t="s">
        <v>16074</v>
      </c>
      <c r="E23224" t="s">
        <v>16072</v>
      </c>
      <c r="F23224" t="s">
        <v>89</v>
      </c>
      <c r="G23224" t="s">
        <v>89</v>
      </c>
      <c r="H23224" t="s">
        <v>93</v>
      </c>
    </row>
    <row r="23225" spans="1:8" x14ac:dyDescent="0.25">
      <c r="A23225" t="s">
        <v>620</v>
      </c>
      <c r="B23225" t="s">
        <v>7534</v>
      </c>
      <c r="C23225" t="s">
        <v>89</v>
      </c>
      <c r="D23225" t="s">
        <v>16075</v>
      </c>
      <c r="E23225" t="s">
        <v>4277</v>
      </c>
      <c r="F23225" t="s">
        <v>89</v>
      </c>
      <c r="G23225" t="s">
        <v>89</v>
      </c>
      <c r="H23225" t="s">
        <v>93</v>
      </c>
    </row>
    <row r="23226" spans="1:8" x14ac:dyDescent="0.25">
      <c r="A23226" t="s">
        <v>620</v>
      </c>
      <c r="B23226" t="s">
        <v>9380</v>
      </c>
      <c r="C23226" t="s">
        <v>89</v>
      </c>
      <c r="D23226" t="s">
        <v>16076</v>
      </c>
      <c r="E23226" t="s">
        <v>4277</v>
      </c>
      <c r="F23226" t="s">
        <v>89</v>
      </c>
      <c r="G23226" t="s">
        <v>89</v>
      </c>
      <c r="H23226" t="s">
        <v>93</v>
      </c>
    </row>
    <row r="23227" spans="1:8" x14ac:dyDescent="0.25">
      <c r="A23227" t="s">
        <v>620</v>
      </c>
      <c r="B23227" t="s">
        <v>16077</v>
      </c>
      <c r="C23227" t="s">
        <v>89</v>
      </c>
      <c r="D23227" t="s">
        <v>16078</v>
      </c>
      <c r="E23227" t="s">
        <v>2272</v>
      </c>
      <c r="F23227" t="s">
        <v>89</v>
      </c>
      <c r="G23227" t="s">
        <v>89</v>
      </c>
      <c r="H23227" t="s">
        <v>93</v>
      </c>
    </row>
    <row r="23228" spans="1:8" x14ac:dyDescent="0.25">
      <c r="A23228" t="s">
        <v>620</v>
      </c>
      <c r="B23228" t="s">
        <v>16079</v>
      </c>
      <c r="C23228" t="s">
        <v>89</v>
      </c>
      <c r="D23228" t="s">
        <v>16080</v>
      </c>
      <c r="E23228" t="s">
        <v>2272</v>
      </c>
      <c r="F23228" t="s">
        <v>89</v>
      </c>
      <c r="G23228" t="s">
        <v>89</v>
      </c>
      <c r="H23228" t="s">
        <v>93</v>
      </c>
    </row>
    <row r="23229" spans="1:8" x14ac:dyDescent="0.25">
      <c r="A23229" t="s">
        <v>620</v>
      </c>
      <c r="B23229" t="s">
        <v>5793</v>
      </c>
      <c r="C23229" t="s">
        <v>89</v>
      </c>
      <c r="D23229" t="s">
        <v>16081</v>
      </c>
      <c r="E23229" t="s">
        <v>11062</v>
      </c>
      <c r="F23229" t="s">
        <v>89</v>
      </c>
      <c r="G23229" t="s">
        <v>89</v>
      </c>
      <c r="H23229" t="s">
        <v>93</v>
      </c>
    </row>
    <row r="23230" spans="1:8" x14ac:dyDescent="0.25">
      <c r="A23230" t="s">
        <v>620</v>
      </c>
      <c r="B23230" t="s">
        <v>5888</v>
      </c>
      <c r="C23230" t="s">
        <v>89</v>
      </c>
      <c r="D23230" t="s">
        <v>16082</v>
      </c>
      <c r="E23230" t="s">
        <v>11062</v>
      </c>
      <c r="F23230" t="s">
        <v>89</v>
      </c>
      <c r="G23230" t="s">
        <v>89</v>
      </c>
      <c r="H23230" t="s">
        <v>93</v>
      </c>
    </row>
    <row r="23231" spans="1:8" x14ac:dyDescent="0.25">
      <c r="A23231" t="s">
        <v>620</v>
      </c>
      <c r="B23231" t="s">
        <v>16083</v>
      </c>
      <c r="C23231" t="s">
        <v>89</v>
      </c>
      <c r="D23231" t="s">
        <v>16084</v>
      </c>
      <c r="E23231" t="s">
        <v>1162</v>
      </c>
      <c r="F23231" t="s">
        <v>89</v>
      </c>
      <c r="G23231" t="s">
        <v>89</v>
      </c>
      <c r="H23231" t="s">
        <v>93</v>
      </c>
    </row>
    <row r="23232" spans="1:8" x14ac:dyDescent="0.25">
      <c r="A23232" t="s">
        <v>620</v>
      </c>
      <c r="B23232" t="s">
        <v>16085</v>
      </c>
      <c r="C23232" t="s">
        <v>89</v>
      </c>
      <c r="D23232" t="s">
        <v>16086</v>
      </c>
      <c r="E23232" t="s">
        <v>1162</v>
      </c>
      <c r="F23232" t="s">
        <v>89</v>
      </c>
      <c r="G23232" t="s">
        <v>89</v>
      </c>
      <c r="H23232" t="s">
        <v>93</v>
      </c>
    </row>
    <row r="23233" spans="1:8" x14ac:dyDescent="0.25">
      <c r="A23233" t="s">
        <v>620</v>
      </c>
      <c r="B23233" t="s">
        <v>16260</v>
      </c>
      <c r="C23233" t="s">
        <v>89</v>
      </c>
      <c r="D23233" t="s">
        <v>16261</v>
      </c>
      <c r="E23233" t="s">
        <v>6836</v>
      </c>
      <c r="F23233" t="s">
        <v>89</v>
      </c>
      <c r="G23233" t="s">
        <v>89</v>
      </c>
      <c r="H23233" t="s">
        <v>93</v>
      </c>
    </row>
    <row r="23234" spans="1:8" x14ac:dyDescent="0.25">
      <c r="A23234" t="s">
        <v>620</v>
      </c>
      <c r="B23234" t="s">
        <v>16087</v>
      </c>
      <c r="C23234" t="s">
        <v>89</v>
      </c>
      <c r="D23234" t="s">
        <v>16088</v>
      </c>
      <c r="E23234" t="s">
        <v>1142</v>
      </c>
      <c r="F23234" t="s">
        <v>89</v>
      </c>
      <c r="G23234" t="s">
        <v>89</v>
      </c>
      <c r="H23234" t="s">
        <v>93</v>
      </c>
    </row>
    <row r="23235" spans="1:8" x14ac:dyDescent="0.25">
      <c r="A23235" t="s">
        <v>620</v>
      </c>
      <c r="B23235" t="s">
        <v>16089</v>
      </c>
      <c r="C23235" t="s">
        <v>89</v>
      </c>
      <c r="D23235" t="s">
        <v>16090</v>
      </c>
      <c r="E23235" t="s">
        <v>1427</v>
      </c>
      <c r="F23235" t="s">
        <v>89</v>
      </c>
      <c r="G23235" t="s">
        <v>89</v>
      </c>
      <c r="H23235" t="s">
        <v>93</v>
      </c>
    </row>
    <row r="23236" spans="1:8" x14ac:dyDescent="0.25">
      <c r="A23236" t="s">
        <v>620</v>
      </c>
      <c r="B23236" t="s">
        <v>16091</v>
      </c>
      <c r="C23236" t="s">
        <v>89</v>
      </c>
      <c r="D23236" t="s">
        <v>16092</v>
      </c>
      <c r="E23236" t="s">
        <v>1427</v>
      </c>
      <c r="F23236" t="s">
        <v>89</v>
      </c>
      <c r="G23236" t="s">
        <v>89</v>
      </c>
      <c r="H23236" t="s">
        <v>93</v>
      </c>
    </row>
    <row r="23237" spans="1:8" x14ac:dyDescent="0.25">
      <c r="A23237" t="s">
        <v>620</v>
      </c>
      <c r="B23237" t="s">
        <v>9381</v>
      </c>
      <c r="C23237" t="s">
        <v>89</v>
      </c>
      <c r="D23237" t="s">
        <v>16262</v>
      </c>
      <c r="E23237" t="s">
        <v>1238</v>
      </c>
      <c r="F23237" t="s">
        <v>89</v>
      </c>
      <c r="G23237" t="s">
        <v>89</v>
      </c>
      <c r="H23237" t="s">
        <v>93</v>
      </c>
    </row>
    <row r="23238" spans="1:8" x14ac:dyDescent="0.25">
      <c r="A23238" t="s">
        <v>620</v>
      </c>
      <c r="B23238" t="s">
        <v>16263</v>
      </c>
      <c r="C23238" t="s">
        <v>89</v>
      </c>
      <c r="D23238" t="s">
        <v>16264</v>
      </c>
      <c r="E23238" t="s">
        <v>3598</v>
      </c>
      <c r="F23238" t="s">
        <v>89</v>
      </c>
      <c r="G23238" t="s">
        <v>89</v>
      </c>
      <c r="H23238" t="s">
        <v>93</v>
      </c>
    </row>
    <row r="23239" spans="1:8" x14ac:dyDescent="0.25">
      <c r="A23239" t="s">
        <v>620</v>
      </c>
      <c r="B23239" t="s">
        <v>5794</v>
      </c>
      <c r="C23239" t="s">
        <v>89</v>
      </c>
      <c r="D23239" t="s">
        <v>16093</v>
      </c>
      <c r="E23239" t="s">
        <v>8402</v>
      </c>
      <c r="F23239" t="s">
        <v>89</v>
      </c>
      <c r="G23239" t="s">
        <v>89</v>
      </c>
      <c r="H23239" t="s">
        <v>93</v>
      </c>
    </row>
    <row r="23240" spans="1:8" x14ac:dyDescent="0.25">
      <c r="A23240" t="s">
        <v>620</v>
      </c>
      <c r="B23240" t="s">
        <v>15414</v>
      </c>
      <c r="C23240" t="s">
        <v>89</v>
      </c>
      <c r="D23240" t="s">
        <v>16094</v>
      </c>
      <c r="E23240" t="s">
        <v>8402</v>
      </c>
      <c r="F23240" t="s">
        <v>89</v>
      </c>
      <c r="G23240" t="s">
        <v>89</v>
      </c>
      <c r="H23240" t="s">
        <v>93</v>
      </c>
    </row>
    <row r="23241" spans="1:8" x14ac:dyDescent="0.25">
      <c r="A23241" t="s">
        <v>620</v>
      </c>
      <c r="B23241" t="s">
        <v>16095</v>
      </c>
      <c r="C23241" t="s">
        <v>89</v>
      </c>
      <c r="D23241" t="s">
        <v>16096</v>
      </c>
      <c r="E23241" t="s">
        <v>16097</v>
      </c>
      <c r="F23241" t="s">
        <v>89</v>
      </c>
      <c r="G23241" t="s">
        <v>89</v>
      </c>
      <c r="H23241" t="s">
        <v>93</v>
      </c>
    </row>
    <row r="23242" spans="1:8" x14ac:dyDescent="0.25">
      <c r="A23242" t="s">
        <v>620</v>
      </c>
      <c r="B23242" t="s">
        <v>16098</v>
      </c>
      <c r="C23242" t="s">
        <v>89</v>
      </c>
      <c r="D23242" t="s">
        <v>16099</v>
      </c>
      <c r="E23242" t="s">
        <v>16097</v>
      </c>
      <c r="F23242" t="s">
        <v>89</v>
      </c>
      <c r="G23242" t="s">
        <v>89</v>
      </c>
      <c r="H23242" t="s">
        <v>93</v>
      </c>
    </row>
    <row r="23243" spans="1:8" x14ac:dyDescent="0.25">
      <c r="A23243" t="s">
        <v>620</v>
      </c>
      <c r="B23243" t="s">
        <v>16100</v>
      </c>
      <c r="C23243" t="s">
        <v>89</v>
      </c>
      <c r="D23243" t="s">
        <v>16101</v>
      </c>
      <c r="E23243" t="s">
        <v>16097</v>
      </c>
      <c r="F23243" t="s">
        <v>89</v>
      </c>
      <c r="G23243" t="s">
        <v>89</v>
      </c>
      <c r="H23243" t="s">
        <v>93</v>
      </c>
    </row>
    <row r="23244" spans="1:8" x14ac:dyDescent="0.25">
      <c r="A23244" t="s">
        <v>620</v>
      </c>
      <c r="B23244" t="s">
        <v>16265</v>
      </c>
      <c r="C23244" t="s">
        <v>89</v>
      </c>
      <c r="D23244" t="s">
        <v>16266</v>
      </c>
      <c r="E23244" t="s">
        <v>16097</v>
      </c>
      <c r="F23244" t="s">
        <v>89</v>
      </c>
      <c r="G23244" t="s">
        <v>89</v>
      </c>
      <c r="H23244" t="s">
        <v>93</v>
      </c>
    </row>
    <row r="23245" spans="1:8" x14ac:dyDescent="0.25">
      <c r="A23245" t="s">
        <v>620</v>
      </c>
      <c r="B23245" t="s">
        <v>16102</v>
      </c>
      <c r="C23245" t="s">
        <v>89</v>
      </c>
      <c r="D23245" t="s">
        <v>16103</v>
      </c>
      <c r="E23245" t="s">
        <v>1770</v>
      </c>
      <c r="F23245" t="s">
        <v>89</v>
      </c>
      <c r="G23245" t="s">
        <v>89</v>
      </c>
      <c r="H23245" t="s">
        <v>93</v>
      </c>
    </row>
    <row r="23246" spans="1:8" x14ac:dyDescent="0.25">
      <c r="A23246" t="s">
        <v>620</v>
      </c>
      <c r="B23246" t="s">
        <v>16104</v>
      </c>
      <c r="C23246" t="s">
        <v>89</v>
      </c>
      <c r="D23246" t="s">
        <v>16105</v>
      </c>
      <c r="E23246" t="s">
        <v>2411</v>
      </c>
      <c r="F23246" t="s">
        <v>89</v>
      </c>
      <c r="G23246" t="s">
        <v>89</v>
      </c>
      <c r="H23246" t="s">
        <v>93</v>
      </c>
    </row>
    <row r="23247" spans="1:8" x14ac:dyDescent="0.25">
      <c r="A23247" t="s">
        <v>620</v>
      </c>
      <c r="B23247" t="s">
        <v>16106</v>
      </c>
      <c r="C23247" t="s">
        <v>89</v>
      </c>
      <c r="D23247" t="s">
        <v>16107</v>
      </c>
      <c r="E23247" t="s">
        <v>1770</v>
      </c>
      <c r="F23247" t="s">
        <v>89</v>
      </c>
      <c r="G23247" t="s">
        <v>89</v>
      </c>
      <c r="H23247" t="s">
        <v>93</v>
      </c>
    </row>
    <row r="23248" spans="1:8" x14ac:dyDescent="0.25">
      <c r="A23248" t="s">
        <v>620</v>
      </c>
      <c r="B23248" t="s">
        <v>16108</v>
      </c>
      <c r="C23248" t="s">
        <v>89</v>
      </c>
      <c r="D23248" t="s">
        <v>16109</v>
      </c>
      <c r="E23248" t="s">
        <v>1770</v>
      </c>
      <c r="F23248" t="s">
        <v>89</v>
      </c>
      <c r="G23248" t="s">
        <v>89</v>
      </c>
      <c r="H23248" t="s">
        <v>93</v>
      </c>
    </row>
    <row r="23249" spans="1:8" x14ac:dyDescent="0.25">
      <c r="A23249" t="s">
        <v>620</v>
      </c>
      <c r="B23249" t="s">
        <v>16110</v>
      </c>
      <c r="C23249" t="s">
        <v>89</v>
      </c>
      <c r="D23249" t="s">
        <v>16111</v>
      </c>
      <c r="E23249" t="s">
        <v>3601</v>
      </c>
      <c r="F23249" t="s">
        <v>89</v>
      </c>
      <c r="G23249" t="s">
        <v>89</v>
      </c>
      <c r="H23249" t="s">
        <v>93</v>
      </c>
    </row>
    <row r="23250" spans="1:8" x14ac:dyDescent="0.25">
      <c r="A23250" t="s">
        <v>620</v>
      </c>
      <c r="B23250" t="s">
        <v>16112</v>
      </c>
      <c r="C23250" t="s">
        <v>89</v>
      </c>
      <c r="D23250" t="s">
        <v>16113</v>
      </c>
      <c r="E23250" t="s">
        <v>3601</v>
      </c>
      <c r="F23250" t="s">
        <v>89</v>
      </c>
      <c r="G23250" t="s">
        <v>89</v>
      </c>
      <c r="H23250" t="s">
        <v>93</v>
      </c>
    </row>
    <row r="23251" spans="1:8" x14ac:dyDescent="0.25">
      <c r="A23251" t="s">
        <v>620</v>
      </c>
      <c r="B23251" t="s">
        <v>16267</v>
      </c>
      <c r="C23251" t="s">
        <v>89</v>
      </c>
      <c r="D23251" t="s">
        <v>16268</v>
      </c>
      <c r="E23251" t="s">
        <v>16097</v>
      </c>
      <c r="F23251" t="s">
        <v>89</v>
      </c>
      <c r="G23251" t="s">
        <v>89</v>
      </c>
      <c r="H23251" t="s">
        <v>93</v>
      </c>
    </row>
    <row r="23252" spans="1:8" x14ac:dyDescent="0.25">
      <c r="A23252" t="s">
        <v>620</v>
      </c>
      <c r="B23252" t="s">
        <v>16114</v>
      </c>
      <c r="C23252" t="s">
        <v>89</v>
      </c>
      <c r="D23252" t="s">
        <v>16115</v>
      </c>
      <c r="E23252" t="s">
        <v>1770</v>
      </c>
      <c r="F23252" t="s">
        <v>89</v>
      </c>
      <c r="G23252" t="s">
        <v>89</v>
      </c>
      <c r="H23252" t="s">
        <v>93</v>
      </c>
    </row>
    <row r="23253" spans="1:8" x14ac:dyDescent="0.25">
      <c r="A23253" t="s">
        <v>620</v>
      </c>
      <c r="B23253" t="s">
        <v>16116</v>
      </c>
      <c r="C23253" t="s">
        <v>89</v>
      </c>
      <c r="D23253" t="s">
        <v>16117</v>
      </c>
      <c r="E23253" t="s">
        <v>1770</v>
      </c>
      <c r="F23253" t="s">
        <v>89</v>
      </c>
      <c r="G23253" t="s">
        <v>89</v>
      </c>
      <c r="H23253" t="s">
        <v>93</v>
      </c>
    </row>
    <row r="23254" spans="1:8" x14ac:dyDescent="0.25">
      <c r="A23254" t="s">
        <v>620</v>
      </c>
      <c r="B23254" t="s">
        <v>16118</v>
      </c>
      <c r="C23254" t="s">
        <v>89</v>
      </c>
      <c r="D23254" t="s">
        <v>16119</v>
      </c>
      <c r="E23254" t="s">
        <v>1770</v>
      </c>
      <c r="F23254" t="s">
        <v>89</v>
      </c>
      <c r="G23254" t="s">
        <v>89</v>
      </c>
      <c r="H23254" t="s">
        <v>93</v>
      </c>
    </row>
    <row r="23255" spans="1:8" x14ac:dyDescent="0.25">
      <c r="A23255" t="s">
        <v>620</v>
      </c>
      <c r="B23255" t="s">
        <v>16120</v>
      </c>
      <c r="C23255" t="s">
        <v>89</v>
      </c>
      <c r="D23255" t="s">
        <v>16121</v>
      </c>
      <c r="E23255" t="s">
        <v>1770</v>
      </c>
      <c r="F23255" t="s">
        <v>89</v>
      </c>
      <c r="G23255" t="s">
        <v>89</v>
      </c>
      <c r="H23255" t="s">
        <v>93</v>
      </c>
    </row>
    <row r="23256" spans="1:8" x14ac:dyDescent="0.25">
      <c r="A23256" t="s">
        <v>620</v>
      </c>
      <c r="B23256" t="s">
        <v>16122</v>
      </c>
      <c r="C23256" t="s">
        <v>89</v>
      </c>
      <c r="D23256" t="s">
        <v>16123</v>
      </c>
      <c r="E23256" t="s">
        <v>1770</v>
      </c>
      <c r="F23256" t="s">
        <v>89</v>
      </c>
      <c r="G23256" t="s">
        <v>89</v>
      </c>
      <c r="H23256" t="s">
        <v>93</v>
      </c>
    </row>
    <row r="23257" spans="1:8" x14ac:dyDescent="0.25">
      <c r="A23257" t="s">
        <v>620</v>
      </c>
      <c r="B23257" t="s">
        <v>16124</v>
      </c>
      <c r="C23257" t="s">
        <v>89</v>
      </c>
      <c r="D23257" t="s">
        <v>16125</v>
      </c>
      <c r="E23257" t="s">
        <v>2411</v>
      </c>
      <c r="F23257" t="s">
        <v>89</v>
      </c>
      <c r="G23257" t="s">
        <v>89</v>
      </c>
      <c r="H23257" t="s">
        <v>93</v>
      </c>
    </row>
    <row r="23258" spans="1:8" x14ac:dyDescent="0.25">
      <c r="A23258" t="s">
        <v>620</v>
      </c>
      <c r="B23258" t="s">
        <v>16269</v>
      </c>
      <c r="C23258" t="s">
        <v>89</v>
      </c>
      <c r="D23258" t="s">
        <v>16270</v>
      </c>
      <c r="E23258" t="s">
        <v>1770</v>
      </c>
      <c r="F23258" t="s">
        <v>89</v>
      </c>
      <c r="G23258" t="s">
        <v>89</v>
      </c>
      <c r="H23258" t="s">
        <v>93</v>
      </c>
    </row>
    <row r="23259" spans="1:8" x14ac:dyDescent="0.25">
      <c r="A23259" t="s">
        <v>620</v>
      </c>
      <c r="B23259" t="s">
        <v>16271</v>
      </c>
      <c r="C23259" t="s">
        <v>89</v>
      </c>
      <c r="D23259" t="s">
        <v>16272</v>
      </c>
      <c r="E23259" t="s">
        <v>16214</v>
      </c>
      <c r="F23259" t="s">
        <v>89</v>
      </c>
      <c r="G23259" t="s">
        <v>89</v>
      </c>
      <c r="H23259" t="s">
        <v>93</v>
      </c>
    </row>
    <row r="23260" spans="1:8" x14ac:dyDescent="0.25">
      <c r="A23260" t="s">
        <v>620</v>
      </c>
      <c r="B23260" t="s">
        <v>16126</v>
      </c>
      <c r="C23260" t="s">
        <v>89</v>
      </c>
      <c r="D23260" t="s">
        <v>16127</v>
      </c>
      <c r="E23260" t="s">
        <v>1444</v>
      </c>
      <c r="F23260" t="s">
        <v>89</v>
      </c>
      <c r="G23260" t="s">
        <v>89</v>
      </c>
      <c r="H23260" t="s">
        <v>93</v>
      </c>
    </row>
    <row r="23261" spans="1:8" x14ac:dyDescent="0.25">
      <c r="A23261" t="s">
        <v>620</v>
      </c>
      <c r="B23261" t="s">
        <v>9545</v>
      </c>
      <c r="C23261" t="s">
        <v>89</v>
      </c>
      <c r="D23261" t="s">
        <v>16273</v>
      </c>
      <c r="E23261" t="s">
        <v>10817</v>
      </c>
      <c r="F23261" t="s">
        <v>89</v>
      </c>
      <c r="G23261" t="s">
        <v>89</v>
      </c>
      <c r="H23261" t="s">
        <v>93</v>
      </c>
    </row>
    <row r="23262" spans="1:8" x14ac:dyDescent="0.25">
      <c r="A23262" t="s">
        <v>620</v>
      </c>
      <c r="B23262" t="s">
        <v>16128</v>
      </c>
      <c r="C23262" t="s">
        <v>89</v>
      </c>
      <c r="D23262" t="s">
        <v>16129</v>
      </c>
      <c r="E23262" t="s">
        <v>4945</v>
      </c>
      <c r="F23262" t="s">
        <v>89</v>
      </c>
      <c r="G23262" t="s">
        <v>89</v>
      </c>
      <c r="H23262" t="s">
        <v>93</v>
      </c>
    </row>
    <row r="23263" spans="1:8" x14ac:dyDescent="0.25">
      <c r="A23263" t="s">
        <v>620</v>
      </c>
      <c r="B23263" t="s">
        <v>16130</v>
      </c>
      <c r="C23263" t="s">
        <v>89</v>
      </c>
      <c r="D23263" t="s">
        <v>16131</v>
      </c>
      <c r="E23263" t="s">
        <v>1135</v>
      </c>
      <c r="F23263" t="s">
        <v>89</v>
      </c>
      <c r="G23263" t="s">
        <v>89</v>
      </c>
      <c r="H23263" t="s">
        <v>93</v>
      </c>
    </row>
    <row r="23264" spans="1:8" x14ac:dyDescent="0.25">
      <c r="A23264" t="s">
        <v>620</v>
      </c>
      <c r="B23264" t="s">
        <v>16132</v>
      </c>
      <c r="C23264" t="s">
        <v>89</v>
      </c>
      <c r="D23264" t="s">
        <v>16133</v>
      </c>
      <c r="E23264" t="s">
        <v>1367</v>
      </c>
      <c r="F23264" t="s">
        <v>89</v>
      </c>
      <c r="G23264" t="s">
        <v>89</v>
      </c>
      <c r="H23264" t="s">
        <v>93</v>
      </c>
    </row>
    <row r="23265" spans="1:8" x14ac:dyDescent="0.25">
      <c r="A23265" t="s">
        <v>620</v>
      </c>
      <c r="B23265" t="s">
        <v>16274</v>
      </c>
      <c r="C23265" t="s">
        <v>89</v>
      </c>
      <c r="D23265" t="s">
        <v>16275</v>
      </c>
      <c r="E23265" t="s">
        <v>1367</v>
      </c>
      <c r="F23265" t="s">
        <v>89</v>
      </c>
      <c r="G23265" t="s">
        <v>89</v>
      </c>
      <c r="H23265" t="s">
        <v>93</v>
      </c>
    </row>
    <row r="23266" spans="1:8" x14ac:dyDescent="0.25">
      <c r="A23266" t="s">
        <v>620</v>
      </c>
      <c r="B23266" t="s">
        <v>9547</v>
      </c>
      <c r="C23266" t="s">
        <v>89</v>
      </c>
      <c r="D23266" t="s">
        <v>16276</v>
      </c>
      <c r="E23266" t="s">
        <v>1113</v>
      </c>
      <c r="F23266" t="s">
        <v>89</v>
      </c>
      <c r="G23266" t="s">
        <v>89</v>
      </c>
      <c r="H23266" t="s">
        <v>93</v>
      </c>
    </row>
    <row r="23267" spans="1:8" x14ac:dyDescent="0.25">
      <c r="A23267" t="s">
        <v>620</v>
      </c>
      <c r="B23267" t="s">
        <v>16136</v>
      </c>
      <c r="C23267" t="s">
        <v>89</v>
      </c>
      <c r="D23267" t="s">
        <v>16137</v>
      </c>
      <c r="E23267" t="s">
        <v>8744</v>
      </c>
      <c r="F23267" t="s">
        <v>89</v>
      </c>
      <c r="G23267" t="s">
        <v>89</v>
      </c>
      <c r="H23267" t="s">
        <v>93</v>
      </c>
    </row>
    <row r="23268" spans="1:8" x14ac:dyDescent="0.25">
      <c r="A23268" t="s">
        <v>620</v>
      </c>
      <c r="B23268" t="s">
        <v>16138</v>
      </c>
      <c r="C23268" t="s">
        <v>89</v>
      </c>
      <c r="D23268" t="s">
        <v>16139</v>
      </c>
      <c r="E23268" t="s">
        <v>3473</v>
      </c>
      <c r="F23268" t="s">
        <v>89</v>
      </c>
      <c r="G23268" t="s">
        <v>89</v>
      </c>
      <c r="H23268" t="s">
        <v>93</v>
      </c>
    </row>
    <row r="23269" spans="1:8" x14ac:dyDescent="0.25">
      <c r="A23269" t="s">
        <v>620</v>
      </c>
      <c r="B23269" t="s">
        <v>16140</v>
      </c>
      <c r="C23269" t="s">
        <v>89</v>
      </c>
      <c r="D23269" t="s">
        <v>16141</v>
      </c>
      <c r="E23269" t="s">
        <v>3473</v>
      </c>
      <c r="F23269" t="s">
        <v>89</v>
      </c>
      <c r="G23269" t="s">
        <v>89</v>
      </c>
      <c r="H23269" t="s">
        <v>93</v>
      </c>
    </row>
    <row r="23270" spans="1:8" x14ac:dyDescent="0.25">
      <c r="A23270" t="s">
        <v>620</v>
      </c>
      <c r="B23270" t="s">
        <v>16142</v>
      </c>
      <c r="C23270" t="s">
        <v>89</v>
      </c>
      <c r="D23270" t="s">
        <v>16143</v>
      </c>
      <c r="E23270" t="s">
        <v>4918</v>
      </c>
      <c r="F23270" t="s">
        <v>89</v>
      </c>
      <c r="G23270" t="s">
        <v>89</v>
      </c>
      <c r="H23270" t="s">
        <v>93</v>
      </c>
    </row>
    <row r="23271" spans="1:8" x14ac:dyDescent="0.25">
      <c r="A23271" t="s">
        <v>620</v>
      </c>
      <c r="B23271" t="s">
        <v>16144</v>
      </c>
      <c r="C23271" t="s">
        <v>89</v>
      </c>
      <c r="D23271" t="s">
        <v>16145</v>
      </c>
      <c r="E23271" t="s">
        <v>1238</v>
      </c>
      <c r="F23271" t="s">
        <v>89</v>
      </c>
      <c r="G23271" t="s">
        <v>89</v>
      </c>
      <c r="H23271" t="s">
        <v>93</v>
      </c>
    </row>
    <row r="23272" spans="1:8" x14ac:dyDescent="0.25">
      <c r="A23272" t="s">
        <v>620</v>
      </c>
      <c r="B23272" t="s">
        <v>16146</v>
      </c>
      <c r="C23272" t="s">
        <v>89</v>
      </c>
      <c r="D23272" t="s">
        <v>16147</v>
      </c>
      <c r="E23272" t="s">
        <v>4918</v>
      </c>
      <c r="F23272" t="s">
        <v>89</v>
      </c>
      <c r="G23272" t="s">
        <v>89</v>
      </c>
      <c r="H23272" t="s">
        <v>93</v>
      </c>
    </row>
    <row r="23273" spans="1:8" x14ac:dyDescent="0.25">
      <c r="A23273" t="s">
        <v>620</v>
      </c>
      <c r="B23273" t="s">
        <v>16148</v>
      </c>
      <c r="C23273" t="s">
        <v>89</v>
      </c>
      <c r="D23273" t="s">
        <v>16149</v>
      </c>
      <c r="E23273" t="s">
        <v>1238</v>
      </c>
      <c r="F23273" t="s">
        <v>89</v>
      </c>
      <c r="G23273" t="s">
        <v>89</v>
      </c>
      <c r="H23273" t="s">
        <v>93</v>
      </c>
    </row>
    <row r="23274" spans="1:8" x14ac:dyDescent="0.25">
      <c r="A23274" t="s">
        <v>620</v>
      </c>
      <c r="B23274" t="s">
        <v>16150</v>
      </c>
      <c r="C23274" t="s">
        <v>89</v>
      </c>
      <c r="D23274" t="s">
        <v>16151</v>
      </c>
      <c r="E23274" t="s">
        <v>2303</v>
      </c>
      <c r="F23274" t="s">
        <v>89</v>
      </c>
      <c r="G23274" t="s">
        <v>89</v>
      </c>
      <c r="H23274" t="s">
        <v>93</v>
      </c>
    </row>
    <row r="23275" spans="1:8" x14ac:dyDescent="0.25">
      <c r="A23275" t="s">
        <v>620</v>
      </c>
      <c r="B23275" t="s">
        <v>16152</v>
      </c>
      <c r="C23275" t="s">
        <v>89</v>
      </c>
      <c r="D23275" t="s">
        <v>16153</v>
      </c>
      <c r="E23275" t="s">
        <v>1119</v>
      </c>
      <c r="F23275" t="s">
        <v>89</v>
      </c>
      <c r="G23275" t="s">
        <v>89</v>
      </c>
      <c r="H23275" t="s">
        <v>93</v>
      </c>
    </row>
    <row r="23276" spans="1:8" x14ac:dyDescent="0.25">
      <c r="A23276" t="s">
        <v>620</v>
      </c>
      <c r="B23276" t="s">
        <v>16154</v>
      </c>
      <c r="C23276" t="s">
        <v>89</v>
      </c>
      <c r="D23276" t="s">
        <v>16155</v>
      </c>
      <c r="E23276" t="s">
        <v>2272</v>
      </c>
      <c r="F23276" t="s">
        <v>89</v>
      </c>
      <c r="G23276" t="s">
        <v>89</v>
      </c>
      <c r="H23276" t="s">
        <v>93</v>
      </c>
    </row>
    <row r="23277" spans="1:8" x14ac:dyDescent="0.25">
      <c r="A23277" t="s">
        <v>620</v>
      </c>
      <c r="B23277" t="s">
        <v>7519</v>
      </c>
      <c r="C23277" t="s">
        <v>89</v>
      </c>
      <c r="D23277" t="s">
        <v>16156</v>
      </c>
      <c r="E23277" t="s">
        <v>16157</v>
      </c>
      <c r="F23277" t="s">
        <v>89</v>
      </c>
      <c r="G23277" t="s">
        <v>89</v>
      </c>
      <c r="H23277" t="s">
        <v>93</v>
      </c>
    </row>
    <row r="23278" spans="1:8" x14ac:dyDescent="0.25">
      <c r="A23278" t="s">
        <v>620</v>
      </c>
      <c r="B23278" t="s">
        <v>16158</v>
      </c>
      <c r="C23278" t="s">
        <v>89</v>
      </c>
      <c r="D23278" t="s">
        <v>16159</v>
      </c>
      <c r="E23278" t="s">
        <v>2668</v>
      </c>
      <c r="F23278" t="s">
        <v>89</v>
      </c>
      <c r="G23278" t="s">
        <v>89</v>
      </c>
      <c r="H23278" t="s">
        <v>93</v>
      </c>
    </row>
    <row r="23279" spans="1:8" x14ac:dyDescent="0.25">
      <c r="A23279" t="s">
        <v>620</v>
      </c>
      <c r="B23279" t="s">
        <v>16160</v>
      </c>
      <c r="C23279" t="s">
        <v>89</v>
      </c>
      <c r="D23279" t="s">
        <v>16161</v>
      </c>
      <c r="E23279" t="s">
        <v>2668</v>
      </c>
      <c r="F23279" t="s">
        <v>89</v>
      </c>
      <c r="G23279" t="s">
        <v>89</v>
      </c>
      <c r="H23279" t="s">
        <v>93</v>
      </c>
    </row>
    <row r="23280" spans="1:8" x14ac:dyDescent="0.25">
      <c r="A23280" t="s">
        <v>620</v>
      </c>
      <c r="B23280" t="s">
        <v>16162</v>
      </c>
      <c r="C23280" t="s">
        <v>89</v>
      </c>
      <c r="D23280" t="s">
        <v>16163</v>
      </c>
      <c r="E23280" t="s">
        <v>2665</v>
      </c>
      <c r="F23280" t="s">
        <v>89</v>
      </c>
      <c r="G23280" t="s">
        <v>89</v>
      </c>
      <c r="H23280" t="s">
        <v>93</v>
      </c>
    </row>
    <row r="23281" spans="1:8" x14ac:dyDescent="0.25">
      <c r="A23281" t="s">
        <v>620</v>
      </c>
      <c r="B23281" t="s">
        <v>16164</v>
      </c>
      <c r="C23281" t="s">
        <v>89</v>
      </c>
      <c r="D23281" t="s">
        <v>16165</v>
      </c>
      <c r="E23281" t="s">
        <v>2665</v>
      </c>
      <c r="F23281" t="s">
        <v>89</v>
      </c>
      <c r="G23281" t="s">
        <v>89</v>
      </c>
      <c r="H23281" t="s">
        <v>93</v>
      </c>
    </row>
    <row r="23282" spans="1:8" x14ac:dyDescent="0.25">
      <c r="A23282" t="s">
        <v>620</v>
      </c>
      <c r="B23282" t="s">
        <v>16166</v>
      </c>
      <c r="C23282" t="s">
        <v>89</v>
      </c>
      <c r="D23282" t="s">
        <v>16167</v>
      </c>
      <c r="E23282" t="s">
        <v>2665</v>
      </c>
      <c r="F23282" t="s">
        <v>89</v>
      </c>
      <c r="G23282" t="s">
        <v>89</v>
      </c>
      <c r="H23282" t="s">
        <v>93</v>
      </c>
    </row>
    <row r="23283" spans="1:8" x14ac:dyDescent="0.25">
      <c r="A23283" t="s">
        <v>620</v>
      </c>
      <c r="B23283" t="s">
        <v>16168</v>
      </c>
      <c r="C23283" t="s">
        <v>89</v>
      </c>
      <c r="D23283" t="s">
        <v>16169</v>
      </c>
      <c r="E23283" t="s">
        <v>2665</v>
      </c>
      <c r="F23283" t="s">
        <v>89</v>
      </c>
      <c r="G23283" t="s">
        <v>89</v>
      </c>
      <c r="H23283" t="s">
        <v>93</v>
      </c>
    </row>
    <row r="23284" spans="1:8" x14ac:dyDescent="0.25">
      <c r="A23284" t="s">
        <v>620</v>
      </c>
      <c r="B23284" t="s">
        <v>16277</v>
      </c>
      <c r="C23284" t="s">
        <v>89</v>
      </c>
      <c r="D23284" t="s">
        <v>16278</v>
      </c>
      <c r="E23284" t="s">
        <v>1097</v>
      </c>
      <c r="F23284" t="s">
        <v>89</v>
      </c>
      <c r="G23284" t="s">
        <v>89</v>
      </c>
      <c r="H23284" t="s">
        <v>93</v>
      </c>
    </row>
    <row r="23285" spans="1:8" x14ac:dyDescent="0.25">
      <c r="A23285" t="s">
        <v>620</v>
      </c>
      <c r="B23285" t="s">
        <v>16170</v>
      </c>
      <c r="C23285" t="s">
        <v>89</v>
      </c>
      <c r="D23285" t="s">
        <v>16171</v>
      </c>
      <c r="E23285" t="s">
        <v>5559</v>
      </c>
      <c r="F23285" t="s">
        <v>89</v>
      </c>
      <c r="G23285" t="s">
        <v>89</v>
      </c>
      <c r="H23285" t="s">
        <v>93</v>
      </c>
    </row>
    <row r="23286" spans="1:8" x14ac:dyDescent="0.25">
      <c r="A23286" t="s">
        <v>620</v>
      </c>
      <c r="B23286" t="s">
        <v>16279</v>
      </c>
      <c r="C23286" t="s">
        <v>89</v>
      </c>
      <c r="D23286" t="s">
        <v>16280</v>
      </c>
      <c r="E23286" t="s">
        <v>1097</v>
      </c>
      <c r="F23286" t="s">
        <v>89</v>
      </c>
      <c r="G23286" t="s">
        <v>89</v>
      </c>
      <c r="H23286" t="s">
        <v>93</v>
      </c>
    </row>
    <row r="23287" spans="1:8" x14ac:dyDescent="0.25">
      <c r="A23287" t="s">
        <v>620</v>
      </c>
      <c r="B23287" t="s">
        <v>16281</v>
      </c>
      <c r="C23287" t="s">
        <v>89</v>
      </c>
      <c r="D23287" t="s">
        <v>16282</v>
      </c>
      <c r="E23287" t="s">
        <v>1278</v>
      </c>
      <c r="F23287" t="s">
        <v>89</v>
      </c>
      <c r="G23287" t="s">
        <v>89</v>
      </c>
      <c r="H23287" t="s">
        <v>93</v>
      </c>
    </row>
    <row r="23288" spans="1:8" x14ac:dyDescent="0.25">
      <c r="A23288" t="s">
        <v>620</v>
      </c>
      <c r="B23288" t="s">
        <v>16283</v>
      </c>
      <c r="C23288" t="s">
        <v>89</v>
      </c>
      <c r="D23288" t="s">
        <v>16284</v>
      </c>
      <c r="E23288" t="s">
        <v>5559</v>
      </c>
      <c r="F23288" t="s">
        <v>89</v>
      </c>
      <c r="G23288" t="s">
        <v>89</v>
      </c>
      <c r="H23288" t="s">
        <v>93</v>
      </c>
    </row>
    <row r="23289" spans="1:8" x14ac:dyDescent="0.25">
      <c r="A23289" t="s">
        <v>620</v>
      </c>
      <c r="B23289" t="s">
        <v>16172</v>
      </c>
      <c r="C23289" t="s">
        <v>89</v>
      </c>
      <c r="D23289" t="s">
        <v>16173</v>
      </c>
      <c r="E23289" t="s">
        <v>3578</v>
      </c>
      <c r="F23289" t="s">
        <v>89</v>
      </c>
      <c r="G23289" t="s">
        <v>89</v>
      </c>
      <c r="H23289" t="s">
        <v>93</v>
      </c>
    </row>
    <row r="23290" spans="1:8" x14ac:dyDescent="0.25">
      <c r="A23290" t="s">
        <v>620</v>
      </c>
      <c r="B23290" t="s">
        <v>16174</v>
      </c>
      <c r="C23290" t="s">
        <v>89</v>
      </c>
      <c r="D23290" t="s">
        <v>16175</v>
      </c>
      <c r="E23290" t="s">
        <v>5559</v>
      </c>
      <c r="F23290" t="s">
        <v>89</v>
      </c>
      <c r="G23290" t="s">
        <v>89</v>
      </c>
      <c r="H23290" t="s">
        <v>93</v>
      </c>
    </row>
    <row r="23291" spans="1:8" x14ac:dyDescent="0.25">
      <c r="A23291" t="s">
        <v>620</v>
      </c>
      <c r="B23291" t="s">
        <v>10544</v>
      </c>
      <c r="C23291" t="s">
        <v>89</v>
      </c>
      <c r="D23291" t="s">
        <v>16176</v>
      </c>
      <c r="E23291" t="s">
        <v>1142</v>
      </c>
      <c r="F23291" t="s">
        <v>89</v>
      </c>
      <c r="G23291" t="s">
        <v>89</v>
      </c>
      <c r="H23291" t="s">
        <v>93</v>
      </c>
    </row>
    <row r="23292" spans="1:8" x14ac:dyDescent="0.25">
      <c r="A23292" t="s">
        <v>620</v>
      </c>
      <c r="B23292" t="s">
        <v>16177</v>
      </c>
      <c r="C23292" t="s">
        <v>89</v>
      </c>
      <c r="D23292" t="s">
        <v>16178</v>
      </c>
      <c r="E23292" t="s">
        <v>1153</v>
      </c>
      <c r="F23292" t="s">
        <v>89</v>
      </c>
      <c r="G23292" t="s">
        <v>89</v>
      </c>
      <c r="H23292" t="s">
        <v>93</v>
      </c>
    </row>
    <row r="23293" spans="1:8" x14ac:dyDescent="0.25">
      <c r="A23293" t="s">
        <v>620</v>
      </c>
      <c r="B23293" t="s">
        <v>16179</v>
      </c>
      <c r="C23293" t="s">
        <v>89</v>
      </c>
      <c r="D23293" t="s">
        <v>16180</v>
      </c>
      <c r="E23293" t="s">
        <v>2303</v>
      </c>
      <c r="F23293" t="s">
        <v>89</v>
      </c>
      <c r="G23293" t="s">
        <v>89</v>
      </c>
      <c r="H23293" t="s">
        <v>93</v>
      </c>
    </row>
    <row r="23294" spans="1:8" x14ac:dyDescent="0.25">
      <c r="A23294" t="s">
        <v>620</v>
      </c>
      <c r="B23294" t="s">
        <v>16285</v>
      </c>
      <c r="C23294" t="s">
        <v>89</v>
      </c>
      <c r="D23294" t="s">
        <v>16286</v>
      </c>
      <c r="E23294" t="s">
        <v>16287</v>
      </c>
      <c r="F23294" t="s">
        <v>89</v>
      </c>
      <c r="G23294" t="s">
        <v>89</v>
      </c>
      <c r="H23294" t="s">
        <v>93</v>
      </c>
    </row>
    <row r="23295" spans="1:8" x14ac:dyDescent="0.25">
      <c r="A23295" t="s">
        <v>620</v>
      </c>
      <c r="B23295" t="s">
        <v>12447</v>
      </c>
      <c r="C23295" t="s">
        <v>89</v>
      </c>
      <c r="D23295" t="s">
        <v>16288</v>
      </c>
      <c r="E23295" t="s">
        <v>2303</v>
      </c>
      <c r="F23295" t="s">
        <v>89</v>
      </c>
      <c r="G23295" t="s">
        <v>89</v>
      </c>
      <c r="H23295" t="s">
        <v>93</v>
      </c>
    </row>
    <row r="23296" spans="1:8" x14ac:dyDescent="0.25">
      <c r="A23296" t="s">
        <v>620</v>
      </c>
      <c r="B23296" t="s">
        <v>16181</v>
      </c>
      <c r="C23296" t="s">
        <v>89</v>
      </c>
      <c r="D23296" t="s">
        <v>16182</v>
      </c>
      <c r="E23296" t="s">
        <v>1097</v>
      </c>
      <c r="F23296" t="s">
        <v>89</v>
      </c>
      <c r="G23296" t="s">
        <v>89</v>
      </c>
      <c r="H23296" t="s">
        <v>93</v>
      </c>
    </row>
    <row r="23297" spans="1:8" x14ac:dyDescent="0.25">
      <c r="A23297" t="s">
        <v>620</v>
      </c>
      <c r="B23297" t="s">
        <v>9386</v>
      </c>
      <c r="C23297" t="s">
        <v>89</v>
      </c>
      <c r="D23297" t="s">
        <v>16183</v>
      </c>
      <c r="E23297" t="s">
        <v>1097</v>
      </c>
      <c r="F23297" t="s">
        <v>89</v>
      </c>
      <c r="G23297" t="s">
        <v>89</v>
      </c>
      <c r="H23297" t="s">
        <v>93</v>
      </c>
    </row>
    <row r="23298" spans="1:8" x14ac:dyDescent="0.25">
      <c r="A23298" t="s">
        <v>620</v>
      </c>
      <c r="B23298" t="s">
        <v>3503</v>
      </c>
      <c r="C23298" t="s">
        <v>89</v>
      </c>
      <c r="D23298" t="s">
        <v>16184</v>
      </c>
      <c r="E23298" t="s">
        <v>1097</v>
      </c>
      <c r="F23298" t="s">
        <v>89</v>
      </c>
      <c r="G23298" t="s">
        <v>89</v>
      </c>
      <c r="H23298" t="s">
        <v>93</v>
      </c>
    </row>
    <row r="23299" spans="1:8" x14ac:dyDescent="0.25">
      <c r="A23299" t="s">
        <v>620</v>
      </c>
      <c r="B23299" t="s">
        <v>16185</v>
      </c>
      <c r="C23299" t="s">
        <v>89</v>
      </c>
      <c r="D23299" t="s">
        <v>16186</v>
      </c>
      <c r="E23299" t="s">
        <v>1097</v>
      </c>
      <c r="F23299" t="s">
        <v>89</v>
      </c>
      <c r="G23299" t="s">
        <v>89</v>
      </c>
      <c r="H23299" t="s">
        <v>93</v>
      </c>
    </row>
    <row r="23300" spans="1:8" x14ac:dyDescent="0.25">
      <c r="A23300" t="s">
        <v>620</v>
      </c>
      <c r="B23300" t="s">
        <v>16289</v>
      </c>
      <c r="C23300" t="s">
        <v>89</v>
      </c>
      <c r="D23300" t="s">
        <v>16290</v>
      </c>
      <c r="E23300" t="s">
        <v>4663</v>
      </c>
      <c r="F23300" t="s">
        <v>89</v>
      </c>
      <c r="G23300" t="s">
        <v>89</v>
      </c>
      <c r="H23300" t="s">
        <v>93</v>
      </c>
    </row>
    <row r="23301" spans="1:8" x14ac:dyDescent="0.25">
      <c r="A23301" t="s">
        <v>620</v>
      </c>
      <c r="B23301" t="s">
        <v>16187</v>
      </c>
      <c r="C23301" t="s">
        <v>89</v>
      </c>
      <c r="D23301" t="s">
        <v>16188</v>
      </c>
      <c r="E23301" t="s">
        <v>1235</v>
      </c>
      <c r="F23301" t="s">
        <v>89</v>
      </c>
      <c r="G23301" t="s">
        <v>89</v>
      </c>
      <c r="H23301" t="s">
        <v>93</v>
      </c>
    </row>
    <row r="23302" spans="1:8" x14ac:dyDescent="0.25">
      <c r="A23302" t="s">
        <v>620</v>
      </c>
      <c r="B23302" t="s">
        <v>16291</v>
      </c>
      <c r="C23302" t="s">
        <v>89</v>
      </c>
      <c r="D23302" t="s">
        <v>16292</v>
      </c>
      <c r="E23302" t="s">
        <v>14678</v>
      </c>
      <c r="F23302" t="s">
        <v>89</v>
      </c>
      <c r="G23302" t="s">
        <v>89</v>
      </c>
      <c r="H23302" t="s">
        <v>93</v>
      </c>
    </row>
    <row r="23303" spans="1:8" x14ac:dyDescent="0.25">
      <c r="A23303" t="s">
        <v>620</v>
      </c>
      <c r="B23303" t="s">
        <v>16189</v>
      </c>
      <c r="C23303" t="s">
        <v>89</v>
      </c>
      <c r="D23303" t="s">
        <v>16190</v>
      </c>
      <c r="E23303" t="s">
        <v>1427</v>
      </c>
      <c r="F23303" t="s">
        <v>89</v>
      </c>
      <c r="G23303" t="s">
        <v>89</v>
      </c>
      <c r="H23303" t="s">
        <v>93</v>
      </c>
    </row>
    <row r="23304" spans="1:8" x14ac:dyDescent="0.25">
      <c r="A23304" t="s">
        <v>620</v>
      </c>
      <c r="B23304" t="s">
        <v>16191</v>
      </c>
      <c r="C23304" t="s">
        <v>89</v>
      </c>
      <c r="D23304" t="s">
        <v>16192</v>
      </c>
      <c r="E23304" t="s">
        <v>1235</v>
      </c>
      <c r="F23304" t="s">
        <v>89</v>
      </c>
      <c r="G23304" t="s">
        <v>89</v>
      </c>
      <c r="H23304" t="s">
        <v>93</v>
      </c>
    </row>
    <row r="23305" spans="1:8" x14ac:dyDescent="0.25">
      <c r="A23305" t="s">
        <v>620</v>
      </c>
      <c r="B23305" t="s">
        <v>16293</v>
      </c>
      <c r="C23305" t="s">
        <v>89</v>
      </c>
      <c r="D23305" t="s">
        <v>16294</v>
      </c>
      <c r="E23305" t="s">
        <v>2884</v>
      </c>
      <c r="F23305" t="s">
        <v>89</v>
      </c>
      <c r="G23305" t="s">
        <v>89</v>
      </c>
      <c r="H23305" t="s">
        <v>93</v>
      </c>
    </row>
    <row r="23306" spans="1:8" x14ac:dyDescent="0.25">
      <c r="A23306" t="s">
        <v>620</v>
      </c>
      <c r="B23306" t="s">
        <v>16295</v>
      </c>
      <c r="C23306" t="s">
        <v>89</v>
      </c>
      <c r="D23306" t="s">
        <v>16296</v>
      </c>
      <c r="E23306" t="s">
        <v>2884</v>
      </c>
      <c r="F23306" t="s">
        <v>89</v>
      </c>
      <c r="G23306" t="s">
        <v>89</v>
      </c>
      <c r="H23306" t="s">
        <v>93</v>
      </c>
    </row>
    <row r="23307" spans="1:8" x14ac:dyDescent="0.25">
      <c r="A23307" t="s">
        <v>620</v>
      </c>
      <c r="B23307" t="s">
        <v>16193</v>
      </c>
      <c r="C23307" t="s">
        <v>89</v>
      </c>
      <c r="D23307" t="s">
        <v>16194</v>
      </c>
      <c r="E23307" t="s">
        <v>1386</v>
      </c>
      <c r="F23307" t="s">
        <v>89</v>
      </c>
      <c r="G23307" t="s">
        <v>89</v>
      </c>
      <c r="H23307" t="s">
        <v>93</v>
      </c>
    </row>
    <row r="23308" spans="1:8" x14ac:dyDescent="0.25">
      <c r="A23308" t="s">
        <v>620</v>
      </c>
      <c r="B23308" t="s">
        <v>16195</v>
      </c>
      <c r="C23308" t="s">
        <v>89</v>
      </c>
      <c r="D23308" t="s">
        <v>16196</v>
      </c>
      <c r="E23308" t="s">
        <v>1427</v>
      </c>
      <c r="F23308" t="s">
        <v>89</v>
      </c>
      <c r="G23308" t="s">
        <v>89</v>
      </c>
      <c r="H23308" t="s">
        <v>93</v>
      </c>
    </row>
    <row r="23309" spans="1:8" x14ac:dyDescent="0.25">
      <c r="A23309" t="s">
        <v>620</v>
      </c>
      <c r="B23309" t="s">
        <v>16197</v>
      </c>
      <c r="C23309" t="s">
        <v>89</v>
      </c>
      <c r="D23309" t="s">
        <v>16198</v>
      </c>
      <c r="E23309" t="s">
        <v>1427</v>
      </c>
      <c r="F23309" t="s">
        <v>89</v>
      </c>
      <c r="G23309" t="s">
        <v>89</v>
      </c>
      <c r="H23309" t="s">
        <v>93</v>
      </c>
    </row>
    <row r="23310" spans="1:8" x14ac:dyDescent="0.25">
      <c r="A23310" t="s">
        <v>620</v>
      </c>
      <c r="B23310" t="s">
        <v>16199</v>
      </c>
      <c r="C23310" t="s">
        <v>89</v>
      </c>
      <c r="D23310" t="s">
        <v>16200</v>
      </c>
      <c r="E23310" t="s">
        <v>1233</v>
      </c>
      <c r="F23310" t="s">
        <v>89</v>
      </c>
      <c r="G23310" t="s">
        <v>89</v>
      </c>
      <c r="H23310" t="s">
        <v>93</v>
      </c>
    </row>
    <row r="23311" spans="1:8" x14ac:dyDescent="0.25">
      <c r="A23311" t="s">
        <v>620</v>
      </c>
      <c r="B23311" t="s">
        <v>16297</v>
      </c>
      <c r="C23311" t="s">
        <v>89</v>
      </c>
      <c r="D23311" t="s">
        <v>89</v>
      </c>
      <c r="E23311" t="s">
        <v>5559</v>
      </c>
      <c r="F23311" t="s">
        <v>89</v>
      </c>
      <c r="G23311" t="s">
        <v>89</v>
      </c>
      <c r="H23311" t="s">
        <v>93</v>
      </c>
    </row>
    <row r="23312" spans="1:8" x14ac:dyDescent="0.25">
      <c r="A23312" t="s">
        <v>620</v>
      </c>
      <c r="B23312" t="s">
        <v>16298</v>
      </c>
      <c r="C23312" t="s">
        <v>89</v>
      </c>
      <c r="D23312" t="s">
        <v>16299</v>
      </c>
      <c r="E23312" t="s">
        <v>5559</v>
      </c>
      <c r="F23312" t="s">
        <v>89</v>
      </c>
      <c r="G23312" t="s">
        <v>89</v>
      </c>
      <c r="H23312" t="s">
        <v>93</v>
      </c>
    </row>
    <row r="23313" spans="1:8" x14ac:dyDescent="0.25">
      <c r="A23313" t="s">
        <v>620</v>
      </c>
      <c r="B23313" t="s">
        <v>16300</v>
      </c>
      <c r="C23313" t="s">
        <v>89</v>
      </c>
      <c r="D23313" t="s">
        <v>89</v>
      </c>
      <c r="E23313" t="s">
        <v>5559</v>
      </c>
      <c r="F23313" t="s">
        <v>89</v>
      </c>
      <c r="G23313" t="s">
        <v>89</v>
      </c>
      <c r="H23313" t="s">
        <v>93</v>
      </c>
    </row>
    <row r="23314" spans="1:8" x14ac:dyDescent="0.25">
      <c r="A23314" t="s">
        <v>620</v>
      </c>
      <c r="B23314" t="s">
        <v>16301</v>
      </c>
      <c r="C23314" t="s">
        <v>89</v>
      </c>
      <c r="D23314" t="s">
        <v>16302</v>
      </c>
      <c r="E23314" t="s">
        <v>1235</v>
      </c>
      <c r="F23314" t="s">
        <v>89</v>
      </c>
      <c r="G23314" t="s">
        <v>89</v>
      </c>
      <c r="H23314" t="s">
        <v>93</v>
      </c>
    </row>
    <row r="23315" spans="1:8" x14ac:dyDescent="0.25">
      <c r="A23315" t="s">
        <v>620</v>
      </c>
      <c r="B23315" t="s">
        <v>16201</v>
      </c>
      <c r="C23315" t="s">
        <v>89</v>
      </c>
      <c r="D23315" t="s">
        <v>16202</v>
      </c>
      <c r="E23315" t="s">
        <v>2665</v>
      </c>
      <c r="F23315" t="s">
        <v>89</v>
      </c>
      <c r="G23315" t="s">
        <v>89</v>
      </c>
      <c r="H23315" t="s">
        <v>93</v>
      </c>
    </row>
    <row r="23316" spans="1:8" x14ac:dyDescent="0.25">
      <c r="A23316" t="s">
        <v>620</v>
      </c>
      <c r="B23316" t="s">
        <v>16203</v>
      </c>
      <c r="C23316" t="s">
        <v>89</v>
      </c>
      <c r="D23316" t="s">
        <v>89</v>
      </c>
      <c r="E23316" t="s">
        <v>1346</v>
      </c>
      <c r="F23316" t="s">
        <v>89</v>
      </c>
      <c r="G23316" t="s">
        <v>89</v>
      </c>
      <c r="H23316" t="s">
        <v>93</v>
      </c>
    </row>
    <row r="23317" spans="1:8" x14ac:dyDescent="0.25">
      <c r="A23317" t="s">
        <v>620</v>
      </c>
      <c r="B23317" t="s">
        <v>16204</v>
      </c>
      <c r="C23317" t="s">
        <v>89</v>
      </c>
      <c r="D23317" t="s">
        <v>89</v>
      </c>
      <c r="E23317" t="s">
        <v>1235</v>
      </c>
      <c r="F23317" t="s">
        <v>89</v>
      </c>
      <c r="G23317" t="s">
        <v>89</v>
      </c>
      <c r="H23317" t="s">
        <v>93</v>
      </c>
    </row>
    <row r="23318" spans="1:8" x14ac:dyDescent="0.25">
      <c r="A23318" t="s">
        <v>620</v>
      </c>
      <c r="B23318" t="s">
        <v>16205</v>
      </c>
      <c r="C23318" t="s">
        <v>89</v>
      </c>
      <c r="D23318" t="s">
        <v>89</v>
      </c>
      <c r="E23318" t="s">
        <v>1235</v>
      </c>
      <c r="F23318" t="s">
        <v>89</v>
      </c>
      <c r="G23318" t="s">
        <v>89</v>
      </c>
      <c r="H23318" t="s">
        <v>93</v>
      </c>
    </row>
    <row r="23319" spans="1:8" x14ac:dyDescent="0.25">
      <c r="A23319" t="s">
        <v>620</v>
      </c>
      <c r="B23319" t="s">
        <v>16206</v>
      </c>
      <c r="C23319" t="s">
        <v>89</v>
      </c>
      <c r="D23319" t="s">
        <v>16207</v>
      </c>
      <c r="E23319" t="s">
        <v>1367</v>
      </c>
      <c r="F23319" t="s">
        <v>89</v>
      </c>
      <c r="G23319" t="s">
        <v>89</v>
      </c>
      <c r="H23319" t="s">
        <v>93</v>
      </c>
    </row>
    <row r="23320" spans="1:8" x14ac:dyDescent="0.25">
      <c r="A23320" t="s">
        <v>620</v>
      </c>
      <c r="B23320" t="s">
        <v>16208</v>
      </c>
      <c r="C23320" t="s">
        <v>89</v>
      </c>
      <c r="D23320" t="s">
        <v>89</v>
      </c>
      <c r="E23320" t="s">
        <v>1235</v>
      </c>
      <c r="F23320" t="s">
        <v>89</v>
      </c>
      <c r="G23320" t="s">
        <v>89</v>
      </c>
      <c r="H23320" t="s">
        <v>93</v>
      </c>
    </row>
    <row r="23321" spans="1:8" x14ac:dyDescent="0.25">
      <c r="A23321" t="s">
        <v>620</v>
      </c>
      <c r="B23321" t="s">
        <v>16211</v>
      </c>
      <c r="C23321" t="s">
        <v>89</v>
      </c>
      <c r="D23321" t="s">
        <v>89</v>
      </c>
      <c r="E23321" t="s">
        <v>9114</v>
      </c>
      <c r="F23321" t="s">
        <v>89</v>
      </c>
      <c r="G23321" t="s">
        <v>89</v>
      </c>
      <c r="H23321" t="s">
        <v>93</v>
      </c>
    </row>
    <row r="23322" spans="1:8" x14ac:dyDescent="0.25">
      <c r="A23322" t="s">
        <v>620</v>
      </c>
      <c r="B23322" t="s">
        <v>16303</v>
      </c>
      <c r="C23322" t="s">
        <v>89</v>
      </c>
      <c r="D23322" t="s">
        <v>89</v>
      </c>
      <c r="E23322" t="s">
        <v>16304</v>
      </c>
      <c r="F23322" t="s">
        <v>89</v>
      </c>
      <c r="G23322" t="s">
        <v>89</v>
      </c>
      <c r="H23322" t="s">
        <v>93</v>
      </c>
    </row>
    <row r="23323" spans="1:8" x14ac:dyDescent="0.25">
      <c r="A23323" t="s">
        <v>620</v>
      </c>
      <c r="B23323" t="s">
        <v>16212</v>
      </c>
      <c r="C23323" t="s">
        <v>89</v>
      </c>
      <c r="D23323" t="s">
        <v>89</v>
      </c>
      <c r="E23323" t="s">
        <v>1272</v>
      </c>
      <c r="F23323" t="s">
        <v>89</v>
      </c>
      <c r="G23323" t="s">
        <v>89</v>
      </c>
      <c r="H23323" t="s">
        <v>93</v>
      </c>
    </row>
    <row r="23324" spans="1:8" x14ac:dyDescent="0.25">
      <c r="A23324" t="s">
        <v>620</v>
      </c>
      <c r="B23324" t="s">
        <v>16213</v>
      </c>
      <c r="C23324" t="s">
        <v>89</v>
      </c>
      <c r="D23324" t="s">
        <v>89</v>
      </c>
      <c r="E23324" t="s">
        <v>16214</v>
      </c>
      <c r="F23324" t="s">
        <v>89</v>
      </c>
      <c r="G23324" t="s">
        <v>89</v>
      </c>
      <c r="H23324" t="s">
        <v>93</v>
      </c>
    </row>
    <row r="23325" spans="1:8" x14ac:dyDescent="0.25">
      <c r="A23325" t="s">
        <v>620</v>
      </c>
      <c r="B23325" t="s">
        <v>16215</v>
      </c>
      <c r="C23325" t="s">
        <v>89</v>
      </c>
      <c r="D23325" t="s">
        <v>16216</v>
      </c>
      <c r="E23325" t="s">
        <v>16214</v>
      </c>
      <c r="F23325" t="s">
        <v>89</v>
      </c>
      <c r="G23325" t="s">
        <v>89</v>
      </c>
      <c r="H23325" t="s">
        <v>93</v>
      </c>
    </row>
    <row r="23326" spans="1:8" x14ac:dyDescent="0.25">
      <c r="A23326" t="s">
        <v>620</v>
      </c>
      <c r="B23326" t="s">
        <v>16217</v>
      </c>
      <c r="C23326" t="s">
        <v>89</v>
      </c>
      <c r="D23326" t="s">
        <v>89</v>
      </c>
      <c r="E23326" t="s">
        <v>16214</v>
      </c>
      <c r="F23326" t="s">
        <v>89</v>
      </c>
      <c r="G23326" t="s">
        <v>89</v>
      </c>
      <c r="H23326" t="s">
        <v>93</v>
      </c>
    </row>
    <row r="23327" spans="1:8" x14ac:dyDescent="0.25">
      <c r="A23327" t="s">
        <v>620</v>
      </c>
      <c r="B23327" t="s">
        <v>16218</v>
      </c>
      <c r="C23327" t="s">
        <v>89</v>
      </c>
      <c r="D23327" t="s">
        <v>89</v>
      </c>
      <c r="E23327" t="s">
        <v>16214</v>
      </c>
      <c r="F23327" t="s">
        <v>89</v>
      </c>
      <c r="G23327" t="s">
        <v>89</v>
      </c>
      <c r="H23327" t="s">
        <v>93</v>
      </c>
    </row>
    <row r="23328" spans="1:8" x14ac:dyDescent="0.25">
      <c r="A23328" t="s">
        <v>620</v>
      </c>
      <c r="B23328" t="s">
        <v>16219</v>
      </c>
      <c r="C23328" t="s">
        <v>89</v>
      </c>
      <c r="D23328" t="s">
        <v>89</v>
      </c>
      <c r="E23328" t="s">
        <v>16214</v>
      </c>
      <c r="F23328" t="s">
        <v>89</v>
      </c>
      <c r="G23328" t="s">
        <v>89</v>
      </c>
      <c r="H23328" t="s">
        <v>93</v>
      </c>
    </row>
    <row r="23329" spans="1:8" x14ac:dyDescent="0.25">
      <c r="A23329" t="s">
        <v>620</v>
      </c>
      <c r="B23329" t="s">
        <v>16220</v>
      </c>
      <c r="C23329" t="s">
        <v>89</v>
      </c>
      <c r="D23329" t="s">
        <v>89</v>
      </c>
      <c r="E23329" t="s">
        <v>1272</v>
      </c>
      <c r="F23329" t="s">
        <v>89</v>
      </c>
      <c r="G23329" t="s">
        <v>89</v>
      </c>
      <c r="H23329" t="s">
        <v>93</v>
      </c>
    </row>
    <row r="23330" spans="1:8" x14ac:dyDescent="0.25">
      <c r="A23330" t="s">
        <v>620</v>
      </c>
      <c r="B23330" t="s">
        <v>16221</v>
      </c>
      <c r="C23330" t="s">
        <v>89</v>
      </c>
      <c r="D23330" t="s">
        <v>89</v>
      </c>
      <c r="E23330" t="s">
        <v>1272</v>
      </c>
      <c r="F23330" t="s">
        <v>89</v>
      </c>
      <c r="G23330" t="s">
        <v>89</v>
      </c>
      <c r="H23330" t="s">
        <v>93</v>
      </c>
    </row>
    <row r="23331" spans="1:8" x14ac:dyDescent="0.25">
      <c r="A23331" t="s">
        <v>620</v>
      </c>
      <c r="B23331" t="s">
        <v>16222</v>
      </c>
      <c r="C23331" t="s">
        <v>89</v>
      </c>
      <c r="D23331" t="s">
        <v>16223</v>
      </c>
      <c r="E23331" t="s">
        <v>14523</v>
      </c>
      <c r="F23331" t="s">
        <v>89</v>
      </c>
      <c r="G23331" t="s">
        <v>89</v>
      </c>
      <c r="H23331" t="s">
        <v>93</v>
      </c>
    </row>
    <row r="23332" spans="1:8" x14ac:dyDescent="0.25">
      <c r="A23332" t="s">
        <v>620</v>
      </c>
      <c r="B23332" t="s">
        <v>16224</v>
      </c>
      <c r="C23332" t="s">
        <v>89</v>
      </c>
      <c r="D23332" t="s">
        <v>16225</v>
      </c>
      <c r="E23332" t="s">
        <v>12048</v>
      </c>
      <c r="F23332" t="s">
        <v>89</v>
      </c>
      <c r="G23332" t="s">
        <v>89</v>
      </c>
      <c r="H23332" t="s">
        <v>93</v>
      </c>
    </row>
    <row r="23333" spans="1:8" x14ac:dyDescent="0.25">
      <c r="A23333" t="s">
        <v>620</v>
      </c>
      <c r="B23333" t="s">
        <v>16226</v>
      </c>
      <c r="C23333" t="s">
        <v>89</v>
      </c>
      <c r="D23333" t="s">
        <v>16227</v>
      </c>
      <c r="E23333" t="s">
        <v>12048</v>
      </c>
      <c r="F23333" t="s">
        <v>89</v>
      </c>
      <c r="G23333" t="s">
        <v>89</v>
      </c>
      <c r="H23333" t="s">
        <v>93</v>
      </c>
    </row>
    <row r="23334" spans="1:8" x14ac:dyDescent="0.25">
      <c r="A23334" t="s">
        <v>620</v>
      </c>
      <c r="B23334" t="s">
        <v>16228</v>
      </c>
      <c r="C23334" t="s">
        <v>89</v>
      </c>
      <c r="D23334" t="s">
        <v>16229</v>
      </c>
      <c r="E23334" t="s">
        <v>12048</v>
      </c>
      <c r="F23334" t="s">
        <v>89</v>
      </c>
      <c r="G23334" t="s">
        <v>89</v>
      </c>
      <c r="H23334" t="s">
        <v>93</v>
      </c>
    </row>
    <row r="23335" spans="1:8" x14ac:dyDescent="0.25">
      <c r="A23335" t="s">
        <v>620</v>
      </c>
      <c r="B23335" t="s">
        <v>16230</v>
      </c>
      <c r="C23335" t="s">
        <v>89</v>
      </c>
      <c r="D23335" t="s">
        <v>16229</v>
      </c>
      <c r="E23335" t="s">
        <v>12048</v>
      </c>
      <c r="F23335" t="s">
        <v>89</v>
      </c>
      <c r="G23335" t="s">
        <v>89</v>
      </c>
      <c r="H23335" t="s">
        <v>93</v>
      </c>
    </row>
    <row r="23336" spans="1:8" x14ac:dyDescent="0.25">
      <c r="A23336" t="s">
        <v>620</v>
      </c>
      <c r="B23336" t="s">
        <v>16231</v>
      </c>
      <c r="C23336" t="s">
        <v>89</v>
      </c>
      <c r="D23336" t="s">
        <v>16232</v>
      </c>
      <c r="E23336" t="s">
        <v>14511</v>
      </c>
      <c r="F23336" t="s">
        <v>89</v>
      </c>
      <c r="G23336" t="s">
        <v>89</v>
      </c>
      <c r="H23336" t="s">
        <v>93</v>
      </c>
    </row>
    <row r="23337" spans="1:8" x14ac:dyDescent="0.25">
      <c r="A23337" t="s">
        <v>620</v>
      </c>
      <c r="B23337" t="s">
        <v>16233</v>
      </c>
      <c r="C23337" t="s">
        <v>89</v>
      </c>
      <c r="D23337" t="s">
        <v>16234</v>
      </c>
      <c r="E23337" t="s">
        <v>14511</v>
      </c>
      <c r="F23337" t="s">
        <v>89</v>
      </c>
      <c r="G23337" t="s">
        <v>89</v>
      </c>
      <c r="H23337" t="s">
        <v>93</v>
      </c>
    </row>
    <row r="23338" spans="1:8" x14ac:dyDescent="0.25">
      <c r="A23338" t="s">
        <v>621</v>
      </c>
      <c r="B23338" t="s">
        <v>16235</v>
      </c>
      <c r="C23338" t="s">
        <v>89</v>
      </c>
      <c r="D23338" t="s">
        <v>16236</v>
      </c>
      <c r="E23338" t="s">
        <v>16237</v>
      </c>
      <c r="F23338" t="s">
        <v>89</v>
      </c>
      <c r="G23338" t="s">
        <v>89</v>
      </c>
      <c r="H23338" t="s">
        <v>93</v>
      </c>
    </row>
    <row r="23339" spans="1:8" x14ac:dyDescent="0.25">
      <c r="A23339" t="s">
        <v>621</v>
      </c>
      <c r="B23339" t="s">
        <v>16238</v>
      </c>
      <c r="C23339" t="s">
        <v>89</v>
      </c>
      <c r="D23339" t="s">
        <v>89</v>
      </c>
      <c r="E23339" t="s">
        <v>13731</v>
      </c>
      <c r="F23339" t="s">
        <v>89</v>
      </c>
      <c r="G23339" t="s">
        <v>89</v>
      </c>
      <c r="H23339" t="s">
        <v>93</v>
      </c>
    </row>
    <row r="23340" spans="1:8" x14ac:dyDescent="0.25">
      <c r="A23340" t="s">
        <v>621</v>
      </c>
      <c r="B23340" t="s">
        <v>16239</v>
      </c>
      <c r="C23340" t="s">
        <v>89</v>
      </c>
      <c r="D23340" t="s">
        <v>89</v>
      </c>
      <c r="E23340" t="s">
        <v>2440</v>
      </c>
      <c r="F23340" t="s">
        <v>89</v>
      </c>
      <c r="G23340" t="s">
        <v>89</v>
      </c>
      <c r="H23340" t="s">
        <v>93</v>
      </c>
    </row>
    <row r="23341" spans="1:8" x14ac:dyDescent="0.25">
      <c r="A23341" t="s">
        <v>621</v>
      </c>
      <c r="B23341" t="s">
        <v>16240</v>
      </c>
      <c r="C23341" t="s">
        <v>89</v>
      </c>
      <c r="D23341" t="s">
        <v>89</v>
      </c>
      <c r="E23341" t="s">
        <v>16241</v>
      </c>
      <c r="F23341" t="s">
        <v>89</v>
      </c>
      <c r="G23341" t="s">
        <v>89</v>
      </c>
      <c r="H23341" t="s">
        <v>93</v>
      </c>
    </row>
    <row r="23342" spans="1:8" x14ac:dyDescent="0.25">
      <c r="A23342" t="s">
        <v>621</v>
      </c>
      <c r="B23342" t="s">
        <v>16242</v>
      </c>
      <c r="C23342" t="s">
        <v>89</v>
      </c>
      <c r="D23342" t="s">
        <v>89</v>
      </c>
      <c r="E23342" t="s">
        <v>3424</v>
      </c>
      <c r="F23342" t="s">
        <v>89</v>
      </c>
      <c r="G23342" t="s">
        <v>89</v>
      </c>
      <c r="H23342" t="s">
        <v>93</v>
      </c>
    </row>
    <row r="23343" spans="1:8" x14ac:dyDescent="0.25">
      <c r="A23343" t="s">
        <v>621</v>
      </c>
      <c r="B23343" t="s">
        <v>16243</v>
      </c>
      <c r="C23343" t="s">
        <v>89</v>
      </c>
      <c r="D23343" t="s">
        <v>89</v>
      </c>
      <c r="E23343" t="s">
        <v>16244</v>
      </c>
      <c r="F23343" t="s">
        <v>89</v>
      </c>
      <c r="G23343" t="s">
        <v>89</v>
      </c>
      <c r="H23343" t="s">
        <v>93</v>
      </c>
    </row>
    <row r="23344" spans="1:8" x14ac:dyDescent="0.25">
      <c r="A23344" t="s">
        <v>621</v>
      </c>
      <c r="B23344" t="s">
        <v>16245</v>
      </c>
      <c r="C23344" t="s">
        <v>89</v>
      </c>
      <c r="D23344" t="s">
        <v>89</v>
      </c>
      <c r="E23344" t="s">
        <v>3424</v>
      </c>
      <c r="F23344" t="s">
        <v>89</v>
      </c>
      <c r="G23344" t="s">
        <v>89</v>
      </c>
      <c r="H23344" t="s">
        <v>93</v>
      </c>
    </row>
    <row r="23345" spans="1:8" x14ac:dyDescent="0.25">
      <c r="A23345" t="s">
        <v>621</v>
      </c>
      <c r="B23345" t="s">
        <v>16246</v>
      </c>
      <c r="C23345" t="s">
        <v>89</v>
      </c>
      <c r="D23345" t="s">
        <v>89</v>
      </c>
      <c r="E23345" t="s">
        <v>1258</v>
      </c>
      <c r="F23345" t="s">
        <v>89</v>
      </c>
      <c r="G23345" t="s">
        <v>89</v>
      </c>
      <c r="H23345" t="s">
        <v>93</v>
      </c>
    </row>
    <row r="23346" spans="1:8" x14ac:dyDescent="0.25">
      <c r="A23346" t="s">
        <v>621</v>
      </c>
      <c r="B23346" t="s">
        <v>16247</v>
      </c>
      <c r="C23346" t="s">
        <v>89</v>
      </c>
      <c r="D23346" t="s">
        <v>89</v>
      </c>
      <c r="E23346" t="s">
        <v>1258</v>
      </c>
      <c r="F23346" t="s">
        <v>89</v>
      </c>
      <c r="G23346" t="s">
        <v>89</v>
      </c>
      <c r="H23346" t="s">
        <v>93</v>
      </c>
    </row>
    <row r="23347" spans="1:8" x14ac:dyDescent="0.25">
      <c r="A23347" t="s">
        <v>621</v>
      </c>
      <c r="B23347" t="s">
        <v>16248</v>
      </c>
      <c r="C23347" t="s">
        <v>89</v>
      </c>
      <c r="D23347" t="s">
        <v>16249</v>
      </c>
      <c r="E23347" t="s">
        <v>14494</v>
      </c>
      <c r="F23347" t="s">
        <v>89</v>
      </c>
      <c r="G23347" t="s">
        <v>89</v>
      </c>
      <c r="H23347" t="s">
        <v>93</v>
      </c>
    </row>
    <row r="23348" spans="1:8" x14ac:dyDescent="0.25">
      <c r="A23348" t="s">
        <v>621</v>
      </c>
      <c r="B23348" t="s">
        <v>16012</v>
      </c>
      <c r="C23348" t="s">
        <v>89</v>
      </c>
      <c r="D23348" t="s">
        <v>16013</v>
      </c>
      <c r="E23348" t="s">
        <v>14494</v>
      </c>
      <c r="F23348" t="s">
        <v>89</v>
      </c>
      <c r="G23348" t="s">
        <v>89</v>
      </c>
      <c r="H23348" t="s">
        <v>93</v>
      </c>
    </row>
    <row r="23349" spans="1:8" x14ac:dyDescent="0.25">
      <c r="A23349" t="s">
        <v>621</v>
      </c>
      <c r="B23349" t="s">
        <v>16014</v>
      </c>
      <c r="C23349" t="s">
        <v>89</v>
      </c>
      <c r="D23349" t="s">
        <v>16015</v>
      </c>
      <c r="E23349" t="s">
        <v>14523</v>
      </c>
      <c r="F23349" t="s">
        <v>89</v>
      </c>
      <c r="G23349" t="s">
        <v>89</v>
      </c>
      <c r="H23349" t="s">
        <v>93</v>
      </c>
    </row>
    <row r="23350" spans="1:8" x14ac:dyDescent="0.25">
      <c r="A23350" t="s">
        <v>621</v>
      </c>
      <c r="B23350" t="s">
        <v>16016</v>
      </c>
      <c r="C23350" t="s">
        <v>89</v>
      </c>
      <c r="D23350" t="s">
        <v>16017</v>
      </c>
      <c r="E23350" t="s">
        <v>14523</v>
      </c>
      <c r="F23350" t="s">
        <v>89</v>
      </c>
      <c r="G23350" t="s">
        <v>89</v>
      </c>
      <c r="H23350" t="s">
        <v>93</v>
      </c>
    </row>
    <row r="23351" spans="1:8" x14ac:dyDescent="0.25">
      <c r="A23351" t="s">
        <v>621</v>
      </c>
      <c r="B23351" t="s">
        <v>16018</v>
      </c>
      <c r="C23351" t="s">
        <v>89</v>
      </c>
      <c r="D23351" t="s">
        <v>16019</v>
      </c>
      <c r="E23351" t="s">
        <v>14523</v>
      </c>
      <c r="F23351" t="s">
        <v>89</v>
      </c>
      <c r="G23351" t="s">
        <v>89</v>
      </c>
      <c r="H23351" t="s">
        <v>93</v>
      </c>
    </row>
    <row r="23352" spans="1:8" x14ac:dyDescent="0.25">
      <c r="A23352" t="s">
        <v>621</v>
      </c>
      <c r="B23352" t="s">
        <v>16020</v>
      </c>
      <c r="C23352" t="s">
        <v>89</v>
      </c>
      <c r="D23352" t="s">
        <v>16021</v>
      </c>
      <c r="E23352" t="s">
        <v>14528</v>
      </c>
      <c r="F23352" t="s">
        <v>89</v>
      </c>
      <c r="G23352" t="s">
        <v>89</v>
      </c>
      <c r="H23352" t="s">
        <v>93</v>
      </c>
    </row>
    <row r="23353" spans="1:8" x14ac:dyDescent="0.25">
      <c r="A23353" t="s">
        <v>621</v>
      </c>
      <c r="B23353" t="s">
        <v>16024</v>
      </c>
      <c r="C23353" t="s">
        <v>89</v>
      </c>
      <c r="D23353" t="s">
        <v>16025</v>
      </c>
      <c r="E23353" t="s">
        <v>14528</v>
      </c>
      <c r="F23353" t="s">
        <v>89</v>
      </c>
      <c r="G23353" t="s">
        <v>89</v>
      </c>
      <c r="H23353" t="s">
        <v>93</v>
      </c>
    </row>
    <row r="23354" spans="1:8" x14ac:dyDescent="0.25">
      <c r="A23354" t="s">
        <v>621</v>
      </c>
      <c r="B23354" t="s">
        <v>16026</v>
      </c>
      <c r="C23354" t="s">
        <v>89</v>
      </c>
      <c r="D23354" t="s">
        <v>16027</v>
      </c>
      <c r="E23354" t="s">
        <v>14528</v>
      </c>
      <c r="F23354" t="s">
        <v>89</v>
      </c>
      <c r="G23354" t="s">
        <v>89</v>
      </c>
      <c r="H23354" t="s">
        <v>93</v>
      </c>
    </row>
    <row r="23355" spans="1:8" x14ac:dyDescent="0.25">
      <c r="A23355" t="s">
        <v>621</v>
      </c>
      <c r="B23355" t="s">
        <v>16028</v>
      </c>
      <c r="C23355" t="s">
        <v>89</v>
      </c>
      <c r="D23355" t="s">
        <v>16029</v>
      </c>
      <c r="E23355" t="s">
        <v>14528</v>
      </c>
      <c r="F23355" t="s">
        <v>89</v>
      </c>
      <c r="G23355" t="s">
        <v>89</v>
      </c>
      <c r="H23355" t="s">
        <v>93</v>
      </c>
    </row>
    <row r="23356" spans="1:8" x14ac:dyDescent="0.25">
      <c r="A23356" t="s">
        <v>621</v>
      </c>
      <c r="B23356" t="s">
        <v>16030</v>
      </c>
      <c r="C23356" t="s">
        <v>89</v>
      </c>
      <c r="D23356" t="s">
        <v>16031</v>
      </c>
      <c r="E23356" t="s">
        <v>14528</v>
      </c>
      <c r="F23356" t="s">
        <v>89</v>
      </c>
      <c r="G23356" t="s">
        <v>89</v>
      </c>
      <c r="H23356" t="s">
        <v>93</v>
      </c>
    </row>
    <row r="23357" spans="1:8" x14ac:dyDescent="0.25">
      <c r="A23357" t="s">
        <v>621</v>
      </c>
      <c r="B23357" t="s">
        <v>16032</v>
      </c>
      <c r="C23357" t="s">
        <v>89</v>
      </c>
      <c r="D23357" t="s">
        <v>16033</v>
      </c>
      <c r="E23357" t="s">
        <v>14523</v>
      </c>
      <c r="F23357" t="s">
        <v>89</v>
      </c>
      <c r="G23357" t="s">
        <v>89</v>
      </c>
      <c r="H23357" t="s">
        <v>93</v>
      </c>
    </row>
    <row r="23358" spans="1:8" x14ac:dyDescent="0.25">
      <c r="A23358" t="s">
        <v>621</v>
      </c>
      <c r="B23358" t="s">
        <v>16255</v>
      </c>
      <c r="C23358" t="s">
        <v>89</v>
      </c>
      <c r="D23358" t="s">
        <v>16035</v>
      </c>
      <c r="E23358" t="s">
        <v>14523</v>
      </c>
      <c r="F23358" t="s">
        <v>89</v>
      </c>
      <c r="G23358" t="s">
        <v>89</v>
      </c>
      <c r="H23358" t="s">
        <v>93</v>
      </c>
    </row>
    <row r="23359" spans="1:8" x14ac:dyDescent="0.25">
      <c r="A23359" t="s">
        <v>621</v>
      </c>
      <c r="B23359" t="s">
        <v>16036</v>
      </c>
      <c r="C23359" t="s">
        <v>89</v>
      </c>
      <c r="D23359" t="s">
        <v>16037</v>
      </c>
      <c r="E23359" t="s">
        <v>8402</v>
      </c>
      <c r="F23359" t="s">
        <v>89</v>
      </c>
      <c r="G23359" t="s">
        <v>89</v>
      </c>
      <c r="H23359" t="s">
        <v>93</v>
      </c>
    </row>
    <row r="23360" spans="1:8" x14ac:dyDescent="0.25">
      <c r="A23360" t="s">
        <v>621</v>
      </c>
      <c r="B23360" t="s">
        <v>16040</v>
      </c>
      <c r="C23360" t="s">
        <v>89</v>
      </c>
      <c r="D23360" t="s">
        <v>16041</v>
      </c>
      <c r="E23360" t="s">
        <v>8402</v>
      </c>
      <c r="F23360" t="s">
        <v>89</v>
      </c>
      <c r="G23360" t="s">
        <v>89</v>
      </c>
      <c r="H23360" t="s">
        <v>93</v>
      </c>
    </row>
    <row r="23361" spans="1:8" x14ac:dyDescent="0.25">
      <c r="A23361" t="s">
        <v>621</v>
      </c>
      <c r="B23361" t="s">
        <v>3539</v>
      </c>
      <c r="C23361" t="s">
        <v>89</v>
      </c>
      <c r="D23361" t="s">
        <v>16044</v>
      </c>
      <c r="E23361" t="s">
        <v>6836</v>
      </c>
      <c r="F23361" t="s">
        <v>89</v>
      </c>
      <c r="G23361" t="s">
        <v>89</v>
      </c>
      <c r="H23361" t="s">
        <v>93</v>
      </c>
    </row>
    <row r="23362" spans="1:8" x14ac:dyDescent="0.25">
      <c r="A23362" t="s">
        <v>621</v>
      </c>
      <c r="B23362" t="s">
        <v>16054</v>
      </c>
      <c r="C23362" t="s">
        <v>89</v>
      </c>
      <c r="D23362" t="s">
        <v>16055</v>
      </c>
      <c r="E23362" t="s">
        <v>1770</v>
      </c>
      <c r="F23362" t="s">
        <v>89</v>
      </c>
      <c r="G23362" t="s">
        <v>89</v>
      </c>
      <c r="H23362" t="s">
        <v>93</v>
      </c>
    </row>
    <row r="23363" spans="1:8" x14ac:dyDescent="0.25">
      <c r="A23363" t="s">
        <v>621</v>
      </c>
      <c r="B23363" t="s">
        <v>16056</v>
      </c>
      <c r="C23363" t="s">
        <v>89</v>
      </c>
      <c r="D23363" t="s">
        <v>16057</v>
      </c>
      <c r="E23363" t="s">
        <v>1770</v>
      </c>
      <c r="F23363" t="s">
        <v>89</v>
      </c>
      <c r="G23363" t="s">
        <v>89</v>
      </c>
      <c r="H23363" t="s">
        <v>93</v>
      </c>
    </row>
    <row r="23364" spans="1:8" x14ac:dyDescent="0.25">
      <c r="A23364" t="s">
        <v>621</v>
      </c>
      <c r="B23364" t="s">
        <v>16256</v>
      </c>
      <c r="C23364" t="s">
        <v>89</v>
      </c>
      <c r="D23364" t="s">
        <v>16257</v>
      </c>
      <c r="E23364" t="s">
        <v>1770</v>
      </c>
      <c r="F23364" t="s">
        <v>89</v>
      </c>
      <c r="G23364" t="s">
        <v>89</v>
      </c>
      <c r="H23364" t="s">
        <v>93</v>
      </c>
    </row>
    <row r="23365" spans="1:8" x14ac:dyDescent="0.25">
      <c r="A23365" t="s">
        <v>621</v>
      </c>
      <c r="B23365" t="s">
        <v>16258</v>
      </c>
      <c r="C23365" t="s">
        <v>89</v>
      </c>
      <c r="D23365" t="s">
        <v>16259</v>
      </c>
      <c r="E23365" t="s">
        <v>1770</v>
      </c>
      <c r="F23365" t="s">
        <v>89</v>
      </c>
      <c r="G23365" t="s">
        <v>89</v>
      </c>
      <c r="H23365" t="s">
        <v>93</v>
      </c>
    </row>
    <row r="23366" spans="1:8" x14ac:dyDescent="0.25">
      <c r="A23366" t="s">
        <v>621</v>
      </c>
      <c r="B23366" t="s">
        <v>16058</v>
      </c>
      <c r="C23366" t="s">
        <v>89</v>
      </c>
      <c r="D23366" t="s">
        <v>16059</v>
      </c>
      <c r="E23366" t="s">
        <v>2404</v>
      </c>
      <c r="F23366" t="s">
        <v>89</v>
      </c>
      <c r="G23366" t="s">
        <v>89</v>
      </c>
      <c r="H23366" t="s">
        <v>93</v>
      </c>
    </row>
    <row r="23367" spans="1:8" x14ac:dyDescent="0.25">
      <c r="A23367" t="s">
        <v>621</v>
      </c>
      <c r="B23367" t="s">
        <v>16060</v>
      </c>
      <c r="C23367" t="s">
        <v>89</v>
      </c>
      <c r="D23367" t="s">
        <v>16061</v>
      </c>
      <c r="E23367" t="s">
        <v>2404</v>
      </c>
      <c r="F23367" t="s">
        <v>89</v>
      </c>
      <c r="G23367" t="s">
        <v>89</v>
      </c>
      <c r="H23367" t="s">
        <v>93</v>
      </c>
    </row>
    <row r="23368" spans="1:8" x14ac:dyDescent="0.25">
      <c r="A23368" t="s">
        <v>621</v>
      </c>
      <c r="B23368" t="s">
        <v>16062</v>
      </c>
      <c r="C23368" t="s">
        <v>89</v>
      </c>
      <c r="D23368" t="s">
        <v>16063</v>
      </c>
      <c r="E23368" t="s">
        <v>4918</v>
      </c>
      <c r="F23368" t="s">
        <v>89</v>
      </c>
      <c r="G23368" t="s">
        <v>89</v>
      </c>
      <c r="H23368" t="s">
        <v>93</v>
      </c>
    </row>
    <row r="23369" spans="1:8" x14ac:dyDescent="0.25">
      <c r="A23369" t="s">
        <v>621</v>
      </c>
      <c r="B23369" t="s">
        <v>16064</v>
      </c>
      <c r="C23369" t="s">
        <v>89</v>
      </c>
      <c r="D23369" t="s">
        <v>16065</v>
      </c>
      <c r="E23369" t="s">
        <v>4918</v>
      </c>
      <c r="F23369" t="s">
        <v>89</v>
      </c>
      <c r="G23369" t="s">
        <v>89</v>
      </c>
      <c r="H23369" t="s">
        <v>93</v>
      </c>
    </row>
    <row r="23370" spans="1:8" x14ac:dyDescent="0.25">
      <c r="A23370" t="s">
        <v>621</v>
      </c>
      <c r="B23370" t="s">
        <v>16066</v>
      </c>
      <c r="C23370" t="s">
        <v>89</v>
      </c>
      <c r="D23370" t="s">
        <v>16067</v>
      </c>
      <c r="E23370" t="s">
        <v>4918</v>
      </c>
      <c r="F23370" t="s">
        <v>89</v>
      </c>
      <c r="G23370" t="s">
        <v>89</v>
      </c>
      <c r="H23370" t="s">
        <v>93</v>
      </c>
    </row>
    <row r="23371" spans="1:8" x14ac:dyDescent="0.25">
      <c r="A23371" t="s">
        <v>621</v>
      </c>
      <c r="B23371" t="s">
        <v>16068</v>
      </c>
      <c r="C23371" t="s">
        <v>89</v>
      </c>
      <c r="D23371" t="s">
        <v>16069</v>
      </c>
      <c r="E23371" t="s">
        <v>4918</v>
      </c>
      <c r="F23371" t="s">
        <v>89</v>
      </c>
      <c r="G23371" t="s">
        <v>89</v>
      </c>
      <c r="H23371" t="s">
        <v>93</v>
      </c>
    </row>
    <row r="23372" spans="1:8" x14ac:dyDescent="0.25">
      <c r="A23372" t="s">
        <v>621</v>
      </c>
      <c r="B23372" t="s">
        <v>16070</v>
      </c>
      <c r="C23372" t="s">
        <v>89</v>
      </c>
      <c r="D23372" t="s">
        <v>16071</v>
      </c>
      <c r="E23372" t="s">
        <v>16072</v>
      </c>
      <c r="F23372" t="s">
        <v>89</v>
      </c>
      <c r="G23372" t="s">
        <v>89</v>
      </c>
      <c r="H23372" t="s">
        <v>93</v>
      </c>
    </row>
    <row r="23373" spans="1:8" x14ac:dyDescent="0.25">
      <c r="A23373" t="s">
        <v>621</v>
      </c>
      <c r="B23373" t="s">
        <v>16073</v>
      </c>
      <c r="C23373" t="s">
        <v>89</v>
      </c>
      <c r="D23373" t="s">
        <v>16074</v>
      </c>
      <c r="E23373" t="s">
        <v>16072</v>
      </c>
      <c r="F23373" t="s">
        <v>89</v>
      </c>
      <c r="G23373" t="s">
        <v>89</v>
      </c>
      <c r="H23373" t="s">
        <v>93</v>
      </c>
    </row>
    <row r="23374" spans="1:8" x14ac:dyDescent="0.25">
      <c r="A23374" t="s">
        <v>621</v>
      </c>
      <c r="B23374" t="s">
        <v>7534</v>
      </c>
      <c r="C23374" t="s">
        <v>89</v>
      </c>
      <c r="D23374" t="s">
        <v>16075</v>
      </c>
      <c r="E23374" t="s">
        <v>4277</v>
      </c>
      <c r="F23374" t="s">
        <v>89</v>
      </c>
      <c r="G23374" t="s">
        <v>89</v>
      </c>
      <c r="H23374" t="s">
        <v>93</v>
      </c>
    </row>
    <row r="23375" spans="1:8" x14ac:dyDescent="0.25">
      <c r="A23375" t="s">
        <v>621</v>
      </c>
      <c r="B23375" t="s">
        <v>9380</v>
      </c>
      <c r="C23375" t="s">
        <v>89</v>
      </c>
      <c r="D23375" t="s">
        <v>16076</v>
      </c>
      <c r="E23375" t="s">
        <v>4277</v>
      </c>
      <c r="F23375" t="s">
        <v>89</v>
      </c>
      <c r="G23375" t="s">
        <v>89</v>
      </c>
      <c r="H23375" t="s">
        <v>93</v>
      </c>
    </row>
    <row r="23376" spans="1:8" x14ac:dyDescent="0.25">
      <c r="A23376" t="s">
        <v>621</v>
      </c>
      <c r="B23376" t="s">
        <v>16077</v>
      </c>
      <c r="C23376" t="s">
        <v>89</v>
      </c>
      <c r="D23376" t="s">
        <v>16078</v>
      </c>
      <c r="E23376" t="s">
        <v>2272</v>
      </c>
      <c r="F23376" t="s">
        <v>89</v>
      </c>
      <c r="G23376" t="s">
        <v>89</v>
      </c>
      <c r="H23376" t="s">
        <v>93</v>
      </c>
    </row>
    <row r="23377" spans="1:8" x14ac:dyDescent="0.25">
      <c r="A23377" t="s">
        <v>621</v>
      </c>
      <c r="B23377" t="s">
        <v>16079</v>
      </c>
      <c r="C23377" t="s">
        <v>89</v>
      </c>
      <c r="D23377" t="s">
        <v>16080</v>
      </c>
      <c r="E23377" t="s">
        <v>2272</v>
      </c>
      <c r="F23377" t="s">
        <v>89</v>
      </c>
      <c r="G23377" t="s">
        <v>89</v>
      </c>
      <c r="H23377" t="s">
        <v>93</v>
      </c>
    </row>
    <row r="23378" spans="1:8" x14ac:dyDescent="0.25">
      <c r="A23378" t="s">
        <v>621</v>
      </c>
      <c r="B23378" t="s">
        <v>5793</v>
      </c>
      <c r="C23378" t="s">
        <v>89</v>
      </c>
      <c r="D23378" t="s">
        <v>16081</v>
      </c>
      <c r="E23378" t="s">
        <v>11062</v>
      </c>
      <c r="F23378" t="s">
        <v>89</v>
      </c>
      <c r="G23378" t="s">
        <v>89</v>
      </c>
      <c r="H23378" t="s">
        <v>93</v>
      </c>
    </row>
    <row r="23379" spans="1:8" x14ac:dyDescent="0.25">
      <c r="A23379" t="s">
        <v>621</v>
      </c>
      <c r="B23379" t="s">
        <v>5888</v>
      </c>
      <c r="C23379" t="s">
        <v>89</v>
      </c>
      <c r="D23379" t="s">
        <v>16082</v>
      </c>
      <c r="E23379" t="s">
        <v>11062</v>
      </c>
      <c r="F23379" t="s">
        <v>89</v>
      </c>
      <c r="G23379" t="s">
        <v>89</v>
      </c>
      <c r="H23379" t="s">
        <v>93</v>
      </c>
    </row>
    <row r="23380" spans="1:8" x14ac:dyDescent="0.25">
      <c r="A23380" t="s">
        <v>621</v>
      </c>
      <c r="B23380" t="s">
        <v>16083</v>
      </c>
      <c r="C23380" t="s">
        <v>89</v>
      </c>
      <c r="D23380" t="s">
        <v>16084</v>
      </c>
      <c r="E23380" t="s">
        <v>1162</v>
      </c>
      <c r="F23380" t="s">
        <v>89</v>
      </c>
      <c r="G23380" t="s">
        <v>89</v>
      </c>
      <c r="H23380" t="s">
        <v>93</v>
      </c>
    </row>
    <row r="23381" spans="1:8" x14ac:dyDescent="0.25">
      <c r="A23381" t="s">
        <v>621</v>
      </c>
      <c r="B23381" t="s">
        <v>16085</v>
      </c>
      <c r="C23381" t="s">
        <v>89</v>
      </c>
      <c r="D23381" t="s">
        <v>16086</v>
      </c>
      <c r="E23381" t="s">
        <v>1162</v>
      </c>
      <c r="F23381" t="s">
        <v>89</v>
      </c>
      <c r="G23381" t="s">
        <v>89</v>
      </c>
      <c r="H23381" t="s">
        <v>93</v>
      </c>
    </row>
    <row r="23382" spans="1:8" x14ac:dyDescent="0.25">
      <c r="A23382" t="s">
        <v>621</v>
      </c>
      <c r="B23382" t="s">
        <v>16260</v>
      </c>
      <c r="C23382" t="s">
        <v>89</v>
      </c>
      <c r="D23382" t="s">
        <v>16261</v>
      </c>
      <c r="E23382" t="s">
        <v>6836</v>
      </c>
      <c r="F23382" t="s">
        <v>89</v>
      </c>
      <c r="G23382" t="s">
        <v>89</v>
      </c>
      <c r="H23382" t="s">
        <v>93</v>
      </c>
    </row>
    <row r="23383" spans="1:8" x14ac:dyDescent="0.25">
      <c r="A23383" t="s">
        <v>621</v>
      </c>
      <c r="B23383" t="s">
        <v>16087</v>
      </c>
      <c r="C23383" t="s">
        <v>89</v>
      </c>
      <c r="D23383" t="s">
        <v>16088</v>
      </c>
      <c r="E23383" t="s">
        <v>1142</v>
      </c>
      <c r="F23383" t="s">
        <v>89</v>
      </c>
      <c r="G23383" t="s">
        <v>89</v>
      </c>
      <c r="H23383" t="s">
        <v>93</v>
      </c>
    </row>
    <row r="23384" spans="1:8" x14ac:dyDescent="0.25">
      <c r="A23384" t="s">
        <v>621</v>
      </c>
      <c r="B23384" t="s">
        <v>16089</v>
      </c>
      <c r="C23384" t="s">
        <v>89</v>
      </c>
      <c r="D23384" t="s">
        <v>16090</v>
      </c>
      <c r="E23384" t="s">
        <v>1427</v>
      </c>
      <c r="F23384" t="s">
        <v>89</v>
      </c>
      <c r="G23384" t="s">
        <v>89</v>
      </c>
      <c r="H23384" t="s">
        <v>93</v>
      </c>
    </row>
    <row r="23385" spans="1:8" x14ac:dyDescent="0.25">
      <c r="A23385" t="s">
        <v>621</v>
      </c>
      <c r="B23385" t="s">
        <v>16091</v>
      </c>
      <c r="C23385" t="s">
        <v>89</v>
      </c>
      <c r="D23385" t="s">
        <v>16092</v>
      </c>
      <c r="E23385" t="s">
        <v>1427</v>
      </c>
      <c r="F23385" t="s">
        <v>89</v>
      </c>
      <c r="G23385" t="s">
        <v>89</v>
      </c>
      <c r="H23385" t="s">
        <v>93</v>
      </c>
    </row>
    <row r="23386" spans="1:8" x14ac:dyDescent="0.25">
      <c r="A23386" t="s">
        <v>621</v>
      </c>
      <c r="B23386" t="s">
        <v>9381</v>
      </c>
      <c r="C23386" t="s">
        <v>89</v>
      </c>
      <c r="D23386" t="s">
        <v>16262</v>
      </c>
      <c r="E23386" t="s">
        <v>1238</v>
      </c>
      <c r="F23386" t="s">
        <v>89</v>
      </c>
      <c r="G23386" t="s">
        <v>89</v>
      </c>
      <c r="H23386" t="s">
        <v>93</v>
      </c>
    </row>
    <row r="23387" spans="1:8" x14ac:dyDescent="0.25">
      <c r="A23387" t="s">
        <v>621</v>
      </c>
      <c r="B23387" t="s">
        <v>16263</v>
      </c>
      <c r="C23387" t="s">
        <v>89</v>
      </c>
      <c r="D23387" t="s">
        <v>16264</v>
      </c>
      <c r="E23387" t="s">
        <v>3598</v>
      </c>
      <c r="F23387" t="s">
        <v>89</v>
      </c>
      <c r="G23387" t="s">
        <v>89</v>
      </c>
      <c r="H23387" t="s">
        <v>93</v>
      </c>
    </row>
    <row r="23388" spans="1:8" x14ac:dyDescent="0.25">
      <c r="A23388" t="s">
        <v>621</v>
      </c>
      <c r="B23388" t="s">
        <v>5794</v>
      </c>
      <c r="C23388" t="s">
        <v>89</v>
      </c>
      <c r="D23388" t="s">
        <v>16093</v>
      </c>
      <c r="E23388" t="s">
        <v>8402</v>
      </c>
      <c r="F23388" t="s">
        <v>89</v>
      </c>
      <c r="G23388" t="s">
        <v>89</v>
      </c>
      <c r="H23388" t="s">
        <v>93</v>
      </c>
    </row>
    <row r="23389" spans="1:8" x14ac:dyDescent="0.25">
      <c r="A23389" t="s">
        <v>621</v>
      </c>
      <c r="B23389" t="s">
        <v>15414</v>
      </c>
      <c r="C23389" t="s">
        <v>89</v>
      </c>
      <c r="D23389" t="s">
        <v>16094</v>
      </c>
      <c r="E23389" t="s">
        <v>8402</v>
      </c>
      <c r="F23389" t="s">
        <v>89</v>
      </c>
      <c r="G23389" t="s">
        <v>89</v>
      </c>
      <c r="H23389" t="s">
        <v>93</v>
      </c>
    </row>
    <row r="23390" spans="1:8" x14ac:dyDescent="0.25">
      <c r="A23390" t="s">
        <v>621</v>
      </c>
      <c r="B23390" t="s">
        <v>16305</v>
      </c>
      <c r="C23390" t="s">
        <v>89</v>
      </c>
      <c r="D23390" t="s">
        <v>16306</v>
      </c>
      <c r="E23390" t="s">
        <v>3601</v>
      </c>
      <c r="F23390" t="s">
        <v>89</v>
      </c>
      <c r="G23390" t="s">
        <v>89</v>
      </c>
      <c r="H23390" t="s">
        <v>93</v>
      </c>
    </row>
    <row r="23391" spans="1:8" x14ac:dyDescent="0.25">
      <c r="A23391" t="s">
        <v>621</v>
      </c>
      <c r="B23391" t="s">
        <v>16265</v>
      </c>
      <c r="C23391" t="s">
        <v>89</v>
      </c>
      <c r="D23391" t="s">
        <v>16266</v>
      </c>
      <c r="E23391" t="s">
        <v>16097</v>
      </c>
      <c r="F23391" t="s">
        <v>89</v>
      </c>
      <c r="G23391" t="s">
        <v>89</v>
      </c>
      <c r="H23391" t="s">
        <v>93</v>
      </c>
    </row>
    <row r="23392" spans="1:8" x14ac:dyDescent="0.25">
      <c r="A23392" t="s">
        <v>621</v>
      </c>
      <c r="B23392" t="s">
        <v>16102</v>
      </c>
      <c r="C23392" t="s">
        <v>89</v>
      </c>
      <c r="D23392" t="s">
        <v>16103</v>
      </c>
      <c r="E23392" t="s">
        <v>1770</v>
      </c>
      <c r="F23392" t="s">
        <v>89</v>
      </c>
      <c r="G23392" t="s">
        <v>89</v>
      </c>
      <c r="H23392" t="s">
        <v>93</v>
      </c>
    </row>
    <row r="23393" spans="1:8" x14ac:dyDescent="0.25">
      <c r="A23393" t="s">
        <v>621</v>
      </c>
      <c r="B23393" t="s">
        <v>16104</v>
      </c>
      <c r="C23393" t="s">
        <v>89</v>
      </c>
      <c r="D23393" t="s">
        <v>16105</v>
      </c>
      <c r="E23393" t="s">
        <v>2411</v>
      </c>
      <c r="F23393" t="s">
        <v>89</v>
      </c>
      <c r="G23393" t="s">
        <v>89</v>
      </c>
      <c r="H23393" t="s">
        <v>93</v>
      </c>
    </row>
    <row r="23394" spans="1:8" x14ac:dyDescent="0.25">
      <c r="A23394" t="s">
        <v>621</v>
      </c>
      <c r="B23394" t="s">
        <v>16106</v>
      </c>
      <c r="C23394" t="s">
        <v>89</v>
      </c>
      <c r="D23394" t="s">
        <v>16107</v>
      </c>
      <c r="E23394" t="s">
        <v>1770</v>
      </c>
      <c r="F23394" t="s">
        <v>89</v>
      </c>
      <c r="G23394" t="s">
        <v>89</v>
      </c>
      <c r="H23394" t="s">
        <v>93</v>
      </c>
    </row>
    <row r="23395" spans="1:8" x14ac:dyDescent="0.25">
      <c r="A23395" t="s">
        <v>621</v>
      </c>
      <c r="B23395" t="s">
        <v>16110</v>
      </c>
      <c r="C23395" t="s">
        <v>89</v>
      </c>
      <c r="D23395" t="s">
        <v>16111</v>
      </c>
      <c r="E23395" t="s">
        <v>3601</v>
      </c>
      <c r="F23395" t="s">
        <v>89</v>
      </c>
      <c r="G23395" t="s">
        <v>89</v>
      </c>
      <c r="H23395" t="s">
        <v>93</v>
      </c>
    </row>
    <row r="23396" spans="1:8" x14ac:dyDescent="0.25">
      <c r="A23396" t="s">
        <v>621</v>
      </c>
      <c r="B23396" t="s">
        <v>16112</v>
      </c>
      <c r="C23396" t="s">
        <v>89</v>
      </c>
      <c r="D23396" t="s">
        <v>16113</v>
      </c>
      <c r="E23396" t="s">
        <v>3601</v>
      </c>
      <c r="F23396" t="s">
        <v>89</v>
      </c>
      <c r="G23396" t="s">
        <v>89</v>
      </c>
      <c r="H23396" t="s">
        <v>93</v>
      </c>
    </row>
    <row r="23397" spans="1:8" x14ac:dyDescent="0.25">
      <c r="A23397" t="s">
        <v>621</v>
      </c>
      <c r="B23397" t="s">
        <v>16267</v>
      </c>
      <c r="C23397" t="s">
        <v>89</v>
      </c>
      <c r="D23397" t="s">
        <v>16268</v>
      </c>
      <c r="E23397" t="s">
        <v>16097</v>
      </c>
      <c r="F23397" t="s">
        <v>89</v>
      </c>
      <c r="G23397" t="s">
        <v>89</v>
      </c>
      <c r="H23397" t="s">
        <v>93</v>
      </c>
    </row>
    <row r="23398" spans="1:8" x14ac:dyDescent="0.25">
      <c r="A23398" t="s">
        <v>621</v>
      </c>
      <c r="B23398" t="s">
        <v>16114</v>
      </c>
      <c r="C23398" t="s">
        <v>89</v>
      </c>
      <c r="D23398" t="s">
        <v>16115</v>
      </c>
      <c r="E23398" t="s">
        <v>1770</v>
      </c>
      <c r="F23398" t="s">
        <v>89</v>
      </c>
      <c r="G23398" t="s">
        <v>89</v>
      </c>
      <c r="H23398" t="s">
        <v>93</v>
      </c>
    </row>
    <row r="23399" spans="1:8" x14ac:dyDescent="0.25">
      <c r="A23399" t="s">
        <v>621</v>
      </c>
      <c r="B23399" t="s">
        <v>16116</v>
      </c>
      <c r="C23399" t="s">
        <v>89</v>
      </c>
      <c r="D23399" t="s">
        <v>16117</v>
      </c>
      <c r="E23399" t="s">
        <v>1770</v>
      </c>
      <c r="F23399" t="s">
        <v>89</v>
      </c>
      <c r="G23399" t="s">
        <v>89</v>
      </c>
      <c r="H23399" t="s">
        <v>93</v>
      </c>
    </row>
    <row r="23400" spans="1:8" x14ac:dyDescent="0.25">
      <c r="A23400" t="s">
        <v>621</v>
      </c>
      <c r="B23400" t="s">
        <v>16120</v>
      </c>
      <c r="C23400" t="s">
        <v>89</v>
      </c>
      <c r="D23400" t="s">
        <v>16121</v>
      </c>
      <c r="E23400" t="s">
        <v>1770</v>
      </c>
      <c r="F23400" t="s">
        <v>89</v>
      </c>
      <c r="G23400" t="s">
        <v>89</v>
      </c>
      <c r="H23400" t="s">
        <v>93</v>
      </c>
    </row>
    <row r="23401" spans="1:8" x14ac:dyDescent="0.25">
      <c r="A23401" t="s">
        <v>621</v>
      </c>
      <c r="B23401" t="s">
        <v>16122</v>
      </c>
      <c r="C23401" t="s">
        <v>89</v>
      </c>
      <c r="D23401" t="s">
        <v>16123</v>
      </c>
      <c r="E23401" t="s">
        <v>1770</v>
      </c>
      <c r="F23401" t="s">
        <v>89</v>
      </c>
      <c r="G23401" t="s">
        <v>89</v>
      </c>
      <c r="H23401" t="s">
        <v>93</v>
      </c>
    </row>
    <row r="23402" spans="1:8" x14ac:dyDescent="0.25">
      <c r="A23402" t="s">
        <v>621</v>
      </c>
      <c r="B23402" t="s">
        <v>16124</v>
      </c>
      <c r="C23402" t="s">
        <v>89</v>
      </c>
      <c r="D23402" t="s">
        <v>16125</v>
      </c>
      <c r="E23402" t="s">
        <v>2411</v>
      </c>
      <c r="F23402" t="s">
        <v>89</v>
      </c>
      <c r="G23402" t="s">
        <v>89</v>
      </c>
      <c r="H23402" t="s">
        <v>93</v>
      </c>
    </row>
    <row r="23403" spans="1:8" x14ac:dyDescent="0.25">
      <c r="A23403" t="s">
        <v>621</v>
      </c>
      <c r="B23403" t="s">
        <v>16271</v>
      </c>
      <c r="C23403" t="s">
        <v>89</v>
      </c>
      <c r="D23403" t="s">
        <v>16272</v>
      </c>
      <c r="E23403" t="s">
        <v>16214</v>
      </c>
      <c r="F23403" t="s">
        <v>89</v>
      </c>
      <c r="G23403" t="s">
        <v>89</v>
      </c>
      <c r="H23403" t="s">
        <v>93</v>
      </c>
    </row>
    <row r="23404" spans="1:8" x14ac:dyDescent="0.25">
      <c r="A23404" t="s">
        <v>621</v>
      </c>
      <c r="B23404" t="s">
        <v>16126</v>
      </c>
      <c r="C23404" t="s">
        <v>89</v>
      </c>
      <c r="D23404" t="s">
        <v>16127</v>
      </c>
      <c r="E23404" t="s">
        <v>1444</v>
      </c>
      <c r="F23404" t="s">
        <v>89</v>
      </c>
      <c r="G23404" t="s">
        <v>89</v>
      </c>
      <c r="H23404" t="s">
        <v>93</v>
      </c>
    </row>
    <row r="23405" spans="1:8" x14ac:dyDescent="0.25">
      <c r="A23405" t="s">
        <v>621</v>
      </c>
      <c r="B23405" t="s">
        <v>16128</v>
      </c>
      <c r="C23405" t="s">
        <v>89</v>
      </c>
      <c r="D23405" t="s">
        <v>16129</v>
      </c>
      <c r="E23405" t="s">
        <v>4945</v>
      </c>
      <c r="F23405" t="s">
        <v>89</v>
      </c>
      <c r="G23405" t="s">
        <v>89</v>
      </c>
      <c r="H23405" t="s">
        <v>93</v>
      </c>
    </row>
    <row r="23406" spans="1:8" x14ac:dyDescent="0.25">
      <c r="A23406" t="s">
        <v>621</v>
      </c>
      <c r="B23406" t="s">
        <v>16130</v>
      </c>
      <c r="C23406" t="s">
        <v>89</v>
      </c>
      <c r="D23406" t="s">
        <v>16131</v>
      </c>
      <c r="E23406" t="s">
        <v>1135</v>
      </c>
      <c r="F23406" t="s">
        <v>89</v>
      </c>
      <c r="G23406" t="s">
        <v>89</v>
      </c>
      <c r="H23406" t="s">
        <v>93</v>
      </c>
    </row>
    <row r="23407" spans="1:8" x14ac:dyDescent="0.25">
      <c r="A23407" t="s">
        <v>621</v>
      </c>
      <c r="B23407" t="s">
        <v>16132</v>
      </c>
      <c r="C23407" t="s">
        <v>89</v>
      </c>
      <c r="D23407" t="s">
        <v>16133</v>
      </c>
      <c r="E23407" t="s">
        <v>1367</v>
      </c>
      <c r="F23407" t="s">
        <v>89</v>
      </c>
      <c r="G23407" t="s">
        <v>89</v>
      </c>
      <c r="H23407" t="s">
        <v>93</v>
      </c>
    </row>
    <row r="23408" spans="1:8" x14ac:dyDescent="0.25">
      <c r="A23408" t="s">
        <v>621</v>
      </c>
      <c r="B23408" t="s">
        <v>16274</v>
      </c>
      <c r="C23408" t="s">
        <v>89</v>
      </c>
      <c r="D23408" t="s">
        <v>16275</v>
      </c>
      <c r="E23408" t="s">
        <v>1367</v>
      </c>
      <c r="F23408" t="s">
        <v>89</v>
      </c>
      <c r="G23408" t="s">
        <v>89</v>
      </c>
      <c r="H23408" t="s">
        <v>93</v>
      </c>
    </row>
    <row r="23409" spans="1:8" x14ac:dyDescent="0.25">
      <c r="A23409" t="s">
        <v>621</v>
      </c>
      <c r="B23409" t="s">
        <v>16134</v>
      </c>
      <c r="C23409" t="s">
        <v>89</v>
      </c>
      <c r="D23409" t="s">
        <v>16135</v>
      </c>
      <c r="E23409" t="s">
        <v>1367</v>
      </c>
      <c r="F23409" t="s">
        <v>89</v>
      </c>
      <c r="G23409" t="s">
        <v>89</v>
      </c>
      <c r="H23409" t="s">
        <v>93</v>
      </c>
    </row>
    <row r="23410" spans="1:8" x14ac:dyDescent="0.25">
      <c r="A23410" t="s">
        <v>621</v>
      </c>
      <c r="B23410" t="s">
        <v>9547</v>
      </c>
      <c r="C23410" t="s">
        <v>89</v>
      </c>
      <c r="D23410" t="s">
        <v>16276</v>
      </c>
      <c r="E23410" t="s">
        <v>1113</v>
      </c>
      <c r="F23410" t="s">
        <v>89</v>
      </c>
      <c r="G23410" t="s">
        <v>89</v>
      </c>
      <c r="H23410" t="s">
        <v>93</v>
      </c>
    </row>
    <row r="23411" spans="1:8" x14ac:dyDescent="0.25">
      <c r="A23411" t="s">
        <v>621</v>
      </c>
      <c r="B23411" t="s">
        <v>16136</v>
      </c>
      <c r="C23411" t="s">
        <v>89</v>
      </c>
      <c r="D23411" t="s">
        <v>16137</v>
      </c>
      <c r="E23411" t="s">
        <v>8744</v>
      </c>
      <c r="F23411" t="s">
        <v>89</v>
      </c>
      <c r="G23411" t="s">
        <v>89</v>
      </c>
      <c r="H23411" t="s">
        <v>93</v>
      </c>
    </row>
    <row r="23412" spans="1:8" x14ac:dyDescent="0.25">
      <c r="A23412" t="s">
        <v>621</v>
      </c>
      <c r="B23412" t="s">
        <v>16142</v>
      </c>
      <c r="C23412" t="s">
        <v>89</v>
      </c>
      <c r="D23412" t="s">
        <v>16143</v>
      </c>
      <c r="E23412" t="s">
        <v>4918</v>
      </c>
      <c r="F23412" t="s">
        <v>89</v>
      </c>
      <c r="G23412" t="s">
        <v>89</v>
      </c>
      <c r="H23412" t="s">
        <v>93</v>
      </c>
    </row>
    <row r="23413" spans="1:8" x14ac:dyDescent="0.25">
      <c r="A23413" t="s">
        <v>621</v>
      </c>
      <c r="B23413" t="s">
        <v>16144</v>
      </c>
      <c r="C23413" t="s">
        <v>89</v>
      </c>
      <c r="D23413" t="s">
        <v>16145</v>
      </c>
      <c r="E23413" t="s">
        <v>1238</v>
      </c>
      <c r="F23413" t="s">
        <v>89</v>
      </c>
      <c r="G23413" t="s">
        <v>89</v>
      </c>
      <c r="H23413" t="s">
        <v>93</v>
      </c>
    </row>
    <row r="23414" spans="1:8" x14ac:dyDescent="0.25">
      <c r="A23414" t="s">
        <v>621</v>
      </c>
      <c r="B23414" t="s">
        <v>16146</v>
      </c>
      <c r="C23414" t="s">
        <v>89</v>
      </c>
      <c r="D23414" t="s">
        <v>16147</v>
      </c>
      <c r="E23414" t="s">
        <v>4918</v>
      </c>
      <c r="F23414" t="s">
        <v>89</v>
      </c>
      <c r="G23414" t="s">
        <v>89</v>
      </c>
      <c r="H23414" t="s">
        <v>93</v>
      </c>
    </row>
    <row r="23415" spans="1:8" x14ac:dyDescent="0.25">
      <c r="A23415" t="s">
        <v>621</v>
      </c>
      <c r="B23415" t="s">
        <v>16148</v>
      </c>
      <c r="C23415" t="s">
        <v>89</v>
      </c>
      <c r="D23415" t="s">
        <v>16149</v>
      </c>
      <c r="E23415" t="s">
        <v>1238</v>
      </c>
      <c r="F23415" t="s">
        <v>89</v>
      </c>
      <c r="G23415" t="s">
        <v>89</v>
      </c>
      <c r="H23415" t="s">
        <v>93</v>
      </c>
    </row>
    <row r="23416" spans="1:8" x14ac:dyDescent="0.25">
      <c r="A23416" t="s">
        <v>621</v>
      </c>
      <c r="B23416" t="s">
        <v>16150</v>
      </c>
      <c r="C23416" t="s">
        <v>89</v>
      </c>
      <c r="D23416" t="s">
        <v>16151</v>
      </c>
      <c r="E23416" t="s">
        <v>2303</v>
      </c>
      <c r="F23416" t="s">
        <v>89</v>
      </c>
      <c r="G23416" t="s">
        <v>89</v>
      </c>
      <c r="H23416" t="s">
        <v>93</v>
      </c>
    </row>
    <row r="23417" spans="1:8" x14ac:dyDescent="0.25">
      <c r="A23417" t="s">
        <v>621</v>
      </c>
      <c r="B23417" t="s">
        <v>16152</v>
      </c>
      <c r="C23417" t="s">
        <v>89</v>
      </c>
      <c r="D23417" t="s">
        <v>16153</v>
      </c>
      <c r="E23417" t="s">
        <v>1119</v>
      </c>
      <c r="F23417" t="s">
        <v>89</v>
      </c>
      <c r="G23417" t="s">
        <v>89</v>
      </c>
      <c r="H23417" t="s">
        <v>93</v>
      </c>
    </row>
    <row r="23418" spans="1:8" x14ac:dyDescent="0.25">
      <c r="A23418" t="s">
        <v>621</v>
      </c>
      <c r="B23418" t="s">
        <v>16154</v>
      </c>
      <c r="C23418" t="s">
        <v>89</v>
      </c>
      <c r="D23418" t="s">
        <v>16155</v>
      </c>
      <c r="E23418" t="s">
        <v>2272</v>
      </c>
      <c r="F23418" t="s">
        <v>89</v>
      </c>
      <c r="G23418" t="s">
        <v>89</v>
      </c>
      <c r="H23418" t="s">
        <v>93</v>
      </c>
    </row>
    <row r="23419" spans="1:8" x14ac:dyDescent="0.25">
      <c r="A23419" t="s">
        <v>621</v>
      </c>
      <c r="B23419" t="s">
        <v>7519</v>
      </c>
      <c r="C23419" t="s">
        <v>89</v>
      </c>
      <c r="D23419" t="s">
        <v>16156</v>
      </c>
      <c r="E23419" t="s">
        <v>16157</v>
      </c>
      <c r="F23419" t="s">
        <v>89</v>
      </c>
      <c r="G23419" t="s">
        <v>89</v>
      </c>
      <c r="H23419" t="s">
        <v>93</v>
      </c>
    </row>
    <row r="23420" spans="1:8" x14ac:dyDescent="0.25">
      <c r="A23420" t="s">
        <v>621</v>
      </c>
      <c r="B23420" t="s">
        <v>16158</v>
      </c>
      <c r="C23420" t="s">
        <v>89</v>
      </c>
      <c r="D23420" t="s">
        <v>16159</v>
      </c>
      <c r="E23420" t="s">
        <v>2668</v>
      </c>
      <c r="F23420" t="s">
        <v>89</v>
      </c>
      <c r="G23420" t="s">
        <v>89</v>
      </c>
      <c r="H23420" t="s">
        <v>93</v>
      </c>
    </row>
    <row r="23421" spans="1:8" x14ac:dyDescent="0.25">
      <c r="A23421" t="s">
        <v>621</v>
      </c>
      <c r="B23421" t="s">
        <v>16160</v>
      </c>
      <c r="C23421" t="s">
        <v>89</v>
      </c>
      <c r="D23421" t="s">
        <v>16161</v>
      </c>
      <c r="E23421" t="s">
        <v>2668</v>
      </c>
      <c r="F23421" t="s">
        <v>89</v>
      </c>
      <c r="G23421" t="s">
        <v>89</v>
      </c>
      <c r="H23421" t="s">
        <v>93</v>
      </c>
    </row>
    <row r="23422" spans="1:8" x14ac:dyDescent="0.25">
      <c r="A23422" t="s">
        <v>621</v>
      </c>
      <c r="B23422" t="s">
        <v>16162</v>
      </c>
      <c r="C23422" t="s">
        <v>89</v>
      </c>
      <c r="D23422" t="s">
        <v>16163</v>
      </c>
      <c r="E23422" t="s">
        <v>2665</v>
      </c>
      <c r="F23422" t="s">
        <v>89</v>
      </c>
      <c r="G23422" t="s">
        <v>89</v>
      </c>
      <c r="H23422" t="s">
        <v>93</v>
      </c>
    </row>
    <row r="23423" spans="1:8" x14ac:dyDescent="0.25">
      <c r="A23423" t="s">
        <v>621</v>
      </c>
      <c r="B23423" t="s">
        <v>16164</v>
      </c>
      <c r="C23423" t="s">
        <v>89</v>
      </c>
      <c r="D23423" t="s">
        <v>16165</v>
      </c>
      <c r="E23423" t="s">
        <v>2665</v>
      </c>
      <c r="F23423" t="s">
        <v>89</v>
      </c>
      <c r="G23423" t="s">
        <v>89</v>
      </c>
      <c r="H23423" t="s">
        <v>93</v>
      </c>
    </row>
    <row r="23424" spans="1:8" x14ac:dyDescent="0.25">
      <c r="A23424" t="s">
        <v>621</v>
      </c>
      <c r="B23424" t="s">
        <v>16166</v>
      </c>
      <c r="C23424" t="s">
        <v>89</v>
      </c>
      <c r="D23424" t="s">
        <v>16167</v>
      </c>
      <c r="E23424" t="s">
        <v>2665</v>
      </c>
      <c r="F23424" t="s">
        <v>89</v>
      </c>
      <c r="G23424" t="s">
        <v>89</v>
      </c>
      <c r="H23424" t="s">
        <v>93</v>
      </c>
    </row>
    <row r="23425" spans="1:8" x14ac:dyDescent="0.25">
      <c r="A23425" t="s">
        <v>621</v>
      </c>
      <c r="B23425" t="s">
        <v>16168</v>
      </c>
      <c r="C23425" t="s">
        <v>89</v>
      </c>
      <c r="D23425" t="s">
        <v>16169</v>
      </c>
      <c r="E23425" t="s">
        <v>2665</v>
      </c>
      <c r="F23425" t="s">
        <v>89</v>
      </c>
      <c r="G23425" t="s">
        <v>89</v>
      </c>
      <c r="H23425" t="s">
        <v>93</v>
      </c>
    </row>
    <row r="23426" spans="1:8" x14ac:dyDescent="0.25">
      <c r="A23426" t="s">
        <v>621</v>
      </c>
      <c r="B23426" t="s">
        <v>16277</v>
      </c>
      <c r="C23426" t="s">
        <v>89</v>
      </c>
      <c r="D23426" t="s">
        <v>16278</v>
      </c>
      <c r="E23426" t="s">
        <v>1097</v>
      </c>
      <c r="F23426" t="s">
        <v>89</v>
      </c>
      <c r="G23426" t="s">
        <v>89</v>
      </c>
      <c r="H23426" t="s">
        <v>93</v>
      </c>
    </row>
    <row r="23427" spans="1:8" x14ac:dyDescent="0.25">
      <c r="A23427" t="s">
        <v>621</v>
      </c>
      <c r="B23427" t="s">
        <v>16170</v>
      </c>
      <c r="C23427" t="s">
        <v>89</v>
      </c>
      <c r="D23427" t="s">
        <v>16171</v>
      </c>
      <c r="E23427" t="s">
        <v>5559</v>
      </c>
      <c r="F23427" t="s">
        <v>89</v>
      </c>
      <c r="G23427" t="s">
        <v>89</v>
      </c>
      <c r="H23427" t="s">
        <v>93</v>
      </c>
    </row>
    <row r="23428" spans="1:8" x14ac:dyDescent="0.25">
      <c r="A23428" t="s">
        <v>621</v>
      </c>
      <c r="B23428" t="s">
        <v>16172</v>
      </c>
      <c r="C23428" t="s">
        <v>89</v>
      </c>
      <c r="D23428" t="s">
        <v>16173</v>
      </c>
      <c r="E23428" t="s">
        <v>3578</v>
      </c>
      <c r="F23428" t="s">
        <v>89</v>
      </c>
      <c r="G23428" t="s">
        <v>89</v>
      </c>
      <c r="H23428" t="s">
        <v>93</v>
      </c>
    </row>
    <row r="23429" spans="1:8" x14ac:dyDescent="0.25">
      <c r="A23429" t="s">
        <v>621</v>
      </c>
      <c r="B23429" t="s">
        <v>16174</v>
      </c>
      <c r="C23429" t="s">
        <v>89</v>
      </c>
      <c r="D23429" t="s">
        <v>16175</v>
      </c>
      <c r="E23429" t="s">
        <v>5559</v>
      </c>
      <c r="F23429" t="s">
        <v>89</v>
      </c>
      <c r="G23429" t="s">
        <v>89</v>
      </c>
      <c r="H23429" t="s">
        <v>93</v>
      </c>
    </row>
    <row r="23430" spans="1:8" x14ac:dyDescent="0.25">
      <c r="A23430" t="s">
        <v>621</v>
      </c>
      <c r="B23430" t="s">
        <v>10544</v>
      </c>
      <c r="C23430" t="s">
        <v>89</v>
      </c>
      <c r="D23430" t="s">
        <v>16176</v>
      </c>
      <c r="E23430" t="s">
        <v>1142</v>
      </c>
      <c r="F23430" t="s">
        <v>89</v>
      </c>
      <c r="G23430" t="s">
        <v>89</v>
      </c>
      <c r="H23430" t="s">
        <v>93</v>
      </c>
    </row>
    <row r="23431" spans="1:8" x14ac:dyDescent="0.25">
      <c r="A23431" t="s">
        <v>621</v>
      </c>
      <c r="B23431" t="s">
        <v>16177</v>
      </c>
      <c r="C23431" t="s">
        <v>89</v>
      </c>
      <c r="D23431" t="s">
        <v>16178</v>
      </c>
      <c r="E23431" t="s">
        <v>1153</v>
      </c>
      <c r="F23431" t="s">
        <v>89</v>
      </c>
      <c r="G23431" t="s">
        <v>89</v>
      </c>
      <c r="H23431" t="s">
        <v>93</v>
      </c>
    </row>
    <row r="23432" spans="1:8" x14ac:dyDescent="0.25">
      <c r="A23432" t="s">
        <v>621</v>
      </c>
      <c r="B23432" t="s">
        <v>16179</v>
      </c>
      <c r="C23432" t="s">
        <v>89</v>
      </c>
      <c r="D23432" t="s">
        <v>16180</v>
      </c>
      <c r="E23432" t="s">
        <v>2303</v>
      </c>
      <c r="F23432" t="s">
        <v>89</v>
      </c>
      <c r="G23432" t="s">
        <v>89</v>
      </c>
      <c r="H23432" t="s">
        <v>93</v>
      </c>
    </row>
    <row r="23433" spans="1:8" x14ac:dyDescent="0.25">
      <c r="A23433" t="s">
        <v>621</v>
      </c>
      <c r="B23433" t="s">
        <v>16181</v>
      </c>
      <c r="C23433" t="s">
        <v>89</v>
      </c>
      <c r="D23433" t="s">
        <v>16182</v>
      </c>
      <c r="E23433" t="s">
        <v>1097</v>
      </c>
      <c r="F23433" t="s">
        <v>89</v>
      </c>
      <c r="G23433" t="s">
        <v>89</v>
      </c>
      <c r="H23433" t="s">
        <v>93</v>
      </c>
    </row>
    <row r="23434" spans="1:8" x14ac:dyDescent="0.25">
      <c r="A23434" t="s">
        <v>621</v>
      </c>
      <c r="B23434" t="s">
        <v>9386</v>
      </c>
      <c r="C23434" t="s">
        <v>89</v>
      </c>
      <c r="D23434" t="s">
        <v>16183</v>
      </c>
      <c r="E23434" t="s">
        <v>1097</v>
      </c>
      <c r="F23434" t="s">
        <v>89</v>
      </c>
      <c r="G23434" t="s">
        <v>89</v>
      </c>
      <c r="H23434" t="s">
        <v>93</v>
      </c>
    </row>
    <row r="23435" spans="1:8" x14ac:dyDescent="0.25">
      <c r="A23435" t="s">
        <v>621</v>
      </c>
      <c r="B23435" t="s">
        <v>3503</v>
      </c>
      <c r="C23435" t="s">
        <v>89</v>
      </c>
      <c r="D23435" t="s">
        <v>16184</v>
      </c>
      <c r="E23435" t="s">
        <v>1097</v>
      </c>
      <c r="F23435" t="s">
        <v>89</v>
      </c>
      <c r="G23435" t="s">
        <v>89</v>
      </c>
      <c r="H23435" t="s">
        <v>93</v>
      </c>
    </row>
    <row r="23436" spans="1:8" x14ac:dyDescent="0.25">
      <c r="A23436" t="s">
        <v>621</v>
      </c>
      <c r="B23436" t="s">
        <v>16185</v>
      </c>
      <c r="C23436" t="s">
        <v>89</v>
      </c>
      <c r="D23436" t="s">
        <v>16186</v>
      </c>
      <c r="E23436" t="s">
        <v>1097</v>
      </c>
      <c r="F23436" t="s">
        <v>89</v>
      </c>
      <c r="G23436" t="s">
        <v>89</v>
      </c>
      <c r="H23436" t="s">
        <v>93</v>
      </c>
    </row>
    <row r="23437" spans="1:8" x14ac:dyDescent="0.25">
      <c r="A23437" t="s">
        <v>621</v>
      </c>
      <c r="B23437" t="s">
        <v>16187</v>
      </c>
      <c r="C23437" t="s">
        <v>89</v>
      </c>
      <c r="D23437" t="s">
        <v>16188</v>
      </c>
      <c r="E23437" t="s">
        <v>1235</v>
      </c>
      <c r="F23437" t="s">
        <v>89</v>
      </c>
      <c r="G23437" t="s">
        <v>89</v>
      </c>
      <c r="H23437" t="s">
        <v>93</v>
      </c>
    </row>
    <row r="23438" spans="1:8" x14ac:dyDescent="0.25">
      <c r="A23438" t="s">
        <v>621</v>
      </c>
      <c r="B23438" t="s">
        <v>16189</v>
      </c>
      <c r="C23438" t="s">
        <v>89</v>
      </c>
      <c r="D23438" t="s">
        <v>16190</v>
      </c>
      <c r="E23438" t="s">
        <v>1427</v>
      </c>
      <c r="F23438" t="s">
        <v>89</v>
      </c>
      <c r="G23438" t="s">
        <v>89</v>
      </c>
      <c r="H23438" t="s">
        <v>93</v>
      </c>
    </row>
    <row r="23439" spans="1:8" x14ac:dyDescent="0.25">
      <c r="A23439" t="s">
        <v>621</v>
      </c>
      <c r="B23439" t="s">
        <v>16191</v>
      </c>
      <c r="C23439" t="s">
        <v>89</v>
      </c>
      <c r="D23439" t="s">
        <v>16192</v>
      </c>
      <c r="E23439" t="s">
        <v>1235</v>
      </c>
      <c r="F23439" t="s">
        <v>89</v>
      </c>
      <c r="G23439" t="s">
        <v>89</v>
      </c>
      <c r="H23439" t="s">
        <v>93</v>
      </c>
    </row>
    <row r="23440" spans="1:8" x14ac:dyDescent="0.25">
      <c r="A23440" t="s">
        <v>621</v>
      </c>
      <c r="B23440" t="s">
        <v>16293</v>
      </c>
      <c r="C23440" t="s">
        <v>89</v>
      </c>
      <c r="D23440" t="s">
        <v>16294</v>
      </c>
      <c r="E23440" t="s">
        <v>2884</v>
      </c>
      <c r="F23440" t="s">
        <v>89</v>
      </c>
      <c r="G23440" t="s">
        <v>89</v>
      </c>
      <c r="H23440" t="s">
        <v>93</v>
      </c>
    </row>
    <row r="23441" spans="1:8" x14ac:dyDescent="0.25">
      <c r="A23441" t="s">
        <v>621</v>
      </c>
      <c r="B23441" t="s">
        <v>16295</v>
      </c>
      <c r="C23441" t="s">
        <v>89</v>
      </c>
      <c r="D23441" t="s">
        <v>16296</v>
      </c>
      <c r="E23441" t="s">
        <v>2884</v>
      </c>
      <c r="F23441" t="s">
        <v>89</v>
      </c>
      <c r="G23441" t="s">
        <v>89</v>
      </c>
      <c r="H23441" t="s">
        <v>93</v>
      </c>
    </row>
    <row r="23442" spans="1:8" x14ac:dyDescent="0.25">
      <c r="A23442" t="s">
        <v>621</v>
      </c>
      <c r="B23442" t="s">
        <v>16193</v>
      </c>
      <c r="C23442" t="s">
        <v>89</v>
      </c>
      <c r="D23442" t="s">
        <v>16194</v>
      </c>
      <c r="E23442" t="s">
        <v>1386</v>
      </c>
      <c r="F23442" t="s">
        <v>89</v>
      </c>
      <c r="G23442" t="s">
        <v>89</v>
      </c>
      <c r="H23442" t="s">
        <v>93</v>
      </c>
    </row>
    <row r="23443" spans="1:8" x14ac:dyDescent="0.25">
      <c r="A23443" t="s">
        <v>621</v>
      </c>
      <c r="B23443" t="s">
        <v>16199</v>
      </c>
      <c r="C23443" t="s">
        <v>89</v>
      </c>
      <c r="D23443" t="s">
        <v>16200</v>
      </c>
      <c r="E23443" t="s">
        <v>1233</v>
      </c>
      <c r="F23443" t="s">
        <v>89</v>
      </c>
      <c r="G23443" t="s">
        <v>89</v>
      </c>
      <c r="H23443" t="s">
        <v>93</v>
      </c>
    </row>
    <row r="23444" spans="1:8" x14ac:dyDescent="0.25">
      <c r="A23444" t="s">
        <v>621</v>
      </c>
      <c r="B23444" t="s">
        <v>16297</v>
      </c>
      <c r="C23444" t="s">
        <v>89</v>
      </c>
      <c r="D23444" t="s">
        <v>89</v>
      </c>
      <c r="E23444" t="s">
        <v>5559</v>
      </c>
      <c r="F23444" t="s">
        <v>89</v>
      </c>
      <c r="G23444" t="s">
        <v>89</v>
      </c>
      <c r="H23444" t="s">
        <v>93</v>
      </c>
    </row>
    <row r="23445" spans="1:8" x14ac:dyDescent="0.25">
      <c r="A23445" t="s">
        <v>621</v>
      </c>
      <c r="B23445" t="s">
        <v>16300</v>
      </c>
      <c r="C23445" t="s">
        <v>89</v>
      </c>
      <c r="D23445" t="s">
        <v>89</v>
      </c>
      <c r="E23445" t="s">
        <v>5559</v>
      </c>
      <c r="F23445" t="s">
        <v>89</v>
      </c>
      <c r="G23445" t="s">
        <v>89</v>
      </c>
      <c r="H23445" t="s">
        <v>93</v>
      </c>
    </row>
    <row r="23446" spans="1:8" x14ac:dyDescent="0.25">
      <c r="A23446" t="s">
        <v>621</v>
      </c>
      <c r="B23446" t="s">
        <v>16201</v>
      </c>
      <c r="C23446" t="s">
        <v>89</v>
      </c>
      <c r="D23446" t="s">
        <v>16202</v>
      </c>
      <c r="E23446" t="s">
        <v>2665</v>
      </c>
      <c r="F23446" t="s">
        <v>89</v>
      </c>
      <c r="G23446" t="s">
        <v>89</v>
      </c>
      <c r="H23446" t="s">
        <v>93</v>
      </c>
    </row>
    <row r="23447" spans="1:8" x14ac:dyDescent="0.25">
      <c r="A23447" t="s">
        <v>621</v>
      </c>
      <c r="B23447" t="s">
        <v>16203</v>
      </c>
      <c r="C23447" t="s">
        <v>89</v>
      </c>
      <c r="D23447" t="s">
        <v>89</v>
      </c>
      <c r="E23447" t="s">
        <v>1346</v>
      </c>
      <c r="F23447" t="s">
        <v>89</v>
      </c>
      <c r="G23447" t="s">
        <v>89</v>
      </c>
      <c r="H23447" t="s">
        <v>93</v>
      </c>
    </row>
    <row r="23448" spans="1:8" x14ac:dyDescent="0.25">
      <c r="A23448" t="s">
        <v>621</v>
      </c>
      <c r="B23448" t="s">
        <v>16204</v>
      </c>
      <c r="C23448" t="s">
        <v>89</v>
      </c>
      <c r="D23448" t="s">
        <v>89</v>
      </c>
      <c r="E23448" t="s">
        <v>1235</v>
      </c>
      <c r="F23448" t="s">
        <v>89</v>
      </c>
      <c r="G23448" t="s">
        <v>89</v>
      </c>
      <c r="H23448" t="s">
        <v>93</v>
      </c>
    </row>
    <row r="23449" spans="1:8" x14ac:dyDescent="0.25">
      <c r="A23449" t="s">
        <v>621</v>
      </c>
      <c r="B23449" t="s">
        <v>16205</v>
      </c>
      <c r="C23449" t="s">
        <v>89</v>
      </c>
      <c r="D23449" t="s">
        <v>89</v>
      </c>
      <c r="E23449" t="s">
        <v>1235</v>
      </c>
      <c r="F23449" t="s">
        <v>89</v>
      </c>
      <c r="G23449" t="s">
        <v>89</v>
      </c>
      <c r="H23449" t="s">
        <v>93</v>
      </c>
    </row>
    <row r="23450" spans="1:8" x14ac:dyDescent="0.25">
      <c r="A23450" t="s">
        <v>621</v>
      </c>
      <c r="B23450" t="s">
        <v>16206</v>
      </c>
      <c r="C23450" t="s">
        <v>89</v>
      </c>
      <c r="D23450" t="s">
        <v>16207</v>
      </c>
      <c r="E23450" t="s">
        <v>1367</v>
      </c>
      <c r="F23450" t="s">
        <v>89</v>
      </c>
      <c r="G23450" t="s">
        <v>89</v>
      </c>
      <c r="H23450" t="s">
        <v>93</v>
      </c>
    </row>
    <row r="23451" spans="1:8" x14ac:dyDescent="0.25">
      <c r="A23451" t="s">
        <v>621</v>
      </c>
      <c r="B23451" t="s">
        <v>16208</v>
      </c>
      <c r="C23451" t="s">
        <v>89</v>
      </c>
      <c r="D23451" t="s">
        <v>89</v>
      </c>
      <c r="E23451" t="s">
        <v>1235</v>
      </c>
      <c r="F23451" t="s">
        <v>89</v>
      </c>
      <c r="G23451" t="s">
        <v>89</v>
      </c>
      <c r="H23451" t="s">
        <v>93</v>
      </c>
    </row>
    <row r="23452" spans="1:8" x14ac:dyDescent="0.25">
      <c r="A23452" t="s">
        <v>621</v>
      </c>
      <c r="B23452" t="s">
        <v>16209</v>
      </c>
      <c r="C23452" t="s">
        <v>89</v>
      </c>
      <c r="D23452" t="s">
        <v>16210</v>
      </c>
      <c r="E23452" t="s">
        <v>1335</v>
      </c>
      <c r="F23452" t="s">
        <v>89</v>
      </c>
      <c r="G23452" t="s">
        <v>89</v>
      </c>
      <c r="H23452" t="s">
        <v>93</v>
      </c>
    </row>
    <row r="23453" spans="1:8" x14ac:dyDescent="0.25">
      <c r="A23453" t="s">
        <v>621</v>
      </c>
      <c r="B23453" t="s">
        <v>16211</v>
      </c>
      <c r="C23453" t="s">
        <v>89</v>
      </c>
      <c r="D23453" t="s">
        <v>89</v>
      </c>
      <c r="E23453" t="s">
        <v>9114</v>
      </c>
      <c r="F23453" t="s">
        <v>89</v>
      </c>
      <c r="G23453" t="s">
        <v>89</v>
      </c>
      <c r="H23453" t="s">
        <v>93</v>
      </c>
    </row>
    <row r="23454" spans="1:8" x14ac:dyDescent="0.25">
      <c r="A23454" t="s">
        <v>621</v>
      </c>
      <c r="B23454" t="s">
        <v>16303</v>
      </c>
      <c r="C23454" t="s">
        <v>89</v>
      </c>
      <c r="D23454" t="s">
        <v>89</v>
      </c>
      <c r="E23454" t="s">
        <v>16304</v>
      </c>
      <c r="F23454" t="s">
        <v>89</v>
      </c>
      <c r="G23454" t="s">
        <v>89</v>
      </c>
      <c r="H23454" t="s">
        <v>93</v>
      </c>
    </row>
    <row r="23455" spans="1:8" x14ac:dyDescent="0.25">
      <c r="A23455" t="s">
        <v>621</v>
      </c>
      <c r="B23455" t="s">
        <v>16212</v>
      </c>
      <c r="C23455" t="s">
        <v>89</v>
      </c>
      <c r="D23455" t="s">
        <v>89</v>
      </c>
      <c r="E23455" t="s">
        <v>1272</v>
      </c>
      <c r="F23455" t="s">
        <v>89</v>
      </c>
      <c r="G23455" t="s">
        <v>89</v>
      </c>
      <c r="H23455" t="s">
        <v>93</v>
      </c>
    </row>
    <row r="23456" spans="1:8" x14ac:dyDescent="0.25">
      <c r="A23456" t="s">
        <v>621</v>
      </c>
      <c r="B23456" t="s">
        <v>16215</v>
      </c>
      <c r="C23456" t="s">
        <v>89</v>
      </c>
      <c r="D23456" t="s">
        <v>16216</v>
      </c>
      <c r="E23456" t="s">
        <v>16214</v>
      </c>
      <c r="F23456" t="s">
        <v>89</v>
      </c>
      <c r="G23456" t="s">
        <v>89</v>
      </c>
      <c r="H23456" t="s">
        <v>93</v>
      </c>
    </row>
    <row r="23457" spans="1:8" x14ac:dyDescent="0.25">
      <c r="A23457" t="s">
        <v>621</v>
      </c>
      <c r="B23457" t="s">
        <v>16218</v>
      </c>
      <c r="C23457" t="s">
        <v>89</v>
      </c>
      <c r="D23457" t="s">
        <v>89</v>
      </c>
      <c r="E23457" t="s">
        <v>16214</v>
      </c>
      <c r="F23457" t="s">
        <v>89</v>
      </c>
      <c r="G23457" t="s">
        <v>89</v>
      </c>
      <c r="H23457" t="s">
        <v>93</v>
      </c>
    </row>
    <row r="23458" spans="1:8" x14ac:dyDescent="0.25">
      <c r="A23458" t="s">
        <v>621</v>
      </c>
      <c r="B23458" t="s">
        <v>16219</v>
      </c>
      <c r="C23458" t="s">
        <v>89</v>
      </c>
      <c r="D23458" t="s">
        <v>89</v>
      </c>
      <c r="E23458" t="s">
        <v>16214</v>
      </c>
      <c r="F23458" t="s">
        <v>89</v>
      </c>
      <c r="G23458" t="s">
        <v>89</v>
      </c>
      <c r="H23458" t="s">
        <v>93</v>
      </c>
    </row>
    <row r="23459" spans="1:8" x14ac:dyDescent="0.25">
      <c r="A23459" t="s">
        <v>621</v>
      </c>
      <c r="B23459" t="s">
        <v>16220</v>
      </c>
      <c r="C23459" t="s">
        <v>89</v>
      </c>
      <c r="D23459" t="s">
        <v>89</v>
      </c>
      <c r="E23459" t="s">
        <v>1272</v>
      </c>
      <c r="F23459" t="s">
        <v>89</v>
      </c>
      <c r="G23459" t="s">
        <v>89</v>
      </c>
      <c r="H23459" t="s">
        <v>93</v>
      </c>
    </row>
    <row r="23460" spans="1:8" x14ac:dyDescent="0.25">
      <c r="A23460" t="s">
        <v>621</v>
      </c>
      <c r="B23460" t="s">
        <v>16221</v>
      </c>
      <c r="C23460" t="s">
        <v>89</v>
      </c>
      <c r="D23460" t="s">
        <v>89</v>
      </c>
      <c r="E23460" t="s">
        <v>1272</v>
      </c>
      <c r="F23460" t="s">
        <v>89</v>
      </c>
      <c r="G23460" t="s">
        <v>89</v>
      </c>
      <c r="H23460" t="s">
        <v>93</v>
      </c>
    </row>
    <row r="23461" spans="1:8" x14ac:dyDescent="0.25">
      <c r="A23461" t="s">
        <v>622</v>
      </c>
      <c r="B23461" t="s">
        <v>16235</v>
      </c>
      <c r="C23461" t="s">
        <v>89</v>
      </c>
      <c r="D23461" t="s">
        <v>16236</v>
      </c>
      <c r="E23461" t="s">
        <v>16237</v>
      </c>
      <c r="F23461" t="s">
        <v>89</v>
      </c>
      <c r="G23461" t="s">
        <v>89</v>
      </c>
      <c r="H23461" t="s">
        <v>93</v>
      </c>
    </row>
    <row r="23462" spans="1:8" x14ac:dyDescent="0.25">
      <c r="A23462" t="s">
        <v>622</v>
      </c>
      <c r="B23462" t="s">
        <v>16238</v>
      </c>
      <c r="C23462" t="s">
        <v>89</v>
      </c>
      <c r="D23462" t="s">
        <v>89</v>
      </c>
      <c r="E23462" t="s">
        <v>13731</v>
      </c>
      <c r="F23462" t="s">
        <v>89</v>
      </c>
      <c r="G23462" t="s">
        <v>89</v>
      </c>
      <c r="H23462" t="s">
        <v>93</v>
      </c>
    </row>
    <row r="23463" spans="1:8" x14ac:dyDescent="0.25">
      <c r="A23463" t="s">
        <v>622</v>
      </c>
      <c r="B23463" t="s">
        <v>16239</v>
      </c>
      <c r="C23463" t="s">
        <v>89</v>
      </c>
      <c r="D23463" t="s">
        <v>89</v>
      </c>
      <c r="E23463" t="s">
        <v>2440</v>
      </c>
      <c r="F23463" t="s">
        <v>89</v>
      </c>
      <c r="G23463" t="s">
        <v>89</v>
      </c>
      <c r="H23463" t="s">
        <v>93</v>
      </c>
    </row>
    <row r="23464" spans="1:8" x14ac:dyDescent="0.25">
      <c r="A23464" t="s">
        <v>622</v>
      </c>
      <c r="B23464" t="s">
        <v>16240</v>
      </c>
      <c r="C23464" t="s">
        <v>89</v>
      </c>
      <c r="D23464" t="s">
        <v>89</v>
      </c>
      <c r="E23464" t="s">
        <v>16241</v>
      </c>
      <c r="F23464" t="s">
        <v>89</v>
      </c>
      <c r="G23464" t="s">
        <v>89</v>
      </c>
      <c r="H23464" t="s">
        <v>93</v>
      </c>
    </row>
    <row r="23465" spans="1:8" x14ac:dyDescent="0.25">
      <c r="A23465" t="s">
        <v>622</v>
      </c>
      <c r="B23465" t="s">
        <v>16012</v>
      </c>
      <c r="C23465" t="s">
        <v>89</v>
      </c>
      <c r="D23465" t="s">
        <v>16013</v>
      </c>
      <c r="E23465" t="s">
        <v>14494</v>
      </c>
      <c r="F23465" t="s">
        <v>89</v>
      </c>
      <c r="G23465" t="s">
        <v>89</v>
      </c>
      <c r="H23465" t="s">
        <v>93</v>
      </c>
    </row>
    <row r="23466" spans="1:8" x14ac:dyDescent="0.25">
      <c r="A23466" t="s">
        <v>622</v>
      </c>
      <c r="B23466" t="s">
        <v>16250</v>
      </c>
      <c r="C23466" t="s">
        <v>89</v>
      </c>
      <c r="D23466" t="s">
        <v>16251</v>
      </c>
      <c r="E23466" t="s">
        <v>16252</v>
      </c>
      <c r="F23466" t="s">
        <v>89</v>
      </c>
      <c r="G23466" t="s">
        <v>89</v>
      </c>
      <c r="H23466" t="s">
        <v>93</v>
      </c>
    </row>
    <row r="23467" spans="1:8" x14ac:dyDescent="0.25">
      <c r="A23467" t="s">
        <v>622</v>
      </c>
      <c r="B23467" t="s">
        <v>16014</v>
      </c>
      <c r="C23467" t="s">
        <v>89</v>
      </c>
      <c r="D23467" t="s">
        <v>16015</v>
      </c>
      <c r="E23467" t="s">
        <v>14523</v>
      </c>
      <c r="F23467" t="s">
        <v>89</v>
      </c>
      <c r="G23467" t="s">
        <v>89</v>
      </c>
      <c r="H23467" t="s">
        <v>93</v>
      </c>
    </row>
    <row r="23468" spans="1:8" x14ac:dyDescent="0.25">
      <c r="A23468" t="s">
        <v>622</v>
      </c>
      <c r="B23468" t="s">
        <v>16016</v>
      </c>
      <c r="C23468" t="s">
        <v>89</v>
      </c>
      <c r="D23468" t="s">
        <v>16017</v>
      </c>
      <c r="E23468" t="s">
        <v>14523</v>
      </c>
      <c r="F23468" t="s">
        <v>89</v>
      </c>
      <c r="G23468" t="s">
        <v>89</v>
      </c>
      <c r="H23468" t="s">
        <v>93</v>
      </c>
    </row>
    <row r="23469" spans="1:8" x14ac:dyDescent="0.25">
      <c r="A23469" t="s">
        <v>622</v>
      </c>
      <c r="B23469" t="s">
        <v>16018</v>
      </c>
      <c r="C23469" t="s">
        <v>89</v>
      </c>
      <c r="D23469" t="s">
        <v>16019</v>
      </c>
      <c r="E23469" t="s">
        <v>14523</v>
      </c>
      <c r="F23469" t="s">
        <v>89</v>
      </c>
      <c r="G23469" t="s">
        <v>89</v>
      </c>
      <c r="H23469" t="s">
        <v>93</v>
      </c>
    </row>
    <row r="23470" spans="1:8" x14ac:dyDescent="0.25">
      <c r="A23470" t="s">
        <v>622</v>
      </c>
      <c r="B23470" t="s">
        <v>16020</v>
      </c>
      <c r="C23470" t="s">
        <v>89</v>
      </c>
      <c r="D23470" t="s">
        <v>16021</v>
      </c>
      <c r="E23470" t="s">
        <v>14528</v>
      </c>
      <c r="F23470" t="s">
        <v>89</v>
      </c>
      <c r="G23470" t="s">
        <v>89</v>
      </c>
      <c r="H23470" t="s">
        <v>93</v>
      </c>
    </row>
    <row r="23471" spans="1:8" x14ac:dyDescent="0.25">
      <c r="A23471" t="s">
        <v>622</v>
      </c>
      <c r="B23471" t="s">
        <v>16022</v>
      </c>
      <c r="C23471" t="s">
        <v>89</v>
      </c>
      <c r="D23471" t="s">
        <v>16023</v>
      </c>
      <c r="E23471" t="s">
        <v>14523</v>
      </c>
      <c r="F23471" t="s">
        <v>89</v>
      </c>
      <c r="G23471" t="s">
        <v>89</v>
      </c>
      <c r="H23471" t="s">
        <v>93</v>
      </c>
    </row>
    <row r="23472" spans="1:8" x14ac:dyDescent="0.25">
      <c r="A23472" t="s">
        <v>622</v>
      </c>
      <c r="B23472" t="s">
        <v>16024</v>
      </c>
      <c r="C23472" t="s">
        <v>89</v>
      </c>
      <c r="D23472" t="s">
        <v>16025</v>
      </c>
      <c r="E23472" t="s">
        <v>14528</v>
      </c>
      <c r="F23472" t="s">
        <v>89</v>
      </c>
      <c r="G23472" t="s">
        <v>89</v>
      </c>
      <c r="H23472" t="s">
        <v>93</v>
      </c>
    </row>
    <row r="23473" spans="1:8" x14ac:dyDescent="0.25">
      <c r="A23473" t="s">
        <v>622</v>
      </c>
      <c r="B23473" t="s">
        <v>16026</v>
      </c>
      <c r="C23473" t="s">
        <v>89</v>
      </c>
      <c r="D23473" t="s">
        <v>16027</v>
      </c>
      <c r="E23473" t="s">
        <v>14528</v>
      </c>
      <c r="F23473" t="s">
        <v>89</v>
      </c>
      <c r="G23473" t="s">
        <v>89</v>
      </c>
      <c r="H23473" t="s">
        <v>93</v>
      </c>
    </row>
    <row r="23474" spans="1:8" x14ac:dyDescent="0.25">
      <c r="A23474" t="s">
        <v>622</v>
      </c>
      <c r="B23474" t="s">
        <v>16028</v>
      </c>
      <c r="C23474" t="s">
        <v>89</v>
      </c>
      <c r="D23474" t="s">
        <v>16029</v>
      </c>
      <c r="E23474" t="s">
        <v>14528</v>
      </c>
      <c r="F23474" t="s">
        <v>89</v>
      </c>
      <c r="G23474" t="s">
        <v>89</v>
      </c>
      <c r="H23474" t="s">
        <v>93</v>
      </c>
    </row>
    <row r="23475" spans="1:8" x14ac:dyDescent="0.25">
      <c r="A23475" t="s">
        <v>622</v>
      </c>
      <c r="B23475" t="s">
        <v>16030</v>
      </c>
      <c r="C23475" t="s">
        <v>89</v>
      </c>
      <c r="D23475" t="s">
        <v>16031</v>
      </c>
      <c r="E23475" t="s">
        <v>14528</v>
      </c>
      <c r="F23475" t="s">
        <v>89</v>
      </c>
      <c r="G23475" t="s">
        <v>89</v>
      </c>
      <c r="H23475" t="s">
        <v>93</v>
      </c>
    </row>
    <row r="23476" spans="1:8" x14ac:dyDescent="0.25">
      <c r="A23476" t="s">
        <v>622</v>
      </c>
      <c r="B23476" t="s">
        <v>16032</v>
      </c>
      <c r="C23476" t="s">
        <v>89</v>
      </c>
      <c r="D23476" t="s">
        <v>16033</v>
      </c>
      <c r="E23476" t="s">
        <v>14523</v>
      </c>
      <c r="F23476" t="s">
        <v>89</v>
      </c>
      <c r="G23476" t="s">
        <v>89</v>
      </c>
      <c r="H23476" t="s">
        <v>93</v>
      </c>
    </row>
    <row r="23477" spans="1:8" x14ac:dyDescent="0.25">
      <c r="A23477" t="s">
        <v>622</v>
      </c>
      <c r="B23477" t="s">
        <v>16054</v>
      </c>
      <c r="C23477" t="s">
        <v>89</v>
      </c>
      <c r="D23477" t="s">
        <v>16055</v>
      </c>
      <c r="E23477" t="s">
        <v>1770</v>
      </c>
      <c r="F23477" t="s">
        <v>89</v>
      </c>
      <c r="G23477" t="s">
        <v>89</v>
      </c>
      <c r="H23477" t="s">
        <v>93</v>
      </c>
    </row>
    <row r="23478" spans="1:8" x14ac:dyDescent="0.25">
      <c r="A23478" t="s">
        <v>622</v>
      </c>
      <c r="B23478" t="s">
        <v>16056</v>
      </c>
      <c r="C23478" t="s">
        <v>89</v>
      </c>
      <c r="D23478" t="s">
        <v>16057</v>
      </c>
      <c r="E23478" t="s">
        <v>1770</v>
      </c>
      <c r="F23478" t="s">
        <v>89</v>
      </c>
      <c r="G23478" t="s">
        <v>89</v>
      </c>
      <c r="H23478" t="s">
        <v>93</v>
      </c>
    </row>
    <row r="23479" spans="1:8" x14ac:dyDescent="0.25">
      <c r="A23479" t="s">
        <v>622</v>
      </c>
      <c r="B23479" t="s">
        <v>16058</v>
      </c>
      <c r="C23479" t="s">
        <v>89</v>
      </c>
      <c r="D23479" t="s">
        <v>16059</v>
      </c>
      <c r="E23479" t="s">
        <v>2404</v>
      </c>
      <c r="F23479" t="s">
        <v>89</v>
      </c>
      <c r="G23479" t="s">
        <v>89</v>
      </c>
      <c r="H23479" t="s">
        <v>93</v>
      </c>
    </row>
    <row r="23480" spans="1:8" x14ac:dyDescent="0.25">
      <c r="A23480" t="s">
        <v>622</v>
      </c>
      <c r="B23480" t="s">
        <v>16060</v>
      </c>
      <c r="C23480" t="s">
        <v>89</v>
      </c>
      <c r="D23480" t="s">
        <v>16061</v>
      </c>
      <c r="E23480" t="s">
        <v>2404</v>
      </c>
      <c r="F23480" t="s">
        <v>89</v>
      </c>
      <c r="G23480" t="s">
        <v>89</v>
      </c>
      <c r="H23480" t="s">
        <v>93</v>
      </c>
    </row>
    <row r="23481" spans="1:8" x14ac:dyDescent="0.25">
      <c r="A23481" t="s">
        <v>622</v>
      </c>
      <c r="B23481" t="s">
        <v>16062</v>
      </c>
      <c r="C23481" t="s">
        <v>89</v>
      </c>
      <c r="D23481" t="s">
        <v>16063</v>
      </c>
      <c r="E23481" t="s">
        <v>4918</v>
      </c>
      <c r="F23481" t="s">
        <v>89</v>
      </c>
      <c r="G23481" t="s">
        <v>89</v>
      </c>
      <c r="H23481" t="s">
        <v>93</v>
      </c>
    </row>
    <row r="23482" spans="1:8" x14ac:dyDescent="0.25">
      <c r="A23482" t="s">
        <v>622</v>
      </c>
      <c r="B23482" t="s">
        <v>16064</v>
      </c>
      <c r="C23482" t="s">
        <v>89</v>
      </c>
      <c r="D23482" t="s">
        <v>16065</v>
      </c>
      <c r="E23482" t="s">
        <v>4918</v>
      </c>
      <c r="F23482" t="s">
        <v>89</v>
      </c>
      <c r="G23482" t="s">
        <v>89</v>
      </c>
      <c r="H23482" t="s">
        <v>93</v>
      </c>
    </row>
    <row r="23483" spans="1:8" x14ac:dyDescent="0.25">
      <c r="A23483" t="s">
        <v>622</v>
      </c>
      <c r="B23483" t="s">
        <v>16066</v>
      </c>
      <c r="C23483" t="s">
        <v>89</v>
      </c>
      <c r="D23483" t="s">
        <v>16067</v>
      </c>
      <c r="E23483" t="s">
        <v>4918</v>
      </c>
      <c r="F23483" t="s">
        <v>89</v>
      </c>
      <c r="G23483" t="s">
        <v>89</v>
      </c>
      <c r="H23483" t="s">
        <v>93</v>
      </c>
    </row>
    <row r="23484" spans="1:8" x14ac:dyDescent="0.25">
      <c r="A23484" t="s">
        <v>622</v>
      </c>
      <c r="B23484" t="s">
        <v>16068</v>
      </c>
      <c r="C23484" t="s">
        <v>89</v>
      </c>
      <c r="D23484" t="s">
        <v>16069</v>
      </c>
      <c r="E23484" t="s">
        <v>4918</v>
      </c>
      <c r="F23484" t="s">
        <v>89</v>
      </c>
      <c r="G23484" t="s">
        <v>89</v>
      </c>
      <c r="H23484" t="s">
        <v>93</v>
      </c>
    </row>
    <row r="23485" spans="1:8" x14ac:dyDescent="0.25">
      <c r="A23485" t="s">
        <v>622</v>
      </c>
      <c r="B23485" t="s">
        <v>16070</v>
      </c>
      <c r="C23485" t="s">
        <v>89</v>
      </c>
      <c r="D23485" t="s">
        <v>16071</v>
      </c>
      <c r="E23485" t="s">
        <v>16072</v>
      </c>
      <c r="F23485" t="s">
        <v>89</v>
      </c>
      <c r="G23485" t="s">
        <v>89</v>
      </c>
      <c r="H23485" t="s">
        <v>93</v>
      </c>
    </row>
    <row r="23486" spans="1:8" x14ac:dyDescent="0.25">
      <c r="A23486" t="s">
        <v>622</v>
      </c>
      <c r="B23486" t="s">
        <v>16073</v>
      </c>
      <c r="C23486" t="s">
        <v>89</v>
      </c>
      <c r="D23486" t="s">
        <v>16074</v>
      </c>
      <c r="E23486" t="s">
        <v>16072</v>
      </c>
      <c r="F23486" t="s">
        <v>89</v>
      </c>
      <c r="G23486" t="s">
        <v>89</v>
      </c>
      <c r="H23486" t="s">
        <v>93</v>
      </c>
    </row>
    <row r="23487" spans="1:8" x14ac:dyDescent="0.25">
      <c r="A23487" t="s">
        <v>622</v>
      </c>
      <c r="B23487" t="s">
        <v>7534</v>
      </c>
      <c r="C23487" t="s">
        <v>89</v>
      </c>
      <c r="D23487" t="s">
        <v>16075</v>
      </c>
      <c r="E23487" t="s">
        <v>4277</v>
      </c>
      <c r="F23487" t="s">
        <v>89</v>
      </c>
      <c r="G23487" t="s">
        <v>89</v>
      </c>
      <c r="H23487" t="s">
        <v>93</v>
      </c>
    </row>
    <row r="23488" spans="1:8" x14ac:dyDescent="0.25">
      <c r="A23488" t="s">
        <v>622</v>
      </c>
      <c r="B23488" t="s">
        <v>9380</v>
      </c>
      <c r="C23488" t="s">
        <v>89</v>
      </c>
      <c r="D23488" t="s">
        <v>16076</v>
      </c>
      <c r="E23488" t="s">
        <v>4277</v>
      </c>
      <c r="F23488" t="s">
        <v>89</v>
      </c>
      <c r="G23488" t="s">
        <v>89</v>
      </c>
      <c r="H23488" t="s">
        <v>93</v>
      </c>
    </row>
    <row r="23489" spans="1:8" x14ac:dyDescent="0.25">
      <c r="A23489" t="s">
        <v>622</v>
      </c>
      <c r="B23489" t="s">
        <v>16077</v>
      </c>
      <c r="C23489" t="s">
        <v>89</v>
      </c>
      <c r="D23489" t="s">
        <v>16078</v>
      </c>
      <c r="E23489" t="s">
        <v>2272</v>
      </c>
      <c r="F23489" t="s">
        <v>89</v>
      </c>
      <c r="G23489" t="s">
        <v>89</v>
      </c>
      <c r="H23489" t="s">
        <v>93</v>
      </c>
    </row>
    <row r="23490" spans="1:8" x14ac:dyDescent="0.25">
      <c r="A23490" t="s">
        <v>622</v>
      </c>
      <c r="B23490" t="s">
        <v>16079</v>
      </c>
      <c r="C23490" t="s">
        <v>89</v>
      </c>
      <c r="D23490" t="s">
        <v>16080</v>
      </c>
      <c r="E23490" t="s">
        <v>2272</v>
      </c>
      <c r="F23490" t="s">
        <v>89</v>
      </c>
      <c r="G23490" t="s">
        <v>89</v>
      </c>
      <c r="H23490" t="s">
        <v>93</v>
      </c>
    </row>
    <row r="23491" spans="1:8" x14ac:dyDescent="0.25">
      <c r="A23491" t="s">
        <v>622</v>
      </c>
      <c r="B23491" t="s">
        <v>5793</v>
      </c>
      <c r="C23491" t="s">
        <v>89</v>
      </c>
      <c r="D23491" t="s">
        <v>16081</v>
      </c>
      <c r="E23491" t="s">
        <v>11062</v>
      </c>
      <c r="F23491" t="s">
        <v>89</v>
      </c>
      <c r="G23491" t="s">
        <v>89</v>
      </c>
      <c r="H23491" t="s">
        <v>93</v>
      </c>
    </row>
    <row r="23492" spans="1:8" x14ac:dyDescent="0.25">
      <c r="A23492" t="s">
        <v>622</v>
      </c>
      <c r="B23492" t="s">
        <v>5888</v>
      </c>
      <c r="C23492" t="s">
        <v>89</v>
      </c>
      <c r="D23492" t="s">
        <v>16082</v>
      </c>
      <c r="E23492" t="s">
        <v>11062</v>
      </c>
      <c r="F23492" t="s">
        <v>89</v>
      </c>
      <c r="G23492" t="s">
        <v>89</v>
      </c>
      <c r="H23492" t="s">
        <v>93</v>
      </c>
    </row>
    <row r="23493" spans="1:8" x14ac:dyDescent="0.25">
      <c r="A23493" t="s">
        <v>622</v>
      </c>
      <c r="B23493" t="s">
        <v>16083</v>
      </c>
      <c r="C23493" t="s">
        <v>89</v>
      </c>
      <c r="D23493" t="s">
        <v>16084</v>
      </c>
      <c r="E23493" t="s">
        <v>1162</v>
      </c>
      <c r="F23493" t="s">
        <v>89</v>
      </c>
      <c r="G23493" t="s">
        <v>89</v>
      </c>
      <c r="H23493" t="s">
        <v>93</v>
      </c>
    </row>
    <row r="23494" spans="1:8" x14ac:dyDescent="0.25">
      <c r="A23494" t="s">
        <v>622</v>
      </c>
      <c r="B23494" t="s">
        <v>16085</v>
      </c>
      <c r="C23494" t="s">
        <v>89</v>
      </c>
      <c r="D23494" t="s">
        <v>16086</v>
      </c>
      <c r="E23494" t="s">
        <v>1162</v>
      </c>
      <c r="F23494" t="s">
        <v>89</v>
      </c>
      <c r="G23494" t="s">
        <v>89</v>
      </c>
      <c r="H23494" t="s">
        <v>93</v>
      </c>
    </row>
    <row r="23495" spans="1:8" x14ac:dyDescent="0.25">
      <c r="A23495" t="s">
        <v>622</v>
      </c>
      <c r="B23495" t="s">
        <v>16087</v>
      </c>
      <c r="C23495" t="s">
        <v>89</v>
      </c>
      <c r="D23495" t="s">
        <v>16088</v>
      </c>
      <c r="E23495" t="s">
        <v>1142</v>
      </c>
      <c r="F23495" t="s">
        <v>89</v>
      </c>
      <c r="G23495" t="s">
        <v>89</v>
      </c>
      <c r="H23495" t="s">
        <v>93</v>
      </c>
    </row>
    <row r="23496" spans="1:8" x14ac:dyDescent="0.25">
      <c r="A23496" t="s">
        <v>622</v>
      </c>
      <c r="B23496" t="s">
        <v>16089</v>
      </c>
      <c r="C23496" t="s">
        <v>89</v>
      </c>
      <c r="D23496" t="s">
        <v>16090</v>
      </c>
      <c r="E23496" t="s">
        <v>1427</v>
      </c>
      <c r="F23496" t="s">
        <v>89</v>
      </c>
      <c r="G23496" t="s">
        <v>89</v>
      </c>
      <c r="H23496" t="s">
        <v>93</v>
      </c>
    </row>
    <row r="23497" spans="1:8" x14ac:dyDescent="0.25">
      <c r="A23497" t="s">
        <v>622</v>
      </c>
      <c r="B23497" t="s">
        <v>16091</v>
      </c>
      <c r="C23497" t="s">
        <v>89</v>
      </c>
      <c r="D23497" t="s">
        <v>16092</v>
      </c>
      <c r="E23497" t="s">
        <v>1427</v>
      </c>
      <c r="F23497" t="s">
        <v>89</v>
      </c>
      <c r="G23497" t="s">
        <v>89</v>
      </c>
      <c r="H23497" t="s">
        <v>93</v>
      </c>
    </row>
    <row r="23498" spans="1:8" x14ac:dyDescent="0.25">
      <c r="A23498" t="s">
        <v>622</v>
      </c>
      <c r="B23498" t="s">
        <v>16305</v>
      </c>
      <c r="C23498" t="s">
        <v>89</v>
      </c>
      <c r="D23498" t="s">
        <v>16306</v>
      </c>
      <c r="E23498" t="s">
        <v>3601</v>
      </c>
      <c r="F23498" t="s">
        <v>89</v>
      </c>
      <c r="G23498" t="s">
        <v>89</v>
      </c>
      <c r="H23498" t="s">
        <v>93</v>
      </c>
    </row>
    <row r="23499" spans="1:8" x14ac:dyDescent="0.25">
      <c r="A23499" t="s">
        <v>622</v>
      </c>
      <c r="B23499" t="s">
        <v>16102</v>
      </c>
      <c r="C23499" t="s">
        <v>89</v>
      </c>
      <c r="D23499" t="s">
        <v>16103</v>
      </c>
      <c r="E23499" t="s">
        <v>1770</v>
      </c>
      <c r="F23499" t="s">
        <v>89</v>
      </c>
      <c r="G23499" t="s">
        <v>89</v>
      </c>
      <c r="H23499" t="s">
        <v>93</v>
      </c>
    </row>
    <row r="23500" spans="1:8" x14ac:dyDescent="0.25">
      <c r="A23500" t="s">
        <v>622</v>
      </c>
      <c r="B23500" t="s">
        <v>16104</v>
      </c>
      <c r="C23500" t="s">
        <v>89</v>
      </c>
      <c r="D23500" t="s">
        <v>16105</v>
      </c>
      <c r="E23500" t="s">
        <v>2411</v>
      </c>
      <c r="F23500" t="s">
        <v>89</v>
      </c>
      <c r="G23500" t="s">
        <v>89</v>
      </c>
      <c r="H23500" t="s">
        <v>93</v>
      </c>
    </row>
    <row r="23501" spans="1:8" x14ac:dyDescent="0.25">
      <c r="A23501" t="s">
        <v>622</v>
      </c>
      <c r="B23501" t="s">
        <v>16106</v>
      </c>
      <c r="C23501" t="s">
        <v>89</v>
      </c>
      <c r="D23501" t="s">
        <v>16107</v>
      </c>
      <c r="E23501" t="s">
        <v>1770</v>
      </c>
      <c r="F23501" t="s">
        <v>89</v>
      </c>
      <c r="G23501" t="s">
        <v>89</v>
      </c>
      <c r="H23501" t="s">
        <v>93</v>
      </c>
    </row>
    <row r="23502" spans="1:8" x14ac:dyDescent="0.25">
      <c r="A23502" t="s">
        <v>622</v>
      </c>
      <c r="B23502" t="s">
        <v>16110</v>
      </c>
      <c r="C23502" t="s">
        <v>89</v>
      </c>
      <c r="D23502" t="s">
        <v>16111</v>
      </c>
      <c r="E23502" t="s">
        <v>3601</v>
      </c>
      <c r="F23502" t="s">
        <v>89</v>
      </c>
      <c r="G23502" t="s">
        <v>89</v>
      </c>
      <c r="H23502" t="s">
        <v>93</v>
      </c>
    </row>
    <row r="23503" spans="1:8" x14ac:dyDescent="0.25">
      <c r="A23503" t="s">
        <v>622</v>
      </c>
      <c r="B23503" t="s">
        <v>16112</v>
      </c>
      <c r="C23503" t="s">
        <v>89</v>
      </c>
      <c r="D23503" t="s">
        <v>16113</v>
      </c>
      <c r="E23503" t="s">
        <v>3601</v>
      </c>
      <c r="F23503" t="s">
        <v>89</v>
      </c>
      <c r="G23503" t="s">
        <v>89</v>
      </c>
      <c r="H23503" t="s">
        <v>93</v>
      </c>
    </row>
    <row r="23504" spans="1:8" x14ac:dyDescent="0.25">
      <c r="A23504" t="s">
        <v>622</v>
      </c>
      <c r="B23504" t="s">
        <v>16114</v>
      </c>
      <c r="C23504" t="s">
        <v>89</v>
      </c>
      <c r="D23504" t="s">
        <v>16115</v>
      </c>
      <c r="E23504" t="s">
        <v>1770</v>
      </c>
      <c r="F23504" t="s">
        <v>89</v>
      </c>
      <c r="G23504" t="s">
        <v>89</v>
      </c>
      <c r="H23504" t="s">
        <v>93</v>
      </c>
    </row>
    <row r="23505" spans="1:8" x14ac:dyDescent="0.25">
      <c r="A23505" t="s">
        <v>622</v>
      </c>
      <c r="B23505" t="s">
        <v>16116</v>
      </c>
      <c r="C23505" t="s">
        <v>89</v>
      </c>
      <c r="D23505" t="s">
        <v>16117</v>
      </c>
      <c r="E23505" t="s">
        <v>1770</v>
      </c>
      <c r="F23505" t="s">
        <v>89</v>
      </c>
      <c r="G23505" t="s">
        <v>89</v>
      </c>
      <c r="H23505" t="s">
        <v>93</v>
      </c>
    </row>
    <row r="23506" spans="1:8" x14ac:dyDescent="0.25">
      <c r="A23506" t="s">
        <v>622</v>
      </c>
      <c r="B23506" t="s">
        <v>16122</v>
      </c>
      <c r="C23506" t="s">
        <v>89</v>
      </c>
      <c r="D23506" t="s">
        <v>16123</v>
      </c>
      <c r="E23506" t="s">
        <v>1770</v>
      </c>
      <c r="F23506" t="s">
        <v>89</v>
      </c>
      <c r="G23506" t="s">
        <v>89</v>
      </c>
      <c r="H23506" t="s">
        <v>93</v>
      </c>
    </row>
    <row r="23507" spans="1:8" x14ac:dyDescent="0.25">
      <c r="A23507" t="s">
        <v>622</v>
      </c>
      <c r="B23507" t="s">
        <v>16124</v>
      </c>
      <c r="C23507" t="s">
        <v>89</v>
      </c>
      <c r="D23507" t="s">
        <v>16125</v>
      </c>
      <c r="E23507" t="s">
        <v>2411</v>
      </c>
      <c r="F23507" t="s">
        <v>89</v>
      </c>
      <c r="G23507" t="s">
        <v>89</v>
      </c>
      <c r="H23507" t="s">
        <v>93</v>
      </c>
    </row>
    <row r="23508" spans="1:8" x14ac:dyDescent="0.25">
      <c r="A23508" t="s">
        <v>622</v>
      </c>
      <c r="B23508" t="s">
        <v>16271</v>
      </c>
      <c r="C23508" t="s">
        <v>89</v>
      </c>
      <c r="D23508" t="s">
        <v>16272</v>
      </c>
      <c r="E23508" t="s">
        <v>16214</v>
      </c>
      <c r="F23508" t="s">
        <v>89</v>
      </c>
      <c r="G23508" t="s">
        <v>89</v>
      </c>
      <c r="H23508" t="s">
        <v>93</v>
      </c>
    </row>
    <row r="23509" spans="1:8" x14ac:dyDescent="0.25">
      <c r="A23509" t="s">
        <v>622</v>
      </c>
      <c r="B23509" t="s">
        <v>16126</v>
      </c>
      <c r="C23509" t="s">
        <v>89</v>
      </c>
      <c r="D23509" t="s">
        <v>16127</v>
      </c>
      <c r="E23509" t="s">
        <v>1444</v>
      </c>
      <c r="F23509" t="s">
        <v>89</v>
      </c>
      <c r="G23509" t="s">
        <v>89</v>
      </c>
      <c r="H23509" t="s">
        <v>93</v>
      </c>
    </row>
    <row r="23510" spans="1:8" x14ac:dyDescent="0.25">
      <c r="A23510" t="s">
        <v>622</v>
      </c>
      <c r="B23510" t="s">
        <v>9545</v>
      </c>
      <c r="C23510" t="s">
        <v>89</v>
      </c>
      <c r="D23510" t="s">
        <v>16273</v>
      </c>
      <c r="E23510" t="s">
        <v>10817</v>
      </c>
      <c r="F23510" t="s">
        <v>89</v>
      </c>
      <c r="G23510" t="s">
        <v>89</v>
      </c>
      <c r="H23510" t="s">
        <v>93</v>
      </c>
    </row>
    <row r="23511" spans="1:8" x14ac:dyDescent="0.25">
      <c r="A23511" t="s">
        <v>622</v>
      </c>
      <c r="B23511" t="s">
        <v>16128</v>
      </c>
      <c r="C23511" t="s">
        <v>89</v>
      </c>
      <c r="D23511" t="s">
        <v>16129</v>
      </c>
      <c r="E23511" t="s">
        <v>4945</v>
      </c>
      <c r="F23511" t="s">
        <v>89</v>
      </c>
      <c r="G23511" t="s">
        <v>89</v>
      </c>
      <c r="H23511" t="s">
        <v>93</v>
      </c>
    </row>
    <row r="23512" spans="1:8" x14ac:dyDescent="0.25">
      <c r="A23512" t="s">
        <v>622</v>
      </c>
      <c r="B23512" t="s">
        <v>16130</v>
      </c>
      <c r="C23512" t="s">
        <v>89</v>
      </c>
      <c r="D23512" t="s">
        <v>16131</v>
      </c>
      <c r="E23512" t="s">
        <v>1135</v>
      </c>
      <c r="F23512" t="s">
        <v>89</v>
      </c>
      <c r="G23512" t="s">
        <v>89</v>
      </c>
      <c r="H23512" t="s">
        <v>93</v>
      </c>
    </row>
    <row r="23513" spans="1:8" x14ac:dyDescent="0.25">
      <c r="A23513" t="s">
        <v>622</v>
      </c>
      <c r="B23513" t="s">
        <v>16132</v>
      </c>
      <c r="C23513" t="s">
        <v>89</v>
      </c>
      <c r="D23513" t="s">
        <v>16133</v>
      </c>
      <c r="E23513" t="s">
        <v>1367</v>
      </c>
      <c r="F23513" t="s">
        <v>89</v>
      </c>
      <c r="G23513" t="s">
        <v>89</v>
      </c>
      <c r="H23513" t="s">
        <v>93</v>
      </c>
    </row>
    <row r="23514" spans="1:8" x14ac:dyDescent="0.25">
      <c r="A23514" t="s">
        <v>622</v>
      </c>
      <c r="B23514" t="s">
        <v>16274</v>
      </c>
      <c r="C23514" t="s">
        <v>89</v>
      </c>
      <c r="D23514" t="s">
        <v>16275</v>
      </c>
      <c r="E23514" t="s">
        <v>1367</v>
      </c>
      <c r="F23514" t="s">
        <v>89</v>
      </c>
      <c r="G23514" t="s">
        <v>89</v>
      </c>
      <c r="H23514" t="s">
        <v>93</v>
      </c>
    </row>
    <row r="23515" spans="1:8" x14ac:dyDescent="0.25">
      <c r="A23515" t="s">
        <v>622</v>
      </c>
      <c r="B23515" t="s">
        <v>9547</v>
      </c>
      <c r="C23515" t="s">
        <v>89</v>
      </c>
      <c r="D23515" t="s">
        <v>16276</v>
      </c>
      <c r="E23515" t="s">
        <v>1113</v>
      </c>
      <c r="F23515" t="s">
        <v>89</v>
      </c>
      <c r="G23515" t="s">
        <v>89</v>
      </c>
      <c r="H23515" t="s">
        <v>93</v>
      </c>
    </row>
    <row r="23516" spans="1:8" x14ac:dyDescent="0.25">
      <c r="A23516" t="s">
        <v>622</v>
      </c>
      <c r="B23516" t="s">
        <v>16136</v>
      </c>
      <c r="C23516" t="s">
        <v>89</v>
      </c>
      <c r="D23516" t="s">
        <v>16137</v>
      </c>
      <c r="E23516" t="s">
        <v>8744</v>
      </c>
      <c r="F23516" t="s">
        <v>89</v>
      </c>
      <c r="G23516" t="s">
        <v>89</v>
      </c>
      <c r="H23516" t="s">
        <v>93</v>
      </c>
    </row>
    <row r="23517" spans="1:8" x14ac:dyDescent="0.25">
      <c r="A23517" t="s">
        <v>622</v>
      </c>
      <c r="B23517" t="s">
        <v>16138</v>
      </c>
      <c r="C23517" t="s">
        <v>89</v>
      </c>
      <c r="D23517" t="s">
        <v>16139</v>
      </c>
      <c r="E23517" t="s">
        <v>3473</v>
      </c>
      <c r="F23517" t="s">
        <v>89</v>
      </c>
      <c r="G23517" t="s">
        <v>89</v>
      </c>
      <c r="H23517" t="s">
        <v>93</v>
      </c>
    </row>
    <row r="23518" spans="1:8" x14ac:dyDescent="0.25">
      <c r="A23518" t="s">
        <v>622</v>
      </c>
      <c r="B23518" t="s">
        <v>16140</v>
      </c>
      <c r="C23518" t="s">
        <v>89</v>
      </c>
      <c r="D23518" t="s">
        <v>16141</v>
      </c>
      <c r="E23518" t="s">
        <v>3473</v>
      </c>
      <c r="F23518" t="s">
        <v>89</v>
      </c>
      <c r="G23518" t="s">
        <v>89</v>
      </c>
      <c r="H23518" t="s">
        <v>93</v>
      </c>
    </row>
    <row r="23519" spans="1:8" x14ac:dyDescent="0.25">
      <c r="A23519" t="s">
        <v>622</v>
      </c>
      <c r="B23519" t="s">
        <v>16142</v>
      </c>
      <c r="C23519" t="s">
        <v>89</v>
      </c>
      <c r="D23519" t="s">
        <v>16143</v>
      </c>
      <c r="E23519" t="s">
        <v>4918</v>
      </c>
      <c r="F23519" t="s">
        <v>89</v>
      </c>
      <c r="G23519" t="s">
        <v>89</v>
      </c>
      <c r="H23519" t="s">
        <v>93</v>
      </c>
    </row>
    <row r="23520" spans="1:8" x14ac:dyDescent="0.25">
      <c r="A23520" t="s">
        <v>622</v>
      </c>
      <c r="B23520" t="s">
        <v>16144</v>
      </c>
      <c r="C23520" t="s">
        <v>89</v>
      </c>
      <c r="D23520" t="s">
        <v>16145</v>
      </c>
      <c r="E23520" t="s">
        <v>1238</v>
      </c>
      <c r="F23520" t="s">
        <v>89</v>
      </c>
      <c r="G23520" t="s">
        <v>89</v>
      </c>
      <c r="H23520" t="s">
        <v>93</v>
      </c>
    </row>
    <row r="23521" spans="1:8" x14ac:dyDescent="0.25">
      <c r="A23521" t="s">
        <v>622</v>
      </c>
      <c r="B23521" t="s">
        <v>16146</v>
      </c>
      <c r="C23521" t="s">
        <v>89</v>
      </c>
      <c r="D23521" t="s">
        <v>16147</v>
      </c>
      <c r="E23521" t="s">
        <v>4918</v>
      </c>
      <c r="F23521" t="s">
        <v>89</v>
      </c>
      <c r="G23521" t="s">
        <v>89</v>
      </c>
      <c r="H23521" t="s">
        <v>93</v>
      </c>
    </row>
    <row r="23522" spans="1:8" x14ac:dyDescent="0.25">
      <c r="A23522" t="s">
        <v>622</v>
      </c>
      <c r="B23522" t="s">
        <v>16148</v>
      </c>
      <c r="C23522" t="s">
        <v>89</v>
      </c>
      <c r="D23522" t="s">
        <v>16149</v>
      </c>
      <c r="E23522" t="s">
        <v>1238</v>
      </c>
      <c r="F23522" t="s">
        <v>89</v>
      </c>
      <c r="G23522" t="s">
        <v>89</v>
      </c>
      <c r="H23522" t="s">
        <v>93</v>
      </c>
    </row>
    <row r="23523" spans="1:8" x14ac:dyDescent="0.25">
      <c r="A23523" t="s">
        <v>622</v>
      </c>
      <c r="B23523" t="s">
        <v>16150</v>
      </c>
      <c r="C23523" t="s">
        <v>89</v>
      </c>
      <c r="D23523" t="s">
        <v>16151</v>
      </c>
      <c r="E23523" t="s">
        <v>2303</v>
      </c>
      <c r="F23523" t="s">
        <v>89</v>
      </c>
      <c r="G23523" t="s">
        <v>89</v>
      </c>
      <c r="H23523" t="s">
        <v>93</v>
      </c>
    </row>
    <row r="23524" spans="1:8" x14ac:dyDescent="0.25">
      <c r="A23524" t="s">
        <v>622</v>
      </c>
      <c r="B23524" t="s">
        <v>16152</v>
      </c>
      <c r="C23524" t="s">
        <v>89</v>
      </c>
      <c r="D23524" t="s">
        <v>16153</v>
      </c>
      <c r="E23524" t="s">
        <v>1119</v>
      </c>
      <c r="F23524" t="s">
        <v>89</v>
      </c>
      <c r="G23524" t="s">
        <v>89</v>
      </c>
      <c r="H23524" t="s">
        <v>93</v>
      </c>
    </row>
    <row r="23525" spans="1:8" x14ac:dyDescent="0.25">
      <c r="A23525" t="s">
        <v>622</v>
      </c>
      <c r="B23525" t="s">
        <v>16154</v>
      </c>
      <c r="C23525" t="s">
        <v>89</v>
      </c>
      <c r="D23525" t="s">
        <v>16155</v>
      </c>
      <c r="E23525" t="s">
        <v>2272</v>
      </c>
      <c r="F23525" t="s">
        <v>89</v>
      </c>
      <c r="G23525" t="s">
        <v>89</v>
      </c>
      <c r="H23525" t="s">
        <v>93</v>
      </c>
    </row>
    <row r="23526" spans="1:8" x14ac:dyDescent="0.25">
      <c r="A23526" t="s">
        <v>622</v>
      </c>
      <c r="B23526" t="s">
        <v>7519</v>
      </c>
      <c r="C23526" t="s">
        <v>89</v>
      </c>
      <c r="D23526" t="s">
        <v>16156</v>
      </c>
      <c r="E23526" t="s">
        <v>16157</v>
      </c>
      <c r="F23526" t="s">
        <v>89</v>
      </c>
      <c r="G23526" t="s">
        <v>89</v>
      </c>
      <c r="H23526" t="s">
        <v>93</v>
      </c>
    </row>
    <row r="23527" spans="1:8" x14ac:dyDescent="0.25">
      <c r="A23527" t="s">
        <v>622</v>
      </c>
      <c r="B23527" t="s">
        <v>16158</v>
      </c>
      <c r="C23527" t="s">
        <v>89</v>
      </c>
      <c r="D23527" t="s">
        <v>16159</v>
      </c>
      <c r="E23527" t="s">
        <v>2668</v>
      </c>
      <c r="F23527" t="s">
        <v>89</v>
      </c>
      <c r="G23527" t="s">
        <v>89</v>
      </c>
      <c r="H23527" t="s">
        <v>93</v>
      </c>
    </row>
    <row r="23528" spans="1:8" x14ac:dyDescent="0.25">
      <c r="A23528" t="s">
        <v>622</v>
      </c>
      <c r="B23528" t="s">
        <v>16162</v>
      </c>
      <c r="C23528" t="s">
        <v>89</v>
      </c>
      <c r="D23528" t="s">
        <v>16163</v>
      </c>
      <c r="E23528" t="s">
        <v>2665</v>
      </c>
      <c r="F23528" t="s">
        <v>89</v>
      </c>
      <c r="G23528" t="s">
        <v>89</v>
      </c>
      <c r="H23528" t="s">
        <v>93</v>
      </c>
    </row>
    <row r="23529" spans="1:8" x14ac:dyDescent="0.25">
      <c r="A23529" t="s">
        <v>622</v>
      </c>
      <c r="B23529" t="s">
        <v>16164</v>
      </c>
      <c r="C23529" t="s">
        <v>89</v>
      </c>
      <c r="D23529" t="s">
        <v>16165</v>
      </c>
      <c r="E23529" t="s">
        <v>2665</v>
      </c>
      <c r="F23529" t="s">
        <v>89</v>
      </c>
      <c r="G23529" t="s">
        <v>89</v>
      </c>
      <c r="H23529" t="s">
        <v>93</v>
      </c>
    </row>
    <row r="23530" spans="1:8" x14ac:dyDescent="0.25">
      <c r="A23530" t="s">
        <v>622</v>
      </c>
      <c r="B23530" t="s">
        <v>16277</v>
      </c>
      <c r="C23530" t="s">
        <v>89</v>
      </c>
      <c r="D23530" t="s">
        <v>16278</v>
      </c>
      <c r="E23530" t="s">
        <v>1097</v>
      </c>
      <c r="F23530" t="s">
        <v>89</v>
      </c>
      <c r="G23530" t="s">
        <v>89</v>
      </c>
      <c r="H23530" t="s">
        <v>93</v>
      </c>
    </row>
    <row r="23531" spans="1:8" x14ac:dyDescent="0.25">
      <c r="A23531" t="s">
        <v>622</v>
      </c>
      <c r="B23531" t="s">
        <v>16170</v>
      </c>
      <c r="C23531" t="s">
        <v>89</v>
      </c>
      <c r="D23531" t="s">
        <v>16171</v>
      </c>
      <c r="E23531" t="s">
        <v>5559</v>
      </c>
      <c r="F23531" t="s">
        <v>89</v>
      </c>
      <c r="G23531" t="s">
        <v>89</v>
      </c>
      <c r="H23531" t="s">
        <v>93</v>
      </c>
    </row>
    <row r="23532" spans="1:8" x14ac:dyDescent="0.25">
      <c r="A23532" t="s">
        <v>622</v>
      </c>
      <c r="B23532" t="s">
        <v>16172</v>
      </c>
      <c r="C23532" t="s">
        <v>89</v>
      </c>
      <c r="D23532" t="s">
        <v>16173</v>
      </c>
      <c r="E23532" t="s">
        <v>3578</v>
      </c>
      <c r="F23532" t="s">
        <v>89</v>
      </c>
      <c r="G23532" t="s">
        <v>89</v>
      </c>
      <c r="H23532" t="s">
        <v>93</v>
      </c>
    </row>
    <row r="23533" spans="1:8" x14ac:dyDescent="0.25">
      <c r="A23533" t="s">
        <v>622</v>
      </c>
      <c r="B23533" t="s">
        <v>16174</v>
      </c>
      <c r="C23533" t="s">
        <v>89</v>
      </c>
      <c r="D23533" t="s">
        <v>16175</v>
      </c>
      <c r="E23533" t="s">
        <v>5559</v>
      </c>
      <c r="F23533" t="s">
        <v>89</v>
      </c>
      <c r="G23533" t="s">
        <v>89</v>
      </c>
      <c r="H23533" t="s">
        <v>93</v>
      </c>
    </row>
    <row r="23534" spans="1:8" x14ac:dyDescent="0.25">
      <c r="A23534" t="s">
        <v>622</v>
      </c>
      <c r="B23534" t="s">
        <v>10544</v>
      </c>
      <c r="C23534" t="s">
        <v>89</v>
      </c>
      <c r="D23534" t="s">
        <v>16176</v>
      </c>
      <c r="E23534" t="s">
        <v>1142</v>
      </c>
      <c r="F23534" t="s">
        <v>89</v>
      </c>
      <c r="G23534" t="s">
        <v>89</v>
      </c>
      <c r="H23534" t="s">
        <v>93</v>
      </c>
    </row>
    <row r="23535" spans="1:8" x14ac:dyDescent="0.25">
      <c r="A23535" t="s">
        <v>622</v>
      </c>
      <c r="B23535" t="s">
        <v>16177</v>
      </c>
      <c r="C23535" t="s">
        <v>89</v>
      </c>
      <c r="D23535" t="s">
        <v>16178</v>
      </c>
      <c r="E23535" t="s">
        <v>1153</v>
      </c>
      <c r="F23535" t="s">
        <v>89</v>
      </c>
      <c r="G23535" t="s">
        <v>89</v>
      </c>
      <c r="H23535" t="s">
        <v>93</v>
      </c>
    </row>
    <row r="23536" spans="1:8" x14ac:dyDescent="0.25">
      <c r="A23536" t="s">
        <v>622</v>
      </c>
      <c r="B23536" t="s">
        <v>16179</v>
      </c>
      <c r="C23536" t="s">
        <v>89</v>
      </c>
      <c r="D23536" t="s">
        <v>16180</v>
      </c>
      <c r="E23536" t="s">
        <v>2303</v>
      </c>
      <c r="F23536" t="s">
        <v>89</v>
      </c>
      <c r="G23536" t="s">
        <v>89</v>
      </c>
      <c r="H23536" t="s">
        <v>93</v>
      </c>
    </row>
    <row r="23537" spans="1:8" x14ac:dyDescent="0.25">
      <c r="A23537" t="s">
        <v>622</v>
      </c>
      <c r="B23537" t="s">
        <v>16181</v>
      </c>
      <c r="C23537" t="s">
        <v>89</v>
      </c>
      <c r="D23537" t="s">
        <v>16182</v>
      </c>
      <c r="E23537" t="s">
        <v>1097</v>
      </c>
      <c r="F23537" t="s">
        <v>89</v>
      </c>
      <c r="G23537" t="s">
        <v>89</v>
      </c>
      <c r="H23537" t="s">
        <v>93</v>
      </c>
    </row>
    <row r="23538" spans="1:8" x14ac:dyDescent="0.25">
      <c r="A23538" t="s">
        <v>622</v>
      </c>
      <c r="B23538" t="s">
        <v>9386</v>
      </c>
      <c r="C23538" t="s">
        <v>89</v>
      </c>
      <c r="D23538" t="s">
        <v>16183</v>
      </c>
      <c r="E23538" t="s">
        <v>1097</v>
      </c>
      <c r="F23538" t="s">
        <v>89</v>
      </c>
      <c r="G23538" t="s">
        <v>89</v>
      </c>
      <c r="H23538" t="s">
        <v>93</v>
      </c>
    </row>
    <row r="23539" spans="1:8" x14ac:dyDescent="0.25">
      <c r="A23539" t="s">
        <v>622</v>
      </c>
      <c r="B23539" t="s">
        <v>3503</v>
      </c>
      <c r="C23539" t="s">
        <v>89</v>
      </c>
      <c r="D23539" t="s">
        <v>16184</v>
      </c>
      <c r="E23539" t="s">
        <v>1097</v>
      </c>
      <c r="F23539" t="s">
        <v>89</v>
      </c>
      <c r="G23539" t="s">
        <v>89</v>
      </c>
      <c r="H23539" t="s">
        <v>93</v>
      </c>
    </row>
    <row r="23540" spans="1:8" x14ac:dyDescent="0.25">
      <c r="A23540" t="s">
        <v>622</v>
      </c>
      <c r="B23540" t="s">
        <v>16185</v>
      </c>
      <c r="C23540" t="s">
        <v>89</v>
      </c>
      <c r="D23540" t="s">
        <v>16186</v>
      </c>
      <c r="E23540" t="s">
        <v>1097</v>
      </c>
      <c r="F23540" t="s">
        <v>89</v>
      </c>
      <c r="G23540" t="s">
        <v>89</v>
      </c>
      <c r="H23540" t="s">
        <v>93</v>
      </c>
    </row>
    <row r="23541" spans="1:8" x14ac:dyDescent="0.25">
      <c r="A23541" t="s">
        <v>622</v>
      </c>
      <c r="B23541" t="s">
        <v>16187</v>
      </c>
      <c r="C23541" t="s">
        <v>89</v>
      </c>
      <c r="D23541" t="s">
        <v>16188</v>
      </c>
      <c r="E23541" t="s">
        <v>1235</v>
      </c>
      <c r="F23541" t="s">
        <v>89</v>
      </c>
      <c r="G23541" t="s">
        <v>89</v>
      </c>
      <c r="H23541" t="s">
        <v>93</v>
      </c>
    </row>
    <row r="23542" spans="1:8" x14ac:dyDescent="0.25">
      <c r="A23542" t="s">
        <v>622</v>
      </c>
      <c r="B23542" t="s">
        <v>16189</v>
      </c>
      <c r="C23542" t="s">
        <v>89</v>
      </c>
      <c r="D23542" t="s">
        <v>16190</v>
      </c>
      <c r="E23542" t="s">
        <v>1427</v>
      </c>
      <c r="F23542" t="s">
        <v>89</v>
      </c>
      <c r="G23542" t="s">
        <v>89</v>
      </c>
      <c r="H23542" t="s">
        <v>93</v>
      </c>
    </row>
    <row r="23543" spans="1:8" x14ac:dyDescent="0.25">
      <c r="A23543" t="s">
        <v>622</v>
      </c>
      <c r="B23543" t="s">
        <v>16191</v>
      </c>
      <c r="C23543" t="s">
        <v>89</v>
      </c>
      <c r="D23543" t="s">
        <v>16192</v>
      </c>
      <c r="E23543" t="s">
        <v>1235</v>
      </c>
      <c r="F23543" t="s">
        <v>89</v>
      </c>
      <c r="G23543" t="s">
        <v>89</v>
      </c>
      <c r="H23543" t="s">
        <v>93</v>
      </c>
    </row>
    <row r="23544" spans="1:8" x14ac:dyDescent="0.25">
      <c r="A23544" t="s">
        <v>622</v>
      </c>
      <c r="B23544" t="s">
        <v>16295</v>
      </c>
      <c r="C23544" t="s">
        <v>89</v>
      </c>
      <c r="D23544" t="s">
        <v>16296</v>
      </c>
      <c r="E23544" t="s">
        <v>2884</v>
      </c>
      <c r="F23544" t="s">
        <v>89</v>
      </c>
      <c r="G23544" t="s">
        <v>89</v>
      </c>
      <c r="H23544" t="s">
        <v>93</v>
      </c>
    </row>
    <row r="23545" spans="1:8" x14ac:dyDescent="0.25">
      <c r="A23545" t="s">
        <v>622</v>
      </c>
      <c r="B23545" t="s">
        <v>16195</v>
      </c>
      <c r="C23545" t="s">
        <v>89</v>
      </c>
      <c r="D23545" t="s">
        <v>16196</v>
      </c>
      <c r="E23545" t="s">
        <v>1427</v>
      </c>
      <c r="F23545" t="s">
        <v>89</v>
      </c>
      <c r="G23545" t="s">
        <v>89</v>
      </c>
      <c r="H23545" t="s">
        <v>93</v>
      </c>
    </row>
    <row r="23546" spans="1:8" x14ac:dyDescent="0.25">
      <c r="A23546" t="s">
        <v>622</v>
      </c>
      <c r="B23546" t="s">
        <v>16197</v>
      </c>
      <c r="C23546" t="s">
        <v>89</v>
      </c>
      <c r="D23546" t="s">
        <v>16198</v>
      </c>
      <c r="E23546" t="s">
        <v>1427</v>
      </c>
      <c r="F23546" t="s">
        <v>89</v>
      </c>
      <c r="G23546" t="s">
        <v>89</v>
      </c>
      <c r="H23546" t="s">
        <v>93</v>
      </c>
    </row>
    <row r="23547" spans="1:8" x14ac:dyDescent="0.25">
      <c r="A23547" t="s">
        <v>622</v>
      </c>
      <c r="B23547" t="s">
        <v>16199</v>
      </c>
      <c r="C23547" t="s">
        <v>89</v>
      </c>
      <c r="D23547" t="s">
        <v>16200</v>
      </c>
      <c r="E23547" t="s">
        <v>1233</v>
      </c>
      <c r="F23547" t="s">
        <v>89</v>
      </c>
      <c r="G23547" t="s">
        <v>89</v>
      </c>
      <c r="H23547" t="s">
        <v>93</v>
      </c>
    </row>
    <row r="23548" spans="1:8" x14ac:dyDescent="0.25">
      <c r="A23548" t="s">
        <v>622</v>
      </c>
      <c r="B23548" t="s">
        <v>16297</v>
      </c>
      <c r="C23548" t="s">
        <v>89</v>
      </c>
      <c r="D23548" t="s">
        <v>89</v>
      </c>
      <c r="E23548" t="s">
        <v>5559</v>
      </c>
      <c r="F23548" t="s">
        <v>89</v>
      </c>
      <c r="G23548" t="s">
        <v>89</v>
      </c>
      <c r="H23548" t="s">
        <v>93</v>
      </c>
    </row>
    <row r="23549" spans="1:8" x14ac:dyDescent="0.25">
      <c r="A23549" t="s">
        <v>622</v>
      </c>
      <c r="B23549" t="s">
        <v>16298</v>
      </c>
      <c r="C23549" t="s">
        <v>89</v>
      </c>
      <c r="D23549" t="s">
        <v>16299</v>
      </c>
      <c r="E23549" t="s">
        <v>5559</v>
      </c>
      <c r="F23549" t="s">
        <v>89</v>
      </c>
      <c r="G23549" t="s">
        <v>89</v>
      </c>
      <c r="H23549" t="s">
        <v>93</v>
      </c>
    </row>
    <row r="23550" spans="1:8" x14ac:dyDescent="0.25">
      <c r="A23550" t="s">
        <v>622</v>
      </c>
      <c r="B23550" t="s">
        <v>16300</v>
      </c>
      <c r="C23550" t="s">
        <v>89</v>
      </c>
      <c r="D23550" t="s">
        <v>89</v>
      </c>
      <c r="E23550" t="s">
        <v>5559</v>
      </c>
      <c r="F23550" t="s">
        <v>89</v>
      </c>
      <c r="G23550" t="s">
        <v>89</v>
      </c>
      <c r="H23550" t="s">
        <v>93</v>
      </c>
    </row>
    <row r="23551" spans="1:8" x14ac:dyDescent="0.25">
      <c r="A23551" t="s">
        <v>622</v>
      </c>
      <c r="B23551" t="s">
        <v>16201</v>
      </c>
      <c r="C23551" t="s">
        <v>89</v>
      </c>
      <c r="D23551" t="s">
        <v>16202</v>
      </c>
      <c r="E23551" t="s">
        <v>2665</v>
      </c>
      <c r="F23551" t="s">
        <v>89</v>
      </c>
      <c r="G23551" t="s">
        <v>89</v>
      </c>
      <c r="H23551" t="s">
        <v>93</v>
      </c>
    </row>
    <row r="23552" spans="1:8" x14ac:dyDescent="0.25">
      <c r="A23552" t="s">
        <v>622</v>
      </c>
      <c r="B23552" t="s">
        <v>16203</v>
      </c>
      <c r="C23552" t="s">
        <v>89</v>
      </c>
      <c r="D23552" t="s">
        <v>89</v>
      </c>
      <c r="E23552" t="s">
        <v>1346</v>
      </c>
      <c r="F23552" t="s">
        <v>89</v>
      </c>
      <c r="G23552" t="s">
        <v>89</v>
      </c>
      <c r="H23552" t="s">
        <v>93</v>
      </c>
    </row>
    <row r="23553" spans="1:8" x14ac:dyDescent="0.25">
      <c r="A23553" t="s">
        <v>622</v>
      </c>
      <c r="B23553" t="s">
        <v>16204</v>
      </c>
      <c r="C23553" t="s">
        <v>89</v>
      </c>
      <c r="D23553" t="s">
        <v>89</v>
      </c>
      <c r="E23553" t="s">
        <v>1235</v>
      </c>
      <c r="F23553" t="s">
        <v>89</v>
      </c>
      <c r="G23553" t="s">
        <v>89</v>
      </c>
      <c r="H23553" t="s">
        <v>93</v>
      </c>
    </row>
    <row r="23554" spans="1:8" x14ac:dyDescent="0.25">
      <c r="A23554" t="s">
        <v>622</v>
      </c>
      <c r="B23554" t="s">
        <v>16205</v>
      </c>
      <c r="C23554" t="s">
        <v>89</v>
      </c>
      <c r="D23554" t="s">
        <v>89</v>
      </c>
      <c r="E23554" t="s">
        <v>1235</v>
      </c>
      <c r="F23554" t="s">
        <v>89</v>
      </c>
      <c r="G23554" t="s">
        <v>89</v>
      </c>
      <c r="H23554" t="s">
        <v>93</v>
      </c>
    </row>
    <row r="23555" spans="1:8" x14ac:dyDescent="0.25">
      <c r="A23555" t="s">
        <v>622</v>
      </c>
      <c r="B23555" t="s">
        <v>16206</v>
      </c>
      <c r="C23555" t="s">
        <v>89</v>
      </c>
      <c r="D23555" t="s">
        <v>16207</v>
      </c>
      <c r="E23555" t="s">
        <v>1367</v>
      </c>
      <c r="F23555" t="s">
        <v>89</v>
      </c>
      <c r="G23555" t="s">
        <v>89</v>
      </c>
      <c r="H23555" t="s">
        <v>93</v>
      </c>
    </row>
    <row r="23556" spans="1:8" x14ac:dyDescent="0.25">
      <c r="A23556" t="s">
        <v>622</v>
      </c>
      <c r="B23556" t="s">
        <v>16208</v>
      </c>
      <c r="C23556" t="s">
        <v>89</v>
      </c>
      <c r="D23556" t="s">
        <v>89</v>
      </c>
      <c r="E23556" t="s">
        <v>1235</v>
      </c>
      <c r="F23556" t="s">
        <v>89</v>
      </c>
      <c r="G23556" t="s">
        <v>89</v>
      </c>
      <c r="H23556" t="s">
        <v>93</v>
      </c>
    </row>
    <row r="23557" spans="1:8" x14ac:dyDescent="0.25">
      <c r="A23557" t="s">
        <v>622</v>
      </c>
      <c r="B23557" t="s">
        <v>16209</v>
      </c>
      <c r="C23557" t="s">
        <v>89</v>
      </c>
      <c r="D23557" t="s">
        <v>16210</v>
      </c>
      <c r="E23557" t="s">
        <v>1335</v>
      </c>
      <c r="F23557" t="s">
        <v>89</v>
      </c>
      <c r="G23557" t="s">
        <v>89</v>
      </c>
      <c r="H23557" t="s">
        <v>93</v>
      </c>
    </row>
    <row r="23558" spans="1:8" x14ac:dyDescent="0.25">
      <c r="A23558" t="s">
        <v>622</v>
      </c>
      <c r="B23558" t="s">
        <v>16211</v>
      </c>
      <c r="C23558" t="s">
        <v>89</v>
      </c>
      <c r="D23558" t="s">
        <v>89</v>
      </c>
      <c r="E23558" t="s">
        <v>9114</v>
      </c>
      <c r="F23558" t="s">
        <v>89</v>
      </c>
      <c r="G23558" t="s">
        <v>89</v>
      </c>
      <c r="H23558" t="s">
        <v>93</v>
      </c>
    </row>
    <row r="23559" spans="1:8" x14ac:dyDescent="0.25">
      <c r="A23559" t="s">
        <v>622</v>
      </c>
      <c r="B23559" t="s">
        <v>16303</v>
      </c>
      <c r="C23559" t="s">
        <v>89</v>
      </c>
      <c r="D23559" t="s">
        <v>89</v>
      </c>
      <c r="E23559" t="s">
        <v>16304</v>
      </c>
      <c r="F23559" t="s">
        <v>89</v>
      </c>
      <c r="G23559" t="s">
        <v>89</v>
      </c>
      <c r="H23559" t="s">
        <v>93</v>
      </c>
    </row>
    <row r="23560" spans="1:8" x14ac:dyDescent="0.25">
      <c r="A23560" t="s">
        <v>622</v>
      </c>
      <c r="B23560" t="s">
        <v>16212</v>
      </c>
      <c r="C23560" t="s">
        <v>89</v>
      </c>
      <c r="D23560" t="s">
        <v>89</v>
      </c>
      <c r="E23560" t="s">
        <v>1272</v>
      </c>
      <c r="F23560" t="s">
        <v>89</v>
      </c>
      <c r="G23560" t="s">
        <v>89</v>
      </c>
      <c r="H23560" t="s">
        <v>93</v>
      </c>
    </row>
    <row r="23561" spans="1:8" x14ac:dyDescent="0.25">
      <c r="A23561" t="s">
        <v>622</v>
      </c>
      <c r="B23561" t="s">
        <v>16213</v>
      </c>
      <c r="C23561" t="s">
        <v>89</v>
      </c>
      <c r="D23561" t="s">
        <v>89</v>
      </c>
      <c r="E23561" t="s">
        <v>16214</v>
      </c>
      <c r="F23561" t="s">
        <v>89</v>
      </c>
      <c r="G23561" t="s">
        <v>89</v>
      </c>
      <c r="H23561" t="s">
        <v>93</v>
      </c>
    </row>
    <row r="23562" spans="1:8" x14ac:dyDescent="0.25">
      <c r="A23562" t="s">
        <v>622</v>
      </c>
      <c r="B23562" t="s">
        <v>16218</v>
      </c>
      <c r="C23562" t="s">
        <v>89</v>
      </c>
      <c r="D23562" t="s">
        <v>89</v>
      </c>
      <c r="E23562" t="s">
        <v>16214</v>
      </c>
      <c r="F23562" t="s">
        <v>89</v>
      </c>
      <c r="G23562" t="s">
        <v>89</v>
      </c>
      <c r="H23562" t="s">
        <v>93</v>
      </c>
    </row>
    <row r="23563" spans="1:8" x14ac:dyDescent="0.25">
      <c r="A23563" t="s">
        <v>622</v>
      </c>
      <c r="B23563" t="s">
        <v>16219</v>
      </c>
      <c r="C23563" t="s">
        <v>89</v>
      </c>
      <c r="D23563" t="s">
        <v>89</v>
      </c>
      <c r="E23563" t="s">
        <v>16214</v>
      </c>
      <c r="F23563" t="s">
        <v>89</v>
      </c>
      <c r="G23563" t="s">
        <v>89</v>
      </c>
      <c r="H23563" t="s">
        <v>93</v>
      </c>
    </row>
    <row r="23564" spans="1:8" x14ac:dyDescent="0.25">
      <c r="A23564" t="s">
        <v>622</v>
      </c>
      <c r="B23564" t="s">
        <v>16220</v>
      </c>
      <c r="C23564" t="s">
        <v>89</v>
      </c>
      <c r="D23564" t="s">
        <v>89</v>
      </c>
      <c r="E23564" t="s">
        <v>1272</v>
      </c>
      <c r="F23564" t="s">
        <v>89</v>
      </c>
      <c r="G23564" t="s">
        <v>89</v>
      </c>
      <c r="H23564" t="s">
        <v>93</v>
      </c>
    </row>
    <row r="23565" spans="1:8" x14ac:dyDescent="0.25">
      <c r="A23565" t="s">
        <v>622</v>
      </c>
      <c r="B23565" t="s">
        <v>16221</v>
      </c>
      <c r="C23565" t="s">
        <v>89</v>
      </c>
      <c r="D23565" t="s">
        <v>89</v>
      </c>
      <c r="E23565" t="s">
        <v>1272</v>
      </c>
      <c r="F23565" t="s">
        <v>89</v>
      </c>
      <c r="G23565" t="s">
        <v>89</v>
      </c>
      <c r="H23565" t="s">
        <v>93</v>
      </c>
    </row>
    <row r="23566" spans="1:8" x14ac:dyDescent="0.25">
      <c r="A23566" t="s">
        <v>622</v>
      </c>
      <c r="B23566" t="s">
        <v>16222</v>
      </c>
      <c r="C23566" t="s">
        <v>89</v>
      </c>
      <c r="D23566" t="s">
        <v>16223</v>
      </c>
      <c r="E23566" t="s">
        <v>14523</v>
      </c>
      <c r="F23566" t="s">
        <v>89</v>
      </c>
      <c r="G23566" t="s">
        <v>89</v>
      </c>
      <c r="H23566" t="s">
        <v>93</v>
      </c>
    </row>
    <row r="23567" spans="1:8" x14ac:dyDescent="0.25">
      <c r="A23567" t="s">
        <v>622</v>
      </c>
      <c r="B23567" t="s">
        <v>16231</v>
      </c>
      <c r="C23567" t="s">
        <v>89</v>
      </c>
      <c r="D23567" t="s">
        <v>16232</v>
      </c>
      <c r="E23567" t="s">
        <v>14511</v>
      </c>
      <c r="F23567" t="s">
        <v>89</v>
      </c>
      <c r="G23567" t="s">
        <v>89</v>
      </c>
      <c r="H23567" t="s">
        <v>93</v>
      </c>
    </row>
    <row r="23568" spans="1:8" x14ac:dyDescent="0.25">
      <c r="A23568" t="s">
        <v>622</v>
      </c>
      <c r="B23568" t="s">
        <v>16233</v>
      </c>
      <c r="C23568" t="s">
        <v>89</v>
      </c>
      <c r="D23568" t="s">
        <v>16234</v>
      </c>
      <c r="E23568" t="s">
        <v>14511</v>
      </c>
      <c r="F23568" t="s">
        <v>89</v>
      </c>
      <c r="G23568" t="s">
        <v>89</v>
      </c>
      <c r="H23568" t="s">
        <v>93</v>
      </c>
    </row>
    <row r="23569" spans="1:8" x14ac:dyDescent="0.25">
      <c r="A23569" t="s">
        <v>623</v>
      </c>
      <c r="B23569" t="s">
        <v>16235</v>
      </c>
      <c r="C23569" t="s">
        <v>89</v>
      </c>
      <c r="D23569" t="s">
        <v>16236</v>
      </c>
      <c r="E23569" t="s">
        <v>16237</v>
      </c>
      <c r="F23569" t="s">
        <v>89</v>
      </c>
      <c r="G23569" t="s">
        <v>89</v>
      </c>
      <c r="H23569" t="s">
        <v>93</v>
      </c>
    </row>
    <row r="23570" spans="1:8" x14ac:dyDescent="0.25">
      <c r="A23570" t="s">
        <v>623</v>
      </c>
      <c r="B23570" t="s">
        <v>16238</v>
      </c>
      <c r="C23570" t="s">
        <v>89</v>
      </c>
      <c r="D23570" t="s">
        <v>89</v>
      </c>
      <c r="E23570" t="s">
        <v>13731</v>
      </c>
      <c r="F23570" t="s">
        <v>89</v>
      </c>
      <c r="G23570" t="s">
        <v>89</v>
      </c>
      <c r="H23570" t="s">
        <v>93</v>
      </c>
    </row>
    <row r="23571" spans="1:8" x14ac:dyDescent="0.25">
      <c r="A23571" t="s">
        <v>623</v>
      </c>
      <c r="B23571" t="s">
        <v>16239</v>
      </c>
      <c r="C23571" t="s">
        <v>89</v>
      </c>
      <c r="D23571" t="s">
        <v>89</v>
      </c>
      <c r="E23571" t="s">
        <v>2440</v>
      </c>
      <c r="F23571" t="s">
        <v>89</v>
      </c>
      <c r="G23571" t="s">
        <v>89</v>
      </c>
      <c r="H23571" t="s">
        <v>93</v>
      </c>
    </row>
    <row r="23572" spans="1:8" x14ac:dyDescent="0.25">
      <c r="A23572" t="s">
        <v>623</v>
      </c>
      <c r="B23572" t="s">
        <v>16240</v>
      </c>
      <c r="C23572" t="s">
        <v>89</v>
      </c>
      <c r="D23572" t="s">
        <v>89</v>
      </c>
      <c r="E23572" t="s">
        <v>16241</v>
      </c>
      <c r="F23572" t="s">
        <v>89</v>
      </c>
      <c r="G23572" t="s">
        <v>89</v>
      </c>
      <c r="H23572" t="s">
        <v>93</v>
      </c>
    </row>
    <row r="23573" spans="1:8" x14ac:dyDescent="0.25">
      <c r="A23573" t="s">
        <v>623</v>
      </c>
      <c r="B23573" t="s">
        <v>16307</v>
      </c>
      <c r="C23573" t="s">
        <v>89</v>
      </c>
      <c r="D23573" t="s">
        <v>89</v>
      </c>
      <c r="E23573" t="s">
        <v>2524</v>
      </c>
      <c r="F23573" t="s">
        <v>89</v>
      </c>
      <c r="G23573" t="s">
        <v>89</v>
      </c>
      <c r="H23573" t="s">
        <v>93</v>
      </c>
    </row>
    <row r="23574" spans="1:8" x14ac:dyDescent="0.25">
      <c r="A23574" t="s">
        <v>623</v>
      </c>
      <c r="B23574" t="s">
        <v>16242</v>
      </c>
      <c r="C23574" t="s">
        <v>89</v>
      </c>
      <c r="D23574" t="s">
        <v>89</v>
      </c>
      <c r="E23574" t="s">
        <v>3424</v>
      </c>
      <c r="F23574" t="s">
        <v>89</v>
      </c>
      <c r="G23574" t="s">
        <v>89</v>
      </c>
      <c r="H23574" t="s">
        <v>93</v>
      </c>
    </row>
    <row r="23575" spans="1:8" x14ac:dyDescent="0.25">
      <c r="A23575" t="s">
        <v>623</v>
      </c>
      <c r="B23575" t="s">
        <v>16243</v>
      </c>
      <c r="C23575" t="s">
        <v>89</v>
      </c>
      <c r="D23575" t="s">
        <v>89</v>
      </c>
      <c r="E23575" t="s">
        <v>16244</v>
      </c>
      <c r="F23575" t="s">
        <v>89</v>
      </c>
      <c r="G23575" t="s">
        <v>89</v>
      </c>
      <c r="H23575" t="s">
        <v>93</v>
      </c>
    </row>
    <row r="23576" spans="1:8" x14ac:dyDescent="0.25">
      <c r="A23576" t="s">
        <v>623</v>
      </c>
      <c r="B23576" t="s">
        <v>16245</v>
      </c>
      <c r="C23576" t="s">
        <v>89</v>
      </c>
      <c r="D23576" t="s">
        <v>89</v>
      </c>
      <c r="E23576" t="s">
        <v>3424</v>
      </c>
      <c r="F23576" t="s">
        <v>89</v>
      </c>
      <c r="G23576" t="s">
        <v>89</v>
      </c>
      <c r="H23576" t="s">
        <v>93</v>
      </c>
    </row>
    <row r="23577" spans="1:8" x14ac:dyDescent="0.25">
      <c r="A23577" t="s">
        <v>623</v>
      </c>
      <c r="B23577" t="s">
        <v>16247</v>
      </c>
      <c r="C23577" t="s">
        <v>89</v>
      </c>
      <c r="D23577" t="s">
        <v>89</v>
      </c>
      <c r="E23577" t="s">
        <v>1258</v>
      </c>
      <c r="F23577" t="s">
        <v>89</v>
      </c>
      <c r="G23577" t="s">
        <v>89</v>
      </c>
      <c r="H23577" t="s">
        <v>93</v>
      </c>
    </row>
    <row r="23578" spans="1:8" x14ac:dyDescent="0.25">
      <c r="A23578" t="s">
        <v>623</v>
      </c>
      <c r="B23578" t="s">
        <v>16012</v>
      </c>
      <c r="C23578" t="s">
        <v>89</v>
      </c>
      <c r="D23578" t="s">
        <v>16013</v>
      </c>
      <c r="E23578" t="s">
        <v>14494</v>
      </c>
      <c r="F23578" t="s">
        <v>89</v>
      </c>
      <c r="G23578" t="s">
        <v>89</v>
      </c>
      <c r="H23578" t="s">
        <v>93</v>
      </c>
    </row>
    <row r="23579" spans="1:8" x14ac:dyDescent="0.25">
      <c r="A23579" t="s">
        <v>623</v>
      </c>
      <c r="B23579" t="s">
        <v>16014</v>
      </c>
      <c r="C23579" t="s">
        <v>89</v>
      </c>
      <c r="D23579" t="s">
        <v>16015</v>
      </c>
      <c r="E23579" t="s">
        <v>14523</v>
      </c>
      <c r="F23579" t="s">
        <v>89</v>
      </c>
      <c r="G23579" t="s">
        <v>89</v>
      </c>
      <c r="H23579" t="s">
        <v>93</v>
      </c>
    </row>
    <row r="23580" spans="1:8" x14ac:dyDescent="0.25">
      <c r="A23580" t="s">
        <v>623</v>
      </c>
      <c r="B23580" t="s">
        <v>16016</v>
      </c>
      <c r="C23580" t="s">
        <v>89</v>
      </c>
      <c r="D23580" t="s">
        <v>16017</v>
      </c>
      <c r="E23580" t="s">
        <v>14523</v>
      </c>
      <c r="F23580" t="s">
        <v>89</v>
      </c>
      <c r="G23580" t="s">
        <v>89</v>
      </c>
      <c r="H23580" t="s">
        <v>93</v>
      </c>
    </row>
    <row r="23581" spans="1:8" x14ac:dyDescent="0.25">
      <c r="A23581" t="s">
        <v>623</v>
      </c>
      <c r="B23581" t="s">
        <v>16018</v>
      </c>
      <c r="C23581" t="s">
        <v>89</v>
      </c>
      <c r="D23581" t="s">
        <v>16019</v>
      </c>
      <c r="E23581" t="s">
        <v>14523</v>
      </c>
      <c r="F23581" t="s">
        <v>89</v>
      </c>
      <c r="G23581" t="s">
        <v>89</v>
      </c>
      <c r="H23581" t="s">
        <v>93</v>
      </c>
    </row>
    <row r="23582" spans="1:8" x14ac:dyDescent="0.25">
      <c r="A23582" t="s">
        <v>623</v>
      </c>
      <c r="B23582" t="s">
        <v>16020</v>
      </c>
      <c r="C23582" t="s">
        <v>89</v>
      </c>
      <c r="D23582" t="s">
        <v>16021</v>
      </c>
      <c r="E23582" t="s">
        <v>14528</v>
      </c>
      <c r="F23582" t="s">
        <v>89</v>
      </c>
      <c r="G23582" t="s">
        <v>89</v>
      </c>
      <c r="H23582" t="s">
        <v>93</v>
      </c>
    </row>
    <row r="23583" spans="1:8" x14ac:dyDescent="0.25">
      <c r="A23583" t="s">
        <v>623</v>
      </c>
      <c r="B23583" t="s">
        <v>16022</v>
      </c>
      <c r="C23583" t="s">
        <v>89</v>
      </c>
      <c r="D23583" t="s">
        <v>16023</v>
      </c>
      <c r="E23583" t="s">
        <v>14523</v>
      </c>
      <c r="F23583" t="s">
        <v>89</v>
      </c>
      <c r="G23583" t="s">
        <v>89</v>
      </c>
      <c r="H23583" t="s">
        <v>93</v>
      </c>
    </row>
    <row r="23584" spans="1:8" x14ac:dyDescent="0.25">
      <c r="A23584" t="s">
        <v>623</v>
      </c>
      <c r="B23584" t="s">
        <v>16024</v>
      </c>
      <c r="C23584" t="s">
        <v>89</v>
      </c>
      <c r="D23584" t="s">
        <v>16025</v>
      </c>
      <c r="E23584" t="s">
        <v>14528</v>
      </c>
      <c r="F23584" t="s">
        <v>89</v>
      </c>
      <c r="G23584" t="s">
        <v>89</v>
      </c>
      <c r="H23584" t="s">
        <v>93</v>
      </c>
    </row>
    <row r="23585" spans="1:8" x14ac:dyDescent="0.25">
      <c r="A23585" t="s">
        <v>623</v>
      </c>
      <c r="B23585" t="s">
        <v>16026</v>
      </c>
      <c r="C23585" t="s">
        <v>89</v>
      </c>
      <c r="D23585" t="s">
        <v>16027</v>
      </c>
      <c r="E23585" t="s">
        <v>14528</v>
      </c>
      <c r="F23585" t="s">
        <v>89</v>
      </c>
      <c r="G23585" t="s">
        <v>89</v>
      </c>
      <c r="H23585" t="s">
        <v>93</v>
      </c>
    </row>
    <row r="23586" spans="1:8" x14ac:dyDescent="0.25">
      <c r="A23586" t="s">
        <v>623</v>
      </c>
      <c r="B23586" t="s">
        <v>16028</v>
      </c>
      <c r="C23586" t="s">
        <v>89</v>
      </c>
      <c r="D23586" t="s">
        <v>16029</v>
      </c>
      <c r="E23586" t="s">
        <v>14528</v>
      </c>
      <c r="F23586" t="s">
        <v>89</v>
      </c>
      <c r="G23586" t="s">
        <v>89</v>
      </c>
      <c r="H23586" t="s">
        <v>93</v>
      </c>
    </row>
    <row r="23587" spans="1:8" x14ac:dyDescent="0.25">
      <c r="A23587" t="s">
        <v>623</v>
      </c>
      <c r="B23587" t="s">
        <v>16030</v>
      </c>
      <c r="C23587" t="s">
        <v>89</v>
      </c>
      <c r="D23587" t="s">
        <v>16031</v>
      </c>
      <c r="E23587" t="s">
        <v>14528</v>
      </c>
      <c r="F23587" t="s">
        <v>89</v>
      </c>
      <c r="G23587" t="s">
        <v>89</v>
      </c>
      <c r="H23587" t="s">
        <v>93</v>
      </c>
    </row>
    <row r="23588" spans="1:8" x14ac:dyDescent="0.25">
      <c r="A23588" t="s">
        <v>623</v>
      </c>
      <c r="B23588" t="s">
        <v>16032</v>
      </c>
      <c r="C23588" t="s">
        <v>89</v>
      </c>
      <c r="D23588" t="s">
        <v>16033</v>
      </c>
      <c r="E23588" t="s">
        <v>14523</v>
      </c>
      <c r="F23588" t="s">
        <v>89</v>
      </c>
      <c r="G23588" t="s">
        <v>89</v>
      </c>
      <c r="H23588" t="s">
        <v>93</v>
      </c>
    </row>
    <row r="23589" spans="1:8" x14ac:dyDescent="0.25">
      <c r="A23589" t="s">
        <v>623</v>
      </c>
      <c r="B23589" t="s">
        <v>16034</v>
      </c>
      <c r="C23589" t="s">
        <v>89</v>
      </c>
      <c r="D23589" t="s">
        <v>16035</v>
      </c>
      <c r="E23589" t="s">
        <v>14523</v>
      </c>
      <c r="F23589" t="s">
        <v>89</v>
      </c>
      <c r="G23589" t="s">
        <v>89</v>
      </c>
      <c r="H23589" t="s">
        <v>93</v>
      </c>
    </row>
    <row r="23590" spans="1:8" x14ac:dyDescent="0.25">
      <c r="A23590" t="s">
        <v>623</v>
      </c>
      <c r="B23590" t="s">
        <v>16036</v>
      </c>
      <c r="C23590" t="s">
        <v>89</v>
      </c>
      <c r="D23590" t="s">
        <v>16037</v>
      </c>
      <c r="E23590" t="s">
        <v>8402</v>
      </c>
      <c r="F23590" t="s">
        <v>89</v>
      </c>
      <c r="G23590" t="s">
        <v>89</v>
      </c>
      <c r="H23590" t="s">
        <v>93</v>
      </c>
    </row>
    <row r="23591" spans="1:8" x14ac:dyDescent="0.25">
      <c r="A23591" t="s">
        <v>623</v>
      </c>
      <c r="B23591" t="s">
        <v>16040</v>
      </c>
      <c r="C23591" t="s">
        <v>89</v>
      </c>
      <c r="D23591" t="s">
        <v>16041</v>
      </c>
      <c r="E23591" t="s">
        <v>8402</v>
      </c>
      <c r="F23591" t="s">
        <v>89</v>
      </c>
      <c r="G23591" t="s">
        <v>89</v>
      </c>
      <c r="H23591" t="s">
        <v>93</v>
      </c>
    </row>
    <row r="23592" spans="1:8" x14ac:dyDescent="0.25">
      <c r="A23592" t="s">
        <v>623</v>
      </c>
      <c r="B23592" t="s">
        <v>16042</v>
      </c>
      <c r="C23592" t="s">
        <v>89</v>
      </c>
      <c r="D23592" t="s">
        <v>16043</v>
      </c>
      <c r="E23592" t="s">
        <v>8402</v>
      </c>
      <c r="F23592" t="s">
        <v>89</v>
      </c>
      <c r="G23592" t="s">
        <v>89</v>
      </c>
      <c r="H23592" t="s">
        <v>93</v>
      </c>
    </row>
    <row r="23593" spans="1:8" x14ac:dyDescent="0.25">
      <c r="A23593" t="s">
        <v>623</v>
      </c>
      <c r="B23593" t="s">
        <v>16308</v>
      </c>
      <c r="C23593" t="s">
        <v>89</v>
      </c>
      <c r="D23593" t="s">
        <v>16309</v>
      </c>
      <c r="E23593" t="s">
        <v>8402</v>
      </c>
      <c r="F23593" t="s">
        <v>89</v>
      </c>
      <c r="G23593" t="s">
        <v>89</v>
      </c>
      <c r="H23593" t="s">
        <v>93</v>
      </c>
    </row>
    <row r="23594" spans="1:8" x14ac:dyDescent="0.25">
      <c r="A23594" t="s">
        <v>623</v>
      </c>
      <c r="B23594" t="s">
        <v>15442</v>
      </c>
      <c r="C23594" t="s">
        <v>89</v>
      </c>
      <c r="D23594" t="s">
        <v>16045</v>
      </c>
      <c r="E23594" t="s">
        <v>1770</v>
      </c>
      <c r="F23594" t="s">
        <v>89</v>
      </c>
      <c r="G23594" t="s">
        <v>89</v>
      </c>
      <c r="H23594" t="s">
        <v>93</v>
      </c>
    </row>
    <row r="23595" spans="1:8" x14ac:dyDescent="0.25">
      <c r="A23595" t="s">
        <v>623</v>
      </c>
      <c r="B23595" t="s">
        <v>16046</v>
      </c>
      <c r="C23595" t="s">
        <v>89</v>
      </c>
      <c r="D23595" t="s">
        <v>16047</v>
      </c>
      <c r="E23595" t="s">
        <v>1770</v>
      </c>
      <c r="F23595" t="s">
        <v>89</v>
      </c>
      <c r="G23595" t="s">
        <v>89</v>
      </c>
      <c r="H23595" t="s">
        <v>93</v>
      </c>
    </row>
    <row r="23596" spans="1:8" x14ac:dyDescent="0.25">
      <c r="A23596" t="s">
        <v>623</v>
      </c>
      <c r="B23596" t="s">
        <v>16048</v>
      </c>
      <c r="C23596" t="s">
        <v>89</v>
      </c>
      <c r="D23596" t="s">
        <v>16049</v>
      </c>
      <c r="E23596" t="s">
        <v>1770</v>
      </c>
      <c r="F23596" t="s">
        <v>89</v>
      </c>
      <c r="G23596" t="s">
        <v>89</v>
      </c>
      <c r="H23596" t="s">
        <v>93</v>
      </c>
    </row>
    <row r="23597" spans="1:8" x14ac:dyDescent="0.25">
      <c r="A23597" t="s">
        <v>623</v>
      </c>
      <c r="B23597" t="s">
        <v>16050</v>
      </c>
      <c r="C23597" t="s">
        <v>89</v>
      </c>
      <c r="D23597" t="s">
        <v>16051</v>
      </c>
      <c r="E23597" t="s">
        <v>1770</v>
      </c>
      <c r="F23597" t="s">
        <v>89</v>
      </c>
      <c r="G23597" t="s">
        <v>89</v>
      </c>
      <c r="H23597" t="s">
        <v>93</v>
      </c>
    </row>
    <row r="23598" spans="1:8" x14ac:dyDescent="0.25">
      <c r="A23598" t="s">
        <v>623</v>
      </c>
      <c r="B23598" t="s">
        <v>16052</v>
      </c>
      <c r="C23598" t="s">
        <v>89</v>
      </c>
      <c r="D23598" t="s">
        <v>16053</v>
      </c>
      <c r="E23598" t="s">
        <v>1770</v>
      </c>
      <c r="F23598" t="s">
        <v>89</v>
      </c>
      <c r="G23598" t="s">
        <v>89</v>
      </c>
      <c r="H23598" t="s">
        <v>93</v>
      </c>
    </row>
    <row r="23599" spans="1:8" x14ac:dyDescent="0.25">
      <c r="A23599" t="s">
        <v>623</v>
      </c>
      <c r="B23599" t="s">
        <v>16054</v>
      </c>
      <c r="C23599" t="s">
        <v>89</v>
      </c>
      <c r="D23599" t="s">
        <v>16055</v>
      </c>
      <c r="E23599" t="s">
        <v>1770</v>
      </c>
      <c r="F23599" t="s">
        <v>89</v>
      </c>
      <c r="G23599" t="s">
        <v>89</v>
      </c>
      <c r="H23599" t="s">
        <v>93</v>
      </c>
    </row>
    <row r="23600" spans="1:8" x14ac:dyDescent="0.25">
      <c r="A23600" t="s">
        <v>623</v>
      </c>
      <c r="B23600" t="s">
        <v>16056</v>
      </c>
      <c r="C23600" t="s">
        <v>89</v>
      </c>
      <c r="D23600" t="s">
        <v>16057</v>
      </c>
      <c r="E23600" t="s">
        <v>1770</v>
      </c>
      <c r="F23600" t="s">
        <v>89</v>
      </c>
      <c r="G23600" t="s">
        <v>89</v>
      </c>
      <c r="H23600" t="s">
        <v>93</v>
      </c>
    </row>
    <row r="23601" spans="1:8" x14ac:dyDescent="0.25">
      <c r="A23601" t="s">
        <v>623</v>
      </c>
      <c r="B23601" t="s">
        <v>16256</v>
      </c>
      <c r="C23601" t="s">
        <v>89</v>
      </c>
      <c r="D23601" t="s">
        <v>16257</v>
      </c>
      <c r="E23601" t="s">
        <v>1770</v>
      </c>
      <c r="F23601" t="s">
        <v>89</v>
      </c>
      <c r="G23601" t="s">
        <v>89</v>
      </c>
      <c r="H23601" t="s">
        <v>93</v>
      </c>
    </row>
    <row r="23602" spans="1:8" x14ac:dyDescent="0.25">
      <c r="A23602" t="s">
        <v>623</v>
      </c>
      <c r="B23602" t="s">
        <v>16258</v>
      </c>
      <c r="C23602" t="s">
        <v>89</v>
      </c>
      <c r="D23602" t="s">
        <v>16259</v>
      </c>
      <c r="E23602" t="s">
        <v>1770</v>
      </c>
      <c r="F23602" t="s">
        <v>89</v>
      </c>
      <c r="G23602" t="s">
        <v>89</v>
      </c>
      <c r="H23602" t="s">
        <v>93</v>
      </c>
    </row>
    <row r="23603" spans="1:8" x14ac:dyDescent="0.25">
      <c r="A23603" t="s">
        <v>623</v>
      </c>
      <c r="B23603" t="s">
        <v>16058</v>
      </c>
      <c r="C23603" t="s">
        <v>89</v>
      </c>
      <c r="D23603" t="s">
        <v>16059</v>
      </c>
      <c r="E23603" t="s">
        <v>2404</v>
      </c>
      <c r="F23603" t="s">
        <v>89</v>
      </c>
      <c r="G23603" t="s">
        <v>89</v>
      </c>
      <c r="H23603" t="s">
        <v>93</v>
      </c>
    </row>
    <row r="23604" spans="1:8" x14ac:dyDescent="0.25">
      <c r="A23604" t="s">
        <v>623</v>
      </c>
      <c r="B23604" t="s">
        <v>16060</v>
      </c>
      <c r="C23604" t="s">
        <v>89</v>
      </c>
      <c r="D23604" t="s">
        <v>16061</v>
      </c>
      <c r="E23604" t="s">
        <v>2404</v>
      </c>
      <c r="F23604" t="s">
        <v>89</v>
      </c>
      <c r="G23604" t="s">
        <v>89</v>
      </c>
      <c r="H23604" t="s">
        <v>93</v>
      </c>
    </row>
    <row r="23605" spans="1:8" x14ac:dyDescent="0.25">
      <c r="A23605" t="s">
        <v>623</v>
      </c>
      <c r="B23605" t="s">
        <v>16062</v>
      </c>
      <c r="C23605" t="s">
        <v>89</v>
      </c>
      <c r="D23605" t="s">
        <v>16063</v>
      </c>
      <c r="E23605" t="s">
        <v>4918</v>
      </c>
      <c r="F23605" t="s">
        <v>89</v>
      </c>
      <c r="G23605" t="s">
        <v>89</v>
      </c>
      <c r="H23605" t="s">
        <v>93</v>
      </c>
    </row>
    <row r="23606" spans="1:8" x14ac:dyDescent="0.25">
      <c r="A23606" t="s">
        <v>623</v>
      </c>
      <c r="B23606" t="s">
        <v>16064</v>
      </c>
      <c r="C23606" t="s">
        <v>89</v>
      </c>
      <c r="D23606" t="s">
        <v>16065</v>
      </c>
      <c r="E23606" t="s">
        <v>4918</v>
      </c>
      <c r="F23606" t="s">
        <v>89</v>
      </c>
      <c r="G23606" t="s">
        <v>89</v>
      </c>
      <c r="H23606" t="s">
        <v>93</v>
      </c>
    </row>
    <row r="23607" spans="1:8" x14ac:dyDescent="0.25">
      <c r="A23607" t="s">
        <v>623</v>
      </c>
      <c r="B23607" t="s">
        <v>16066</v>
      </c>
      <c r="C23607" t="s">
        <v>89</v>
      </c>
      <c r="D23607" t="s">
        <v>16067</v>
      </c>
      <c r="E23607" t="s">
        <v>4918</v>
      </c>
      <c r="F23607" t="s">
        <v>89</v>
      </c>
      <c r="G23607" t="s">
        <v>89</v>
      </c>
      <c r="H23607" t="s">
        <v>93</v>
      </c>
    </row>
    <row r="23608" spans="1:8" x14ac:dyDescent="0.25">
      <c r="A23608" t="s">
        <v>623</v>
      </c>
      <c r="B23608" t="s">
        <v>16068</v>
      </c>
      <c r="C23608" t="s">
        <v>89</v>
      </c>
      <c r="D23608" t="s">
        <v>16069</v>
      </c>
      <c r="E23608" t="s">
        <v>4918</v>
      </c>
      <c r="F23608" t="s">
        <v>89</v>
      </c>
      <c r="G23608" t="s">
        <v>89</v>
      </c>
      <c r="H23608" t="s">
        <v>93</v>
      </c>
    </row>
    <row r="23609" spans="1:8" x14ac:dyDescent="0.25">
      <c r="A23609" t="s">
        <v>623</v>
      </c>
      <c r="B23609" t="s">
        <v>16070</v>
      </c>
      <c r="C23609" t="s">
        <v>89</v>
      </c>
      <c r="D23609" t="s">
        <v>16071</v>
      </c>
      <c r="E23609" t="s">
        <v>16072</v>
      </c>
      <c r="F23609" t="s">
        <v>89</v>
      </c>
      <c r="G23609" t="s">
        <v>89</v>
      </c>
      <c r="H23609" t="s">
        <v>93</v>
      </c>
    </row>
    <row r="23610" spans="1:8" x14ac:dyDescent="0.25">
      <c r="A23610" t="s">
        <v>623</v>
      </c>
      <c r="B23610" t="s">
        <v>16073</v>
      </c>
      <c r="C23610" t="s">
        <v>89</v>
      </c>
      <c r="D23610" t="s">
        <v>16074</v>
      </c>
      <c r="E23610" t="s">
        <v>16072</v>
      </c>
      <c r="F23610" t="s">
        <v>89</v>
      </c>
      <c r="G23610" t="s">
        <v>89</v>
      </c>
      <c r="H23610" t="s">
        <v>93</v>
      </c>
    </row>
    <row r="23611" spans="1:8" x14ac:dyDescent="0.25">
      <c r="A23611" t="s">
        <v>623</v>
      </c>
      <c r="B23611" t="s">
        <v>7534</v>
      </c>
      <c r="C23611" t="s">
        <v>89</v>
      </c>
      <c r="D23611" t="s">
        <v>16075</v>
      </c>
      <c r="E23611" t="s">
        <v>4277</v>
      </c>
      <c r="F23611" t="s">
        <v>89</v>
      </c>
      <c r="G23611" t="s">
        <v>89</v>
      </c>
      <c r="H23611" t="s">
        <v>93</v>
      </c>
    </row>
    <row r="23612" spans="1:8" x14ac:dyDescent="0.25">
      <c r="A23612" t="s">
        <v>623</v>
      </c>
      <c r="B23612" t="s">
        <v>9380</v>
      </c>
      <c r="C23612" t="s">
        <v>89</v>
      </c>
      <c r="D23612" t="s">
        <v>16076</v>
      </c>
      <c r="E23612" t="s">
        <v>4277</v>
      </c>
      <c r="F23612" t="s">
        <v>89</v>
      </c>
      <c r="G23612" t="s">
        <v>89</v>
      </c>
      <c r="H23612" t="s">
        <v>93</v>
      </c>
    </row>
    <row r="23613" spans="1:8" x14ac:dyDescent="0.25">
      <c r="A23613" t="s">
        <v>623</v>
      </c>
      <c r="B23613" t="s">
        <v>16077</v>
      </c>
      <c r="C23613" t="s">
        <v>89</v>
      </c>
      <c r="D23613" t="s">
        <v>16078</v>
      </c>
      <c r="E23613" t="s">
        <v>2272</v>
      </c>
      <c r="F23613" t="s">
        <v>89</v>
      </c>
      <c r="G23613" t="s">
        <v>89</v>
      </c>
      <c r="H23613" t="s">
        <v>93</v>
      </c>
    </row>
    <row r="23614" spans="1:8" x14ac:dyDescent="0.25">
      <c r="A23614" t="s">
        <v>623</v>
      </c>
      <c r="B23614" t="s">
        <v>16079</v>
      </c>
      <c r="C23614" t="s">
        <v>89</v>
      </c>
      <c r="D23614" t="s">
        <v>16080</v>
      </c>
      <c r="E23614" t="s">
        <v>2272</v>
      </c>
      <c r="F23614" t="s">
        <v>89</v>
      </c>
      <c r="G23614" t="s">
        <v>89</v>
      </c>
      <c r="H23614" t="s">
        <v>93</v>
      </c>
    </row>
    <row r="23615" spans="1:8" x14ac:dyDescent="0.25">
      <c r="A23615" t="s">
        <v>623</v>
      </c>
      <c r="B23615" t="s">
        <v>5793</v>
      </c>
      <c r="C23615" t="s">
        <v>89</v>
      </c>
      <c r="D23615" t="s">
        <v>16081</v>
      </c>
      <c r="E23615" t="s">
        <v>11062</v>
      </c>
      <c r="F23615" t="s">
        <v>89</v>
      </c>
      <c r="G23615" t="s">
        <v>89</v>
      </c>
      <c r="H23615" t="s">
        <v>93</v>
      </c>
    </row>
    <row r="23616" spans="1:8" x14ac:dyDescent="0.25">
      <c r="A23616" t="s">
        <v>623</v>
      </c>
      <c r="B23616" t="s">
        <v>5888</v>
      </c>
      <c r="C23616" t="s">
        <v>89</v>
      </c>
      <c r="D23616" t="s">
        <v>16082</v>
      </c>
      <c r="E23616" t="s">
        <v>11062</v>
      </c>
      <c r="F23616" t="s">
        <v>89</v>
      </c>
      <c r="G23616" t="s">
        <v>89</v>
      </c>
      <c r="H23616" t="s">
        <v>93</v>
      </c>
    </row>
    <row r="23617" spans="1:8" x14ac:dyDescent="0.25">
      <c r="A23617" t="s">
        <v>623</v>
      </c>
      <c r="B23617" t="s">
        <v>16083</v>
      </c>
      <c r="C23617" t="s">
        <v>89</v>
      </c>
      <c r="D23617" t="s">
        <v>16084</v>
      </c>
      <c r="E23617" t="s">
        <v>1162</v>
      </c>
      <c r="F23617" t="s">
        <v>89</v>
      </c>
      <c r="G23617" t="s">
        <v>89</v>
      </c>
      <c r="H23617" t="s">
        <v>93</v>
      </c>
    </row>
    <row r="23618" spans="1:8" x14ac:dyDescent="0.25">
      <c r="A23618" t="s">
        <v>623</v>
      </c>
      <c r="B23618" t="s">
        <v>16085</v>
      </c>
      <c r="C23618" t="s">
        <v>89</v>
      </c>
      <c r="D23618" t="s">
        <v>16086</v>
      </c>
      <c r="E23618" t="s">
        <v>1162</v>
      </c>
      <c r="F23618" t="s">
        <v>89</v>
      </c>
      <c r="G23618" t="s">
        <v>89</v>
      </c>
      <c r="H23618" t="s">
        <v>93</v>
      </c>
    </row>
    <row r="23619" spans="1:8" x14ac:dyDescent="0.25">
      <c r="A23619" t="s">
        <v>623</v>
      </c>
      <c r="B23619" t="s">
        <v>16310</v>
      </c>
      <c r="C23619" t="s">
        <v>89</v>
      </c>
      <c r="D23619" t="s">
        <v>16311</v>
      </c>
      <c r="E23619" t="s">
        <v>3578</v>
      </c>
      <c r="F23619" t="s">
        <v>89</v>
      </c>
      <c r="G23619" t="s">
        <v>89</v>
      </c>
      <c r="H23619" t="s">
        <v>93</v>
      </c>
    </row>
    <row r="23620" spans="1:8" x14ac:dyDescent="0.25">
      <c r="A23620" t="s">
        <v>623</v>
      </c>
      <c r="B23620" t="s">
        <v>16087</v>
      </c>
      <c r="C23620" t="s">
        <v>89</v>
      </c>
      <c r="D23620" t="s">
        <v>16088</v>
      </c>
      <c r="E23620" t="s">
        <v>1142</v>
      </c>
      <c r="F23620" t="s">
        <v>89</v>
      </c>
      <c r="G23620" t="s">
        <v>89</v>
      </c>
      <c r="H23620" t="s">
        <v>93</v>
      </c>
    </row>
    <row r="23621" spans="1:8" x14ac:dyDescent="0.25">
      <c r="A23621" t="s">
        <v>623</v>
      </c>
      <c r="B23621" t="s">
        <v>16089</v>
      </c>
      <c r="C23621" t="s">
        <v>89</v>
      </c>
      <c r="D23621" t="s">
        <v>16090</v>
      </c>
      <c r="E23621" t="s">
        <v>1427</v>
      </c>
      <c r="F23621" t="s">
        <v>89</v>
      </c>
      <c r="G23621" t="s">
        <v>89</v>
      </c>
      <c r="H23621" t="s">
        <v>93</v>
      </c>
    </row>
    <row r="23622" spans="1:8" x14ac:dyDescent="0.25">
      <c r="A23622" t="s">
        <v>623</v>
      </c>
      <c r="B23622" t="s">
        <v>16091</v>
      </c>
      <c r="C23622" t="s">
        <v>89</v>
      </c>
      <c r="D23622" t="s">
        <v>16092</v>
      </c>
      <c r="E23622" t="s">
        <v>1427</v>
      </c>
      <c r="F23622" t="s">
        <v>89</v>
      </c>
      <c r="G23622" t="s">
        <v>89</v>
      </c>
      <c r="H23622" t="s">
        <v>93</v>
      </c>
    </row>
    <row r="23623" spans="1:8" x14ac:dyDescent="0.25">
      <c r="A23623" t="s">
        <v>623</v>
      </c>
      <c r="B23623" t="s">
        <v>9381</v>
      </c>
      <c r="C23623" t="s">
        <v>89</v>
      </c>
      <c r="D23623" t="s">
        <v>16262</v>
      </c>
      <c r="E23623" t="s">
        <v>1238</v>
      </c>
      <c r="F23623" t="s">
        <v>89</v>
      </c>
      <c r="G23623" t="s">
        <v>89</v>
      </c>
      <c r="H23623" t="s">
        <v>93</v>
      </c>
    </row>
    <row r="23624" spans="1:8" x14ac:dyDescent="0.25">
      <c r="A23624" t="s">
        <v>623</v>
      </c>
      <c r="B23624" t="s">
        <v>16263</v>
      </c>
      <c r="C23624" t="s">
        <v>89</v>
      </c>
      <c r="D23624" t="s">
        <v>16264</v>
      </c>
      <c r="E23624" t="s">
        <v>3598</v>
      </c>
      <c r="F23624" t="s">
        <v>89</v>
      </c>
      <c r="G23624" t="s">
        <v>89</v>
      </c>
      <c r="H23624" t="s">
        <v>93</v>
      </c>
    </row>
    <row r="23625" spans="1:8" x14ac:dyDescent="0.25">
      <c r="A23625" t="s">
        <v>623</v>
      </c>
      <c r="B23625" t="s">
        <v>5794</v>
      </c>
      <c r="C23625" t="s">
        <v>89</v>
      </c>
      <c r="D23625" t="s">
        <v>16093</v>
      </c>
      <c r="E23625" t="s">
        <v>8402</v>
      </c>
      <c r="F23625" t="s">
        <v>89</v>
      </c>
      <c r="G23625" t="s">
        <v>89</v>
      </c>
      <c r="H23625" t="s">
        <v>93</v>
      </c>
    </row>
    <row r="23626" spans="1:8" x14ac:dyDescent="0.25">
      <c r="A23626" t="s">
        <v>623</v>
      </c>
      <c r="B23626" t="s">
        <v>15414</v>
      </c>
      <c r="C23626" t="s">
        <v>89</v>
      </c>
      <c r="D23626" t="s">
        <v>16094</v>
      </c>
      <c r="E23626" t="s">
        <v>8402</v>
      </c>
      <c r="F23626" t="s">
        <v>89</v>
      </c>
      <c r="G23626" t="s">
        <v>89</v>
      </c>
      <c r="H23626" t="s">
        <v>93</v>
      </c>
    </row>
    <row r="23627" spans="1:8" x14ac:dyDescent="0.25">
      <c r="A23627" t="s">
        <v>623</v>
      </c>
      <c r="B23627" t="s">
        <v>16305</v>
      </c>
      <c r="C23627" t="s">
        <v>89</v>
      </c>
      <c r="D23627" t="s">
        <v>16306</v>
      </c>
      <c r="E23627" t="s">
        <v>3601</v>
      </c>
      <c r="F23627" t="s">
        <v>89</v>
      </c>
      <c r="G23627" t="s">
        <v>89</v>
      </c>
      <c r="H23627" t="s">
        <v>93</v>
      </c>
    </row>
    <row r="23628" spans="1:8" x14ac:dyDescent="0.25">
      <c r="A23628" t="s">
        <v>623</v>
      </c>
      <c r="B23628" t="s">
        <v>16095</v>
      </c>
      <c r="C23628" t="s">
        <v>89</v>
      </c>
      <c r="D23628" t="s">
        <v>16096</v>
      </c>
      <c r="E23628" t="s">
        <v>16097</v>
      </c>
      <c r="F23628" t="s">
        <v>89</v>
      </c>
      <c r="G23628" t="s">
        <v>89</v>
      </c>
      <c r="H23628" t="s">
        <v>93</v>
      </c>
    </row>
    <row r="23629" spans="1:8" x14ac:dyDescent="0.25">
      <c r="A23629" t="s">
        <v>623</v>
      </c>
      <c r="B23629" t="s">
        <v>16098</v>
      </c>
      <c r="C23629" t="s">
        <v>89</v>
      </c>
      <c r="D23629" t="s">
        <v>16099</v>
      </c>
      <c r="E23629" t="s">
        <v>16097</v>
      </c>
      <c r="F23629" t="s">
        <v>89</v>
      </c>
      <c r="G23629" t="s">
        <v>89</v>
      </c>
      <c r="H23629" t="s">
        <v>93</v>
      </c>
    </row>
    <row r="23630" spans="1:8" x14ac:dyDescent="0.25">
      <c r="A23630" t="s">
        <v>623</v>
      </c>
      <c r="B23630" t="s">
        <v>16100</v>
      </c>
      <c r="C23630" t="s">
        <v>89</v>
      </c>
      <c r="D23630" t="s">
        <v>16101</v>
      </c>
      <c r="E23630" t="s">
        <v>16097</v>
      </c>
      <c r="F23630" t="s">
        <v>89</v>
      </c>
      <c r="G23630" t="s">
        <v>89</v>
      </c>
      <c r="H23630" t="s">
        <v>93</v>
      </c>
    </row>
    <row r="23631" spans="1:8" x14ac:dyDescent="0.25">
      <c r="A23631" t="s">
        <v>623</v>
      </c>
      <c r="B23631" t="s">
        <v>16265</v>
      </c>
      <c r="C23631" t="s">
        <v>89</v>
      </c>
      <c r="D23631" t="s">
        <v>16266</v>
      </c>
      <c r="E23631" t="s">
        <v>16097</v>
      </c>
      <c r="F23631" t="s">
        <v>89</v>
      </c>
      <c r="G23631" t="s">
        <v>89</v>
      </c>
      <c r="H23631" t="s">
        <v>93</v>
      </c>
    </row>
    <row r="23632" spans="1:8" x14ac:dyDescent="0.25">
      <c r="A23632" t="s">
        <v>623</v>
      </c>
      <c r="B23632" t="s">
        <v>16102</v>
      </c>
      <c r="C23632" t="s">
        <v>89</v>
      </c>
      <c r="D23632" t="s">
        <v>16103</v>
      </c>
      <c r="E23632" t="s">
        <v>1770</v>
      </c>
      <c r="F23632" t="s">
        <v>89</v>
      </c>
      <c r="G23632" t="s">
        <v>89</v>
      </c>
      <c r="H23632" t="s">
        <v>93</v>
      </c>
    </row>
    <row r="23633" spans="1:8" x14ac:dyDescent="0.25">
      <c r="A23633" t="s">
        <v>623</v>
      </c>
      <c r="B23633" t="s">
        <v>16104</v>
      </c>
      <c r="C23633" t="s">
        <v>89</v>
      </c>
      <c r="D23633" t="s">
        <v>16105</v>
      </c>
      <c r="E23633" t="s">
        <v>2411</v>
      </c>
      <c r="F23633" t="s">
        <v>89</v>
      </c>
      <c r="G23633" t="s">
        <v>89</v>
      </c>
      <c r="H23633" t="s">
        <v>93</v>
      </c>
    </row>
    <row r="23634" spans="1:8" x14ac:dyDescent="0.25">
      <c r="A23634" t="s">
        <v>623</v>
      </c>
      <c r="B23634" t="s">
        <v>16106</v>
      </c>
      <c r="C23634" t="s">
        <v>89</v>
      </c>
      <c r="D23634" t="s">
        <v>16107</v>
      </c>
      <c r="E23634" t="s">
        <v>1770</v>
      </c>
      <c r="F23634" t="s">
        <v>89</v>
      </c>
      <c r="G23634" t="s">
        <v>89</v>
      </c>
      <c r="H23634" t="s">
        <v>93</v>
      </c>
    </row>
    <row r="23635" spans="1:8" x14ac:dyDescent="0.25">
      <c r="A23635" t="s">
        <v>623</v>
      </c>
      <c r="B23635" t="s">
        <v>16108</v>
      </c>
      <c r="C23635" t="s">
        <v>89</v>
      </c>
      <c r="D23635" t="s">
        <v>16109</v>
      </c>
      <c r="E23635" t="s">
        <v>1770</v>
      </c>
      <c r="F23635" t="s">
        <v>89</v>
      </c>
      <c r="G23635" t="s">
        <v>89</v>
      </c>
      <c r="H23635" t="s">
        <v>93</v>
      </c>
    </row>
    <row r="23636" spans="1:8" x14ac:dyDescent="0.25">
      <c r="A23636" t="s">
        <v>623</v>
      </c>
      <c r="B23636" t="s">
        <v>16110</v>
      </c>
      <c r="C23636" t="s">
        <v>89</v>
      </c>
      <c r="D23636" t="s">
        <v>16111</v>
      </c>
      <c r="E23636" t="s">
        <v>3601</v>
      </c>
      <c r="F23636" t="s">
        <v>89</v>
      </c>
      <c r="G23636" t="s">
        <v>89</v>
      </c>
      <c r="H23636" t="s">
        <v>93</v>
      </c>
    </row>
    <row r="23637" spans="1:8" x14ac:dyDescent="0.25">
      <c r="A23637" t="s">
        <v>623</v>
      </c>
      <c r="B23637" t="s">
        <v>16112</v>
      </c>
      <c r="C23637" t="s">
        <v>89</v>
      </c>
      <c r="D23637" t="s">
        <v>16113</v>
      </c>
      <c r="E23637" t="s">
        <v>3601</v>
      </c>
      <c r="F23637" t="s">
        <v>89</v>
      </c>
      <c r="G23637" t="s">
        <v>89</v>
      </c>
      <c r="H23637" t="s">
        <v>93</v>
      </c>
    </row>
    <row r="23638" spans="1:8" x14ac:dyDescent="0.25">
      <c r="A23638" t="s">
        <v>623</v>
      </c>
      <c r="B23638" t="s">
        <v>16267</v>
      </c>
      <c r="C23638" t="s">
        <v>89</v>
      </c>
      <c r="D23638" t="s">
        <v>16268</v>
      </c>
      <c r="E23638" t="s">
        <v>16097</v>
      </c>
      <c r="F23638" t="s">
        <v>89</v>
      </c>
      <c r="G23638" t="s">
        <v>89</v>
      </c>
      <c r="H23638" t="s">
        <v>93</v>
      </c>
    </row>
    <row r="23639" spans="1:8" x14ac:dyDescent="0.25">
      <c r="A23639" t="s">
        <v>623</v>
      </c>
      <c r="B23639" t="s">
        <v>16114</v>
      </c>
      <c r="C23639" t="s">
        <v>89</v>
      </c>
      <c r="D23639" t="s">
        <v>16115</v>
      </c>
      <c r="E23639" t="s">
        <v>1770</v>
      </c>
      <c r="F23639" t="s">
        <v>89</v>
      </c>
      <c r="G23639" t="s">
        <v>89</v>
      </c>
      <c r="H23639" t="s">
        <v>93</v>
      </c>
    </row>
    <row r="23640" spans="1:8" x14ac:dyDescent="0.25">
      <c r="A23640" t="s">
        <v>623</v>
      </c>
      <c r="B23640" t="s">
        <v>16116</v>
      </c>
      <c r="C23640" t="s">
        <v>89</v>
      </c>
      <c r="D23640" t="s">
        <v>16117</v>
      </c>
      <c r="E23640" t="s">
        <v>1770</v>
      </c>
      <c r="F23640" t="s">
        <v>89</v>
      </c>
      <c r="G23640" t="s">
        <v>89</v>
      </c>
      <c r="H23640" t="s">
        <v>93</v>
      </c>
    </row>
    <row r="23641" spans="1:8" x14ac:dyDescent="0.25">
      <c r="A23641" t="s">
        <v>623</v>
      </c>
      <c r="B23641" t="s">
        <v>16118</v>
      </c>
      <c r="C23641" t="s">
        <v>89</v>
      </c>
      <c r="D23641" t="s">
        <v>16119</v>
      </c>
      <c r="E23641" t="s">
        <v>1770</v>
      </c>
      <c r="F23641" t="s">
        <v>89</v>
      </c>
      <c r="G23641" t="s">
        <v>89</v>
      </c>
      <c r="H23641" t="s">
        <v>93</v>
      </c>
    </row>
    <row r="23642" spans="1:8" x14ac:dyDescent="0.25">
      <c r="A23642" t="s">
        <v>623</v>
      </c>
      <c r="B23642" t="s">
        <v>16120</v>
      </c>
      <c r="C23642" t="s">
        <v>89</v>
      </c>
      <c r="D23642" t="s">
        <v>16121</v>
      </c>
      <c r="E23642" t="s">
        <v>1770</v>
      </c>
      <c r="F23642" t="s">
        <v>89</v>
      </c>
      <c r="G23642" t="s">
        <v>89</v>
      </c>
      <c r="H23642" t="s">
        <v>93</v>
      </c>
    </row>
    <row r="23643" spans="1:8" x14ac:dyDescent="0.25">
      <c r="A23643" t="s">
        <v>623</v>
      </c>
      <c r="B23643" t="s">
        <v>16122</v>
      </c>
      <c r="C23643" t="s">
        <v>89</v>
      </c>
      <c r="D23643" t="s">
        <v>16123</v>
      </c>
      <c r="E23643" t="s">
        <v>1770</v>
      </c>
      <c r="F23643" t="s">
        <v>89</v>
      </c>
      <c r="G23643" t="s">
        <v>89</v>
      </c>
      <c r="H23643" t="s">
        <v>93</v>
      </c>
    </row>
    <row r="23644" spans="1:8" x14ac:dyDescent="0.25">
      <c r="A23644" t="s">
        <v>623</v>
      </c>
      <c r="B23644" t="s">
        <v>16124</v>
      </c>
      <c r="C23644" t="s">
        <v>89</v>
      </c>
      <c r="D23644" t="s">
        <v>16125</v>
      </c>
      <c r="E23644" t="s">
        <v>2411</v>
      </c>
      <c r="F23644" t="s">
        <v>89</v>
      </c>
      <c r="G23644" t="s">
        <v>89</v>
      </c>
      <c r="H23644" t="s">
        <v>93</v>
      </c>
    </row>
    <row r="23645" spans="1:8" x14ac:dyDescent="0.25">
      <c r="A23645" t="s">
        <v>623</v>
      </c>
      <c r="B23645" t="s">
        <v>16269</v>
      </c>
      <c r="C23645" t="s">
        <v>89</v>
      </c>
      <c r="D23645" t="s">
        <v>16270</v>
      </c>
      <c r="E23645" t="s">
        <v>1770</v>
      </c>
      <c r="F23645" t="s">
        <v>89</v>
      </c>
      <c r="G23645" t="s">
        <v>89</v>
      </c>
      <c r="H23645" t="s">
        <v>93</v>
      </c>
    </row>
    <row r="23646" spans="1:8" x14ac:dyDescent="0.25">
      <c r="A23646" t="s">
        <v>623</v>
      </c>
      <c r="B23646" t="s">
        <v>16271</v>
      </c>
      <c r="C23646" t="s">
        <v>89</v>
      </c>
      <c r="D23646" t="s">
        <v>16272</v>
      </c>
      <c r="E23646" t="s">
        <v>16214</v>
      </c>
      <c r="F23646" t="s">
        <v>89</v>
      </c>
      <c r="G23646" t="s">
        <v>89</v>
      </c>
      <c r="H23646" t="s">
        <v>93</v>
      </c>
    </row>
    <row r="23647" spans="1:8" x14ac:dyDescent="0.25">
      <c r="A23647" t="s">
        <v>623</v>
      </c>
      <c r="B23647" t="s">
        <v>16126</v>
      </c>
      <c r="C23647" t="s">
        <v>89</v>
      </c>
      <c r="D23647" t="s">
        <v>16127</v>
      </c>
      <c r="E23647" t="s">
        <v>1444</v>
      </c>
      <c r="F23647" t="s">
        <v>89</v>
      </c>
      <c r="G23647" t="s">
        <v>89</v>
      </c>
      <c r="H23647" t="s">
        <v>93</v>
      </c>
    </row>
    <row r="23648" spans="1:8" x14ac:dyDescent="0.25">
      <c r="A23648" t="s">
        <v>623</v>
      </c>
      <c r="B23648" t="s">
        <v>9545</v>
      </c>
      <c r="C23648" t="s">
        <v>89</v>
      </c>
      <c r="D23648" t="s">
        <v>16273</v>
      </c>
      <c r="E23648" t="s">
        <v>10817</v>
      </c>
      <c r="F23648" t="s">
        <v>89</v>
      </c>
      <c r="G23648" t="s">
        <v>89</v>
      </c>
      <c r="H23648" t="s">
        <v>93</v>
      </c>
    </row>
    <row r="23649" spans="1:8" x14ac:dyDescent="0.25">
      <c r="A23649" t="s">
        <v>623</v>
      </c>
      <c r="B23649" t="s">
        <v>16128</v>
      </c>
      <c r="C23649" t="s">
        <v>89</v>
      </c>
      <c r="D23649" t="s">
        <v>16129</v>
      </c>
      <c r="E23649" t="s">
        <v>4945</v>
      </c>
      <c r="F23649" t="s">
        <v>89</v>
      </c>
      <c r="G23649" t="s">
        <v>89</v>
      </c>
      <c r="H23649" t="s">
        <v>93</v>
      </c>
    </row>
    <row r="23650" spans="1:8" x14ac:dyDescent="0.25">
      <c r="A23650" t="s">
        <v>623</v>
      </c>
      <c r="B23650" t="s">
        <v>16130</v>
      </c>
      <c r="C23650" t="s">
        <v>89</v>
      </c>
      <c r="D23650" t="s">
        <v>16131</v>
      </c>
      <c r="E23650" t="s">
        <v>1135</v>
      </c>
      <c r="F23650" t="s">
        <v>89</v>
      </c>
      <c r="G23650" t="s">
        <v>89</v>
      </c>
      <c r="H23650" t="s">
        <v>93</v>
      </c>
    </row>
    <row r="23651" spans="1:8" x14ac:dyDescent="0.25">
      <c r="A23651" t="s">
        <v>623</v>
      </c>
      <c r="B23651" t="s">
        <v>16132</v>
      </c>
      <c r="C23651" t="s">
        <v>89</v>
      </c>
      <c r="D23651" t="s">
        <v>16133</v>
      </c>
      <c r="E23651" t="s">
        <v>1367</v>
      </c>
      <c r="F23651" t="s">
        <v>89</v>
      </c>
      <c r="G23651" t="s">
        <v>89</v>
      </c>
      <c r="H23651" t="s">
        <v>93</v>
      </c>
    </row>
    <row r="23652" spans="1:8" x14ac:dyDescent="0.25">
      <c r="A23652" t="s">
        <v>623</v>
      </c>
      <c r="B23652" t="s">
        <v>16134</v>
      </c>
      <c r="C23652" t="s">
        <v>89</v>
      </c>
      <c r="D23652" t="s">
        <v>16135</v>
      </c>
      <c r="E23652" t="s">
        <v>1367</v>
      </c>
      <c r="F23652" t="s">
        <v>89</v>
      </c>
      <c r="G23652" t="s">
        <v>89</v>
      </c>
      <c r="H23652" t="s">
        <v>93</v>
      </c>
    </row>
    <row r="23653" spans="1:8" x14ac:dyDescent="0.25">
      <c r="A23653" t="s">
        <v>623</v>
      </c>
      <c r="B23653" t="s">
        <v>9547</v>
      </c>
      <c r="C23653" t="s">
        <v>89</v>
      </c>
      <c r="D23653" t="s">
        <v>16276</v>
      </c>
      <c r="E23653" t="s">
        <v>1113</v>
      </c>
      <c r="F23653" t="s">
        <v>89</v>
      </c>
      <c r="G23653" t="s">
        <v>89</v>
      </c>
      <c r="H23653" t="s">
        <v>93</v>
      </c>
    </row>
    <row r="23654" spans="1:8" x14ac:dyDescent="0.25">
      <c r="A23654" t="s">
        <v>623</v>
      </c>
      <c r="B23654" t="s">
        <v>16136</v>
      </c>
      <c r="C23654" t="s">
        <v>89</v>
      </c>
      <c r="D23654" t="s">
        <v>16137</v>
      </c>
      <c r="E23654" t="s">
        <v>8744</v>
      </c>
      <c r="F23654" t="s">
        <v>89</v>
      </c>
      <c r="G23654" t="s">
        <v>89</v>
      </c>
      <c r="H23654" t="s">
        <v>93</v>
      </c>
    </row>
    <row r="23655" spans="1:8" x14ac:dyDescent="0.25">
      <c r="A23655" t="s">
        <v>623</v>
      </c>
      <c r="B23655" t="s">
        <v>16138</v>
      </c>
      <c r="C23655" t="s">
        <v>89</v>
      </c>
      <c r="D23655" t="s">
        <v>16139</v>
      </c>
      <c r="E23655" t="s">
        <v>3473</v>
      </c>
      <c r="F23655" t="s">
        <v>89</v>
      </c>
      <c r="G23655" t="s">
        <v>89</v>
      </c>
      <c r="H23655" t="s">
        <v>93</v>
      </c>
    </row>
    <row r="23656" spans="1:8" x14ac:dyDescent="0.25">
      <c r="A23656" t="s">
        <v>623</v>
      </c>
      <c r="B23656" t="s">
        <v>16140</v>
      </c>
      <c r="C23656" t="s">
        <v>89</v>
      </c>
      <c r="D23656" t="s">
        <v>16141</v>
      </c>
      <c r="E23656" t="s">
        <v>3473</v>
      </c>
      <c r="F23656" t="s">
        <v>89</v>
      </c>
      <c r="G23656" t="s">
        <v>89</v>
      </c>
      <c r="H23656" t="s">
        <v>93</v>
      </c>
    </row>
    <row r="23657" spans="1:8" x14ac:dyDescent="0.25">
      <c r="A23657" t="s">
        <v>623</v>
      </c>
      <c r="B23657" t="s">
        <v>16142</v>
      </c>
      <c r="C23657" t="s">
        <v>89</v>
      </c>
      <c r="D23657" t="s">
        <v>16143</v>
      </c>
      <c r="E23657" t="s">
        <v>4918</v>
      </c>
      <c r="F23657" t="s">
        <v>89</v>
      </c>
      <c r="G23657" t="s">
        <v>89</v>
      </c>
      <c r="H23657" t="s">
        <v>93</v>
      </c>
    </row>
    <row r="23658" spans="1:8" x14ac:dyDescent="0.25">
      <c r="A23658" t="s">
        <v>623</v>
      </c>
      <c r="B23658" t="s">
        <v>16144</v>
      </c>
      <c r="C23658" t="s">
        <v>89</v>
      </c>
      <c r="D23658" t="s">
        <v>16145</v>
      </c>
      <c r="E23658" t="s">
        <v>1238</v>
      </c>
      <c r="F23658" t="s">
        <v>89</v>
      </c>
      <c r="G23658" t="s">
        <v>89</v>
      </c>
      <c r="H23658" t="s">
        <v>93</v>
      </c>
    </row>
    <row r="23659" spans="1:8" x14ac:dyDescent="0.25">
      <c r="A23659" t="s">
        <v>623</v>
      </c>
      <c r="B23659" t="s">
        <v>16146</v>
      </c>
      <c r="C23659" t="s">
        <v>89</v>
      </c>
      <c r="D23659" t="s">
        <v>16147</v>
      </c>
      <c r="E23659" t="s">
        <v>4918</v>
      </c>
      <c r="F23659" t="s">
        <v>89</v>
      </c>
      <c r="G23659" t="s">
        <v>89</v>
      </c>
      <c r="H23659" t="s">
        <v>93</v>
      </c>
    </row>
    <row r="23660" spans="1:8" x14ac:dyDescent="0.25">
      <c r="A23660" t="s">
        <v>623</v>
      </c>
      <c r="B23660" t="s">
        <v>16148</v>
      </c>
      <c r="C23660" t="s">
        <v>89</v>
      </c>
      <c r="D23660" t="s">
        <v>16149</v>
      </c>
      <c r="E23660" t="s">
        <v>1238</v>
      </c>
      <c r="F23660" t="s">
        <v>89</v>
      </c>
      <c r="G23660" t="s">
        <v>89</v>
      </c>
      <c r="H23660" t="s">
        <v>93</v>
      </c>
    </row>
    <row r="23661" spans="1:8" x14ac:dyDescent="0.25">
      <c r="A23661" t="s">
        <v>623</v>
      </c>
      <c r="B23661" t="s">
        <v>16150</v>
      </c>
      <c r="C23661" t="s">
        <v>89</v>
      </c>
      <c r="D23661" t="s">
        <v>16151</v>
      </c>
      <c r="E23661" t="s">
        <v>2303</v>
      </c>
      <c r="F23661" t="s">
        <v>89</v>
      </c>
      <c r="G23661" t="s">
        <v>89</v>
      </c>
      <c r="H23661" t="s">
        <v>93</v>
      </c>
    </row>
    <row r="23662" spans="1:8" x14ac:dyDescent="0.25">
      <c r="A23662" t="s">
        <v>623</v>
      </c>
      <c r="B23662" t="s">
        <v>16152</v>
      </c>
      <c r="C23662" t="s">
        <v>89</v>
      </c>
      <c r="D23662" t="s">
        <v>16153</v>
      </c>
      <c r="E23662" t="s">
        <v>1119</v>
      </c>
      <c r="F23662" t="s">
        <v>89</v>
      </c>
      <c r="G23662" t="s">
        <v>89</v>
      </c>
      <c r="H23662" t="s">
        <v>93</v>
      </c>
    </row>
    <row r="23663" spans="1:8" x14ac:dyDescent="0.25">
      <c r="A23663" t="s">
        <v>623</v>
      </c>
      <c r="B23663" t="s">
        <v>16154</v>
      </c>
      <c r="C23663" t="s">
        <v>89</v>
      </c>
      <c r="D23663" t="s">
        <v>16155</v>
      </c>
      <c r="E23663" t="s">
        <v>2272</v>
      </c>
      <c r="F23663" t="s">
        <v>89</v>
      </c>
      <c r="G23663" t="s">
        <v>89</v>
      </c>
      <c r="H23663" t="s">
        <v>93</v>
      </c>
    </row>
    <row r="23664" spans="1:8" x14ac:dyDescent="0.25">
      <c r="A23664" t="s">
        <v>623</v>
      </c>
      <c r="B23664" t="s">
        <v>7519</v>
      </c>
      <c r="C23664" t="s">
        <v>89</v>
      </c>
      <c r="D23664" t="s">
        <v>16156</v>
      </c>
      <c r="E23664" t="s">
        <v>16157</v>
      </c>
      <c r="F23664" t="s">
        <v>89</v>
      </c>
      <c r="G23664" t="s">
        <v>89</v>
      </c>
      <c r="H23664" t="s">
        <v>93</v>
      </c>
    </row>
    <row r="23665" spans="1:8" x14ac:dyDescent="0.25">
      <c r="A23665" t="s">
        <v>623</v>
      </c>
      <c r="B23665" t="s">
        <v>16158</v>
      </c>
      <c r="C23665" t="s">
        <v>89</v>
      </c>
      <c r="D23665" t="s">
        <v>16159</v>
      </c>
      <c r="E23665" t="s">
        <v>2668</v>
      </c>
      <c r="F23665" t="s">
        <v>89</v>
      </c>
      <c r="G23665" t="s">
        <v>89</v>
      </c>
      <c r="H23665" t="s">
        <v>93</v>
      </c>
    </row>
    <row r="23666" spans="1:8" x14ac:dyDescent="0.25">
      <c r="A23666" t="s">
        <v>623</v>
      </c>
      <c r="B23666" t="s">
        <v>16160</v>
      </c>
      <c r="C23666" t="s">
        <v>89</v>
      </c>
      <c r="D23666" t="s">
        <v>16161</v>
      </c>
      <c r="E23666" t="s">
        <v>2668</v>
      </c>
      <c r="F23666" t="s">
        <v>89</v>
      </c>
      <c r="G23666" t="s">
        <v>89</v>
      </c>
      <c r="H23666" t="s">
        <v>93</v>
      </c>
    </row>
    <row r="23667" spans="1:8" x14ac:dyDescent="0.25">
      <c r="A23667" t="s">
        <v>623</v>
      </c>
      <c r="B23667" t="s">
        <v>16162</v>
      </c>
      <c r="C23667" t="s">
        <v>89</v>
      </c>
      <c r="D23667" t="s">
        <v>16163</v>
      </c>
      <c r="E23667" t="s">
        <v>2665</v>
      </c>
      <c r="F23667" t="s">
        <v>89</v>
      </c>
      <c r="G23667" t="s">
        <v>89</v>
      </c>
      <c r="H23667" t="s">
        <v>93</v>
      </c>
    </row>
    <row r="23668" spans="1:8" x14ac:dyDescent="0.25">
      <c r="A23668" t="s">
        <v>623</v>
      </c>
      <c r="B23668" t="s">
        <v>16164</v>
      </c>
      <c r="C23668" t="s">
        <v>89</v>
      </c>
      <c r="D23668" t="s">
        <v>16165</v>
      </c>
      <c r="E23668" t="s">
        <v>2665</v>
      </c>
      <c r="F23668" t="s">
        <v>89</v>
      </c>
      <c r="G23668" t="s">
        <v>89</v>
      </c>
      <c r="H23668" t="s">
        <v>93</v>
      </c>
    </row>
    <row r="23669" spans="1:8" x14ac:dyDescent="0.25">
      <c r="A23669" t="s">
        <v>623</v>
      </c>
      <c r="B23669" t="s">
        <v>16166</v>
      </c>
      <c r="C23669" t="s">
        <v>89</v>
      </c>
      <c r="D23669" t="s">
        <v>16167</v>
      </c>
      <c r="E23669" t="s">
        <v>2665</v>
      </c>
      <c r="F23669" t="s">
        <v>89</v>
      </c>
      <c r="G23669" t="s">
        <v>89</v>
      </c>
      <c r="H23669" t="s">
        <v>93</v>
      </c>
    </row>
    <row r="23670" spans="1:8" x14ac:dyDescent="0.25">
      <c r="A23670" t="s">
        <v>623</v>
      </c>
      <c r="B23670" t="s">
        <v>16168</v>
      </c>
      <c r="C23670" t="s">
        <v>89</v>
      </c>
      <c r="D23670" t="s">
        <v>16169</v>
      </c>
      <c r="E23670" t="s">
        <v>2665</v>
      </c>
      <c r="F23670" t="s">
        <v>89</v>
      </c>
      <c r="G23670" t="s">
        <v>89</v>
      </c>
      <c r="H23670" t="s">
        <v>93</v>
      </c>
    </row>
    <row r="23671" spans="1:8" x14ac:dyDescent="0.25">
      <c r="A23671" t="s">
        <v>623</v>
      </c>
      <c r="B23671" t="s">
        <v>16170</v>
      </c>
      <c r="C23671" t="s">
        <v>89</v>
      </c>
      <c r="D23671" t="s">
        <v>16171</v>
      </c>
      <c r="E23671" t="s">
        <v>5559</v>
      </c>
      <c r="F23671" t="s">
        <v>89</v>
      </c>
      <c r="G23671" t="s">
        <v>89</v>
      </c>
      <c r="H23671" t="s">
        <v>93</v>
      </c>
    </row>
    <row r="23672" spans="1:8" x14ac:dyDescent="0.25">
      <c r="A23672" t="s">
        <v>623</v>
      </c>
      <c r="B23672" t="s">
        <v>16172</v>
      </c>
      <c r="C23672" t="s">
        <v>89</v>
      </c>
      <c r="D23672" t="s">
        <v>16173</v>
      </c>
      <c r="E23672" t="s">
        <v>3578</v>
      </c>
      <c r="F23672" t="s">
        <v>89</v>
      </c>
      <c r="G23672" t="s">
        <v>89</v>
      </c>
      <c r="H23672" t="s">
        <v>93</v>
      </c>
    </row>
    <row r="23673" spans="1:8" x14ac:dyDescent="0.25">
      <c r="A23673" t="s">
        <v>623</v>
      </c>
      <c r="B23673" t="s">
        <v>16174</v>
      </c>
      <c r="C23673" t="s">
        <v>89</v>
      </c>
      <c r="D23673" t="s">
        <v>16175</v>
      </c>
      <c r="E23673" t="s">
        <v>5559</v>
      </c>
      <c r="F23673" t="s">
        <v>89</v>
      </c>
      <c r="G23673" t="s">
        <v>89</v>
      </c>
      <c r="H23673" t="s">
        <v>93</v>
      </c>
    </row>
    <row r="23674" spans="1:8" x14ac:dyDescent="0.25">
      <c r="A23674" t="s">
        <v>623</v>
      </c>
      <c r="B23674" t="s">
        <v>10544</v>
      </c>
      <c r="C23674" t="s">
        <v>89</v>
      </c>
      <c r="D23674" t="s">
        <v>16176</v>
      </c>
      <c r="E23674" t="s">
        <v>1142</v>
      </c>
      <c r="F23674" t="s">
        <v>89</v>
      </c>
      <c r="G23674" t="s">
        <v>89</v>
      </c>
      <c r="H23674" t="s">
        <v>93</v>
      </c>
    </row>
    <row r="23675" spans="1:8" x14ac:dyDescent="0.25">
      <c r="A23675" t="s">
        <v>623</v>
      </c>
      <c r="B23675" t="s">
        <v>16177</v>
      </c>
      <c r="C23675" t="s">
        <v>89</v>
      </c>
      <c r="D23675" t="s">
        <v>16178</v>
      </c>
      <c r="E23675" t="s">
        <v>1153</v>
      </c>
      <c r="F23675" t="s">
        <v>89</v>
      </c>
      <c r="G23675" t="s">
        <v>89</v>
      </c>
      <c r="H23675" t="s">
        <v>93</v>
      </c>
    </row>
    <row r="23676" spans="1:8" x14ac:dyDescent="0.25">
      <c r="A23676" t="s">
        <v>623</v>
      </c>
      <c r="B23676" t="s">
        <v>16179</v>
      </c>
      <c r="C23676" t="s">
        <v>89</v>
      </c>
      <c r="D23676" t="s">
        <v>16180</v>
      </c>
      <c r="E23676" t="s">
        <v>2303</v>
      </c>
      <c r="F23676" t="s">
        <v>89</v>
      </c>
      <c r="G23676" t="s">
        <v>89</v>
      </c>
      <c r="H23676" t="s">
        <v>93</v>
      </c>
    </row>
    <row r="23677" spans="1:8" x14ac:dyDescent="0.25">
      <c r="A23677" t="s">
        <v>623</v>
      </c>
      <c r="B23677" t="s">
        <v>16181</v>
      </c>
      <c r="C23677" t="s">
        <v>89</v>
      </c>
      <c r="D23677" t="s">
        <v>16182</v>
      </c>
      <c r="E23677" t="s">
        <v>1097</v>
      </c>
      <c r="F23677" t="s">
        <v>89</v>
      </c>
      <c r="G23677" t="s">
        <v>89</v>
      </c>
      <c r="H23677" t="s">
        <v>93</v>
      </c>
    </row>
    <row r="23678" spans="1:8" x14ac:dyDescent="0.25">
      <c r="A23678" t="s">
        <v>623</v>
      </c>
      <c r="B23678" t="s">
        <v>9386</v>
      </c>
      <c r="C23678" t="s">
        <v>89</v>
      </c>
      <c r="D23678" t="s">
        <v>16183</v>
      </c>
      <c r="E23678" t="s">
        <v>1097</v>
      </c>
      <c r="F23678" t="s">
        <v>89</v>
      </c>
      <c r="G23678" t="s">
        <v>89</v>
      </c>
      <c r="H23678" t="s">
        <v>93</v>
      </c>
    </row>
    <row r="23679" spans="1:8" x14ac:dyDescent="0.25">
      <c r="A23679" t="s">
        <v>623</v>
      </c>
      <c r="B23679" t="s">
        <v>3503</v>
      </c>
      <c r="C23679" t="s">
        <v>89</v>
      </c>
      <c r="D23679" t="s">
        <v>16184</v>
      </c>
      <c r="E23679" t="s">
        <v>1097</v>
      </c>
      <c r="F23679" t="s">
        <v>89</v>
      </c>
      <c r="G23679" t="s">
        <v>89</v>
      </c>
      <c r="H23679" t="s">
        <v>93</v>
      </c>
    </row>
    <row r="23680" spans="1:8" x14ac:dyDescent="0.25">
      <c r="A23680" t="s">
        <v>623</v>
      </c>
      <c r="B23680" t="s">
        <v>16185</v>
      </c>
      <c r="C23680" t="s">
        <v>89</v>
      </c>
      <c r="D23680" t="s">
        <v>16186</v>
      </c>
      <c r="E23680" t="s">
        <v>1097</v>
      </c>
      <c r="F23680" t="s">
        <v>89</v>
      </c>
      <c r="G23680" t="s">
        <v>89</v>
      </c>
      <c r="H23680" t="s">
        <v>93</v>
      </c>
    </row>
    <row r="23681" spans="1:8" x14ac:dyDescent="0.25">
      <c r="A23681" t="s">
        <v>623</v>
      </c>
      <c r="B23681" t="s">
        <v>16187</v>
      </c>
      <c r="C23681" t="s">
        <v>89</v>
      </c>
      <c r="D23681" t="s">
        <v>16188</v>
      </c>
      <c r="E23681" t="s">
        <v>1235</v>
      </c>
      <c r="F23681" t="s">
        <v>89</v>
      </c>
      <c r="G23681" t="s">
        <v>89</v>
      </c>
      <c r="H23681" t="s">
        <v>93</v>
      </c>
    </row>
    <row r="23682" spans="1:8" x14ac:dyDescent="0.25">
      <c r="A23682" t="s">
        <v>623</v>
      </c>
      <c r="B23682" t="s">
        <v>16189</v>
      </c>
      <c r="C23682" t="s">
        <v>89</v>
      </c>
      <c r="D23682" t="s">
        <v>16190</v>
      </c>
      <c r="E23682" t="s">
        <v>1427</v>
      </c>
      <c r="F23682" t="s">
        <v>89</v>
      </c>
      <c r="G23682" t="s">
        <v>89</v>
      </c>
      <c r="H23682" t="s">
        <v>93</v>
      </c>
    </row>
    <row r="23683" spans="1:8" x14ac:dyDescent="0.25">
      <c r="A23683" t="s">
        <v>623</v>
      </c>
      <c r="B23683" t="s">
        <v>16191</v>
      </c>
      <c r="C23683" t="s">
        <v>89</v>
      </c>
      <c r="D23683" t="s">
        <v>16192</v>
      </c>
      <c r="E23683" t="s">
        <v>1235</v>
      </c>
      <c r="F23683" t="s">
        <v>89</v>
      </c>
      <c r="G23683" t="s">
        <v>89</v>
      </c>
      <c r="H23683" t="s">
        <v>93</v>
      </c>
    </row>
    <row r="23684" spans="1:8" x14ac:dyDescent="0.25">
      <c r="A23684" t="s">
        <v>623</v>
      </c>
      <c r="B23684" t="s">
        <v>16293</v>
      </c>
      <c r="C23684" t="s">
        <v>89</v>
      </c>
      <c r="D23684" t="s">
        <v>16294</v>
      </c>
      <c r="E23684" t="s">
        <v>2884</v>
      </c>
      <c r="F23684" t="s">
        <v>89</v>
      </c>
      <c r="G23684" t="s">
        <v>89</v>
      </c>
      <c r="H23684" t="s">
        <v>93</v>
      </c>
    </row>
    <row r="23685" spans="1:8" x14ac:dyDescent="0.25">
      <c r="A23685" t="s">
        <v>623</v>
      </c>
      <c r="B23685" t="s">
        <v>16295</v>
      </c>
      <c r="C23685" t="s">
        <v>89</v>
      </c>
      <c r="D23685" t="s">
        <v>16296</v>
      </c>
      <c r="E23685" t="s">
        <v>2884</v>
      </c>
      <c r="F23685" t="s">
        <v>89</v>
      </c>
      <c r="G23685" t="s">
        <v>89</v>
      </c>
      <c r="H23685" t="s">
        <v>93</v>
      </c>
    </row>
    <row r="23686" spans="1:8" x14ac:dyDescent="0.25">
      <c r="A23686" t="s">
        <v>623</v>
      </c>
      <c r="B23686" t="s">
        <v>16193</v>
      </c>
      <c r="C23686" t="s">
        <v>89</v>
      </c>
      <c r="D23686" t="s">
        <v>16194</v>
      </c>
      <c r="E23686" t="s">
        <v>1386</v>
      </c>
      <c r="F23686" t="s">
        <v>89</v>
      </c>
      <c r="G23686" t="s">
        <v>89</v>
      </c>
      <c r="H23686" t="s">
        <v>93</v>
      </c>
    </row>
    <row r="23687" spans="1:8" x14ac:dyDescent="0.25">
      <c r="A23687" t="s">
        <v>623</v>
      </c>
      <c r="B23687" t="s">
        <v>16199</v>
      </c>
      <c r="C23687" t="s">
        <v>89</v>
      </c>
      <c r="D23687" t="s">
        <v>16200</v>
      </c>
      <c r="E23687" t="s">
        <v>1233</v>
      </c>
      <c r="F23687" t="s">
        <v>89</v>
      </c>
      <c r="G23687" t="s">
        <v>89</v>
      </c>
      <c r="H23687" t="s">
        <v>93</v>
      </c>
    </row>
    <row r="23688" spans="1:8" x14ac:dyDescent="0.25">
      <c r="A23688" t="s">
        <v>623</v>
      </c>
      <c r="B23688" t="s">
        <v>16297</v>
      </c>
      <c r="C23688" t="s">
        <v>89</v>
      </c>
      <c r="D23688" t="s">
        <v>89</v>
      </c>
      <c r="E23688" t="s">
        <v>5559</v>
      </c>
      <c r="F23688" t="s">
        <v>89</v>
      </c>
      <c r="G23688" t="s">
        <v>89</v>
      </c>
      <c r="H23688" t="s">
        <v>93</v>
      </c>
    </row>
    <row r="23689" spans="1:8" x14ac:dyDescent="0.25">
      <c r="A23689" t="s">
        <v>623</v>
      </c>
      <c r="B23689" t="s">
        <v>16300</v>
      </c>
      <c r="C23689" t="s">
        <v>89</v>
      </c>
      <c r="D23689" t="s">
        <v>89</v>
      </c>
      <c r="E23689" t="s">
        <v>5559</v>
      </c>
      <c r="F23689" t="s">
        <v>89</v>
      </c>
      <c r="G23689" t="s">
        <v>89</v>
      </c>
      <c r="H23689" t="s">
        <v>93</v>
      </c>
    </row>
    <row r="23690" spans="1:8" x14ac:dyDescent="0.25">
      <c r="A23690" t="s">
        <v>623</v>
      </c>
      <c r="B23690" t="s">
        <v>16201</v>
      </c>
      <c r="C23690" t="s">
        <v>89</v>
      </c>
      <c r="D23690" t="s">
        <v>16202</v>
      </c>
      <c r="E23690" t="s">
        <v>2665</v>
      </c>
      <c r="F23690" t="s">
        <v>89</v>
      </c>
      <c r="G23690" t="s">
        <v>89</v>
      </c>
      <c r="H23690" t="s">
        <v>93</v>
      </c>
    </row>
    <row r="23691" spans="1:8" x14ac:dyDescent="0.25">
      <c r="A23691" t="s">
        <v>623</v>
      </c>
      <c r="B23691" t="s">
        <v>16203</v>
      </c>
      <c r="C23691" t="s">
        <v>89</v>
      </c>
      <c r="D23691" t="s">
        <v>89</v>
      </c>
      <c r="E23691" t="s">
        <v>1346</v>
      </c>
      <c r="F23691" t="s">
        <v>89</v>
      </c>
      <c r="G23691" t="s">
        <v>89</v>
      </c>
      <c r="H23691" t="s">
        <v>93</v>
      </c>
    </row>
    <row r="23692" spans="1:8" x14ac:dyDescent="0.25">
      <c r="A23692" t="s">
        <v>623</v>
      </c>
      <c r="B23692" t="s">
        <v>16204</v>
      </c>
      <c r="C23692" t="s">
        <v>89</v>
      </c>
      <c r="D23692" t="s">
        <v>89</v>
      </c>
      <c r="E23692" t="s">
        <v>1235</v>
      </c>
      <c r="F23692" t="s">
        <v>89</v>
      </c>
      <c r="G23692" t="s">
        <v>89</v>
      </c>
      <c r="H23692" t="s">
        <v>93</v>
      </c>
    </row>
    <row r="23693" spans="1:8" x14ac:dyDescent="0.25">
      <c r="A23693" t="s">
        <v>623</v>
      </c>
      <c r="B23693" t="s">
        <v>16205</v>
      </c>
      <c r="C23693" t="s">
        <v>89</v>
      </c>
      <c r="D23693" t="s">
        <v>89</v>
      </c>
      <c r="E23693" t="s">
        <v>1235</v>
      </c>
      <c r="F23693" t="s">
        <v>89</v>
      </c>
      <c r="G23693" t="s">
        <v>89</v>
      </c>
      <c r="H23693" t="s">
        <v>93</v>
      </c>
    </row>
    <row r="23694" spans="1:8" x14ac:dyDescent="0.25">
      <c r="A23694" t="s">
        <v>623</v>
      </c>
      <c r="B23694" t="s">
        <v>16206</v>
      </c>
      <c r="C23694" t="s">
        <v>89</v>
      </c>
      <c r="D23694" t="s">
        <v>16207</v>
      </c>
      <c r="E23694" t="s">
        <v>1367</v>
      </c>
      <c r="F23694" t="s">
        <v>89</v>
      </c>
      <c r="G23694" t="s">
        <v>89</v>
      </c>
      <c r="H23694" t="s">
        <v>93</v>
      </c>
    </row>
    <row r="23695" spans="1:8" x14ac:dyDescent="0.25">
      <c r="A23695" t="s">
        <v>623</v>
      </c>
      <c r="B23695" t="s">
        <v>16208</v>
      </c>
      <c r="C23695" t="s">
        <v>89</v>
      </c>
      <c r="D23695" t="s">
        <v>89</v>
      </c>
      <c r="E23695" t="s">
        <v>1235</v>
      </c>
      <c r="F23695" t="s">
        <v>89</v>
      </c>
      <c r="G23695" t="s">
        <v>89</v>
      </c>
      <c r="H23695" t="s">
        <v>93</v>
      </c>
    </row>
    <row r="23696" spans="1:8" x14ac:dyDescent="0.25">
      <c r="A23696" t="s">
        <v>623</v>
      </c>
      <c r="B23696" t="s">
        <v>16209</v>
      </c>
      <c r="C23696" t="s">
        <v>89</v>
      </c>
      <c r="D23696" t="s">
        <v>16210</v>
      </c>
      <c r="E23696" t="s">
        <v>1335</v>
      </c>
      <c r="F23696" t="s">
        <v>89</v>
      </c>
      <c r="G23696" t="s">
        <v>89</v>
      </c>
      <c r="H23696" t="s">
        <v>93</v>
      </c>
    </row>
    <row r="23697" spans="1:8" x14ac:dyDescent="0.25">
      <c r="A23697" t="s">
        <v>623</v>
      </c>
      <c r="B23697" t="s">
        <v>16211</v>
      </c>
      <c r="C23697" t="s">
        <v>89</v>
      </c>
      <c r="D23697" t="s">
        <v>89</v>
      </c>
      <c r="E23697" t="s">
        <v>9114</v>
      </c>
      <c r="F23697" t="s">
        <v>89</v>
      </c>
      <c r="G23697" t="s">
        <v>89</v>
      </c>
      <c r="H23697" t="s">
        <v>93</v>
      </c>
    </row>
    <row r="23698" spans="1:8" x14ac:dyDescent="0.25">
      <c r="A23698" t="s">
        <v>623</v>
      </c>
      <c r="B23698" t="s">
        <v>16213</v>
      </c>
      <c r="C23698" t="s">
        <v>89</v>
      </c>
      <c r="D23698" t="s">
        <v>89</v>
      </c>
      <c r="E23698" t="s">
        <v>16214</v>
      </c>
      <c r="F23698" t="s">
        <v>89</v>
      </c>
      <c r="G23698" t="s">
        <v>89</v>
      </c>
      <c r="H23698" t="s">
        <v>93</v>
      </c>
    </row>
    <row r="23699" spans="1:8" x14ac:dyDescent="0.25">
      <c r="A23699" t="s">
        <v>623</v>
      </c>
      <c r="B23699" t="s">
        <v>16215</v>
      </c>
      <c r="C23699" t="s">
        <v>89</v>
      </c>
      <c r="D23699" t="s">
        <v>16216</v>
      </c>
      <c r="E23699" t="s">
        <v>16214</v>
      </c>
      <c r="F23699" t="s">
        <v>89</v>
      </c>
      <c r="G23699" t="s">
        <v>89</v>
      </c>
      <c r="H23699" t="s">
        <v>93</v>
      </c>
    </row>
    <row r="23700" spans="1:8" x14ac:dyDescent="0.25">
      <c r="A23700" t="s">
        <v>623</v>
      </c>
      <c r="B23700" t="s">
        <v>16218</v>
      </c>
      <c r="C23700" t="s">
        <v>89</v>
      </c>
      <c r="D23700" t="s">
        <v>89</v>
      </c>
      <c r="E23700" t="s">
        <v>16214</v>
      </c>
      <c r="F23700" t="s">
        <v>89</v>
      </c>
      <c r="G23700" t="s">
        <v>89</v>
      </c>
      <c r="H23700" t="s">
        <v>93</v>
      </c>
    </row>
    <row r="23701" spans="1:8" x14ac:dyDescent="0.25">
      <c r="A23701" t="s">
        <v>623</v>
      </c>
      <c r="B23701" t="s">
        <v>16219</v>
      </c>
      <c r="C23701" t="s">
        <v>89</v>
      </c>
      <c r="D23701" t="s">
        <v>89</v>
      </c>
      <c r="E23701" t="s">
        <v>16214</v>
      </c>
      <c r="F23701" t="s">
        <v>89</v>
      </c>
      <c r="G23701" t="s">
        <v>89</v>
      </c>
      <c r="H23701" t="s">
        <v>93</v>
      </c>
    </row>
    <row r="23702" spans="1:8" x14ac:dyDescent="0.25">
      <c r="A23702" t="s">
        <v>623</v>
      </c>
      <c r="B23702" t="s">
        <v>16220</v>
      </c>
      <c r="C23702" t="s">
        <v>89</v>
      </c>
      <c r="D23702" t="s">
        <v>89</v>
      </c>
      <c r="E23702" t="s">
        <v>1272</v>
      </c>
      <c r="F23702" t="s">
        <v>89</v>
      </c>
      <c r="G23702" t="s">
        <v>89</v>
      </c>
      <c r="H23702" t="s">
        <v>93</v>
      </c>
    </row>
    <row r="23703" spans="1:8" x14ac:dyDescent="0.25">
      <c r="A23703" t="s">
        <v>623</v>
      </c>
      <c r="B23703" t="s">
        <v>16221</v>
      </c>
      <c r="C23703" t="s">
        <v>89</v>
      </c>
      <c r="D23703" t="s">
        <v>89</v>
      </c>
      <c r="E23703" t="s">
        <v>1272</v>
      </c>
      <c r="F23703" t="s">
        <v>89</v>
      </c>
      <c r="G23703" t="s">
        <v>89</v>
      </c>
      <c r="H23703" t="s">
        <v>93</v>
      </c>
    </row>
    <row r="23704" spans="1:8" x14ac:dyDescent="0.25">
      <c r="A23704" t="s">
        <v>623</v>
      </c>
      <c r="B23704" t="s">
        <v>16231</v>
      </c>
      <c r="C23704" t="s">
        <v>89</v>
      </c>
      <c r="D23704" t="s">
        <v>16232</v>
      </c>
      <c r="E23704" t="s">
        <v>14511</v>
      </c>
      <c r="F23704" t="s">
        <v>89</v>
      </c>
      <c r="G23704" t="s">
        <v>89</v>
      </c>
      <c r="H23704" t="s">
        <v>93</v>
      </c>
    </row>
    <row r="23705" spans="1:8" x14ac:dyDescent="0.25">
      <c r="A23705" t="s">
        <v>623</v>
      </c>
      <c r="B23705" t="s">
        <v>16233</v>
      </c>
      <c r="C23705" t="s">
        <v>89</v>
      </c>
      <c r="D23705" t="s">
        <v>16234</v>
      </c>
      <c r="E23705" t="s">
        <v>14511</v>
      </c>
      <c r="F23705" t="s">
        <v>89</v>
      </c>
      <c r="G23705" t="s">
        <v>89</v>
      </c>
      <c r="H23705" t="s">
        <v>93</v>
      </c>
    </row>
    <row r="23706" spans="1:8" x14ac:dyDescent="0.25">
      <c r="A23706" t="s">
        <v>624</v>
      </c>
      <c r="B23706" t="s">
        <v>1140</v>
      </c>
      <c r="C23706" t="s">
        <v>89</v>
      </c>
      <c r="D23706" t="s">
        <v>16312</v>
      </c>
      <c r="E23706" t="s">
        <v>1100</v>
      </c>
      <c r="F23706" t="s">
        <v>89</v>
      </c>
      <c r="G23706" t="s">
        <v>89</v>
      </c>
      <c r="H23706" t="s">
        <v>93</v>
      </c>
    </row>
    <row r="23707" spans="1:8" x14ac:dyDescent="0.25">
      <c r="A23707" t="s">
        <v>624</v>
      </c>
      <c r="B23707" t="s">
        <v>16313</v>
      </c>
      <c r="C23707" t="s">
        <v>89</v>
      </c>
      <c r="D23707" t="s">
        <v>16314</v>
      </c>
      <c r="E23707" t="s">
        <v>1278</v>
      </c>
      <c r="F23707" t="s">
        <v>89</v>
      </c>
      <c r="G23707" t="s">
        <v>89</v>
      </c>
      <c r="H23707" t="s">
        <v>93</v>
      </c>
    </row>
    <row r="23708" spans="1:8" x14ac:dyDescent="0.25">
      <c r="A23708" t="s">
        <v>624</v>
      </c>
      <c r="B23708" t="s">
        <v>1243</v>
      </c>
      <c r="C23708" t="s">
        <v>89</v>
      </c>
      <c r="D23708" t="s">
        <v>9170</v>
      </c>
      <c r="E23708" t="s">
        <v>1278</v>
      </c>
      <c r="F23708" t="s">
        <v>89</v>
      </c>
      <c r="G23708" t="s">
        <v>89</v>
      </c>
      <c r="H23708" t="s">
        <v>93</v>
      </c>
    </row>
    <row r="23709" spans="1:8" x14ac:dyDescent="0.25">
      <c r="A23709" t="s">
        <v>624</v>
      </c>
      <c r="B23709" t="s">
        <v>3276</v>
      </c>
      <c r="C23709" t="s">
        <v>89</v>
      </c>
      <c r="D23709" t="s">
        <v>5134</v>
      </c>
      <c r="E23709" t="s">
        <v>1100</v>
      </c>
      <c r="F23709" t="s">
        <v>89</v>
      </c>
      <c r="G23709" t="s">
        <v>89</v>
      </c>
      <c r="H23709" t="s">
        <v>93</v>
      </c>
    </row>
    <row r="23710" spans="1:8" x14ac:dyDescent="0.25">
      <c r="A23710" t="s">
        <v>624</v>
      </c>
      <c r="B23710" t="s">
        <v>16315</v>
      </c>
      <c r="C23710" t="s">
        <v>89</v>
      </c>
      <c r="D23710" t="s">
        <v>16316</v>
      </c>
      <c r="E23710" t="s">
        <v>1162</v>
      </c>
      <c r="F23710" t="s">
        <v>89</v>
      </c>
      <c r="G23710" t="s">
        <v>89</v>
      </c>
      <c r="H23710" t="s">
        <v>93</v>
      </c>
    </row>
    <row r="23711" spans="1:8" x14ac:dyDescent="0.25">
      <c r="A23711" t="s">
        <v>624</v>
      </c>
      <c r="B23711" t="s">
        <v>4975</v>
      </c>
      <c r="C23711" t="s">
        <v>89</v>
      </c>
      <c r="D23711" t="s">
        <v>16317</v>
      </c>
      <c r="E23711" t="s">
        <v>1162</v>
      </c>
      <c r="F23711" t="s">
        <v>89</v>
      </c>
      <c r="G23711" t="s">
        <v>89</v>
      </c>
      <c r="H23711" t="s">
        <v>93</v>
      </c>
    </row>
    <row r="23712" spans="1:8" x14ac:dyDescent="0.25">
      <c r="A23712" t="s">
        <v>624</v>
      </c>
      <c r="B23712" t="s">
        <v>1197</v>
      </c>
      <c r="C23712" t="s">
        <v>89</v>
      </c>
      <c r="D23712" t="s">
        <v>89</v>
      </c>
      <c r="E23712" t="s">
        <v>1196</v>
      </c>
      <c r="F23712" t="s">
        <v>89</v>
      </c>
      <c r="G23712" t="s">
        <v>89</v>
      </c>
      <c r="H23712" t="s">
        <v>93</v>
      </c>
    </row>
    <row r="23713" spans="1:8" x14ac:dyDescent="0.25">
      <c r="A23713" t="s">
        <v>624</v>
      </c>
      <c r="B23713" t="s">
        <v>7189</v>
      </c>
      <c r="C23713" t="s">
        <v>89</v>
      </c>
      <c r="D23713" t="s">
        <v>89</v>
      </c>
      <c r="E23713" t="s">
        <v>1218</v>
      </c>
      <c r="F23713" t="s">
        <v>89</v>
      </c>
      <c r="G23713" t="s">
        <v>89</v>
      </c>
      <c r="H23713" t="s">
        <v>93</v>
      </c>
    </row>
    <row r="23714" spans="1:8" x14ac:dyDescent="0.25">
      <c r="A23714" t="s">
        <v>624</v>
      </c>
      <c r="B23714" t="s">
        <v>1198</v>
      </c>
      <c r="C23714" t="s">
        <v>89</v>
      </c>
      <c r="D23714" t="s">
        <v>89</v>
      </c>
      <c r="E23714" t="s">
        <v>1218</v>
      </c>
      <c r="F23714" t="s">
        <v>89</v>
      </c>
      <c r="G23714" t="s">
        <v>89</v>
      </c>
      <c r="H23714" t="s">
        <v>93</v>
      </c>
    </row>
    <row r="23715" spans="1:8" x14ac:dyDescent="0.25">
      <c r="A23715" t="s">
        <v>624</v>
      </c>
      <c r="B23715" t="s">
        <v>1437</v>
      </c>
      <c r="C23715" t="s">
        <v>89</v>
      </c>
      <c r="D23715" t="s">
        <v>89</v>
      </c>
      <c r="E23715" t="s">
        <v>1131</v>
      </c>
      <c r="F23715" t="s">
        <v>89</v>
      </c>
      <c r="G23715" t="s">
        <v>89</v>
      </c>
      <c r="H23715" t="s">
        <v>93</v>
      </c>
    </row>
    <row r="23716" spans="1:8" x14ac:dyDescent="0.25">
      <c r="A23716" t="s">
        <v>624</v>
      </c>
      <c r="B23716" t="s">
        <v>8914</v>
      </c>
      <c r="C23716" t="s">
        <v>89</v>
      </c>
      <c r="D23716" t="s">
        <v>89</v>
      </c>
      <c r="E23716" t="s">
        <v>1131</v>
      </c>
      <c r="F23716" t="s">
        <v>89</v>
      </c>
      <c r="G23716" t="s">
        <v>89</v>
      </c>
      <c r="H23716" t="s">
        <v>93</v>
      </c>
    </row>
    <row r="23717" spans="1:8" x14ac:dyDescent="0.25">
      <c r="A23717" t="s">
        <v>624</v>
      </c>
      <c r="B23717" t="s">
        <v>1130</v>
      </c>
      <c r="C23717" t="s">
        <v>89</v>
      </c>
      <c r="D23717" t="s">
        <v>89</v>
      </c>
      <c r="E23717" t="s">
        <v>1133</v>
      </c>
      <c r="F23717" t="s">
        <v>89</v>
      </c>
      <c r="G23717" t="s">
        <v>89</v>
      </c>
      <c r="H23717" t="s">
        <v>93</v>
      </c>
    </row>
    <row r="23718" spans="1:8" x14ac:dyDescent="0.25">
      <c r="A23718" t="s">
        <v>624</v>
      </c>
      <c r="B23718" t="s">
        <v>1132</v>
      </c>
      <c r="C23718" t="s">
        <v>89</v>
      </c>
      <c r="D23718" t="s">
        <v>89</v>
      </c>
      <c r="E23718" t="s">
        <v>1133</v>
      </c>
      <c r="F23718" t="s">
        <v>89</v>
      </c>
      <c r="G23718" t="s">
        <v>89</v>
      </c>
      <c r="H23718" t="s">
        <v>93</v>
      </c>
    </row>
    <row r="23719" spans="1:8" x14ac:dyDescent="0.25">
      <c r="A23719" t="s">
        <v>624</v>
      </c>
      <c r="B23719" t="s">
        <v>1268</v>
      </c>
      <c r="C23719" t="s">
        <v>89</v>
      </c>
      <c r="D23719" t="s">
        <v>89</v>
      </c>
      <c r="E23719" t="s">
        <v>1196</v>
      </c>
      <c r="F23719" t="s">
        <v>89</v>
      </c>
      <c r="G23719" t="s">
        <v>89</v>
      </c>
      <c r="H23719" t="s">
        <v>93</v>
      </c>
    </row>
    <row r="23720" spans="1:8" x14ac:dyDescent="0.25">
      <c r="A23720" t="s">
        <v>624</v>
      </c>
      <c r="B23720" t="s">
        <v>1232</v>
      </c>
      <c r="C23720" t="s">
        <v>89</v>
      </c>
      <c r="D23720" t="s">
        <v>89</v>
      </c>
      <c r="E23720" t="s">
        <v>1196</v>
      </c>
      <c r="F23720" t="s">
        <v>89</v>
      </c>
      <c r="G23720" t="s">
        <v>89</v>
      </c>
      <c r="H23720" t="s">
        <v>93</v>
      </c>
    </row>
    <row r="23721" spans="1:8" x14ac:dyDescent="0.25">
      <c r="A23721" t="s">
        <v>624</v>
      </c>
      <c r="B23721" t="s">
        <v>1138</v>
      </c>
      <c r="C23721" t="s">
        <v>89</v>
      </c>
      <c r="D23721" t="s">
        <v>89</v>
      </c>
      <c r="E23721" t="s">
        <v>1139</v>
      </c>
      <c r="F23721" t="s">
        <v>89</v>
      </c>
      <c r="G23721" t="s">
        <v>89</v>
      </c>
      <c r="H23721" t="s">
        <v>93</v>
      </c>
    </row>
    <row r="23722" spans="1:8" x14ac:dyDescent="0.25">
      <c r="A23722" t="s">
        <v>625</v>
      </c>
      <c r="B23722" t="s">
        <v>1140</v>
      </c>
      <c r="C23722" t="s">
        <v>89</v>
      </c>
      <c r="D23722" t="s">
        <v>16318</v>
      </c>
      <c r="E23722" t="s">
        <v>1162</v>
      </c>
      <c r="F23722" t="s">
        <v>89</v>
      </c>
      <c r="G23722" t="s">
        <v>89</v>
      </c>
      <c r="H23722" t="s">
        <v>93</v>
      </c>
    </row>
    <row r="23723" spans="1:8" x14ac:dyDescent="0.25">
      <c r="A23723" t="s">
        <v>625</v>
      </c>
      <c r="B23723" t="s">
        <v>1360</v>
      </c>
      <c r="C23723" t="s">
        <v>89</v>
      </c>
      <c r="D23723" t="s">
        <v>16319</v>
      </c>
      <c r="E23723" t="s">
        <v>1097</v>
      </c>
      <c r="F23723" t="s">
        <v>89</v>
      </c>
      <c r="G23723" t="s">
        <v>89</v>
      </c>
      <c r="H23723" t="s">
        <v>93</v>
      </c>
    </row>
    <row r="23724" spans="1:8" x14ac:dyDescent="0.25">
      <c r="A23724" t="s">
        <v>625</v>
      </c>
      <c r="B23724" t="s">
        <v>14067</v>
      </c>
      <c r="C23724" t="s">
        <v>89</v>
      </c>
      <c r="D23724" t="s">
        <v>16320</v>
      </c>
      <c r="E23724" t="s">
        <v>1105</v>
      </c>
      <c r="F23724" t="s">
        <v>89</v>
      </c>
      <c r="G23724" t="s">
        <v>89</v>
      </c>
      <c r="H23724" t="s">
        <v>93</v>
      </c>
    </row>
    <row r="23725" spans="1:8" x14ac:dyDescent="0.25">
      <c r="A23725" t="s">
        <v>625</v>
      </c>
      <c r="B23725" t="s">
        <v>16321</v>
      </c>
      <c r="C23725" t="s">
        <v>89</v>
      </c>
      <c r="D23725" t="s">
        <v>16322</v>
      </c>
      <c r="E23725" t="s">
        <v>1166</v>
      </c>
      <c r="F23725" t="s">
        <v>89</v>
      </c>
      <c r="G23725" t="s">
        <v>89</v>
      </c>
      <c r="H23725" t="s">
        <v>93</v>
      </c>
    </row>
    <row r="23726" spans="1:8" x14ac:dyDescent="0.25">
      <c r="A23726" t="s">
        <v>625</v>
      </c>
      <c r="B23726" t="s">
        <v>16323</v>
      </c>
      <c r="C23726" t="s">
        <v>89</v>
      </c>
      <c r="D23726" t="s">
        <v>16324</v>
      </c>
      <c r="E23726" t="s">
        <v>1094</v>
      </c>
      <c r="F23726" t="s">
        <v>89</v>
      </c>
      <c r="G23726" t="s">
        <v>89</v>
      </c>
      <c r="H23726" t="s">
        <v>93</v>
      </c>
    </row>
    <row r="23727" spans="1:8" x14ac:dyDescent="0.25">
      <c r="A23727" t="s">
        <v>625</v>
      </c>
      <c r="B23727" t="s">
        <v>2824</v>
      </c>
      <c r="C23727" t="s">
        <v>89</v>
      </c>
      <c r="D23727" t="s">
        <v>2714</v>
      </c>
      <c r="E23727" t="s">
        <v>11062</v>
      </c>
      <c r="F23727" t="s">
        <v>89</v>
      </c>
      <c r="G23727" t="s">
        <v>89</v>
      </c>
      <c r="H23727" t="s">
        <v>93</v>
      </c>
    </row>
    <row r="23728" spans="1:8" x14ac:dyDescent="0.25">
      <c r="A23728" t="s">
        <v>625</v>
      </c>
      <c r="B23728" t="s">
        <v>2189</v>
      </c>
      <c r="C23728" t="s">
        <v>89</v>
      </c>
      <c r="D23728" t="s">
        <v>16325</v>
      </c>
      <c r="E23728" t="s">
        <v>1194</v>
      </c>
      <c r="F23728" t="s">
        <v>89</v>
      </c>
      <c r="G23728" t="s">
        <v>89</v>
      </c>
      <c r="H23728" t="s">
        <v>93</v>
      </c>
    </row>
    <row r="23729" spans="1:8" x14ac:dyDescent="0.25">
      <c r="A23729" t="s">
        <v>625</v>
      </c>
      <c r="B23729" t="s">
        <v>1660</v>
      </c>
      <c r="C23729" t="s">
        <v>89</v>
      </c>
      <c r="D23729" t="s">
        <v>16326</v>
      </c>
      <c r="E23729" t="s">
        <v>1105</v>
      </c>
      <c r="F23729" t="s">
        <v>89</v>
      </c>
      <c r="G23729" t="s">
        <v>89</v>
      </c>
      <c r="H23729" t="s">
        <v>93</v>
      </c>
    </row>
    <row r="23730" spans="1:8" x14ac:dyDescent="0.25">
      <c r="A23730" t="s">
        <v>625</v>
      </c>
      <c r="B23730" t="s">
        <v>1360</v>
      </c>
      <c r="C23730" t="s">
        <v>89</v>
      </c>
      <c r="D23730" t="s">
        <v>16319</v>
      </c>
      <c r="E23730" t="s">
        <v>1097</v>
      </c>
      <c r="F23730" t="s">
        <v>89</v>
      </c>
      <c r="G23730" t="s">
        <v>89</v>
      </c>
      <c r="H23730" t="s">
        <v>93</v>
      </c>
    </row>
    <row r="23731" spans="1:8" x14ac:dyDescent="0.25">
      <c r="A23731" t="s">
        <v>625</v>
      </c>
      <c r="B23731" t="s">
        <v>16321</v>
      </c>
      <c r="C23731" t="s">
        <v>89</v>
      </c>
      <c r="D23731" t="s">
        <v>16322</v>
      </c>
      <c r="E23731" t="s">
        <v>1166</v>
      </c>
      <c r="F23731" t="s">
        <v>89</v>
      </c>
      <c r="G23731" t="s">
        <v>89</v>
      </c>
      <c r="H23731" t="s">
        <v>93</v>
      </c>
    </row>
    <row r="23732" spans="1:8" x14ac:dyDescent="0.25">
      <c r="A23732" t="s">
        <v>625</v>
      </c>
      <c r="B23732" t="s">
        <v>16327</v>
      </c>
      <c r="C23732" t="s">
        <v>89</v>
      </c>
      <c r="D23732" t="s">
        <v>16328</v>
      </c>
      <c r="E23732" t="s">
        <v>1615</v>
      </c>
      <c r="F23732" t="s">
        <v>89</v>
      </c>
      <c r="G23732" t="s">
        <v>89</v>
      </c>
      <c r="H23732" t="s">
        <v>93</v>
      </c>
    </row>
    <row r="23733" spans="1:8" x14ac:dyDescent="0.25">
      <c r="A23733" t="s">
        <v>625</v>
      </c>
      <c r="B23733" t="s">
        <v>16329</v>
      </c>
      <c r="C23733" t="s">
        <v>89</v>
      </c>
      <c r="D23733" t="s">
        <v>16330</v>
      </c>
      <c r="E23733" t="s">
        <v>1582</v>
      </c>
      <c r="F23733" t="s">
        <v>89</v>
      </c>
      <c r="G23733" t="s">
        <v>89</v>
      </c>
      <c r="H23733" t="s">
        <v>93</v>
      </c>
    </row>
    <row r="23734" spans="1:8" x14ac:dyDescent="0.25">
      <c r="A23734" t="s">
        <v>625</v>
      </c>
      <c r="B23734" t="s">
        <v>4794</v>
      </c>
      <c r="C23734" t="s">
        <v>89</v>
      </c>
      <c r="D23734" t="s">
        <v>16331</v>
      </c>
      <c r="E23734" t="s">
        <v>1093</v>
      </c>
      <c r="F23734" t="s">
        <v>89</v>
      </c>
      <c r="G23734" t="s">
        <v>89</v>
      </c>
      <c r="H23734" t="s">
        <v>93</v>
      </c>
    </row>
    <row r="23735" spans="1:8" x14ac:dyDescent="0.25">
      <c r="A23735" t="s">
        <v>625</v>
      </c>
      <c r="B23735" t="s">
        <v>16332</v>
      </c>
      <c r="C23735" t="s">
        <v>89</v>
      </c>
      <c r="D23735" t="s">
        <v>16333</v>
      </c>
      <c r="E23735" t="s">
        <v>1235</v>
      </c>
      <c r="F23735" t="s">
        <v>89</v>
      </c>
      <c r="G23735" t="s">
        <v>89</v>
      </c>
      <c r="H23735" t="s">
        <v>93</v>
      </c>
    </row>
    <row r="23736" spans="1:8" x14ac:dyDescent="0.25">
      <c r="A23736" t="s">
        <v>625</v>
      </c>
      <c r="B23736" t="s">
        <v>14067</v>
      </c>
      <c r="C23736" t="s">
        <v>89</v>
      </c>
      <c r="D23736" t="s">
        <v>16320</v>
      </c>
      <c r="E23736" t="s">
        <v>1105</v>
      </c>
      <c r="F23736" t="s">
        <v>89</v>
      </c>
      <c r="G23736" t="s">
        <v>89</v>
      </c>
      <c r="H23736" t="s">
        <v>93</v>
      </c>
    </row>
    <row r="23737" spans="1:8" x14ac:dyDescent="0.25">
      <c r="A23737" t="s">
        <v>625</v>
      </c>
      <c r="B23737" t="s">
        <v>16334</v>
      </c>
      <c r="C23737" t="s">
        <v>89</v>
      </c>
      <c r="D23737" t="s">
        <v>16335</v>
      </c>
      <c r="E23737" t="s">
        <v>1097</v>
      </c>
      <c r="F23737" t="s">
        <v>89</v>
      </c>
      <c r="G23737" t="s">
        <v>89</v>
      </c>
      <c r="H23737" t="s">
        <v>93</v>
      </c>
    </row>
    <row r="23738" spans="1:8" x14ac:dyDescent="0.25">
      <c r="A23738" t="s">
        <v>625</v>
      </c>
      <c r="B23738" t="s">
        <v>16336</v>
      </c>
      <c r="C23738" t="s">
        <v>89</v>
      </c>
      <c r="D23738" t="s">
        <v>16337</v>
      </c>
      <c r="E23738" t="s">
        <v>1194</v>
      </c>
      <c r="F23738" t="s">
        <v>89</v>
      </c>
      <c r="G23738" t="s">
        <v>89</v>
      </c>
      <c r="H23738" t="s">
        <v>93</v>
      </c>
    </row>
    <row r="23739" spans="1:8" x14ac:dyDescent="0.25">
      <c r="A23739" t="s">
        <v>625</v>
      </c>
      <c r="B23739" t="s">
        <v>1204</v>
      </c>
      <c r="C23739" t="s">
        <v>89</v>
      </c>
      <c r="D23739" t="s">
        <v>89</v>
      </c>
      <c r="E23739" t="s">
        <v>1272</v>
      </c>
      <c r="F23739" t="s">
        <v>89</v>
      </c>
      <c r="G23739" t="s">
        <v>89</v>
      </c>
      <c r="H23739" t="s">
        <v>93</v>
      </c>
    </row>
    <row r="23740" spans="1:8" x14ac:dyDescent="0.25">
      <c r="A23740" t="s">
        <v>625</v>
      </c>
      <c r="B23740" t="s">
        <v>1140</v>
      </c>
      <c r="C23740" t="s">
        <v>89</v>
      </c>
      <c r="D23740" t="s">
        <v>16318</v>
      </c>
      <c r="E23740" t="s">
        <v>1162</v>
      </c>
      <c r="F23740" t="s">
        <v>89</v>
      </c>
      <c r="G23740" t="s">
        <v>89</v>
      </c>
      <c r="H23740" t="s">
        <v>93</v>
      </c>
    </row>
    <row r="23741" spans="1:8" x14ac:dyDescent="0.25">
      <c r="A23741" t="s">
        <v>625</v>
      </c>
      <c r="B23741" t="s">
        <v>1243</v>
      </c>
      <c r="C23741" t="s">
        <v>89</v>
      </c>
      <c r="D23741" t="s">
        <v>16338</v>
      </c>
      <c r="E23741" t="s">
        <v>1142</v>
      </c>
      <c r="F23741" t="s">
        <v>89</v>
      </c>
      <c r="G23741" t="s">
        <v>89</v>
      </c>
      <c r="H23741" t="s">
        <v>93</v>
      </c>
    </row>
    <row r="23742" spans="1:8" x14ac:dyDescent="0.25">
      <c r="A23742" t="s">
        <v>625</v>
      </c>
      <c r="B23742" t="s">
        <v>1714</v>
      </c>
      <c r="C23742" t="s">
        <v>89</v>
      </c>
      <c r="D23742" t="s">
        <v>16339</v>
      </c>
      <c r="E23742" t="s">
        <v>1162</v>
      </c>
      <c r="F23742" t="s">
        <v>89</v>
      </c>
      <c r="G23742" t="s">
        <v>89</v>
      </c>
      <c r="H23742" t="s">
        <v>93</v>
      </c>
    </row>
    <row r="23743" spans="1:8" x14ac:dyDescent="0.25">
      <c r="A23743" t="s">
        <v>625</v>
      </c>
      <c r="B23743" t="s">
        <v>4985</v>
      </c>
      <c r="C23743" t="s">
        <v>89</v>
      </c>
      <c r="D23743" t="s">
        <v>16340</v>
      </c>
      <c r="E23743" t="s">
        <v>1194</v>
      </c>
      <c r="F23743" t="s">
        <v>89</v>
      </c>
      <c r="G23743" t="s">
        <v>89</v>
      </c>
      <c r="H23743" t="s">
        <v>93</v>
      </c>
    </row>
    <row r="23744" spans="1:8" x14ac:dyDescent="0.25">
      <c r="A23744" t="s">
        <v>625</v>
      </c>
      <c r="B23744" t="s">
        <v>16341</v>
      </c>
      <c r="C23744" t="s">
        <v>89</v>
      </c>
      <c r="D23744" t="s">
        <v>16342</v>
      </c>
      <c r="E23744" t="s">
        <v>1105</v>
      </c>
      <c r="F23744" t="s">
        <v>89</v>
      </c>
      <c r="G23744" t="s">
        <v>89</v>
      </c>
      <c r="H23744" t="s">
        <v>93</v>
      </c>
    </row>
    <row r="23745" spans="1:8" x14ac:dyDescent="0.25">
      <c r="A23745" t="s">
        <v>625</v>
      </c>
      <c r="B23745" t="s">
        <v>1325</v>
      </c>
      <c r="C23745" t="s">
        <v>89</v>
      </c>
      <c r="D23745" t="s">
        <v>16343</v>
      </c>
      <c r="E23745" t="s">
        <v>1142</v>
      </c>
      <c r="F23745" t="s">
        <v>89</v>
      </c>
      <c r="G23745" t="s">
        <v>89</v>
      </c>
      <c r="H23745" t="s">
        <v>93</v>
      </c>
    </row>
    <row r="23746" spans="1:8" x14ac:dyDescent="0.25">
      <c r="A23746" t="s">
        <v>625</v>
      </c>
      <c r="B23746" t="s">
        <v>1321</v>
      </c>
      <c r="C23746" t="s">
        <v>89</v>
      </c>
      <c r="D23746" t="s">
        <v>16344</v>
      </c>
      <c r="E23746" t="s">
        <v>1100</v>
      </c>
      <c r="F23746" t="s">
        <v>89</v>
      </c>
      <c r="G23746" t="s">
        <v>89</v>
      </c>
      <c r="H23746" t="s">
        <v>93</v>
      </c>
    </row>
    <row r="23747" spans="1:8" x14ac:dyDescent="0.25">
      <c r="A23747" t="s">
        <v>625</v>
      </c>
      <c r="B23747" t="s">
        <v>1836</v>
      </c>
      <c r="C23747" t="s">
        <v>89</v>
      </c>
      <c r="D23747" t="s">
        <v>16345</v>
      </c>
      <c r="E23747" t="s">
        <v>1278</v>
      </c>
      <c r="F23747" t="s">
        <v>89</v>
      </c>
      <c r="G23747" t="s">
        <v>89</v>
      </c>
      <c r="H23747" t="s">
        <v>93</v>
      </c>
    </row>
    <row r="23748" spans="1:8" x14ac:dyDescent="0.25">
      <c r="A23748" t="s">
        <v>625</v>
      </c>
      <c r="B23748" t="s">
        <v>16346</v>
      </c>
      <c r="C23748" t="s">
        <v>89</v>
      </c>
      <c r="D23748" t="s">
        <v>16347</v>
      </c>
      <c r="E23748" t="s">
        <v>1278</v>
      </c>
      <c r="F23748" t="s">
        <v>89</v>
      </c>
      <c r="G23748" t="s">
        <v>89</v>
      </c>
      <c r="H23748" t="s">
        <v>93</v>
      </c>
    </row>
    <row r="23749" spans="1:8" x14ac:dyDescent="0.25">
      <c r="A23749" t="s">
        <v>625</v>
      </c>
      <c r="B23749" t="s">
        <v>1385</v>
      </c>
      <c r="C23749" t="s">
        <v>89</v>
      </c>
      <c r="D23749" t="s">
        <v>16331</v>
      </c>
      <c r="E23749" t="s">
        <v>1278</v>
      </c>
      <c r="F23749" t="s">
        <v>89</v>
      </c>
      <c r="G23749" t="s">
        <v>89</v>
      </c>
      <c r="H23749" t="s">
        <v>93</v>
      </c>
    </row>
    <row r="23750" spans="1:8" x14ac:dyDescent="0.25">
      <c r="A23750" t="s">
        <v>625</v>
      </c>
      <c r="B23750" t="s">
        <v>16348</v>
      </c>
      <c r="C23750" t="s">
        <v>89</v>
      </c>
      <c r="D23750" t="s">
        <v>16320</v>
      </c>
      <c r="E23750" t="s">
        <v>1162</v>
      </c>
      <c r="F23750" t="s">
        <v>89</v>
      </c>
      <c r="G23750" t="s">
        <v>89</v>
      </c>
      <c r="H23750" t="s">
        <v>93</v>
      </c>
    </row>
    <row r="23751" spans="1:8" x14ac:dyDescent="0.25">
      <c r="A23751" t="s">
        <v>625</v>
      </c>
      <c r="B23751" t="s">
        <v>16349</v>
      </c>
      <c r="C23751" t="s">
        <v>89</v>
      </c>
      <c r="D23751" t="s">
        <v>16350</v>
      </c>
      <c r="E23751" t="s">
        <v>1102</v>
      </c>
      <c r="F23751" t="s">
        <v>89</v>
      </c>
      <c r="G23751" t="s">
        <v>89</v>
      </c>
      <c r="H23751" t="s">
        <v>93</v>
      </c>
    </row>
    <row r="23752" spans="1:8" x14ac:dyDescent="0.25">
      <c r="A23752" t="s">
        <v>625</v>
      </c>
      <c r="B23752" t="s">
        <v>16323</v>
      </c>
      <c r="C23752" t="s">
        <v>89</v>
      </c>
      <c r="D23752" t="s">
        <v>16324</v>
      </c>
      <c r="E23752" t="s">
        <v>1094</v>
      </c>
      <c r="F23752" t="s">
        <v>89</v>
      </c>
      <c r="G23752" t="s">
        <v>89</v>
      </c>
      <c r="H23752" t="s">
        <v>93</v>
      </c>
    </row>
    <row r="23753" spans="1:8" x14ac:dyDescent="0.25">
      <c r="A23753" t="s">
        <v>625</v>
      </c>
      <c r="B23753" t="s">
        <v>1840</v>
      </c>
      <c r="C23753" t="s">
        <v>89</v>
      </c>
      <c r="D23753" t="s">
        <v>89</v>
      </c>
      <c r="E23753" t="s">
        <v>1335</v>
      </c>
      <c r="F23753" t="s">
        <v>89</v>
      </c>
      <c r="G23753" t="s">
        <v>89</v>
      </c>
      <c r="H23753" t="s">
        <v>93</v>
      </c>
    </row>
    <row r="23754" spans="1:8" x14ac:dyDescent="0.25">
      <c r="A23754" t="s">
        <v>625</v>
      </c>
      <c r="B23754" t="s">
        <v>1197</v>
      </c>
      <c r="C23754" t="s">
        <v>89</v>
      </c>
      <c r="D23754" t="s">
        <v>89</v>
      </c>
      <c r="E23754" t="s">
        <v>1272</v>
      </c>
      <c r="F23754" t="s">
        <v>89</v>
      </c>
      <c r="G23754" t="s">
        <v>89</v>
      </c>
      <c r="H23754" t="s">
        <v>93</v>
      </c>
    </row>
    <row r="23755" spans="1:8" x14ac:dyDescent="0.25">
      <c r="A23755" t="s">
        <v>625</v>
      </c>
      <c r="B23755" t="s">
        <v>1649</v>
      </c>
      <c r="C23755" t="s">
        <v>89</v>
      </c>
      <c r="D23755" t="s">
        <v>89</v>
      </c>
      <c r="E23755" t="s">
        <v>1335</v>
      </c>
      <c r="F23755" t="s">
        <v>89</v>
      </c>
      <c r="G23755" t="s">
        <v>89</v>
      </c>
      <c r="H23755" t="s">
        <v>93</v>
      </c>
    </row>
    <row r="23756" spans="1:8" x14ac:dyDescent="0.25">
      <c r="A23756" t="s">
        <v>625</v>
      </c>
      <c r="B23756" t="s">
        <v>1122</v>
      </c>
      <c r="C23756" t="s">
        <v>89</v>
      </c>
      <c r="D23756" t="s">
        <v>89</v>
      </c>
      <c r="E23756" t="s">
        <v>1196</v>
      </c>
      <c r="F23756" t="s">
        <v>89</v>
      </c>
      <c r="G23756" t="s">
        <v>89</v>
      </c>
      <c r="H23756" t="s">
        <v>93</v>
      </c>
    </row>
    <row r="23757" spans="1:8" x14ac:dyDescent="0.25">
      <c r="A23757" t="s">
        <v>625</v>
      </c>
      <c r="B23757" t="s">
        <v>1331</v>
      </c>
      <c r="C23757" t="s">
        <v>89</v>
      </c>
      <c r="D23757" t="s">
        <v>89</v>
      </c>
      <c r="E23757" t="s">
        <v>1196</v>
      </c>
      <c r="F23757" t="s">
        <v>89</v>
      </c>
      <c r="G23757" t="s">
        <v>89</v>
      </c>
      <c r="H23757" t="s">
        <v>93</v>
      </c>
    </row>
    <row r="23758" spans="1:8" x14ac:dyDescent="0.25">
      <c r="A23758" t="s">
        <v>625</v>
      </c>
      <c r="B23758" t="s">
        <v>1124</v>
      </c>
      <c r="C23758" t="s">
        <v>89</v>
      </c>
      <c r="D23758" t="s">
        <v>89</v>
      </c>
      <c r="E23758" t="s">
        <v>1196</v>
      </c>
      <c r="F23758" t="s">
        <v>89</v>
      </c>
      <c r="G23758" t="s">
        <v>89</v>
      </c>
      <c r="H23758" t="s">
        <v>93</v>
      </c>
    </row>
    <row r="23759" spans="1:8" x14ac:dyDescent="0.25">
      <c r="A23759" t="s">
        <v>625</v>
      </c>
      <c r="B23759" t="s">
        <v>1125</v>
      </c>
      <c r="C23759" t="s">
        <v>89</v>
      </c>
      <c r="D23759" t="s">
        <v>89</v>
      </c>
      <c r="E23759" t="s">
        <v>1218</v>
      </c>
      <c r="F23759" t="s">
        <v>89</v>
      </c>
      <c r="G23759" t="s">
        <v>89</v>
      </c>
      <c r="H23759" t="s">
        <v>93</v>
      </c>
    </row>
    <row r="23760" spans="1:8" x14ac:dyDescent="0.25">
      <c r="A23760" t="s">
        <v>625</v>
      </c>
      <c r="B23760" t="s">
        <v>1437</v>
      </c>
      <c r="C23760" t="s">
        <v>89</v>
      </c>
      <c r="D23760" t="s">
        <v>89</v>
      </c>
      <c r="E23760" t="s">
        <v>1129</v>
      </c>
      <c r="F23760" t="s">
        <v>89</v>
      </c>
      <c r="G23760" t="s">
        <v>89</v>
      </c>
      <c r="H23760" t="s">
        <v>93</v>
      </c>
    </row>
    <row r="23761" spans="1:8" x14ac:dyDescent="0.25">
      <c r="A23761" t="s">
        <v>625</v>
      </c>
      <c r="B23761" t="s">
        <v>1200</v>
      </c>
      <c r="C23761" t="s">
        <v>89</v>
      </c>
      <c r="D23761" t="s">
        <v>89</v>
      </c>
      <c r="E23761" t="s">
        <v>1129</v>
      </c>
      <c r="F23761" t="s">
        <v>89</v>
      </c>
      <c r="G23761" t="s">
        <v>89</v>
      </c>
      <c r="H23761" t="s">
        <v>93</v>
      </c>
    </row>
    <row r="23762" spans="1:8" x14ac:dyDescent="0.25">
      <c r="A23762" t="s">
        <v>625</v>
      </c>
      <c r="B23762" t="s">
        <v>1130</v>
      </c>
      <c r="C23762" t="s">
        <v>89</v>
      </c>
      <c r="D23762" t="s">
        <v>89</v>
      </c>
      <c r="E23762" t="s">
        <v>1202</v>
      </c>
      <c r="F23762" t="s">
        <v>89</v>
      </c>
      <c r="G23762" t="s">
        <v>89</v>
      </c>
      <c r="H23762" t="s">
        <v>93</v>
      </c>
    </row>
    <row r="23763" spans="1:8" x14ac:dyDescent="0.25">
      <c r="A23763" t="s">
        <v>625</v>
      </c>
      <c r="B23763" t="s">
        <v>1132</v>
      </c>
      <c r="C23763" t="s">
        <v>89</v>
      </c>
      <c r="D23763" t="s">
        <v>89</v>
      </c>
      <c r="E23763" t="s">
        <v>1133</v>
      </c>
      <c r="F23763" t="s">
        <v>89</v>
      </c>
      <c r="G23763" t="s">
        <v>89</v>
      </c>
      <c r="H23763" t="s">
        <v>93</v>
      </c>
    </row>
    <row r="23764" spans="1:8" x14ac:dyDescent="0.25">
      <c r="A23764" t="s">
        <v>625</v>
      </c>
      <c r="B23764" t="s">
        <v>1268</v>
      </c>
      <c r="C23764" t="s">
        <v>89</v>
      </c>
      <c r="D23764" t="s">
        <v>89</v>
      </c>
      <c r="E23764" t="s">
        <v>1233</v>
      </c>
      <c r="F23764" t="s">
        <v>89</v>
      </c>
      <c r="G23764" t="s">
        <v>89</v>
      </c>
      <c r="H23764" t="s">
        <v>93</v>
      </c>
    </row>
    <row r="23765" spans="1:8" x14ac:dyDescent="0.25">
      <c r="A23765" t="s">
        <v>626</v>
      </c>
      <c r="B23765" t="s">
        <v>16351</v>
      </c>
      <c r="C23765" t="s">
        <v>89</v>
      </c>
      <c r="D23765" t="s">
        <v>16352</v>
      </c>
      <c r="E23765" t="s">
        <v>14534</v>
      </c>
      <c r="F23765" t="s">
        <v>89</v>
      </c>
      <c r="G23765" t="s">
        <v>89</v>
      </c>
      <c r="H23765" t="s">
        <v>93</v>
      </c>
    </row>
    <row r="23766" spans="1:8" x14ac:dyDescent="0.25">
      <c r="A23766" t="s">
        <v>626</v>
      </c>
      <c r="B23766" t="s">
        <v>1494</v>
      </c>
      <c r="C23766" t="s">
        <v>89</v>
      </c>
      <c r="D23766" t="s">
        <v>16353</v>
      </c>
      <c r="E23766" t="s">
        <v>12055</v>
      </c>
      <c r="F23766" t="s">
        <v>89</v>
      </c>
      <c r="G23766" t="s">
        <v>89</v>
      </c>
      <c r="H23766" t="s">
        <v>93</v>
      </c>
    </row>
    <row r="23767" spans="1:8" x14ac:dyDescent="0.25">
      <c r="A23767" t="s">
        <v>626</v>
      </c>
      <c r="B23767" t="s">
        <v>16354</v>
      </c>
      <c r="C23767" t="s">
        <v>89</v>
      </c>
      <c r="D23767" t="s">
        <v>16355</v>
      </c>
      <c r="E23767" t="s">
        <v>14499</v>
      </c>
      <c r="F23767" t="s">
        <v>89</v>
      </c>
      <c r="G23767" t="s">
        <v>89</v>
      </c>
      <c r="H23767" t="s">
        <v>93</v>
      </c>
    </row>
    <row r="23768" spans="1:8" x14ac:dyDescent="0.25">
      <c r="A23768" t="s">
        <v>626</v>
      </c>
      <c r="B23768" t="s">
        <v>16356</v>
      </c>
      <c r="C23768" t="s">
        <v>89</v>
      </c>
      <c r="D23768" t="s">
        <v>16357</v>
      </c>
      <c r="E23768" t="s">
        <v>1164</v>
      </c>
      <c r="F23768" t="s">
        <v>89</v>
      </c>
      <c r="G23768" t="s">
        <v>89</v>
      </c>
      <c r="H23768" t="s">
        <v>93</v>
      </c>
    </row>
    <row r="23769" spans="1:8" x14ac:dyDescent="0.25">
      <c r="A23769" t="s">
        <v>626</v>
      </c>
      <c r="B23769" t="s">
        <v>16358</v>
      </c>
      <c r="C23769" t="s">
        <v>89</v>
      </c>
      <c r="D23769" t="s">
        <v>89</v>
      </c>
      <c r="E23769" t="s">
        <v>4663</v>
      </c>
      <c r="F23769" t="s">
        <v>89</v>
      </c>
      <c r="G23769" t="s">
        <v>89</v>
      </c>
      <c r="H23769" t="s">
        <v>93</v>
      </c>
    </row>
    <row r="23770" spans="1:8" x14ac:dyDescent="0.25">
      <c r="A23770" t="s">
        <v>626</v>
      </c>
      <c r="B23770" t="s">
        <v>16359</v>
      </c>
      <c r="C23770" t="s">
        <v>89</v>
      </c>
      <c r="D23770" t="s">
        <v>16360</v>
      </c>
      <c r="E23770" t="s">
        <v>13253</v>
      </c>
      <c r="F23770" t="s">
        <v>89</v>
      </c>
      <c r="G23770" t="s">
        <v>89</v>
      </c>
      <c r="H23770" t="s">
        <v>93</v>
      </c>
    </row>
    <row r="23771" spans="1:8" x14ac:dyDescent="0.25">
      <c r="A23771" t="s">
        <v>626</v>
      </c>
      <c r="B23771" t="s">
        <v>16361</v>
      </c>
      <c r="C23771" t="s">
        <v>89</v>
      </c>
      <c r="D23771" t="s">
        <v>16362</v>
      </c>
      <c r="E23771" t="s">
        <v>1355</v>
      </c>
      <c r="F23771" t="s">
        <v>89</v>
      </c>
      <c r="G23771" t="s">
        <v>89</v>
      </c>
      <c r="H23771" t="s">
        <v>93</v>
      </c>
    </row>
    <row r="23772" spans="1:8" x14ac:dyDescent="0.25">
      <c r="A23772" t="s">
        <v>626</v>
      </c>
      <c r="B23772" t="s">
        <v>16363</v>
      </c>
      <c r="C23772" t="s">
        <v>89</v>
      </c>
      <c r="D23772" t="s">
        <v>16364</v>
      </c>
      <c r="E23772" t="s">
        <v>13253</v>
      </c>
      <c r="F23772" t="s">
        <v>89</v>
      </c>
      <c r="G23772" t="s">
        <v>89</v>
      </c>
      <c r="H23772" t="s">
        <v>93</v>
      </c>
    </row>
    <row r="23773" spans="1:8" x14ac:dyDescent="0.25">
      <c r="A23773" t="s">
        <v>626</v>
      </c>
      <c r="B23773" t="s">
        <v>16365</v>
      </c>
      <c r="C23773" t="s">
        <v>89</v>
      </c>
      <c r="D23773" t="s">
        <v>16366</v>
      </c>
      <c r="E23773" t="s">
        <v>16367</v>
      </c>
      <c r="F23773" t="s">
        <v>89</v>
      </c>
      <c r="G23773" t="s">
        <v>89</v>
      </c>
      <c r="H23773" t="s">
        <v>93</v>
      </c>
    </row>
    <row r="23774" spans="1:8" x14ac:dyDescent="0.25">
      <c r="A23774" t="s">
        <v>626</v>
      </c>
      <c r="B23774" t="s">
        <v>16368</v>
      </c>
      <c r="C23774" t="s">
        <v>89</v>
      </c>
      <c r="D23774" t="s">
        <v>16369</v>
      </c>
      <c r="E23774" t="s">
        <v>16367</v>
      </c>
      <c r="F23774" t="s">
        <v>89</v>
      </c>
      <c r="G23774" t="s">
        <v>89</v>
      </c>
      <c r="H23774" t="s">
        <v>93</v>
      </c>
    </row>
    <row r="23775" spans="1:8" x14ac:dyDescent="0.25">
      <c r="A23775" t="s">
        <v>626</v>
      </c>
      <c r="B23775" t="s">
        <v>16370</v>
      </c>
      <c r="C23775" t="s">
        <v>89</v>
      </c>
      <c r="D23775" t="s">
        <v>16371</v>
      </c>
      <c r="E23775" t="s">
        <v>1205</v>
      </c>
      <c r="F23775" t="s">
        <v>89</v>
      </c>
      <c r="G23775" t="s">
        <v>89</v>
      </c>
      <c r="H23775" t="s">
        <v>93</v>
      </c>
    </row>
    <row r="23776" spans="1:8" x14ac:dyDescent="0.25">
      <c r="A23776" t="s">
        <v>626</v>
      </c>
      <c r="B23776" t="s">
        <v>16372</v>
      </c>
      <c r="C23776" t="s">
        <v>89</v>
      </c>
      <c r="D23776" t="s">
        <v>16373</v>
      </c>
      <c r="E23776" t="s">
        <v>3585</v>
      </c>
      <c r="F23776" t="s">
        <v>89</v>
      </c>
      <c r="G23776" t="s">
        <v>89</v>
      </c>
      <c r="H23776" t="s">
        <v>93</v>
      </c>
    </row>
    <row r="23777" spans="1:8" x14ac:dyDescent="0.25">
      <c r="A23777" t="s">
        <v>626</v>
      </c>
      <c r="B23777" t="s">
        <v>16374</v>
      </c>
      <c r="C23777" t="s">
        <v>89</v>
      </c>
      <c r="D23777" t="s">
        <v>16375</v>
      </c>
      <c r="E23777" t="s">
        <v>3473</v>
      </c>
      <c r="F23777" t="s">
        <v>89</v>
      </c>
      <c r="G23777" t="s">
        <v>89</v>
      </c>
      <c r="H23777" t="s">
        <v>93</v>
      </c>
    </row>
    <row r="23778" spans="1:8" x14ac:dyDescent="0.25">
      <c r="A23778" t="s">
        <v>626</v>
      </c>
      <c r="B23778" t="s">
        <v>16376</v>
      </c>
      <c r="C23778" t="s">
        <v>89</v>
      </c>
      <c r="D23778" t="s">
        <v>16377</v>
      </c>
      <c r="E23778" t="s">
        <v>3411</v>
      </c>
      <c r="F23778" t="s">
        <v>89</v>
      </c>
      <c r="G23778" t="s">
        <v>89</v>
      </c>
      <c r="H23778" t="s">
        <v>93</v>
      </c>
    </row>
    <row r="23779" spans="1:8" x14ac:dyDescent="0.25">
      <c r="A23779" t="s">
        <v>626</v>
      </c>
      <c r="B23779" t="s">
        <v>16351</v>
      </c>
      <c r="C23779" t="s">
        <v>89</v>
      </c>
      <c r="D23779" t="s">
        <v>16352</v>
      </c>
      <c r="E23779" t="s">
        <v>14534</v>
      </c>
      <c r="F23779" t="s">
        <v>89</v>
      </c>
      <c r="G23779" t="s">
        <v>89</v>
      </c>
      <c r="H23779" t="s">
        <v>93</v>
      </c>
    </row>
    <row r="23780" spans="1:8" x14ac:dyDescent="0.25">
      <c r="A23780" t="s">
        <v>626</v>
      </c>
      <c r="B23780" t="s">
        <v>16378</v>
      </c>
      <c r="C23780" t="s">
        <v>89</v>
      </c>
      <c r="D23780" t="s">
        <v>16379</v>
      </c>
      <c r="E23780" t="s">
        <v>13257</v>
      </c>
      <c r="F23780" t="s">
        <v>89</v>
      </c>
      <c r="G23780" t="s">
        <v>89</v>
      </c>
      <c r="H23780" t="s">
        <v>93</v>
      </c>
    </row>
    <row r="23781" spans="1:8" x14ac:dyDescent="0.25">
      <c r="A23781" t="s">
        <v>626</v>
      </c>
      <c r="B23781" t="s">
        <v>16380</v>
      </c>
      <c r="C23781" t="s">
        <v>89</v>
      </c>
      <c r="D23781" t="s">
        <v>16381</v>
      </c>
      <c r="E23781" t="s">
        <v>14547</v>
      </c>
      <c r="F23781" t="s">
        <v>89</v>
      </c>
      <c r="G23781" t="s">
        <v>89</v>
      </c>
      <c r="H23781" t="s">
        <v>93</v>
      </c>
    </row>
    <row r="23782" spans="1:8" x14ac:dyDescent="0.25">
      <c r="A23782" t="s">
        <v>626</v>
      </c>
      <c r="B23782" t="s">
        <v>16382</v>
      </c>
      <c r="C23782" t="s">
        <v>89</v>
      </c>
      <c r="D23782" t="s">
        <v>16383</v>
      </c>
      <c r="E23782" t="s">
        <v>4930</v>
      </c>
      <c r="F23782" t="s">
        <v>89</v>
      </c>
      <c r="G23782" t="s">
        <v>89</v>
      </c>
      <c r="H23782" t="s">
        <v>93</v>
      </c>
    </row>
    <row r="23783" spans="1:8" x14ac:dyDescent="0.25">
      <c r="A23783" t="s">
        <v>626</v>
      </c>
      <c r="B23783" t="s">
        <v>1494</v>
      </c>
      <c r="C23783" t="s">
        <v>89</v>
      </c>
      <c r="D23783" t="s">
        <v>16353</v>
      </c>
      <c r="E23783" t="s">
        <v>12055</v>
      </c>
      <c r="F23783" t="s">
        <v>89</v>
      </c>
      <c r="G23783" t="s">
        <v>89</v>
      </c>
      <c r="H23783" t="s">
        <v>93</v>
      </c>
    </row>
    <row r="23784" spans="1:8" x14ac:dyDescent="0.25">
      <c r="A23784" t="s">
        <v>626</v>
      </c>
      <c r="B23784" t="s">
        <v>16354</v>
      </c>
      <c r="C23784" t="s">
        <v>89</v>
      </c>
      <c r="D23784" t="s">
        <v>16355</v>
      </c>
      <c r="E23784" t="s">
        <v>14499</v>
      </c>
      <c r="F23784" t="s">
        <v>89</v>
      </c>
      <c r="G23784" t="s">
        <v>89</v>
      </c>
      <c r="H23784" t="s">
        <v>93</v>
      </c>
    </row>
    <row r="23785" spans="1:8" x14ac:dyDescent="0.25">
      <c r="A23785" t="s">
        <v>626</v>
      </c>
      <c r="B23785" t="s">
        <v>16384</v>
      </c>
      <c r="C23785" t="s">
        <v>89</v>
      </c>
      <c r="D23785" t="s">
        <v>16385</v>
      </c>
      <c r="E23785" t="s">
        <v>16367</v>
      </c>
      <c r="F23785" t="s">
        <v>89</v>
      </c>
      <c r="G23785" t="s">
        <v>89</v>
      </c>
      <c r="H23785" t="s">
        <v>93</v>
      </c>
    </row>
    <row r="23786" spans="1:8" x14ac:dyDescent="0.25">
      <c r="A23786" t="s">
        <v>626</v>
      </c>
      <c r="B23786" t="s">
        <v>16386</v>
      </c>
      <c r="C23786" t="s">
        <v>89</v>
      </c>
      <c r="D23786" t="s">
        <v>16387</v>
      </c>
      <c r="E23786" t="s">
        <v>14511</v>
      </c>
      <c r="F23786" t="s">
        <v>89</v>
      </c>
      <c r="G23786" t="s">
        <v>89</v>
      </c>
      <c r="H23786" t="s">
        <v>93</v>
      </c>
    </row>
    <row r="23787" spans="1:8" x14ac:dyDescent="0.25">
      <c r="A23787" t="s">
        <v>626</v>
      </c>
      <c r="B23787" t="s">
        <v>16388</v>
      </c>
      <c r="C23787" t="s">
        <v>89</v>
      </c>
      <c r="D23787" t="s">
        <v>16389</v>
      </c>
      <c r="E23787" t="s">
        <v>14511</v>
      </c>
      <c r="F23787" t="s">
        <v>89</v>
      </c>
      <c r="G23787" t="s">
        <v>89</v>
      </c>
      <c r="H23787" t="s">
        <v>93</v>
      </c>
    </row>
    <row r="23788" spans="1:8" x14ac:dyDescent="0.25">
      <c r="A23788" t="s">
        <v>626</v>
      </c>
      <c r="B23788" t="s">
        <v>16390</v>
      </c>
      <c r="C23788" t="s">
        <v>89</v>
      </c>
      <c r="D23788" t="s">
        <v>16391</v>
      </c>
      <c r="E23788" t="s">
        <v>1377</v>
      </c>
      <c r="F23788" t="s">
        <v>89</v>
      </c>
      <c r="G23788" t="s">
        <v>89</v>
      </c>
      <c r="H23788" t="s">
        <v>93</v>
      </c>
    </row>
    <row r="23789" spans="1:8" x14ac:dyDescent="0.25">
      <c r="A23789" t="s">
        <v>626</v>
      </c>
      <c r="B23789" t="s">
        <v>16392</v>
      </c>
      <c r="C23789" t="s">
        <v>89</v>
      </c>
      <c r="D23789" t="s">
        <v>16391</v>
      </c>
      <c r="E23789" t="s">
        <v>1355</v>
      </c>
      <c r="F23789" t="s">
        <v>89</v>
      </c>
      <c r="G23789" t="s">
        <v>89</v>
      </c>
      <c r="H23789" t="s">
        <v>93</v>
      </c>
    </row>
    <row r="23790" spans="1:8" x14ac:dyDescent="0.25">
      <c r="A23790" t="s">
        <v>626</v>
      </c>
      <c r="B23790" t="s">
        <v>16393</v>
      </c>
      <c r="C23790" t="s">
        <v>89</v>
      </c>
      <c r="D23790" t="s">
        <v>16394</v>
      </c>
      <c r="E23790" t="s">
        <v>1377</v>
      </c>
      <c r="F23790" t="s">
        <v>89</v>
      </c>
      <c r="G23790" t="s">
        <v>89</v>
      </c>
      <c r="H23790" t="s">
        <v>93</v>
      </c>
    </row>
    <row r="23791" spans="1:8" x14ac:dyDescent="0.25">
      <c r="A23791" t="s">
        <v>626</v>
      </c>
      <c r="B23791" t="s">
        <v>16395</v>
      </c>
      <c r="C23791" t="s">
        <v>89</v>
      </c>
      <c r="D23791" t="s">
        <v>16394</v>
      </c>
      <c r="E23791" t="s">
        <v>1355</v>
      </c>
      <c r="F23791" t="s">
        <v>89</v>
      </c>
      <c r="G23791" t="s">
        <v>89</v>
      </c>
      <c r="H23791" t="s">
        <v>93</v>
      </c>
    </row>
    <row r="23792" spans="1:8" x14ac:dyDescent="0.25">
      <c r="A23792" t="s">
        <v>626</v>
      </c>
      <c r="B23792" t="s">
        <v>16396</v>
      </c>
      <c r="C23792" t="s">
        <v>89</v>
      </c>
      <c r="D23792" t="s">
        <v>16397</v>
      </c>
      <c r="E23792" t="s">
        <v>1238</v>
      </c>
      <c r="F23792" t="s">
        <v>89</v>
      </c>
      <c r="G23792" t="s">
        <v>89</v>
      </c>
      <c r="H23792" t="s">
        <v>93</v>
      </c>
    </row>
    <row r="23793" spans="1:8" x14ac:dyDescent="0.25">
      <c r="A23793" t="s">
        <v>626</v>
      </c>
      <c r="B23793" t="s">
        <v>16398</v>
      </c>
      <c r="C23793" t="s">
        <v>89</v>
      </c>
      <c r="D23793" t="s">
        <v>16397</v>
      </c>
      <c r="E23793" t="s">
        <v>1205</v>
      </c>
      <c r="F23793" t="s">
        <v>89</v>
      </c>
      <c r="G23793" t="s">
        <v>89</v>
      </c>
      <c r="H23793" t="s">
        <v>93</v>
      </c>
    </row>
    <row r="23794" spans="1:8" x14ac:dyDescent="0.25">
      <c r="A23794" t="s">
        <v>626</v>
      </c>
      <c r="B23794" t="s">
        <v>16399</v>
      </c>
      <c r="C23794" t="s">
        <v>89</v>
      </c>
      <c r="D23794" t="s">
        <v>16400</v>
      </c>
      <c r="E23794" t="s">
        <v>1238</v>
      </c>
      <c r="F23794" t="s">
        <v>89</v>
      </c>
      <c r="G23794" t="s">
        <v>89</v>
      </c>
      <c r="H23794" t="s">
        <v>93</v>
      </c>
    </row>
    <row r="23795" spans="1:8" x14ac:dyDescent="0.25">
      <c r="A23795" t="s">
        <v>626</v>
      </c>
      <c r="B23795" t="s">
        <v>16401</v>
      </c>
      <c r="C23795" t="s">
        <v>89</v>
      </c>
      <c r="D23795" t="s">
        <v>16402</v>
      </c>
      <c r="E23795" t="s">
        <v>1377</v>
      </c>
      <c r="F23795" t="s">
        <v>89</v>
      </c>
      <c r="G23795" t="s">
        <v>89</v>
      </c>
      <c r="H23795" t="s">
        <v>93</v>
      </c>
    </row>
    <row r="23796" spans="1:8" x14ac:dyDescent="0.25">
      <c r="A23796" t="s">
        <v>626</v>
      </c>
      <c r="B23796" t="s">
        <v>16403</v>
      </c>
      <c r="C23796" t="s">
        <v>89</v>
      </c>
      <c r="D23796" t="s">
        <v>16404</v>
      </c>
      <c r="E23796" t="s">
        <v>4137</v>
      </c>
      <c r="F23796" t="s">
        <v>89</v>
      </c>
      <c r="G23796" t="s">
        <v>89</v>
      </c>
      <c r="H23796" t="s">
        <v>93</v>
      </c>
    </row>
    <row r="23797" spans="1:8" x14ac:dyDescent="0.25">
      <c r="A23797" t="s">
        <v>626</v>
      </c>
      <c r="B23797" t="s">
        <v>16405</v>
      </c>
      <c r="C23797" t="s">
        <v>89</v>
      </c>
      <c r="D23797" t="s">
        <v>16406</v>
      </c>
      <c r="E23797" t="s">
        <v>1524</v>
      </c>
      <c r="F23797" t="s">
        <v>89</v>
      </c>
      <c r="G23797" t="s">
        <v>89</v>
      </c>
      <c r="H23797" t="s">
        <v>93</v>
      </c>
    </row>
    <row r="23798" spans="1:8" x14ac:dyDescent="0.25">
      <c r="A23798" t="s">
        <v>626</v>
      </c>
      <c r="B23798" t="s">
        <v>16407</v>
      </c>
      <c r="C23798" t="s">
        <v>89</v>
      </c>
      <c r="D23798" t="s">
        <v>16408</v>
      </c>
      <c r="E23798" t="s">
        <v>1377</v>
      </c>
      <c r="F23798" t="s">
        <v>89</v>
      </c>
      <c r="G23798" t="s">
        <v>89</v>
      </c>
      <c r="H23798" t="s">
        <v>93</v>
      </c>
    </row>
    <row r="23799" spans="1:8" x14ac:dyDescent="0.25">
      <c r="A23799" t="s">
        <v>626</v>
      </c>
      <c r="B23799" t="s">
        <v>16409</v>
      </c>
      <c r="C23799" t="s">
        <v>89</v>
      </c>
      <c r="D23799" t="s">
        <v>16410</v>
      </c>
      <c r="E23799" t="s">
        <v>4923</v>
      </c>
      <c r="F23799" t="s">
        <v>89</v>
      </c>
      <c r="G23799" t="s">
        <v>89</v>
      </c>
      <c r="H23799" t="s">
        <v>93</v>
      </c>
    </row>
    <row r="23800" spans="1:8" x14ac:dyDescent="0.25">
      <c r="A23800" t="s">
        <v>626</v>
      </c>
      <c r="B23800" t="s">
        <v>16411</v>
      </c>
      <c r="C23800" t="s">
        <v>89</v>
      </c>
      <c r="D23800" t="s">
        <v>16412</v>
      </c>
      <c r="E23800" t="s">
        <v>4137</v>
      </c>
      <c r="F23800" t="s">
        <v>89</v>
      </c>
      <c r="G23800" t="s">
        <v>89</v>
      </c>
      <c r="H23800" t="s">
        <v>93</v>
      </c>
    </row>
    <row r="23801" spans="1:8" x14ac:dyDescent="0.25">
      <c r="A23801" t="s">
        <v>626</v>
      </c>
      <c r="B23801" t="s">
        <v>16356</v>
      </c>
      <c r="C23801" t="s">
        <v>89</v>
      </c>
      <c r="D23801" t="s">
        <v>16357</v>
      </c>
      <c r="E23801" t="s">
        <v>1164</v>
      </c>
      <c r="F23801" t="s">
        <v>89</v>
      </c>
      <c r="G23801" t="s">
        <v>89</v>
      </c>
      <c r="H23801" t="s">
        <v>93</v>
      </c>
    </row>
    <row r="23802" spans="1:8" x14ac:dyDescent="0.25">
      <c r="A23802" t="s">
        <v>626</v>
      </c>
      <c r="B23802" t="s">
        <v>16413</v>
      </c>
      <c r="C23802" t="s">
        <v>89</v>
      </c>
      <c r="D23802" t="s">
        <v>16414</v>
      </c>
      <c r="E23802" t="s">
        <v>1524</v>
      </c>
      <c r="F23802" t="s">
        <v>89</v>
      </c>
      <c r="G23802" t="s">
        <v>89</v>
      </c>
      <c r="H23802" t="s">
        <v>93</v>
      </c>
    </row>
    <row r="23803" spans="1:8" x14ac:dyDescent="0.25">
      <c r="A23803" t="s">
        <v>626</v>
      </c>
      <c r="B23803" t="s">
        <v>16415</v>
      </c>
      <c r="C23803" t="s">
        <v>89</v>
      </c>
      <c r="D23803" t="s">
        <v>16416</v>
      </c>
      <c r="E23803" t="s">
        <v>4923</v>
      </c>
      <c r="F23803" t="s">
        <v>89</v>
      </c>
      <c r="G23803" t="s">
        <v>89</v>
      </c>
      <c r="H23803" t="s">
        <v>93</v>
      </c>
    </row>
    <row r="23804" spans="1:8" x14ac:dyDescent="0.25">
      <c r="A23804" t="s">
        <v>626</v>
      </c>
      <c r="B23804" t="s">
        <v>16417</v>
      </c>
      <c r="C23804" t="s">
        <v>89</v>
      </c>
      <c r="D23804" t="s">
        <v>16400</v>
      </c>
      <c r="E23804" t="s">
        <v>1205</v>
      </c>
      <c r="F23804" t="s">
        <v>89</v>
      </c>
      <c r="G23804" t="s">
        <v>89</v>
      </c>
      <c r="H23804" t="s">
        <v>93</v>
      </c>
    </row>
    <row r="23805" spans="1:8" x14ac:dyDescent="0.25">
      <c r="A23805" t="s">
        <v>626</v>
      </c>
      <c r="B23805" t="s">
        <v>16418</v>
      </c>
      <c r="C23805" t="s">
        <v>89</v>
      </c>
      <c r="D23805" t="s">
        <v>16402</v>
      </c>
      <c r="E23805" t="s">
        <v>3411</v>
      </c>
      <c r="F23805" t="s">
        <v>89</v>
      </c>
      <c r="G23805" t="s">
        <v>89</v>
      </c>
      <c r="H23805" t="s">
        <v>93</v>
      </c>
    </row>
    <row r="23806" spans="1:8" x14ac:dyDescent="0.25">
      <c r="A23806" t="s">
        <v>626</v>
      </c>
      <c r="B23806" t="s">
        <v>16419</v>
      </c>
      <c r="C23806" t="s">
        <v>89</v>
      </c>
      <c r="D23806" t="s">
        <v>16404</v>
      </c>
      <c r="E23806" t="s">
        <v>14534</v>
      </c>
      <c r="F23806" t="s">
        <v>89</v>
      </c>
      <c r="G23806" t="s">
        <v>89</v>
      </c>
      <c r="H23806" t="s">
        <v>93</v>
      </c>
    </row>
    <row r="23807" spans="1:8" x14ac:dyDescent="0.25">
      <c r="A23807" t="s">
        <v>626</v>
      </c>
      <c r="B23807" t="s">
        <v>16420</v>
      </c>
      <c r="C23807" t="s">
        <v>89</v>
      </c>
      <c r="D23807" t="s">
        <v>16406</v>
      </c>
      <c r="E23807" t="s">
        <v>8490</v>
      </c>
      <c r="F23807" t="s">
        <v>89</v>
      </c>
      <c r="G23807" t="s">
        <v>89</v>
      </c>
      <c r="H23807" t="s">
        <v>93</v>
      </c>
    </row>
    <row r="23808" spans="1:8" x14ac:dyDescent="0.25">
      <c r="A23808" t="s">
        <v>626</v>
      </c>
      <c r="B23808" t="s">
        <v>16421</v>
      </c>
      <c r="C23808" t="s">
        <v>89</v>
      </c>
      <c r="D23808" t="s">
        <v>16408</v>
      </c>
      <c r="E23808" t="s">
        <v>3411</v>
      </c>
      <c r="F23808" t="s">
        <v>89</v>
      </c>
      <c r="G23808" t="s">
        <v>89</v>
      </c>
      <c r="H23808" t="s">
        <v>93</v>
      </c>
    </row>
    <row r="23809" spans="1:8" x14ac:dyDescent="0.25">
      <c r="A23809" t="s">
        <v>626</v>
      </c>
      <c r="B23809" t="s">
        <v>16422</v>
      </c>
      <c r="C23809" t="s">
        <v>89</v>
      </c>
      <c r="D23809" t="s">
        <v>16410</v>
      </c>
      <c r="E23809" t="s">
        <v>10638</v>
      </c>
      <c r="F23809" t="s">
        <v>89</v>
      </c>
      <c r="G23809" t="s">
        <v>89</v>
      </c>
      <c r="H23809" t="s">
        <v>93</v>
      </c>
    </row>
    <row r="23810" spans="1:8" x14ac:dyDescent="0.25">
      <c r="A23810" t="s">
        <v>626</v>
      </c>
      <c r="B23810" t="s">
        <v>16423</v>
      </c>
      <c r="C23810" t="s">
        <v>89</v>
      </c>
      <c r="D23810" t="s">
        <v>16412</v>
      </c>
      <c r="E23810" t="s">
        <v>14534</v>
      </c>
      <c r="F23810" t="s">
        <v>89</v>
      </c>
      <c r="G23810" t="s">
        <v>89</v>
      </c>
      <c r="H23810" t="s">
        <v>93</v>
      </c>
    </row>
    <row r="23811" spans="1:8" x14ac:dyDescent="0.25">
      <c r="A23811" t="s">
        <v>626</v>
      </c>
      <c r="B23811" t="s">
        <v>16424</v>
      </c>
      <c r="C23811" t="s">
        <v>89</v>
      </c>
      <c r="D23811" t="s">
        <v>16357</v>
      </c>
      <c r="E23811" t="s">
        <v>1742</v>
      </c>
      <c r="F23811" t="s">
        <v>89</v>
      </c>
      <c r="G23811" t="s">
        <v>89</v>
      </c>
      <c r="H23811" t="s">
        <v>93</v>
      </c>
    </row>
    <row r="23812" spans="1:8" x14ac:dyDescent="0.25">
      <c r="A23812" t="s">
        <v>626</v>
      </c>
      <c r="B23812" t="s">
        <v>16425</v>
      </c>
      <c r="C23812" t="s">
        <v>89</v>
      </c>
      <c r="D23812" t="s">
        <v>16414</v>
      </c>
      <c r="E23812" t="s">
        <v>8490</v>
      </c>
      <c r="F23812" t="s">
        <v>89</v>
      </c>
      <c r="G23812" t="s">
        <v>89</v>
      </c>
      <c r="H23812" t="s">
        <v>93</v>
      </c>
    </row>
    <row r="23813" spans="1:8" x14ac:dyDescent="0.25">
      <c r="A23813" t="s">
        <v>626</v>
      </c>
      <c r="B23813" t="s">
        <v>16426</v>
      </c>
      <c r="C23813" t="s">
        <v>89</v>
      </c>
      <c r="D23813" t="s">
        <v>16427</v>
      </c>
      <c r="E23813" t="s">
        <v>10638</v>
      </c>
      <c r="F23813" t="s">
        <v>89</v>
      </c>
      <c r="G23813" t="s">
        <v>89</v>
      </c>
      <c r="H23813" t="s">
        <v>93</v>
      </c>
    </row>
    <row r="23814" spans="1:8" x14ac:dyDescent="0.25">
      <c r="A23814" t="s">
        <v>626</v>
      </c>
      <c r="B23814" t="s">
        <v>16428</v>
      </c>
      <c r="C23814" t="s">
        <v>89</v>
      </c>
      <c r="D23814" t="s">
        <v>16429</v>
      </c>
      <c r="E23814" t="s">
        <v>1427</v>
      </c>
      <c r="F23814" t="s">
        <v>89</v>
      </c>
      <c r="G23814" t="s">
        <v>89</v>
      </c>
      <c r="H23814" t="s">
        <v>93</v>
      </c>
    </row>
    <row r="23815" spans="1:8" x14ac:dyDescent="0.25">
      <c r="A23815" t="s">
        <v>626</v>
      </c>
      <c r="B23815" t="s">
        <v>16430</v>
      </c>
      <c r="C23815" t="s">
        <v>89</v>
      </c>
      <c r="D23815" t="s">
        <v>16431</v>
      </c>
      <c r="E23815" t="s">
        <v>1427</v>
      </c>
      <c r="F23815" t="s">
        <v>89</v>
      </c>
      <c r="G23815" t="s">
        <v>89</v>
      </c>
      <c r="H23815" t="s">
        <v>93</v>
      </c>
    </row>
    <row r="23816" spans="1:8" x14ac:dyDescent="0.25">
      <c r="A23816" t="s">
        <v>626</v>
      </c>
      <c r="B23816" t="s">
        <v>16432</v>
      </c>
      <c r="C23816" t="s">
        <v>89</v>
      </c>
      <c r="D23816" t="s">
        <v>16433</v>
      </c>
      <c r="E23816" t="s">
        <v>1427</v>
      </c>
      <c r="F23816" t="s">
        <v>89</v>
      </c>
      <c r="G23816" t="s">
        <v>89</v>
      </c>
      <c r="H23816" t="s">
        <v>93</v>
      </c>
    </row>
    <row r="23817" spans="1:8" x14ac:dyDescent="0.25">
      <c r="A23817" t="s">
        <v>626</v>
      </c>
      <c r="B23817" t="s">
        <v>16434</v>
      </c>
      <c r="C23817" t="s">
        <v>89</v>
      </c>
      <c r="D23817" t="s">
        <v>16435</v>
      </c>
      <c r="E23817" t="s">
        <v>10307</v>
      </c>
      <c r="F23817" t="s">
        <v>89</v>
      </c>
      <c r="G23817" t="s">
        <v>89</v>
      </c>
      <c r="H23817" t="s">
        <v>93</v>
      </c>
    </row>
    <row r="23818" spans="1:8" x14ac:dyDescent="0.25">
      <c r="A23818" t="s">
        <v>626</v>
      </c>
      <c r="B23818" t="s">
        <v>16436</v>
      </c>
      <c r="C23818" t="s">
        <v>89</v>
      </c>
      <c r="D23818" t="s">
        <v>16400</v>
      </c>
      <c r="E23818" t="s">
        <v>1194</v>
      </c>
      <c r="F23818" t="s">
        <v>89</v>
      </c>
      <c r="G23818" t="s">
        <v>89</v>
      </c>
      <c r="H23818" t="s">
        <v>93</v>
      </c>
    </row>
    <row r="23819" spans="1:8" x14ac:dyDescent="0.25">
      <c r="A23819" t="s">
        <v>626</v>
      </c>
      <c r="B23819" t="s">
        <v>16437</v>
      </c>
      <c r="C23819" t="s">
        <v>89</v>
      </c>
      <c r="D23819" t="s">
        <v>16438</v>
      </c>
      <c r="E23819" t="s">
        <v>4729</v>
      </c>
      <c r="F23819" t="s">
        <v>89</v>
      </c>
      <c r="G23819" t="s">
        <v>89</v>
      </c>
      <c r="H23819" t="s">
        <v>93</v>
      </c>
    </row>
    <row r="23820" spans="1:8" x14ac:dyDescent="0.25">
      <c r="A23820" t="s">
        <v>626</v>
      </c>
      <c r="B23820" t="s">
        <v>16439</v>
      </c>
      <c r="C23820" t="s">
        <v>89</v>
      </c>
      <c r="D23820" t="s">
        <v>16402</v>
      </c>
      <c r="E23820" t="s">
        <v>4729</v>
      </c>
      <c r="F23820" t="s">
        <v>89</v>
      </c>
      <c r="G23820" t="s">
        <v>89</v>
      </c>
      <c r="H23820" t="s">
        <v>93</v>
      </c>
    </row>
    <row r="23821" spans="1:8" x14ac:dyDescent="0.25">
      <c r="A23821" t="s">
        <v>626</v>
      </c>
      <c r="B23821" t="s">
        <v>16440</v>
      </c>
      <c r="C23821" t="s">
        <v>89</v>
      </c>
      <c r="D23821" t="s">
        <v>16410</v>
      </c>
      <c r="E23821" t="s">
        <v>14241</v>
      </c>
      <c r="F23821" t="s">
        <v>89</v>
      </c>
      <c r="G23821" t="s">
        <v>89</v>
      </c>
      <c r="H23821" t="s">
        <v>93</v>
      </c>
    </row>
    <row r="23822" spans="1:8" x14ac:dyDescent="0.25">
      <c r="A23822" t="s">
        <v>626</v>
      </c>
      <c r="B23822" t="s">
        <v>16441</v>
      </c>
      <c r="C23822" t="s">
        <v>89</v>
      </c>
      <c r="D23822" t="s">
        <v>16416</v>
      </c>
      <c r="E23822" t="s">
        <v>14241</v>
      </c>
      <c r="F23822" t="s">
        <v>89</v>
      </c>
      <c r="G23822" t="s">
        <v>89</v>
      </c>
      <c r="H23822" t="s">
        <v>93</v>
      </c>
    </row>
    <row r="23823" spans="1:8" x14ac:dyDescent="0.25">
      <c r="A23823" t="s">
        <v>626</v>
      </c>
      <c r="B23823" t="s">
        <v>16442</v>
      </c>
      <c r="C23823" t="s">
        <v>89</v>
      </c>
      <c r="D23823" t="s">
        <v>16404</v>
      </c>
      <c r="E23823" t="s">
        <v>10307</v>
      </c>
      <c r="F23823" t="s">
        <v>89</v>
      </c>
      <c r="G23823" t="s">
        <v>89</v>
      </c>
      <c r="H23823" t="s">
        <v>93</v>
      </c>
    </row>
    <row r="23824" spans="1:8" x14ac:dyDescent="0.25">
      <c r="A23824" t="s">
        <v>626</v>
      </c>
      <c r="B23824" t="s">
        <v>16443</v>
      </c>
      <c r="C23824" t="s">
        <v>89</v>
      </c>
      <c r="D23824" t="s">
        <v>16412</v>
      </c>
      <c r="E23824" t="s">
        <v>10307</v>
      </c>
      <c r="F23824" t="s">
        <v>89</v>
      </c>
      <c r="G23824" t="s">
        <v>89</v>
      </c>
      <c r="H23824" t="s">
        <v>93</v>
      </c>
    </row>
    <row r="23825" spans="1:8" x14ac:dyDescent="0.25">
      <c r="A23825" t="s">
        <v>626</v>
      </c>
      <c r="B23825" t="s">
        <v>16444</v>
      </c>
      <c r="C23825" t="s">
        <v>89</v>
      </c>
      <c r="D23825" t="s">
        <v>16445</v>
      </c>
      <c r="E23825" t="s">
        <v>1258</v>
      </c>
      <c r="F23825" t="s">
        <v>89</v>
      </c>
      <c r="G23825" t="s">
        <v>89</v>
      </c>
      <c r="H23825" t="s">
        <v>93</v>
      </c>
    </row>
    <row r="23826" spans="1:8" x14ac:dyDescent="0.25">
      <c r="A23826" t="s">
        <v>626</v>
      </c>
      <c r="B23826" t="s">
        <v>16446</v>
      </c>
      <c r="C23826" t="s">
        <v>89</v>
      </c>
      <c r="D23826" t="s">
        <v>16406</v>
      </c>
      <c r="E23826" t="s">
        <v>16447</v>
      </c>
      <c r="F23826" t="s">
        <v>89</v>
      </c>
      <c r="G23826" t="s">
        <v>89</v>
      </c>
      <c r="H23826" t="s">
        <v>93</v>
      </c>
    </row>
    <row r="23827" spans="1:8" x14ac:dyDescent="0.25">
      <c r="A23827" t="s">
        <v>626</v>
      </c>
      <c r="B23827" t="s">
        <v>16448</v>
      </c>
      <c r="C23827" t="s">
        <v>89</v>
      </c>
      <c r="D23827" t="s">
        <v>16414</v>
      </c>
      <c r="E23827" t="s">
        <v>16447</v>
      </c>
      <c r="F23827" t="s">
        <v>89</v>
      </c>
      <c r="G23827" t="s">
        <v>89</v>
      </c>
      <c r="H23827" t="s">
        <v>93</v>
      </c>
    </row>
    <row r="23828" spans="1:8" x14ac:dyDescent="0.25">
      <c r="A23828" t="s">
        <v>626</v>
      </c>
      <c r="B23828" t="s">
        <v>16449</v>
      </c>
      <c r="C23828" t="s">
        <v>89</v>
      </c>
      <c r="D23828" t="s">
        <v>4145</v>
      </c>
      <c r="E23828" t="s">
        <v>4945</v>
      </c>
      <c r="F23828" t="s">
        <v>89</v>
      </c>
      <c r="G23828" t="s">
        <v>89</v>
      </c>
      <c r="H23828" t="s">
        <v>93</v>
      </c>
    </row>
    <row r="23829" spans="1:8" x14ac:dyDescent="0.25">
      <c r="A23829" t="s">
        <v>626</v>
      </c>
      <c r="B23829" t="s">
        <v>16450</v>
      </c>
      <c r="C23829" t="s">
        <v>89</v>
      </c>
      <c r="D23829" t="s">
        <v>89</v>
      </c>
      <c r="E23829" t="s">
        <v>4945</v>
      </c>
      <c r="F23829" t="s">
        <v>89</v>
      </c>
      <c r="G23829" t="s">
        <v>89</v>
      </c>
      <c r="H23829" t="s">
        <v>93</v>
      </c>
    </row>
    <row r="23830" spans="1:8" x14ac:dyDescent="0.25">
      <c r="A23830" t="s">
        <v>626</v>
      </c>
      <c r="B23830" t="s">
        <v>16451</v>
      </c>
      <c r="C23830" t="s">
        <v>89</v>
      </c>
      <c r="D23830" t="s">
        <v>89</v>
      </c>
      <c r="E23830" t="s">
        <v>1123</v>
      </c>
      <c r="F23830" t="s">
        <v>89</v>
      </c>
      <c r="G23830" t="s">
        <v>89</v>
      </c>
      <c r="H23830" t="s">
        <v>93</v>
      </c>
    </row>
    <row r="23831" spans="1:8" x14ac:dyDescent="0.25">
      <c r="A23831" t="s">
        <v>626</v>
      </c>
      <c r="B23831" t="s">
        <v>16358</v>
      </c>
      <c r="C23831" t="s">
        <v>89</v>
      </c>
      <c r="D23831" t="s">
        <v>89</v>
      </c>
      <c r="E23831" t="s">
        <v>4663</v>
      </c>
      <c r="F23831" t="s">
        <v>89</v>
      </c>
      <c r="G23831" t="s">
        <v>89</v>
      </c>
      <c r="H23831" t="s">
        <v>93</v>
      </c>
    </row>
    <row r="23832" spans="1:8" x14ac:dyDescent="0.25">
      <c r="A23832" t="s">
        <v>626</v>
      </c>
      <c r="B23832" t="s">
        <v>16452</v>
      </c>
      <c r="C23832" t="s">
        <v>89</v>
      </c>
      <c r="D23832" t="s">
        <v>89</v>
      </c>
      <c r="E23832" t="s">
        <v>2779</v>
      </c>
      <c r="F23832" t="s">
        <v>89</v>
      </c>
      <c r="G23832" t="s">
        <v>89</v>
      </c>
      <c r="H23832" t="s">
        <v>93</v>
      </c>
    </row>
    <row r="23833" spans="1:8" x14ac:dyDescent="0.25">
      <c r="A23833" t="s">
        <v>626</v>
      </c>
      <c r="B23833" t="s">
        <v>16453</v>
      </c>
      <c r="C23833" t="s">
        <v>89</v>
      </c>
      <c r="D23833" t="s">
        <v>89</v>
      </c>
      <c r="E23833" t="s">
        <v>16454</v>
      </c>
      <c r="F23833" t="s">
        <v>89</v>
      </c>
      <c r="G23833" t="s">
        <v>89</v>
      </c>
      <c r="H23833" t="s">
        <v>93</v>
      </c>
    </row>
    <row r="23834" spans="1:8" x14ac:dyDescent="0.25">
      <c r="A23834" t="s">
        <v>626</v>
      </c>
      <c r="B23834" t="s">
        <v>1122</v>
      </c>
      <c r="C23834" t="s">
        <v>89</v>
      </c>
      <c r="D23834" t="s">
        <v>89</v>
      </c>
      <c r="E23834" t="s">
        <v>1196</v>
      </c>
      <c r="F23834" t="s">
        <v>89</v>
      </c>
      <c r="G23834" t="s">
        <v>89</v>
      </c>
      <c r="H23834" t="s">
        <v>93</v>
      </c>
    </row>
    <row r="23835" spans="1:8" x14ac:dyDescent="0.25">
      <c r="A23835" t="s">
        <v>626</v>
      </c>
      <c r="B23835" t="s">
        <v>1331</v>
      </c>
      <c r="C23835" t="s">
        <v>89</v>
      </c>
      <c r="D23835" t="s">
        <v>89</v>
      </c>
      <c r="E23835" t="s">
        <v>1196</v>
      </c>
      <c r="F23835" t="s">
        <v>89</v>
      </c>
      <c r="G23835" t="s">
        <v>89</v>
      </c>
      <c r="H23835" t="s">
        <v>93</v>
      </c>
    </row>
    <row r="23836" spans="1:8" x14ac:dyDescent="0.25">
      <c r="A23836" t="s">
        <v>626</v>
      </c>
      <c r="B23836" t="s">
        <v>1124</v>
      </c>
      <c r="C23836" t="s">
        <v>89</v>
      </c>
      <c r="D23836" t="s">
        <v>89</v>
      </c>
      <c r="E23836" t="s">
        <v>1196</v>
      </c>
      <c r="F23836" t="s">
        <v>89</v>
      </c>
      <c r="G23836" t="s">
        <v>89</v>
      </c>
      <c r="H23836" t="s">
        <v>93</v>
      </c>
    </row>
    <row r="23837" spans="1:8" x14ac:dyDescent="0.25">
      <c r="A23837" t="s">
        <v>626</v>
      </c>
      <c r="B23837" t="s">
        <v>1125</v>
      </c>
      <c r="C23837" t="s">
        <v>89</v>
      </c>
      <c r="D23837" t="s">
        <v>89</v>
      </c>
      <c r="E23837" t="s">
        <v>1196</v>
      </c>
      <c r="F23837" t="s">
        <v>89</v>
      </c>
      <c r="G23837" t="s">
        <v>89</v>
      </c>
      <c r="H23837" t="s">
        <v>93</v>
      </c>
    </row>
    <row r="23838" spans="1:8" x14ac:dyDescent="0.25">
      <c r="A23838" t="s">
        <v>626</v>
      </c>
      <c r="B23838" t="s">
        <v>1126</v>
      </c>
      <c r="C23838" t="s">
        <v>89</v>
      </c>
      <c r="D23838" t="s">
        <v>89</v>
      </c>
      <c r="E23838" t="s">
        <v>1196</v>
      </c>
      <c r="F23838" t="s">
        <v>89</v>
      </c>
      <c r="G23838" t="s">
        <v>89</v>
      </c>
      <c r="H23838" t="s">
        <v>93</v>
      </c>
    </row>
    <row r="23839" spans="1:8" x14ac:dyDescent="0.25">
      <c r="A23839" t="s">
        <v>626</v>
      </c>
      <c r="B23839" t="s">
        <v>1127</v>
      </c>
      <c r="C23839" t="s">
        <v>89</v>
      </c>
      <c r="D23839" t="s">
        <v>89</v>
      </c>
      <c r="E23839" t="s">
        <v>1196</v>
      </c>
      <c r="F23839" t="s">
        <v>89</v>
      </c>
      <c r="G23839" t="s">
        <v>89</v>
      </c>
      <c r="H23839" t="s">
        <v>93</v>
      </c>
    </row>
    <row r="23840" spans="1:8" x14ac:dyDescent="0.25">
      <c r="A23840" t="s">
        <v>626</v>
      </c>
      <c r="B23840" t="s">
        <v>1219</v>
      </c>
      <c r="C23840" t="s">
        <v>89</v>
      </c>
      <c r="D23840" t="s">
        <v>89</v>
      </c>
      <c r="E23840" t="s">
        <v>4753</v>
      </c>
      <c r="F23840" t="s">
        <v>89</v>
      </c>
      <c r="G23840" t="s">
        <v>89</v>
      </c>
      <c r="H23840" t="s">
        <v>93</v>
      </c>
    </row>
    <row r="23841" spans="1:8" x14ac:dyDescent="0.25">
      <c r="A23841" t="s">
        <v>626</v>
      </c>
      <c r="B23841" t="s">
        <v>1130</v>
      </c>
      <c r="C23841" t="s">
        <v>89</v>
      </c>
      <c r="D23841" t="s">
        <v>89</v>
      </c>
      <c r="E23841" t="s">
        <v>1202</v>
      </c>
      <c r="F23841" t="s">
        <v>89</v>
      </c>
      <c r="G23841" t="s">
        <v>89</v>
      </c>
      <c r="H23841" t="s">
        <v>93</v>
      </c>
    </row>
    <row r="23842" spans="1:8" x14ac:dyDescent="0.25">
      <c r="A23842" t="s">
        <v>626</v>
      </c>
      <c r="B23842" t="s">
        <v>1132</v>
      </c>
      <c r="C23842" t="s">
        <v>89</v>
      </c>
      <c r="D23842" t="s">
        <v>89</v>
      </c>
      <c r="E23842" t="s">
        <v>1133</v>
      </c>
      <c r="F23842" t="s">
        <v>89</v>
      </c>
      <c r="G23842" t="s">
        <v>89</v>
      </c>
      <c r="H23842" t="s">
        <v>93</v>
      </c>
    </row>
    <row r="23843" spans="1:8" x14ac:dyDescent="0.25">
      <c r="A23843" t="s">
        <v>626</v>
      </c>
      <c r="B23843" t="s">
        <v>1268</v>
      </c>
      <c r="C23843" t="s">
        <v>89</v>
      </c>
      <c r="D23843" t="s">
        <v>89</v>
      </c>
      <c r="E23843" t="s">
        <v>1335</v>
      </c>
      <c r="F23843" t="s">
        <v>89</v>
      </c>
      <c r="G23843" t="s">
        <v>89</v>
      </c>
      <c r="H23843" t="s">
        <v>93</v>
      </c>
    </row>
    <row r="23844" spans="1:8" x14ac:dyDescent="0.25">
      <c r="A23844" t="s">
        <v>626</v>
      </c>
      <c r="B23844" t="s">
        <v>1138</v>
      </c>
      <c r="C23844" t="s">
        <v>89</v>
      </c>
      <c r="D23844" t="s">
        <v>89</v>
      </c>
      <c r="E23844" t="s">
        <v>1139</v>
      </c>
      <c r="F23844" t="s">
        <v>89</v>
      </c>
      <c r="G23844" t="s">
        <v>89</v>
      </c>
      <c r="H23844" t="s">
        <v>93</v>
      </c>
    </row>
    <row r="23845" spans="1:8" x14ac:dyDescent="0.25">
      <c r="A23845" t="s">
        <v>628</v>
      </c>
      <c r="B23845" t="s">
        <v>5168</v>
      </c>
      <c r="C23845" t="s">
        <v>89</v>
      </c>
      <c r="D23845" t="s">
        <v>16455</v>
      </c>
      <c r="E23845" t="s">
        <v>1093</v>
      </c>
      <c r="F23845" t="s">
        <v>89</v>
      </c>
      <c r="G23845" t="s">
        <v>89</v>
      </c>
      <c r="H23845" t="s">
        <v>93</v>
      </c>
    </row>
    <row r="23846" spans="1:8" x14ac:dyDescent="0.25">
      <c r="A23846" t="s">
        <v>628</v>
      </c>
      <c r="B23846" t="s">
        <v>16456</v>
      </c>
      <c r="C23846" t="s">
        <v>89</v>
      </c>
      <c r="D23846" t="s">
        <v>2658</v>
      </c>
      <c r="E23846" t="s">
        <v>1105</v>
      </c>
      <c r="F23846" t="s">
        <v>89</v>
      </c>
      <c r="G23846" t="s">
        <v>89</v>
      </c>
      <c r="H23846" t="s">
        <v>93</v>
      </c>
    </row>
    <row r="23847" spans="1:8" x14ac:dyDescent="0.25">
      <c r="A23847" t="s">
        <v>628</v>
      </c>
      <c r="B23847" t="s">
        <v>8131</v>
      </c>
      <c r="C23847" t="s">
        <v>89</v>
      </c>
      <c r="D23847" t="s">
        <v>8992</v>
      </c>
      <c r="E23847" t="s">
        <v>1093</v>
      </c>
      <c r="F23847" t="s">
        <v>89</v>
      </c>
      <c r="G23847" t="s">
        <v>89</v>
      </c>
      <c r="H23847" t="s">
        <v>93</v>
      </c>
    </row>
    <row r="23848" spans="1:8" x14ac:dyDescent="0.25">
      <c r="A23848" t="s">
        <v>628</v>
      </c>
      <c r="B23848" t="s">
        <v>8134</v>
      </c>
      <c r="C23848" t="s">
        <v>89</v>
      </c>
      <c r="D23848" t="s">
        <v>8992</v>
      </c>
      <c r="E23848" t="s">
        <v>1093</v>
      </c>
      <c r="F23848" t="s">
        <v>89</v>
      </c>
      <c r="G23848" t="s">
        <v>89</v>
      </c>
      <c r="H23848" t="s">
        <v>93</v>
      </c>
    </row>
    <row r="23849" spans="1:8" x14ac:dyDescent="0.25">
      <c r="A23849" t="s">
        <v>628</v>
      </c>
      <c r="B23849" t="s">
        <v>16457</v>
      </c>
      <c r="C23849" t="s">
        <v>89</v>
      </c>
      <c r="D23849" t="s">
        <v>2658</v>
      </c>
      <c r="E23849" t="s">
        <v>1194</v>
      </c>
      <c r="F23849" t="s">
        <v>89</v>
      </c>
      <c r="G23849" t="s">
        <v>89</v>
      </c>
      <c r="H23849" t="s">
        <v>93</v>
      </c>
    </row>
    <row r="23850" spans="1:8" x14ac:dyDescent="0.25">
      <c r="A23850" t="s">
        <v>628</v>
      </c>
      <c r="B23850" t="s">
        <v>5168</v>
      </c>
      <c r="C23850" t="s">
        <v>89</v>
      </c>
      <c r="D23850" t="s">
        <v>16455</v>
      </c>
      <c r="E23850" t="s">
        <v>1093</v>
      </c>
      <c r="F23850" t="s">
        <v>89</v>
      </c>
      <c r="G23850" t="s">
        <v>89</v>
      </c>
      <c r="H23850" t="s">
        <v>93</v>
      </c>
    </row>
    <row r="23851" spans="1:8" x14ac:dyDescent="0.25">
      <c r="A23851" t="s">
        <v>628</v>
      </c>
      <c r="B23851" t="s">
        <v>16458</v>
      </c>
      <c r="C23851" t="s">
        <v>89</v>
      </c>
      <c r="D23851" t="s">
        <v>89</v>
      </c>
      <c r="E23851" t="s">
        <v>1094</v>
      </c>
      <c r="F23851" t="s">
        <v>89</v>
      </c>
      <c r="G23851" t="s">
        <v>89</v>
      </c>
      <c r="H23851" t="s">
        <v>93</v>
      </c>
    </row>
    <row r="23852" spans="1:8" x14ac:dyDescent="0.25">
      <c r="A23852" t="s">
        <v>628</v>
      </c>
      <c r="B23852" t="s">
        <v>16459</v>
      </c>
      <c r="C23852" t="s">
        <v>89</v>
      </c>
      <c r="D23852" t="s">
        <v>16460</v>
      </c>
      <c r="E23852" t="s">
        <v>1094</v>
      </c>
      <c r="F23852" t="s">
        <v>89</v>
      </c>
      <c r="G23852" t="s">
        <v>89</v>
      </c>
      <c r="H23852" t="s">
        <v>93</v>
      </c>
    </row>
    <row r="23853" spans="1:8" x14ac:dyDescent="0.25">
      <c r="A23853" t="s">
        <v>628</v>
      </c>
      <c r="B23853" t="s">
        <v>16461</v>
      </c>
      <c r="C23853" t="s">
        <v>89</v>
      </c>
      <c r="D23853" t="s">
        <v>8992</v>
      </c>
      <c r="E23853" t="s">
        <v>1093</v>
      </c>
      <c r="F23853" t="s">
        <v>89</v>
      </c>
      <c r="G23853" t="s">
        <v>89</v>
      </c>
      <c r="H23853" t="s">
        <v>93</v>
      </c>
    </row>
    <row r="23854" spans="1:8" x14ac:dyDescent="0.25">
      <c r="A23854" t="s">
        <v>628</v>
      </c>
      <c r="B23854" t="s">
        <v>16462</v>
      </c>
      <c r="C23854" t="s">
        <v>89</v>
      </c>
      <c r="D23854" t="s">
        <v>16463</v>
      </c>
      <c r="E23854" t="s">
        <v>1166</v>
      </c>
      <c r="F23854" t="s">
        <v>89</v>
      </c>
      <c r="G23854" t="s">
        <v>89</v>
      </c>
      <c r="H23854" t="s">
        <v>93</v>
      </c>
    </row>
    <row r="23855" spans="1:8" x14ac:dyDescent="0.25">
      <c r="A23855" t="s">
        <v>628</v>
      </c>
      <c r="B23855" t="s">
        <v>13444</v>
      </c>
      <c r="C23855" t="s">
        <v>89</v>
      </c>
      <c r="D23855" t="s">
        <v>2658</v>
      </c>
      <c r="E23855" t="s">
        <v>1102</v>
      </c>
      <c r="F23855" t="s">
        <v>89</v>
      </c>
      <c r="G23855" t="s">
        <v>89</v>
      </c>
      <c r="H23855" t="s">
        <v>93</v>
      </c>
    </row>
    <row r="23856" spans="1:8" x14ac:dyDescent="0.25">
      <c r="A23856" t="s">
        <v>628</v>
      </c>
      <c r="B23856" t="s">
        <v>16464</v>
      </c>
      <c r="C23856" t="s">
        <v>89</v>
      </c>
      <c r="D23856" t="s">
        <v>16465</v>
      </c>
      <c r="E23856" t="s">
        <v>1258</v>
      </c>
      <c r="F23856" t="s">
        <v>89</v>
      </c>
      <c r="G23856" t="s">
        <v>89</v>
      </c>
      <c r="H23856" t="s">
        <v>93</v>
      </c>
    </row>
    <row r="23857" spans="1:8" x14ac:dyDescent="0.25">
      <c r="A23857" t="s">
        <v>628</v>
      </c>
      <c r="B23857" t="s">
        <v>6440</v>
      </c>
      <c r="C23857" t="s">
        <v>89</v>
      </c>
      <c r="D23857" t="s">
        <v>2658</v>
      </c>
      <c r="E23857" t="s">
        <v>1180</v>
      </c>
      <c r="F23857" t="s">
        <v>89</v>
      </c>
      <c r="G23857" t="s">
        <v>89</v>
      </c>
      <c r="H23857" t="s">
        <v>93</v>
      </c>
    </row>
    <row r="23858" spans="1:8" x14ac:dyDescent="0.25">
      <c r="A23858" t="s">
        <v>628</v>
      </c>
      <c r="B23858" t="s">
        <v>16456</v>
      </c>
      <c r="C23858" t="s">
        <v>89</v>
      </c>
      <c r="D23858" t="s">
        <v>2658</v>
      </c>
      <c r="E23858" t="s">
        <v>1105</v>
      </c>
      <c r="F23858" t="s">
        <v>89</v>
      </c>
      <c r="G23858" t="s">
        <v>89</v>
      </c>
      <c r="H23858" t="s">
        <v>93</v>
      </c>
    </row>
    <row r="23859" spans="1:8" x14ac:dyDescent="0.25">
      <c r="A23859" t="s">
        <v>628</v>
      </c>
      <c r="B23859" t="s">
        <v>8134</v>
      </c>
      <c r="C23859" t="s">
        <v>89</v>
      </c>
      <c r="D23859" t="s">
        <v>8992</v>
      </c>
      <c r="E23859" t="s">
        <v>1093</v>
      </c>
      <c r="F23859" t="s">
        <v>89</v>
      </c>
      <c r="G23859" t="s">
        <v>89</v>
      </c>
      <c r="H23859" t="s">
        <v>93</v>
      </c>
    </row>
    <row r="23860" spans="1:8" x14ac:dyDescent="0.25">
      <c r="A23860" t="s">
        <v>628</v>
      </c>
      <c r="B23860" t="s">
        <v>8131</v>
      </c>
      <c r="C23860" t="s">
        <v>89</v>
      </c>
      <c r="D23860" t="s">
        <v>8992</v>
      </c>
      <c r="E23860" t="s">
        <v>1093</v>
      </c>
      <c r="F23860" t="s">
        <v>89</v>
      </c>
      <c r="G23860" t="s">
        <v>89</v>
      </c>
      <c r="H23860" t="s">
        <v>93</v>
      </c>
    </row>
    <row r="23861" spans="1:8" x14ac:dyDescent="0.25">
      <c r="A23861" t="s">
        <v>628</v>
      </c>
      <c r="B23861" t="s">
        <v>16466</v>
      </c>
      <c r="C23861" t="s">
        <v>89</v>
      </c>
      <c r="D23861" t="s">
        <v>2658</v>
      </c>
      <c r="E23861" t="s">
        <v>1238</v>
      </c>
      <c r="F23861" t="s">
        <v>89</v>
      </c>
      <c r="G23861" t="s">
        <v>89</v>
      </c>
      <c r="H23861" t="s">
        <v>93</v>
      </c>
    </row>
    <row r="23862" spans="1:8" x14ac:dyDescent="0.25">
      <c r="A23862" t="s">
        <v>628</v>
      </c>
      <c r="B23862" t="s">
        <v>16457</v>
      </c>
      <c r="C23862" t="s">
        <v>89</v>
      </c>
      <c r="D23862" t="s">
        <v>2658</v>
      </c>
      <c r="E23862" t="s">
        <v>1194</v>
      </c>
      <c r="F23862" t="s">
        <v>89</v>
      </c>
      <c r="G23862" t="s">
        <v>89</v>
      </c>
      <c r="H23862" t="s">
        <v>93</v>
      </c>
    </row>
    <row r="23863" spans="1:8" x14ac:dyDescent="0.25">
      <c r="A23863" t="s">
        <v>628</v>
      </c>
      <c r="B23863" t="s">
        <v>16467</v>
      </c>
      <c r="C23863" t="s">
        <v>89</v>
      </c>
      <c r="D23863" t="s">
        <v>2658</v>
      </c>
      <c r="E23863" t="s">
        <v>1238</v>
      </c>
      <c r="F23863" t="s">
        <v>89</v>
      </c>
      <c r="G23863" t="s">
        <v>89</v>
      </c>
      <c r="H23863" t="s">
        <v>93</v>
      </c>
    </row>
    <row r="23864" spans="1:8" x14ac:dyDescent="0.25">
      <c r="A23864" t="s">
        <v>628</v>
      </c>
      <c r="B23864" t="s">
        <v>16468</v>
      </c>
      <c r="C23864" t="s">
        <v>89</v>
      </c>
      <c r="D23864" t="s">
        <v>4145</v>
      </c>
      <c r="E23864" t="s">
        <v>1142</v>
      </c>
      <c r="F23864" t="s">
        <v>89</v>
      </c>
      <c r="G23864" t="s">
        <v>89</v>
      </c>
      <c r="H23864" t="s">
        <v>93</v>
      </c>
    </row>
    <row r="23865" spans="1:8" x14ac:dyDescent="0.25">
      <c r="A23865" t="s">
        <v>628</v>
      </c>
      <c r="B23865" t="s">
        <v>16469</v>
      </c>
      <c r="C23865" t="s">
        <v>89</v>
      </c>
      <c r="D23865" t="s">
        <v>2658</v>
      </c>
      <c r="E23865" t="s">
        <v>1105</v>
      </c>
      <c r="F23865" t="s">
        <v>89</v>
      </c>
      <c r="G23865" t="s">
        <v>89</v>
      </c>
      <c r="H23865" t="s">
        <v>93</v>
      </c>
    </row>
    <row r="23866" spans="1:8" x14ac:dyDescent="0.25">
      <c r="A23866" t="s">
        <v>628</v>
      </c>
      <c r="B23866" t="s">
        <v>1122</v>
      </c>
      <c r="C23866" t="s">
        <v>89</v>
      </c>
      <c r="D23866" t="s">
        <v>89</v>
      </c>
      <c r="E23866" t="s">
        <v>1218</v>
      </c>
      <c r="F23866" t="s">
        <v>89</v>
      </c>
      <c r="G23866" t="s">
        <v>89</v>
      </c>
      <c r="H23866" t="s">
        <v>93</v>
      </c>
    </row>
    <row r="23867" spans="1:8" x14ac:dyDescent="0.25">
      <c r="A23867" t="s">
        <v>628</v>
      </c>
      <c r="B23867" t="s">
        <v>2917</v>
      </c>
      <c r="C23867" t="s">
        <v>89</v>
      </c>
      <c r="D23867" t="s">
        <v>89</v>
      </c>
      <c r="E23867" t="s">
        <v>1218</v>
      </c>
      <c r="F23867" t="s">
        <v>89</v>
      </c>
      <c r="G23867" t="s">
        <v>89</v>
      </c>
      <c r="H23867" t="s">
        <v>93</v>
      </c>
    </row>
    <row r="23868" spans="1:8" x14ac:dyDescent="0.25">
      <c r="A23868" t="s">
        <v>628</v>
      </c>
      <c r="B23868" t="s">
        <v>1266</v>
      </c>
      <c r="C23868" t="s">
        <v>89</v>
      </c>
      <c r="D23868" t="s">
        <v>89</v>
      </c>
      <c r="E23868" t="s">
        <v>1218</v>
      </c>
      <c r="F23868" t="s">
        <v>89</v>
      </c>
      <c r="G23868" t="s">
        <v>89</v>
      </c>
      <c r="H23868" t="s">
        <v>93</v>
      </c>
    </row>
    <row r="23869" spans="1:8" x14ac:dyDescent="0.25">
      <c r="A23869" t="s">
        <v>628</v>
      </c>
      <c r="B23869" t="s">
        <v>1200</v>
      </c>
      <c r="C23869" t="s">
        <v>89</v>
      </c>
      <c r="D23869" t="s">
        <v>89</v>
      </c>
      <c r="E23869" t="s">
        <v>1218</v>
      </c>
      <c r="F23869" t="s">
        <v>89</v>
      </c>
      <c r="G23869" t="s">
        <v>89</v>
      </c>
      <c r="H23869" t="s">
        <v>93</v>
      </c>
    </row>
    <row r="23870" spans="1:8" x14ac:dyDescent="0.25">
      <c r="A23870" t="s">
        <v>628</v>
      </c>
      <c r="B23870" t="s">
        <v>11301</v>
      </c>
      <c r="C23870" t="s">
        <v>89</v>
      </c>
      <c r="D23870" t="s">
        <v>89</v>
      </c>
      <c r="E23870" t="s">
        <v>1286</v>
      </c>
      <c r="F23870" t="s">
        <v>89</v>
      </c>
      <c r="G23870" t="s">
        <v>89</v>
      </c>
      <c r="H23870" t="s">
        <v>93</v>
      </c>
    </row>
    <row r="23871" spans="1:8" x14ac:dyDescent="0.25">
      <c r="A23871" t="s">
        <v>628</v>
      </c>
      <c r="B23871" t="s">
        <v>1132</v>
      </c>
      <c r="C23871" t="s">
        <v>89</v>
      </c>
      <c r="D23871" t="s">
        <v>89</v>
      </c>
      <c r="E23871" t="s">
        <v>1286</v>
      </c>
      <c r="F23871" t="s">
        <v>89</v>
      </c>
      <c r="G23871" t="s">
        <v>89</v>
      </c>
      <c r="H23871" t="s">
        <v>93</v>
      </c>
    </row>
    <row r="23872" spans="1:8" x14ac:dyDescent="0.25">
      <c r="A23872" t="s">
        <v>628</v>
      </c>
      <c r="B23872" t="s">
        <v>1268</v>
      </c>
      <c r="C23872" t="s">
        <v>89</v>
      </c>
      <c r="D23872" t="s">
        <v>89</v>
      </c>
      <c r="E23872" t="s">
        <v>1135</v>
      </c>
      <c r="F23872" t="s">
        <v>89</v>
      </c>
      <c r="G23872" t="s">
        <v>89</v>
      </c>
      <c r="H23872" t="s">
        <v>93</v>
      </c>
    </row>
    <row r="23873" spans="1:8" x14ac:dyDescent="0.25">
      <c r="A23873" t="s">
        <v>628</v>
      </c>
      <c r="B23873" t="s">
        <v>1138</v>
      </c>
      <c r="C23873" t="s">
        <v>89</v>
      </c>
      <c r="D23873" t="s">
        <v>89</v>
      </c>
      <c r="E23873" t="s">
        <v>1139</v>
      </c>
      <c r="F23873" t="s">
        <v>89</v>
      </c>
      <c r="G23873" t="s">
        <v>89</v>
      </c>
      <c r="H23873" t="s">
        <v>93</v>
      </c>
    </row>
    <row r="23874" spans="1:8" x14ac:dyDescent="0.25">
      <c r="A23874" t="s">
        <v>629</v>
      </c>
      <c r="B23874" t="s">
        <v>16470</v>
      </c>
      <c r="C23874" t="s">
        <v>89</v>
      </c>
      <c r="D23874" t="s">
        <v>16471</v>
      </c>
      <c r="E23874" t="s">
        <v>1093</v>
      </c>
      <c r="F23874" t="s">
        <v>89</v>
      </c>
      <c r="G23874" t="s">
        <v>89</v>
      </c>
      <c r="H23874" t="s">
        <v>93</v>
      </c>
    </row>
    <row r="23875" spans="1:8" x14ac:dyDescent="0.25">
      <c r="A23875" t="s">
        <v>629</v>
      </c>
      <c r="B23875" t="s">
        <v>4807</v>
      </c>
      <c r="C23875" t="s">
        <v>89</v>
      </c>
      <c r="D23875" t="s">
        <v>89</v>
      </c>
      <c r="E23875" t="s">
        <v>1162</v>
      </c>
      <c r="F23875" t="s">
        <v>89</v>
      </c>
      <c r="G23875" t="s">
        <v>89</v>
      </c>
      <c r="H23875" t="s">
        <v>93</v>
      </c>
    </row>
    <row r="23876" spans="1:8" x14ac:dyDescent="0.25">
      <c r="A23876" t="s">
        <v>629</v>
      </c>
      <c r="B23876" t="s">
        <v>15743</v>
      </c>
      <c r="C23876" t="s">
        <v>89</v>
      </c>
      <c r="D23876" t="s">
        <v>16472</v>
      </c>
      <c r="E23876" t="s">
        <v>1615</v>
      </c>
      <c r="F23876" t="s">
        <v>89</v>
      </c>
      <c r="G23876" t="s">
        <v>89</v>
      </c>
      <c r="H23876" t="s">
        <v>93</v>
      </c>
    </row>
    <row r="23877" spans="1:8" x14ac:dyDescent="0.25">
      <c r="A23877" t="s">
        <v>629</v>
      </c>
      <c r="B23877" t="s">
        <v>16473</v>
      </c>
      <c r="C23877" t="s">
        <v>89</v>
      </c>
      <c r="D23877" t="s">
        <v>16474</v>
      </c>
      <c r="E23877" t="s">
        <v>12965</v>
      </c>
      <c r="F23877" t="s">
        <v>89</v>
      </c>
      <c r="G23877" t="s">
        <v>89</v>
      </c>
      <c r="H23877" t="s">
        <v>93</v>
      </c>
    </row>
    <row r="23878" spans="1:8" x14ac:dyDescent="0.25">
      <c r="A23878" t="s">
        <v>629</v>
      </c>
      <c r="B23878" t="s">
        <v>16475</v>
      </c>
      <c r="C23878" t="s">
        <v>89</v>
      </c>
      <c r="D23878" t="s">
        <v>16472</v>
      </c>
      <c r="E23878" t="s">
        <v>1859</v>
      </c>
      <c r="F23878" t="s">
        <v>89</v>
      </c>
      <c r="G23878" t="s">
        <v>89</v>
      </c>
      <c r="H23878" t="s">
        <v>93</v>
      </c>
    </row>
    <row r="23879" spans="1:8" x14ac:dyDescent="0.25">
      <c r="A23879" t="s">
        <v>629</v>
      </c>
      <c r="B23879" t="s">
        <v>16473</v>
      </c>
      <c r="C23879" t="s">
        <v>89</v>
      </c>
      <c r="D23879" t="s">
        <v>16474</v>
      </c>
      <c r="E23879" t="s">
        <v>12965</v>
      </c>
      <c r="F23879" t="s">
        <v>89</v>
      </c>
      <c r="G23879" t="s">
        <v>89</v>
      </c>
      <c r="H23879" t="s">
        <v>93</v>
      </c>
    </row>
    <row r="23880" spans="1:8" x14ac:dyDescent="0.25">
      <c r="A23880" t="s">
        <v>629</v>
      </c>
      <c r="B23880" t="s">
        <v>16476</v>
      </c>
      <c r="C23880" t="s">
        <v>89</v>
      </c>
      <c r="D23880" t="s">
        <v>16477</v>
      </c>
      <c r="E23880" t="s">
        <v>1093</v>
      </c>
      <c r="F23880" t="s">
        <v>89</v>
      </c>
      <c r="G23880" t="s">
        <v>89</v>
      </c>
      <c r="H23880" t="s">
        <v>93</v>
      </c>
    </row>
    <row r="23881" spans="1:8" x14ac:dyDescent="0.25">
      <c r="A23881" t="s">
        <v>629</v>
      </c>
      <c r="B23881" t="s">
        <v>4807</v>
      </c>
      <c r="C23881" t="s">
        <v>89</v>
      </c>
      <c r="D23881" t="s">
        <v>89</v>
      </c>
      <c r="E23881" t="s">
        <v>1162</v>
      </c>
      <c r="F23881" t="s">
        <v>89</v>
      </c>
      <c r="G23881" t="s">
        <v>89</v>
      </c>
      <c r="H23881" t="s">
        <v>93</v>
      </c>
    </row>
    <row r="23882" spans="1:8" x14ac:dyDescent="0.25">
      <c r="A23882" t="s">
        <v>629</v>
      </c>
      <c r="B23882" t="s">
        <v>13014</v>
      </c>
      <c r="C23882" t="s">
        <v>89</v>
      </c>
      <c r="D23882" t="s">
        <v>89</v>
      </c>
      <c r="E23882" t="s">
        <v>1278</v>
      </c>
      <c r="F23882" t="s">
        <v>89</v>
      </c>
      <c r="G23882" t="s">
        <v>89</v>
      </c>
      <c r="H23882" t="s">
        <v>93</v>
      </c>
    </row>
    <row r="23883" spans="1:8" x14ac:dyDescent="0.25">
      <c r="A23883" t="s">
        <v>629</v>
      </c>
      <c r="B23883" t="s">
        <v>15743</v>
      </c>
      <c r="C23883" t="s">
        <v>89</v>
      </c>
      <c r="D23883" t="s">
        <v>16472</v>
      </c>
      <c r="E23883" t="s">
        <v>1615</v>
      </c>
      <c r="F23883" t="s">
        <v>89</v>
      </c>
      <c r="G23883" t="s">
        <v>89</v>
      </c>
      <c r="H23883" t="s">
        <v>93</v>
      </c>
    </row>
    <row r="23884" spans="1:8" x14ac:dyDescent="0.25">
      <c r="A23884" t="s">
        <v>629</v>
      </c>
      <c r="B23884" t="s">
        <v>16475</v>
      </c>
      <c r="C23884" t="s">
        <v>89</v>
      </c>
      <c r="D23884" t="s">
        <v>16472</v>
      </c>
      <c r="E23884" t="s">
        <v>1859</v>
      </c>
      <c r="F23884" t="s">
        <v>89</v>
      </c>
      <c r="G23884" t="s">
        <v>89</v>
      </c>
      <c r="H23884" t="s">
        <v>93</v>
      </c>
    </row>
    <row r="23885" spans="1:8" x14ac:dyDescent="0.25">
      <c r="A23885" t="s">
        <v>629</v>
      </c>
      <c r="B23885" t="s">
        <v>15793</v>
      </c>
      <c r="C23885" t="s">
        <v>89</v>
      </c>
      <c r="D23885" t="s">
        <v>16478</v>
      </c>
      <c r="E23885" t="s">
        <v>2012</v>
      </c>
      <c r="F23885" t="s">
        <v>89</v>
      </c>
      <c r="G23885" t="s">
        <v>89</v>
      </c>
      <c r="H23885" t="s">
        <v>93</v>
      </c>
    </row>
    <row r="23886" spans="1:8" x14ac:dyDescent="0.25">
      <c r="A23886" t="s">
        <v>629</v>
      </c>
      <c r="B23886" t="s">
        <v>8539</v>
      </c>
      <c r="C23886" t="s">
        <v>89</v>
      </c>
      <c r="D23886" t="s">
        <v>16479</v>
      </c>
      <c r="E23886" t="s">
        <v>1093</v>
      </c>
      <c r="F23886" t="s">
        <v>89</v>
      </c>
      <c r="G23886" t="s">
        <v>89</v>
      </c>
      <c r="H23886" t="s">
        <v>93</v>
      </c>
    </row>
    <row r="23887" spans="1:8" x14ac:dyDescent="0.25">
      <c r="A23887" t="s">
        <v>629</v>
      </c>
      <c r="B23887" t="s">
        <v>16480</v>
      </c>
      <c r="C23887" t="s">
        <v>89</v>
      </c>
      <c r="D23887" t="s">
        <v>16481</v>
      </c>
      <c r="E23887" t="s">
        <v>1093</v>
      </c>
      <c r="F23887" t="s">
        <v>89</v>
      </c>
      <c r="G23887" t="s">
        <v>89</v>
      </c>
      <c r="H23887" t="s">
        <v>93</v>
      </c>
    </row>
    <row r="23888" spans="1:8" x14ac:dyDescent="0.25">
      <c r="A23888" t="s">
        <v>629</v>
      </c>
      <c r="B23888" t="s">
        <v>6663</v>
      </c>
      <c r="C23888" t="s">
        <v>89</v>
      </c>
      <c r="D23888" t="s">
        <v>16482</v>
      </c>
      <c r="E23888" t="s">
        <v>1097</v>
      </c>
      <c r="F23888" t="s">
        <v>89</v>
      </c>
      <c r="G23888" t="s">
        <v>89</v>
      </c>
      <c r="H23888" t="s">
        <v>93</v>
      </c>
    </row>
    <row r="23889" spans="1:8" x14ac:dyDescent="0.25">
      <c r="A23889" t="s">
        <v>629</v>
      </c>
      <c r="B23889" t="s">
        <v>16470</v>
      </c>
      <c r="C23889" t="s">
        <v>89</v>
      </c>
      <c r="D23889" t="s">
        <v>16471</v>
      </c>
      <c r="E23889" t="s">
        <v>1093</v>
      </c>
      <c r="F23889" t="s">
        <v>89</v>
      </c>
      <c r="G23889" t="s">
        <v>89</v>
      </c>
      <c r="H23889" t="s">
        <v>93</v>
      </c>
    </row>
    <row r="23890" spans="1:8" x14ac:dyDescent="0.25">
      <c r="A23890" t="s">
        <v>629</v>
      </c>
      <c r="B23890" t="s">
        <v>6588</v>
      </c>
      <c r="C23890" t="s">
        <v>89</v>
      </c>
      <c r="D23890" t="s">
        <v>89</v>
      </c>
      <c r="E23890" t="s">
        <v>1093</v>
      </c>
      <c r="F23890" t="s">
        <v>89</v>
      </c>
      <c r="G23890" t="s">
        <v>89</v>
      </c>
      <c r="H23890" t="s">
        <v>93</v>
      </c>
    </row>
    <row r="23891" spans="1:8" x14ac:dyDescent="0.25">
      <c r="A23891" t="s">
        <v>629</v>
      </c>
      <c r="B23891" t="s">
        <v>13020</v>
      </c>
      <c r="C23891" t="s">
        <v>89</v>
      </c>
      <c r="D23891" t="s">
        <v>16483</v>
      </c>
      <c r="E23891" t="s">
        <v>1093</v>
      </c>
      <c r="F23891" t="s">
        <v>89</v>
      </c>
      <c r="G23891" t="s">
        <v>89</v>
      </c>
      <c r="H23891" t="s">
        <v>93</v>
      </c>
    </row>
    <row r="23892" spans="1:8" x14ac:dyDescent="0.25">
      <c r="A23892" t="s">
        <v>629</v>
      </c>
      <c r="B23892" t="s">
        <v>13021</v>
      </c>
      <c r="C23892" t="s">
        <v>89</v>
      </c>
      <c r="D23892" t="s">
        <v>16484</v>
      </c>
      <c r="E23892" t="s">
        <v>1093</v>
      </c>
      <c r="F23892" t="s">
        <v>89</v>
      </c>
      <c r="G23892" t="s">
        <v>89</v>
      </c>
      <c r="H23892" t="s">
        <v>93</v>
      </c>
    </row>
    <row r="23893" spans="1:8" x14ac:dyDescent="0.25">
      <c r="A23893" t="s">
        <v>629</v>
      </c>
      <c r="B23893" t="s">
        <v>16485</v>
      </c>
      <c r="C23893" t="s">
        <v>89</v>
      </c>
      <c r="D23893" t="s">
        <v>89</v>
      </c>
      <c r="E23893" t="s">
        <v>1105</v>
      </c>
      <c r="F23893" t="s">
        <v>89</v>
      </c>
      <c r="G23893" t="s">
        <v>89</v>
      </c>
      <c r="H23893" t="s">
        <v>93</v>
      </c>
    </row>
    <row r="23894" spans="1:8" x14ac:dyDescent="0.25">
      <c r="A23894" t="s">
        <v>629</v>
      </c>
      <c r="B23894" t="s">
        <v>1122</v>
      </c>
      <c r="C23894" t="s">
        <v>89</v>
      </c>
      <c r="D23894" t="s">
        <v>89</v>
      </c>
      <c r="E23894" t="s">
        <v>1129</v>
      </c>
      <c r="F23894" t="s">
        <v>89</v>
      </c>
      <c r="G23894" t="s">
        <v>89</v>
      </c>
      <c r="H23894" t="s">
        <v>93</v>
      </c>
    </row>
    <row r="23895" spans="1:8" x14ac:dyDescent="0.25">
      <c r="A23895" t="s">
        <v>629</v>
      </c>
      <c r="B23895" t="s">
        <v>1124</v>
      </c>
      <c r="C23895" t="s">
        <v>89</v>
      </c>
      <c r="D23895" t="s">
        <v>89</v>
      </c>
      <c r="E23895" t="s">
        <v>1129</v>
      </c>
      <c r="F23895" t="s">
        <v>89</v>
      </c>
      <c r="G23895" t="s">
        <v>89</v>
      </c>
      <c r="H23895" t="s">
        <v>93</v>
      </c>
    </row>
    <row r="23896" spans="1:8" x14ac:dyDescent="0.25">
      <c r="A23896" t="s">
        <v>629</v>
      </c>
      <c r="B23896" t="s">
        <v>1125</v>
      </c>
      <c r="C23896" t="s">
        <v>89</v>
      </c>
      <c r="D23896" t="s">
        <v>89</v>
      </c>
      <c r="E23896" t="s">
        <v>1129</v>
      </c>
      <c r="F23896" t="s">
        <v>89</v>
      </c>
      <c r="G23896" t="s">
        <v>89</v>
      </c>
      <c r="H23896" t="s">
        <v>93</v>
      </c>
    </row>
    <row r="23897" spans="1:8" x14ac:dyDescent="0.25">
      <c r="A23897" t="s">
        <v>629</v>
      </c>
      <c r="B23897" t="s">
        <v>1126</v>
      </c>
      <c r="C23897" t="s">
        <v>89</v>
      </c>
      <c r="D23897" t="s">
        <v>89</v>
      </c>
      <c r="E23897" t="s">
        <v>1129</v>
      </c>
      <c r="F23897" t="s">
        <v>89</v>
      </c>
      <c r="G23897" t="s">
        <v>89</v>
      </c>
      <c r="H23897" t="s">
        <v>93</v>
      </c>
    </row>
    <row r="23898" spans="1:8" x14ac:dyDescent="0.25">
      <c r="A23898" t="s">
        <v>629</v>
      </c>
      <c r="B23898" t="s">
        <v>1127</v>
      </c>
      <c r="C23898" t="s">
        <v>89</v>
      </c>
      <c r="D23898" t="s">
        <v>89</v>
      </c>
      <c r="E23898" t="s">
        <v>1129</v>
      </c>
      <c r="F23898" t="s">
        <v>89</v>
      </c>
      <c r="G23898" t="s">
        <v>89</v>
      </c>
      <c r="H23898" t="s">
        <v>93</v>
      </c>
    </row>
    <row r="23899" spans="1:8" x14ac:dyDescent="0.25">
      <c r="A23899" t="s">
        <v>629</v>
      </c>
      <c r="B23899" t="s">
        <v>1198</v>
      </c>
      <c r="C23899" t="s">
        <v>89</v>
      </c>
      <c r="D23899" t="s">
        <v>89</v>
      </c>
      <c r="E23899" t="s">
        <v>1129</v>
      </c>
      <c r="F23899" t="s">
        <v>89</v>
      </c>
      <c r="G23899" t="s">
        <v>89</v>
      </c>
      <c r="H23899" t="s">
        <v>93</v>
      </c>
    </row>
    <row r="23900" spans="1:8" x14ac:dyDescent="0.25">
      <c r="A23900" t="s">
        <v>629</v>
      </c>
      <c r="B23900" t="s">
        <v>1726</v>
      </c>
      <c r="C23900" t="s">
        <v>89</v>
      </c>
      <c r="D23900" t="s">
        <v>89</v>
      </c>
      <c r="E23900" t="s">
        <v>1129</v>
      </c>
      <c r="F23900" t="s">
        <v>89</v>
      </c>
      <c r="G23900" t="s">
        <v>89</v>
      </c>
      <c r="H23900" t="s">
        <v>93</v>
      </c>
    </row>
    <row r="23901" spans="1:8" x14ac:dyDescent="0.25">
      <c r="A23901" t="s">
        <v>629</v>
      </c>
      <c r="B23901" t="s">
        <v>1728</v>
      </c>
      <c r="C23901" t="s">
        <v>89</v>
      </c>
      <c r="D23901" t="s">
        <v>89</v>
      </c>
      <c r="E23901" t="s">
        <v>1129</v>
      </c>
      <c r="F23901" t="s">
        <v>89</v>
      </c>
      <c r="G23901" t="s">
        <v>89</v>
      </c>
      <c r="H23901" t="s">
        <v>93</v>
      </c>
    </row>
    <row r="23902" spans="1:8" x14ac:dyDescent="0.25">
      <c r="A23902" t="s">
        <v>629</v>
      </c>
      <c r="B23902" t="s">
        <v>1130</v>
      </c>
      <c r="C23902" t="s">
        <v>89</v>
      </c>
      <c r="D23902" t="s">
        <v>89</v>
      </c>
      <c r="E23902" t="s">
        <v>1133</v>
      </c>
      <c r="F23902" t="s">
        <v>89</v>
      </c>
      <c r="G23902" t="s">
        <v>89</v>
      </c>
      <c r="H23902" t="s">
        <v>93</v>
      </c>
    </row>
    <row r="23903" spans="1:8" x14ac:dyDescent="0.25">
      <c r="A23903" t="s">
        <v>629</v>
      </c>
      <c r="B23903" t="s">
        <v>1132</v>
      </c>
      <c r="C23903" t="s">
        <v>89</v>
      </c>
      <c r="D23903" t="s">
        <v>89</v>
      </c>
      <c r="E23903" t="s">
        <v>1133</v>
      </c>
      <c r="F23903" t="s">
        <v>89</v>
      </c>
      <c r="G23903" t="s">
        <v>89</v>
      </c>
      <c r="H23903" t="s">
        <v>93</v>
      </c>
    </row>
    <row r="23904" spans="1:8" x14ac:dyDescent="0.25">
      <c r="A23904" t="s">
        <v>629</v>
      </c>
      <c r="B23904" t="s">
        <v>1268</v>
      </c>
      <c r="C23904" t="s">
        <v>89</v>
      </c>
      <c r="D23904" t="s">
        <v>89</v>
      </c>
      <c r="E23904" t="s">
        <v>1196</v>
      </c>
      <c r="F23904" t="s">
        <v>89</v>
      </c>
      <c r="G23904" t="s">
        <v>89</v>
      </c>
      <c r="H23904" t="s">
        <v>93</v>
      </c>
    </row>
    <row r="23905" spans="1:8" x14ac:dyDescent="0.25">
      <c r="A23905" t="s">
        <v>629</v>
      </c>
      <c r="B23905" t="s">
        <v>1269</v>
      </c>
      <c r="C23905" t="s">
        <v>89</v>
      </c>
      <c r="D23905" t="s">
        <v>89</v>
      </c>
      <c r="E23905" t="s">
        <v>1196</v>
      </c>
      <c r="F23905" t="s">
        <v>89</v>
      </c>
      <c r="G23905" t="s">
        <v>89</v>
      </c>
      <c r="H23905" t="s">
        <v>93</v>
      </c>
    </row>
    <row r="23906" spans="1:8" x14ac:dyDescent="0.25">
      <c r="A23906" t="s">
        <v>629</v>
      </c>
      <c r="B23906" t="s">
        <v>1270</v>
      </c>
      <c r="C23906" t="s">
        <v>89</v>
      </c>
      <c r="D23906" t="s">
        <v>89</v>
      </c>
      <c r="E23906" t="s">
        <v>1218</v>
      </c>
      <c r="F23906" t="s">
        <v>89</v>
      </c>
      <c r="G23906" t="s">
        <v>89</v>
      </c>
      <c r="H23906" t="s">
        <v>93</v>
      </c>
    </row>
    <row r="23907" spans="1:8" x14ac:dyDescent="0.25">
      <c r="A23907" t="s">
        <v>629</v>
      </c>
      <c r="B23907" t="s">
        <v>1232</v>
      </c>
      <c r="C23907" t="s">
        <v>89</v>
      </c>
      <c r="D23907" t="s">
        <v>89</v>
      </c>
      <c r="E23907" t="s">
        <v>1218</v>
      </c>
      <c r="F23907" t="s">
        <v>89</v>
      </c>
      <c r="G23907" t="s">
        <v>89</v>
      </c>
      <c r="H23907" t="s">
        <v>93</v>
      </c>
    </row>
    <row r="23908" spans="1:8" x14ac:dyDescent="0.25">
      <c r="A23908" t="s">
        <v>629</v>
      </c>
      <c r="B23908" t="s">
        <v>1730</v>
      </c>
      <c r="C23908" t="s">
        <v>89</v>
      </c>
      <c r="D23908" t="s">
        <v>89</v>
      </c>
      <c r="E23908" t="s">
        <v>1218</v>
      </c>
      <c r="F23908" t="s">
        <v>89</v>
      </c>
      <c r="G23908" t="s">
        <v>89</v>
      </c>
      <c r="H23908" t="s">
        <v>93</v>
      </c>
    </row>
    <row r="23909" spans="1:8" x14ac:dyDescent="0.25">
      <c r="A23909" t="s">
        <v>629</v>
      </c>
      <c r="B23909" t="s">
        <v>1138</v>
      </c>
      <c r="C23909" t="s">
        <v>89</v>
      </c>
      <c r="D23909" t="s">
        <v>89</v>
      </c>
      <c r="E23909" t="s">
        <v>1139</v>
      </c>
      <c r="F23909" t="s">
        <v>89</v>
      </c>
      <c r="G23909" t="s">
        <v>89</v>
      </c>
      <c r="H23909" t="s">
        <v>93</v>
      </c>
    </row>
    <row r="23910" spans="1:8" x14ac:dyDescent="0.25">
      <c r="A23910" t="s">
        <v>630</v>
      </c>
      <c r="B23910" t="s">
        <v>16486</v>
      </c>
      <c r="C23910" t="s">
        <v>89</v>
      </c>
      <c r="D23910" t="s">
        <v>16487</v>
      </c>
      <c r="E23910" t="s">
        <v>1162</v>
      </c>
      <c r="F23910" t="s">
        <v>89</v>
      </c>
      <c r="G23910" t="s">
        <v>89</v>
      </c>
      <c r="H23910" t="s">
        <v>93</v>
      </c>
    </row>
    <row r="23911" spans="1:8" x14ac:dyDescent="0.25">
      <c r="A23911" t="s">
        <v>630</v>
      </c>
      <c r="B23911" t="s">
        <v>1140</v>
      </c>
      <c r="C23911" t="s">
        <v>89</v>
      </c>
      <c r="D23911" t="s">
        <v>16488</v>
      </c>
      <c r="E23911" t="s">
        <v>1100</v>
      </c>
      <c r="F23911" t="s">
        <v>89</v>
      </c>
      <c r="G23911" t="s">
        <v>89</v>
      </c>
      <c r="H23911" t="s">
        <v>93</v>
      </c>
    </row>
    <row r="23912" spans="1:8" x14ac:dyDescent="0.25">
      <c r="A23912" t="s">
        <v>630</v>
      </c>
      <c r="B23912" t="s">
        <v>1143</v>
      </c>
      <c r="C23912" t="s">
        <v>89</v>
      </c>
      <c r="D23912" t="s">
        <v>16488</v>
      </c>
      <c r="E23912" t="s">
        <v>1162</v>
      </c>
      <c r="F23912" t="s">
        <v>89</v>
      </c>
      <c r="G23912" t="s">
        <v>89</v>
      </c>
      <c r="H23912" t="s">
        <v>93</v>
      </c>
    </row>
    <row r="23913" spans="1:8" x14ac:dyDescent="0.25">
      <c r="A23913" t="s">
        <v>630</v>
      </c>
      <c r="B23913" t="s">
        <v>2794</v>
      </c>
      <c r="C23913" t="s">
        <v>89</v>
      </c>
      <c r="D23913" t="s">
        <v>16487</v>
      </c>
      <c r="E23913" t="s">
        <v>1100</v>
      </c>
      <c r="F23913" t="s">
        <v>89</v>
      </c>
      <c r="G23913" t="s">
        <v>89</v>
      </c>
      <c r="H23913" t="s">
        <v>93</v>
      </c>
    </row>
    <row r="23914" spans="1:8" x14ac:dyDescent="0.25">
      <c r="A23914" t="s">
        <v>630</v>
      </c>
      <c r="B23914" t="s">
        <v>1163</v>
      </c>
      <c r="C23914" t="s">
        <v>89</v>
      </c>
      <c r="D23914" t="s">
        <v>16488</v>
      </c>
      <c r="E23914" t="s">
        <v>1119</v>
      </c>
      <c r="F23914" t="s">
        <v>89</v>
      </c>
      <c r="G23914" t="s">
        <v>89</v>
      </c>
      <c r="H23914" t="s">
        <v>93</v>
      </c>
    </row>
    <row r="23915" spans="1:8" x14ac:dyDescent="0.25">
      <c r="A23915" t="s">
        <v>630</v>
      </c>
      <c r="B23915" t="s">
        <v>1144</v>
      </c>
      <c r="C23915" t="s">
        <v>89</v>
      </c>
      <c r="D23915" t="s">
        <v>16488</v>
      </c>
      <c r="E23915" t="s">
        <v>2404</v>
      </c>
      <c r="F23915" t="s">
        <v>89</v>
      </c>
      <c r="G23915" t="s">
        <v>89</v>
      </c>
      <c r="H23915" t="s">
        <v>93</v>
      </c>
    </row>
    <row r="23916" spans="1:8" x14ac:dyDescent="0.25">
      <c r="A23916" t="s">
        <v>630</v>
      </c>
      <c r="B23916" t="s">
        <v>1163</v>
      </c>
      <c r="C23916" t="s">
        <v>89</v>
      </c>
      <c r="D23916" t="s">
        <v>16488</v>
      </c>
      <c r="E23916" t="s">
        <v>1119</v>
      </c>
      <c r="F23916" t="s">
        <v>89</v>
      </c>
      <c r="G23916" t="s">
        <v>89</v>
      </c>
      <c r="H23916" t="s">
        <v>93</v>
      </c>
    </row>
    <row r="23917" spans="1:8" x14ac:dyDescent="0.25">
      <c r="A23917" t="s">
        <v>630</v>
      </c>
      <c r="B23917" t="s">
        <v>2785</v>
      </c>
      <c r="C23917" t="s">
        <v>89</v>
      </c>
      <c r="D23917" t="s">
        <v>16489</v>
      </c>
      <c r="E23917" t="s">
        <v>2404</v>
      </c>
      <c r="F23917" t="s">
        <v>89</v>
      </c>
      <c r="G23917" t="s">
        <v>89</v>
      </c>
      <c r="H23917" t="s">
        <v>93</v>
      </c>
    </row>
    <row r="23918" spans="1:8" x14ac:dyDescent="0.25">
      <c r="A23918" t="s">
        <v>630</v>
      </c>
      <c r="B23918" t="s">
        <v>7580</v>
      </c>
      <c r="C23918" t="s">
        <v>89</v>
      </c>
      <c r="D23918" t="s">
        <v>16489</v>
      </c>
      <c r="E23918" t="s">
        <v>1119</v>
      </c>
      <c r="F23918" t="s">
        <v>89</v>
      </c>
      <c r="G23918" t="s">
        <v>89</v>
      </c>
      <c r="H23918" t="s">
        <v>93</v>
      </c>
    </row>
    <row r="23919" spans="1:8" x14ac:dyDescent="0.25">
      <c r="A23919" t="s">
        <v>630</v>
      </c>
      <c r="B23919" t="s">
        <v>16490</v>
      </c>
      <c r="C23919" t="s">
        <v>89</v>
      </c>
      <c r="D23919" t="s">
        <v>5438</v>
      </c>
      <c r="E23919" t="s">
        <v>1093</v>
      </c>
      <c r="F23919" t="s">
        <v>89</v>
      </c>
      <c r="G23919" t="s">
        <v>89</v>
      </c>
      <c r="H23919" t="s">
        <v>93</v>
      </c>
    </row>
    <row r="23920" spans="1:8" x14ac:dyDescent="0.25">
      <c r="A23920" t="s">
        <v>630</v>
      </c>
      <c r="B23920" t="s">
        <v>16491</v>
      </c>
      <c r="C23920" t="s">
        <v>89</v>
      </c>
      <c r="D23920" t="s">
        <v>5438</v>
      </c>
      <c r="E23920" t="s">
        <v>1093</v>
      </c>
      <c r="F23920" t="s">
        <v>89</v>
      </c>
      <c r="G23920" t="s">
        <v>89</v>
      </c>
      <c r="H23920" t="s">
        <v>93</v>
      </c>
    </row>
    <row r="23921" spans="1:8" x14ac:dyDescent="0.25">
      <c r="A23921" t="s">
        <v>630</v>
      </c>
      <c r="B23921" t="s">
        <v>1140</v>
      </c>
      <c r="C23921" t="s">
        <v>89</v>
      </c>
      <c r="D23921" t="s">
        <v>16488</v>
      </c>
      <c r="E23921" t="s">
        <v>1100</v>
      </c>
      <c r="F23921" t="s">
        <v>89</v>
      </c>
      <c r="G23921" t="s">
        <v>89</v>
      </c>
      <c r="H23921" t="s">
        <v>93</v>
      </c>
    </row>
    <row r="23922" spans="1:8" x14ac:dyDescent="0.25">
      <c r="A23922" t="s">
        <v>630</v>
      </c>
      <c r="B23922" t="s">
        <v>1143</v>
      </c>
      <c r="C23922" t="s">
        <v>89</v>
      </c>
      <c r="D23922" t="s">
        <v>16488</v>
      </c>
      <c r="E23922" t="s">
        <v>1162</v>
      </c>
      <c r="F23922" t="s">
        <v>89</v>
      </c>
      <c r="G23922" t="s">
        <v>89</v>
      </c>
      <c r="H23922" t="s">
        <v>93</v>
      </c>
    </row>
    <row r="23923" spans="1:8" x14ac:dyDescent="0.25">
      <c r="A23923" t="s">
        <v>630</v>
      </c>
      <c r="B23923" t="s">
        <v>2794</v>
      </c>
      <c r="C23923" t="s">
        <v>89</v>
      </c>
      <c r="D23923" t="s">
        <v>16487</v>
      </c>
      <c r="E23923" t="s">
        <v>1100</v>
      </c>
      <c r="F23923" t="s">
        <v>89</v>
      </c>
      <c r="G23923" t="s">
        <v>89</v>
      </c>
      <c r="H23923" t="s">
        <v>93</v>
      </c>
    </row>
    <row r="23924" spans="1:8" x14ac:dyDescent="0.25">
      <c r="A23924" t="s">
        <v>630</v>
      </c>
      <c r="B23924" t="s">
        <v>16486</v>
      </c>
      <c r="C23924" t="s">
        <v>89</v>
      </c>
      <c r="D23924" t="s">
        <v>16487</v>
      </c>
      <c r="E23924" t="s">
        <v>1162</v>
      </c>
      <c r="F23924" t="s">
        <v>89</v>
      </c>
      <c r="G23924" t="s">
        <v>89</v>
      </c>
      <c r="H23924" t="s">
        <v>93</v>
      </c>
    </row>
    <row r="23925" spans="1:8" x14ac:dyDescent="0.25">
      <c r="A23925" t="s">
        <v>630</v>
      </c>
      <c r="B23925" t="s">
        <v>1198</v>
      </c>
      <c r="C23925" t="s">
        <v>89</v>
      </c>
      <c r="D23925" t="s">
        <v>89</v>
      </c>
      <c r="E23925" t="s">
        <v>1123</v>
      </c>
      <c r="F23925" t="s">
        <v>89</v>
      </c>
      <c r="G23925" t="s">
        <v>89</v>
      </c>
      <c r="H23925" t="s">
        <v>93</v>
      </c>
    </row>
    <row r="23926" spans="1:8" x14ac:dyDescent="0.25">
      <c r="A23926" t="s">
        <v>630</v>
      </c>
      <c r="B23926" t="s">
        <v>1527</v>
      </c>
      <c r="C23926" t="s">
        <v>89</v>
      </c>
      <c r="D23926" t="s">
        <v>1229</v>
      </c>
      <c r="E23926" t="s">
        <v>1129</v>
      </c>
      <c r="F23926" t="s">
        <v>89</v>
      </c>
      <c r="G23926" t="s">
        <v>89</v>
      </c>
      <c r="H23926" t="s">
        <v>93</v>
      </c>
    </row>
    <row r="23927" spans="1:8" x14ac:dyDescent="0.25">
      <c r="A23927" t="s">
        <v>630</v>
      </c>
      <c r="B23927" t="s">
        <v>1127</v>
      </c>
      <c r="C23927" t="s">
        <v>89</v>
      </c>
      <c r="D23927" t="s">
        <v>89</v>
      </c>
      <c r="E23927" t="s">
        <v>1123</v>
      </c>
      <c r="F23927" t="s">
        <v>89</v>
      </c>
      <c r="G23927" t="s">
        <v>89</v>
      </c>
      <c r="H23927" t="s">
        <v>93</v>
      </c>
    </row>
    <row r="23928" spans="1:8" x14ac:dyDescent="0.25">
      <c r="A23928" t="s">
        <v>630</v>
      </c>
      <c r="B23928" t="s">
        <v>1529</v>
      </c>
      <c r="C23928" t="s">
        <v>89</v>
      </c>
      <c r="D23928" t="s">
        <v>89</v>
      </c>
      <c r="E23928" t="s">
        <v>1267</v>
      </c>
      <c r="F23928" t="s">
        <v>89</v>
      </c>
      <c r="G23928" t="s">
        <v>89</v>
      </c>
      <c r="H23928" t="s">
        <v>93</v>
      </c>
    </row>
    <row r="23929" spans="1:8" x14ac:dyDescent="0.25">
      <c r="A23929" t="s">
        <v>630</v>
      </c>
      <c r="B23929" t="s">
        <v>1219</v>
      </c>
      <c r="C23929" t="s">
        <v>89</v>
      </c>
      <c r="D23929" t="s">
        <v>89</v>
      </c>
      <c r="E23929" t="s">
        <v>1267</v>
      </c>
      <c r="F23929" t="s">
        <v>89</v>
      </c>
      <c r="G23929" t="s">
        <v>89</v>
      </c>
      <c r="H23929" t="s">
        <v>93</v>
      </c>
    </row>
    <row r="23930" spans="1:8" x14ac:dyDescent="0.25">
      <c r="A23930" t="s">
        <v>630</v>
      </c>
      <c r="B23930" t="s">
        <v>1220</v>
      </c>
      <c r="C23930" t="s">
        <v>89</v>
      </c>
      <c r="D23930" t="s">
        <v>89</v>
      </c>
      <c r="E23930" t="s">
        <v>1231</v>
      </c>
      <c r="F23930" t="s">
        <v>89</v>
      </c>
      <c r="G23930" t="s">
        <v>89</v>
      </c>
      <c r="H23930" t="s">
        <v>93</v>
      </c>
    </row>
    <row r="23931" spans="1:8" x14ac:dyDescent="0.25">
      <c r="A23931" t="s">
        <v>630</v>
      </c>
      <c r="B23931" t="s">
        <v>1438</v>
      </c>
      <c r="C23931" t="s">
        <v>89</v>
      </c>
      <c r="D23931" t="s">
        <v>89</v>
      </c>
      <c r="E23931" t="s">
        <v>1202</v>
      </c>
      <c r="F23931" t="s">
        <v>89</v>
      </c>
      <c r="G23931" t="s">
        <v>89</v>
      </c>
      <c r="H23931" t="s">
        <v>93</v>
      </c>
    </row>
    <row r="23932" spans="1:8" x14ac:dyDescent="0.25">
      <c r="A23932" t="s">
        <v>630</v>
      </c>
      <c r="B23932" t="s">
        <v>1130</v>
      </c>
      <c r="C23932" t="s">
        <v>89</v>
      </c>
      <c r="D23932" t="s">
        <v>89</v>
      </c>
      <c r="E23932" t="s">
        <v>1202</v>
      </c>
      <c r="F23932" t="s">
        <v>89</v>
      </c>
      <c r="G23932" t="s">
        <v>89</v>
      </c>
      <c r="H23932" t="s">
        <v>93</v>
      </c>
    </row>
    <row r="23933" spans="1:8" x14ac:dyDescent="0.25">
      <c r="A23933" t="s">
        <v>630</v>
      </c>
      <c r="B23933" t="s">
        <v>1132</v>
      </c>
      <c r="C23933" t="s">
        <v>89</v>
      </c>
      <c r="D23933" t="s">
        <v>89</v>
      </c>
      <c r="E23933" t="s">
        <v>1286</v>
      </c>
      <c r="F23933" t="s">
        <v>89</v>
      </c>
      <c r="G23933" t="s">
        <v>89</v>
      </c>
      <c r="H23933" t="s">
        <v>93</v>
      </c>
    </row>
    <row r="23934" spans="1:8" x14ac:dyDescent="0.25">
      <c r="A23934" t="s">
        <v>630</v>
      </c>
      <c r="B23934" t="s">
        <v>1232</v>
      </c>
      <c r="C23934" t="s">
        <v>89</v>
      </c>
      <c r="D23934" t="s">
        <v>89</v>
      </c>
      <c r="E23934" t="s">
        <v>1233</v>
      </c>
      <c r="F23934" t="s">
        <v>89</v>
      </c>
      <c r="G23934" t="s">
        <v>89</v>
      </c>
      <c r="H23934" t="s">
        <v>93</v>
      </c>
    </row>
    <row r="23935" spans="1:8" x14ac:dyDescent="0.25">
      <c r="A23935" t="s">
        <v>630</v>
      </c>
      <c r="B23935" t="s">
        <v>1730</v>
      </c>
      <c r="C23935" t="s">
        <v>89</v>
      </c>
      <c r="D23935" t="s">
        <v>89</v>
      </c>
      <c r="E23935" t="s">
        <v>1233</v>
      </c>
      <c r="F23935" t="s">
        <v>89</v>
      </c>
      <c r="G23935" t="s">
        <v>89</v>
      </c>
      <c r="H23935" t="s">
        <v>93</v>
      </c>
    </row>
    <row r="23936" spans="1:8" x14ac:dyDescent="0.25">
      <c r="A23936" t="s">
        <v>630</v>
      </c>
      <c r="B23936" t="s">
        <v>1234</v>
      </c>
      <c r="C23936" t="s">
        <v>89</v>
      </c>
      <c r="D23936" t="s">
        <v>89</v>
      </c>
      <c r="E23936" t="s">
        <v>1135</v>
      </c>
      <c r="F23936" t="s">
        <v>89</v>
      </c>
      <c r="G23936" t="s">
        <v>89</v>
      </c>
      <c r="H23936" t="s">
        <v>93</v>
      </c>
    </row>
    <row r="23937" spans="1:8" x14ac:dyDescent="0.25">
      <c r="A23937" t="s">
        <v>630</v>
      </c>
      <c r="B23937" t="s">
        <v>1271</v>
      </c>
      <c r="C23937" t="s">
        <v>89</v>
      </c>
      <c r="D23937" t="s">
        <v>89</v>
      </c>
      <c r="E23937" t="s">
        <v>2665</v>
      </c>
      <c r="F23937" t="s">
        <v>89</v>
      </c>
      <c r="G23937" t="s">
        <v>89</v>
      </c>
      <c r="H23937" t="s">
        <v>93</v>
      </c>
    </row>
    <row r="23938" spans="1:8" x14ac:dyDescent="0.25">
      <c r="A23938" t="s">
        <v>630</v>
      </c>
      <c r="B23938" t="s">
        <v>1236</v>
      </c>
      <c r="C23938" t="s">
        <v>89</v>
      </c>
      <c r="D23938" t="s">
        <v>89</v>
      </c>
      <c r="E23938" t="s">
        <v>2665</v>
      </c>
      <c r="F23938" t="s">
        <v>89</v>
      </c>
      <c r="G23938" t="s">
        <v>89</v>
      </c>
      <c r="H23938" t="s">
        <v>93</v>
      </c>
    </row>
    <row r="23939" spans="1:8" x14ac:dyDescent="0.25">
      <c r="A23939" t="s">
        <v>630</v>
      </c>
      <c r="B23939" t="s">
        <v>1138</v>
      </c>
      <c r="C23939" t="s">
        <v>89</v>
      </c>
      <c r="D23939" t="s">
        <v>89</v>
      </c>
      <c r="E23939" t="s">
        <v>1139</v>
      </c>
      <c r="F23939" t="s">
        <v>89</v>
      </c>
      <c r="G23939" t="s">
        <v>89</v>
      </c>
      <c r="H23939" t="s">
        <v>93</v>
      </c>
    </row>
    <row r="23940" spans="1:8" x14ac:dyDescent="0.25">
      <c r="A23940" t="s">
        <v>631</v>
      </c>
      <c r="B23940" t="s">
        <v>2495</v>
      </c>
      <c r="C23940" t="s">
        <v>89</v>
      </c>
      <c r="D23940" t="s">
        <v>16492</v>
      </c>
      <c r="E23940" t="s">
        <v>1485</v>
      </c>
      <c r="F23940" t="s">
        <v>89</v>
      </c>
      <c r="G23940" t="s">
        <v>89</v>
      </c>
      <c r="H23940" t="s">
        <v>93</v>
      </c>
    </row>
    <row r="23941" spans="1:8" x14ac:dyDescent="0.25">
      <c r="A23941" t="s">
        <v>631</v>
      </c>
      <c r="B23941" t="s">
        <v>535</v>
      </c>
      <c r="C23941" t="s">
        <v>89</v>
      </c>
      <c r="D23941" t="s">
        <v>16493</v>
      </c>
      <c r="E23941" t="s">
        <v>1164</v>
      </c>
      <c r="F23941" t="s">
        <v>89</v>
      </c>
      <c r="G23941" t="s">
        <v>89</v>
      </c>
      <c r="H23941" t="s">
        <v>93</v>
      </c>
    </row>
    <row r="23942" spans="1:8" x14ac:dyDescent="0.25">
      <c r="A23942" t="s">
        <v>631</v>
      </c>
      <c r="B23942" t="s">
        <v>13842</v>
      </c>
      <c r="C23942" t="s">
        <v>89</v>
      </c>
      <c r="D23942" t="s">
        <v>16494</v>
      </c>
      <c r="E23942" t="s">
        <v>1258</v>
      </c>
      <c r="F23942" t="s">
        <v>89</v>
      </c>
      <c r="G23942" t="s">
        <v>89</v>
      </c>
      <c r="H23942" t="s">
        <v>93</v>
      </c>
    </row>
    <row r="23943" spans="1:8" x14ac:dyDescent="0.25">
      <c r="A23943" t="s">
        <v>631</v>
      </c>
      <c r="B23943" t="s">
        <v>5096</v>
      </c>
      <c r="C23943" t="s">
        <v>89</v>
      </c>
      <c r="D23943" t="s">
        <v>89</v>
      </c>
      <c r="E23943" t="s">
        <v>1093</v>
      </c>
      <c r="F23943" t="s">
        <v>89</v>
      </c>
      <c r="G23943" t="s">
        <v>89</v>
      </c>
      <c r="H23943" t="s">
        <v>93</v>
      </c>
    </row>
    <row r="23944" spans="1:8" x14ac:dyDescent="0.25">
      <c r="A23944" t="s">
        <v>631</v>
      </c>
      <c r="B23944" t="s">
        <v>16495</v>
      </c>
      <c r="C23944" t="s">
        <v>89</v>
      </c>
      <c r="D23944" t="s">
        <v>16496</v>
      </c>
      <c r="E23944" t="s">
        <v>1105</v>
      </c>
      <c r="F23944" t="s">
        <v>89</v>
      </c>
      <c r="G23944" t="s">
        <v>89</v>
      </c>
      <c r="H23944" t="s">
        <v>93</v>
      </c>
    </row>
    <row r="23945" spans="1:8" x14ac:dyDescent="0.25">
      <c r="A23945" t="s">
        <v>631</v>
      </c>
      <c r="B23945" t="s">
        <v>1674</v>
      </c>
      <c r="C23945" t="s">
        <v>89</v>
      </c>
      <c r="D23945" t="s">
        <v>16497</v>
      </c>
      <c r="E23945" t="s">
        <v>1142</v>
      </c>
      <c r="F23945" t="s">
        <v>89</v>
      </c>
      <c r="G23945" t="s">
        <v>89</v>
      </c>
      <c r="H23945" t="s">
        <v>93</v>
      </c>
    </row>
    <row r="23946" spans="1:8" x14ac:dyDescent="0.25">
      <c r="A23946" t="s">
        <v>631</v>
      </c>
      <c r="B23946" t="s">
        <v>2193</v>
      </c>
      <c r="C23946" t="s">
        <v>89</v>
      </c>
      <c r="D23946" t="s">
        <v>15582</v>
      </c>
      <c r="E23946" t="s">
        <v>1093</v>
      </c>
      <c r="F23946" t="s">
        <v>89</v>
      </c>
      <c r="G23946" t="s">
        <v>89</v>
      </c>
      <c r="H23946" t="s">
        <v>93</v>
      </c>
    </row>
    <row r="23947" spans="1:8" x14ac:dyDescent="0.25">
      <c r="A23947" t="s">
        <v>631</v>
      </c>
      <c r="B23947" t="s">
        <v>2189</v>
      </c>
      <c r="C23947" t="s">
        <v>89</v>
      </c>
      <c r="D23947" t="s">
        <v>11383</v>
      </c>
      <c r="E23947" t="s">
        <v>1153</v>
      </c>
      <c r="F23947" t="s">
        <v>89</v>
      </c>
      <c r="G23947" t="s">
        <v>89</v>
      </c>
      <c r="H23947" t="s">
        <v>93</v>
      </c>
    </row>
    <row r="23948" spans="1:8" x14ac:dyDescent="0.25">
      <c r="A23948" t="s">
        <v>631</v>
      </c>
      <c r="B23948" t="s">
        <v>1660</v>
      </c>
      <c r="C23948" t="s">
        <v>89</v>
      </c>
      <c r="D23948" t="s">
        <v>1820</v>
      </c>
      <c r="E23948" t="s">
        <v>1194</v>
      </c>
      <c r="F23948" t="s">
        <v>89</v>
      </c>
      <c r="G23948" t="s">
        <v>89</v>
      </c>
      <c r="H23948" t="s">
        <v>93</v>
      </c>
    </row>
    <row r="23949" spans="1:8" x14ac:dyDescent="0.25">
      <c r="A23949" t="s">
        <v>631</v>
      </c>
      <c r="B23949" t="s">
        <v>16498</v>
      </c>
      <c r="C23949" t="s">
        <v>89</v>
      </c>
      <c r="D23949" t="s">
        <v>16499</v>
      </c>
      <c r="E23949" t="s">
        <v>1153</v>
      </c>
      <c r="F23949" t="s">
        <v>89</v>
      </c>
      <c r="G23949" t="s">
        <v>89</v>
      </c>
      <c r="H23949" t="s">
        <v>93</v>
      </c>
    </row>
    <row r="23950" spans="1:8" x14ac:dyDescent="0.25">
      <c r="A23950" t="s">
        <v>631</v>
      </c>
      <c r="B23950" t="s">
        <v>5176</v>
      </c>
      <c r="C23950" t="s">
        <v>89</v>
      </c>
      <c r="D23950" t="s">
        <v>16500</v>
      </c>
      <c r="E23950" t="s">
        <v>1093</v>
      </c>
      <c r="F23950" t="s">
        <v>89</v>
      </c>
      <c r="G23950" t="s">
        <v>89</v>
      </c>
      <c r="H23950" t="s">
        <v>93</v>
      </c>
    </row>
    <row r="23951" spans="1:8" x14ac:dyDescent="0.25">
      <c r="A23951" t="s">
        <v>631</v>
      </c>
      <c r="B23951" t="s">
        <v>1652</v>
      </c>
      <c r="C23951" t="s">
        <v>89</v>
      </c>
      <c r="D23951" t="s">
        <v>16501</v>
      </c>
      <c r="E23951" t="s">
        <v>1093</v>
      </c>
      <c r="F23951" t="s">
        <v>89</v>
      </c>
      <c r="G23951" t="s">
        <v>89</v>
      </c>
      <c r="H23951" t="s">
        <v>93</v>
      </c>
    </row>
    <row r="23952" spans="1:8" x14ac:dyDescent="0.25">
      <c r="A23952" t="s">
        <v>631</v>
      </c>
      <c r="B23952" t="s">
        <v>16502</v>
      </c>
      <c r="C23952" t="s">
        <v>89</v>
      </c>
      <c r="D23952" t="s">
        <v>16503</v>
      </c>
      <c r="E23952" t="s">
        <v>1097</v>
      </c>
      <c r="F23952" t="s">
        <v>89</v>
      </c>
      <c r="G23952" t="s">
        <v>89</v>
      </c>
      <c r="H23952" t="s">
        <v>93</v>
      </c>
    </row>
    <row r="23953" spans="1:8" x14ac:dyDescent="0.25">
      <c r="A23953" t="s">
        <v>631</v>
      </c>
      <c r="B23953" t="s">
        <v>2573</v>
      </c>
      <c r="C23953" t="s">
        <v>89</v>
      </c>
      <c r="D23953" t="s">
        <v>16504</v>
      </c>
      <c r="E23953" t="s">
        <v>1164</v>
      </c>
      <c r="F23953" t="s">
        <v>89</v>
      </c>
      <c r="G23953" t="s">
        <v>89</v>
      </c>
      <c r="H23953" t="s">
        <v>93</v>
      </c>
    </row>
    <row r="23954" spans="1:8" x14ac:dyDescent="0.25">
      <c r="A23954" t="s">
        <v>631</v>
      </c>
      <c r="B23954" t="s">
        <v>1784</v>
      </c>
      <c r="C23954" t="s">
        <v>89</v>
      </c>
      <c r="D23954" t="s">
        <v>16505</v>
      </c>
      <c r="E23954" t="s">
        <v>1105</v>
      </c>
      <c r="F23954" t="s">
        <v>89</v>
      </c>
      <c r="G23954" t="s">
        <v>89</v>
      </c>
      <c r="H23954" t="s">
        <v>93</v>
      </c>
    </row>
    <row r="23955" spans="1:8" x14ac:dyDescent="0.25">
      <c r="A23955" t="s">
        <v>631</v>
      </c>
      <c r="B23955" t="s">
        <v>2398</v>
      </c>
      <c r="C23955" t="s">
        <v>89</v>
      </c>
      <c r="D23955" t="s">
        <v>16505</v>
      </c>
      <c r="E23955" t="s">
        <v>1100</v>
      </c>
      <c r="F23955" t="s">
        <v>89</v>
      </c>
      <c r="G23955" t="s">
        <v>89</v>
      </c>
      <c r="H23955" t="s">
        <v>93</v>
      </c>
    </row>
    <row r="23956" spans="1:8" x14ac:dyDescent="0.25">
      <c r="A23956" t="s">
        <v>631</v>
      </c>
      <c r="B23956" t="s">
        <v>1683</v>
      </c>
      <c r="C23956" t="s">
        <v>89</v>
      </c>
      <c r="D23956" t="s">
        <v>16505</v>
      </c>
      <c r="E23956" t="s">
        <v>1162</v>
      </c>
      <c r="F23956" t="s">
        <v>89</v>
      </c>
      <c r="G23956" t="s">
        <v>89</v>
      </c>
      <c r="H23956" t="s">
        <v>93</v>
      </c>
    </row>
    <row r="23957" spans="1:8" x14ac:dyDescent="0.25">
      <c r="A23957" t="s">
        <v>631</v>
      </c>
      <c r="B23957" t="s">
        <v>16506</v>
      </c>
      <c r="C23957" t="s">
        <v>89</v>
      </c>
      <c r="D23957" t="s">
        <v>16505</v>
      </c>
      <c r="E23957" t="s">
        <v>1238</v>
      </c>
      <c r="F23957" t="s">
        <v>89</v>
      </c>
      <c r="G23957" t="s">
        <v>89</v>
      </c>
      <c r="H23957" t="s">
        <v>93</v>
      </c>
    </row>
    <row r="23958" spans="1:8" x14ac:dyDescent="0.25">
      <c r="A23958" t="s">
        <v>631</v>
      </c>
      <c r="B23958" t="s">
        <v>2887</v>
      </c>
      <c r="C23958" t="s">
        <v>89</v>
      </c>
      <c r="D23958" t="s">
        <v>16505</v>
      </c>
      <c r="E23958" t="s">
        <v>1162</v>
      </c>
      <c r="F23958" t="s">
        <v>89</v>
      </c>
      <c r="G23958" t="s">
        <v>89</v>
      </c>
      <c r="H23958" t="s">
        <v>93</v>
      </c>
    </row>
    <row r="23959" spans="1:8" x14ac:dyDescent="0.25">
      <c r="A23959" t="s">
        <v>631</v>
      </c>
      <c r="B23959" t="s">
        <v>2896</v>
      </c>
      <c r="C23959" t="s">
        <v>89</v>
      </c>
      <c r="D23959" t="s">
        <v>16507</v>
      </c>
      <c r="E23959" t="s">
        <v>1105</v>
      </c>
      <c r="F23959" t="s">
        <v>89</v>
      </c>
      <c r="G23959" t="s">
        <v>89</v>
      </c>
      <c r="H23959" t="s">
        <v>93</v>
      </c>
    </row>
    <row r="23960" spans="1:8" x14ac:dyDescent="0.25">
      <c r="A23960" t="s">
        <v>631</v>
      </c>
      <c r="B23960" t="s">
        <v>1112</v>
      </c>
      <c r="C23960" t="s">
        <v>89</v>
      </c>
      <c r="D23960" t="s">
        <v>16505</v>
      </c>
      <c r="E23960" t="s">
        <v>1115</v>
      </c>
      <c r="F23960" t="s">
        <v>89</v>
      </c>
      <c r="G23960" t="s">
        <v>89</v>
      </c>
      <c r="H23960" t="s">
        <v>93</v>
      </c>
    </row>
    <row r="23961" spans="1:8" x14ac:dyDescent="0.25">
      <c r="A23961" t="s">
        <v>631</v>
      </c>
      <c r="B23961" t="s">
        <v>1305</v>
      </c>
      <c r="C23961" t="s">
        <v>89</v>
      </c>
      <c r="D23961" t="s">
        <v>16505</v>
      </c>
      <c r="E23961" t="s">
        <v>1113</v>
      </c>
      <c r="F23961" t="s">
        <v>89</v>
      </c>
      <c r="G23961" t="s">
        <v>89</v>
      </c>
      <c r="H23961" t="s">
        <v>93</v>
      </c>
    </row>
    <row r="23962" spans="1:8" x14ac:dyDescent="0.25">
      <c r="A23962" t="s">
        <v>631</v>
      </c>
      <c r="B23962" t="s">
        <v>1114</v>
      </c>
      <c r="C23962" t="s">
        <v>89</v>
      </c>
      <c r="D23962" t="s">
        <v>16505</v>
      </c>
      <c r="E23962" t="s">
        <v>1100</v>
      </c>
      <c r="F23962" t="s">
        <v>89</v>
      </c>
      <c r="G23962" t="s">
        <v>89</v>
      </c>
      <c r="H23962" t="s">
        <v>93</v>
      </c>
    </row>
    <row r="23963" spans="1:8" x14ac:dyDescent="0.25">
      <c r="A23963" t="s">
        <v>631</v>
      </c>
      <c r="B23963" t="s">
        <v>1098</v>
      </c>
      <c r="C23963" t="s">
        <v>89</v>
      </c>
      <c r="D23963" t="s">
        <v>16504</v>
      </c>
      <c r="E23963" t="s">
        <v>1162</v>
      </c>
      <c r="F23963" t="s">
        <v>89</v>
      </c>
      <c r="G23963" t="s">
        <v>89</v>
      </c>
      <c r="H23963" t="s">
        <v>93</v>
      </c>
    </row>
    <row r="23964" spans="1:8" x14ac:dyDescent="0.25">
      <c r="A23964" t="s">
        <v>631</v>
      </c>
      <c r="B23964" t="s">
        <v>1687</v>
      </c>
      <c r="C23964" t="s">
        <v>89</v>
      </c>
      <c r="D23964" t="s">
        <v>16508</v>
      </c>
      <c r="E23964" t="s">
        <v>1100</v>
      </c>
      <c r="F23964" t="s">
        <v>89</v>
      </c>
      <c r="G23964" t="s">
        <v>89</v>
      </c>
      <c r="H23964" t="s">
        <v>93</v>
      </c>
    </row>
    <row r="23965" spans="1:8" x14ac:dyDescent="0.25">
      <c r="A23965" t="s">
        <v>631</v>
      </c>
      <c r="B23965" t="s">
        <v>4994</v>
      </c>
      <c r="C23965" t="s">
        <v>89</v>
      </c>
      <c r="D23965" t="s">
        <v>16509</v>
      </c>
      <c r="E23965" t="s">
        <v>1097</v>
      </c>
      <c r="F23965" t="s">
        <v>89</v>
      </c>
      <c r="G23965" t="s">
        <v>89</v>
      </c>
      <c r="H23965" t="s">
        <v>93</v>
      </c>
    </row>
    <row r="23966" spans="1:8" x14ac:dyDescent="0.25">
      <c r="A23966" t="s">
        <v>631</v>
      </c>
      <c r="B23966" t="s">
        <v>1308</v>
      </c>
      <c r="C23966" t="s">
        <v>89</v>
      </c>
      <c r="D23966" t="s">
        <v>16510</v>
      </c>
      <c r="E23966" t="s">
        <v>1100</v>
      </c>
      <c r="F23966" t="s">
        <v>89</v>
      </c>
      <c r="G23966" t="s">
        <v>89</v>
      </c>
      <c r="H23966" t="s">
        <v>93</v>
      </c>
    </row>
    <row r="23967" spans="1:8" x14ac:dyDescent="0.25">
      <c r="A23967" t="s">
        <v>631</v>
      </c>
      <c r="B23967" t="s">
        <v>16511</v>
      </c>
      <c r="C23967" t="s">
        <v>89</v>
      </c>
      <c r="D23967" t="s">
        <v>16512</v>
      </c>
      <c r="E23967" t="s">
        <v>1093</v>
      </c>
      <c r="F23967" t="s">
        <v>89</v>
      </c>
      <c r="G23967" t="s">
        <v>89</v>
      </c>
      <c r="H23967" t="s">
        <v>93</v>
      </c>
    </row>
    <row r="23968" spans="1:8" x14ac:dyDescent="0.25">
      <c r="A23968" t="s">
        <v>631</v>
      </c>
      <c r="B23968" t="s">
        <v>1658</v>
      </c>
      <c r="C23968" t="s">
        <v>89</v>
      </c>
      <c r="D23968" t="s">
        <v>16513</v>
      </c>
      <c r="E23968" t="s">
        <v>1097</v>
      </c>
      <c r="F23968" t="s">
        <v>89</v>
      </c>
      <c r="G23968" t="s">
        <v>89</v>
      </c>
      <c r="H23968" t="s">
        <v>93</v>
      </c>
    </row>
    <row r="23969" spans="1:8" x14ac:dyDescent="0.25">
      <c r="A23969" t="s">
        <v>631</v>
      </c>
      <c r="B23969" t="s">
        <v>16514</v>
      </c>
      <c r="C23969" t="s">
        <v>89</v>
      </c>
      <c r="D23969" t="s">
        <v>16515</v>
      </c>
      <c r="E23969" t="s">
        <v>1166</v>
      </c>
      <c r="F23969" t="s">
        <v>89</v>
      </c>
      <c r="G23969" t="s">
        <v>89</v>
      </c>
      <c r="H23969" t="s">
        <v>93</v>
      </c>
    </row>
    <row r="23970" spans="1:8" x14ac:dyDescent="0.25">
      <c r="A23970" t="s">
        <v>631</v>
      </c>
      <c r="B23970" t="s">
        <v>16516</v>
      </c>
      <c r="C23970" t="s">
        <v>89</v>
      </c>
      <c r="D23970" t="s">
        <v>16517</v>
      </c>
      <c r="E23970" t="s">
        <v>1121</v>
      </c>
      <c r="F23970" t="s">
        <v>89</v>
      </c>
      <c r="G23970" t="s">
        <v>89</v>
      </c>
      <c r="H23970" t="s">
        <v>93</v>
      </c>
    </row>
    <row r="23971" spans="1:8" x14ac:dyDescent="0.25">
      <c r="A23971" t="s">
        <v>631</v>
      </c>
      <c r="B23971" t="s">
        <v>16518</v>
      </c>
      <c r="C23971" t="s">
        <v>89</v>
      </c>
      <c r="D23971" t="s">
        <v>16519</v>
      </c>
      <c r="E23971" t="s">
        <v>1298</v>
      </c>
      <c r="F23971" t="s">
        <v>89</v>
      </c>
      <c r="G23971" t="s">
        <v>89</v>
      </c>
      <c r="H23971" t="s">
        <v>93</v>
      </c>
    </row>
    <row r="23972" spans="1:8" x14ac:dyDescent="0.25">
      <c r="A23972" t="s">
        <v>631</v>
      </c>
      <c r="B23972" t="s">
        <v>16520</v>
      </c>
      <c r="C23972" t="s">
        <v>89</v>
      </c>
      <c r="D23972" t="s">
        <v>89</v>
      </c>
      <c r="E23972" t="s">
        <v>1272</v>
      </c>
      <c r="F23972" t="s">
        <v>89</v>
      </c>
      <c r="G23972" t="s">
        <v>89</v>
      </c>
      <c r="H23972" t="s">
        <v>93</v>
      </c>
    </row>
    <row r="23973" spans="1:8" x14ac:dyDescent="0.25">
      <c r="A23973" t="s">
        <v>631</v>
      </c>
      <c r="B23973" t="s">
        <v>16521</v>
      </c>
      <c r="C23973" t="s">
        <v>89</v>
      </c>
      <c r="D23973" t="s">
        <v>16522</v>
      </c>
      <c r="E23973" t="s">
        <v>1298</v>
      </c>
      <c r="F23973" t="s">
        <v>89</v>
      </c>
      <c r="G23973" t="s">
        <v>89</v>
      </c>
      <c r="H23973" t="s">
        <v>93</v>
      </c>
    </row>
    <row r="23974" spans="1:8" x14ac:dyDescent="0.25">
      <c r="A23974" t="s">
        <v>631</v>
      </c>
      <c r="B23974" t="s">
        <v>2249</v>
      </c>
      <c r="C23974" t="s">
        <v>89</v>
      </c>
      <c r="D23974" t="s">
        <v>16523</v>
      </c>
      <c r="E23974" t="s">
        <v>1349</v>
      </c>
      <c r="F23974" t="s">
        <v>89</v>
      </c>
      <c r="G23974" t="s">
        <v>89</v>
      </c>
      <c r="H23974" t="s">
        <v>93</v>
      </c>
    </row>
    <row r="23975" spans="1:8" x14ac:dyDescent="0.25">
      <c r="A23975" t="s">
        <v>631</v>
      </c>
      <c r="B23975" t="s">
        <v>13842</v>
      </c>
      <c r="C23975" t="s">
        <v>89</v>
      </c>
      <c r="D23975" t="s">
        <v>16494</v>
      </c>
      <c r="E23975" t="s">
        <v>1258</v>
      </c>
      <c r="F23975" t="s">
        <v>89</v>
      </c>
      <c r="G23975" t="s">
        <v>89</v>
      </c>
      <c r="H23975" t="s">
        <v>93</v>
      </c>
    </row>
    <row r="23976" spans="1:8" x14ac:dyDescent="0.25">
      <c r="A23976" t="s">
        <v>631</v>
      </c>
      <c r="B23976" t="s">
        <v>3280</v>
      </c>
      <c r="C23976" t="s">
        <v>89</v>
      </c>
      <c r="D23976" t="s">
        <v>16524</v>
      </c>
      <c r="E23976" t="s">
        <v>1166</v>
      </c>
      <c r="F23976" t="s">
        <v>89</v>
      </c>
      <c r="G23976" t="s">
        <v>89</v>
      </c>
      <c r="H23976" t="s">
        <v>93</v>
      </c>
    </row>
    <row r="23977" spans="1:8" x14ac:dyDescent="0.25">
      <c r="A23977" t="s">
        <v>631</v>
      </c>
      <c r="B23977" t="s">
        <v>3105</v>
      </c>
      <c r="C23977" t="s">
        <v>89</v>
      </c>
      <c r="D23977" t="s">
        <v>5088</v>
      </c>
      <c r="E23977" t="s">
        <v>1298</v>
      </c>
      <c r="F23977" t="s">
        <v>89</v>
      </c>
      <c r="G23977" t="s">
        <v>89</v>
      </c>
      <c r="H23977" t="s">
        <v>93</v>
      </c>
    </row>
    <row r="23978" spans="1:8" x14ac:dyDescent="0.25">
      <c r="A23978" t="s">
        <v>631</v>
      </c>
      <c r="B23978" t="s">
        <v>7884</v>
      </c>
      <c r="C23978" t="s">
        <v>89</v>
      </c>
      <c r="D23978" t="s">
        <v>16525</v>
      </c>
      <c r="E23978" t="s">
        <v>1148</v>
      </c>
      <c r="F23978" t="s">
        <v>89</v>
      </c>
      <c r="G23978" t="s">
        <v>89</v>
      </c>
      <c r="H23978" t="s">
        <v>93</v>
      </c>
    </row>
    <row r="23979" spans="1:8" x14ac:dyDescent="0.25">
      <c r="A23979" t="s">
        <v>631</v>
      </c>
      <c r="B23979" t="s">
        <v>13457</v>
      </c>
      <c r="C23979" t="s">
        <v>89</v>
      </c>
      <c r="D23979" t="s">
        <v>16526</v>
      </c>
      <c r="E23979" t="s">
        <v>1166</v>
      </c>
      <c r="F23979" t="s">
        <v>89</v>
      </c>
      <c r="G23979" t="s">
        <v>89</v>
      </c>
      <c r="H23979" t="s">
        <v>93</v>
      </c>
    </row>
    <row r="23980" spans="1:8" x14ac:dyDescent="0.25">
      <c r="A23980" t="s">
        <v>631</v>
      </c>
      <c r="B23980" t="s">
        <v>2223</v>
      </c>
      <c r="C23980" t="s">
        <v>89</v>
      </c>
      <c r="D23980" t="s">
        <v>16527</v>
      </c>
      <c r="E23980" t="s">
        <v>1121</v>
      </c>
      <c r="F23980" t="s">
        <v>89</v>
      </c>
      <c r="G23980" t="s">
        <v>89</v>
      </c>
      <c r="H23980" t="s">
        <v>93</v>
      </c>
    </row>
    <row r="23981" spans="1:8" x14ac:dyDescent="0.25">
      <c r="A23981" t="s">
        <v>631</v>
      </c>
      <c r="B23981" t="s">
        <v>15939</v>
      </c>
      <c r="C23981" t="s">
        <v>89</v>
      </c>
      <c r="D23981" t="s">
        <v>16528</v>
      </c>
      <c r="E23981" t="s">
        <v>1349</v>
      </c>
      <c r="F23981" t="s">
        <v>89</v>
      </c>
      <c r="G23981" t="s">
        <v>89</v>
      </c>
      <c r="H23981" t="s">
        <v>93</v>
      </c>
    </row>
    <row r="23982" spans="1:8" x14ac:dyDescent="0.25">
      <c r="A23982" t="s">
        <v>631</v>
      </c>
      <c r="B23982" t="s">
        <v>1385</v>
      </c>
      <c r="C23982" t="s">
        <v>89</v>
      </c>
      <c r="D23982" t="s">
        <v>5088</v>
      </c>
      <c r="E23982" t="s">
        <v>1093</v>
      </c>
      <c r="F23982" t="s">
        <v>89</v>
      </c>
      <c r="G23982" t="s">
        <v>89</v>
      </c>
      <c r="H23982" t="s">
        <v>93</v>
      </c>
    </row>
    <row r="23983" spans="1:8" x14ac:dyDescent="0.25">
      <c r="A23983" t="s">
        <v>631</v>
      </c>
      <c r="B23983" t="s">
        <v>2525</v>
      </c>
      <c r="C23983" t="s">
        <v>89</v>
      </c>
      <c r="D23983" t="s">
        <v>16529</v>
      </c>
      <c r="E23983" t="s">
        <v>1093</v>
      </c>
      <c r="F23983" t="s">
        <v>89</v>
      </c>
      <c r="G23983" t="s">
        <v>89</v>
      </c>
      <c r="H23983" t="s">
        <v>93</v>
      </c>
    </row>
    <row r="23984" spans="1:8" x14ac:dyDescent="0.25">
      <c r="A23984" t="s">
        <v>631</v>
      </c>
      <c r="B23984" t="s">
        <v>16530</v>
      </c>
      <c r="C23984" t="s">
        <v>89</v>
      </c>
      <c r="D23984" t="s">
        <v>16531</v>
      </c>
      <c r="E23984" t="s">
        <v>1485</v>
      </c>
      <c r="F23984" t="s">
        <v>89</v>
      </c>
      <c r="G23984" t="s">
        <v>89</v>
      </c>
      <c r="H23984" t="s">
        <v>93</v>
      </c>
    </row>
    <row r="23985" spans="1:8" x14ac:dyDescent="0.25">
      <c r="A23985" t="s">
        <v>631</v>
      </c>
      <c r="B23985" t="s">
        <v>15593</v>
      </c>
      <c r="C23985" t="s">
        <v>89</v>
      </c>
      <c r="D23985" t="s">
        <v>16532</v>
      </c>
      <c r="E23985" t="s">
        <v>1093</v>
      </c>
      <c r="F23985" t="s">
        <v>89</v>
      </c>
      <c r="G23985" t="s">
        <v>89</v>
      </c>
      <c r="H23985" t="s">
        <v>93</v>
      </c>
    </row>
    <row r="23986" spans="1:8" x14ac:dyDescent="0.25">
      <c r="A23986" t="s">
        <v>631</v>
      </c>
      <c r="B23986" t="s">
        <v>3402</v>
      </c>
      <c r="C23986" t="s">
        <v>89</v>
      </c>
      <c r="D23986" t="s">
        <v>16533</v>
      </c>
      <c r="E23986" t="s">
        <v>1485</v>
      </c>
      <c r="F23986" t="s">
        <v>89</v>
      </c>
      <c r="G23986" t="s">
        <v>89</v>
      </c>
      <c r="H23986" t="s">
        <v>93</v>
      </c>
    </row>
    <row r="23987" spans="1:8" x14ac:dyDescent="0.25">
      <c r="A23987" t="s">
        <v>631</v>
      </c>
      <c r="B23987" t="s">
        <v>16534</v>
      </c>
      <c r="C23987" t="s">
        <v>89</v>
      </c>
      <c r="D23987" t="s">
        <v>16535</v>
      </c>
      <c r="E23987" t="s">
        <v>1265</v>
      </c>
      <c r="F23987" t="s">
        <v>89</v>
      </c>
      <c r="G23987" t="s">
        <v>89</v>
      </c>
      <c r="H23987" t="s">
        <v>93</v>
      </c>
    </row>
    <row r="23988" spans="1:8" x14ac:dyDescent="0.25">
      <c r="A23988" t="s">
        <v>631</v>
      </c>
      <c r="B23988" t="s">
        <v>1314</v>
      </c>
      <c r="C23988" t="s">
        <v>89</v>
      </c>
      <c r="D23988" t="s">
        <v>16536</v>
      </c>
      <c r="E23988" t="s">
        <v>1093</v>
      </c>
      <c r="F23988" t="s">
        <v>89</v>
      </c>
      <c r="G23988" t="s">
        <v>89</v>
      </c>
      <c r="H23988" t="s">
        <v>93</v>
      </c>
    </row>
    <row r="23989" spans="1:8" x14ac:dyDescent="0.25">
      <c r="A23989" t="s">
        <v>631</v>
      </c>
      <c r="B23989" t="s">
        <v>16537</v>
      </c>
      <c r="C23989" t="s">
        <v>89</v>
      </c>
      <c r="D23989" t="s">
        <v>16538</v>
      </c>
      <c r="E23989" t="s">
        <v>1485</v>
      </c>
      <c r="F23989" t="s">
        <v>89</v>
      </c>
      <c r="G23989" t="s">
        <v>89</v>
      </c>
      <c r="H23989" t="s">
        <v>93</v>
      </c>
    </row>
    <row r="23990" spans="1:8" x14ac:dyDescent="0.25">
      <c r="A23990" t="s">
        <v>631</v>
      </c>
      <c r="B23990" t="s">
        <v>15594</v>
      </c>
      <c r="C23990" t="s">
        <v>89</v>
      </c>
      <c r="D23990" t="s">
        <v>16539</v>
      </c>
      <c r="E23990" t="s">
        <v>1258</v>
      </c>
      <c r="F23990" t="s">
        <v>89</v>
      </c>
      <c r="G23990" t="s">
        <v>89</v>
      </c>
      <c r="H23990" t="s">
        <v>93</v>
      </c>
    </row>
    <row r="23991" spans="1:8" x14ac:dyDescent="0.25">
      <c r="A23991" t="s">
        <v>631</v>
      </c>
      <c r="B23991" t="s">
        <v>2495</v>
      </c>
      <c r="C23991" t="s">
        <v>89</v>
      </c>
      <c r="D23991" t="s">
        <v>16492</v>
      </c>
      <c r="E23991" t="s">
        <v>1485</v>
      </c>
      <c r="F23991" t="s">
        <v>89</v>
      </c>
      <c r="G23991" t="s">
        <v>89</v>
      </c>
      <c r="H23991" t="s">
        <v>93</v>
      </c>
    </row>
    <row r="23992" spans="1:8" x14ac:dyDescent="0.25">
      <c r="A23992" t="s">
        <v>631</v>
      </c>
      <c r="B23992" t="s">
        <v>16540</v>
      </c>
      <c r="C23992" t="s">
        <v>89</v>
      </c>
      <c r="D23992" t="s">
        <v>16541</v>
      </c>
      <c r="E23992" t="s">
        <v>1485</v>
      </c>
      <c r="F23992" t="s">
        <v>89</v>
      </c>
      <c r="G23992" t="s">
        <v>89</v>
      </c>
      <c r="H23992" t="s">
        <v>93</v>
      </c>
    </row>
    <row r="23993" spans="1:8" x14ac:dyDescent="0.25">
      <c r="A23993" t="s">
        <v>631</v>
      </c>
      <c r="B23993" t="s">
        <v>13523</v>
      </c>
      <c r="C23993" t="s">
        <v>89</v>
      </c>
      <c r="D23993" t="s">
        <v>5088</v>
      </c>
      <c r="E23993" t="s">
        <v>1258</v>
      </c>
      <c r="F23993" t="s">
        <v>89</v>
      </c>
      <c r="G23993" t="s">
        <v>89</v>
      </c>
      <c r="H23993" t="s">
        <v>93</v>
      </c>
    </row>
    <row r="23994" spans="1:8" x14ac:dyDescent="0.25">
      <c r="A23994" t="s">
        <v>631</v>
      </c>
      <c r="B23994" t="s">
        <v>2742</v>
      </c>
      <c r="C23994" t="s">
        <v>89</v>
      </c>
      <c r="D23994" t="s">
        <v>16542</v>
      </c>
      <c r="E23994" t="s">
        <v>1093</v>
      </c>
      <c r="F23994" t="s">
        <v>89</v>
      </c>
      <c r="G23994" t="s">
        <v>89</v>
      </c>
      <c r="H23994" t="s">
        <v>93</v>
      </c>
    </row>
    <row r="23995" spans="1:8" x14ac:dyDescent="0.25">
      <c r="A23995" t="s">
        <v>631</v>
      </c>
      <c r="B23995" t="s">
        <v>2489</v>
      </c>
      <c r="C23995" t="s">
        <v>89</v>
      </c>
      <c r="D23995" t="s">
        <v>16543</v>
      </c>
      <c r="E23995" t="s">
        <v>1258</v>
      </c>
      <c r="F23995" t="s">
        <v>89</v>
      </c>
      <c r="G23995" t="s">
        <v>89</v>
      </c>
      <c r="H23995" t="s">
        <v>93</v>
      </c>
    </row>
    <row r="23996" spans="1:8" x14ac:dyDescent="0.25">
      <c r="A23996" t="s">
        <v>631</v>
      </c>
      <c r="B23996" t="s">
        <v>2746</v>
      </c>
      <c r="C23996" t="s">
        <v>89</v>
      </c>
      <c r="D23996" t="s">
        <v>5088</v>
      </c>
      <c r="E23996" t="s">
        <v>1093</v>
      </c>
      <c r="F23996" t="s">
        <v>89</v>
      </c>
      <c r="G23996" t="s">
        <v>89</v>
      </c>
      <c r="H23996" t="s">
        <v>93</v>
      </c>
    </row>
    <row r="23997" spans="1:8" x14ac:dyDescent="0.25">
      <c r="A23997" t="s">
        <v>631</v>
      </c>
      <c r="B23997" t="s">
        <v>3145</v>
      </c>
      <c r="C23997" t="s">
        <v>89</v>
      </c>
      <c r="D23997" t="s">
        <v>16544</v>
      </c>
      <c r="E23997" t="s">
        <v>1485</v>
      </c>
      <c r="F23997" t="s">
        <v>89</v>
      </c>
      <c r="G23997" t="s">
        <v>89</v>
      </c>
      <c r="H23997" t="s">
        <v>93</v>
      </c>
    </row>
    <row r="23998" spans="1:8" x14ac:dyDescent="0.25">
      <c r="A23998" t="s">
        <v>631</v>
      </c>
      <c r="B23998" t="s">
        <v>16545</v>
      </c>
      <c r="C23998" t="s">
        <v>89</v>
      </c>
      <c r="D23998" t="s">
        <v>16546</v>
      </c>
      <c r="E23998" t="s">
        <v>1258</v>
      </c>
      <c r="F23998" t="s">
        <v>89</v>
      </c>
      <c r="G23998" t="s">
        <v>89</v>
      </c>
      <c r="H23998" t="s">
        <v>93</v>
      </c>
    </row>
    <row r="23999" spans="1:8" x14ac:dyDescent="0.25">
      <c r="A23999" t="s">
        <v>631</v>
      </c>
      <c r="B23999" t="s">
        <v>16547</v>
      </c>
      <c r="C23999" t="s">
        <v>89</v>
      </c>
      <c r="D23999" t="s">
        <v>16548</v>
      </c>
      <c r="E23999" t="s">
        <v>1102</v>
      </c>
      <c r="F23999" t="s">
        <v>89</v>
      </c>
      <c r="G23999" t="s">
        <v>89</v>
      </c>
      <c r="H23999" t="s">
        <v>93</v>
      </c>
    </row>
    <row r="24000" spans="1:8" x14ac:dyDescent="0.25">
      <c r="A24000" t="s">
        <v>631</v>
      </c>
      <c r="B24000" t="s">
        <v>16549</v>
      </c>
      <c r="C24000" t="s">
        <v>89</v>
      </c>
      <c r="D24000" t="s">
        <v>16550</v>
      </c>
      <c r="E24000" t="s">
        <v>1105</v>
      </c>
      <c r="F24000" t="s">
        <v>89</v>
      </c>
      <c r="G24000" t="s">
        <v>89</v>
      </c>
      <c r="H24000" t="s">
        <v>93</v>
      </c>
    </row>
    <row r="24001" spans="1:8" x14ac:dyDescent="0.25">
      <c r="A24001" t="s">
        <v>631</v>
      </c>
      <c r="B24001" t="s">
        <v>5943</v>
      </c>
      <c r="C24001" t="s">
        <v>89</v>
      </c>
      <c r="D24001" t="s">
        <v>16551</v>
      </c>
      <c r="E24001" t="s">
        <v>1094</v>
      </c>
      <c r="F24001" t="s">
        <v>89</v>
      </c>
      <c r="G24001" t="s">
        <v>89</v>
      </c>
      <c r="H24001" t="s">
        <v>93</v>
      </c>
    </row>
    <row r="24002" spans="1:8" x14ac:dyDescent="0.25">
      <c r="A24002" t="s">
        <v>631</v>
      </c>
      <c r="B24002" t="s">
        <v>5925</v>
      </c>
      <c r="C24002" t="s">
        <v>89</v>
      </c>
      <c r="D24002" t="s">
        <v>16552</v>
      </c>
      <c r="E24002" t="s">
        <v>1093</v>
      </c>
      <c r="F24002" t="s">
        <v>89</v>
      </c>
      <c r="G24002" t="s">
        <v>89</v>
      </c>
      <c r="H24002" t="s">
        <v>93</v>
      </c>
    </row>
    <row r="24003" spans="1:8" x14ac:dyDescent="0.25">
      <c r="A24003" t="s">
        <v>631</v>
      </c>
      <c r="B24003" t="s">
        <v>16553</v>
      </c>
      <c r="C24003" t="s">
        <v>89</v>
      </c>
      <c r="D24003" t="s">
        <v>16554</v>
      </c>
      <c r="E24003" t="s">
        <v>1093</v>
      </c>
      <c r="F24003" t="s">
        <v>89</v>
      </c>
      <c r="G24003" t="s">
        <v>89</v>
      </c>
      <c r="H24003" t="s">
        <v>93</v>
      </c>
    </row>
    <row r="24004" spans="1:8" x14ac:dyDescent="0.25">
      <c r="A24004" t="s">
        <v>631</v>
      </c>
      <c r="B24004" t="s">
        <v>3120</v>
      </c>
      <c r="C24004" t="s">
        <v>89</v>
      </c>
      <c r="D24004" t="s">
        <v>16548</v>
      </c>
      <c r="E24004" t="s">
        <v>1258</v>
      </c>
      <c r="F24004" t="s">
        <v>89</v>
      </c>
      <c r="G24004" t="s">
        <v>89</v>
      </c>
      <c r="H24004" t="s">
        <v>93</v>
      </c>
    </row>
    <row r="24005" spans="1:8" x14ac:dyDescent="0.25">
      <c r="A24005" t="s">
        <v>631</v>
      </c>
      <c r="B24005" t="s">
        <v>2352</v>
      </c>
      <c r="C24005" t="s">
        <v>89</v>
      </c>
      <c r="D24005" t="s">
        <v>16555</v>
      </c>
      <c r="E24005" t="s">
        <v>1093</v>
      </c>
      <c r="F24005" t="s">
        <v>89</v>
      </c>
      <c r="G24005" t="s">
        <v>89</v>
      </c>
      <c r="H24005" t="s">
        <v>93</v>
      </c>
    </row>
    <row r="24006" spans="1:8" x14ac:dyDescent="0.25">
      <c r="A24006" t="s">
        <v>631</v>
      </c>
      <c r="B24006" t="s">
        <v>2342</v>
      </c>
      <c r="C24006" t="s">
        <v>89</v>
      </c>
      <c r="D24006" t="s">
        <v>16556</v>
      </c>
      <c r="E24006" t="s">
        <v>1093</v>
      </c>
      <c r="F24006" t="s">
        <v>89</v>
      </c>
      <c r="G24006" t="s">
        <v>89</v>
      </c>
      <c r="H24006" t="s">
        <v>93</v>
      </c>
    </row>
    <row r="24007" spans="1:8" x14ac:dyDescent="0.25">
      <c r="A24007" t="s">
        <v>631</v>
      </c>
      <c r="B24007" t="s">
        <v>16557</v>
      </c>
      <c r="C24007" t="s">
        <v>89</v>
      </c>
      <c r="D24007" t="s">
        <v>16546</v>
      </c>
      <c r="E24007" t="s">
        <v>1102</v>
      </c>
      <c r="F24007" t="s">
        <v>89</v>
      </c>
      <c r="G24007" t="s">
        <v>89</v>
      </c>
      <c r="H24007" t="s">
        <v>93</v>
      </c>
    </row>
    <row r="24008" spans="1:8" x14ac:dyDescent="0.25">
      <c r="A24008" t="s">
        <v>631</v>
      </c>
      <c r="B24008" t="s">
        <v>16558</v>
      </c>
      <c r="C24008" t="s">
        <v>89</v>
      </c>
      <c r="D24008" t="s">
        <v>16548</v>
      </c>
      <c r="E24008" t="s">
        <v>1166</v>
      </c>
      <c r="F24008" t="s">
        <v>89</v>
      </c>
      <c r="G24008" t="s">
        <v>89</v>
      </c>
      <c r="H24008" t="s">
        <v>93</v>
      </c>
    </row>
    <row r="24009" spans="1:8" x14ac:dyDescent="0.25">
      <c r="A24009" t="s">
        <v>631</v>
      </c>
      <c r="B24009" t="s">
        <v>16559</v>
      </c>
      <c r="C24009" t="s">
        <v>89</v>
      </c>
      <c r="D24009" t="s">
        <v>16550</v>
      </c>
      <c r="E24009" t="s">
        <v>1093</v>
      </c>
      <c r="F24009" t="s">
        <v>89</v>
      </c>
      <c r="G24009" t="s">
        <v>89</v>
      </c>
      <c r="H24009" t="s">
        <v>93</v>
      </c>
    </row>
    <row r="24010" spans="1:8" x14ac:dyDescent="0.25">
      <c r="A24010" t="s">
        <v>631</v>
      </c>
      <c r="B24010" t="s">
        <v>5304</v>
      </c>
      <c r="C24010" t="s">
        <v>89</v>
      </c>
      <c r="D24010" t="s">
        <v>16551</v>
      </c>
      <c r="E24010" t="s">
        <v>1485</v>
      </c>
      <c r="F24010" t="s">
        <v>89</v>
      </c>
      <c r="G24010" t="s">
        <v>89</v>
      </c>
      <c r="H24010" t="s">
        <v>93</v>
      </c>
    </row>
    <row r="24011" spans="1:8" x14ac:dyDescent="0.25">
      <c r="A24011" t="s">
        <v>631</v>
      </c>
      <c r="B24011" t="s">
        <v>5959</v>
      </c>
      <c r="C24011" t="s">
        <v>89</v>
      </c>
      <c r="D24011" t="s">
        <v>16552</v>
      </c>
      <c r="E24011" t="s">
        <v>1258</v>
      </c>
      <c r="F24011" t="s">
        <v>89</v>
      </c>
      <c r="G24011" t="s">
        <v>89</v>
      </c>
      <c r="H24011" t="s">
        <v>93</v>
      </c>
    </row>
    <row r="24012" spans="1:8" x14ac:dyDescent="0.25">
      <c r="A24012" t="s">
        <v>631</v>
      </c>
      <c r="B24012" t="s">
        <v>16560</v>
      </c>
      <c r="C24012" t="s">
        <v>89</v>
      </c>
      <c r="D24012" t="s">
        <v>16554</v>
      </c>
      <c r="E24012" t="s">
        <v>1258</v>
      </c>
      <c r="F24012" t="s">
        <v>89</v>
      </c>
      <c r="G24012" t="s">
        <v>89</v>
      </c>
      <c r="H24012" t="s">
        <v>93</v>
      </c>
    </row>
    <row r="24013" spans="1:8" x14ac:dyDescent="0.25">
      <c r="A24013" t="s">
        <v>631</v>
      </c>
      <c r="B24013" t="s">
        <v>3122</v>
      </c>
      <c r="C24013" t="s">
        <v>89</v>
      </c>
      <c r="D24013" t="s">
        <v>16548</v>
      </c>
      <c r="E24013" t="s">
        <v>1102</v>
      </c>
      <c r="F24013" t="s">
        <v>89</v>
      </c>
      <c r="G24013" t="s">
        <v>89</v>
      </c>
      <c r="H24013" t="s">
        <v>93</v>
      </c>
    </row>
    <row r="24014" spans="1:8" x14ac:dyDescent="0.25">
      <c r="A24014" t="s">
        <v>631</v>
      </c>
      <c r="B24014" t="s">
        <v>3867</v>
      </c>
      <c r="C24014" t="s">
        <v>89</v>
      </c>
      <c r="D24014" t="s">
        <v>16555</v>
      </c>
      <c r="E24014" t="s">
        <v>1258</v>
      </c>
      <c r="F24014" t="s">
        <v>89</v>
      </c>
      <c r="G24014" t="s">
        <v>89</v>
      </c>
      <c r="H24014" t="s">
        <v>93</v>
      </c>
    </row>
    <row r="24015" spans="1:8" x14ac:dyDescent="0.25">
      <c r="A24015" t="s">
        <v>631</v>
      </c>
      <c r="B24015" t="s">
        <v>5972</v>
      </c>
      <c r="C24015" t="s">
        <v>89</v>
      </c>
      <c r="D24015" t="s">
        <v>16556</v>
      </c>
      <c r="E24015" t="s">
        <v>1258</v>
      </c>
      <c r="F24015" t="s">
        <v>89</v>
      </c>
      <c r="G24015" t="s">
        <v>89</v>
      </c>
      <c r="H24015" t="s">
        <v>93</v>
      </c>
    </row>
    <row r="24016" spans="1:8" x14ac:dyDescent="0.25">
      <c r="A24016" t="s">
        <v>631</v>
      </c>
      <c r="B24016" t="s">
        <v>16561</v>
      </c>
      <c r="C24016" t="s">
        <v>89</v>
      </c>
      <c r="D24016" t="s">
        <v>16562</v>
      </c>
      <c r="E24016" t="s">
        <v>1105</v>
      </c>
      <c r="F24016" t="s">
        <v>89</v>
      </c>
      <c r="G24016" t="s">
        <v>89</v>
      </c>
      <c r="H24016" t="s">
        <v>93</v>
      </c>
    </row>
    <row r="24017" spans="1:8" x14ac:dyDescent="0.25">
      <c r="A24017" t="s">
        <v>631</v>
      </c>
      <c r="B24017" t="s">
        <v>16563</v>
      </c>
      <c r="C24017" t="s">
        <v>89</v>
      </c>
      <c r="D24017" t="s">
        <v>16564</v>
      </c>
      <c r="E24017" t="s">
        <v>1105</v>
      </c>
      <c r="F24017" t="s">
        <v>89</v>
      </c>
      <c r="G24017" t="s">
        <v>89</v>
      </c>
      <c r="H24017" t="s">
        <v>93</v>
      </c>
    </row>
    <row r="24018" spans="1:8" x14ac:dyDescent="0.25">
      <c r="A24018" t="s">
        <v>631</v>
      </c>
      <c r="B24018" t="s">
        <v>16565</v>
      </c>
      <c r="C24018" t="s">
        <v>89</v>
      </c>
      <c r="D24018" t="s">
        <v>16566</v>
      </c>
      <c r="E24018" t="s">
        <v>1093</v>
      </c>
      <c r="F24018" t="s">
        <v>89</v>
      </c>
      <c r="G24018" t="s">
        <v>89</v>
      </c>
      <c r="H24018" t="s">
        <v>93</v>
      </c>
    </row>
    <row r="24019" spans="1:8" x14ac:dyDescent="0.25">
      <c r="A24019" t="s">
        <v>631</v>
      </c>
      <c r="B24019" t="s">
        <v>16567</v>
      </c>
      <c r="C24019" t="s">
        <v>89</v>
      </c>
      <c r="D24019" t="s">
        <v>16568</v>
      </c>
      <c r="E24019" t="s">
        <v>1093</v>
      </c>
      <c r="F24019" t="s">
        <v>89</v>
      </c>
      <c r="G24019" t="s">
        <v>89</v>
      </c>
      <c r="H24019" t="s">
        <v>93</v>
      </c>
    </row>
    <row r="24020" spans="1:8" x14ac:dyDescent="0.25">
      <c r="A24020" t="s">
        <v>631</v>
      </c>
      <c r="B24020" t="s">
        <v>16569</v>
      </c>
      <c r="C24020" t="s">
        <v>89</v>
      </c>
      <c r="D24020" t="s">
        <v>16570</v>
      </c>
      <c r="E24020" t="s">
        <v>1105</v>
      </c>
      <c r="F24020" t="s">
        <v>89</v>
      </c>
      <c r="G24020" t="s">
        <v>89</v>
      </c>
      <c r="H24020" t="s">
        <v>93</v>
      </c>
    </row>
    <row r="24021" spans="1:8" x14ac:dyDescent="0.25">
      <c r="A24021" t="s">
        <v>631</v>
      </c>
      <c r="B24021" t="s">
        <v>16571</v>
      </c>
      <c r="C24021" t="s">
        <v>89</v>
      </c>
      <c r="D24021" t="s">
        <v>16572</v>
      </c>
      <c r="E24021" t="s">
        <v>1153</v>
      </c>
      <c r="F24021" t="s">
        <v>89</v>
      </c>
      <c r="G24021" t="s">
        <v>89</v>
      </c>
      <c r="H24021" t="s">
        <v>93</v>
      </c>
    </row>
    <row r="24022" spans="1:8" x14ac:dyDescent="0.25">
      <c r="A24022" t="s">
        <v>631</v>
      </c>
      <c r="B24022" t="s">
        <v>16573</v>
      </c>
      <c r="C24022" t="s">
        <v>89</v>
      </c>
      <c r="D24022" t="s">
        <v>16574</v>
      </c>
      <c r="E24022" t="s">
        <v>1153</v>
      </c>
      <c r="F24022" t="s">
        <v>89</v>
      </c>
      <c r="G24022" t="s">
        <v>89</v>
      </c>
      <c r="H24022" t="s">
        <v>93</v>
      </c>
    </row>
    <row r="24023" spans="1:8" x14ac:dyDescent="0.25">
      <c r="A24023" t="s">
        <v>631</v>
      </c>
      <c r="B24023" t="s">
        <v>1714</v>
      </c>
      <c r="C24023" t="s">
        <v>89</v>
      </c>
      <c r="D24023" t="s">
        <v>16575</v>
      </c>
      <c r="E24023" t="s">
        <v>1105</v>
      </c>
      <c r="F24023" t="s">
        <v>89</v>
      </c>
      <c r="G24023" t="s">
        <v>89</v>
      </c>
      <c r="H24023" t="s">
        <v>93</v>
      </c>
    </row>
    <row r="24024" spans="1:8" x14ac:dyDescent="0.25">
      <c r="A24024" t="s">
        <v>631</v>
      </c>
      <c r="B24024" t="s">
        <v>1325</v>
      </c>
      <c r="C24024" t="s">
        <v>89</v>
      </c>
      <c r="D24024" t="s">
        <v>16576</v>
      </c>
      <c r="E24024" t="s">
        <v>1097</v>
      </c>
      <c r="F24024" t="s">
        <v>89</v>
      </c>
      <c r="G24024" t="s">
        <v>89</v>
      </c>
      <c r="H24024" t="s">
        <v>93</v>
      </c>
    </row>
    <row r="24025" spans="1:8" x14ac:dyDescent="0.25">
      <c r="A24025" t="s">
        <v>631</v>
      </c>
      <c r="B24025" t="s">
        <v>1321</v>
      </c>
      <c r="C24025" t="s">
        <v>89</v>
      </c>
      <c r="D24025" t="s">
        <v>16577</v>
      </c>
      <c r="E24025" t="s">
        <v>1278</v>
      </c>
      <c r="F24025" t="s">
        <v>89</v>
      </c>
      <c r="G24025" t="s">
        <v>89</v>
      </c>
      <c r="H24025" t="s">
        <v>93</v>
      </c>
    </row>
    <row r="24026" spans="1:8" x14ac:dyDescent="0.25">
      <c r="A24026" t="s">
        <v>631</v>
      </c>
      <c r="B24026" t="s">
        <v>1836</v>
      </c>
      <c r="C24026" t="s">
        <v>89</v>
      </c>
      <c r="D24026" t="s">
        <v>16578</v>
      </c>
      <c r="E24026" t="s">
        <v>1142</v>
      </c>
      <c r="F24026" t="s">
        <v>89</v>
      </c>
      <c r="G24026" t="s">
        <v>89</v>
      </c>
      <c r="H24026" t="s">
        <v>93</v>
      </c>
    </row>
    <row r="24027" spans="1:8" x14ac:dyDescent="0.25">
      <c r="A24027" t="s">
        <v>631</v>
      </c>
      <c r="B24027" t="s">
        <v>1294</v>
      </c>
      <c r="C24027" t="s">
        <v>89</v>
      </c>
      <c r="D24027" t="s">
        <v>16579</v>
      </c>
      <c r="E24027" t="s">
        <v>1162</v>
      </c>
      <c r="F24027" t="s">
        <v>89</v>
      </c>
      <c r="G24027" t="s">
        <v>89</v>
      </c>
      <c r="H24027" t="s">
        <v>93</v>
      </c>
    </row>
    <row r="24028" spans="1:8" x14ac:dyDescent="0.25">
      <c r="A24028" t="s">
        <v>631</v>
      </c>
      <c r="B24028" t="s">
        <v>1149</v>
      </c>
      <c r="C24028" t="s">
        <v>89</v>
      </c>
      <c r="D24028" t="s">
        <v>16579</v>
      </c>
      <c r="E24028" t="s">
        <v>1115</v>
      </c>
      <c r="F24028" t="s">
        <v>89</v>
      </c>
      <c r="G24028" t="s">
        <v>89</v>
      </c>
      <c r="H24028" t="s">
        <v>93</v>
      </c>
    </row>
    <row r="24029" spans="1:8" x14ac:dyDescent="0.25">
      <c r="A24029" t="s">
        <v>631</v>
      </c>
      <c r="B24029" t="s">
        <v>5096</v>
      </c>
      <c r="C24029" t="s">
        <v>89</v>
      </c>
      <c r="D24029" t="s">
        <v>89</v>
      </c>
      <c r="E24029" t="s">
        <v>1093</v>
      </c>
      <c r="F24029" t="s">
        <v>89</v>
      </c>
      <c r="G24029" t="s">
        <v>89</v>
      </c>
      <c r="H24029" t="s">
        <v>93</v>
      </c>
    </row>
    <row r="24030" spans="1:8" x14ac:dyDescent="0.25">
      <c r="A24030" t="s">
        <v>631</v>
      </c>
      <c r="B24030" t="s">
        <v>15668</v>
      </c>
      <c r="C24030" t="s">
        <v>89</v>
      </c>
      <c r="D24030" t="s">
        <v>89</v>
      </c>
      <c r="E24030" t="s">
        <v>1272</v>
      </c>
      <c r="F24030" t="s">
        <v>89</v>
      </c>
      <c r="G24030" t="s">
        <v>89</v>
      </c>
      <c r="H24030" t="s">
        <v>93</v>
      </c>
    </row>
    <row r="24031" spans="1:8" x14ac:dyDescent="0.25">
      <c r="A24031" t="s">
        <v>631</v>
      </c>
      <c r="B24031" t="s">
        <v>1645</v>
      </c>
      <c r="C24031" t="s">
        <v>89</v>
      </c>
      <c r="D24031" t="s">
        <v>16580</v>
      </c>
      <c r="E24031" t="s">
        <v>1272</v>
      </c>
      <c r="F24031" t="s">
        <v>89</v>
      </c>
      <c r="G24031" t="s">
        <v>89</v>
      </c>
      <c r="H24031" t="s">
        <v>93</v>
      </c>
    </row>
    <row r="24032" spans="1:8" x14ac:dyDescent="0.25">
      <c r="A24032" t="s">
        <v>631</v>
      </c>
      <c r="B24032" t="s">
        <v>5191</v>
      </c>
      <c r="C24032" t="s">
        <v>89</v>
      </c>
      <c r="D24032" t="s">
        <v>16581</v>
      </c>
      <c r="E24032" t="s">
        <v>1278</v>
      </c>
      <c r="F24032" t="s">
        <v>89</v>
      </c>
      <c r="G24032" t="s">
        <v>89</v>
      </c>
      <c r="H24032" t="s">
        <v>93</v>
      </c>
    </row>
    <row r="24033" spans="1:8" x14ac:dyDescent="0.25">
      <c r="A24033" t="s">
        <v>631</v>
      </c>
      <c r="B24033" t="s">
        <v>1649</v>
      </c>
      <c r="C24033" t="s">
        <v>89</v>
      </c>
      <c r="D24033" t="s">
        <v>89</v>
      </c>
      <c r="E24033" t="s">
        <v>1272</v>
      </c>
      <c r="F24033" t="s">
        <v>89</v>
      </c>
      <c r="G24033" t="s">
        <v>89</v>
      </c>
      <c r="H24033" t="s">
        <v>93</v>
      </c>
    </row>
    <row r="24034" spans="1:8" x14ac:dyDescent="0.25">
      <c r="A24034" t="s">
        <v>631</v>
      </c>
      <c r="B24034" t="s">
        <v>16582</v>
      </c>
      <c r="C24034" t="s">
        <v>89</v>
      </c>
      <c r="D24034" t="s">
        <v>16583</v>
      </c>
      <c r="E24034" t="s">
        <v>1205</v>
      </c>
      <c r="F24034" t="s">
        <v>89</v>
      </c>
      <c r="G24034" t="s">
        <v>89</v>
      </c>
      <c r="H24034" t="s">
        <v>93</v>
      </c>
    </row>
    <row r="24035" spans="1:8" x14ac:dyDescent="0.25">
      <c r="A24035" t="s">
        <v>631</v>
      </c>
      <c r="B24035" t="s">
        <v>7367</v>
      </c>
      <c r="C24035" t="s">
        <v>89</v>
      </c>
      <c r="D24035" t="s">
        <v>16584</v>
      </c>
      <c r="E24035" t="s">
        <v>1100</v>
      </c>
      <c r="F24035" t="s">
        <v>89</v>
      </c>
      <c r="G24035" t="s">
        <v>89</v>
      </c>
      <c r="H24035" t="s">
        <v>93</v>
      </c>
    </row>
    <row r="24036" spans="1:8" x14ac:dyDescent="0.25">
      <c r="A24036" t="s">
        <v>631</v>
      </c>
      <c r="B24036" t="s">
        <v>2260</v>
      </c>
      <c r="C24036" t="s">
        <v>89</v>
      </c>
      <c r="D24036" t="s">
        <v>16585</v>
      </c>
      <c r="E24036" t="s">
        <v>1105</v>
      </c>
      <c r="F24036" t="s">
        <v>89</v>
      </c>
      <c r="G24036" t="s">
        <v>89</v>
      </c>
      <c r="H24036" t="s">
        <v>93</v>
      </c>
    </row>
    <row r="24037" spans="1:8" x14ac:dyDescent="0.25">
      <c r="A24037" t="s">
        <v>631</v>
      </c>
      <c r="B24037" t="s">
        <v>3400</v>
      </c>
      <c r="C24037" t="s">
        <v>89</v>
      </c>
      <c r="D24037" t="s">
        <v>16586</v>
      </c>
      <c r="E24037" t="s">
        <v>1105</v>
      </c>
      <c r="F24037" t="s">
        <v>89</v>
      </c>
      <c r="G24037" t="s">
        <v>89</v>
      </c>
      <c r="H24037" t="s">
        <v>93</v>
      </c>
    </row>
    <row r="24038" spans="1:8" x14ac:dyDescent="0.25">
      <c r="A24038" t="s">
        <v>631</v>
      </c>
      <c r="B24038" t="s">
        <v>2767</v>
      </c>
      <c r="C24038" t="s">
        <v>89</v>
      </c>
      <c r="D24038" t="s">
        <v>16587</v>
      </c>
      <c r="E24038" t="s">
        <v>1272</v>
      </c>
      <c r="F24038" t="s">
        <v>89</v>
      </c>
      <c r="G24038" t="s">
        <v>89</v>
      </c>
      <c r="H24038" t="s">
        <v>93</v>
      </c>
    </row>
    <row r="24039" spans="1:8" x14ac:dyDescent="0.25">
      <c r="A24039" t="s">
        <v>631</v>
      </c>
      <c r="B24039" t="s">
        <v>14337</v>
      </c>
      <c r="C24039" t="s">
        <v>89</v>
      </c>
      <c r="D24039" t="s">
        <v>89</v>
      </c>
      <c r="E24039" t="s">
        <v>1100</v>
      </c>
      <c r="F24039" t="s">
        <v>89</v>
      </c>
      <c r="G24039" t="s">
        <v>89</v>
      </c>
      <c r="H24039" t="s">
        <v>93</v>
      </c>
    </row>
    <row r="24040" spans="1:8" x14ac:dyDescent="0.25">
      <c r="A24040" t="s">
        <v>631</v>
      </c>
      <c r="B24040" t="s">
        <v>1379</v>
      </c>
      <c r="C24040" t="s">
        <v>89</v>
      </c>
      <c r="D24040" t="s">
        <v>89</v>
      </c>
      <c r="E24040" t="s">
        <v>1100</v>
      </c>
      <c r="F24040" t="s">
        <v>89</v>
      </c>
      <c r="G24040" t="s">
        <v>89</v>
      </c>
      <c r="H24040" t="s">
        <v>93</v>
      </c>
    </row>
    <row r="24041" spans="1:8" x14ac:dyDescent="0.25">
      <c r="A24041" t="s">
        <v>631</v>
      </c>
      <c r="B24041" t="s">
        <v>16588</v>
      </c>
      <c r="C24041" t="s">
        <v>89</v>
      </c>
      <c r="D24041" t="s">
        <v>89</v>
      </c>
      <c r="E24041" t="s">
        <v>1135</v>
      </c>
      <c r="F24041" t="s">
        <v>89</v>
      </c>
      <c r="G24041" t="s">
        <v>89</v>
      </c>
      <c r="H24041" t="s">
        <v>93</v>
      </c>
    </row>
    <row r="24042" spans="1:8" x14ac:dyDescent="0.25">
      <c r="A24042" t="s">
        <v>631</v>
      </c>
      <c r="B24042" t="s">
        <v>16589</v>
      </c>
      <c r="C24042" t="s">
        <v>89</v>
      </c>
      <c r="D24042" t="s">
        <v>89</v>
      </c>
      <c r="E24042" t="s">
        <v>1272</v>
      </c>
      <c r="F24042" t="s">
        <v>89</v>
      </c>
      <c r="G24042" t="s">
        <v>89</v>
      </c>
      <c r="H24042" t="s">
        <v>93</v>
      </c>
    </row>
    <row r="24043" spans="1:8" x14ac:dyDescent="0.25">
      <c r="A24043" t="s">
        <v>631</v>
      </c>
      <c r="B24043" t="s">
        <v>4355</v>
      </c>
      <c r="C24043" t="s">
        <v>89</v>
      </c>
      <c r="D24043" t="s">
        <v>89</v>
      </c>
      <c r="E24043" t="s">
        <v>1135</v>
      </c>
      <c r="F24043" t="s">
        <v>89</v>
      </c>
      <c r="G24043" t="s">
        <v>89</v>
      </c>
      <c r="H24043" t="s">
        <v>93</v>
      </c>
    </row>
    <row r="24044" spans="1:8" x14ac:dyDescent="0.25">
      <c r="A24044" t="s">
        <v>631</v>
      </c>
      <c r="B24044" t="s">
        <v>15719</v>
      </c>
      <c r="C24044" t="s">
        <v>89</v>
      </c>
      <c r="D24044" t="s">
        <v>89</v>
      </c>
      <c r="E24044" t="s">
        <v>1135</v>
      </c>
      <c r="F24044" t="s">
        <v>89</v>
      </c>
      <c r="G24044" t="s">
        <v>89</v>
      </c>
      <c r="H24044" t="s">
        <v>93</v>
      </c>
    </row>
    <row r="24045" spans="1:8" x14ac:dyDescent="0.25">
      <c r="A24045" t="s">
        <v>631</v>
      </c>
      <c r="B24045" t="s">
        <v>2913</v>
      </c>
      <c r="C24045" t="s">
        <v>89</v>
      </c>
      <c r="D24045" t="s">
        <v>89</v>
      </c>
      <c r="E24045" t="s">
        <v>1162</v>
      </c>
      <c r="F24045" t="s">
        <v>89</v>
      </c>
      <c r="G24045" t="s">
        <v>89</v>
      </c>
      <c r="H24045" t="s">
        <v>93</v>
      </c>
    </row>
    <row r="24046" spans="1:8" x14ac:dyDescent="0.25">
      <c r="A24046" t="s">
        <v>631</v>
      </c>
      <c r="B24046" t="s">
        <v>1380</v>
      </c>
      <c r="C24046" t="s">
        <v>89</v>
      </c>
      <c r="D24046" t="s">
        <v>89</v>
      </c>
      <c r="E24046" t="s">
        <v>1135</v>
      </c>
      <c r="F24046" t="s">
        <v>89</v>
      </c>
      <c r="G24046" t="s">
        <v>89</v>
      </c>
      <c r="H24046" t="s">
        <v>93</v>
      </c>
    </row>
    <row r="24047" spans="1:8" x14ac:dyDescent="0.25">
      <c r="A24047" t="s">
        <v>631</v>
      </c>
      <c r="B24047" t="s">
        <v>1382</v>
      </c>
      <c r="C24047" t="s">
        <v>89</v>
      </c>
      <c r="D24047" t="s">
        <v>89</v>
      </c>
      <c r="E24047" t="s">
        <v>1100</v>
      </c>
      <c r="F24047" t="s">
        <v>89</v>
      </c>
      <c r="G24047" t="s">
        <v>89</v>
      </c>
      <c r="H24047" t="s">
        <v>93</v>
      </c>
    </row>
    <row r="24048" spans="1:8" x14ac:dyDescent="0.25">
      <c r="A24048" t="s">
        <v>631</v>
      </c>
      <c r="B24048" t="s">
        <v>11197</v>
      </c>
      <c r="C24048" t="s">
        <v>89</v>
      </c>
      <c r="D24048" t="s">
        <v>16590</v>
      </c>
      <c r="E24048" t="s">
        <v>1093</v>
      </c>
      <c r="F24048" t="s">
        <v>89</v>
      </c>
      <c r="G24048" t="s">
        <v>89</v>
      </c>
      <c r="H24048" t="s">
        <v>93</v>
      </c>
    </row>
    <row r="24049" spans="1:8" x14ac:dyDescent="0.25">
      <c r="A24049" t="s">
        <v>631</v>
      </c>
      <c r="B24049" t="s">
        <v>16591</v>
      </c>
      <c r="C24049" t="s">
        <v>89</v>
      </c>
      <c r="D24049" t="s">
        <v>89</v>
      </c>
      <c r="E24049" t="s">
        <v>1100</v>
      </c>
      <c r="F24049" t="s">
        <v>89</v>
      </c>
      <c r="G24049" t="s">
        <v>89</v>
      </c>
      <c r="H24049" t="s">
        <v>93</v>
      </c>
    </row>
    <row r="24050" spans="1:8" x14ac:dyDescent="0.25">
      <c r="A24050" t="s">
        <v>631</v>
      </c>
      <c r="B24050" t="s">
        <v>16592</v>
      </c>
      <c r="C24050" t="s">
        <v>89</v>
      </c>
      <c r="D24050" t="s">
        <v>89</v>
      </c>
      <c r="E24050" t="s">
        <v>1278</v>
      </c>
      <c r="F24050" t="s">
        <v>89</v>
      </c>
      <c r="G24050" t="s">
        <v>89</v>
      </c>
      <c r="H24050" t="s">
        <v>93</v>
      </c>
    </row>
    <row r="24051" spans="1:8" x14ac:dyDescent="0.25">
      <c r="A24051" t="s">
        <v>631</v>
      </c>
      <c r="B24051" t="s">
        <v>16495</v>
      </c>
      <c r="C24051" t="s">
        <v>89</v>
      </c>
      <c r="D24051" t="s">
        <v>16496</v>
      </c>
      <c r="E24051" t="s">
        <v>1105</v>
      </c>
      <c r="F24051" t="s">
        <v>89</v>
      </c>
      <c r="G24051" t="s">
        <v>89</v>
      </c>
      <c r="H24051" t="s">
        <v>93</v>
      </c>
    </row>
    <row r="24052" spans="1:8" x14ac:dyDescent="0.25">
      <c r="A24052" t="s">
        <v>631</v>
      </c>
      <c r="B24052" t="s">
        <v>16593</v>
      </c>
      <c r="C24052" t="s">
        <v>89</v>
      </c>
      <c r="D24052" t="s">
        <v>89</v>
      </c>
      <c r="E24052" t="s">
        <v>1272</v>
      </c>
      <c r="F24052" t="s">
        <v>89</v>
      </c>
      <c r="G24052" t="s">
        <v>89</v>
      </c>
      <c r="H24052" t="s">
        <v>93</v>
      </c>
    </row>
    <row r="24053" spans="1:8" x14ac:dyDescent="0.25">
      <c r="A24053" t="s">
        <v>631</v>
      </c>
      <c r="B24053" t="s">
        <v>16594</v>
      </c>
      <c r="C24053" t="s">
        <v>89</v>
      </c>
      <c r="D24053" t="s">
        <v>89</v>
      </c>
      <c r="E24053" t="s">
        <v>1100</v>
      </c>
      <c r="F24053" t="s">
        <v>89</v>
      </c>
      <c r="G24053" t="s">
        <v>89</v>
      </c>
      <c r="H24053" t="s">
        <v>93</v>
      </c>
    </row>
    <row r="24054" spans="1:8" x14ac:dyDescent="0.25">
      <c r="A24054" t="s">
        <v>631</v>
      </c>
      <c r="B24054" t="s">
        <v>16595</v>
      </c>
      <c r="C24054" t="s">
        <v>89</v>
      </c>
      <c r="D24054" t="s">
        <v>89</v>
      </c>
      <c r="E24054" t="s">
        <v>1135</v>
      </c>
      <c r="F24054" t="s">
        <v>89</v>
      </c>
      <c r="G24054" t="s">
        <v>89</v>
      </c>
      <c r="H24054" t="s">
        <v>93</v>
      </c>
    </row>
    <row r="24055" spans="1:8" x14ac:dyDescent="0.25">
      <c r="A24055" t="s">
        <v>631</v>
      </c>
      <c r="B24055" t="s">
        <v>16596</v>
      </c>
      <c r="C24055" t="s">
        <v>89</v>
      </c>
      <c r="D24055" t="s">
        <v>89</v>
      </c>
      <c r="E24055" t="s">
        <v>1100</v>
      </c>
      <c r="F24055" t="s">
        <v>89</v>
      </c>
      <c r="G24055" t="s">
        <v>89</v>
      </c>
      <c r="H24055" t="s">
        <v>93</v>
      </c>
    </row>
    <row r="24056" spans="1:8" x14ac:dyDescent="0.25">
      <c r="A24056" t="s">
        <v>631</v>
      </c>
      <c r="B24056" t="s">
        <v>16597</v>
      </c>
      <c r="C24056" t="s">
        <v>89</v>
      </c>
      <c r="D24056" t="s">
        <v>89</v>
      </c>
      <c r="E24056" t="s">
        <v>1093</v>
      </c>
      <c r="F24056" t="s">
        <v>89</v>
      </c>
      <c r="G24056" t="s">
        <v>89</v>
      </c>
      <c r="H24056" t="s">
        <v>93</v>
      </c>
    </row>
    <row r="24057" spans="1:8" x14ac:dyDescent="0.25">
      <c r="A24057" t="s">
        <v>631</v>
      </c>
      <c r="B24057" t="s">
        <v>2627</v>
      </c>
      <c r="C24057" t="s">
        <v>89</v>
      </c>
      <c r="D24057" t="s">
        <v>89</v>
      </c>
      <c r="E24057" t="s">
        <v>1278</v>
      </c>
      <c r="F24057" t="s">
        <v>89</v>
      </c>
      <c r="G24057" t="s">
        <v>89</v>
      </c>
      <c r="H24057" t="s">
        <v>93</v>
      </c>
    </row>
    <row r="24058" spans="1:8" x14ac:dyDescent="0.25">
      <c r="A24058" t="s">
        <v>631</v>
      </c>
      <c r="B24058" t="s">
        <v>535</v>
      </c>
      <c r="C24058" t="s">
        <v>89</v>
      </c>
      <c r="D24058" t="s">
        <v>16493</v>
      </c>
      <c r="E24058" t="s">
        <v>1164</v>
      </c>
      <c r="F24058" t="s">
        <v>89</v>
      </c>
      <c r="G24058" t="s">
        <v>89</v>
      </c>
      <c r="H24058" t="s">
        <v>93</v>
      </c>
    </row>
    <row r="24059" spans="1:8" x14ac:dyDescent="0.25">
      <c r="A24059" t="s">
        <v>631</v>
      </c>
      <c r="B24059" t="s">
        <v>8325</v>
      </c>
      <c r="C24059" t="s">
        <v>89</v>
      </c>
      <c r="D24059" t="s">
        <v>89</v>
      </c>
      <c r="E24059" t="s">
        <v>1278</v>
      </c>
      <c r="F24059" t="s">
        <v>89</v>
      </c>
      <c r="G24059" t="s">
        <v>89</v>
      </c>
      <c r="H24059" t="s">
        <v>93</v>
      </c>
    </row>
    <row r="24060" spans="1:8" x14ac:dyDescent="0.25">
      <c r="A24060" t="s">
        <v>631</v>
      </c>
      <c r="B24060" t="s">
        <v>3505</v>
      </c>
      <c r="C24060" t="s">
        <v>89</v>
      </c>
      <c r="D24060" t="s">
        <v>89</v>
      </c>
      <c r="E24060" t="s">
        <v>1115</v>
      </c>
      <c r="F24060" t="s">
        <v>89</v>
      </c>
      <c r="G24060" t="s">
        <v>89</v>
      </c>
      <c r="H24060" t="s">
        <v>93</v>
      </c>
    </row>
    <row r="24061" spans="1:8" x14ac:dyDescent="0.25">
      <c r="A24061" t="s">
        <v>631</v>
      </c>
      <c r="B24061" t="s">
        <v>2626</v>
      </c>
      <c r="C24061" t="s">
        <v>89</v>
      </c>
      <c r="D24061" t="s">
        <v>89</v>
      </c>
      <c r="E24061" t="s">
        <v>1115</v>
      </c>
      <c r="F24061" t="s">
        <v>89</v>
      </c>
      <c r="G24061" t="s">
        <v>89</v>
      </c>
      <c r="H24061" t="s">
        <v>93</v>
      </c>
    </row>
    <row r="24062" spans="1:8" x14ac:dyDescent="0.25">
      <c r="A24062" t="s">
        <v>631</v>
      </c>
      <c r="B24062" t="s">
        <v>3502</v>
      </c>
      <c r="C24062" t="s">
        <v>89</v>
      </c>
      <c r="D24062" t="s">
        <v>89</v>
      </c>
      <c r="E24062" t="s">
        <v>1162</v>
      </c>
      <c r="F24062" t="s">
        <v>89</v>
      </c>
      <c r="G24062" t="s">
        <v>89</v>
      </c>
      <c r="H24062" t="s">
        <v>93</v>
      </c>
    </row>
    <row r="24063" spans="1:8" x14ac:dyDescent="0.25">
      <c r="A24063" t="s">
        <v>631</v>
      </c>
      <c r="B24063" t="s">
        <v>16598</v>
      </c>
      <c r="C24063" t="s">
        <v>89</v>
      </c>
      <c r="D24063" t="s">
        <v>89</v>
      </c>
      <c r="E24063" t="s">
        <v>1105</v>
      </c>
      <c r="F24063" t="s">
        <v>89</v>
      </c>
      <c r="G24063" t="s">
        <v>89</v>
      </c>
      <c r="H24063" t="s">
        <v>93</v>
      </c>
    </row>
    <row r="24064" spans="1:8" x14ac:dyDescent="0.25">
      <c r="A24064" t="s">
        <v>631</v>
      </c>
      <c r="B24064" t="s">
        <v>12445</v>
      </c>
      <c r="C24064" t="s">
        <v>89</v>
      </c>
      <c r="D24064" t="s">
        <v>89</v>
      </c>
      <c r="E24064" t="s">
        <v>1100</v>
      </c>
      <c r="F24064" t="s">
        <v>89</v>
      </c>
      <c r="G24064" t="s">
        <v>89</v>
      </c>
      <c r="H24064" t="s">
        <v>93</v>
      </c>
    </row>
    <row r="24065" spans="1:8" x14ac:dyDescent="0.25">
      <c r="A24065" t="s">
        <v>631</v>
      </c>
      <c r="B24065" t="s">
        <v>16599</v>
      </c>
      <c r="C24065" t="s">
        <v>89</v>
      </c>
      <c r="D24065" t="s">
        <v>89</v>
      </c>
      <c r="E24065" t="s">
        <v>1278</v>
      </c>
      <c r="F24065" t="s">
        <v>89</v>
      </c>
      <c r="G24065" t="s">
        <v>89</v>
      </c>
      <c r="H24065" t="s">
        <v>93</v>
      </c>
    </row>
    <row r="24066" spans="1:8" x14ac:dyDescent="0.25">
      <c r="A24066" t="s">
        <v>631</v>
      </c>
      <c r="B24066" t="s">
        <v>5786</v>
      </c>
      <c r="C24066" t="s">
        <v>89</v>
      </c>
      <c r="D24066" t="s">
        <v>89</v>
      </c>
      <c r="E24066" t="s">
        <v>1162</v>
      </c>
      <c r="F24066" t="s">
        <v>89</v>
      </c>
      <c r="G24066" t="s">
        <v>89</v>
      </c>
      <c r="H24066" t="s">
        <v>93</v>
      </c>
    </row>
    <row r="24067" spans="1:8" x14ac:dyDescent="0.25">
      <c r="A24067" t="s">
        <v>631</v>
      </c>
      <c r="B24067" t="s">
        <v>16600</v>
      </c>
      <c r="C24067" t="s">
        <v>89</v>
      </c>
      <c r="D24067" t="s">
        <v>89</v>
      </c>
      <c r="E24067" t="s">
        <v>1162</v>
      </c>
      <c r="F24067" t="s">
        <v>89</v>
      </c>
      <c r="G24067" t="s">
        <v>89</v>
      </c>
      <c r="H24067" t="s">
        <v>93</v>
      </c>
    </row>
    <row r="24068" spans="1:8" x14ac:dyDescent="0.25">
      <c r="A24068" t="s">
        <v>631</v>
      </c>
      <c r="B24068" t="s">
        <v>5784</v>
      </c>
      <c r="C24068" t="s">
        <v>89</v>
      </c>
      <c r="D24068" t="s">
        <v>89</v>
      </c>
      <c r="E24068" t="s">
        <v>1115</v>
      </c>
      <c r="F24068" t="s">
        <v>89</v>
      </c>
      <c r="G24068" t="s">
        <v>89</v>
      </c>
      <c r="H24068" t="s">
        <v>93</v>
      </c>
    </row>
    <row r="24069" spans="1:8" x14ac:dyDescent="0.25">
      <c r="A24069" t="s">
        <v>631</v>
      </c>
      <c r="B24069" t="s">
        <v>3503</v>
      </c>
      <c r="C24069" t="s">
        <v>89</v>
      </c>
      <c r="D24069" t="s">
        <v>89</v>
      </c>
      <c r="E24069" t="s">
        <v>1115</v>
      </c>
      <c r="F24069" t="s">
        <v>89</v>
      </c>
      <c r="G24069" t="s">
        <v>89</v>
      </c>
      <c r="H24069" t="s">
        <v>93</v>
      </c>
    </row>
    <row r="24070" spans="1:8" x14ac:dyDescent="0.25">
      <c r="A24070" t="s">
        <v>631</v>
      </c>
      <c r="B24070" t="s">
        <v>16601</v>
      </c>
      <c r="C24070" t="s">
        <v>89</v>
      </c>
      <c r="D24070" t="s">
        <v>89</v>
      </c>
      <c r="E24070" t="s">
        <v>1162</v>
      </c>
      <c r="F24070" t="s">
        <v>89</v>
      </c>
      <c r="G24070" t="s">
        <v>89</v>
      </c>
      <c r="H24070" t="s">
        <v>93</v>
      </c>
    </row>
    <row r="24071" spans="1:8" x14ac:dyDescent="0.25">
      <c r="A24071" t="s">
        <v>631</v>
      </c>
      <c r="B24071" t="s">
        <v>10544</v>
      </c>
      <c r="C24071" t="s">
        <v>89</v>
      </c>
      <c r="D24071" t="s">
        <v>89</v>
      </c>
      <c r="E24071" t="s">
        <v>1100</v>
      </c>
      <c r="F24071" t="s">
        <v>89</v>
      </c>
      <c r="G24071" t="s">
        <v>89</v>
      </c>
      <c r="H24071" t="s">
        <v>93</v>
      </c>
    </row>
    <row r="24072" spans="1:8" x14ac:dyDescent="0.25">
      <c r="A24072" t="s">
        <v>631</v>
      </c>
      <c r="B24072" t="s">
        <v>12444</v>
      </c>
      <c r="C24072" t="s">
        <v>89</v>
      </c>
      <c r="D24072" t="s">
        <v>89</v>
      </c>
      <c r="E24072" t="s">
        <v>1115</v>
      </c>
      <c r="F24072" t="s">
        <v>89</v>
      </c>
      <c r="G24072" t="s">
        <v>89</v>
      </c>
      <c r="H24072" t="s">
        <v>93</v>
      </c>
    </row>
    <row r="24073" spans="1:8" x14ac:dyDescent="0.25">
      <c r="A24073" t="s">
        <v>631</v>
      </c>
      <c r="B24073" t="s">
        <v>1122</v>
      </c>
      <c r="C24073" t="s">
        <v>89</v>
      </c>
      <c r="D24073" t="s">
        <v>89</v>
      </c>
      <c r="E24073" t="s">
        <v>1218</v>
      </c>
      <c r="F24073" t="s">
        <v>89</v>
      </c>
      <c r="G24073" t="s">
        <v>89</v>
      </c>
      <c r="H24073" t="s">
        <v>93</v>
      </c>
    </row>
    <row r="24074" spans="1:8" x14ac:dyDescent="0.25">
      <c r="A24074" t="s">
        <v>631</v>
      </c>
      <c r="B24074" t="s">
        <v>1124</v>
      </c>
      <c r="C24074" t="s">
        <v>89</v>
      </c>
      <c r="D24074" t="s">
        <v>89</v>
      </c>
      <c r="E24074" t="s">
        <v>1218</v>
      </c>
      <c r="F24074" t="s">
        <v>89</v>
      </c>
      <c r="G24074" t="s">
        <v>89</v>
      </c>
      <c r="H24074" t="s">
        <v>93</v>
      </c>
    </row>
    <row r="24075" spans="1:8" x14ac:dyDescent="0.25">
      <c r="A24075" t="s">
        <v>631</v>
      </c>
      <c r="B24075" t="s">
        <v>1125</v>
      </c>
      <c r="C24075" t="s">
        <v>89</v>
      </c>
      <c r="D24075" t="s">
        <v>89</v>
      </c>
      <c r="E24075" t="s">
        <v>1218</v>
      </c>
      <c r="F24075" t="s">
        <v>89</v>
      </c>
      <c r="G24075" t="s">
        <v>89</v>
      </c>
      <c r="H24075" t="s">
        <v>93</v>
      </c>
    </row>
    <row r="24076" spans="1:8" x14ac:dyDescent="0.25">
      <c r="A24076" t="s">
        <v>631</v>
      </c>
      <c r="B24076" t="s">
        <v>1126</v>
      </c>
      <c r="C24076" t="s">
        <v>89</v>
      </c>
      <c r="D24076" t="s">
        <v>89</v>
      </c>
      <c r="E24076" t="s">
        <v>1218</v>
      </c>
      <c r="F24076" t="s">
        <v>89</v>
      </c>
      <c r="G24076" t="s">
        <v>89</v>
      </c>
      <c r="H24076" t="s">
        <v>93</v>
      </c>
    </row>
    <row r="24077" spans="1:8" x14ac:dyDescent="0.25">
      <c r="A24077" t="s">
        <v>631</v>
      </c>
      <c r="B24077" t="s">
        <v>1127</v>
      </c>
      <c r="C24077" t="s">
        <v>89</v>
      </c>
      <c r="D24077" t="s">
        <v>89</v>
      </c>
      <c r="E24077" t="s">
        <v>1218</v>
      </c>
      <c r="F24077" t="s">
        <v>89</v>
      </c>
      <c r="G24077" t="s">
        <v>89</v>
      </c>
      <c r="H24077" t="s">
        <v>93</v>
      </c>
    </row>
    <row r="24078" spans="1:8" x14ac:dyDescent="0.25">
      <c r="A24078" t="s">
        <v>631</v>
      </c>
      <c r="B24078" t="s">
        <v>1200</v>
      </c>
      <c r="C24078" t="s">
        <v>89</v>
      </c>
      <c r="D24078" t="s">
        <v>89</v>
      </c>
      <c r="E24078" t="s">
        <v>1218</v>
      </c>
      <c r="F24078" t="s">
        <v>89</v>
      </c>
      <c r="G24078" t="s">
        <v>89</v>
      </c>
      <c r="H24078" t="s">
        <v>93</v>
      </c>
    </row>
    <row r="24079" spans="1:8" x14ac:dyDescent="0.25">
      <c r="A24079" t="s">
        <v>631</v>
      </c>
      <c r="B24079" t="s">
        <v>1128</v>
      </c>
      <c r="C24079" t="s">
        <v>89</v>
      </c>
      <c r="D24079" t="s">
        <v>89</v>
      </c>
      <c r="E24079" t="s">
        <v>1129</v>
      </c>
      <c r="F24079" t="s">
        <v>89</v>
      </c>
      <c r="G24079" t="s">
        <v>89</v>
      </c>
      <c r="H24079" t="s">
        <v>93</v>
      </c>
    </row>
    <row r="24080" spans="1:8" x14ac:dyDescent="0.25">
      <c r="A24080" t="s">
        <v>631</v>
      </c>
      <c r="B24080" t="s">
        <v>1130</v>
      </c>
      <c r="C24080" t="s">
        <v>89</v>
      </c>
      <c r="D24080" t="s">
        <v>89</v>
      </c>
      <c r="E24080" t="s">
        <v>1131</v>
      </c>
      <c r="F24080" t="s">
        <v>89</v>
      </c>
      <c r="G24080" t="s">
        <v>89</v>
      </c>
      <c r="H24080" t="s">
        <v>93</v>
      </c>
    </row>
    <row r="24081" spans="1:8" x14ac:dyDescent="0.25">
      <c r="A24081" t="s">
        <v>631</v>
      </c>
      <c r="B24081" t="s">
        <v>1132</v>
      </c>
      <c r="C24081" t="s">
        <v>89</v>
      </c>
      <c r="D24081" t="s">
        <v>89</v>
      </c>
      <c r="E24081" t="s">
        <v>1286</v>
      </c>
      <c r="F24081" t="s">
        <v>89</v>
      </c>
      <c r="G24081" t="s">
        <v>89</v>
      </c>
      <c r="H24081" t="s">
        <v>93</v>
      </c>
    </row>
    <row r="24082" spans="1:8" x14ac:dyDescent="0.25">
      <c r="A24082" t="s">
        <v>631</v>
      </c>
      <c r="B24082" t="s">
        <v>1138</v>
      </c>
      <c r="C24082" t="s">
        <v>89</v>
      </c>
      <c r="D24082" t="s">
        <v>89</v>
      </c>
      <c r="E24082" t="s">
        <v>1139</v>
      </c>
      <c r="F24082" t="s">
        <v>89</v>
      </c>
      <c r="G24082" t="s">
        <v>89</v>
      </c>
      <c r="H24082" t="s">
        <v>93</v>
      </c>
    </row>
    <row r="24083" spans="1:8" x14ac:dyDescent="0.25">
      <c r="A24083" t="s">
        <v>632</v>
      </c>
      <c r="B24083" t="s">
        <v>2225</v>
      </c>
      <c r="C24083" t="s">
        <v>89</v>
      </c>
      <c r="D24083" t="s">
        <v>89</v>
      </c>
      <c r="E24083" t="s">
        <v>1233</v>
      </c>
      <c r="F24083" t="s">
        <v>89</v>
      </c>
      <c r="G24083" t="s">
        <v>89</v>
      </c>
      <c r="H24083" t="s">
        <v>93</v>
      </c>
    </row>
    <row r="24084" spans="1:8" x14ac:dyDescent="0.25">
      <c r="A24084" t="s">
        <v>632</v>
      </c>
      <c r="B24084" t="s">
        <v>16602</v>
      </c>
      <c r="C24084" t="s">
        <v>89</v>
      </c>
      <c r="D24084" t="s">
        <v>16603</v>
      </c>
      <c r="E24084" t="s">
        <v>1100</v>
      </c>
      <c r="F24084" t="s">
        <v>89</v>
      </c>
      <c r="G24084" t="s">
        <v>89</v>
      </c>
      <c r="H24084" t="s">
        <v>93</v>
      </c>
    </row>
    <row r="24085" spans="1:8" x14ac:dyDescent="0.25">
      <c r="A24085" t="s">
        <v>632</v>
      </c>
      <c r="B24085" t="s">
        <v>1759</v>
      </c>
      <c r="C24085" t="s">
        <v>89</v>
      </c>
      <c r="D24085" t="s">
        <v>16604</v>
      </c>
      <c r="E24085" t="s">
        <v>1105</v>
      </c>
      <c r="F24085" t="s">
        <v>89</v>
      </c>
      <c r="G24085" t="s">
        <v>89</v>
      </c>
      <c r="H24085" t="s">
        <v>93</v>
      </c>
    </row>
    <row r="24086" spans="1:8" x14ac:dyDescent="0.25">
      <c r="A24086" t="s">
        <v>632</v>
      </c>
      <c r="B24086" t="s">
        <v>11488</v>
      </c>
      <c r="C24086" t="s">
        <v>89</v>
      </c>
      <c r="D24086" t="s">
        <v>89</v>
      </c>
      <c r="E24086" t="s">
        <v>1278</v>
      </c>
      <c r="F24086" t="s">
        <v>89</v>
      </c>
      <c r="G24086" t="s">
        <v>89</v>
      </c>
      <c r="H24086" t="s">
        <v>93</v>
      </c>
    </row>
    <row r="24087" spans="1:8" x14ac:dyDescent="0.25">
      <c r="A24087" t="s">
        <v>632</v>
      </c>
      <c r="B24087" t="s">
        <v>1767</v>
      </c>
      <c r="C24087" t="s">
        <v>89</v>
      </c>
      <c r="D24087" t="s">
        <v>89</v>
      </c>
      <c r="E24087" t="s">
        <v>1100</v>
      </c>
      <c r="F24087" t="s">
        <v>89</v>
      </c>
      <c r="G24087" t="s">
        <v>89</v>
      </c>
      <c r="H24087" t="s">
        <v>93</v>
      </c>
    </row>
    <row r="24088" spans="1:8" x14ac:dyDescent="0.25">
      <c r="A24088" t="s">
        <v>632</v>
      </c>
      <c r="B24088" t="s">
        <v>2225</v>
      </c>
      <c r="C24088" t="s">
        <v>89</v>
      </c>
      <c r="D24088" t="s">
        <v>89</v>
      </c>
      <c r="E24088" t="s">
        <v>1233</v>
      </c>
      <c r="F24088" t="s">
        <v>89</v>
      </c>
      <c r="G24088" t="s">
        <v>89</v>
      </c>
      <c r="H24088" t="s">
        <v>93</v>
      </c>
    </row>
    <row r="24089" spans="1:8" x14ac:dyDescent="0.25">
      <c r="A24089" t="s">
        <v>632</v>
      </c>
      <c r="B24089" t="s">
        <v>1759</v>
      </c>
      <c r="C24089" t="s">
        <v>89</v>
      </c>
      <c r="D24089" t="s">
        <v>16604</v>
      </c>
      <c r="E24089" t="s">
        <v>1105</v>
      </c>
      <c r="F24089" t="s">
        <v>89</v>
      </c>
      <c r="G24089" t="s">
        <v>89</v>
      </c>
      <c r="H24089" t="s">
        <v>93</v>
      </c>
    </row>
    <row r="24090" spans="1:8" x14ac:dyDescent="0.25">
      <c r="A24090" t="s">
        <v>632</v>
      </c>
      <c r="B24090" t="s">
        <v>1773</v>
      </c>
      <c r="C24090" t="s">
        <v>89</v>
      </c>
      <c r="D24090" t="s">
        <v>16605</v>
      </c>
      <c r="E24090" t="s">
        <v>1105</v>
      </c>
      <c r="F24090" t="s">
        <v>89</v>
      </c>
      <c r="G24090" t="s">
        <v>89</v>
      </c>
      <c r="H24090" t="s">
        <v>93</v>
      </c>
    </row>
    <row r="24091" spans="1:8" x14ac:dyDescent="0.25">
      <c r="A24091" t="s">
        <v>632</v>
      </c>
      <c r="B24091" t="s">
        <v>1768</v>
      </c>
      <c r="C24091" t="s">
        <v>89</v>
      </c>
      <c r="D24091" t="s">
        <v>89</v>
      </c>
      <c r="E24091" t="s">
        <v>1100</v>
      </c>
      <c r="F24091" t="s">
        <v>89</v>
      </c>
      <c r="G24091" t="s">
        <v>89</v>
      </c>
      <c r="H24091" t="s">
        <v>93</v>
      </c>
    </row>
    <row r="24092" spans="1:8" x14ac:dyDescent="0.25">
      <c r="A24092" t="s">
        <v>632</v>
      </c>
      <c r="B24092" t="s">
        <v>7636</v>
      </c>
      <c r="C24092" t="s">
        <v>89</v>
      </c>
      <c r="D24092" t="s">
        <v>16603</v>
      </c>
      <c r="E24092" t="s">
        <v>1100</v>
      </c>
      <c r="F24092" t="s">
        <v>89</v>
      </c>
      <c r="G24092" t="s">
        <v>89</v>
      </c>
      <c r="H24092" t="s">
        <v>93</v>
      </c>
    </row>
    <row r="24093" spans="1:8" x14ac:dyDescent="0.25">
      <c r="A24093" t="s">
        <v>632</v>
      </c>
      <c r="B24093" t="s">
        <v>16602</v>
      </c>
      <c r="C24093" t="s">
        <v>89</v>
      </c>
      <c r="D24093" t="s">
        <v>16603</v>
      </c>
      <c r="E24093" t="s">
        <v>1100</v>
      </c>
      <c r="F24093" t="s">
        <v>89</v>
      </c>
      <c r="G24093" t="s">
        <v>89</v>
      </c>
      <c r="H24093" t="s">
        <v>93</v>
      </c>
    </row>
    <row r="24094" spans="1:8" x14ac:dyDescent="0.25">
      <c r="A24094" t="s">
        <v>632</v>
      </c>
      <c r="B24094" t="s">
        <v>1767</v>
      </c>
      <c r="C24094" t="s">
        <v>89</v>
      </c>
      <c r="D24094" t="s">
        <v>89</v>
      </c>
      <c r="E24094" t="s">
        <v>1100</v>
      </c>
      <c r="F24094" t="s">
        <v>89</v>
      </c>
      <c r="G24094" t="s">
        <v>89</v>
      </c>
      <c r="H24094" t="s">
        <v>93</v>
      </c>
    </row>
    <row r="24095" spans="1:8" x14ac:dyDescent="0.25">
      <c r="A24095" t="s">
        <v>632</v>
      </c>
      <c r="B24095" t="s">
        <v>1769</v>
      </c>
      <c r="C24095" t="s">
        <v>89</v>
      </c>
      <c r="D24095" t="s">
        <v>89</v>
      </c>
      <c r="E24095" t="s">
        <v>1100</v>
      </c>
      <c r="F24095" t="s">
        <v>89</v>
      </c>
      <c r="G24095" t="s">
        <v>89</v>
      </c>
      <c r="H24095" t="s">
        <v>93</v>
      </c>
    </row>
    <row r="24096" spans="1:8" x14ac:dyDescent="0.25">
      <c r="A24096" t="s">
        <v>632</v>
      </c>
      <c r="B24096" t="s">
        <v>16606</v>
      </c>
      <c r="C24096" t="s">
        <v>89</v>
      </c>
      <c r="D24096" t="s">
        <v>89</v>
      </c>
      <c r="E24096" t="s">
        <v>1100</v>
      </c>
      <c r="F24096" t="s">
        <v>89</v>
      </c>
      <c r="G24096" t="s">
        <v>89</v>
      </c>
      <c r="H24096" t="s">
        <v>93</v>
      </c>
    </row>
    <row r="24097" spans="1:8" x14ac:dyDescent="0.25">
      <c r="A24097" t="s">
        <v>632</v>
      </c>
      <c r="B24097" t="s">
        <v>16607</v>
      </c>
      <c r="C24097" t="s">
        <v>89</v>
      </c>
      <c r="D24097" t="s">
        <v>89</v>
      </c>
      <c r="E24097" t="s">
        <v>1162</v>
      </c>
      <c r="F24097" t="s">
        <v>89</v>
      </c>
      <c r="G24097" t="s">
        <v>89</v>
      </c>
      <c r="H24097" t="s">
        <v>93</v>
      </c>
    </row>
    <row r="24098" spans="1:8" x14ac:dyDescent="0.25">
      <c r="A24098" t="s">
        <v>632</v>
      </c>
      <c r="B24098" t="s">
        <v>11494</v>
      </c>
      <c r="C24098" t="s">
        <v>89</v>
      </c>
      <c r="D24098" t="s">
        <v>89</v>
      </c>
      <c r="E24098" t="s">
        <v>1238</v>
      </c>
      <c r="F24098" t="s">
        <v>89</v>
      </c>
      <c r="G24098" t="s">
        <v>89</v>
      </c>
      <c r="H24098" t="s">
        <v>93</v>
      </c>
    </row>
    <row r="24099" spans="1:8" x14ac:dyDescent="0.25">
      <c r="A24099" t="s">
        <v>632</v>
      </c>
      <c r="B24099" t="s">
        <v>16608</v>
      </c>
      <c r="C24099" t="s">
        <v>89</v>
      </c>
      <c r="D24099" t="s">
        <v>89</v>
      </c>
      <c r="E24099" t="s">
        <v>1238</v>
      </c>
      <c r="F24099" t="s">
        <v>89</v>
      </c>
      <c r="G24099" t="s">
        <v>89</v>
      </c>
      <c r="H24099" t="s">
        <v>93</v>
      </c>
    </row>
    <row r="24100" spans="1:8" x14ac:dyDescent="0.25">
      <c r="A24100" t="s">
        <v>632</v>
      </c>
      <c r="B24100" t="s">
        <v>16609</v>
      </c>
      <c r="C24100" t="s">
        <v>89</v>
      </c>
      <c r="D24100" t="s">
        <v>89</v>
      </c>
      <c r="E24100" t="s">
        <v>1238</v>
      </c>
      <c r="F24100" t="s">
        <v>89</v>
      </c>
      <c r="G24100" t="s">
        <v>89</v>
      </c>
      <c r="H24100" t="s">
        <v>93</v>
      </c>
    </row>
    <row r="24101" spans="1:8" x14ac:dyDescent="0.25">
      <c r="A24101" t="s">
        <v>632</v>
      </c>
      <c r="B24101" t="s">
        <v>11488</v>
      </c>
      <c r="C24101" t="s">
        <v>89</v>
      </c>
      <c r="D24101" t="s">
        <v>89</v>
      </c>
      <c r="E24101" t="s">
        <v>1278</v>
      </c>
      <c r="F24101" t="s">
        <v>89</v>
      </c>
      <c r="G24101" t="s">
        <v>89</v>
      </c>
      <c r="H24101" t="s">
        <v>93</v>
      </c>
    </row>
    <row r="24102" spans="1:8" x14ac:dyDescent="0.25">
      <c r="A24102" t="s">
        <v>632</v>
      </c>
      <c r="B24102" t="s">
        <v>16610</v>
      </c>
      <c r="C24102" t="s">
        <v>89</v>
      </c>
      <c r="D24102" t="s">
        <v>89</v>
      </c>
      <c r="E24102" t="s">
        <v>1105</v>
      </c>
      <c r="F24102" t="s">
        <v>89</v>
      </c>
      <c r="G24102" t="s">
        <v>89</v>
      </c>
      <c r="H24102" t="s">
        <v>93</v>
      </c>
    </row>
    <row r="24103" spans="1:8" x14ac:dyDescent="0.25">
      <c r="A24103" t="s">
        <v>632</v>
      </c>
      <c r="B24103" t="s">
        <v>1775</v>
      </c>
      <c r="C24103" t="s">
        <v>89</v>
      </c>
      <c r="D24103" t="s">
        <v>89</v>
      </c>
      <c r="E24103" t="s">
        <v>1164</v>
      </c>
      <c r="F24103" t="s">
        <v>89</v>
      </c>
      <c r="G24103" t="s">
        <v>89</v>
      </c>
      <c r="H24103" t="s">
        <v>93</v>
      </c>
    </row>
    <row r="24104" spans="1:8" x14ac:dyDescent="0.25">
      <c r="A24104" t="s">
        <v>632</v>
      </c>
      <c r="B24104" t="s">
        <v>1198</v>
      </c>
      <c r="C24104" t="s">
        <v>89</v>
      </c>
      <c r="D24104" t="s">
        <v>89</v>
      </c>
      <c r="E24104" t="s">
        <v>1218</v>
      </c>
      <c r="F24104" t="s">
        <v>89</v>
      </c>
      <c r="G24104" t="s">
        <v>89</v>
      </c>
      <c r="H24104" t="s">
        <v>93</v>
      </c>
    </row>
    <row r="24105" spans="1:8" x14ac:dyDescent="0.25">
      <c r="A24105" t="s">
        <v>632</v>
      </c>
      <c r="B24105" t="s">
        <v>1726</v>
      </c>
      <c r="C24105" t="s">
        <v>89</v>
      </c>
      <c r="D24105" t="s">
        <v>89</v>
      </c>
      <c r="E24105" t="s">
        <v>1218</v>
      </c>
      <c r="F24105" t="s">
        <v>89</v>
      </c>
      <c r="G24105" t="s">
        <v>89</v>
      </c>
      <c r="H24105" t="s">
        <v>93</v>
      </c>
    </row>
    <row r="24106" spans="1:8" x14ac:dyDescent="0.25">
      <c r="A24106" t="s">
        <v>632</v>
      </c>
      <c r="B24106" t="s">
        <v>1728</v>
      </c>
      <c r="C24106" t="s">
        <v>89</v>
      </c>
      <c r="D24106" t="s">
        <v>89</v>
      </c>
      <c r="E24106" t="s">
        <v>1218</v>
      </c>
      <c r="F24106" t="s">
        <v>89</v>
      </c>
      <c r="G24106" t="s">
        <v>89</v>
      </c>
      <c r="H24106" t="s">
        <v>93</v>
      </c>
    </row>
    <row r="24107" spans="1:8" x14ac:dyDescent="0.25">
      <c r="A24107" t="s">
        <v>632</v>
      </c>
      <c r="B24107" t="s">
        <v>1126</v>
      </c>
      <c r="C24107" t="s">
        <v>89</v>
      </c>
      <c r="D24107" t="s">
        <v>89</v>
      </c>
      <c r="E24107" t="s">
        <v>1218</v>
      </c>
      <c r="F24107" t="s">
        <v>89</v>
      </c>
      <c r="G24107" t="s">
        <v>89</v>
      </c>
      <c r="H24107" t="s">
        <v>93</v>
      </c>
    </row>
    <row r="24108" spans="1:8" x14ac:dyDescent="0.25">
      <c r="A24108" t="s">
        <v>632</v>
      </c>
      <c r="B24108" t="s">
        <v>1266</v>
      </c>
      <c r="C24108" t="s">
        <v>89</v>
      </c>
      <c r="D24108" t="s">
        <v>89</v>
      </c>
      <c r="E24108" t="s">
        <v>1131</v>
      </c>
      <c r="F24108" t="s">
        <v>89</v>
      </c>
      <c r="G24108" t="s">
        <v>89</v>
      </c>
      <c r="H24108" t="s">
        <v>93</v>
      </c>
    </row>
    <row r="24109" spans="1:8" x14ac:dyDescent="0.25">
      <c r="A24109" t="s">
        <v>632</v>
      </c>
      <c r="B24109" t="s">
        <v>1201</v>
      </c>
      <c r="C24109" t="s">
        <v>89</v>
      </c>
      <c r="D24109" t="s">
        <v>89</v>
      </c>
      <c r="E24109" t="s">
        <v>1131</v>
      </c>
      <c r="F24109" t="s">
        <v>89</v>
      </c>
      <c r="G24109" t="s">
        <v>89</v>
      </c>
      <c r="H24109" t="s">
        <v>93</v>
      </c>
    </row>
    <row r="24110" spans="1:8" x14ac:dyDescent="0.25">
      <c r="A24110" t="s">
        <v>632</v>
      </c>
      <c r="B24110" t="s">
        <v>1130</v>
      </c>
      <c r="C24110" t="s">
        <v>89</v>
      </c>
      <c r="D24110" t="s">
        <v>89</v>
      </c>
      <c r="E24110" t="s">
        <v>1131</v>
      </c>
      <c r="F24110" t="s">
        <v>89</v>
      </c>
      <c r="G24110" t="s">
        <v>89</v>
      </c>
      <c r="H24110" t="s">
        <v>93</v>
      </c>
    </row>
    <row r="24111" spans="1:8" x14ac:dyDescent="0.25">
      <c r="A24111" t="s">
        <v>632</v>
      </c>
      <c r="B24111" t="s">
        <v>1138</v>
      </c>
      <c r="C24111" t="s">
        <v>89</v>
      </c>
      <c r="D24111" t="s">
        <v>89</v>
      </c>
      <c r="E24111" t="s">
        <v>1139</v>
      </c>
      <c r="F24111" t="s">
        <v>89</v>
      </c>
      <c r="G24111" t="s">
        <v>89</v>
      </c>
      <c r="H24111" t="s">
        <v>93</v>
      </c>
    </row>
    <row r="24112" spans="1:8" x14ac:dyDescent="0.25">
      <c r="A24112" t="s">
        <v>633</v>
      </c>
      <c r="B24112" t="s">
        <v>3737</v>
      </c>
      <c r="C24112" t="s">
        <v>89</v>
      </c>
      <c r="D24112" t="s">
        <v>16611</v>
      </c>
      <c r="E24112" t="s">
        <v>1258</v>
      </c>
      <c r="F24112" t="s">
        <v>89</v>
      </c>
      <c r="G24112" t="s">
        <v>89</v>
      </c>
      <c r="H24112" t="s">
        <v>93</v>
      </c>
    </row>
    <row r="24113" spans="1:8" x14ac:dyDescent="0.25">
      <c r="A24113" t="s">
        <v>633</v>
      </c>
      <c r="B24113" t="s">
        <v>16612</v>
      </c>
      <c r="C24113" t="s">
        <v>89</v>
      </c>
      <c r="D24113" t="s">
        <v>16613</v>
      </c>
      <c r="E24113" t="s">
        <v>1238</v>
      </c>
      <c r="F24113" t="s">
        <v>89</v>
      </c>
      <c r="G24113" t="s">
        <v>89</v>
      </c>
      <c r="H24113" t="s">
        <v>93</v>
      </c>
    </row>
    <row r="24114" spans="1:8" x14ac:dyDescent="0.25">
      <c r="A24114" t="s">
        <v>633</v>
      </c>
      <c r="B24114" t="s">
        <v>16614</v>
      </c>
      <c r="C24114" t="s">
        <v>89</v>
      </c>
      <c r="D24114" t="s">
        <v>16615</v>
      </c>
      <c r="E24114" t="s">
        <v>1298</v>
      </c>
      <c r="F24114" t="s">
        <v>89</v>
      </c>
      <c r="G24114" t="s">
        <v>89</v>
      </c>
      <c r="H24114" t="s">
        <v>93</v>
      </c>
    </row>
    <row r="24115" spans="1:8" x14ac:dyDescent="0.25">
      <c r="A24115" t="s">
        <v>633</v>
      </c>
      <c r="B24115" t="s">
        <v>16616</v>
      </c>
      <c r="C24115" t="s">
        <v>89</v>
      </c>
      <c r="D24115" t="s">
        <v>16617</v>
      </c>
      <c r="E24115" t="s">
        <v>1258</v>
      </c>
      <c r="F24115" t="s">
        <v>89</v>
      </c>
      <c r="G24115" t="s">
        <v>89</v>
      </c>
      <c r="H24115" t="s">
        <v>93</v>
      </c>
    </row>
    <row r="24116" spans="1:8" x14ac:dyDescent="0.25">
      <c r="A24116" t="s">
        <v>633</v>
      </c>
      <c r="B24116" t="s">
        <v>16618</v>
      </c>
      <c r="C24116" t="s">
        <v>89</v>
      </c>
      <c r="D24116" t="s">
        <v>16619</v>
      </c>
      <c r="E24116" t="s">
        <v>1258</v>
      </c>
      <c r="F24116" t="s">
        <v>89</v>
      </c>
      <c r="G24116" t="s">
        <v>89</v>
      </c>
      <c r="H24116" t="s">
        <v>93</v>
      </c>
    </row>
    <row r="24117" spans="1:8" x14ac:dyDescent="0.25">
      <c r="A24117" t="s">
        <v>633</v>
      </c>
      <c r="B24117" t="s">
        <v>16620</v>
      </c>
      <c r="C24117" t="s">
        <v>89</v>
      </c>
      <c r="D24117" t="s">
        <v>16621</v>
      </c>
      <c r="E24117" t="s">
        <v>1093</v>
      </c>
      <c r="F24117" t="s">
        <v>89</v>
      </c>
      <c r="G24117" t="s">
        <v>89</v>
      </c>
      <c r="H24117" t="s">
        <v>93</v>
      </c>
    </row>
    <row r="24118" spans="1:8" x14ac:dyDescent="0.25">
      <c r="A24118" t="s">
        <v>633</v>
      </c>
      <c r="B24118" t="s">
        <v>16622</v>
      </c>
      <c r="C24118" t="s">
        <v>89</v>
      </c>
      <c r="D24118" t="s">
        <v>16623</v>
      </c>
      <c r="E24118" t="s">
        <v>1093</v>
      </c>
      <c r="F24118" t="s">
        <v>89</v>
      </c>
      <c r="G24118" t="s">
        <v>89</v>
      </c>
      <c r="H24118" t="s">
        <v>93</v>
      </c>
    </row>
    <row r="24119" spans="1:8" x14ac:dyDescent="0.25">
      <c r="A24119" t="s">
        <v>633</v>
      </c>
      <c r="B24119" t="s">
        <v>16624</v>
      </c>
      <c r="C24119" t="s">
        <v>89</v>
      </c>
      <c r="D24119" t="s">
        <v>16625</v>
      </c>
      <c r="E24119" t="s">
        <v>1093</v>
      </c>
      <c r="F24119" t="s">
        <v>89</v>
      </c>
      <c r="G24119" t="s">
        <v>89</v>
      </c>
      <c r="H24119" t="s">
        <v>93</v>
      </c>
    </row>
    <row r="24120" spans="1:8" x14ac:dyDescent="0.25">
      <c r="A24120" t="s">
        <v>633</v>
      </c>
      <c r="B24120" t="s">
        <v>16626</v>
      </c>
      <c r="C24120" t="s">
        <v>89</v>
      </c>
      <c r="D24120" t="s">
        <v>16627</v>
      </c>
      <c r="E24120" t="s">
        <v>1298</v>
      </c>
      <c r="F24120" t="s">
        <v>89</v>
      </c>
      <c r="G24120" t="s">
        <v>89</v>
      </c>
      <c r="H24120" t="s">
        <v>93</v>
      </c>
    </row>
    <row r="24121" spans="1:8" x14ac:dyDescent="0.25">
      <c r="A24121" t="s">
        <v>633</v>
      </c>
      <c r="B24121" t="s">
        <v>16614</v>
      </c>
      <c r="C24121" t="s">
        <v>89</v>
      </c>
      <c r="D24121" t="s">
        <v>16615</v>
      </c>
      <c r="E24121" t="s">
        <v>1298</v>
      </c>
      <c r="F24121" t="s">
        <v>89</v>
      </c>
      <c r="G24121" t="s">
        <v>89</v>
      </c>
      <c r="H24121" t="s">
        <v>93</v>
      </c>
    </row>
    <row r="24122" spans="1:8" x14ac:dyDescent="0.25">
      <c r="A24122" t="s">
        <v>633</v>
      </c>
      <c r="B24122" t="s">
        <v>16628</v>
      </c>
      <c r="C24122" t="s">
        <v>89</v>
      </c>
      <c r="D24122" t="s">
        <v>16629</v>
      </c>
      <c r="E24122" t="s">
        <v>1298</v>
      </c>
      <c r="F24122" t="s">
        <v>89</v>
      </c>
      <c r="G24122" t="s">
        <v>89</v>
      </c>
      <c r="H24122" t="s">
        <v>93</v>
      </c>
    </row>
    <row r="24123" spans="1:8" x14ac:dyDescent="0.25">
      <c r="A24123" t="s">
        <v>633</v>
      </c>
      <c r="B24123" t="s">
        <v>16630</v>
      </c>
      <c r="C24123" t="s">
        <v>89</v>
      </c>
      <c r="D24123" t="s">
        <v>16631</v>
      </c>
      <c r="E24123" t="s">
        <v>1873</v>
      </c>
      <c r="F24123" t="s">
        <v>89</v>
      </c>
      <c r="G24123" t="s">
        <v>89</v>
      </c>
      <c r="H24123" t="s">
        <v>93</v>
      </c>
    </row>
    <row r="24124" spans="1:8" x14ac:dyDescent="0.25">
      <c r="A24124" t="s">
        <v>633</v>
      </c>
      <c r="B24124" t="s">
        <v>8728</v>
      </c>
      <c r="C24124" t="s">
        <v>89</v>
      </c>
      <c r="D24124" t="s">
        <v>16632</v>
      </c>
      <c r="E24124" t="s">
        <v>1121</v>
      </c>
      <c r="F24124" t="s">
        <v>89</v>
      </c>
      <c r="G24124" t="s">
        <v>89</v>
      </c>
      <c r="H24124" t="s">
        <v>93</v>
      </c>
    </row>
    <row r="24125" spans="1:8" x14ac:dyDescent="0.25">
      <c r="A24125" t="s">
        <v>633</v>
      </c>
      <c r="B24125" t="s">
        <v>16633</v>
      </c>
      <c r="C24125" t="s">
        <v>89</v>
      </c>
      <c r="D24125" t="s">
        <v>16634</v>
      </c>
      <c r="E24125" t="s">
        <v>1121</v>
      </c>
      <c r="F24125" t="s">
        <v>89</v>
      </c>
      <c r="G24125" t="s">
        <v>89</v>
      </c>
      <c r="H24125" t="s">
        <v>93</v>
      </c>
    </row>
    <row r="24126" spans="1:8" x14ac:dyDescent="0.25">
      <c r="A24126" t="s">
        <v>633</v>
      </c>
      <c r="B24126" t="s">
        <v>16635</v>
      </c>
      <c r="C24126" t="s">
        <v>89</v>
      </c>
      <c r="D24126" t="s">
        <v>16636</v>
      </c>
      <c r="E24126" t="s">
        <v>1859</v>
      </c>
      <c r="F24126" t="s">
        <v>89</v>
      </c>
      <c r="G24126" t="s">
        <v>89</v>
      </c>
      <c r="H24126" t="s">
        <v>93</v>
      </c>
    </row>
    <row r="24127" spans="1:8" x14ac:dyDescent="0.25">
      <c r="A24127" t="s">
        <v>633</v>
      </c>
      <c r="B24127" t="s">
        <v>16637</v>
      </c>
      <c r="C24127" t="s">
        <v>89</v>
      </c>
      <c r="D24127" t="s">
        <v>16638</v>
      </c>
      <c r="E24127" t="s">
        <v>1258</v>
      </c>
      <c r="F24127" t="s">
        <v>89</v>
      </c>
      <c r="G24127" t="s">
        <v>89</v>
      </c>
      <c r="H24127" t="s">
        <v>93</v>
      </c>
    </row>
    <row r="24128" spans="1:8" x14ac:dyDescent="0.25">
      <c r="A24128" t="s">
        <v>633</v>
      </c>
      <c r="B24128" t="s">
        <v>16639</v>
      </c>
      <c r="C24128" t="s">
        <v>89</v>
      </c>
      <c r="D24128" t="s">
        <v>16640</v>
      </c>
      <c r="E24128" t="s">
        <v>1258</v>
      </c>
      <c r="F24128" t="s">
        <v>89</v>
      </c>
      <c r="G24128" t="s">
        <v>89</v>
      </c>
      <c r="H24128" t="s">
        <v>93</v>
      </c>
    </row>
    <row r="24129" spans="1:8" x14ac:dyDescent="0.25">
      <c r="A24129" t="s">
        <v>633</v>
      </c>
      <c r="B24129" t="s">
        <v>16641</v>
      </c>
      <c r="C24129" t="s">
        <v>89</v>
      </c>
      <c r="D24129" t="s">
        <v>16642</v>
      </c>
      <c r="E24129" t="s">
        <v>1121</v>
      </c>
      <c r="F24129" t="s">
        <v>89</v>
      </c>
      <c r="G24129" t="s">
        <v>89</v>
      </c>
      <c r="H24129" t="s">
        <v>93</v>
      </c>
    </row>
    <row r="24130" spans="1:8" x14ac:dyDescent="0.25">
      <c r="A24130" t="s">
        <v>633</v>
      </c>
      <c r="B24130" t="s">
        <v>16643</v>
      </c>
      <c r="C24130" t="s">
        <v>89</v>
      </c>
      <c r="D24130" t="s">
        <v>16644</v>
      </c>
      <c r="E24130" t="s">
        <v>1569</v>
      </c>
      <c r="F24130" t="s">
        <v>89</v>
      </c>
      <c r="G24130" t="s">
        <v>89</v>
      </c>
      <c r="H24130" t="s">
        <v>93</v>
      </c>
    </row>
    <row r="24131" spans="1:8" x14ac:dyDescent="0.25">
      <c r="A24131" t="s">
        <v>633</v>
      </c>
      <c r="B24131" t="s">
        <v>16645</v>
      </c>
      <c r="C24131" t="s">
        <v>89</v>
      </c>
      <c r="D24131" t="s">
        <v>16644</v>
      </c>
      <c r="E24131" t="s">
        <v>1615</v>
      </c>
      <c r="F24131" t="s">
        <v>89</v>
      </c>
      <c r="G24131" t="s">
        <v>89</v>
      </c>
      <c r="H24131" t="s">
        <v>93</v>
      </c>
    </row>
    <row r="24132" spans="1:8" x14ac:dyDescent="0.25">
      <c r="A24132" t="s">
        <v>633</v>
      </c>
      <c r="B24132" t="s">
        <v>16646</v>
      </c>
      <c r="C24132" t="s">
        <v>89</v>
      </c>
      <c r="D24132" t="s">
        <v>16644</v>
      </c>
      <c r="E24132" t="s">
        <v>1859</v>
      </c>
      <c r="F24132" t="s">
        <v>89</v>
      </c>
      <c r="G24132" t="s">
        <v>89</v>
      </c>
      <c r="H24132" t="s">
        <v>93</v>
      </c>
    </row>
    <row r="24133" spans="1:8" x14ac:dyDescent="0.25">
      <c r="A24133" t="s">
        <v>633</v>
      </c>
      <c r="B24133" t="s">
        <v>16647</v>
      </c>
      <c r="C24133" t="s">
        <v>89</v>
      </c>
      <c r="D24133" t="s">
        <v>16648</v>
      </c>
      <c r="E24133" t="s">
        <v>1582</v>
      </c>
      <c r="F24133" t="s">
        <v>89</v>
      </c>
      <c r="G24133" t="s">
        <v>89</v>
      </c>
      <c r="H24133" t="s">
        <v>93</v>
      </c>
    </row>
    <row r="24134" spans="1:8" x14ac:dyDescent="0.25">
      <c r="A24134" t="s">
        <v>633</v>
      </c>
      <c r="B24134" t="s">
        <v>16649</v>
      </c>
      <c r="C24134" t="s">
        <v>89</v>
      </c>
      <c r="D24134" t="s">
        <v>16650</v>
      </c>
      <c r="E24134" t="s">
        <v>1904</v>
      </c>
      <c r="F24134" t="s">
        <v>89</v>
      </c>
      <c r="G24134" t="s">
        <v>89</v>
      </c>
      <c r="H24134" t="s">
        <v>93</v>
      </c>
    </row>
    <row r="24135" spans="1:8" x14ac:dyDescent="0.25">
      <c r="A24135" t="s">
        <v>633</v>
      </c>
      <c r="B24135" t="s">
        <v>16651</v>
      </c>
      <c r="C24135" t="s">
        <v>89</v>
      </c>
      <c r="D24135" t="s">
        <v>16644</v>
      </c>
      <c r="E24135" t="s">
        <v>1947</v>
      </c>
      <c r="F24135" t="s">
        <v>89</v>
      </c>
      <c r="G24135" t="s">
        <v>89</v>
      </c>
      <c r="H24135" t="s">
        <v>93</v>
      </c>
    </row>
    <row r="24136" spans="1:8" x14ac:dyDescent="0.25">
      <c r="A24136" t="s">
        <v>633</v>
      </c>
      <c r="B24136" t="s">
        <v>16652</v>
      </c>
      <c r="C24136" t="s">
        <v>89</v>
      </c>
      <c r="D24136" t="s">
        <v>16644</v>
      </c>
      <c r="E24136" t="s">
        <v>1543</v>
      </c>
      <c r="F24136" t="s">
        <v>89</v>
      </c>
      <c r="G24136" t="s">
        <v>89</v>
      </c>
      <c r="H24136" t="s">
        <v>93</v>
      </c>
    </row>
    <row r="24137" spans="1:8" x14ac:dyDescent="0.25">
      <c r="A24137" t="s">
        <v>633</v>
      </c>
      <c r="B24137" t="s">
        <v>16653</v>
      </c>
      <c r="C24137" t="s">
        <v>89</v>
      </c>
      <c r="D24137" t="s">
        <v>16644</v>
      </c>
      <c r="E24137" t="s">
        <v>1873</v>
      </c>
      <c r="F24137" t="s">
        <v>89</v>
      </c>
      <c r="G24137" t="s">
        <v>89</v>
      </c>
      <c r="H24137" t="s">
        <v>93</v>
      </c>
    </row>
    <row r="24138" spans="1:8" x14ac:dyDescent="0.25">
      <c r="A24138" t="s">
        <v>633</v>
      </c>
      <c r="B24138" t="s">
        <v>16654</v>
      </c>
      <c r="C24138" t="s">
        <v>89</v>
      </c>
      <c r="D24138" t="s">
        <v>16644</v>
      </c>
      <c r="E24138" t="s">
        <v>1904</v>
      </c>
      <c r="F24138" t="s">
        <v>89</v>
      </c>
      <c r="G24138" t="s">
        <v>89</v>
      </c>
      <c r="H24138" t="s">
        <v>93</v>
      </c>
    </row>
    <row r="24139" spans="1:8" x14ac:dyDescent="0.25">
      <c r="A24139" t="s">
        <v>633</v>
      </c>
      <c r="B24139" t="s">
        <v>16655</v>
      </c>
      <c r="C24139" t="s">
        <v>89</v>
      </c>
      <c r="D24139" t="s">
        <v>16644</v>
      </c>
      <c r="E24139" t="s">
        <v>1298</v>
      </c>
      <c r="F24139" t="s">
        <v>89</v>
      </c>
      <c r="G24139" t="s">
        <v>89</v>
      </c>
      <c r="H24139" t="s">
        <v>93</v>
      </c>
    </row>
    <row r="24140" spans="1:8" x14ac:dyDescent="0.25">
      <c r="A24140" t="s">
        <v>633</v>
      </c>
      <c r="B24140" t="s">
        <v>8480</v>
      </c>
      <c r="C24140" t="s">
        <v>89</v>
      </c>
      <c r="D24140" t="s">
        <v>16644</v>
      </c>
      <c r="E24140" t="s">
        <v>1298</v>
      </c>
      <c r="F24140" t="s">
        <v>89</v>
      </c>
      <c r="G24140" t="s">
        <v>89</v>
      </c>
      <c r="H24140" t="s">
        <v>93</v>
      </c>
    </row>
    <row r="24141" spans="1:8" x14ac:dyDescent="0.25">
      <c r="A24141" t="s">
        <v>633</v>
      </c>
      <c r="B24141" t="s">
        <v>1639</v>
      </c>
      <c r="C24141" t="s">
        <v>89</v>
      </c>
      <c r="D24141" t="s">
        <v>16656</v>
      </c>
      <c r="E24141" t="s">
        <v>1873</v>
      </c>
      <c r="F24141" t="s">
        <v>89</v>
      </c>
      <c r="G24141" t="s">
        <v>89</v>
      </c>
      <c r="H24141" t="s">
        <v>93</v>
      </c>
    </row>
    <row r="24142" spans="1:8" x14ac:dyDescent="0.25">
      <c r="A24142" t="s">
        <v>633</v>
      </c>
      <c r="B24142" t="s">
        <v>16657</v>
      </c>
      <c r="C24142" t="s">
        <v>89</v>
      </c>
      <c r="D24142" t="s">
        <v>16658</v>
      </c>
      <c r="E24142" t="s">
        <v>1569</v>
      </c>
      <c r="F24142" t="s">
        <v>89</v>
      </c>
      <c r="G24142" t="s">
        <v>89</v>
      </c>
      <c r="H24142" t="s">
        <v>93</v>
      </c>
    </row>
    <row r="24143" spans="1:8" x14ac:dyDescent="0.25">
      <c r="A24143" t="s">
        <v>633</v>
      </c>
      <c r="B24143" t="s">
        <v>16659</v>
      </c>
      <c r="C24143" t="s">
        <v>89</v>
      </c>
      <c r="D24143" t="s">
        <v>16644</v>
      </c>
      <c r="E24143" t="s">
        <v>1298</v>
      </c>
      <c r="F24143" t="s">
        <v>89</v>
      </c>
      <c r="G24143" t="s">
        <v>89</v>
      </c>
      <c r="H24143" t="s">
        <v>93</v>
      </c>
    </row>
    <row r="24144" spans="1:8" x14ac:dyDescent="0.25">
      <c r="A24144" t="s">
        <v>633</v>
      </c>
      <c r="B24144" t="s">
        <v>16660</v>
      </c>
      <c r="C24144" t="s">
        <v>89</v>
      </c>
      <c r="D24144" t="s">
        <v>16661</v>
      </c>
      <c r="E24144" t="s">
        <v>1166</v>
      </c>
      <c r="F24144" t="s">
        <v>89</v>
      </c>
      <c r="G24144" t="s">
        <v>89</v>
      </c>
      <c r="H24144" t="s">
        <v>93</v>
      </c>
    </row>
    <row r="24145" spans="1:8" x14ac:dyDescent="0.25">
      <c r="A24145" t="s">
        <v>633</v>
      </c>
      <c r="B24145" t="s">
        <v>16662</v>
      </c>
      <c r="C24145" t="s">
        <v>89</v>
      </c>
      <c r="D24145" t="s">
        <v>13279</v>
      </c>
      <c r="E24145" t="s">
        <v>1615</v>
      </c>
      <c r="F24145" t="s">
        <v>89</v>
      </c>
      <c r="G24145" t="s">
        <v>89</v>
      </c>
      <c r="H24145" t="s">
        <v>93</v>
      </c>
    </row>
    <row r="24146" spans="1:8" x14ac:dyDescent="0.25">
      <c r="A24146" t="s">
        <v>633</v>
      </c>
      <c r="B24146" t="s">
        <v>16663</v>
      </c>
      <c r="C24146" t="s">
        <v>89</v>
      </c>
      <c r="D24146" t="s">
        <v>16644</v>
      </c>
      <c r="E24146" t="s">
        <v>1847</v>
      </c>
      <c r="F24146" t="s">
        <v>89</v>
      </c>
      <c r="G24146" t="s">
        <v>89</v>
      </c>
      <c r="H24146" t="s">
        <v>93</v>
      </c>
    </row>
    <row r="24147" spans="1:8" x14ac:dyDescent="0.25">
      <c r="A24147" t="s">
        <v>633</v>
      </c>
      <c r="B24147" t="s">
        <v>16664</v>
      </c>
      <c r="C24147" t="s">
        <v>89</v>
      </c>
      <c r="D24147" t="s">
        <v>16644</v>
      </c>
      <c r="E24147" t="s">
        <v>2023</v>
      </c>
      <c r="F24147" t="s">
        <v>89</v>
      </c>
      <c r="G24147" t="s">
        <v>89</v>
      </c>
      <c r="H24147" t="s">
        <v>93</v>
      </c>
    </row>
    <row r="24148" spans="1:8" x14ac:dyDescent="0.25">
      <c r="A24148" t="s">
        <v>633</v>
      </c>
      <c r="B24148" t="s">
        <v>4999</v>
      </c>
      <c r="C24148" t="s">
        <v>89</v>
      </c>
      <c r="D24148" t="s">
        <v>16611</v>
      </c>
      <c r="E24148" t="s">
        <v>1258</v>
      </c>
      <c r="F24148" t="s">
        <v>89</v>
      </c>
      <c r="G24148" t="s">
        <v>89</v>
      </c>
      <c r="H24148" t="s">
        <v>93</v>
      </c>
    </row>
    <row r="24149" spans="1:8" x14ac:dyDescent="0.25">
      <c r="A24149" t="s">
        <v>633</v>
      </c>
      <c r="B24149" t="s">
        <v>16665</v>
      </c>
      <c r="C24149" t="s">
        <v>89</v>
      </c>
      <c r="D24149" t="s">
        <v>16644</v>
      </c>
      <c r="E24149" t="s">
        <v>1166</v>
      </c>
      <c r="F24149" t="s">
        <v>89</v>
      </c>
      <c r="G24149" t="s">
        <v>89</v>
      </c>
      <c r="H24149" t="s">
        <v>93</v>
      </c>
    </row>
    <row r="24150" spans="1:8" x14ac:dyDescent="0.25">
      <c r="A24150" t="s">
        <v>633</v>
      </c>
      <c r="B24150" t="s">
        <v>3737</v>
      </c>
      <c r="C24150" t="s">
        <v>89</v>
      </c>
      <c r="D24150" t="s">
        <v>16611</v>
      </c>
      <c r="E24150" t="s">
        <v>1258</v>
      </c>
      <c r="F24150" t="s">
        <v>89</v>
      </c>
      <c r="G24150" t="s">
        <v>89</v>
      </c>
      <c r="H24150" t="s">
        <v>93</v>
      </c>
    </row>
    <row r="24151" spans="1:8" x14ac:dyDescent="0.25">
      <c r="A24151" t="s">
        <v>633</v>
      </c>
      <c r="B24151" t="s">
        <v>16616</v>
      </c>
      <c r="C24151" t="s">
        <v>89</v>
      </c>
      <c r="D24151" t="s">
        <v>16617</v>
      </c>
      <c r="E24151" t="s">
        <v>1258</v>
      </c>
      <c r="F24151" t="s">
        <v>89</v>
      </c>
      <c r="G24151" t="s">
        <v>89</v>
      </c>
      <c r="H24151" t="s">
        <v>93</v>
      </c>
    </row>
    <row r="24152" spans="1:8" x14ac:dyDescent="0.25">
      <c r="A24152" t="s">
        <v>633</v>
      </c>
      <c r="B24152" t="s">
        <v>16666</v>
      </c>
      <c r="C24152" t="s">
        <v>89</v>
      </c>
      <c r="D24152" t="s">
        <v>16619</v>
      </c>
      <c r="E24152" t="s">
        <v>1258</v>
      </c>
      <c r="F24152" t="s">
        <v>89</v>
      </c>
      <c r="G24152" t="s">
        <v>89</v>
      </c>
      <c r="H24152" t="s">
        <v>93</v>
      </c>
    </row>
    <row r="24153" spans="1:8" x14ac:dyDescent="0.25">
      <c r="A24153" t="s">
        <v>633</v>
      </c>
      <c r="B24153" t="s">
        <v>16667</v>
      </c>
      <c r="C24153" t="s">
        <v>89</v>
      </c>
      <c r="D24153" t="s">
        <v>16619</v>
      </c>
      <c r="E24153" t="s">
        <v>1105</v>
      </c>
      <c r="F24153" t="s">
        <v>89</v>
      </c>
      <c r="G24153" t="s">
        <v>89</v>
      </c>
      <c r="H24153" t="s">
        <v>93</v>
      </c>
    </row>
    <row r="24154" spans="1:8" x14ac:dyDescent="0.25">
      <c r="A24154" t="s">
        <v>633</v>
      </c>
      <c r="B24154" t="s">
        <v>16668</v>
      </c>
      <c r="C24154" t="s">
        <v>89</v>
      </c>
      <c r="D24154" t="s">
        <v>16613</v>
      </c>
      <c r="E24154" t="s">
        <v>1238</v>
      </c>
      <c r="F24154" t="s">
        <v>89</v>
      </c>
      <c r="G24154" t="s">
        <v>89</v>
      </c>
      <c r="H24154" t="s">
        <v>93</v>
      </c>
    </row>
    <row r="24155" spans="1:8" x14ac:dyDescent="0.25">
      <c r="A24155" t="s">
        <v>633</v>
      </c>
      <c r="B24155" t="s">
        <v>5130</v>
      </c>
      <c r="C24155" t="s">
        <v>89</v>
      </c>
      <c r="D24155" t="s">
        <v>16619</v>
      </c>
      <c r="E24155" t="s">
        <v>1166</v>
      </c>
      <c r="F24155" t="s">
        <v>89</v>
      </c>
      <c r="G24155" t="s">
        <v>89</v>
      </c>
      <c r="H24155" t="s">
        <v>93</v>
      </c>
    </row>
    <row r="24156" spans="1:8" x14ac:dyDescent="0.25">
      <c r="A24156" t="s">
        <v>633</v>
      </c>
      <c r="B24156" t="s">
        <v>12632</v>
      </c>
      <c r="C24156" t="s">
        <v>89</v>
      </c>
      <c r="D24156" t="s">
        <v>16619</v>
      </c>
      <c r="E24156" t="s">
        <v>1102</v>
      </c>
      <c r="F24156" t="s">
        <v>89</v>
      </c>
      <c r="G24156" t="s">
        <v>89</v>
      </c>
      <c r="H24156" t="s">
        <v>93</v>
      </c>
    </row>
    <row r="24157" spans="1:8" x14ac:dyDescent="0.25">
      <c r="A24157" t="s">
        <v>633</v>
      </c>
      <c r="B24157" t="s">
        <v>5443</v>
      </c>
      <c r="C24157" t="s">
        <v>89</v>
      </c>
      <c r="D24157" t="s">
        <v>16613</v>
      </c>
      <c r="E24157" t="s">
        <v>1105</v>
      </c>
      <c r="F24157" t="s">
        <v>89</v>
      </c>
      <c r="G24157" t="s">
        <v>89</v>
      </c>
      <c r="H24157" t="s">
        <v>93</v>
      </c>
    </row>
    <row r="24158" spans="1:8" x14ac:dyDescent="0.25">
      <c r="A24158" t="s">
        <v>633</v>
      </c>
      <c r="B24158" t="s">
        <v>16618</v>
      </c>
      <c r="C24158" t="s">
        <v>89</v>
      </c>
      <c r="D24158" t="s">
        <v>16619</v>
      </c>
      <c r="E24158" t="s">
        <v>1258</v>
      </c>
      <c r="F24158" t="s">
        <v>89</v>
      </c>
      <c r="G24158" t="s">
        <v>89</v>
      </c>
      <c r="H24158" t="s">
        <v>93</v>
      </c>
    </row>
    <row r="24159" spans="1:8" x14ac:dyDescent="0.25">
      <c r="A24159" t="s">
        <v>633</v>
      </c>
      <c r="B24159" t="s">
        <v>16669</v>
      </c>
      <c r="C24159" t="s">
        <v>89</v>
      </c>
      <c r="D24159" t="s">
        <v>16619</v>
      </c>
      <c r="E24159" t="s">
        <v>1258</v>
      </c>
      <c r="F24159" t="s">
        <v>89</v>
      </c>
      <c r="G24159" t="s">
        <v>89</v>
      </c>
      <c r="H24159" t="s">
        <v>93</v>
      </c>
    </row>
    <row r="24160" spans="1:8" x14ac:dyDescent="0.25">
      <c r="A24160" t="s">
        <v>633</v>
      </c>
      <c r="B24160" t="s">
        <v>16670</v>
      </c>
      <c r="C24160" t="s">
        <v>89</v>
      </c>
      <c r="D24160" t="s">
        <v>16619</v>
      </c>
      <c r="E24160" t="s">
        <v>1770</v>
      </c>
      <c r="F24160" t="s">
        <v>89</v>
      </c>
      <c r="G24160" t="s">
        <v>89</v>
      </c>
      <c r="H24160" t="s">
        <v>93</v>
      </c>
    </row>
    <row r="24161" spans="1:8" x14ac:dyDescent="0.25">
      <c r="A24161" t="s">
        <v>633</v>
      </c>
      <c r="B24161" t="s">
        <v>16671</v>
      </c>
      <c r="C24161" t="s">
        <v>89</v>
      </c>
      <c r="D24161" t="s">
        <v>2234</v>
      </c>
      <c r="E24161" t="s">
        <v>1093</v>
      </c>
      <c r="F24161" t="s">
        <v>89</v>
      </c>
      <c r="G24161" t="s">
        <v>89</v>
      </c>
      <c r="H24161" t="s">
        <v>93</v>
      </c>
    </row>
    <row r="24162" spans="1:8" x14ac:dyDescent="0.25">
      <c r="A24162" t="s">
        <v>633</v>
      </c>
      <c r="B24162" t="s">
        <v>12601</v>
      </c>
      <c r="C24162" t="s">
        <v>89</v>
      </c>
      <c r="D24162" t="s">
        <v>16672</v>
      </c>
      <c r="E24162" t="s">
        <v>1093</v>
      </c>
      <c r="F24162" t="s">
        <v>89</v>
      </c>
      <c r="G24162" t="s">
        <v>89</v>
      </c>
      <c r="H24162" t="s">
        <v>93</v>
      </c>
    </row>
    <row r="24163" spans="1:8" x14ac:dyDescent="0.25">
      <c r="A24163" t="s">
        <v>633</v>
      </c>
      <c r="B24163" t="s">
        <v>16612</v>
      </c>
      <c r="C24163" t="s">
        <v>89</v>
      </c>
      <c r="D24163" t="s">
        <v>16613</v>
      </c>
      <c r="E24163" t="s">
        <v>1238</v>
      </c>
      <c r="F24163" t="s">
        <v>89</v>
      </c>
      <c r="G24163" t="s">
        <v>89</v>
      </c>
      <c r="H24163" t="s">
        <v>93</v>
      </c>
    </row>
    <row r="24164" spans="1:8" x14ac:dyDescent="0.25">
      <c r="A24164" t="s">
        <v>633</v>
      </c>
      <c r="B24164" t="s">
        <v>3287</v>
      </c>
      <c r="C24164" t="s">
        <v>89</v>
      </c>
      <c r="D24164" t="s">
        <v>16613</v>
      </c>
      <c r="E24164" t="s">
        <v>1105</v>
      </c>
      <c r="F24164" t="s">
        <v>89</v>
      </c>
      <c r="G24164" t="s">
        <v>89</v>
      </c>
      <c r="H24164" t="s">
        <v>93</v>
      </c>
    </row>
    <row r="24165" spans="1:8" x14ac:dyDescent="0.25">
      <c r="A24165" t="s">
        <v>633</v>
      </c>
      <c r="B24165" t="s">
        <v>1197</v>
      </c>
      <c r="C24165" t="s">
        <v>89</v>
      </c>
      <c r="D24165" t="s">
        <v>89</v>
      </c>
      <c r="E24165" t="s">
        <v>1272</v>
      </c>
      <c r="F24165" t="s">
        <v>89</v>
      </c>
      <c r="G24165" t="s">
        <v>89</v>
      </c>
      <c r="H24165" t="s">
        <v>93</v>
      </c>
    </row>
    <row r="24166" spans="1:8" x14ac:dyDescent="0.25">
      <c r="A24166" t="s">
        <v>633</v>
      </c>
      <c r="B24166" t="s">
        <v>2534</v>
      </c>
      <c r="C24166" t="s">
        <v>89</v>
      </c>
      <c r="D24166" t="s">
        <v>89</v>
      </c>
      <c r="E24166" t="s">
        <v>1272</v>
      </c>
      <c r="F24166" t="s">
        <v>89</v>
      </c>
      <c r="G24166" t="s">
        <v>89</v>
      </c>
      <c r="H24166" t="s">
        <v>93</v>
      </c>
    </row>
    <row r="24167" spans="1:8" x14ac:dyDescent="0.25">
      <c r="A24167" t="s">
        <v>633</v>
      </c>
      <c r="B24167" t="s">
        <v>5995</v>
      </c>
      <c r="C24167" t="s">
        <v>89</v>
      </c>
      <c r="D24167" t="s">
        <v>4141</v>
      </c>
      <c r="E24167" t="s">
        <v>1093</v>
      </c>
      <c r="F24167" t="s">
        <v>89</v>
      </c>
      <c r="G24167" t="s">
        <v>89</v>
      </c>
      <c r="H24167" t="s">
        <v>93</v>
      </c>
    </row>
    <row r="24168" spans="1:8" x14ac:dyDescent="0.25">
      <c r="A24168" t="s">
        <v>633</v>
      </c>
      <c r="B24168" t="s">
        <v>16673</v>
      </c>
      <c r="C24168" t="s">
        <v>89</v>
      </c>
      <c r="D24168" t="s">
        <v>16674</v>
      </c>
      <c r="E24168" t="s">
        <v>1093</v>
      </c>
      <c r="F24168" t="s">
        <v>89</v>
      </c>
      <c r="G24168" t="s">
        <v>89</v>
      </c>
      <c r="H24168" t="s">
        <v>93</v>
      </c>
    </row>
    <row r="24169" spans="1:8" x14ac:dyDescent="0.25">
      <c r="A24169" t="s">
        <v>633</v>
      </c>
      <c r="B24169" t="s">
        <v>2135</v>
      </c>
      <c r="C24169" t="s">
        <v>89</v>
      </c>
      <c r="D24169" t="s">
        <v>89</v>
      </c>
      <c r="E24169" t="s">
        <v>1272</v>
      </c>
      <c r="F24169" t="s">
        <v>89</v>
      </c>
      <c r="G24169" t="s">
        <v>89</v>
      </c>
      <c r="H24169" t="s">
        <v>93</v>
      </c>
    </row>
    <row r="24170" spans="1:8" x14ac:dyDescent="0.25">
      <c r="A24170" t="s">
        <v>633</v>
      </c>
      <c r="B24170" t="s">
        <v>1122</v>
      </c>
      <c r="C24170" t="s">
        <v>89</v>
      </c>
      <c r="D24170" t="s">
        <v>89</v>
      </c>
      <c r="E24170" t="s">
        <v>1196</v>
      </c>
      <c r="F24170" t="s">
        <v>89</v>
      </c>
      <c r="G24170" t="s">
        <v>89</v>
      </c>
      <c r="H24170" t="s">
        <v>93</v>
      </c>
    </row>
    <row r="24171" spans="1:8" x14ac:dyDescent="0.25">
      <c r="A24171" t="s">
        <v>633</v>
      </c>
      <c r="B24171" t="s">
        <v>1332</v>
      </c>
      <c r="C24171" t="s">
        <v>89</v>
      </c>
      <c r="D24171" t="s">
        <v>89</v>
      </c>
      <c r="E24171" t="s">
        <v>1196</v>
      </c>
      <c r="F24171" t="s">
        <v>89</v>
      </c>
      <c r="G24171" t="s">
        <v>89</v>
      </c>
      <c r="H24171" t="s">
        <v>93</v>
      </c>
    </row>
    <row r="24172" spans="1:8" x14ac:dyDescent="0.25">
      <c r="A24172" t="s">
        <v>633</v>
      </c>
      <c r="B24172" t="s">
        <v>1124</v>
      </c>
      <c r="C24172" t="s">
        <v>89</v>
      </c>
      <c r="D24172" t="s">
        <v>89</v>
      </c>
      <c r="E24172" t="s">
        <v>1196</v>
      </c>
      <c r="F24172" t="s">
        <v>89</v>
      </c>
      <c r="G24172" t="s">
        <v>89</v>
      </c>
      <c r="H24172" t="s">
        <v>93</v>
      </c>
    </row>
    <row r="24173" spans="1:8" x14ac:dyDescent="0.25">
      <c r="A24173" t="s">
        <v>633</v>
      </c>
      <c r="B24173" t="s">
        <v>1125</v>
      </c>
      <c r="C24173" t="s">
        <v>89</v>
      </c>
      <c r="D24173" t="s">
        <v>89</v>
      </c>
      <c r="E24173" t="s">
        <v>1196</v>
      </c>
      <c r="F24173" t="s">
        <v>89</v>
      </c>
      <c r="G24173" t="s">
        <v>89</v>
      </c>
      <c r="H24173" t="s">
        <v>93</v>
      </c>
    </row>
    <row r="24174" spans="1:8" x14ac:dyDescent="0.25">
      <c r="A24174" t="s">
        <v>633</v>
      </c>
      <c r="B24174" t="s">
        <v>1266</v>
      </c>
      <c r="C24174" t="s">
        <v>89</v>
      </c>
      <c r="D24174" t="s">
        <v>89</v>
      </c>
      <c r="E24174" t="s">
        <v>1129</v>
      </c>
      <c r="F24174" t="s">
        <v>89</v>
      </c>
      <c r="G24174" t="s">
        <v>89</v>
      </c>
      <c r="H24174" t="s">
        <v>93</v>
      </c>
    </row>
    <row r="24175" spans="1:8" x14ac:dyDescent="0.25">
      <c r="A24175" t="s">
        <v>633</v>
      </c>
      <c r="B24175" t="s">
        <v>1200</v>
      </c>
      <c r="C24175" t="s">
        <v>89</v>
      </c>
      <c r="D24175" t="s">
        <v>89</v>
      </c>
      <c r="E24175" t="s">
        <v>1129</v>
      </c>
      <c r="F24175" t="s">
        <v>89</v>
      </c>
      <c r="G24175" t="s">
        <v>89</v>
      </c>
      <c r="H24175" t="s">
        <v>93</v>
      </c>
    </row>
    <row r="24176" spans="1:8" x14ac:dyDescent="0.25">
      <c r="A24176" t="s">
        <v>633</v>
      </c>
      <c r="B24176" t="s">
        <v>1438</v>
      </c>
      <c r="C24176" t="s">
        <v>89</v>
      </c>
      <c r="D24176" t="s">
        <v>89</v>
      </c>
      <c r="E24176" t="s">
        <v>1129</v>
      </c>
      <c r="F24176" t="s">
        <v>89</v>
      </c>
      <c r="G24176" t="s">
        <v>89</v>
      </c>
      <c r="H24176" t="s">
        <v>93</v>
      </c>
    </row>
    <row r="24177" spans="1:8" x14ac:dyDescent="0.25">
      <c r="A24177" t="s">
        <v>633</v>
      </c>
      <c r="B24177" t="s">
        <v>1130</v>
      </c>
      <c r="C24177" t="s">
        <v>89</v>
      </c>
      <c r="D24177" t="s">
        <v>89</v>
      </c>
      <c r="E24177" t="s">
        <v>1202</v>
      </c>
      <c r="F24177" t="s">
        <v>89</v>
      </c>
      <c r="G24177" t="s">
        <v>89</v>
      </c>
      <c r="H24177" t="s">
        <v>93</v>
      </c>
    </row>
    <row r="24178" spans="1:8" x14ac:dyDescent="0.25">
      <c r="A24178" t="s">
        <v>633</v>
      </c>
      <c r="B24178" t="s">
        <v>1132</v>
      </c>
      <c r="C24178" t="s">
        <v>89</v>
      </c>
      <c r="D24178" t="s">
        <v>89</v>
      </c>
      <c r="E24178" t="s">
        <v>1133</v>
      </c>
      <c r="F24178" t="s">
        <v>89</v>
      </c>
      <c r="G24178" t="s">
        <v>89</v>
      </c>
      <c r="H24178" t="s">
        <v>93</v>
      </c>
    </row>
    <row r="24179" spans="1:8" x14ac:dyDescent="0.25">
      <c r="A24179" t="s">
        <v>633</v>
      </c>
      <c r="B24179" t="s">
        <v>1268</v>
      </c>
      <c r="C24179" t="s">
        <v>89</v>
      </c>
      <c r="D24179" t="s">
        <v>89</v>
      </c>
      <c r="E24179" t="s">
        <v>1135</v>
      </c>
      <c r="F24179" t="s">
        <v>89</v>
      </c>
      <c r="G24179" t="s">
        <v>89</v>
      </c>
      <c r="H24179" t="s">
        <v>93</v>
      </c>
    </row>
    <row r="24180" spans="1:8" x14ac:dyDescent="0.25">
      <c r="A24180" t="s">
        <v>633</v>
      </c>
      <c r="B24180" t="s">
        <v>1269</v>
      </c>
      <c r="C24180" t="s">
        <v>89</v>
      </c>
      <c r="D24180" t="s">
        <v>89</v>
      </c>
      <c r="E24180" t="s">
        <v>1135</v>
      </c>
      <c r="F24180" t="s">
        <v>89</v>
      </c>
      <c r="G24180" t="s">
        <v>89</v>
      </c>
      <c r="H24180" t="s">
        <v>93</v>
      </c>
    </row>
    <row r="24181" spans="1:8" x14ac:dyDescent="0.25">
      <c r="A24181" t="s">
        <v>633</v>
      </c>
      <c r="B24181" t="s">
        <v>1270</v>
      </c>
      <c r="C24181" t="s">
        <v>89</v>
      </c>
      <c r="D24181" t="s">
        <v>89</v>
      </c>
      <c r="E24181" t="s">
        <v>1135</v>
      </c>
      <c r="F24181" t="s">
        <v>89</v>
      </c>
      <c r="G24181" t="s">
        <v>89</v>
      </c>
      <c r="H24181" t="s">
        <v>93</v>
      </c>
    </row>
    <row r="24182" spans="1:8" x14ac:dyDescent="0.25">
      <c r="A24182" t="s">
        <v>633</v>
      </c>
      <c r="B24182" t="s">
        <v>1530</v>
      </c>
      <c r="C24182" t="s">
        <v>89</v>
      </c>
      <c r="D24182" t="s">
        <v>89</v>
      </c>
      <c r="E24182" t="s">
        <v>1135</v>
      </c>
      <c r="F24182" t="s">
        <v>89</v>
      </c>
      <c r="G24182" t="s">
        <v>89</v>
      </c>
      <c r="H24182" t="s">
        <v>93</v>
      </c>
    </row>
    <row r="24183" spans="1:8" x14ac:dyDescent="0.25">
      <c r="A24183" t="s">
        <v>633</v>
      </c>
      <c r="B24183" t="s">
        <v>3262</v>
      </c>
      <c r="C24183" t="s">
        <v>89</v>
      </c>
      <c r="D24183" t="s">
        <v>89</v>
      </c>
      <c r="E24183" t="s">
        <v>1129</v>
      </c>
      <c r="F24183" t="s">
        <v>89</v>
      </c>
      <c r="G24183" t="s">
        <v>89</v>
      </c>
      <c r="H24183" t="s">
        <v>93</v>
      </c>
    </row>
    <row r="24184" spans="1:8" x14ac:dyDescent="0.25">
      <c r="A24184" t="s">
        <v>633</v>
      </c>
      <c r="B24184" t="s">
        <v>1271</v>
      </c>
      <c r="C24184" t="s">
        <v>89</v>
      </c>
      <c r="D24184" t="s">
        <v>89</v>
      </c>
      <c r="E24184" t="s">
        <v>1100</v>
      </c>
      <c r="F24184" t="s">
        <v>89</v>
      </c>
      <c r="G24184" t="s">
        <v>89</v>
      </c>
      <c r="H24184" t="s">
        <v>93</v>
      </c>
    </row>
    <row r="24185" spans="1:8" x14ac:dyDescent="0.25">
      <c r="A24185" t="s">
        <v>633</v>
      </c>
      <c r="B24185" t="s">
        <v>16675</v>
      </c>
      <c r="C24185" t="s">
        <v>89</v>
      </c>
      <c r="D24185" t="s">
        <v>89</v>
      </c>
      <c r="E24185" t="s">
        <v>1129</v>
      </c>
      <c r="F24185" t="s">
        <v>89</v>
      </c>
      <c r="G24185" t="s">
        <v>89</v>
      </c>
      <c r="H24185" t="s">
        <v>93</v>
      </c>
    </row>
    <row r="24186" spans="1:8" x14ac:dyDescent="0.25">
      <c r="A24186" t="s">
        <v>633</v>
      </c>
      <c r="B24186" t="s">
        <v>1138</v>
      </c>
      <c r="C24186" t="s">
        <v>89</v>
      </c>
      <c r="D24186" t="s">
        <v>89</v>
      </c>
      <c r="E24186" t="s">
        <v>1139</v>
      </c>
      <c r="F24186" t="s">
        <v>89</v>
      </c>
      <c r="G24186" t="s">
        <v>89</v>
      </c>
      <c r="H24186" t="s">
        <v>93</v>
      </c>
    </row>
    <row r="24187" spans="1:8" x14ac:dyDescent="0.25">
      <c r="A24187" t="s">
        <v>634</v>
      </c>
      <c r="B24187" t="s">
        <v>16676</v>
      </c>
      <c r="C24187" t="s">
        <v>89</v>
      </c>
      <c r="D24187" t="s">
        <v>3577</v>
      </c>
      <c r="E24187" t="s">
        <v>1278</v>
      </c>
      <c r="F24187" t="s">
        <v>89</v>
      </c>
      <c r="G24187" t="s">
        <v>89</v>
      </c>
      <c r="H24187" t="s">
        <v>93</v>
      </c>
    </row>
    <row r="24188" spans="1:8" x14ac:dyDescent="0.25">
      <c r="A24188" t="s">
        <v>634</v>
      </c>
      <c r="B24188" t="s">
        <v>1178</v>
      </c>
      <c r="C24188" t="s">
        <v>89</v>
      </c>
      <c r="D24188" t="s">
        <v>16677</v>
      </c>
      <c r="E24188" t="s">
        <v>1194</v>
      </c>
      <c r="F24188" t="s">
        <v>89</v>
      </c>
      <c r="G24188" t="s">
        <v>89</v>
      </c>
      <c r="H24188" t="s">
        <v>93</v>
      </c>
    </row>
    <row r="24189" spans="1:8" x14ac:dyDescent="0.25">
      <c r="A24189" t="s">
        <v>634</v>
      </c>
      <c r="B24189" t="s">
        <v>1204</v>
      </c>
      <c r="C24189" t="s">
        <v>89</v>
      </c>
      <c r="D24189" t="s">
        <v>3577</v>
      </c>
      <c r="E24189" t="s">
        <v>1272</v>
      </c>
      <c r="F24189" t="s">
        <v>89</v>
      </c>
      <c r="G24189" t="s">
        <v>89</v>
      </c>
      <c r="H24189" t="s">
        <v>93</v>
      </c>
    </row>
    <row r="24190" spans="1:8" x14ac:dyDescent="0.25">
      <c r="A24190" t="s">
        <v>634</v>
      </c>
      <c r="B24190" t="s">
        <v>1314</v>
      </c>
      <c r="C24190" t="s">
        <v>89</v>
      </c>
      <c r="D24190" t="s">
        <v>16678</v>
      </c>
      <c r="E24190" t="s">
        <v>1093</v>
      </c>
      <c r="F24190" t="s">
        <v>89</v>
      </c>
      <c r="G24190" t="s">
        <v>89</v>
      </c>
      <c r="H24190" t="s">
        <v>93</v>
      </c>
    </row>
    <row r="24191" spans="1:8" x14ac:dyDescent="0.25">
      <c r="A24191" t="s">
        <v>634</v>
      </c>
      <c r="B24191" t="s">
        <v>1149</v>
      </c>
      <c r="C24191" t="s">
        <v>89</v>
      </c>
      <c r="D24191" t="s">
        <v>16677</v>
      </c>
      <c r="E24191" t="s">
        <v>1105</v>
      </c>
      <c r="F24191" t="s">
        <v>89</v>
      </c>
      <c r="G24191" t="s">
        <v>89</v>
      </c>
      <c r="H24191" t="s">
        <v>93</v>
      </c>
    </row>
    <row r="24192" spans="1:8" x14ac:dyDescent="0.25">
      <c r="A24192" t="s">
        <v>634</v>
      </c>
      <c r="B24192" t="s">
        <v>16679</v>
      </c>
      <c r="C24192" t="s">
        <v>89</v>
      </c>
      <c r="D24192" t="s">
        <v>16680</v>
      </c>
      <c r="E24192" t="s">
        <v>5454</v>
      </c>
      <c r="F24192" t="s">
        <v>89</v>
      </c>
      <c r="G24192" t="s">
        <v>89</v>
      </c>
      <c r="H24192" t="s">
        <v>93</v>
      </c>
    </row>
    <row r="24193" spans="1:8" x14ac:dyDescent="0.25">
      <c r="A24193" t="s">
        <v>634</v>
      </c>
      <c r="B24193" t="s">
        <v>1314</v>
      </c>
      <c r="C24193" t="s">
        <v>89</v>
      </c>
      <c r="D24193" t="s">
        <v>16678</v>
      </c>
      <c r="E24193" t="s">
        <v>1093</v>
      </c>
      <c r="F24193" t="s">
        <v>89</v>
      </c>
      <c r="G24193" t="s">
        <v>89</v>
      </c>
      <c r="H24193" t="s">
        <v>93</v>
      </c>
    </row>
    <row r="24194" spans="1:8" x14ac:dyDescent="0.25">
      <c r="A24194" t="s">
        <v>634</v>
      </c>
      <c r="B24194" t="s">
        <v>8386</v>
      </c>
      <c r="C24194" t="s">
        <v>89</v>
      </c>
      <c r="D24194" t="s">
        <v>16678</v>
      </c>
      <c r="E24194" t="s">
        <v>1265</v>
      </c>
      <c r="F24194" t="s">
        <v>89</v>
      </c>
      <c r="G24194" t="s">
        <v>89</v>
      </c>
      <c r="H24194" t="s">
        <v>93</v>
      </c>
    </row>
    <row r="24195" spans="1:8" x14ac:dyDescent="0.25">
      <c r="A24195" t="s">
        <v>634</v>
      </c>
      <c r="B24195" t="s">
        <v>1403</v>
      </c>
      <c r="C24195" t="s">
        <v>89</v>
      </c>
      <c r="D24195" t="s">
        <v>16678</v>
      </c>
      <c r="E24195" t="s">
        <v>1265</v>
      </c>
      <c r="F24195" t="s">
        <v>89</v>
      </c>
      <c r="G24195" t="s">
        <v>89</v>
      </c>
      <c r="H24195" t="s">
        <v>93</v>
      </c>
    </row>
    <row r="24196" spans="1:8" x14ac:dyDescent="0.25">
      <c r="A24196" t="s">
        <v>634</v>
      </c>
      <c r="B24196" t="s">
        <v>16681</v>
      </c>
      <c r="C24196" t="s">
        <v>89</v>
      </c>
      <c r="D24196" t="s">
        <v>16678</v>
      </c>
      <c r="E24196" t="s">
        <v>1265</v>
      </c>
      <c r="F24196" t="s">
        <v>89</v>
      </c>
      <c r="G24196" t="s">
        <v>89</v>
      </c>
      <c r="H24196" t="s">
        <v>93</v>
      </c>
    </row>
    <row r="24197" spans="1:8" x14ac:dyDescent="0.25">
      <c r="A24197" t="s">
        <v>634</v>
      </c>
      <c r="B24197" t="s">
        <v>1256</v>
      </c>
      <c r="C24197" t="s">
        <v>89</v>
      </c>
      <c r="D24197" t="s">
        <v>16682</v>
      </c>
      <c r="E24197" t="s">
        <v>1093</v>
      </c>
      <c r="F24197" t="s">
        <v>89</v>
      </c>
      <c r="G24197" t="s">
        <v>89</v>
      </c>
      <c r="H24197" t="s">
        <v>93</v>
      </c>
    </row>
    <row r="24198" spans="1:8" x14ac:dyDescent="0.25">
      <c r="A24198" t="s">
        <v>634</v>
      </c>
      <c r="B24198" t="s">
        <v>5484</v>
      </c>
      <c r="C24198" t="s">
        <v>89</v>
      </c>
      <c r="D24198" t="s">
        <v>89</v>
      </c>
      <c r="E24198" t="s">
        <v>1105</v>
      </c>
      <c r="F24198" t="s">
        <v>89</v>
      </c>
      <c r="G24198" t="s">
        <v>89</v>
      </c>
      <c r="H24198" t="s">
        <v>93</v>
      </c>
    </row>
    <row r="24199" spans="1:8" x14ac:dyDescent="0.25">
      <c r="A24199" t="s">
        <v>634</v>
      </c>
      <c r="B24199" t="s">
        <v>5485</v>
      </c>
      <c r="C24199" t="s">
        <v>89</v>
      </c>
      <c r="D24199" t="s">
        <v>89</v>
      </c>
      <c r="E24199" t="s">
        <v>1205</v>
      </c>
      <c r="F24199" t="s">
        <v>89</v>
      </c>
      <c r="G24199" t="s">
        <v>89</v>
      </c>
      <c r="H24199" t="s">
        <v>93</v>
      </c>
    </row>
    <row r="24200" spans="1:8" x14ac:dyDescent="0.25">
      <c r="A24200" t="s">
        <v>634</v>
      </c>
      <c r="B24200" t="s">
        <v>1171</v>
      </c>
      <c r="C24200" t="s">
        <v>89</v>
      </c>
      <c r="D24200" t="s">
        <v>89</v>
      </c>
      <c r="E24200" t="s">
        <v>1097</v>
      </c>
      <c r="F24200" t="s">
        <v>89</v>
      </c>
      <c r="G24200" t="s">
        <v>89</v>
      </c>
      <c r="H24200" t="s">
        <v>93</v>
      </c>
    </row>
    <row r="24201" spans="1:8" x14ac:dyDescent="0.25">
      <c r="A24201" t="s">
        <v>634</v>
      </c>
      <c r="B24201" t="s">
        <v>1178</v>
      </c>
      <c r="C24201" t="s">
        <v>89</v>
      </c>
      <c r="D24201" t="s">
        <v>16677</v>
      </c>
      <c r="E24201" t="s">
        <v>1194</v>
      </c>
      <c r="F24201" t="s">
        <v>89</v>
      </c>
      <c r="G24201" t="s">
        <v>89</v>
      </c>
      <c r="H24201" t="s">
        <v>93</v>
      </c>
    </row>
    <row r="24202" spans="1:8" x14ac:dyDescent="0.25">
      <c r="A24202" t="s">
        <v>634</v>
      </c>
      <c r="B24202" t="s">
        <v>1181</v>
      </c>
      <c r="C24202" t="s">
        <v>89</v>
      </c>
      <c r="D24202" t="s">
        <v>16677</v>
      </c>
      <c r="E24202" t="s">
        <v>1194</v>
      </c>
      <c r="F24202" t="s">
        <v>89</v>
      </c>
      <c r="G24202" t="s">
        <v>89</v>
      </c>
      <c r="H24202" t="s">
        <v>93</v>
      </c>
    </row>
    <row r="24203" spans="1:8" x14ac:dyDescent="0.25">
      <c r="A24203" t="s">
        <v>634</v>
      </c>
      <c r="B24203" t="s">
        <v>1149</v>
      </c>
      <c r="C24203" t="s">
        <v>89</v>
      </c>
      <c r="D24203" t="s">
        <v>16677</v>
      </c>
      <c r="E24203" t="s">
        <v>1105</v>
      </c>
      <c r="F24203" t="s">
        <v>89</v>
      </c>
      <c r="G24203" t="s">
        <v>89</v>
      </c>
      <c r="H24203" t="s">
        <v>93</v>
      </c>
    </row>
    <row r="24204" spans="1:8" x14ac:dyDescent="0.25">
      <c r="A24204" t="s">
        <v>634</v>
      </c>
      <c r="B24204" t="s">
        <v>1405</v>
      </c>
      <c r="C24204" t="s">
        <v>89</v>
      </c>
      <c r="D24204" t="s">
        <v>16677</v>
      </c>
      <c r="E24204" t="s">
        <v>1194</v>
      </c>
      <c r="F24204" t="s">
        <v>89</v>
      </c>
      <c r="G24204" t="s">
        <v>89</v>
      </c>
      <c r="H24204" t="s">
        <v>93</v>
      </c>
    </row>
    <row r="24205" spans="1:8" x14ac:dyDescent="0.25">
      <c r="A24205" t="s">
        <v>634</v>
      </c>
      <c r="B24205" t="s">
        <v>1192</v>
      </c>
      <c r="C24205" t="s">
        <v>89</v>
      </c>
      <c r="D24205" t="s">
        <v>16677</v>
      </c>
      <c r="E24205" t="s">
        <v>1105</v>
      </c>
      <c r="F24205" t="s">
        <v>89</v>
      </c>
      <c r="G24205" t="s">
        <v>89</v>
      </c>
      <c r="H24205" t="s">
        <v>93</v>
      </c>
    </row>
    <row r="24206" spans="1:8" x14ac:dyDescent="0.25">
      <c r="A24206" t="s">
        <v>634</v>
      </c>
      <c r="B24206" t="s">
        <v>16676</v>
      </c>
      <c r="C24206" t="s">
        <v>89</v>
      </c>
      <c r="D24206" t="s">
        <v>3577</v>
      </c>
      <c r="E24206" t="s">
        <v>1278</v>
      </c>
      <c r="F24206" t="s">
        <v>89</v>
      </c>
      <c r="G24206" t="s">
        <v>89</v>
      </c>
      <c r="H24206" t="s">
        <v>93</v>
      </c>
    </row>
    <row r="24207" spans="1:8" x14ac:dyDescent="0.25">
      <c r="A24207" t="s">
        <v>634</v>
      </c>
      <c r="B24207" t="s">
        <v>1204</v>
      </c>
      <c r="C24207" t="s">
        <v>89</v>
      </c>
      <c r="D24207" t="s">
        <v>3577</v>
      </c>
      <c r="E24207" t="s">
        <v>1272</v>
      </c>
      <c r="F24207" t="s">
        <v>89</v>
      </c>
      <c r="G24207" t="s">
        <v>89</v>
      </c>
      <c r="H24207" t="s">
        <v>93</v>
      </c>
    </row>
    <row r="24208" spans="1:8" x14ac:dyDescent="0.25">
      <c r="A24208" t="s">
        <v>634</v>
      </c>
      <c r="B24208" t="s">
        <v>1243</v>
      </c>
      <c r="C24208" t="s">
        <v>89</v>
      </c>
      <c r="D24208" t="s">
        <v>3577</v>
      </c>
      <c r="E24208" t="s">
        <v>1205</v>
      </c>
      <c r="F24208" t="s">
        <v>89</v>
      </c>
      <c r="G24208" t="s">
        <v>89</v>
      </c>
      <c r="H24208" t="s">
        <v>93</v>
      </c>
    </row>
    <row r="24209" spans="1:8" x14ac:dyDescent="0.25">
      <c r="A24209" t="s">
        <v>634</v>
      </c>
      <c r="B24209" t="s">
        <v>1143</v>
      </c>
      <c r="C24209" t="s">
        <v>89</v>
      </c>
      <c r="D24209" t="s">
        <v>3577</v>
      </c>
      <c r="E24209" t="s">
        <v>1205</v>
      </c>
      <c r="F24209" t="s">
        <v>89</v>
      </c>
      <c r="G24209" t="s">
        <v>89</v>
      </c>
      <c r="H24209" t="s">
        <v>93</v>
      </c>
    </row>
    <row r="24210" spans="1:8" x14ac:dyDescent="0.25">
      <c r="A24210" t="s">
        <v>634</v>
      </c>
      <c r="B24210" t="s">
        <v>16336</v>
      </c>
      <c r="C24210" t="s">
        <v>89</v>
      </c>
      <c r="D24210" t="s">
        <v>3577</v>
      </c>
      <c r="E24210" t="s">
        <v>1097</v>
      </c>
      <c r="F24210" t="s">
        <v>89</v>
      </c>
      <c r="G24210" t="s">
        <v>89</v>
      </c>
      <c r="H24210" t="s">
        <v>93</v>
      </c>
    </row>
    <row r="24211" spans="1:8" x14ac:dyDescent="0.25">
      <c r="A24211" t="s">
        <v>634</v>
      </c>
      <c r="B24211" t="s">
        <v>1151</v>
      </c>
      <c r="C24211" t="s">
        <v>89</v>
      </c>
      <c r="D24211" t="s">
        <v>89</v>
      </c>
      <c r="E24211" t="s">
        <v>1093</v>
      </c>
      <c r="F24211" t="s">
        <v>89</v>
      </c>
      <c r="G24211" t="s">
        <v>89</v>
      </c>
      <c r="H24211" t="s">
        <v>93</v>
      </c>
    </row>
    <row r="24212" spans="1:8" x14ac:dyDescent="0.25">
      <c r="A24212" t="s">
        <v>634</v>
      </c>
      <c r="B24212" t="s">
        <v>11135</v>
      </c>
      <c r="C24212" t="s">
        <v>89</v>
      </c>
      <c r="D24212" t="s">
        <v>89</v>
      </c>
      <c r="E24212" t="s">
        <v>1094</v>
      </c>
      <c r="F24212" t="s">
        <v>89</v>
      </c>
      <c r="G24212" t="s">
        <v>89</v>
      </c>
      <c r="H24212" t="s">
        <v>93</v>
      </c>
    </row>
    <row r="24213" spans="1:8" x14ac:dyDescent="0.25">
      <c r="A24213" t="s">
        <v>634</v>
      </c>
      <c r="B24213" t="s">
        <v>1329</v>
      </c>
      <c r="C24213" t="s">
        <v>89</v>
      </c>
      <c r="D24213" t="s">
        <v>89</v>
      </c>
      <c r="E24213" t="s">
        <v>1100</v>
      </c>
      <c r="F24213" t="s">
        <v>89</v>
      </c>
      <c r="G24213" t="s">
        <v>89</v>
      </c>
      <c r="H24213" t="s">
        <v>93</v>
      </c>
    </row>
    <row r="24214" spans="1:8" x14ac:dyDescent="0.25">
      <c r="A24214" t="s">
        <v>634</v>
      </c>
      <c r="B24214" t="s">
        <v>2808</v>
      </c>
      <c r="C24214" t="s">
        <v>89</v>
      </c>
      <c r="D24214" t="s">
        <v>89</v>
      </c>
      <c r="E24214" t="s">
        <v>1100</v>
      </c>
      <c r="F24214" t="s">
        <v>89</v>
      </c>
      <c r="G24214" t="s">
        <v>89</v>
      </c>
      <c r="H24214" t="s">
        <v>93</v>
      </c>
    </row>
    <row r="24215" spans="1:8" x14ac:dyDescent="0.25">
      <c r="A24215" t="s">
        <v>634</v>
      </c>
      <c r="B24215" t="s">
        <v>15667</v>
      </c>
      <c r="C24215" t="s">
        <v>89</v>
      </c>
      <c r="D24215" t="s">
        <v>89</v>
      </c>
      <c r="E24215" t="s">
        <v>1100</v>
      </c>
      <c r="F24215" t="s">
        <v>89</v>
      </c>
      <c r="G24215" t="s">
        <v>89</v>
      </c>
      <c r="H24215" t="s">
        <v>93</v>
      </c>
    </row>
    <row r="24216" spans="1:8" x14ac:dyDescent="0.25">
      <c r="A24216" t="s">
        <v>634</v>
      </c>
      <c r="B24216" t="s">
        <v>3746</v>
      </c>
      <c r="C24216" t="s">
        <v>89</v>
      </c>
      <c r="D24216" t="s">
        <v>89</v>
      </c>
      <c r="E24216" t="s">
        <v>1100</v>
      </c>
      <c r="F24216" t="s">
        <v>89</v>
      </c>
      <c r="G24216" t="s">
        <v>89</v>
      </c>
      <c r="H24216" t="s">
        <v>93</v>
      </c>
    </row>
    <row r="24217" spans="1:8" x14ac:dyDescent="0.25">
      <c r="A24217" t="s">
        <v>634</v>
      </c>
      <c r="B24217" t="s">
        <v>6029</v>
      </c>
      <c r="C24217" t="s">
        <v>89</v>
      </c>
      <c r="D24217" t="s">
        <v>89</v>
      </c>
      <c r="E24217" t="s">
        <v>1335</v>
      </c>
      <c r="F24217" t="s">
        <v>89</v>
      </c>
      <c r="G24217" t="s">
        <v>89</v>
      </c>
      <c r="H24217" t="s">
        <v>93</v>
      </c>
    </row>
    <row r="24218" spans="1:8" x14ac:dyDescent="0.25">
      <c r="A24218" t="s">
        <v>634</v>
      </c>
      <c r="B24218" t="s">
        <v>6031</v>
      </c>
      <c r="C24218" t="s">
        <v>89</v>
      </c>
      <c r="D24218" t="s">
        <v>89</v>
      </c>
      <c r="E24218" t="s">
        <v>1113</v>
      </c>
      <c r="F24218" t="s">
        <v>89</v>
      </c>
      <c r="G24218" t="s">
        <v>89</v>
      </c>
      <c r="H24218" t="s">
        <v>93</v>
      </c>
    </row>
    <row r="24219" spans="1:8" x14ac:dyDescent="0.25">
      <c r="A24219" t="s">
        <v>634</v>
      </c>
      <c r="B24219" t="s">
        <v>1116</v>
      </c>
      <c r="C24219" t="s">
        <v>89</v>
      </c>
      <c r="D24219" t="s">
        <v>89</v>
      </c>
      <c r="E24219" t="s">
        <v>1335</v>
      </c>
      <c r="F24219" t="s">
        <v>89</v>
      </c>
      <c r="G24219" t="s">
        <v>89</v>
      </c>
      <c r="H24219" t="s">
        <v>93</v>
      </c>
    </row>
    <row r="24220" spans="1:8" x14ac:dyDescent="0.25">
      <c r="A24220" t="s">
        <v>634</v>
      </c>
      <c r="B24220" t="s">
        <v>1118</v>
      </c>
      <c r="C24220" t="s">
        <v>89</v>
      </c>
      <c r="D24220" t="s">
        <v>89</v>
      </c>
      <c r="E24220" t="s">
        <v>1135</v>
      </c>
      <c r="F24220" t="s">
        <v>89</v>
      </c>
      <c r="G24220" t="s">
        <v>89</v>
      </c>
      <c r="H24220" t="s">
        <v>93</v>
      </c>
    </row>
    <row r="24221" spans="1:8" x14ac:dyDescent="0.25">
      <c r="A24221" t="s">
        <v>634</v>
      </c>
      <c r="B24221" t="s">
        <v>2253</v>
      </c>
      <c r="C24221" t="s">
        <v>89</v>
      </c>
      <c r="D24221" t="s">
        <v>89</v>
      </c>
      <c r="E24221" t="s">
        <v>1100</v>
      </c>
      <c r="F24221" t="s">
        <v>89</v>
      </c>
      <c r="G24221" t="s">
        <v>89</v>
      </c>
      <c r="H24221" t="s">
        <v>93</v>
      </c>
    </row>
    <row r="24222" spans="1:8" x14ac:dyDescent="0.25">
      <c r="A24222" t="s">
        <v>634</v>
      </c>
      <c r="B24222" t="s">
        <v>1122</v>
      </c>
      <c r="C24222" t="s">
        <v>89</v>
      </c>
      <c r="D24222" t="s">
        <v>89</v>
      </c>
      <c r="E24222" t="s">
        <v>1196</v>
      </c>
      <c r="F24222" t="s">
        <v>89</v>
      </c>
      <c r="G24222" t="s">
        <v>89</v>
      </c>
      <c r="H24222" t="s">
        <v>93</v>
      </c>
    </row>
    <row r="24223" spans="1:8" x14ac:dyDescent="0.25">
      <c r="A24223" t="s">
        <v>634</v>
      </c>
      <c r="B24223" t="s">
        <v>1332</v>
      </c>
      <c r="C24223" t="s">
        <v>89</v>
      </c>
      <c r="D24223" t="s">
        <v>89</v>
      </c>
      <c r="E24223" t="s">
        <v>1196</v>
      </c>
      <c r="F24223" t="s">
        <v>89</v>
      </c>
      <c r="G24223" t="s">
        <v>89</v>
      </c>
      <c r="H24223" t="s">
        <v>93</v>
      </c>
    </row>
    <row r="24224" spans="1:8" x14ac:dyDescent="0.25">
      <c r="A24224" t="s">
        <v>634</v>
      </c>
      <c r="B24224" t="s">
        <v>1124</v>
      </c>
      <c r="C24224" t="s">
        <v>89</v>
      </c>
      <c r="D24224" t="s">
        <v>89</v>
      </c>
      <c r="E24224" t="s">
        <v>1196</v>
      </c>
      <c r="F24224" t="s">
        <v>89</v>
      </c>
      <c r="G24224" t="s">
        <v>89</v>
      </c>
      <c r="H24224" t="s">
        <v>93</v>
      </c>
    </row>
    <row r="24225" spans="1:8" x14ac:dyDescent="0.25">
      <c r="A24225" t="s">
        <v>634</v>
      </c>
      <c r="B24225" t="s">
        <v>1125</v>
      </c>
      <c r="C24225" t="s">
        <v>89</v>
      </c>
      <c r="D24225" t="s">
        <v>89</v>
      </c>
      <c r="E24225" t="s">
        <v>1218</v>
      </c>
      <c r="F24225" t="s">
        <v>89</v>
      </c>
      <c r="G24225" t="s">
        <v>89</v>
      </c>
      <c r="H24225" t="s">
        <v>93</v>
      </c>
    </row>
    <row r="24226" spans="1:8" x14ac:dyDescent="0.25">
      <c r="A24226" t="s">
        <v>634</v>
      </c>
      <c r="B24226" t="s">
        <v>1198</v>
      </c>
      <c r="C24226" t="s">
        <v>89</v>
      </c>
      <c r="D24226" t="s">
        <v>89</v>
      </c>
      <c r="E24226" t="s">
        <v>1218</v>
      </c>
      <c r="F24226" t="s">
        <v>89</v>
      </c>
      <c r="G24226" t="s">
        <v>89</v>
      </c>
      <c r="H24226" t="s">
        <v>93</v>
      </c>
    </row>
    <row r="24227" spans="1:8" x14ac:dyDescent="0.25">
      <c r="A24227" t="s">
        <v>634</v>
      </c>
      <c r="B24227" t="s">
        <v>1266</v>
      </c>
      <c r="C24227" t="s">
        <v>89</v>
      </c>
      <c r="D24227" t="s">
        <v>89</v>
      </c>
      <c r="E24227" t="s">
        <v>1218</v>
      </c>
      <c r="F24227" t="s">
        <v>89</v>
      </c>
      <c r="G24227" t="s">
        <v>89</v>
      </c>
      <c r="H24227" t="s">
        <v>93</v>
      </c>
    </row>
    <row r="24228" spans="1:8" x14ac:dyDescent="0.25">
      <c r="A24228" t="s">
        <v>634</v>
      </c>
      <c r="B24228" t="s">
        <v>1200</v>
      </c>
      <c r="C24228" t="s">
        <v>89</v>
      </c>
      <c r="D24228" t="s">
        <v>89</v>
      </c>
      <c r="E24228" t="s">
        <v>1131</v>
      </c>
      <c r="F24228" t="s">
        <v>89</v>
      </c>
      <c r="G24228" t="s">
        <v>89</v>
      </c>
      <c r="H24228" t="s">
        <v>93</v>
      </c>
    </row>
    <row r="24229" spans="1:8" x14ac:dyDescent="0.25">
      <c r="A24229" t="s">
        <v>634</v>
      </c>
      <c r="B24229" t="s">
        <v>1130</v>
      </c>
      <c r="C24229" t="s">
        <v>89</v>
      </c>
      <c r="D24229" t="s">
        <v>89</v>
      </c>
      <c r="E24229" t="s">
        <v>1202</v>
      </c>
      <c r="F24229" t="s">
        <v>89</v>
      </c>
      <c r="G24229" t="s">
        <v>89</v>
      </c>
      <c r="H24229" t="s">
        <v>93</v>
      </c>
    </row>
    <row r="24230" spans="1:8" x14ac:dyDescent="0.25">
      <c r="A24230" t="s">
        <v>634</v>
      </c>
      <c r="B24230" t="s">
        <v>1132</v>
      </c>
      <c r="C24230" t="s">
        <v>89</v>
      </c>
      <c r="D24230" t="s">
        <v>89</v>
      </c>
      <c r="E24230" t="s">
        <v>1133</v>
      </c>
      <c r="F24230" t="s">
        <v>89</v>
      </c>
      <c r="G24230" t="s">
        <v>89</v>
      </c>
      <c r="H24230" t="s">
        <v>93</v>
      </c>
    </row>
    <row r="24231" spans="1:8" x14ac:dyDescent="0.25">
      <c r="A24231" t="s">
        <v>634</v>
      </c>
      <c r="B24231" t="s">
        <v>1268</v>
      </c>
      <c r="C24231" t="s">
        <v>89</v>
      </c>
      <c r="D24231" t="s">
        <v>89</v>
      </c>
      <c r="E24231" t="s">
        <v>1135</v>
      </c>
      <c r="F24231" t="s">
        <v>89</v>
      </c>
      <c r="G24231" t="s">
        <v>89</v>
      </c>
      <c r="H24231" t="s">
        <v>93</v>
      </c>
    </row>
    <row r="24232" spans="1:8" x14ac:dyDescent="0.25">
      <c r="A24232" t="s">
        <v>634</v>
      </c>
      <c r="B24232" t="s">
        <v>1269</v>
      </c>
      <c r="C24232" t="s">
        <v>89</v>
      </c>
      <c r="D24232" t="s">
        <v>89</v>
      </c>
      <c r="E24232" t="s">
        <v>1135</v>
      </c>
      <c r="F24232" t="s">
        <v>89</v>
      </c>
      <c r="G24232" t="s">
        <v>89</v>
      </c>
      <c r="H24232" t="s">
        <v>93</v>
      </c>
    </row>
    <row r="24233" spans="1:8" x14ac:dyDescent="0.25">
      <c r="A24233" t="s">
        <v>634</v>
      </c>
      <c r="B24233" t="s">
        <v>1270</v>
      </c>
      <c r="C24233" t="s">
        <v>89</v>
      </c>
      <c r="D24233" t="s">
        <v>89</v>
      </c>
      <c r="E24233" t="s">
        <v>1135</v>
      </c>
      <c r="F24233" t="s">
        <v>89</v>
      </c>
      <c r="G24233" t="s">
        <v>89</v>
      </c>
      <c r="H24233" t="s">
        <v>93</v>
      </c>
    </row>
    <row r="24234" spans="1:8" x14ac:dyDescent="0.25">
      <c r="A24234" t="s">
        <v>634</v>
      </c>
      <c r="B24234" t="s">
        <v>1232</v>
      </c>
      <c r="C24234" t="s">
        <v>89</v>
      </c>
      <c r="D24234" t="s">
        <v>89</v>
      </c>
      <c r="E24234" t="s">
        <v>1135</v>
      </c>
      <c r="F24234" t="s">
        <v>89</v>
      </c>
      <c r="G24234" t="s">
        <v>89</v>
      </c>
      <c r="H24234" t="s">
        <v>93</v>
      </c>
    </row>
    <row r="24235" spans="1:8" x14ac:dyDescent="0.25">
      <c r="A24235" t="s">
        <v>634</v>
      </c>
      <c r="B24235" t="s">
        <v>4149</v>
      </c>
      <c r="C24235" t="s">
        <v>89</v>
      </c>
      <c r="D24235" t="s">
        <v>89</v>
      </c>
      <c r="E24235" t="s">
        <v>1235</v>
      </c>
      <c r="F24235" t="s">
        <v>89</v>
      </c>
      <c r="G24235" t="s">
        <v>89</v>
      </c>
      <c r="H24235" t="s">
        <v>93</v>
      </c>
    </row>
    <row r="24236" spans="1:8" x14ac:dyDescent="0.25">
      <c r="A24236" t="s">
        <v>634</v>
      </c>
      <c r="B24236" t="s">
        <v>1234</v>
      </c>
      <c r="C24236" t="s">
        <v>89</v>
      </c>
      <c r="D24236" t="s">
        <v>89</v>
      </c>
      <c r="E24236" t="s">
        <v>1235</v>
      </c>
      <c r="F24236" t="s">
        <v>89</v>
      </c>
      <c r="G24236" t="s">
        <v>89</v>
      </c>
      <c r="H24236" t="s">
        <v>93</v>
      </c>
    </row>
    <row r="24237" spans="1:8" x14ac:dyDescent="0.25">
      <c r="A24237" t="s">
        <v>634</v>
      </c>
      <c r="B24237" t="s">
        <v>3262</v>
      </c>
      <c r="C24237" t="s">
        <v>89</v>
      </c>
      <c r="D24237" t="s">
        <v>89</v>
      </c>
      <c r="E24237" t="s">
        <v>1202</v>
      </c>
      <c r="F24237" t="s">
        <v>89</v>
      </c>
      <c r="G24237" t="s">
        <v>89</v>
      </c>
      <c r="H24237" t="s">
        <v>93</v>
      </c>
    </row>
    <row r="24238" spans="1:8" x14ac:dyDescent="0.25">
      <c r="A24238" t="s">
        <v>634</v>
      </c>
      <c r="B24238" t="s">
        <v>1271</v>
      </c>
      <c r="C24238" t="s">
        <v>89</v>
      </c>
      <c r="D24238" t="s">
        <v>89</v>
      </c>
      <c r="E24238" t="s">
        <v>1115</v>
      </c>
      <c r="F24238" t="s">
        <v>89</v>
      </c>
      <c r="G24238" t="s">
        <v>89</v>
      </c>
      <c r="H24238" t="s">
        <v>93</v>
      </c>
    </row>
    <row r="24239" spans="1:8" x14ac:dyDescent="0.25">
      <c r="A24239" t="s">
        <v>634</v>
      </c>
      <c r="B24239" t="s">
        <v>1236</v>
      </c>
      <c r="C24239" t="s">
        <v>89</v>
      </c>
      <c r="D24239" t="s">
        <v>89</v>
      </c>
      <c r="E24239" t="s">
        <v>1115</v>
      </c>
      <c r="F24239" t="s">
        <v>89</v>
      </c>
      <c r="G24239" t="s">
        <v>89</v>
      </c>
      <c r="H24239" t="s">
        <v>93</v>
      </c>
    </row>
    <row r="24240" spans="1:8" x14ac:dyDescent="0.25">
      <c r="A24240" t="s">
        <v>634</v>
      </c>
      <c r="B24240" t="s">
        <v>2562</v>
      </c>
      <c r="C24240" t="s">
        <v>89</v>
      </c>
      <c r="D24240" t="s">
        <v>16683</v>
      </c>
      <c r="E24240" t="s">
        <v>1947</v>
      </c>
      <c r="F24240" t="s">
        <v>89</v>
      </c>
      <c r="G24240" t="s">
        <v>89</v>
      </c>
      <c r="H24240" t="s">
        <v>93</v>
      </c>
    </row>
    <row r="24241" spans="1:8" x14ac:dyDescent="0.25">
      <c r="A24241" t="s">
        <v>634</v>
      </c>
      <c r="B24241" t="s">
        <v>16684</v>
      </c>
      <c r="C24241" t="s">
        <v>89</v>
      </c>
      <c r="D24241" t="s">
        <v>16683</v>
      </c>
      <c r="E24241" t="s">
        <v>1569</v>
      </c>
      <c r="F24241" t="s">
        <v>89</v>
      </c>
      <c r="G24241" t="s">
        <v>89</v>
      </c>
      <c r="H24241" t="s">
        <v>93</v>
      </c>
    </row>
    <row r="24242" spans="1:8" x14ac:dyDescent="0.25">
      <c r="A24242" t="s">
        <v>634</v>
      </c>
      <c r="B24242" t="s">
        <v>6841</v>
      </c>
      <c r="C24242" t="s">
        <v>89</v>
      </c>
      <c r="D24242" t="s">
        <v>16683</v>
      </c>
      <c r="E24242" t="s">
        <v>1121</v>
      </c>
      <c r="F24242" t="s">
        <v>89</v>
      </c>
      <c r="G24242" t="s">
        <v>89</v>
      </c>
      <c r="H24242" t="s">
        <v>93</v>
      </c>
    </row>
    <row r="24243" spans="1:8" x14ac:dyDescent="0.25">
      <c r="A24243" t="s">
        <v>634</v>
      </c>
      <c r="B24243" t="s">
        <v>14090</v>
      </c>
      <c r="C24243" t="s">
        <v>89</v>
      </c>
      <c r="D24243" t="s">
        <v>16683</v>
      </c>
      <c r="E24243" t="s">
        <v>1909</v>
      </c>
      <c r="F24243" t="s">
        <v>89</v>
      </c>
      <c r="G24243" t="s">
        <v>89</v>
      </c>
      <c r="H24243" t="s">
        <v>93</v>
      </c>
    </row>
    <row r="24244" spans="1:8" x14ac:dyDescent="0.25">
      <c r="A24244" t="s">
        <v>634</v>
      </c>
      <c r="B24244" t="s">
        <v>16685</v>
      </c>
      <c r="C24244" t="s">
        <v>89</v>
      </c>
      <c r="D24244" t="s">
        <v>16683</v>
      </c>
      <c r="E24244" t="s">
        <v>2012</v>
      </c>
      <c r="F24244" t="s">
        <v>89</v>
      </c>
      <c r="G24244" t="s">
        <v>89</v>
      </c>
      <c r="H24244" t="s">
        <v>93</v>
      </c>
    </row>
    <row r="24245" spans="1:8" x14ac:dyDescent="0.25">
      <c r="A24245" t="s">
        <v>634</v>
      </c>
      <c r="B24245" t="s">
        <v>14092</v>
      </c>
      <c r="C24245" t="s">
        <v>89</v>
      </c>
      <c r="D24245" t="s">
        <v>16683</v>
      </c>
      <c r="E24245" t="s">
        <v>1859</v>
      </c>
      <c r="F24245" t="s">
        <v>89</v>
      </c>
      <c r="G24245" t="s">
        <v>89</v>
      </c>
      <c r="H24245" t="s">
        <v>93</v>
      </c>
    </row>
    <row r="24246" spans="1:8" x14ac:dyDescent="0.25">
      <c r="A24246" t="s">
        <v>634</v>
      </c>
      <c r="B24246" t="s">
        <v>2564</v>
      </c>
      <c r="C24246" t="s">
        <v>89</v>
      </c>
      <c r="D24246" t="s">
        <v>16683</v>
      </c>
      <c r="E24246" t="s">
        <v>1947</v>
      </c>
      <c r="F24246" t="s">
        <v>89</v>
      </c>
      <c r="G24246" t="s">
        <v>89</v>
      </c>
      <c r="H24246" t="s">
        <v>93</v>
      </c>
    </row>
    <row r="24247" spans="1:8" x14ac:dyDescent="0.25">
      <c r="A24247" t="s">
        <v>634</v>
      </c>
      <c r="B24247" t="s">
        <v>16686</v>
      </c>
      <c r="C24247" t="s">
        <v>89</v>
      </c>
      <c r="D24247" t="s">
        <v>16683</v>
      </c>
      <c r="E24247" t="s">
        <v>1569</v>
      </c>
      <c r="F24247" t="s">
        <v>89</v>
      </c>
      <c r="G24247" t="s">
        <v>89</v>
      </c>
      <c r="H24247" t="s">
        <v>93</v>
      </c>
    </row>
    <row r="24248" spans="1:8" x14ac:dyDescent="0.25">
      <c r="A24248" t="s">
        <v>634</v>
      </c>
      <c r="B24248" t="s">
        <v>6839</v>
      </c>
      <c r="C24248" t="s">
        <v>89</v>
      </c>
      <c r="D24248" t="s">
        <v>16683</v>
      </c>
      <c r="E24248" t="s">
        <v>1121</v>
      </c>
      <c r="F24248" t="s">
        <v>89</v>
      </c>
      <c r="G24248" t="s">
        <v>89</v>
      </c>
      <c r="H24248" t="s">
        <v>93</v>
      </c>
    </row>
    <row r="24249" spans="1:8" x14ac:dyDescent="0.25">
      <c r="A24249" t="s">
        <v>634</v>
      </c>
      <c r="B24249" t="s">
        <v>2558</v>
      </c>
      <c r="C24249" t="s">
        <v>89</v>
      </c>
      <c r="D24249" t="s">
        <v>16683</v>
      </c>
      <c r="E24249" t="s">
        <v>1847</v>
      </c>
      <c r="F24249" t="s">
        <v>89</v>
      </c>
      <c r="G24249" t="s">
        <v>89</v>
      </c>
      <c r="H24249" t="s">
        <v>93</v>
      </c>
    </row>
    <row r="24250" spans="1:8" x14ac:dyDescent="0.25">
      <c r="A24250" t="s">
        <v>634</v>
      </c>
      <c r="B24250" t="s">
        <v>16687</v>
      </c>
      <c r="C24250" t="s">
        <v>89</v>
      </c>
      <c r="D24250" t="s">
        <v>16683</v>
      </c>
      <c r="E24250" t="s">
        <v>1873</v>
      </c>
      <c r="F24250" t="s">
        <v>89</v>
      </c>
      <c r="G24250" t="s">
        <v>89</v>
      </c>
      <c r="H24250" t="s">
        <v>93</v>
      </c>
    </row>
    <row r="24251" spans="1:8" x14ac:dyDescent="0.25">
      <c r="A24251" t="s">
        <v>634</v>
      </c>
      <c r="B24251" t="s">
        <v>3700</v>
      </c>
      <c r="C24251" t="s">
        <v>89</v>
      </c>
      <c r="D24251" t="s">
        <v>16683</v>
      </c>
      <c r="E24251" t="s">
        <v>1543</v>
      </c>
      <c r="F24251" t="s">
        <v>89</v>
      </c>
      <c r="G24251" t="s">
        <v>89</v>
      </c>
      <c r="H24251" t="s">
        <v>93</v>
      </c>
    </row>
    <row r="24252" spans="1:8" x14ac:dyDescent="0.25">
      <c r="A24252" t="s">
        <v>634</v>
      </c>
      <c r="B24252" t="s">
        <v>16688</v>
      </c>
      <c r="C24252" t="s">
        <v>89</v>
      </c>
      <c r="D24252" t="s">
        <v>16689</v>
      </c>
      <c r="E24252" t="s">
        <v>1947</v>
      </c>
      <c r="F24252" t="s">
        <v>89</v>
      </c>
      <c r="G24252" t="s">
        <v>89</v>
      </c>
      <c r="H24252" t="s">
        <v>93</v>
      </c>
    </row>
    <row r="24253" spans="1:8" x14ac:dyDescent="0.25">
      <c r="A24253" t="s">
        <v>634</v>
      </c>
      <c r="B24253" t="s">
        <v>16690</v>
      </c>
      <c r="C24253" t="s">
        <v>89</v>
      </c>
      <c r="D24253" t="s">
        <v>16689</v>
      </c>
      <c r="E24253" t="s">
        <v>1121</v>
      </c>
      <c r="F24253" t="s">
        <v>89</v>
      </c>
      <c r="G24253" t="s">
        <v>89</v>
      </c>
      <c r="H24253" t="s">
        <v>93</v>
      </c>
    </row>
    <row r="24254" spans="1:8" x14ac:dyDescent="0.25">
      <c r="A24254" t="s">
        <v>634</v>
      </c>
      <c r="B24254" t="s">
        <v>16691</v>
      </c>
      <c r="C24254" t="s">
        <v>89</v>
      </c>
      <c r="D24254" t="s">
        <v>16692</v>
      </c>
      <c r="E24254" t="s">
        <v>4899</v>
      </c>
      <c r="F24254" t="s">
        <v>89</v>
      </c>
      <c r="G24254" t="s">
        <v>89</v>
      </c>
      <c r="H24254" t="s">
        <v>93</v>
      </c>
    </row>
    <row r="24255" spans="1:8" x14ac:dyDescent="0.25">
      <c r="A24255" t="s">
        <v>634</v>
      </c>
      <c r="B24255" t="s">
        <v>16693</v>
      </c>
      <c r="C24255" t="s">
        <v>89</v>
      </c>
      <c r="D24255" t="s">
        <v>16692</v>
      </c>
      <c r="E24255" t="s">
        <v>1859</v>
      </c>
      <c r="F24255" t="s">
        <v>89</v>
      </c>
      <c r="G24255" t="s">
        <v>89</v>
      </c>
      <c r="H24255" t="s">
        <v>93</v>
      </c>
    </row>
    <row r="24256" spans="1:8" x14ac:dyDescent="0.25">
      <c r="A24256" t="s">
        <v>634</v>
      </c>
      <c r="B24256" t="s">
        <v>1138</v>
      </c>
      <c r="C24256" t="s">
        <v>89</v>
      </c>
      <c r="D24256" t="s">
        <v>89</v>
      </c>
      <c r="E24256" t="s">
        <v>1139</v>
      </c>
      <c r="F24256" t="s">
        <v>89</v>
      </c>
      <c r="G24256" t="s">
        <v>89</v>
      </c>
      <c r="H24256" t="s">
        <v>93</v>
      </c>
    </row>
    <row r="24257" spans="1:8" x14ac:dyDescent="0.25">
      <c r="A24257" t="s">
        <v>635</v>
      </c>
      <c r="B24257" t="s">
        <v>1140</v>
      </c>
      <c r="C24257" t="s">
        <v>89</v>
      </c>
      <c r="D24257" t="s">
        <v>16694</v>
      </c>
      <c r="E24257" t="s">
        <v>1162</v>
      </c>
      <c r="F24257" t="s">
        <v>89</v>
      </c>
      <c r="G24257" t="s">
        <v>89</v>
      </c>
      <c r="H24257" t="s">
        <v>93</v>
      </c>
    </row>
    <row r="24258" spans="1:8" x14ac:dyDescent="0.25">
      <c r="A24258" t="s">
        <v>635</v>
      </c>
      <c r="B24258" t="s">
        <v>16695</v>
      </c>
      <c r="C24258" t="s">
        <v>89</v>
      </c>
      <c r="D24258" t="s">
        <v>2605</v>
      </c>
      <c r="E24258" t="s">
        <v>1097</v>
      </c>
      <c r="F24258" t="s">
        <v>89</v>
      </c>
      <c r="G24258" t="s">
        <v>89</v>
      </c>
      <c r="H24258" t="s">
        <v>93</v>
      </c>
    </row>
    <row r="24259" spans="1:8" x14ac:dyDescent="0.25">
      <c r="A24259" t="s">
        <v>635</v>
      </c>
      <c r="B24259" t="s">
        <v>1144</v>
      </c>
      <c r="C24259" t="s">
        <v>89</v>
      </c>
      <c r="D24259" t="s">
        <v>16696</v>
      </c>
      <c r="E24259" t="s">
        <v>1278</v>
      </c>
      <c r="F24259" t="s">
        <v>89</v>
      </c>
      <c r="G24259" t="s">
        <v>89</v>
      </c>
      <c r="H24259" t="s">
        <v>93</v>
      </c>
    </row>
    <row r="24260" spans="1:8" x14ac:dyDescent="0.25">
      <c r="A24260" t="s">
        <v>635</v>
      </c>
      <c r="B24260" t="s">
        <v>1143</v>
      </c>
      <c r="C24260" t="s">
        <v>89</v>
      </c>
      <c r="D24260" t="s">
        <v>16694</v>
      </c>
      <c r="E24260" t="s">
        <v>1278</v>
      </c>
      <c r="F24260" t="s">
        <v>89</v>
      </c>
      <c r="G24260" t="s">
        <v>89</v>
      </c>
      <c r="H24260" t="s">
        <v>93</v>
      </c>
    </row>
    <row r="24261" spans="1:8" x14ac:dyDescent="0.25">
      <c r="A24261" t="s">
        <v>635</v>
      </c>
      <c r="B24261" t="s">
        <v>16697</v>
      </c>
      <c r="C24261" t="s">
        <v>89</v>
      </c>
      <c r="D24261" t="s">
        <v>16698</v>
      </c>
      <c r="E24261" t="s">
        <v>1105</v>
      </c>
      <c r="F24261" t="s">
        <v>89</v>
      </c>
      <c r="G24261" t="s">
        <v>89</v>
      </c>
      <c r="H24261" t="s">
        <v>93</v>
      </c>
    </row>
    <row r="24262" spans="1:8" x14ac:dyDescent="0.25">
      <c r="A24262" t="s">
        <v>635</v>
      </c>
      <c r="B24262" t="s">
        <v>16695</v>
      </c>
      <c r="C24262" t="s">
        <v>89</v>
      </c>
      <c r="D24262" t="s">
        <v>2605</v>
      </c>
      <c r="E24262" t="s">
        <v>1097</v>
      </c>
      <c r="F24262" t="s">
        <v>89</v>
      </c>
      <c r="G24262" t="s">
        <v>89</v>
      </c>
      <c r="H24262" t="s">
        <v>93</v>
      </c>
    </row>
    <row r="24263" spans="1:8" x14ac:dyDescent="0.25">
      <c r="A24263" t="s">
        <v>635</v>
      </c>
      <c r="B24263" t="s">
        <v>16697</v>
      </c>
      <c r="C24263" t="s">
        <v>89</v>
      </c>
      <c r="D24263" t="s">
        <v>16698</v>
      </c>
      <c r="E24263" t="s">
        <v>1105</v>
      </c>
      <c r="F24263" t="s">
        <v>89</v>
      </c>
      <c r="G24263" t="s">
        <v>89</v>
      </c>
      <c r="H24263" t="s">
        <v>93</v>
      </c>
    </row>
    <row r="24264" spans="1:8" x14ac:dyDescent="0.25">
      <c r="A24264" t="s">
        <v>635</v>
      </c>
      <c r="B24264" t="s">
        <v>16699</v>
      </c>
      <c r="C24264" t="s">
        <v>89</v>
      </c>
      <c r="D24264" t="s">
        <v>16700</v>
      </c>
      <c r="E24264" t="s">
        <v>1105</v>
      </c>
      <c r="F24264" t="s">
        <v>89</v>
      </c>
      <c r="G24264" t="s">
        <v>89</v>
      </c>
      <c r="H24264" t="s">
        <v>93</v>
      </c>
    </row>
    <row r="24265" spans="1:8" x14ac:dyDescent="0.25">
      <c r="A24265" t="s">
        <v>635</v>
      </c>
      <c r="B24265" t="s">
        <v>1572</v>
      </c>
      <c r="C24265" t="s">
        <v>89</v>
      </c>
      <c r="D24265" t="s">
        <v>16701</v>
      </c>
      <c r="E24265" t="s">
        <v>1873</v>
      </c>
      <c r="F24265" t="s">
        <v>89</v>
      </c>
      <c r="G24265" t="s">
        <v>89</v>
      </c>
      <c r="H24265" t="s">
        <v>93</v>
      </c>
    </row>
    <row r="24266" spans="1:8" x14ac:dyDescent="0.25">
      <c r="A24266" t="s">
        <v>635</v>
      </c>
      <c r="B24266" t="s">
        <v>16702</v>
      </c>
      <c r="C24266" t="s">
        <v>89</v>
      </c>
      <c r="D24266" t="s">
        <v>5150</v>
      </c>
      <c r="E24266" t="s">
        <v>1569</v>
      </c>
      <c r="F24266" t="s">
        <v>89</v>
      </c>
      <c r="G24266" t="s">
        <v>89</v>
      </c>
      <c r="H24266" t="s">
        <v>93</v>
      </c>
    </row>
    <row r="24267" spans="1:8" x14ac:dyDescent="0.25">
      <c r="A24267" t="s">
        <v>635</v>
      </c>
      <c r="B24267" t="s">
        <v>1156</v>
      </c>
      <c r="C24267" t="s">
        <v>89</v>
      </c>
      <c r="D24267" t="s">
        <v>16703</v>
      </c>
      <c r="E24267" t="s">
        <v>1094</v>
      </c>
      <c r="F24267" t="s">
        <v>89</v>
      </c>
      <c r="G24267" t="s">
        <v>89</v>
      </c>
      <c r="H24267" t="s">
        <v>93</v>
      </c>
    </row>
    <row r="24268" spans="1:8" x14ac:dyDescent="0.25">
      <c r="A24268" t="s">
        <v>635</v>
      </c>
      <c r="B24268" t="s">
        <v>2232</v>
      </c>
      <c r="C24268" t="s">
        <v>89</v>
      </c>
      <c r="D24268" t="s">
        <v>16704</v>
      </c>
      <c r="E24268" t="s">
        <v>1265</v>
      </c>
      <c r="F24268" t="s">
        <v>89</v>
      </c>
      <c r="G24268" t="s">
        <v>89</v>
      </c>
      <c r="H24268" t="s">
        <v>93</v>
      </c>
    </row>
    <row r="24269" spans="1:8" x14ac:dyDescent="0.25">
      <c r="A24269" t="s">
        <v>635</v>
      </c>
      <c r="B24269" t="s">
        <v>1144</v>
      </c>
      <c r="C24269" t="s">
        <v>89</v>
      </c>
      <c r="D24269" t="s">
        <v>16696</v>
      </c>
      <c r="E24269" t="s">
        <v>1278</v>
      </c>
      <c r="F24269" t="s">
        <v>89</v>
      </c>
      <c r="G24269" t="s">
        <v>89</v>
      </c>
      <c r="H24269" t="s">
        <v>93</v>
      </c>
    </row>
    <row r="24270" spans="1:8" x14ac:dyDescent="0.25">
      <c r="A24270" t="s">
        <v>635</v>
      </c>
      <c r="B24270" t="s">
        <v>1163</v>
      </c>
      <c r="C24270" t="s">
        <v>89</v>
      </c>
      <c r="D24270" t="s">
        <v>16696</v>
      </c>
      <c r="E24270" t="s">
        <v>1105</v>
      </c>
      <c r="F24270" t="s">
        <v>89</v>
      </c>
      <c r="G24270" t="s">
        <v>89</v>
      </c>
      <c r="H24270" t="s">
        <v>93</v>
      </c>
    </row>
    <row r="24271" spans="1:8" x14ac:dyDescent="0.25">
      <c r="A24271" t="s">
        <v>635</v>
      </c>
      <c r="B24271" t="s">
        <v>7781</v>
      </c>
      <c r="C24271" t="s">
        <v>89</v>
      </c>
      <c r="D24271" t="s">
        <v>16696</v>
      </c>
      <c r="E24271" t="s">
        <v>1278</v>
      </c>
      <c r="F24271" t="s">
        <v>89</v>
      </c>
      <c r="G24271" t="s">
        <v>89</v>
      </c>
      <c r="H24271" t="s">
        <v>93</v>
      </c>
    </row>
    <row r="24272" spans="1:8" x14ac:dyDescent="0.25">
      <c r="A24272" t="s">
        <v>635</v>
      </c>
      <c r="B24272" t="s">
        <v>1151</v>
      </c>
      <c r="C24272" t="s">
        <v>89</v>
      </c>
      <c r="D24272" t="s">
        <v>16704</v>
      </c>
      <c r="E24272" t="s">
        <v>1205</v>
      </c>
      <c r="F24272" t="s">
        <v>89</v>
      </c>
      <c r="G24272" t="s">
        <v>89</v>
      </c>
      <c r="H24272" t="s">
        <v>93</v>
      </c>
    </row>
    <row r="24273" spans="1:8" x14ac:dyDescent="0.25">
      <c r="A24273" t="s">
        <v>635</v>
      </c>
      <c r="B24273" t="s">
        <v>1318</v>
      </c>
      <c r="C24273" t="s">
        <v>89</v>
      </c>
      <c r="D24273" t="s">
        <v>16704</v>
      </c>
      <c r="E24273" t="s">
        <v>1093</v>
      </c>
      <c r="F24273" t="s">
        <v>89</v>
      </c>
      <c r="G24273" t="s">
        <v>89</v>
      </c>
      <c r="H24273" t="s">
        <v>93</v>
      </c>
    </row>
    <row r="24274" spans="1:8" x14ac:dyDescent="0.25">
      <c r="A24274" t="s">
        <v>635</v>
      </c>
      <c r="B24274" t="s">
        <v>1140</v>
      </c>
      <c r="C24274" t="s">
        <v>89</v>
      </c>
      <c r="D24274" t="s">
        <v>16694</v>
      </c>
      <c r="E24274" t="s">
        <v>1162</v>
      </c>
      <c r="F24274" t="s">
        <v>89</v>
      </c>
      <c r="G24274" t="s">
        <v>89</v>
      </c>
      <c r="H24274" t="s">
        <v>93</v>
      </c>
    </row>
    <row r="24275" spans="1:8" x14ac:dyDescent="0.25">
      <c r="A24275" t="s">
        <v>635</v>
      </c>
      <c r="B24275" t="s">
        <v>1143</v>
      </c>
      <c r="C24275" t="s">
        <v>89</v>
      </c>
      <c r="D24275" t="s">
        <v>16694</v>
      </c>
      <c r="E24275" t="s">
        <v>1278</v>
      </c>
      <c r="F24275" t="s">
        <v>89</v>
      </c>
      <c r="G24275" t="s">
        <v>89</v>
      </c>
      <c r="H24275" t="s">
        <v>93</v>
      </c>
    </row>
    <row r="24276" spans="1:8" x14ac:dyDescent="0.25">
      <c r="A24276" t="s">
        <v>635</v>
      </c>
      <c r="B24276" t="s">
        <v>5440</v>
      </c>
      <c r="C24276" t="s">
        <v>89</v>
      </c>
      <c r="D24276" t="s">
        <v>16694</v>
      </c>
      <c r="E24276" t="s">
        <v>1238</v>
      </c>
      <c r="F24276" t="s">
        <v>89</v>
      </c>
      <c r="G24276" t="s">
        <v>89</v>
      </c>
      <c r="H24276" t="s">
        <v>93</v>
      </c>
    </row>
    <row r="24277" spans="1:8" x14ac:dyDescent="0.25">
      <c r="A24277" t="s">
        <v>635</v>
      </c>
      <c r="B24277" t="s">
        <v>7572</v>
      </c>
      <c r="C24277" t="s">
        <v>89</v>
      </c>
      <c r="D24277" t="s">
        <v>16694</v>
      </c>
      <c r="E24277" t="s">
        <v>1162</v>
      </c>
      <c r="F24277" t="s">
        <v>89</v>
      </c>
      <c r="G24277" t="s">
        <v>89</v>
      </c>
      <c r="H24277" t="s">
        <v>93</v>
      </c>
    </row>
    <row r="24278" spans="1:8" x14ac:dyDescent="0.25">
      <c r="A24278" t="s">
        <v>635</v>
      </c>
      <c r="B24278" t="s">
        <v>1198</v>
      </c>
      <c r="C24278" t="s">
        <v>89</v>
      </c>
      <c r="D24278" t="s">
        <v>89</v>
      </c>
      <c r="E24278" t="s">
        <v>1218</v>
      </c>
      <c r="F24278" t="s">
        <v>89</v>
      </c>
      <c r="G24278" t="s">
        <v>89</v>
      </c>
      <c r="H24278" t="s">
        <v>93</v>
      </c>
    </row>
    <row r="24279" spans="1:8" x14ac:dyDescent="0.25">
      <c r="A24279" t="s">
        <v>635</v>
      </c>
      <c r="B24279" t="s">
        <v>1266</v>
      </c>
      <c r="C24279" t="s">
        <v>89</v>
      </c>
      <c r="D24279" t="s">
        <v>2137</v>
      </c>
      <c r="E24279" t="s">
        <v>1131</v>
      </c>
      <c r="F24279" t="s">
        <v>89</v>
      </c>
      <c r="G24279" t="s">
        <v>89</v>
      </c>
      <c r="H24279" t="s">
        <v>93</v>
      </c>
    </row>
    <row r="24280" spans="1:8" x14ac:dyDescent="0.25">
      <c r="A24280" t="s">
        <v>635</v>
      </c>
      <c r="B24280" t="s">
        <v>1219</v>
      </c>
      <c r="C24280" t="s">
        <v>89</v>
      </c>
      <c r="D24280" t="s">
        <v>89</v>
      </c>
      <c r="E24280" t="s">
        <v>1131</v>
      </c>
      <c r="F24280" t="s">
        <v>89</v>
      </c>
      <c r="G24280" t="s">
        <v>89</v>
      </c>
      <c r="H24280" t="s">
        <v>93</v>
      </c>
    </row>
    <row r="24281" spans="1:8" x14ac:dyDescent="0.25">
      <c r="A24281" t="s">
        <v>635</v>
      </c>
      <c r="B24281" t="s">
        <v>1490</v>
      </c>
      <c r="C24281" t="s">
        <v>89</v>
      </c>
      <c r="D24281" t="s">
        <v>89</v>
      </c>
      <c r="E24281" t="s">
        <v>1202</v>
      </c>
      <c r="F24281" t="s">
        <v>89</v>
      </c>
      <c r="G24281" t="s">
        <v>89</v>
      </c>
      <c r="H24281" t="s">
        <v>93</v>
      </c>
    </row>
    <row r="24282" spans="1:8" x14ac:dyDescent="0.25">
      <c r="A24282" t="s">
        <v>635</v>
      </c>
      <c r="B24282" t="s">
        <v>1132</v>
      </c>
      <c r="C24282" t="s">
        <v>89</v>
      </c>
      <c r="D24282" t="s">
        <v>89</v>
      </c>
      <c r="E24282" t="s">
        <v>1133</v>
      </c>
      <c r="F24282" t="s">
        <v>89</v>
      </c>
      <c r="G24282" t="s">
        <v>89</v>
      </c>
      <c r="H24282" t="s">
        <v>93</v>
      </c>
    </row>
    <row r="24283" spans="1:8" x14ac:dyDescent="0.25">
      <c r="A24283" t="s">
        <v>635</v>
      </c>
      <c r="B24283" t="s">
        <v>1232</v>
      </c>
      <c r="C24283" t="s">
        <v>89</v>
      </c>
      <c r="D24283" t="s">
        <v>89</v>
      </c>
      <c r="E24283" t="s">
        <v>1335</v>
      </c>
      <c r="F24283" t="s">
        <v>89</v>
      </c>
      <c r="G24283" t="s">
        <v>89</v>
      </c>
      <c r="H24283" t="s">
        <v>93</v>
      </c>
    </row>
    <row r="24284" spans="1:8" x14ac:dyDescent="0.25">
      <c r="A24284" t="s">
        <v>636</v>
      </c>
      <c r="B24284" t="s">
        <v>7583</v>
      </c>
      <c r="C24284" t="s">
        <v>89</v>
      </c>
      <c r="D24284" t="s">
        <v>16705</v>
      </c>
      <c r="E24284" t="s">
        <v>6150</v>
      </c>
      <c r="F24284" t="s">
        <v>89</v>
      </c>
      <c r="G24284" t="s">
        <v>89</v>
      </c>
      <c r="H24284" t="s">
        <v>93</v>
      </c>
    </row>
    <row r="24285" spans="1:8" x14ac:dyDescent="0.25">
      <c r="A24285" t="s">
        <v>636</v>
      </c>
      <c r="B24285" t="s">
        <v>7238</v>
      </c>
      <c r="C24285" t="s">
        <v>89</v>
      </c>
      <c r="D24285" t="s">
        <v>1141</v>
      </c>
      <c r="E24285" t="s">
        <v>6364</v>
      </c>
      <c r="F24285" t="s">
        <v>89</v>
      </c>
      <c r="G24285" t="s">
        <v>89</v>
      </c>
      <c r="H24285" t="s">
        <v>93</v>
      </c>
    </row>
    <row r="24286" spans="1:8" x14ac:dyDescent="0.25">
      <c r="A24286" t="s">
        <v>636</v>
      </c>
      <c r="B24286" t="s">
        <v>1143</v>
      </c>
      <c r="C24286" t="s">
        <v>89</v>
      </c>
      <c r="D24286" t="s">
        <v>16706</v>
      </c>
      <c r="E24286" t="s">
        <v>6364</v>
      </c>
      <c r="F24286" t="s">
        <v>89</v>
      </c>
      <c r="G24286" t="s">
        <v>89</v>
      </c>
      <c r="H24286" t="s">
        <v>93</v>
      </c>
    </row>
    <row r="24287" spans="1:8" x14ac:dyDescent="0.25">
      <c r="A24287" t="s">
        <v>636</v>
      </c>
      <c r="B24287" t="s">
        <v>1140</v>
      </c>
      <c r="C24287" t="s">
        <v>89</v>
      </c>
      <c r="D24287" t="s">
        <v>16706</v>
      </c>
      <c r="E24287" t="s">
        <v>6150</v>
      </c>
      <c r="F24287" t="s">
        <v>89</v>
      </c>
      <c r="G24287" t="s">
        <v>89</v>
      </c>
      <c r="H24287" t="s">
        <v>93</v>
      </c>
    </row>
    <row r="24288" spans="1:8" x14ac:dyDescent="0.25">
      <c r="A24288" t="s">
        <v>636</v>
      </c>
      <c r="B24288" t="s">
        <v>2126</v>
      </c>
      <c r="C24288" t="s">
        <v>89</v>
      </c>
      <c r="D24288" t="s">
        <v>16707</v>
      </c>
      <c r="E24288" t="s">
        <v>16708</v>
      </c>
      <c r="F24288" t="s">
        <v>89</v>
      </c>
      <c r="G24288" t="s">
        <v>89</v>
      </c>
      <c r="H24288" t="s">
        <v>93</v>
      </c>
    </row>
    <row r="24289" spans="1:8" x14ac:dyDescent="0.25">
      <c r="A24289" t="s">
        <v>636</v>
      </c>
      <c r="B24289" t="s">
        <v>2126</v>
      </c>
      <c r="C24289" t="s">
        <v>89</v>
      </c>
      <c r="D24289" t="s">
        <v>16707</v>
      </c>
      <c r="E24289" t="s">
        <v>16709</v>
      </c>
      <c r="F24289" t="s">
        <v>89</v>
      </c>
      <c r="G24289" t="s">
        <v>89</v>
      </c>
      <c r="H24289" t="s">
        <v>93</v>
      </c>
    </row>
    <row r="24290" spans="1:8" x14ac:dyDescent="0.25">
      <c r="A24290" t="s">
        <v>636</v>
      </c>
      <c r="B24290" t="s">
        <v>1156</v>
      </c>
      <c r="C24290" t="s">
        <v>89</v>
      </c>
      <c r="D24290" t="s">
        <v>16710</v>
      </c>
      <c r="E24290" t="s">
        <v>16711</v>
      </c>
      <c r="F24290" t="s">
        <v>89</v>
      </c>
      <c r="G24290" t="s">
        <v>89</v>
      </c>
      <c r="H24290" t="s">
        <v>93</v>
      </c>
    </row>
    <row r="24291" spans="1:8" x14ac:dyDescent="0.25">
      <c r="A24291" t="s">
        <v>636</v>
      </c>
      <c r="B24291" t="s">
        <v>1144</v>
      </c>
      <c r="C24291" t="s">
        <v>89</v>
      </c>
      <c r="D24291" t="s">
        <v>16706</v>
      </c>
      <c r="E24291" t="s">
        <v>2303</v>
      </c>
      <c r="F24291" t="s">
        <v>89</v>
      </c>
      <c r="G24291" t="s">
        <v>89</v>
      </c>
      <c r="H24291" t="s">
        <v>93</v>
      </c>
    </row>
    <row r="24292" spans="1:8" x14ac:dyDescent="0.25">
      <c r="A24292" t="s">
        <v>636</v>
      </c>
      <c r="B24292" t="s">
        <v>1161</v>
      </c>
      <c r="C24292" t="s">
        <v>89</v>
      </c>
      <c r="D24292" t="s">
        <v>16706</v>
      </c>
      <c r="E24292" t="s">
        <v>2884</v>
      </c>
      <c r="F24292" t="s">
        <v>89</v>
      </c>
      <c r="G24292" t="s">
        <v>89</v>
      </c>
      <c r="H24292" t="s">
        <v>93</v>
      </c>
    </row>
    <row r="24293" spans="1:8" x14ac:dyDescent="0.25">
      <c r="A24293" t="s">
        <v>636</v>
      </c>
      <c r="B24293" t="s">
        <v>8409</v>
      </c>
      <c r="C24293" t="s">
        <v>89</v>
      </c>
      <c r="D24293" t="s">
        <v>16712</v>
      </c>
      <c r="E24293" t="s">
        <v>16711</v>
      </c>
      <c r="F24293" t="s">
        <v>89</v>
      </c>
      <c r="G24293" t="s">
        <v>89</v>
      </c>
      <c r="H24293" t="s">
        <v>93</v>
      </c>
    </row>
    <row r="24294" spans="1:8" x14ac:dyDescent="0.25">
      <c r="A24294" t="s">
        <v>636</v>
      </c>
      <c r="B24294" t="s">
        <v>1163</v>
      </c>
      <c r="C24294" t="s">
        <v>89</v>
      </c>
      <c r="D24294" t="s">
        <v>16706</v>
      </c>
      <c r="E24294" t="s">
        <v>1377</v>
      </c>
      <c r="F24294" t="s">
        <v>89</v>
      </c>
      <c r="G24294" t="s">
        <v>89</v>
      </c>
      <c r="H24294" t="s">
        <v>93</v>
      </c>
    </row>
    <row r="24295" spans="1:8" x14ac:dyDescent="0.25">
      <c r="A24295" t="s">
        <v>636</v>
      </c>
      <c r="B24295" t="s">
        <v>1140</v>
      </c>
      <c r="C24295" t="s">
        <v>89</v>
      </c>
      <c r="D24295" t="s">
        <v>16706</v>
      </c>
      <c r="E24295" t="s">
        <v>6150</v>
      </c>
      <c r="F24295" t="s">
        <v>89</v>
      </c>
      <c r="G24295" t="s">
        <v>89</v>
      </c>
      <c r="H24295" t="s">
        <v>93</v>
      </c>
    </row>
    <row r="24296" spans="1:8" x14ac:dyDescent="0.25">
      <c r="A24296" t="s">
        <v>636</v>
      </c>
      <c r="B24296" t="s">
        <v>7583</v>
      </c>
      <c r="C24296" t="s">
        <v>89</v>
      </c>
      <c r="D24296" t="s">
        <v>16705</v>
      </c>
      <c r="E24296" t="s">
        <v>6150</v>
      </c>
      <c r="F24296" t="s">
        <v>89</v>
      </c>
      <c r="G24296" t="s">
        <v>89</v>
      </c>
      <c r="H24296" t="s">
        <v>93</v>
      </c>
    </row>
    <row r="24297" spans="1:8" x14ac:dyDescent="0.25">
      <c r="A24297" t="s">
        <v>636</v>
      </c>
      <c r="B24297" t="s">
        <v>1143</v>
      </c>
      <c r="C24297" t="s">
        <v>89</v>
      </c>
      <c r="D24297" t="s">
        <v>16706</v>
      </c>
      <c r="E24297" t="s">
        <v>6364</v>
      </c>
      <c r="F24297" t="s">
        <v>89</v>
      </c>
      <c r="G24297" t="s">
        <v>89</v>
      </c>
      <c r="H24297" t="s">
        <v>93</v>
      </c>
    </row>
    <row r="24298" spans="1:8" x14ac:dyDescent="0.25">
      <c r="A24298" t="s">
        <v>636</v>
      </c>
      <c r="B24298" t="s">
        <v>7238</v>
      </c>
      <c r="C24298" t="s">
        <v>89</v>
      </c>
      <c r="D24298" t="s">
        <v>1141</v>
      </c>
      <c r="E24298" t="s">
        <v>6364</v>
      </c>
      <c r="F24298" t="s">
        <v>89</v>
      </c>
      <c r="G24298" t="s">
        <v>89</v>
      </c>
      <c r="H24298" t="s">
        <v>93</v>
      </c>
    </row>
    <row r="24299" spans="1:8" x14ac:dyDescent="0.25">
      <c r="A24299" t="s">
        <v>636</v>
      </c>
      <c r="B24299" t="s">
        <v>1154</v>
      </c>
      <c r="C24299" t="s">
        <v>89</v>
      </c>
      <c r="D24299" t="s">
        <v>16706</v>
      </c>
      <c r="E24299" t="s">
        <v>14678</v>
      </c>
      <c r="F24299" t="s">
        <v>89</v>
      </c>
      <c r="G24299" t="s">
        <v>89</v>
      </c>
      <c r="H24299" t="s">
        <v>93</v>
      </c>
    </row>
    <row r="24300" spans="1:8" x14ac:dyDescent="0.25">
      <c r="A24300" t="s">
        <v>636</v>
      </c>
      <c r="B24300" t="s">
        <v>16713</v>
      </c>
      <c r="C24300" t="s">
        <v>89</v>
      </c>
      <c r="D24300" t="s">
        <v>16714</v>
      </c>
      <c r="E24300" t="s">
        <v>6307</v>
      </c>
      <c r="F24300" t="s">
        <v>89</v>
      </c>
      <c r="G24300" t="s">
        <v>89</v>
      </c>
      <c r="H24300" t="s">
        <v>93</v>
      </c>
    </row>
    <row r="24301" spans="1:8" x14ac:dyDescent="0.25">
      <c r="A24301" t="s">
        <v>636</v>
      </c>
      <c r="B24301" t="s">
        <v>1151</v>
      </c>
      <c r="C24301" t="s">
        <v>89</v>
      </c>
      <c r="D24301" t="s">
        <v>16710</v>
      </c>
      <c r="E24301" t="s">
        <v>6307</v>
      </c>
      <c r="F24301" t="s">
        <v>89</v>
      </c>
      <c r="G24301" t="s">
        <v>89</v>
      </c>
      <c r="H24301" t="s">
        <v>93</v>
      </c>
    </row>
    <row r="24302" spans="1:8" x14ac:dyDescent="0.25">
      <c r="A24302" t="s">
        <v>636</v>
      </c>
      <c r="B24302" t="s">
        <v>1198</v>
      </c>
      <c r="C24302" t="s">
        <v>89</v>
      </c>
      <c r="D24302" t="s">
        <v>89</v>
      </c>
      <c r="E24302" t="s">
        <v>1386</v>
      </c>
      <c r="F24302" t="s">
        <v>89</v>
      </c>
      <c r="G24302" t="s">
        <v>89</v>
      </c>
      <c r="H24302" t="s">
        <v>93</v>
      </c>
    </row>
    <row r="24303" spans="1:8" x14ac:dyDescent="0.25">
      <c r="A24303" t="s">
        <v>636</v>
      </c>
      <c r="B24303" t="s">
        <v>1124</v>
      </c>
      <c r="C24303" t="s">
        <v>89</v>
      </c>
      <c r="D24303" t="s">
        <v>89</v>
      </c>
      <c r="E24303" t="s">
        <v>1386</v>
      </c>
      <c r="F24303" t="s">
        <v>89</v>
      </c>
      <c r="G24303" t="s">
        <v>89</v>
      </c>
      <c r="H24303" t="s">
        <v>93</v>
      </c>
    </row>
    <row r="24304" spans="1:8" x14ac:dyDescent="0.25">
      <c r="A24304" t="s">
        <v>636</v>
      </c>
      <c r="B24304" t="s">
        <v>1125</v>
      </c>
      <c r="C24304" t="s">
        <v>89</v>
      </c>
      <c r="D24304" t="s">
        <v>89</v>
      </c>
      <c r="E24304" t="s">
        <v>1386</v>
      </c>
      <c r="F24304" t="s">
        <v>89</v>
      </c>
      <c r="G24304" t="s">
        <v>89</v>
      </c>
      <c r="H24304" t="s">
        <v>93</v>
      </c>
    </row>
    <row r="24305" spans="1:8" x14ac:dyDescent="0.25">
      <c r="A24305" t="s">
        <v>636</v>
      </c>
      <c r="B24305" t="s">
        <v>1266</v>
      </c>
      <c r="C24305" t="s">
        <v>89</v>
      </c>
      <c r="D24305" t="s">
        <v>89</v>
      </c>
      <c r="E24305" t="s">
        <v>1387</v>
      </c>
      <c r="F24305" t="s">
        <v>89</v>
      </c>
      <c r="G24305" t="s">
        <v>89</v>
      </c>
      <c r="H24305" t="s">
        <v>93</v>
      </c>
    </row>
    <row r="24306" spans="1:8" x14ac:dyDescent="0.25">
      <c r="A24306" t="s">
        <v>636</v>
      </c>
      <c r="B24306" t="s">
        <v>1200</v>
      </c>
      <c r="C24306" t="s">
        <v>89</v>
      </c>
      <c r="D24306" t="s">
        <v>89</v>
      </c>
      <c r="E24306" t="s">
        <v>1387</v>
      </c>
      <c r="F24306" t="s">
        <v>89</v>
      </c>
      <c r="G24306" t="s">
        <v>89</v>
      </c>
      <c r="H24306" t="s">
        <v>93</v>
      </c>
    </row>
    <row r="24307" spans="1:8" x14ac:dyDescent="0.25">
      <c r="A24307" t="s">
        <v>636</v>
      </c>
      <c r="B24307" t="s">
        <v>1132</v>
      </c>
      <c r="C24307" t="s">
        <v>89</v>
      </c>
      <c r="D24307" t="s">
        <v>89</v>
      </c>
      <c r="E24307" t="s">
        <v>2428</v>
      </c>
      <c r="F24307" t="s">
        <v>89</v>
      </c>
      <c r="G24307" t="s">
        <v>89</v>
      </c>
      <c r="H24307" t="s">
        <v>93</v>
      </c>
    </row>
    <row r="24308" spans="1:8" x14ac:dyDescent="0.25">
      <c r="A24308" t="s">
        <v>636</v>
      </c>
      <c r="B24308" t="s">
        <v>1232</v>
      </c>
      <c r="C24308" t="s">
        <v>89</v>
      </c>
      <c r="D24308" t="s">
        <v>89</v>
      </c>
      <c r="E24308" t="s">
        <v>1388</v>
      </c>
      <c r="F24308" t="s">
        <v>89</v>
      </c>
      <c r="G24308" t="s">
        <v>89</v>
      </c>
      <c r="H24308" t="s">
        <v>93</v>
      </c>
    </row>
    <row r="24309" spans="1:8" x14ac:dyDescent="0.25">
      <c r="A24309" t="s">
        <v>636</v>
      </c>
      <c r="B24309" t="s">
        <v>1269</v>
      </c>
      <c r="C24309" t="s">
        <v>89</v>
      </c>
      <c r="D24309" t="s">
        <v>89</v>
      </c>
      <c r="E24309" t="s">
        <v>1388</v>
      </c>
      <c r="F24309" t="s">
        <v>89</v>
      </c>
      <c r="G24309" t="s">
        <v>89</v>
      </c>
      <c r="H24309" t="s">
        <v>93</v>
      </c>
    </row>
    <row r="24310" spans="1:8" x14ac:dyDescent="0.25">
      <c r="A24310" t="s">
        <v>636</v>
      </c>
      <c r="B24310" t="s">
        <v>2853</v>
      </c>
      <c r="C24310" t="s">
        <v>89</v>
      </c>
      <c r="D24310" t="s">
        <v>89</v>
      </c>
      <c r="E24310" t="s">
        <v>1367</v>
      </c>
      <c r="F24310" t="s">
        <v>89</v>
      </c>
      <c r="G24310" t="s">
        <v>89</v>
      </c>
      <c r="H24310" t="s">
        <v>93</v>
      </c>
    </row>
    <row r="24311" spans="1:8" x14ac:dyDescent="0.25">
      <c r="A24311" t="s">
        <v>636</v>
      </c>
      <c r="B24311" t="s">
        <v>3757</v>
      </c>
      <c r="C24311" t="s">
        <v>89</v>
      </c>
      <c r="D24311" t="s">
        <v>89</v>
      </c>
      <c r="E24311" t="s">
        <v>1367</v>
      </c>
      <c r="F24311" t="s">
        <v>89</v>
      </c>
      <c r="G24311" t="s">
        <v>89</v>
      </c>
      <c r="H24311" t="s">
        <v>93</v>
      </c>
    </row>
    <row r="24312" spans="1:8" x14ac:dyDescent="0.25">
      <c r="A24312" t="s">
        <v>636</v>
      </c>
      <c r="B24312" t="s">
        <v>1138</v>
      </c>
      <c r="C24312" t="s">
        <v>89</v>
      </c>
      <c r="D24312" t="s">
        <v>89</v>
      </c>
      <c r="E24312" t="s">
        <v>1139</v>
      </c>
      <c r="F24312" t="s">
        <v>89</v>
      </c>
      <c r="G24312" t="s">
        <v>89</v>
      </c>
      <c r="H24312" t="s">
        <v>93</v>
      </c>
    </row>
    <row r="24313" spans="1:8" x14ac:dyDescent="0.25">
      <c r="A24313" t="s">
        <v>637</v>
      </c>
      <c r="B24313" t="s">
        <v>16715</v>
      </c>
      <c r="C24313" t="s">
        <v>89</v>
      </c>
      <c r="D24313" t="s">
        <v>16716</v>
      </c>
      <c r="E24313" t="s">
        <v>1278</v>
      </c>
      <c r="F24313" t="s">
        <v>89</v>
      </c>
      <c r="G24313" t="s">
        <v>89</v>
      </c>
      <c r="H24313" t="s">
        <v>93</v>
      </c>
    </row>
    <row r="24314" spans="1:8" x14ac:dyDescent="0.25">
      <c r="A24314" t="s">
        <v>637</v>
      </c>
      <c r="B24314" t="s">
        <v>1140</v>
      </c>
      <c r="C24314" t="s">
        <v>89</v>
      </c>
      <c r="D24314" t="s">
        <v>2419</v>
      </c>
      <c r="E24314" t="s">
        <v>1238</v>
      </c>
      <c r="F24314" t="s">
        <v>89</v>
      </c>
      <c r="G24314" t="s">
        <v>89</v>
      </c>
      <c r="H24314" t="s">
        <v>93</v>
      </c>
    </row>
    <row r="24315" spans="1:8" x14ac:dyDescent="0.25">
      <c r="A24315" t="s">
        <v>637</v>
      </c>
      <c r="B24315" t="s">
        <v>1318</v>
      </c>
      <c r="C24315" t="s">
        <v>89</v>
      </c>
      <c r="D24315" t="s">
        <v>16717</v>
      </c>
      <c r="E24315" t="s">
        <v>1205</v>
      </c>
      <c r="F24315" t="s">
        <v>89</v>
      </c>
      <c r="G24315" t="s">
        <v>89</v>
      </c>
      <c r="H24315" t="s">
        <v>93</v>
      </c>
    </row>
    <row r="24316" spans="1:8" x14ac:dyDescent="0.25">
      <c r="A24316" t="s">
        <v>637</v>
      </c>
      <c r="B24316" t="s">
        <v>16336</v>
      </c>
      <c r="C24316" t="s">
        <v>89</v>
      </c>
      <c r="D24316" t="s">
        <v>2419</v>
      </c>
      <c r="E24316" t="s">
        <v>1194</v>
      </c>
      <c r="F24316" t="s">
        <v>89</v>
      </c>
      <c r="G24316" t="s">
        <v>89</v>
      </c>
      <c r="H24316" t="s">
        <v>93</v>
      </c>
    </row>
    <row r="24317" spans="1:8" x14ac:dyDescent="0.25">
      <c r="A24317" t="s">
        <v>637</v>
      </c>
      <c r="B24317" t="s">
        <v>16718</v>
      </c>
      <c r="C24317" t="s">
        <v>89</v>
      </c>
      <c r="D24317" t="s">
        <v>16719</v>
      </c>
      <c r="E24317" t="s">
        <v>1205</v>
      </c>
      <c r="F24317" t="s">
        <v>89</v>
      </c>
      <c r="G24317" t="s">
        <v>89</v>
      </c>
      <c r="H24317" t="s">
        <v>93</v>
      </c>
    </row>
    <row r="24318" spans="1:8" x14ac:dyDescent="0.25">
      <c r="A24318" t="s">
        <v>637</v>
      </c>
      <c r="B24318" t="s">
        <v>2189</v>
      </c>
      <c r="C24318" t="s">
        <v>89</v>
      </c>
      <c r="D24318" t="s">
        <v>2709</v>
      </c>
      <c r="E24318" t="s">
        <v>1194</v>
      </c>
      <c r="F24318" t="s">
        <v>89</v>
      </c>
      <c r="G24318" t="s">
        <v>89</v>
      </c>
      <c r="H24318" t="s">
        <v>93</v>
      </c>
    </row>
    <row r="24319" spans="1:8" x14ac:dyDescent="0.25">
      <c r="A24319" t="s">
        <v>637</v>
      </c>
      <c r="B24319" t="s">
        <v>2187</v>
      </c>
      <c r="C24319" t="s">
        <v>89</v>
      </c>
      <c r="D24319" t="s">
        <v>13704</v>
      </c>
      <c r="E24319" t="s">
        <v>1205</v>
      </c>
      <c r="F24319" t="s">
        <v>89</v>
      </c>
      <c r="G24319" t="s">
        <v>89</v>
      </c>
      <c r="H24319" t="s">
        <v>93</v>
      </c>
    </row>
    <row r="24320" spans="1:8" x14ac:dyDescent="0.25">
      <c r="A24320" t="s">
        <v>637</v>
      </c>
      <c r="B24320" t="s">
        <v>2193</v>
      </c>
      <c r="C24320" t="s">
        <v>89</v>
      </c>
      <c r="D24320" t="s">
        <v>2710</v>
      </c>
      <c r="E24320" t="s">
        <v>1153</v>
      </c>
      <c r="F24320" t="s">
        <v>89</v>
      </c>
      <c r="G24320" t="s">
        <v>89</v>
      </c>
      <c r="H24320" t="s">
        <v>93</v>
      </c>
    </row>
    <row r="24321" spans="1:8" x14ac:dyDescent="0.25">
      <c r="A24321" t="s">
        <v>637</v>
      </c>
      <c r="B24321" t="s">
        <v>2195</v>
      </c>
      <c r="C24321" t="s">
        <v>89</v>
      </c>
      <c r="D24321" t="s">
        <v>2708</v>
      </c>
      <c r="E24321" t="s">
        <v>1194</v>
      </c>
      <c r="F24321" t="s">
        <v>89</v>
      </c>
      <c r="G24321" t="s">
        <v>89</v>
      </c>
      <c r="H24321" t="s">
        <v>93</v>
      </c>
    </row>
    <row r="24322" spans="1:8" x14ac:dyDescent="0.25">
      <c r="A24322" t="s">
        <v>637</v>
      </c>
      <c r="B24322" t="s">
        <v>2191</v>
      </c>
      <c r="C24322" t="s">
        <v>89</v>
      </c>
      <c r="D24322" t="s">
        <v>13703</v>
      </c>
      <c r="E24322" t="s">
        <v>1153</v>
      </c>
      <c r="F24322" t="s">
        <v>89</v>
      </c>
      <c r="G24322" t="s">
        <v>89</v>
      </c>
      <c r="H24322" t="s">
        <v>93</v>
      </c>
    </row>
    <row r="24323" spans="1:8" x14ac:dyDescent="0.25">
      <c r="A24323" t="s">
        <v>637</v>
      </c>
      <c r="B24323" t="s">
        <v>16720</v>
      </c>
      <c r="C24323" t="s">
        <v>89</v>
      </c>
      <c r="D24323" t="s">
        <v>16721</v>
      </c>
      <c r="E24323" t="s">
        <v>1205</v>
      </c>
      <c r="F24323" t="s">
        <v>89</v>
      </c>
      <c r="G24323" t="s">
        <v>89</v>
      </c>
      <c r="H24323" t="s">
        <v>93</v>
      </c>
    </row>
    <row r="24324" spans="1:8" x14ac:dyDescent="0.25">
      <c r="A24324" t="s">
        <v>637</v>
      </c>
      <c r="B24324" t="s">
        <v>16722</v>
      </c>
      <c r="C24324" t="s">
        <v>89</v>
      </c>
      <c r="D24324" t="s">
        <v>16723</v>
      </c>
      <c r="E24324" t="s">
        <v>1119</v>
      </c>
      <c r="F24324" t="s">
        <v>89</v>
      </c>
      <c r="G24324" t="s">
        <v>89</v>
      </c>
      <c r="H24324" t="s">
        <v>93</v>
      </c>
    </row>
    <row r="24325" spans="1:8" x14ac:dyDescent="0.25">
      <c r="A24325" t="s">
        <v>637</v>
      </c>
      <c r="B24325" t="s">
        <v>2887</v>
      </c>
      <c r="C24325" t="s">
        <v>89</v>
      </c>
      <c r="D24325" t="s">
        <v>89</v>
      </c>
      <c r="E24325" t="s">
        <v>1115</v>
      </c>
      <c r="F24325" t="s">
        <v>89</v>
      </c>
      <c r="G24325" t="s">
        <v>89</v>
      </c>
      <c r="H24325" t="s">
        <v>93</v>
      </c>
    </row>
    <row r="24326" spans="1:8" x14ac:dyDescent="0.25">
      <c r="A24326" t="s">
        <v>637</v>
      </c>
      <c r="B24326" t="s">
        <v>1112</v>
      </c>
      <c r="C24326" t="s">
        <v>89</v>
      </c>
      <c r="D24326" t="s">
        <v>89</v>
      </c>
      <c r="E24326" t="s">
        <v>1113</v>
      </c>
      <c r="F24326" t="s">
        <v>89</v>
      </c>
      <c r="G24326" t="s">
        <v>89</v>
      </c>
      <c r="H24326" t="s">
        <v>93</v>
      </c>
    </row>
    <row r="24327" spans="1:8" x14ac:dyDescent="0.25">
      <c r="A24327" t="s">
        <v>637</v>
      </c>
      <c r="B24327" t="s">
        <v>1098</v>
      </c>
      <c r="C24327" t="s">
        <v>89</v>
      </c>
      <c r="D24327" t="s">
        <v>1682</v>
      </c>
      <c r="E24327" t="s">
        <v>1115</v>
      </c>
      <c r="F24327" t="s">
        <v>89</v>
      </c>
      <c r="G24327" t="s">
        <v>89</v>
      </c>
      <c r="H24327" t="s">
        <v>93</v>
      </c>
    </row>
    <row r="24328" spans="1:8" x14ac:dyDescent="0.25">
      <c r="A24328" t="s">
        <v>637</v>
      </c>
      <c r="B24328" t="s">
        <v>5573</v>
      </c>
      <c r="C24328" t="s">
        <v>89</v>
      </c>
      <c r="D24328" t="s">
        <v>89</v>
      </c>
      <c r="E24328" t="s">
        <v>1113</v>
      </c>
      <c r="F24328" t="s">
        <v>89</v>
      </c>
      <c r="G24328" t="s">
        <v>89</v>
      </c>
      <c r="H24328" t="s">
        <v>93</v>
      </c>
    </row>
    <row r="24329" spans="1:8" x14ac:dyDescent="0.25">
      <c r="A24329" t="s">
        <v>637</v>
      </c>
      <c r="B24329" t="s">
        <v>1114</v>
      </c>
      <c r="C24329" t="s">
        <v>89</v>
      </c>
      <c r="D24329" t="s">
        <v>89</v>
      </c>
      <c r="E24329" t="s">
        <v>1113</v>
      </c>
      <c r="F24329" t="s">
        <v>89</v>
      </c>
      <c r="G24329" t="s">
        <v>89</v>
      </c>
      <c r="H24329" t="s">
        <v>93</v>
      </c>
    </row>
    <row r="24330" spans="1:8" x14ac:dyDescent="0.25">
      <c r="A24330" t="s">
        <v>637</v>
      </c>
      <c r="B24330" t="s">
        <v>2511</v>
      </c>
      <c r="C24330" t="s">
        <v>89</v>
      </c>
      <c r="D24330" t="s">
        <v>89</v>
      </c>
      <c r="E24330" t="s">
        <v>1113</v>
      </c>
      <c r="F24330" t="s">
        <v>89</v>
      </c>
      <c r="G24330" t="s">
        <v>89</v>
      </c>
      <c r="H24330" t="s">
        <v>93</v>
      </c>
    </row>
    <row r="24331" spans="1:8" x14ac:dyDescent="0.25">
      <c r="A24331" t="s">
        <v>637</v>
      </c>
      <c r="B24331" t="s">
        <v>8441</v>
      </c>
      <c r="C24331" t="s">
        <v>89</v>
      </c>
      <c r="D24331" t="s">
        <v>16724</v>
      </c>
      <c r="E24331" t="s">
        <v>1100</v>
      </c>
      <c r="F24331" t="s">
        <v>89</v>
      </c>
      <c r="G24331" t="s">
        <v>89</v>
      </c>
      <c r="H24331" t="s">
        <v>93</v>
      </c>
    </row>
    <row r="24332" spans="1:8" x14ac:dyDescent="0.25">
      <c r="A24332" t="s">
        <v>637</v>
      </c>
      <c r="B24332" t="s">
        <v>1310</v>
      </c>
      <c r="C24332" t="s">
        <v>89</v>
      </c>
      <c r="D24332" t="s">
        <v>89</v>
      </c>
      <c r="E24332" t="s">
        <v>1113</v>
      </c>
      <c r="F24332" t="s">
        <v>89</v>
      </c>
      <c r="G24332" t="s">
        <v>89</v>
      </c>
      <c r="H24332" t="s">
        <v>93</v>
      </c>
    </row>
    <row r="24333" spans="1:8" x14ac:dyDescent="0.25">
      <c r="A24333" t="s">
        <v>637</v>
      </c>
      <c r="B24333" t="s">
        <v>1803</v>
      </c>
      <c r="C24333" t="s">
        <v>89</v>
      </c>
      <c r="D24333" t="s">
        <v>89</v>
      </c>
      <c r="E24333" t="s">
        <v>1113</v>
      </c>
      <c r="F24333" t="s">
        <v>89</v>
      </c>
      <c r="G24333" t="s">
        <v>89</v>
      </c>
      <c r="H24333" t="s">
        <v>93</v>
      </c>
    </row>
    <row r="24334" spans="1:8" x14ac:dyDescent="0.25">
      <c r="A24334" t="s">
        <v>637</v>
      </c>
      <c r="B24334" t="s">
        <v>1805</v>
      </c>
      <c r="C24334" t="s">
        <v>89</v>
      </c>
      <c r="D24334" t="s">
        <v>89</v>
      </c>
      <c r="E24334" t="s">
        <v>1113</v>
      </c>
      <c r="F24334" t="s">
        <v>89</v>
      </c>
      <c r="G24334" t="s">
        <v>89</v>
      </c>
      <c r="H24334" t="s">
        <v>93</v>
      </c>
    </row>
    <row r="24335" spans="1:8" x14ac:dyDescent="0.25">
      <c r="A24335" t="s">
        <v>637</v>
      </c>
      <c r="B24335" t="s">
        <v>11317</v>
      </c>
      <c r="C24335" t="s">
        <v>89</v>
      </c>
      <c r="D24335" t="s">
        <v>89</v>
      </c>
      <c r="E24335" t="s">
        <v>1113</v>
      </c>
      <c r="F24335" t="s">
        <v>89</v>
      </c>
      <c r="G24335" t="s">
        <v>89</v>
      </c>
      <c r="H24335" t="s">
        <v>93</v>
      </c>
    </row>
    <row r="24336" spans="1:8" x14ac:dyDescent="0.25">
      <c r="A24336" t="s">
        <v>637</v>
      </c>
      <c r="B24336" t="s">
        <v>4990</v>
      </c>
      <c r="C24336" t="s">
        <v>89</v>
      </c>
      <c r="D24336" t="s">
        <v>89</v>
      </c>
      <c r="E24336" t="s">
        <v>1115</v>
      </c>
      <c r="F24336" t="s">
        <v>89</v>
      </c>
      <c r="G24336" t="s">
        <v>89</v>
      </c>
      <c r="H24336" t="s">
        <v>93</v>
      </c>
    </row>
    <row r="24337" spans="1:8" x14ac:dyDescent="0.25">
      <c r="A24337" t="s">
        <v>637</v>
      </c>
      <c r="B24337" t="s">
        <v>1714</v>
      </c>
      <c r="C24337" t="s">
        <v>89</v>
      </c>
      <c r="D24337" t="s">
        <v>89</v>
      </c>
      <c r="E24337" t="s">
        <v>1238</v>
      </c>
      <c r="F24337" t="s">
        <v>89</v>
      </c>
      <c r="G24337" t="s">
        <v>89</v>
      </c>
      <c r="H24337" t="s">
        <v>93</v>
      </c>
    </row>
    <row r="24338" spans="1:8" x14ac:dyDescent="0.25">
      <c r="A24338" t="s">
        <v>637</v>
      </c>
      <c r="B24338" t="s">
        <v>4985</v>
      </c>
      <c r="C24338" t="s">
        <v>89</v>
      </c>
      <c r="D24338" t="s">
        <v>16725</v>
      </c>
      <c r="E24338" t="s">
        <v>1105</v>
      </c>
      <c r="F24338" t="s">
        <v>89</v>
      </c>
      <c r="G24338" t="s">
        <v>89</v>
      </c>
      <c r="H24338" t="s">
        <v>93</v>
      </c>
    </row>
    <row r="24339" spans="1:8" x14ac:dyDescent="0.25">
      <c r="A24339" t="s">
        <v>637</v>
      </c>
      <c r="B24339" t="s">
        <v>1325</v>
      </c>
      <c r="C24339" t="s">
        <v>89</v>
      </c>
      <c r="D24339" t="s">
        <v>16726</v>
      </c>
      <c r="E24339" t="s">
        <v>1142</v>
      </c>
      <c r="F24339" t="s">
        <v>89</v>
      </c>
      <c r="G24339" t="s">
        <v>89</v>
      </c>
      <c r="H24339" t="s">
        <v>93</v>
      </c>
    </row>
    <row r="24340" spans="1:8" x14ac:dyDescent="0.25">
      <c r="A24340" t="s">
        <v>637</v>
      </c>
      <c r="B24340" t="s">
        <v>2751</v>
      </c>
      <c r="C24340" t="s">
        <v>89</v>
      </c>
      <c r="D24340" t="s">
        <v>16727</v>
      </c>
      <c r="E24340" t="s">
        <v>1162</v>
      </c>
      <c r="F24340" t="s">
        <v>89</v>
      </c>
      <c r="G24340" t="s">
        <v>89</v>
      </c>
      <c r="H24340" t="s">
        <v>93</v>
      </c>
    </row>
    <row r="24341" spans="1:8" x14ac:dyDescent="0.25">
      <c r="A24341" t="s">
        <v>637</v>
      </c>
      <c r="B24341" t="s">
        <v>12283</v>
      </c>
      <c r="C24341" t="s">
        <v>89</v>
      </c>
      <c r="D24341" t="s">
        <v>16726</v>
      </c>
      <c r="E24341" t="s">
        <v>1238</v>
      </c>
      <c r="F24341" t="s">
        <v>89</v>
      </c>
      <c r="G24341" t="s">
        <v>89</v>
      </c>
      <c r="H24341" t="s">
        <v>93</v>
      </c>
    </row>
    <row r="24342" spans="1:8" x14ac:dyDescent="0.25">
      <c r="A24342" t="s">
        <v>637</v>
      </c>
      <c r="B24342" t="s">
        <v>14366</v>
      </c>
      <c r="C24342" t="s">
        <v>89</v>
      </c>
      <c r="D24342" t="s">
        <v>16728</v>
      </c>
      <c r="E24342" t="s">
        <v>1142</v>
      </c>
      <c r="F24342" t="s">
        <v>89</v>
      </c>
      <c r="G24342" t="s">
        <v>89</v>
      </c>
      <c r="H24342" t="s">
        <v>93</v>
      </c>
    </row>
    <row r="24343" spans="1:8" x14ac:dyDescent="0.25">
      <c r="A24343" t="s">
        <v>637</v>
      </c>
      <c r="B24343" t="s">
        <v>13750</v>
      </c>
      <c r="C24343" t="s">
        <v>89</v>
      </c>
      <c r="D24343" t="s">
        <v>89</v>
      </c>
      <c r="E24343" t="s">
        <v>1115</v>
      </c>
      <c r="F24343" t="s">
        <v>89</v>
      </c>
      <c r="G24343" t="s">
        <v>89</v>
      </c>
      <c r="H24343" t="s">
        <v>93</v>
      </c>
    </row>
    <row r="24344" spans="1:8" x14ac:dyDescent="0.25">
      <c r="A24344" t="s">
        <v>637</v>
      </c>
      <c r="B24344" t="s">
        <v>1140</v>
      </c>
      <c r="C24344" t="s">
        <v>89</v>
      </c>
      <c r="D24344" t="s">
        <v>2419</v>
      </c>
      <c r="E24344" t="s">
        <v>1238</v>
      </c>
      <c r="F24344" t="s">
        <v>89</v>
      </c>
      <c r="G24344" t="s">
        <v>89</v>
      </c>
      <c r="H24344" t="s">
        <v>93</v>
      </c>
    </row>
    <row r="24345" spans="1:8" x14ac:dyDescent="0.25">
      <c r="A24345" t="s">
        <v>637</v>
      </c>
      <c r="B24345" t="s">
        <v>16715</v>
      </c>
      <c r="C24345" t="s">
        <v>89</v>
      </c>
      <c r="D24345" t="s">
        <v>16716</v>
      </c>
      <c r="E24345" t="s">
        <v>1278</v>
      </c>
      <c r="F24345" t="s">
        <v>89</v>
      </c>
      <c r="G24345" t="s">
        <v>89</v>
      </c>
      <c r="H24345" t="s">
        <v>93</v>
      </c>
    </row>
    <row r="24346" spans="1:8" x14ac:dyDescent="0.25">
      <c r="A24346" t="s">
        <v>637</v>
      </c>
      <c r="B24346" t="s">
        <v>16336</v>
      </c>
      <c r="C24346" t="s">
        <v>89</v>
      </c>
      <c r="D24346" t="s">
        <v>2419</v>
      </c>
      <c r="E24346" t="s">
        <v>1194</v>
      </c>
      <c r="F24346" t="s">
        <v>89</v>
      </c>
      <c r="G24346" t="s">
        <v>89</v>
      </c>
      <c r="H24346" t="s">
        <v>93</v>
      </c>
    </row>
    <row r="24347" spans="1:8" x14ac:dyDescent="0.25">
      <c r="A24347" t="s">
        <v>637</v>
      </c>
      <c r="B24347" t="s">
        <v>1243</v>
      </c>
      <c r="C24347" t="s">
        <v>89</v>
      </c>
      <c r="D24347" t="s">
        <v>16729</v>
      </c>
      <c r="E24347" t="s">
        <v>1105</v>
      </c>
      <c r="F24347" t="s">
        <v>89</v>
      </c>
      <c r="G24347" t="s">
        <v>89</v>
      </c>
      <c r="H24347" t="s">
        <v>93</v>
      </c>
    </row>
    <row r="24348" spans="1:8" x14ac:dyDescent="0.25">
      <c r="A24348" t="s">
        <v>637</v>
      </c>
      <c r="B24348" t="s">
        <v>10033</v>
      </c>
      <c r="C24348" t="s">
        <v>89</v>
      </c>
      <c r="D24348" t="s">
        <v>16730</v>
      </c>
      <c r="E24348" t="s">
        <v>1097</v>
      </c>
      <c r="F24348" t="s">
        <v>89</v>
      </c>
      <c r="G24348" t="s">
        <v>89</v>
      </c>
      <c r="H24348" t="s">
        <v>93</v>
      </c>
    </row>
    <row r="24349" spans="1:8" x14ac:dyDescent="0.25">
      <c r="A24349" t="s">
        <v>637</v>
      </c>
      <c r="B24349" t="s">
        <v>1143</v>
      </c>
      <c r="C24349" t="s">
        <v>89</v>
      </c>
      <c r="D24349" t="s">
        <v>16731</v>
      </c>
      <c r="E24349" t="s">
        <v>1194</v>
      </c>
      <c r="F24349" t="s">
        <v>89</v>
      </c>
      <c r="G24349" t="s">
        <v>89</v>
      </c>
      <c r="H24349" t="s">
        <v>93</v>
      </c>
    </row>
    <row r="24350" spans="1:8" x14ac:dyDescent="0.25">
      <c r="A24350" t="s">
        <v>637</v>
      </c>
      <c r="B24350" t="s">
        <v>1151</v>
      </c>
      <c r="C24350" t="s">
        <v>89</v>
      </c>
      <c r="D24350" t="s">
        <v>16732</v>
      </c>
      <c r="E24350" t="s">
        <v>1205</v>
      </c>
      <c r="F24350" t="s">
        <v>89</v>
      </c>
      <c r="G24350" t="s">
        <v>89</v>
      </c>
      <c r="H24350" t="s">
        <v>93</v>
      </c>
    </row>
    <row r="24351" spans="1:8" x14ac:dyDescent="0.25">
      <c r="A24351" t="s">
        <v>637</v>
      </c>
      <c r="B24351" t="s">
        <v>1318</v>
      </c>
      <c r="C24351" t="s">
        <v>89</v>
      </c>
      <c r="D24351" t="s">
        <v>16717</v>
      </c>
      <c r="E24351" t="s">
        <v>1205</v>
      </c>
      <c r="F24351" t="s">
        <v>89</v>
      </c>
      <c r="G24351" t="s">
        <v>89</v>
      </c>
      <c r="H24351" t="s">
        <v>93</v>
      </c>
    </row>
    <row r="24352" spans="1:8" x14ac:dyDescent="0.25">
      <c r="A24352" t="s">
        <v>637</v>
      </c>
      <c r="B24352" t="s">
        <v>4768</v>
      </c>
      <c r="C24352" t="s">
        <v>89</v>
      </c>
      <c r="D24352" t="s">
        <v>16733</v>
      </c>
      <c r="E24352" t="s">
        <v>1205</v>
      </c>
      <c r="F24352" t="s">
        <v>89</v>
      </c>
      <c r="G24352" t="s">
        <v>89</v>
      </c>
      <c r="H24352" t="s">
        <v>93</v>
      </c>
    </row>
    <row r="24353" spans="1:8" x14ac:dyDescent="0.25">
      <c r="A24353" t="s">
        <v>637</v>
      </c>
      <c r="B24353" t="s">
        <v>16718</v>
      </c>
      <c r="C24353" t="s">
        <v>89</v>
      </c>
      <c r="D24353" t="s">
        <v>16719</v>
      </c>
      <c r="E24353" t="s">
        <v>1205</v>
      </c>
      <c r="F24353" t="s">
        <v>89</v>
      </c>
      <c r="G24353" t="s">
        <v>89</v>
      </c>
      <c r="H24353" t="s">
        <v>93</v>
      </c>
    </row>
    <row r="24354" spans="1:8" x14ac:dyDescent="0.25">
      <c r="A24354" t="s">
        <v>637</v>
      </c>
      <c r="B24354" t="s">
        <v>1407</v>
      </c>
      <c r="C24354" t="s">
        <v>89</v>
      </c>
      <c r="D24354" t="s">
        <v>16734</v>
      </c>
      <c r="E24354" t="s">
        <v>1100</v>
      </c>
      <c r="F24354" t="s">
        <v>89</v>
      </c>
      <c r="G24354" t="s">
        <v>89</v>
      </c>
      <c r="H24354" t="s">
        <v>93</v>
      </c>
    </row>
    <row r="24355" spans="1:8" x14ac:dyDescent="0.25">
      <c r="A24355" t="s">
        <v>637</v>
      </c>
      <c r="B24355" t="s">
        <v>2746</v>
      </c>
      <c r="C24355" t="s">
        <v>89</v>
      </c>
      <c r="D24355" t="s">
        <v>89</v>
      </c>
      <c r="E24355" t="s">
        <v>1205</v>
      </c>
      <c r="F24355" t="s">
        <v>89</v>
      </c>
      <c r="G24355" t="s">
        <v>89</v>
      </c>
      <c r="H24355" t="s">
        <v>93</v>
      </c>
    </row>
    <row r="24356" spans="1:8" x14ac:dyDescent="0.25">
      <c r="A24356" t="s">
        <v>637</v>
      </c>
      <c r="B24356" t="s">
        <v>8077</v>
      </c>
      <c r="C24356" t="s">
        <v>89</v>
      </c>
      <c r="D24356" t="s">
        <v>89</v>
      </c>
      <c r="E24356" t="s">
        <v>1205</v>
      </c>
      <c r="F24356" t="s">
        <v>89</v>
      </c>
      <c r="G24356" t="s">
        <v>89</v>
      </c>
      <c r="H24356" t="s">
        <v>93</v>
      </c>
    </row>
    <row r="24357" spans="1:8" x14ac:dyDescent="0.25">
      <c r="A24357" t="s">
        <v>637</v>
      </c>
      <c r="B24357" t="s">
        <v>16735</v>
      </c>
      <c r="C24357" t="s">
        <v>89</v>
      </c>
      <c r="D24357" t="s">
        <v>89</v>
      </c>
      <c r="E24357" t="s">
        <v>1278</v>
      </c>
      <c r="F24357" t="s">
        <v>89</v>
      </c>
      <c r="G24357" t="s">
        <v>89</v>
      </c>
      <c r="H24357" t="s">
        <v>93</v>
      </c>
    </row>
    <row r="24358" spans="1:8" x14ac:dyDescent="0.25">
      <c r="A24358" t="s">
        <v>637</v>
      </c>
      <c r="B24358" t="s">
        <v>16736</v>
      </c>
      <c r="C24358" t="s">
        <v>89</v>
      </c>
      <c r="D24358" t="s">
        <v>16737</v>
      </c>
      <c r="E24358" t="s">
        <v>1205</v>
      </c>
      <c r="F24358" t="s">
        <v>89</v>
      </c>
      <c r="G24358" t="s">
        <v>89</v>
      </c>
      <c r="H24358" t="s">
        <v>93</v>
      </c>
    </row>
    <row r="24359" spans="1:8" x14ac:dyDescent="0.25">
      <c r="A24359" t="s">
        <v>637</v>
      </c>
      <c r="B24359" t="s">
        <v>16738</v>
      </c>
      <c r="C24359" t="s">
        <v>89</v>
      </c>
      <c r="D24359" t="s">
        <v>16739</v>
      </c>
      <c r="E24359" t="s">
        <v>1205</v>
      </c>
      <c r="F24359" t="s">
        <v>89</v>
      </c>
      <c r="G24359" t="s">
        <v>89</v>
      </c>
      <c r="H24359" t="s">
        <v>93</v>
      </c>
    </row>
    <row r="24360" spans="1:8" x14ac:dyDescent="0.25">
      <c r="A24360" t="s">
        <v>637</v>
      </c>
      <c r="B24360" t="s">
        <v>16740</v>
      </c>
      <c r="C24360" t="s">
        <v>89</v>
      </c>
      <c r="D24360" t="s">
        <v>89</v>
      </c>
      <c r="E24360" t="s">
        <v>1238</v>
      </c>
      <c r="F24360" t="s">
        <v>89</v>
      </c>
      <c r="G24360" t="s">
        <v>89</v>
      </c>
      <c r="H24360" t="s">
        <v>93</v>
      </c>
    </row>
    <row r="24361" spans="1:8" x14ac:dyDescent="0.25">
      <c r="A24361" t="s">
        <v>637</v>
      </c>
      <c r="B24361" t="s">
        <v>16741</v>
      </c>
      <c r="C24361" t="s">
        <v>89</v>
      </c>
      <c r="D24361" t="s">
        <v>16742</v>
      </c>
      <c r="E24361" t="s">
        <v>1205</v>
      </c>
      <c r="F24361" t="s">
        <v>89</v>
      </c>
      <c r="G24361" t="s">
        <v>89</v>
      </c>
      <c r="H24361" t="s">
        <v>93</v>
      </c>
    </row>
    <row r="24362" spans="1:8" x14ac:dyDescent="0.25">
      <c r="A24362" t="s">
        <v>637</v>
      </c>
      <c r="B24362" t="s">
        <v>16743</v>
      </c>
      <c r="C24362" t="s">
        <v>89</v>
      </c>
      <c r="D24362" t="s">
        <v>16744</v>
      </c>
      <c r="E24362" t="s">
        <v>1238</v>
      </c>
      <c r="F24362" t="s">
        <v>89</v>
      </c>
      <c r="G24362" t="s">
        <v>89</v>
      </c>
      <c r="H24362" t="s">
        <v>93</v>
      </c>
    </row>
    <row r="24363" spans="1:8" x14ac:dyDescent="0.25">
      <c r="A24363" t="s">
        <v>637</v>
      </c>
      <c r="B24363" t="s">
        <v>1382</v>
      </c>
      <c r="C24363" t="s">
        <v>89</v>
      </c>
      <c r="D24363" t="s">
        <v>89</v>
      </c>
      <c r="E24363" t="s">
        <v>1113</v>
      </c>
      <c r="F24363" t="s">
        <v>89</v>
      </c>
      <c r="G24363" t="s">
        <v>89</v>
      </c>
      <c r="H24363" t="s">
        <v>93</v>
      </c>
    </row>
    <row r="24364" spans="1:8" x14ac:dyDescent="0.25">
      <c r="A24364" t="s">
        <v>637</v>
      </c>
      <c r="B24364" t="s">
        <v>1197</v>
      </c>
      <c r="C24364" t="s">
        <v>89</v>
      </c>
      <c r="D24364" t="s">
        <v>89</v>
      </c>
      <c r="E24364" t="s">
        <v>1115</v>
      </c>
      <c r="F24364" t="s">
        <v>89</v>
      </c>
      <c r="G24364" t="s">
        <v>89</v>
      </c>
      <c r="H24364" t="s">
        <v>93</v>
      </c>
    </row>
    <row r="24365" spans="1:8" x14ac:dyDescent="0.25">
      <c r="A24365" t="s">
        <v>637</v>
      </c>
      <c r="B24365" t="s">
        <v>16745</v>
      </c>
      <c r="C24365" t="s">
        <v>89</v>
      </c>
      <c r="D24365" t="s">
        <v>89</v>
      </c>
      <c r="E24365" t="s">
        <v>1100</v>
      </c>
      <c r="F24365" t="s">
        <v>89</v>
      </c>
      <c r="G24365" t="s">
        <v>89</v>
      </c>
      <c r="H24365" t="s">
        <v>93</v>
      </c>
    </row>
    <row r="24366" spans="1:8" x14ac:dyDescent="0.25">
      <c r="A24366" t="s">
        <v>637</v>
      </c>
      <c r="B24366" t="s">
        <v>2143</v>
      </c>
      <c r="C24366" t="s">
        <v>89</v>
      </c>
      <c r="D24366" t="s">
        <v>89</v>
      </c>
      <c r="E24366" t="s">
        <v>1427</v>
      </c>
      <c r="F24366" t="s">
        <v>89</v>
      </c>
      <c r="G24366" t="s">
        <v>89</v>
      </c>
      <c r="H24366" t="s">
        <v>93</v>
      </c>
    </row>
    <row r="24367" spans="1:8" x14ac:dyDescent="0.25">
      <c r="A24367" t="s">
        <v>637</v>
      </c>
      <c r="B24367" t="s">
        <v>1379</v>
      </c>
      <c r="C24367" t="s">
        <v>89</v>
      </c>
      <c r="D24367" t="s">
        <v>89</v>
      </c>
      <c r="E24367" t="s">
        <v>1115</v>
      </c>
      <c r="F24367" t="s">
        <v>89</v>
      </c>
      <c r="G24367" t="s">
        <v>89</v>
      </c>
      <c r="H24367" t="s">
        <v>93</v>
      </c>
    </row>
    <row r="24368" spans="1:8" x14ac:dyDescent="0.25">
      <c r="A24368" t="s">
        <v>637</v>
      </c>
      <c r="B24368" t="s">
        <v>16746</v>
      </c>
      <c r="C24368" t="s">
        <v>89</v>
      </c>
      <c r="D24368" t="s">
        <v>89</v>
      </c>
      <c r="E24368" t="s">
        <v>1115</v>
      </c>
      <c r="F24368" t="s">
        <v>89</v>
      </c>
      <c r="G24368" t="s">
        <v>89</v>
      </c>
      <c r="H24368" t="s">
        <v>93</v>
      </c>
    </row>
    <row r="24369" spans="1:8" x14ac:dyDescent="0.25">
      <c r="A24369" t="s">
        <v>637</v>
      </c>
      <c r="B24369" t="s">
        <v>1122</v>
      </c>
      <c r="C24369" t="s">
        <v>89</v>
      </c>
      <c r="D24369" t="s">
        <v>89</v>
      </c>
      <c r="E24369" t="s">
        <v>1218</v>
      </c>
      <c r="F24369" t="s">
        <v>89</v>
      </c>
      <c r="G24369" t="s">
        <v>89</v>
      </c>
      <c r="H24369" t="s">
        <v>93</v>
      </c>
    </row>
    <row r="24370" spans="1:8" x14ac:dyDescent="0.25">
      <c r="A24370" t="s">
        <v>637</v>
      </c>
      <c r="B24370" t="s">
        <v>1332</v>
      </c>
      <c r="C24370" t="s">
        <v>89</v>
      </c>
      <c r="D24370" t="s">
        <v>89</v>
      </c>
      <c r="E24370" t="s">
        <v>1218</v>
      </c>
      <c r="F24370" t="s">
        <v>89</v>
      </c>
      <c r="G24370" t="s">
        <v>89</v>
      </c>
      <c r="H24370" t="s">
        <v>93</v>
      </c>
    </row>
    <row r="24371" spans="1:8" x14ac:dyDescent="0.25">
      <c r="A24371" t="s">
        <v>637</v>
      </c>
      <c r="B24371" t="s">
        <v>1124</v>
      </c>
      <c r="C24371" t="s">
        <v>89</v>
      </c>
      <c r="D24371" t="s">
        <v>89</v>
      </c>
      <c r="E24371" t="s">
        <v>1218</v>
      </c>
      <c r="F24371" t="s">
        <v>89</v>
      </c>
      <c r="G24371" t="s">
        <v>89</v>
      </c>
      <c r="H24371" t="s">
        <v>93</v>
      </c>
    </row>
    <row r="24372" spans="1:8" x14ac:dyDescent="0.25">
      <c r="A24372" t="s">
        <v>637</v>
      </c>
      <c r="B24372" t="s">
        <v>1125</v>
      </c>
      <c r="C24372" t="s">
        <v>89</v>
      </c>
      <c r="D24372" t="s">
        <v>89</v>
      </c>
      <c r="E24372" t="s">
        <v>1218</v>
      </c>
      <c r="F24372" t="s">
        <v>89</v>
      </c>
      <c r="G24372" t="s">
        <v>89</v>
      </c>
      <c r="H24372" t="s">
        <v>93</v>
      </c>
    </row>
    <row r="24373" spans="1:8" x14ac:dyDescent="0.25">
      <c r="A24373" t="s">
        <v>637</v>
      </c>
      <c r="B24373" t="s">
        <v>1266</v>
      </c>
      <c r="C24373" t="s">
        <v>89</v>
      </c>
      <c r="D24373" t="s">
        <v>89</v>
      </c>
      <c r="E24373" t="s">
        <v>1129</v>
      </c>
      <c r="F24373" t="s">
        <v>89</v>
      </c>
      <c r="G24373" t="s">
        <v>89</v>
      </c>
      <c r="H24373" t="s">
        <v>93</v>
      </c>
    </row>
    <row r="24374" spans="1:8" x14ac:dyDescent="0.25">
      <c r="A24374" t="s">
        <v>637</v>
      </c>
      <c r="B24374" t="s">
        <v>16747</v>
      </c>
      <c r="C24374" t="s">
        <v>89</v>
      </c>
      <c r="D24374" t="s">
        <v>89</v>
      </c>
      <c r="E24374" t="s">
        <v>1231</v>
      </c>
      <c r="F24374" t="s">
        <v>89</v>
      </c>
      <c r="G24374" t="s">
        <v>89</v>
      </c>
      <c r="H24374" t="s">
        <v>93</v>
      </c>
    </row>
    <row r="24375" spans="1:8" x14ac:dyDescent="0.25">
      <c r="A24375" t="s">
        <v>637</v>
      </c>
      <c r="B24375" t="s">
        <v>1200</v>
      </c>
      <c r="C24375" t="s">
        <v>89</v>
      </c>
      <c r="D24375" t="s">
        <v>89</v>
      </c>
      <c r="E24375" t="s">
        <v>1131</v>
      </c>
      <c r="F24375" t="s">
        <v>89</v>
      </c>
      <c r="G24375" t="s">
        <v>89</v>
      </c>
      <c r="H24375" t="s">
        <v>93</v>
      </c>
    </row>
    <row r="24376" spans="1:8" x14ac:dyDescent="0.25">
      <c r="A24376" t="s">
        <v>637</v>
      </c>
      <c r="B24376" t="s">
        <v>1128</v>
      </c>
      <c r="C24376" t="s">
        <v>89</v>
      </c>
      <c r="D24376" t="s">
        <v>89</v>
      </c>
      <c r="E24376" t="s">
        <v>1231</v>
      </c>
      <c r="F24376" t="s">
        <v>89</v>
      </c>
      <c r="G24376" t="s">
        <v>89</v>
      </c>
      <c r="H24376" t="s">
        <v>93</v>
      </c>
    </row>
    <row r="24377" spans="1:8" x14ac:dyDescent="0.25">
      <c r="A24377" t="s">
        <v>637</v>
      </c>
      <c r="B24377" t="s">
        <v>1130</v>
      </c>
      <c r="C24377" t="s">
        <v>89</v>
      </c>
      <c r="D24377" t="s">
        <v>89</v>
      </c>
      <c r="E24377" t="s">
        <v>1286</v>
      </c>
      <c r="F24377" t="s">
        <v>89</v>
      </c>
      <c r="G24377" t="s">
        <v>89</v>
      </c>
      <c r="H24377" t="s">
        <v>93</v>
      </c>
    </row>
    <row r="24378" spans="1:8" x14ac:dyDescent="0.25">
      <c r="A24378" t="s">
        <v>637</v>
      </c>
      <c r="B24378" t="s">
        <v>1132</v>
      </c>
      <c r="C24378" t="s">
        <v>89</v>
      </c>
      <c r="D24378" t="s">
        <v>89</v>
      </c>
      <c r="E24378" t="s">
        <v>1133</v>
      </c>
      <c r="F24378" t="s">
        <v>89</v>
      </c>
      <c r="G24378" t="s">
        <v>89</v>
      </c>
      <c r="H24378" t="s">
        <v>93</v>
      </c>
    </row>
    <row r="24379" spans="1:8" x14ac:dyDescent="0.25">
      <c r="A24379" t="s">
        <v>637</v>
      </c>
      <c r="B24379" t="s">
        <v>1268</v>
      </c>
      <c r="C24379" t="s">
        <v>89</v>
      </c>
      <c r="D24379" t="s">
        <v>89</v>
      </c>
      <c r="E24379" t="s">
        <v>1233</v>
      </c>
      <c r="F24379" t="s">
        <v>89</v>
      </c>
      <c r="G24379" t="s">
        <v>89</v>
      </c>
      <c r="H24379" t="s">
        <v>93</v>
      </c>
    </row>
    <row r="24380" spans="1:8" x14ac:dyDescent="0.25">
      <c r="A24380" t="s">
        <v>637</v>
      </c>
      <c r="B24380" t="s">
        <v>1271</v>
      </c>
      <c r="C24380" t="s">
        <v>89</v>
      </c>
      <c r="D24380" t="s">
        <v>89</v>
      </c>
      <c r="E24380" t="s">
        <v>1113</v>
      </c>
      <c r="F24380" t="s">
        <v>89</v>
      </c>
      <c r="G24380" t="s">
        <v>89</v>
      </c>
      <c r="H24380" t="s">
        <v>93</v>
      </c>
    </row>
    <row r="24381" spans="1:8" x14ac:dyDescent="0.25">
      <c r="A24381" t="s">
        <v>637</v>
      </c>
      <c r="B24381" t="s">
        <v>1138</v>
      </c>
      <c r="C24381" t="s">
        <v>89</v>
      </c>
      <c r="D24381" t="s">
        <v>89</v>
      </c>
      <c r="E24381" t="s">
        <v>1139</v>
      </c>
      <c r="F24381" t="s">
        <v>89</v>
      </c>
      <c r="G24381" t="s">
        <v>89</v>
      </c>
      <c r="H24381" t="s">
        <v>93</v>
      </c>
    </row>
    <row r="24382" spans="1:8" x14ac:dyDescent="0.25">
      <c r="A24382" t="s">
        <v>638</v>
      </c>
      <c r="B24382" t="s">
        <v>2695</v>
      </c>
      <c r="C24382" t="s">
        <v>89</v>
      </c>
      <c r="D24382" t="s">
        <v>16748</v>
      </c>
      <c r="E24382" t="s">
        <v>1100</v>
      </c>
      <c r="F24382" t="s">
        <v>89</v>
      </c>
      <c r="G24382" t="s">
        <v>89</v>
      </c>
      <c r="H24382" t="s">
        <v>93</v>
      </c>
    </row>
    <row r="24383" spans="1:8" x14ac:dyDescent="0.25">
      <c r="A24383" t="s">
        <v>638</v>
      </c>
      <c r="B24383" t="s">
        <v>2695</v>
      </c>
      <c r="C24383" t="s">
        <v>89</v>
      </c>
      <c r="D24383" t="s">
        <v>16748</v>
      </c>
      <c r="E24383" t="s">
        <v>1100</v>
      </c>
      <c r="F24383" t="s">
        <v>89</v>
      </c>
      <c r="G24383" t="s">
        <v>89</v>
      </c>
      <c r="H24383" t="s">
        <v>93</v>
      </c>
    </row>
    <row r="24384" spans="1:8" x14ac:dyDescent="0.25">
      <c r="A24384" t="s">
        <v>638</v>
      </c>
      <c r="B24384" t="s">
        <v>1724</v>
      </c>
      <c r="C24384" t="s">
        <v>89</v>
      </c>
      <c r="D24384" t="s">
        <v>16749</v>
      </c>
      <c r="E24384" t="s">
        <v>1135</v>
      </c>
      <c r="F24384" t="s">
        <v>89</v>
      </c>
      <c r="G24384" t="s">
        <v>89</v>
      </c>
      <c r="H24384" t="s">
        <v>93</v>
      </c>
    </row>
    <row r="24385" spans="1:8" x14ac:dyDescent="0.25">
      <c r="A24385" t="s">
        <v>638</v>
      </c>
      <c r="B24385" t="s">
        <v>1284</v>
      </c>
      <c r="C24385" t="s">
        <v>89</v>
      </c>
      <c r="D24385" t="s">
        <v>89</v>
      </c>
      <c r="E24385" t="s">
        <v>1129</v>
      </c>
      <c r="F24385" t="s">
        <v>89</v>
      </c>
      <c r="G24385" t="s">
        <v>89</v>
      </c>
      <c r="H24385" t="s">
        <v>93</v>
      </c>
    </row>
    <row r="24386" spans="1:8" x14ac:dyDescent="0.25">
      <c r="A24386" t="s">
        <v>638</v>
      </c>
      <c r="B24386" t="s">
        <v>1122</v>
      </c>
      <c r="C24386" t="s">
        <v>89</v>
      </c>
      <c r="D24386" t="s">
        <v>89</v>
      </c>
      <c r="E24386" t="s">
        <v>1129</v>
      </c>
      <c r="F24386" t="s">
        <v>89</v>
      </c>
      <c r="G24386" t="s">
        <v>89</v>
      </c>
      <c r="H24386" t="s">
        <v>93</v>
      </c>
    </row>
    <row r="24387" spans="1:8" x14ac:dyDescent="0.25">
      <c r="A24387" t="s">
        <v>638</v>
      </c>
      <c r="B24387" t="s">
        <v>1124</v>
      </c>
      <c r="C24387" t="s">
        <v>89</v>
      </c>
      <c r="D24387" t="s">
        <v>89</v>
      </c>
      <c r="E24387" t="s">
        <v>1129</v>
      </c>
      <c r="F24387" t="s">
        <v>89</v>
      </c>
      <c r="G24387" t="s">
        <v>89</v>
      </c>
      <c r="H24387" t="s">
        <v>93</v>
      </c>
    </row>
    <row r="24388" spans="1:8" x14ac:dyDescent="0.25">
      <c r="A24388" t="s">
        <v>638</v>
      </c>
      <c r="B24388" t="s">
        <v>1266</v>
      </c>
      <c r="C24388" t="s">
        <v>89</v>
      </c>
      <c r="D24388" t="s">
        <v>89</v>
      </c>
      <c r="E24388" t="s">
        <v>1129</v>
      </c>
      <c r="F24388" t="s">
        <v>89</v>
      </c>
      <c r="G24388" t="s">
        <v>89</v>
      </c>
      <c r="H24388" t="s">
        <v>93</v>
      </c>
    </row>
    <row r="24389" spans="1:8" x14ac:dyDescent="0.25">
      <c r="A24389" t="s">
        <v>638</v>
      </c>
      <c r="B24389" t="s">
        <v>1200</v>
      </c>
      <c r="C24389" t="s">
        <v>89</v>
      </c>
      <c r="D24389" t="s">
        <v>89</v>
      </c>
      <c r="E24389" t="s">
        <v>1131</v>
      </c>
      <c r="F24389" t="s">
        <v>89</v>
      </c>
      <c r="G24389" t="s">
        <v>89</v>
      </c>
      <c r="H24389" t="s">
        <v>93</v>
      </c>
    </row>
    <row r="24390" spans="1:8" x14ac:dyDescent="0.25">
      <c r="A24390" t="s">
        <v>638</v>
      </c>
      <c r="B24390" t="s">
        <v>1130</v>
      </c>
      <c r="C24390" t="s">
        <v>89</v>
      </c>
      <c r="D24390" t="s">
        <v>89</v>
      </c>
      <c r="E24390" t="s">
        <v>1202</v>
      </c>
      <c r="F24390" t="s">
        <v>89</v>
      </c>
      <c r="G24390" t="s">
        <v>89</v>
      </c>
      <c r="H24390" t="s">
        <v>93</v>
      </c>
    </row>
    <row r="24391" spans="1:8" x14ac:dyDescent="0.25">
      <c r="A24391" t="s">
        <v>638</v>
      </c>
      <c r="B24391" t="s">
        <v>1132</v>
      </c>
      <c r="C24391" t="s">
        <v>89</v>
      </c>
      <c r="D24391" t="s">
        <v>89</v>
      </c>
      <c r="E24391" t="s">
        <v>1133</v>
      </c>
      <c r="F24391" t="s">
        <v>89</v>
      </c>
      <c r="G24391" t="s">
        <v>89</v>
      </c>
      <c r="H24391" t="s">
        <v>93</v>
      </c>
    </row>
    <row r="24392" spans="1:8" x14ac:dyDescent="0.25">
      <c r="A24392" t="s">
        <v>638</v>
      </c>
      <c r="B24392" t="s">
        <v>1232</v>
      </c>
      <c r="C24392" t="s">
        <v>89</v>
      </c>
      <c r="D24392" t="s">
        <v>89</v>
      </c>
      <c r="E24392" t="s">
        <v>1135</v>
      </c>
      <c r="F24392" t="s">
        <v>89</v>
      </c>
      <c r="G24392" t="s">
        <v>89</v>
      </c>
      <c r="H24392" t="s">
        <v>93</v>
      </c>
    </row>
    <row r="24393" spans="1:8" x14ac:dyDescent="0.25">
      <c r="A24393" t="s">
        <v>638</v>
      </c>
      <c r="B24393" t="s">
        <v>1138</v>
      </c>
      <c r="C24393" t="s">
        <v>89</v>
      </c>
      <c r="D24393" t="s">
        <v>89</v>
      </c>
      <c r="E24393" t="s">
        <v>1139</v>
      </c>
      <c r="F24393" t="s">
        <v>89</v>
      </c>
      <c r="G24393" t="s">
        <v>89</v>
      </c>
      <c r="H24393" t="s">
        <v>93</v>
      </c>
    </row>
    <row r="24394" spans="1:8" x14ac:dyDescent="0.25">
      <c r="A24394" t="s">
        <v>639</v>
      </c>
      <c r="B24394" t="s">
        <v>2695</v>
      </c>
      <c r="C24394" t="s">
        <v>89</v>
      </c>
      <c r="D24394" t="s">
        <v>16750</v>
      </c>
      <c r="E24394" t="s">
        <v>1100</v>
      </c>
      <c r="F24394" t="s">
        <v>89</v>
      </c>
      <c r="G24394" t="s">
        <v>89</v>
      </c>
      <c r="H24394" t="s">
        <v>93</v>
      </c>
    </row>
    <row r="24395" spans="1:8" x14ac:dyDescent="0.25">
      <c r="A24395" t="s">
        <v>639</v>
      </c>
      <c r="B24395" t="s">
        <v>16751</v>
      </c>
      <c r="C24395" t="s">
        <v>89</v>
      </c>
      <c r="D24395" t="s">
        <v>16750</v>
      </c>
      <c r="E24395" t="s">
        <v>1093</v>
      </c>
      <c r="F24395" t="s">
        <v>89</v>
      </c>
      <c r="G24395" t="s">
        <v>89</v>
      </c>
      <c r="H24395" t="s">
        <v>93</v>
      </c>
    </row>
    <row r="24396" spans="1:8" x14ac:dyDescent="0.25">
      <c r="A24396" t="s">
        <v>639</v>
      </c>
      <c r="B24396" t="s">
        <v>1098</v>
      </c>
      <c r="C24396" t="s">
        <v>89</v>
      </c>
      <c r="D24396" t="s">
        <v>1682</v>
      </c>
      <c r="E24396" t="s">
        <v>1100</v>
      </c>
      <c r="F24396" t="s">
        <v>89</v>
      </c>
      <c r="G24396" t="s">
        <v>89</v>
      </c>
      <c r="H24396" t="s">
        <v>93</v>
      </c>
    </row>
    <row r="24397" spans="1:8" x14ac:dyDescent="0.25">
      <c r="A24397" t="s">
        <v>639</v>
      </c>
      <c r="B24397" t="s">
        <v>16752</v>
      </c>
      <c r="C24397" t="s">
        <v>89</v>
      </c>
      <c r="D24397" t="s">
        <v>89</v>
      </c>
      <c r="E24397" t="s">
        <v>1278</v>
      </c>
      <c r="F24397" t="s">
        <v>89</v>
      </c>
      <c r="G24397" t="s">
        <v>89</v>
      </c>
      <c r="H24397" t="s">
        <v>93</v>
      </c>
    </row>
    <row r="24398" spans="1:8" x14ac:dyDescent="0.25">
      <c r="A24398" t="s">
        <v>639</v>
      </c>
      <c r="B24398" t="s">
        <v>16753</v>
      </c>
      <c r="C24398" t="s">
        <v>89</v>
      </c>
      <c r="D24398" t="s">
        <v>16754</v>
      </c>
      <c r="E24398" t="s">
        <v>1278</v>
      </c>
      <c r="F24398" t="s">
        <v>89</v>
      </c>
      <c r="G24398" t="s">
        <v>89</v>
      </c>
      <c r="H24398" t="s">
        <v>93</v>
      </c>
    </row>
    <row r="24399" spans="1:8" x14ac:dyDescent="0.25">
      <c r="A24399" t="s">
        <v>639</v>
      </c>
      <c r="B24399" t="s">
        <v>16753</v>
      </c>
      <c r="C24399" t="s">
        <v>89</v>
      </c>
      <c r="D24399" t="s">
        <v>16754</v>
      </c>
      <c r="E24399" t="s">
        <v>1278</v>
      </c>
      <c r="F24399" t="s">
        <v>89</v>
      </c>
      <c r="G24399" t="s">
        <v>89</v>
      </c>
      <c r="H24399" t="s">
        <v>93</v>
      </c>
    </row>
    <row r="24400" spans="1:8" x14ac:dyDescent="0.25">
      <c r="A24400" t="s">
        <v>639</v>
      </c>
      <c r="B24400" t="s">
        <v>16755</v>
      </c>
      <c r="C24400" t="s">
        <v>89</v>
      </c>
      <c r="D24400" t="s">
        <v>16756</v>
      </c>
      <c r="E24400" t="s">
        <v>1097</v>
      </c>
      <c r="F24400" t="s">
        <v>89</v>
      </c>
      <c r="G24400" t="s">
        <v>89</v>
      </c>
      <c r="H24400" t="s">
        <v>93</v>
      </c>
    </row>
    <row r="24401" spans="1:8" x14ac:dyDescent="0.25">
      <c r="A24401" t="s">
        <v>639</v>
      </c>
      <c r="B24401" t="s">
        <v>1112</v>
      </c>
      <c r="C24401" t="s">
        <v>89</v>
      </c>
      <c r="D24401" t="s">
        <v>89</v>
      </c>
      <c r="E24401" t="s">
        <v>1100</v>
      </c>
      <c r="F24401" t="s">
        <v>89</v>
      </c>
      <c r="G24401" t="s">
        <v>89</v>
      </c>
      <c r="H24401" t="s">
        <v>93</v>
      </c>
    </row>
    <row r="24402" spans="1:8" x14ac:dyDescent="0.25">
      <c r="A24402" t="s">
        <v>639</v>
      </c>
      <c r="B24402" t="s">
        <v>1114</v>
      </c>
      <c r="C24402" t="s">
        <v>89</v>
      </c>
      <c r="D24402" t="s">
        <v>89</v>
      </c>
      <c r="E24402" t="s">
        <v>1100</v>
      </c>
      <c r="F24402" t="s">
        <v>89</v>
      </c>
      <c r="G24402" t="s">
        <v>89</v>
      </c>
      <c r="H24402" t="s">
        <v>93</v>
      </c>
    </row>
    <row r="24403" spans="1:8" x14ac:dyDescent="0.25">
      <c r="A24403" t="s">
        <v>639</v>
      </c>
      <c r="B24403" t="s">
        <v>16752</v>
      </c>
      <c r="C24403" t="s">
        <v>89</v>
      </c>
      <c r="D24403" t="s">
        <v>89</v>
      </c>
      <c r="E24403" t="s">
        <v>1278</v>
      </c>
      <c r="F24403" t="s">
        <v>89</v>
      </c>
      <c r="G24403" t="s">
        <v>89</v>
      </c>
      <c r="H24403" t="s">
        <v>93</v>
      </c>
    </row>
    <row r="24404" spans="1:8" x14ac:dyDescent="0.25">
      <c r="A24404" t="s">
        <v>639</v>
      </c>
      <c r="B24404" t="s">
        <v>1098</v>
      </c>
      <c r="C24404" t="s">
        <v>89</v>
      </c>
      <c r="D24404" t="s">
        <v>1682</v>
      </c>
      <c r="E24404" t="s">
        <v>1100</v>
      </c>
      <c r="F24404" t="s">
        <v>89</v>
      </c>
      <c r="G24404" t="s">
        <v>89</v>
      </c>
      <c r="H24404" t="s">
        <v>93</v>
      </c>
    </row>
    <row r="24405" spans="1:8" x14ac:dyDescent="0.25">
      <c r="A24405" t="s">
        <v>639</v>
      </c>
      <c r="B24405" t="s">
        <v>2695</v>
      </c>
      <c r="C24405" t="s">
        <v>89</v>
      </c>
      <c r="D24405" t="s">
        <v>16750</v>
      </c>
      <c r="E24405" t="s">
        <v>1100</v>
      </c>
      <c r="F24405" t="s">
        <v>89</v>
      </c>
      <c r="G24405" t="s">
        <v>89</v>
      </c>
      <c r="H24405" t="s">
        <v>93</v>
      </c>
    </row>
    <row r="24406" spans="1:8" x14ac:dyDescent="0.25">
      <c r="A24406" t="s">
        <v>639</v>
      </c>
      <c r="B24406" t="s">
        <v>16757</v>
      </c>
      <c r="C24406" t="s">
        <v>89</v>
      </c>
      <c r="D24406" t="s">
        <v>16758</v>
      </c>
      <c r="E24406" t="s">
        <v>1233</v>
      </c>
      <c r="F24406" t="s">
        <v>89</v>
      </c>
      <c r="G24406" t="s">
        <v>89</v>
      </c>
      <c r="H24406" t="s">
        <v>93</v>
      </c>
    </row>
    <row r="24407" spans="1:8" x14ac:dyDescent="0.25">
      <c r="A24407" t="s">
        <v>639</v>
      </c>
      <c r="B24407" t="s">
        <v>16751</v>
      </c>
      <c r="C24407" t="s">
        <v>89</v>
      </c>
      <c r="D24407" t="s">
        <v>16750</v>
      </c>
      <c r="E24407" t="s">
        <v>1093</v>
      </c>
      <c r="F24407" t="s">
        <v>89</v>
      </c>
      <c r="G24407" t="s">
        <v>89</v>
      </c>
      <c r="H24407" t="s">
        <v>93</v>
      </c>
    </row>
    <row r="24408" spans="1:8" x14ac:dyDescent="0.25">
      <c r="A24408" t="s">
        <v>639</v>
      </c>
      <c r="B24408" t="s">
        <v>1122</v>
      </c>
      <c r="C24408" t="s">
        <v>89</v>
      </c>
      <c r="D24408" t="s">
        <v>89</v>
      </c>
      <c r="E24408" t="s">
        <v>1129</v>
      </c>
      <c r="F24408" t="s">
        <v>89</v>
      </c>
      <c r="G24408" t="s">
        <v>89</v>
      </c>
      <c r="H24408" t="s">
        <v>93</v>
      </c>
    </row>
    <row r="24409" spans="1:8" x14ac:dyDescent="0.25">
      <c r="A24409" t="s">
        <v>639</v>
      </c>
      <c r="B24409" t="s">
        <v>8735</v>
      </c>
      <c r="C24409" t="s">
        <v>89</v>
      </c>
      <c r="D24409" t="s">
        <v>89</v>
      </c>
      <c r="E24409" t="s">
        <v>1131</v>
      </c>
      <c r="F24409" t="s">
        <v>89</v>
      </c>
      <c r="G24409" t="s">
        <v>89</v>
      </c>
      <c r="H24409" t="s">
        <v>93</v>
      </c>
    </row>
    <row r="24410" spans="1:8" x14ac:dyDescent="0.25">
      <c r="A24410" t="s">
        <v>639</v>
      </c>
      <c r="B24410" t="s">
        <v>1199</v>
      </c>
      <c r="C24410" t="s">
        <v>89</v>
      </c>
      <c r="D24410" t="s">
        <v>89</v>
      </c>
      <c r="E24410" t="s">
        <v>1202</v>
      </c>
      <c r="F24410" t="s">
        <v>89</v>
      </c>
      <c r="G24410" t="s">
        <v>89</v>
      </c>
      <c r="H24410" t="s">
        <v>93</v>
      </c>
    </row>
    <row r="24411" spans="1:8" x14ac:dyDescent="0.25">
      <c r="A24411" t="s">
        <v>639</v>
      </c>
      <c r="B24411" t="s">
        <v>1200</v>
      </c>
      <c r="C24411" t="s">
        <v>89</v>
      </c>
      <c r="D24411" t="s">
        <v>89</v>
      </c>
      <c r="E24411" t="s">
        <v>1131</v>
      </c>
      <c r="F24411" t="s">
        <v>89</v>
      </c>
      <c r="G24411" t="s">
        <v>89</v>
      </c>
      <c r="H24411" t="s">
        <v>93</v>
      </c>
    </row>
    <row r="24412" spans="1:8" x14ac:dyDescent="0.25">
      <c r="A24412" t="s">
        <v>639</v>
      </c>
      <c r="B24412" t="s">
        <v>2704</v>
      </c>
      <c r="C24412" t="s">
        <v>89</v>
      </c>
      <c r="D24412" t="s">
        <v>89</v>
      </c>
      <c r="E24412" t="s">
        <v>1133</v>
      </c>
      <c r="F24412" t="s">
        <v>89</v>
      </c>
      <c r="G24412" t="s">
        <v>89</v>
      </c>
      <c r="H24412" t="s">
        <v>93</v>
      </c>
    </row>
    <row r="24413" spans="1:8" x14ac:dyDescent="0.25">
      <c r="A24413" t="s">
        <v>639</v>
      </c>
      <c r="B24413" t="s">
        <v>2705</v>
      </c>
      <c r="C24413" t="s">
        <v>89</v>
      </c>
      <c r="D24413" t="s">
        <v>89</v>
      </c>
      <c r="E24413" t="s">
        <v>1133</v>
      </c>
      <c r="F24413" t="s">
        <v>89</v>
      </c>
      <c r="G24413" t="s">
        <v>89</v>
      </c>
      <c r="H24413" t="s">
        <v>93</v>
      </c>
    </row>
    <row r="24414" spans="1:8" x14ac:dyDescent="0.25">
      <c r="A24414" t="s">
        <v>639</v>
      </c>
      <c r="B24414" t="s">
        <v>1132</v>
      </c>
      <c r="C24414" t="s">
        <v>89</v>
      </c>
      <c r="D24414" t="s">
        <v>89</v>
      </c>
      <c r="E24414" t="s">
        <v>1133</v>
      </c>
      <c r="F24414" t="s">
        <v>89</v>
      </c>
      <c r="G24414" t="s">
        <v>89</v>
      </c>
      <c r="H24414" t="s">
        <v>93</v>
      </c>
    </row>
    <row r="24415" spans="1:8" x14ac:dyDescent="0.25">
      <c r="A24415" t="s">
        <v>639</v>
      </c>
      <c r="B24415" t="s">
        <v>1268</v>
      </c>
      <c r="C24415" t="s">
        <v>89</v>
      </c>
      <c r="D24415" t="s">
        <v>89</v>
      </c>
      <c r="E24415" t="s">
        <v>1196</v>
      </c>
      <c r="F24415" t="s">
        <v>89</v>
      </c>
      <c r="G24415" t="s">
        <v>89</v>
      </c>
      <c r="H24415" t="s">
        <v>93</v>
      </c>
    </row>
    <row r="24416" spans="1:8" x14ac:dyDescent="0.25">
      <c r="A24416" t="s">
        <v>639</v>
      </c>
      <c r="B24416" t="s">
        <v>1271</v>
      </c>
      <c r="C24416" t="s">
        <v>89</v>
      </c>
      <c r="D24416" t="s">
        <v>89</v>
      </c>
      <c r="E24416" t="s">
        <v>1135</v>
      </c>
      <c r="F24416" t="s">
        <v>89</v>
      </c>
      <c r="G24416" t="s">
        <v>89</v>
      </c>
      <c r="H24416" t="s">
        <v>93</v>
      </c>
    </row>
    <row r="24417" spans="1:8" x14ac:dyDescent="0.25">
      <c r="A24417" t="s">
        <v>640</v>
      </c>
      <c r="B24417" t="s">
        <v>3120</v>
      </c>
      <c r="C24417" t="s">
        <v>89</v>
      </c>
      <c r="D24417" t="s">
        <v>16759</v>
      </c>
      <c r="E24417" t="s">
        <v>1093</v>
      </c>
      <c r="F24417" t="s">
        <v>89</v>
      </c>
      <c r="G24417" t="s">
        <v>89</v>
      </c>
      <c r="H24417" t="s">
        <v>93</v>
      </c>
    </row>
    <row r="24418" spans="1:8" x14ac:dyDescent="0.25">
      <c r="A24418" t="s">
        <v>640</v>
      </c>
      <c r="B24418" t="s">
        <v>10113</v>
      </c>
      <c r="C24418" t="s">
        <v>89</v>
      </c>
      <c r="D24418" t="s">
        <v>16760</v>
      </c>
      <c r="E24418" t="s">
        <v>1164</v>
      </c>
      <c r="F24418" t="s">
        <v>89</v>
      </c>
      <c r="G24418" t="s">
        <v>89</v>
      </c>
      <c r="H24418" t="s">
        <v>93</v>
      </c>
    </row>
    <row r="24419" spans="1:8" x14ac:dyDescent="0.25">
      <c r="A24419" t="s">
        <v>640</v>
      </c>
      <c r="B24419" t="s">
        <v>16761</v>
      </c>
      <c r="C24419" t="s">
        <v>89</v>
      </c>
      <c r="D24419" t="s">
        <v>16762</v>
      </c>
      <c r="E24419" t="s">
        <v>1265</v>
      </c>
      <c r="F24419" t="s">
        <v>89</v>
      </c>
      <c r="G24419" t="s">
        <v>89</v>
      </c>
      <c r="H24419" t="s">
        <v>93</v>
      </c>
    </row>
    <row r="24420" spans="1:8" x14ac:dyDescent="0.25">
      <c r="A24420" t="s">
        <v>640</v>
      </c>
      <c r="B24420" t="s">
        <v>3122</v>
      </c>
      <c r="C24420" t="s">
        <v>89</v>
      </c>
      <c r="D24420" t="s">
        <v>16759</v>
      </c>
      <c r="E24420" t="s">
        <v>1102</v>
      </c>
      <c r="F24420" t="s">
        <v>89</v>
      </c>
      <c r="G24420" t="s">
        <v>89</v>
      </c>
      <c r="H24420" t="s">
        <v>93</v>
      </c>
    </row>
    <row r="24421" spans="1:8" x14ac:dyDescent="0.25">
      <c r="A24421" t="s">
        <v>640</v>
      </c>
      <c r="B24421" t="s">
        <v>16763</v>
      </c>
      <c r="C24421" t="s">
        <v>89</v>
      </c>
      <c r="D24421" t="s">
        <v>16764</v>
      </c>
      <c r="E24421" t="s">
        <v>1121</v>
      </c>
      <c r="F24421" t="s">
        <v>89</v>
      </c>
      <c r="G24421" t="s">
        <v>89</v>
      </c>
      <c r="H24421" t="s">
        <v>93</v>
      </c>
    </row>
    <row r="24422" spans="1:8" x14ac:dyDescent="0.25">
      <c r="A24422" t="s">
        <v>640</v>
      </c>
      <c r="B24422" t="s">
        <v>16763</v>
      </c>
      <c r="C24422" t="s">
        <v>89</v>
      </c>
      <c r="D24422" t="s">
        <v>16764</v>
      </c>
      <c r="E24422" t="s">
        <v>1121</v>
      </c>
      <c r="F24422" t="s">
        <v>89</v>
      </c>
      <c r="G24422" t="s">
        <v>89</v>
      </c>
      <c r="H24422" t="s">
        <v>93</v>
      </c>
    </row>
    <row r="24423" spans="1:8" x14ac:dyDescent="0.25">
      <c r="A24423" t="s">
        <v>640</v>
      </c>
      <c r="B24423" t="s">
        <v>16765</v>
      </c>
      <c r="C24423" t="s">
        <v>89</v>
      </c>
      <c r="D24423" t="s">
        <v>16766</v>
      </c>
      <c r="E24423" t="s">
        <v>1265</v>
      </c>
      <c r="F24423" t="s">
        <v>89</v>
      </c>
      <c r="G24423" t="s">
        <v>89</v>
      </c>
      <c r="H24423" t="s">
        <v>93</v>
      </c>
    </row>
    <row r="24424" spans="1:8" x14ac:dyDescent="0.25">
      <c r="A24424" t="s">
        <v>640</v>
      </c>
      <c r="B24424" t="s">
        <v>16767</v>
      </c>
      <c r="C24424" t="s">
        <v>89</v>
      </c>
      <c r="D24424" t="s">
        <v>16768</v>
      </c>
      <c r="E24424" t="s">
        <v>1166</v>
      </c>
      <c r="F24424" t="s">
        <v>89</v>
      </c>
      <c r="G24424" t="s">
        <v>89</v>
      </c>
      <c r="H24424" t="s">
        <v>93</v>
      </c>
    </row>
    <row r="24425" spans="1:8" x14ac:dyDescent="0.25">
      <c r="A24425" t="s">
        <v>640</v>
      </c>
      <c r="B24425" t="s">
        <v>16769</v>
      </c>
      <c r="C24425" t="s">
        <v>89</v>
      </c>
      <c r="D24425" t="s">
        <v>16770</v>
      </c>
      <c r="E24425" t="s">
        <v>1121</v>
      </c>
      <c r="F24425" t="s">
        <v>89</v>
      </c>
      <c r="G24425" t="s">
        <v>89</v>
      </c>
      <c r="H24425" t="s">
        <v>93</v>
      </c>
    </row>
    <row r="24426" spans="1:8" x14ac:dyDescent="0.25">
      <c r="A24426" t="s">
        <v>640</v>
      </c>
      <c r="B24426" t="s">
        <v>16771</v>
      </c>
      <c r="C24426" t="s">
        <v>89</v>
      </c>
      <c r="D24426" t="s">
        <v>16772</v>
      </c>
      <c r="E24426" t="s">
        <v>1102</v>
      </c>
      <c r="F24426" t="s">
        <v>89</v>
      </c>
      <c r="G24426" t="s">
        <v>89</v>
      </c>
      <c r="H24426" t="s">
        <v>93</v>
      </c>
    </row>
    <row r="24427" spans="1:8" x14ac:dyDescent="0.25">
      <c r="A24427" t="s">
        <v>640</v>
      </c>
      <c r="B24427" t="s">
        <v>16773</v>
      </c>
      <c r="C24427" t="s">
        <v>89</v>
      </c>
      <c r="D24427" t="s">
        <v>16774</v>
      </c>
      <c r="E24427" t="s">
        <v>1121</v>
      </c>
      <c r="F24427" t="s">
        <v>89</v>
      </c>
      <c r="G24427" t="s">
        <v>89</v>
      </c>
      <c r="H24427" t="s">
        <v>93</v>
      </c>
    </row>
    <row r="24428" spans="1:8" x14ac:dyDescent="0.25">
      <c r="A24428" t="s">
        <v>640</v>
      </c>
      <c r="B24428" t="s">
        <v>16775</v>
      </c>
      <c r="C24428" t="s">
        <v>89</v>
      </c>
      <c r="D24428" t="s">
        <v>16776</v>
      </c>
      <c r="E24428" t="s">
        <v>1102</v>
      </c>
      <c r="F24428" t="s">
        <v>89</v>
      </c>
      <c r="G24428" t="s">
        <v>89</v>
      </c>
      <c r="H24428" t="s">
        <v>93</v>
      </c>
    </row>
    <row r="24429" spans="1:8" x14ac:dyDescent="0.25">
      <c r="A24429" t="s">
        <v>640</v>
      </c>
      <c r="B24429" t="s">
        <v>16777</v>
      </c>
      <c r="C24429" t="s">
        <v>89</v>
      </c>
      <c r="D24429" t="s">
        <v>16778</v>
      </c>
      <c r="E24429" t="s">
        <v>1093</v>
      </c>
      <c r="F24429" t="s">
        <v>89</v>
      </c>
      <c r="G24429" t="s">
        <v>89</v>
      </c>
      <c r="H24429" t="s">
        <v>93</v>
      </c>
    </row>
    <row r="24430" spans="1:8" x14ac:dyDescent="0.25">
      <c r="A24430" t="s">
        <v>640</v>
      </c>
      <c r="B24430" t="s">
        <v>9160</v>
      </c>
      <c r="C24430" t="s">
        <v>89</v>
      </c>
      <c r="D24430" t="s">
        <v>16779</v>
      </c>
      <c r="E24430" t="s">
        <v>1102</v>
      </c>
      <c r="F24430" t="s">
        <v>89</v>
      </c>
      <c r="G24430" t="s">
        <v>89</v>
      </c>
      <c r="H24430" t="s">
        <v>93</v>
      </c>
    </row>
    <row r="24431" spans="1:8" x14ac:dyDescent="0.25">
      <c r="A24431" t="s">
        <v>640</v>
      </c>
      <c r="B24431" t="s">
        <v>16780</v>
      </c>
      <c r="C24431" t="s">
        <v>89</v>
      </c>
      <c r="D24431" t="s">
        <v>16781</v>
      </c>
      <c r="E24431" t="s">
        <v>1258</v>
      </c>
      <c r="F24431" t="s">
        <v>89</v>
      </c>
      <c r="G24431" t="s">
        <v>89</v>
      </c>
      <c r="H24431" t="s">
        <v>93</v>
      </c>
    </row>
    <row r="24432" spans="1:8" x14ac:dyDescent="0.25">
      <c r="A24432" t="s">
        <v>640</v>
      </c>
      <c r="B24432" t="s">
        <v>10113</v>
      </c>
      <c r="C24432" t="s">
        <v>89</v>
      </c>
      <c r="D24432" t="s">
        <v>16760</v>
      </c>
      <c r="E24432" t="s">
        <v>1164</v>
      </c>
      <c r="F24432" t="s">
        <v>89</v>
      </c>
      <c r="G24432" t="s">
        <v>89</v>
      </c>
      <c r="H24432" t="s">
        <v>93</v>
      </c>
    </row>
    <row r="24433" spans="1:8" x14ac:dyDescent="0.25">
      <c r="A24433" t="s">
        <v>640</v>
      </c>
      <c r="B24433" t="s">
        <v>16761</v>
      </c>
      <c r="C24433" t="s">
        <v>89</v>
      </c>
      <c r="D24433" t="s">
        <v>16762</v>
      </c>
      <c r="E24433" t="s">
        <v>1265</v>
      </c>
      <c r="F24433" t="s">
        <v>89</v>
      </c>
      <c r="G24433" t="s">
        <v>89</v>
      </c>
      <c r="H24433" t="s">
        <v>93</v>
      </c>
    </row>
    <row r="24434" spans="1:8" x14ac:dyDescent="0.25">
      <c r="A24434" t="s">
        <v>640</v>
      </c>
      <c r="B24434" t="s">
        <v>8085</v>
      </c>
      <c r="C24434" t="s">
        <v>89</v>
      </c>
      <c r="D24434" t="s">
        <v>16782</v>
      </c>
      <c r="E24434" t="s">
        <v>1205</v>
      </c>
      <c r="F24434" t="s">
        <v>89</v>
      </c>
      <c r="G24434" t="s">
        <v>89</v>
      </c>
      <c r="H24434" t="s">
        <v>93</v>
      </c>
    </row>
    <row r="24435" spans="1:8" x14ac:dyDescent="0.25">
      <c r="A24435" t="s">
        <v>640</v>
      </c>
      <c r="B24435" t="s">
        <v>1112</v>
      </c>
      <c r="C24435" t="s">
        <v>89</v>
      </c>
      <c r="D24435" t="s">
        <v>5302</v>
      </c>
      <c r="E24435" t="s">
        <v>1115</v>
      </c>
      <c r="F24435" t="s">
        <v>89</v>
      </c>
      <c r="G24435" t="s">
        <v>89</v>
      </c>
      <c r="H24435" t="s">
        <v>93</v>
      </c>
    </row>
    <row r="24436" spans="1:8" x14ac:dyDescent="0.25">
      <c r="A24436" t="s">
        <v>640</v>
      </c>
      <c r="B24436" t="s">
        <v>1098</v>
      </c>
      <c r="C24436" t="s">
        <v>89</v>
      </c>
      <c r="D24436" t="s">
        <v>16783</v>
      </c>
      <c r="E24436" t="s">
        <v>1115</v>
      </c>
      <c r="F24436" t="s">
        <v>89</v>
      </c>
      <c r="G24436" t="s">
        <v>89</v>
      </c>
      <c r="H24436" t="s">
        <v>93</v>
      </c>
    </row>
    <row r="24437" spans="1:8" x14ac:dyDescent="0.25">
      <c r="A24437" t="s">
        <v>640</v>
      </c>
      <c r="B24437" t="s">
        <v>16784</v>
      </c>
      <c r="C24437" t="s">
        <v>89</v>
      </c>
      <c r="D24437" t="s">
        <v>16785</v>
      </c>
      <c r="E24437" t="s">
        <v>1102</v>
      </c>
      <c r="F24437" t="s">
        <v>89</v>
      </c>
      <c r="G24437" t="s">
        <v>89</v>
      </c>
      <c r="H24437" t="s">
        <v>93</v>
      </c>
    </row>
    <row r="24438" spans="1:8" x14ac:dyDescent="0.25">
      <c r="A24438" t="s">
        <v>640</v>
      </c>
      <c r="B24438" t="s">
        <v>3867</v>
      </c>
      <c r="C24438" t="s">
        <v>89</v>
      </c>
      <c r="D24438" t="s">
        <v>16786</v>
      </c>
      <c r="E24438" t="s">
        <v>1102</v>
      </c>
      <c r="F24438" t="s">
        <v>89</v>
      </c>
      <c r="G24438" t="s">
        <v>89</v>
      </c>
      <c r="H24438" t="s">
        <v>93</v>
      </c>
    </row>
    <row r="24439" spans="1:8" x14ac:dyDescent="0.25">
      <c r="A24439" t="s">
        <v>640</v>
      </c>
      <c r="B24439" t="s">
        <v>3122</v>
      </c>
      <c r="C24439" t="s">
        <v>89</v>
      </c>
      <c r="D24439" t="s">
        <v>16759</v>
      </c>
      <c r="E24439" t="s">
        <v>1102</v>
      </c>
      <c r="F24439" t="s">
        <v>89</v>
      </c>
      <c r="G24439" t="s">
        <v>89</v>
      </c>
      <c r="H24439" t="s">
        <v>93</v>
      </c>
    </row>
    <row r="24440" spans="1:8" x14ac:dyDescent="0.25">
      <c r="A24440" t="s">
        <v>640</v>
      </c>
      <c r="B24440" t="s">
        <v>3120</v>
      </c>
      <c r="C24440" t="s">
        <v>89</v>
      </c>
      <c r="D24440" t="s">
        <v>16759</v>
      </c>
      <c r="E24440" t="s">
        <v>1093</v>
      </c>
      <c r="F24440" t="s">
        <v>89</v>
      </c>
      <c r="G24440" t="s">
        <v>89</v>
      </c>
      <c r="H24440" t="s">
        <v>93</v>
      </c>
    </row>
    <row r="24441" spans="1:8" x14ac:dyDescent="0.25">
      <c r="A24441" t="s">
        <v>640</v>
      </c>
      <c r="B24441" t="s">
        <v>2352</v>
      </c>
      <c r="C24441" t="s">
        <v>89</v>
      </c>
      <c r="D24441" t="s">
        <v>16786</v>
      </c>
      <c r="E24441" t="s">
        <v>1093</v>
      </c>
      <c r="F24441" t="s">
        <v>89</v>
      </c>
      <c r="G24441" t="s">
        <v>89</v>
      </c>
      <c r="H24441" t="s">
        <v>93</v>
      </c>
    </row>
    <row r="24442" spans="1:8" x14ac:dyDescent="0.25">
      <c r="A24442" t="s">
        <v>640</v>
      </c>
      <c r="B24442" t="s">
        <v>16787</v>
      </c>
      <c r="C24442" t="s">
        <v>89</v>
      </c>
      <c r="D24442" t="s">
        <v>16785</v>
      </c>
      <c r="E24442" t="s">
        <v>1258</v>
      </c>
      <c r="F24442" t="s">
        <v>89</v>
      </c>
      <c r="G24442" t="s">
        <v>89</v>
      </c>
      <c r="H24442" t="s">
        <v>93</v>
      </c>
    </row>
    <row r="24443" spans="1:8" x14ac:dyDescent="0.25">
      <c r="A24443" t="s">
        <v>640</v>
      </c>
      <c r="B24443" t="s">
        <v>2330</v>
      </c>
      <c r="C24443" t="s">
        <v>89</v>
      </c>
      <c r="D24443" t="s">
        <v>16786</v>
      </c>
      <c r="E24443" t="s">
        <v>1105</v>
      </c>
      <c r="F24443" t="s">
        <v>89</v>
      </c>
      <c r="G24443" t="s">
        <v>89</v>
      </c>
      <c r="H24443" t="s">
        <v>93</v>
      </c>
    </row>
    <row r="24444" spans="1:8" x14ac:dyDescent="0.25">
      <c r="A24444" t="s">
        <v>640</v>
      </c>
      <c r="B24444" t="s">
        <v>7023</v>
      </c>
      <c r="C24444" t="s">
        <v>89</v>
      </c>
      <c r="D24444" t="s">
        <v>16759</v>
      </c>
      <c r="E24444" t="s">
        <v>1105</v>
      </c>
      <c r="F24444" t="s">
        <v>89</v>
      </c>
      <c r="G24444" t="s">
        <v>89</v>
      </c>
      <c r="H24444" t="s">
        <v>93</v>
      </c>
    </row>
    <row r="24445" spans="1:8" x14ac:dyDescent="0.25">
      <c r="A24445" t="s">
        <v>640</v>
      </c>
      <c r="B24445" t="s">
        <v>16788</v>
      </c>
      <c r="C24445" t="s">
        <v>89</v>
      </c>
      <c r="D24445" t="s">
        <v>16789</v>
      </c>
      <c r="E24445" t="s">
        <v>1205</v>
      </c>
      <c r="F24445" t="s">
        <v>89</v>
      </c>
      <c r="G24445" t="s">
        <v>89</v>
      </c>
      <c r="H24445" t="s">
        <v>93</v>
      </c>
    </row>
    <row r="24446" spans="1:8" x14ac:dyDescent="0.25">
      <c r="A24446" t="s">
        <v>640</v>
      </c>
      <c r="B24446" t="s">
        <v>1118</v>
      </c>
      <c r="C24446" t="s">
        <v>89</v>
      </c>
      <c r="D24446" t="s">
        <v>89</v>
      </c>
      <c r="E24446" t="s">
        <v>1272</v>
      </c>
      <c r="F24446" t="s">
        <v>89</v>
      </c>
      <c r="G24446" t="s">
        <v>89</v>
      </c>
      <c r="H24446" t="s">
        <v>93</v>
      </c>
    </row>
    <row r="24447" spans="1:8" x14ac:dyDescent="0.25">
      <c r="A24447" t="s">
        <v>640</v>
      </c>
      <c r="B24447" t="s">
        <v>1116</v>
      </c>
      <c r="C24447" t="s">
        <v>89</v>
      </c>
      <c r="D24447" t="s">
        <v>89</v>
      </c>
      <c r="E24447" t="s">
        <v>1335</v>
      </c>
      <c r="F24447" t="s">
        <v>89</v>
      </c>
      <c r="G24447" t="s">
        <v>89</v>
      </c>
      <c r="H24447" t="s">
        <v>93</v>
      </c>
    </row>
    <row r="24448" spans="1:8" x14ac:dyDescent="0.25">
      <c r="A24448" t="s">
        <v>640</v>
      </c>
      <c r="B24448" t="s">
        <v>2534</v>
      </c>
      <c r="C24448" t="s">
        <v>89</v>
      </c>
      <c r="D24448" t="s">
        <v>89</v>
      </c>
      <c r="E24448" t="s">
        <v>1335</v>
      </c>
      <c r="F24448" t="s">
        <v>89</v>
      </c>
      <c r="G24448" t="s">
        <v>89</v>
      </c>
      <c r="H24448" t="s">
        <v>93</v>
      </c>
    </row>
    <row r="24449" spans="1:8" x14ac:dyDescent="0.25">
      <c r="A24449" t="s">
        <v>640</v>
      </c>
      <c r="B24449" t="s">
        <v>5077</v>
      </c>
      <c r="C24449" t="s">
        <v>89</v>
      </c>
      <c r="D24449" t="s">
        <v>3458</v>
      </c>
      <c r="E24449" t="s">
        <v>1115</v>
      </c>
      <c r="F24449" t="s">
        <v>89</v>
      </c>
      <c r="G24449" t="s">
        <v>89</v>
      </c>
      <c r="H24449" t="s">
        <v>93</v>
      </c>
    </row>
    <row r="24450" spans="1:8" x14ac:dyDescent="0.25">
      <c r="A24450" t="s">
        <v>640</v>
      </c>
      <c r="B24450" t="s">
        <v>1122</v>
      </c>
      <c r="C24450" t="s">
        <v>89</v>
      </c>
      <c r="D24450" t="s">
        <v>89</v>
      </c>
      <c r="E24450" t="s">
        <v>1196</v>
      </c>
      <c r="F24450" t="s">
        <v>89</v>
      </c>
      <c r="G24450" t="s">
        <v>89</v>
      </c>
      <c r="H24450" t="s">
        <v>93</v>
      </c>
    </row>
    <row r="24451" spans="1:8" x14ac:dyDescent="0.25">
      <c r="A24451" t="s">
        <v>640</v>
      </c>
      <c r="B24451" t="s">
        <v>1489</v>
      </c>
      <c r="C24451" t="s">
        <v>89</v>
      </c>
      <c r="D24451" t="s">
        <v>89</v>
      </c>
      <c r="E24451" t="s">
        <v>1129</v>
      </c>
      <c r="F24451" t="s">
        <v>89</v>
      </c>
      <c r="G24451" t="s">
        <v>89</v>
      </c>
      <c r="H24451" t="s">
        <v>93</v>
      </c>
    </row>
    <row r="24452" spans="1:8" x14ac:dyDescent="0.25">
      <c r="A24452" t="s">
        <v>640</v>
      </c>
      <c r="B24452" t="s">
        <v>1124</v>
      </c>
      <c r="C24452" t="s">
        <v>89</v>
      </c>
      <c r="D24452" t="s">
        <v>89</v>
      </c>
      <c r="E24452" t="s">
        <v>1196</v>
      </c>
      <c r="F24452" t="s">
        <v>89</v>
      </c>
      <c r="G24452" t="s">
        <v>89</v>
      </c>
      <c r="H24452" t="s">
        <v>93</v>
      </c>
    </row>
    <row r="24453" spans="1:8" x14ac:dyDescent="0.25">
      <c r="A24453" t="s">
        <v>640</v>
      </c>
      <c r="B24453" t="s">
        <v>1125</v>
      </c>
      <c r="C24453" t="s">
        <v>89</v>
      </c>
      <c r="D24453" t="s">
        <v>89</v>
      </c>
      <c r="E24453" t="s">
        <v>1196</v>
      </c>
      <c r="F24453" t="s">
        <v>89</v>
      </c>
      <c r="G24453" t="s">
        <v>89</v>
      </c>
      <c r="H24453" t="s">
        <v>93</v>
      </c>
    </row>
    <row r="24454" spans="1:8" x14ac:dyDescent="0.25">
      <c r="A24454" t="s">
        <v>640</v>
      </c>
      <c r="B24454" t="s">
        <v>1127</v>
      </c>
      <c r="C24454" t="s">
        <v>89</v>
      </c>
      <c r="D24454" t="s">
        <v>89</v>
      </c>
      <c r="E24454" t="s">
        <v>1196</v>
      </c>
      <c r="F24454" t="s">
        <v>89</v>
      </c>
      <c r="G24454" t="s">
        <v>89</v>
      </c>
      <c r="H24454" t="s">
        <v>93</v>
      </c>
    </row>
    <row r="24455" spans="1:8" x14ac:dyDescent="0.25">
      <c r="A24455" t="s">
        <v>640</v>
      </c>
      <c r="B24455" t="s">
        <v>1547</v>
      </c>
      <c r="C24455" t="s">
        <v>89</v>
      </c>
      <c r="D24455" t="s">
        <v>89</v>
      </c>
      <c r="E24455" t="s">
        <v>1129</v>
      </c>
      <c r="F24455" t="s">
        <v>89</v>
      </c>
      <c r="G24455" t="s">
        <v>89</v>
      </c>
      <c r="H24455" t="s">
        <v>93</v>
      </c>
    </row>
    <row r="24456" spans="1:8" x14ac:dyDescent="0.25">
      <c r="A24456" t="s">
        <v>640</v>
      </c>
      <c r="B24456" t="s">
        <v>1548</v>
      </c>
      <c r="C24456" t="s">
        <v>89</v>
      </c>
      <c r="D24456" t="s">
        <v>89</v>
      </c>
      <c r="E24456" t="s">
        <v>1267</v>
      </c>
      <c r="F24456" t="s">
        <v>89</v>
      </c>
      <c r="G24456" t="s">
        <v>89</v>
      </c>
      <c r="H24456" t="s">
        <v>93</v>
      </c>
    </row>
    <row r="24457" spans="1:8" x14ac:dyDescent="0.25">
      <c r="A24457" t="s">
        <v>640</v>
      </c>
      <c r="B24457" t="s">
        <v>1132</v>
      </c>
      <c r="C24457" t="s">
        <v>89</v>
      </c>
      <c r="D24457" t="s">
        <v>89</v>
      </c>
      <c r="E24457" t="s">
        <v>1231</v>
      </c>
      <c r="F24457" t="s">
        <v>89</v>
      </c>
      <c r="G24457" t="s">
        <v>89</v>
      </c>
      <c r="H24457" t="s">
        <v>93</v>
      </c>
    </row>
    <row r="24458" spans="1:8" x14ac:dyDescent="0.25">
      <c r="A24458" t="s">
        <v>640</v>
      </c>
      <c r="B24458" t="s">
        <v>1138</v>
      </c>
      <c r="C24458" t="s">
        <v>89</v>
      </c>
      <c r="D24458" t="s">
        <v>89</v>
      </c>
      <c r="E24458" t="s">
        <v>1139</v>
      </c>
      <c r="F24458" t="s">
        <v>89</v>
      </c>
      <c r="G24458" t="s">
        <v>89</v>
      </c>
      <c r="H24458" t="s">
        <v>93</v>
      </c>
    </row>
    <row r="24459" spans="1:8" x14ac:dyDescent="0.25">
      <c r="A24459" t="s">
        <v>641</v>
      </c>
      <c r="B24459" t="s">
        <v>1098</v>
      </c>
      <c r="C24459" t="s">
        <v>89</v>
      </c>
      <c r="D24459" t="s">
        <v>9007</v>
      </c>
      <c r="E24459" t="s">
        <v>1100</v>
      </c>
      <c r="F24459" t="s">
        <v>89</v>
      </c>
      <c r="G24459" t="s">
        <v>89</v>
      </c>
      <c r="H24459" t="s">
        <v>93</v>
      </c>
    </row>
    <row r="24460" spans="1:8" x14ac:dyDescent="0.25">
      <c r="A24460" t="s">
        <v>641</v>
      </c>
      <c r="B24460" t="s">
        <v>1290</v>
      </c>
      <c r="C24460" t="s">
        <v>89</v>
      </c>
      <c r="D24460" t="s">
        <v>16790</v>
      </c>
      <c r="E24460" t="s">
        <v>1278</v>
      </c>
      <c r="F24460" t="s">
        <v>89</v>
      </c>
      <c r="G24460" t="s">
        <v>89</v>
      </c>
      <c r="H24460" t="s">
        <v>93</v>
      </c>
    </row>
    <row r="24461" spans="1:8" x14ac:dyDescent="0.25">
      <c r="A24461" t="s">
        <v>641</v>
      </c>
      <c r="B24461" t="s">
        <v>16791</v>
      </c>
      <c r="C24461" t="s">
        <v>89</v>
      </c>
      <c r="D24461" t="s">
        <v>13982</v>
      </c>
      <c r="E24461" t="s">
        <v>1105</v>
      </c>
      <c r="F24461" t="s">
        <v>89</v>
      </c>
      <c r="G24461" t="s">
        <v>89</v>
      </c>
      <c r="H24461" t="s">
        <v>93</v>
      </c>
    </row>
    <row r="24462" spans="1:8" x14ac:dyDescent="0.25">
      <c r="A24462" t="s">
        <v>641</v>
      </c>
      <c r="B24462" t="s">
        <v>1784</v>
      </c>
      <c r="C24462" t="s">
        <v>89</v>
      </c>
      <c r="D24462" t="s">
        <v>1785</v>
      </c>
      <c r="E24462" t="s">
        <v>1142</v>
      </c>
      <c r="F24462" t="s">
        <v>89</v>
      </c>
      <c r="G24462" t="s">
        <v>89</v>
      </c>
      <c r="H24462" t="s">
        <v>93</v>
      </c>
    </row>
    <row r="24463" spans="1:8" x14ac:dyDescent="0.25">
      <c r="A24463" t="s">
        <v>641</v>
      </c>
      <c r="B24463" t="s">
        <v>13988</v>
      </c>
      <c r="C24463" t="s">
        <v>89</v>
      </c>
      <c r="D24463" t="s">
        <v>13989</v>
      </c>
      <c r="E24463" t="s">
        <v>1278</v>
      </c>
      <c r="F24463" t="s">
        <v>89</v>
      </c>
      <c r="G24463" t="s">
        <v>89</v>
      </c>
      <c r="H24463" t="s">
        <v>93</v>
      </c>
    </row>
    <row r="24464" spans="1:8" x14ac:dyDescent="0.25">
      <c r="A24464" t="s">
        <v>641</v>
      </c>
      <c r="B24464" t="s">
        <v>15485</v>
      </c>
      <c r="C24464" t="s">
        <v>89</v>
      </c>
      <c r="D24464" t="s">
        <v>16792</v>
      </c>
      <c r="E24464" t="s">
        <v>1164</v>
      </c>
      <c r="F24464" t="s">
        <v>89</v>
      </c>
      <c r="G24464" t="s">
        <v>89</v>
      </c>
      <c r="H24464" t="s">
        <v>93</v>
      </c>
    </row>
    <row r="24465" spans="1:8" x14ac:dyDescent="0.25">
      <c r="A24465" t="s">
        <v>641</v>
      </c>
      <c r="B24465" t="s">
        <v>16791</v>
      </c>
      <c r="C24465" t="s">
        <v>89</v>
      </c>
      <c r="D24465" t="s">
        <v>13982</v>
      </c>
      <c r="E24465" t="s">
        <v>1105</v>
      </c>
      <c r="F24465" t="s">
        <v>89</v>
      </c>
      <c r="G24465" t="s">
        <v>89</v>
      </c>
      <c r="H24465" t="s">
        <v>93</v>
      </c>
    </row>
    <row r="24466" spans="1:8" x14ac:dyDescent="0.25">
      <c r="A24466" t="s">
        <v>641</v>
      </c>
      <c r="B24466" t="s">
        <v>1112</v>
      </c>
      <c r="C24466" t="s">
        <v>89</v>
      </c>
      <c r="D24466" t="s">
        <v>1795</v>
      </c>
      <c r="E24466" t="s">
        <v>1113</v>
      </c>
      <c r="F24466" t="s">
        <v>89</v>
      </c>
      <c r="G24466" t="s">
        <v>89</v>
      </c>
      <c r="H24466" t="s">
        <v>93</v>
      </c>
    </row>
    <row r="24467" spans="1:8" x14ac:dyDescent="0.25">
      <c r="A24467" t="s">
        <v>641</v>
      </c>
      <c r="B24467" t="s">
        <v>1114</v>
      </c>
      <c r="C24467" t="s">
        <v>89</v>
      </c>
      <c r="D24467" t="s">
        <v>9006</v>
      </c>
      <c r="E24467" t="s">
        <v>1113</v>
      </c>
      <c r="F24467" t="s">
        <v>89</v>
      </c>
      <c r="G24467" t="s">
        <v>89</v>
      </c>
      <c r="H24467" t="s">
        <v>93</v>
      </c>
    </row>
    <row r="24468" spans="1:8" x14ac:dyDescent="0.25">
      <c r="A24468" t="s">
        <v>641</v>
      </c>
      <c r="B24468" t="s">
        <v>1098</v>
      </c>
      <c r="C24468" t="s">
        <v>89</v>
      </c>
      <c r="D24468" t="s">
        <v>9007</v>
      </c>
      <c r="E24468" t="s">
        <v>1100</v>
      </c>
      <c r="F24468" t="s">
        <v>89</v>
      </c>
      <c r="G24468" t="s">
        <v>89</v>
      </c>
      <c r="H24468" t="s">
        <v>93</v>
      </c>
    </row>
    <row r="24469" spans="1:8" x14ac:dyDescent="0.25">
      <c r="A24469" t="s">
        <v>641</v>
      </c>
      <c r="B24469" t="s">
        <v>1290</v>
      </c>
      <c r="C24469" t="s">
        <v>89</v>
      </c>
      <c r="D24469" t="s">
        <v>16790</v>
      </c>
      <c r="E24469" t="s">
        <v>1278</v>
      </c>
      <c r="F24469" t="s">
        <v>89</v>
      </c>
      <c r="G24469" t="s">
        <v>89</v>
      </c>
      <c r="H24469" t="s">
        <v>93</v>
      </c>
    </row>
    <row r="24470" spans="1:8" x14ac:dyDescent="0.25">
      <c r="A24470" t="s">
        <v>641</v>
      </c>
      <c r="B24470" t="s">
        <v>13988</v>
      </c>
      <c r="C24470" t="s">
        <v>89</v>
      </c>
      <c r="D24470" t="s">
        <v>13989</v>
      </c>
      <c r="E24470" t="s">
        <v>1278</v>
      </c>
      <c r="F24470" t="s">
        <v>89</v>
      </c>
      <c r="G24470" t="s">
        <v>89</v>
      </c>
      <c r="H24470" t="s">
        <v>93</v>
      </c>
    </row>
    <row r="24471" spans="1:8" x14ac:dyDescent="0.25">
      <c r="A24471" t="s">
        <v>641</v>
      </c>
      <c r="B24471" t="s">
        <v>1784</v>
      </c>
      <c r="C24471" t="s">
        <v>89</v>
      </c>
      <c r="D24471" t="s">
        <v>1785</v>
      </c>
      <c r="E24471" t="s">
        <v>1142</v>
      </c>
      <c r="F24471" t="s">
        <v>89</v>
      </c>
      <c r="G24471" t="s">
        <v>89</v>
      </c>
      <c r="H24471" t="s">
        <v>93</v>
      </c>
    </row>
    <row r="24472" spans="1:8" x14ac:dyDescent="0.25">
      <c r="A24472" t="s">
        <v>641</v>
      </c>
      <c r="B24472" t="s">
        <v>13991</v>
      </c>
      <c r="C24472" t="s">
        <v>89</v>
      </c>
      <c r="D24472" t="s">
        <v>16793</v>
      </c>
      <c r="E24472" t="s">
        <v>1238</v>
      </c>
      <c r="F24472" t="s">
        <v>89</v>
      </c>
      <c r="G24472" t="s">
        <v>89</v>
      </c>
      <c r="H24472" t="s">
        <v>93</v>
      </c>
    </row>
    <row r="24473" spans="1:8" x14ac:dyDescent="0.25">
      <c r="A24473" t="s">
        <v>641</v>
      </c>
      <c r="B24473" t="s">
        <v>7752</v>
      </c>
      <c r="C24473" t="s">
        <v>89</v>
      </c>
      <c r="D24473" t="s">
        <v>16794</v>
      </c>
      <c r="E24473" t="s">
        <v>1278</v>
      </c>
      <c r="F24473" t="s">
        <v>89</v>
      </c>
      <c r="G24473" t="s">
        <v>89</v>
      </c>
      <c r="H24473" t="s">
        <v>93</v>
      </c>
    </row>
    <row r="24474" spans="1:8" x14ac:dyDescent="0.25">
      <c r="A24474" t="s">
        <v>641</v>
      </c>
      <c r="B24474" t="s">
        <v>16795</v>
      </c>
      <c r="C24474" t="s">
        <v>89</v>
      </c>
      <c r="D24474" t="s">
        <v>16796</v>
      </c>
      <c r="E24474" t="s">
        <v>1238</v>
      </c>
      <c r="F24474" t="s">
        <v>89</v>
      </c>
      <c r="G24474" t="s">
        <v>89</v>
      </c>
      <c r="H24474" t="s">
        <v>93</v>
      </c>
    </row>
    <row r="24475" spans="1:8" x14ac:dyDescent="0.25">
      <c r="A24475" t="s">
        <v>641</v>
      </c>
      <c r="B24475" t="s">
        <v>13995</v>
      </c>
      <c r="C24475" t="s">
        <v>89</v>
      </c>
      <c r="D24475" t="s">
        <v>13996</v>
      </c>
      <c r="E24475" t="s">
        <v>1142</v>
      </c>
      <c r="F24475" t="s">
        <v>89</v>
      </c>
      <c r="G24475" t="s">
        <v>89</v>
      </c>
      <c r="H24475" t="s">
        <v>93</v>
      </c>
    </row>
    <row r="24476" spans="1:8" x14ac:dyDescent="0.25">
      <c r="A24476" t="s">
        <v>641</v>
      </c>
      <c r="B24476" t="s">
        <v>1658</v>
      </c>
      <c r="C24476" t="s">
        <v>89</v>
      </c>
      <c r="D24476" t="s">
        <v>1802</v>
      </c>
      <c r="E24476" t="s">
        <v>1238</v>
      </c>
      <c r="F24476" t="s">
        <v>89</v>
      </c>
      <c r="G24476" t="s">
        <v>89</v>
      </c>
      <c r="H24476" t="s">
        <v>93</v>
      </c>
    </row>
    <row r="24477" spans="1:8" x14ac:dyDescent="0.25">
      <c r="A24477" t="s">
        <v>641</v>
      </c>
      <c r="B24477" t="s">
        <v>1799</v>
      </c>
      <c r="C24477" t="s">
        <v>89</v>
      </c>
      <c r="D24477" t="s">
        <v>13997</v>
      </c>
      <c r="E24477" t="s">
        <v>1278</v>
      </c>
      <c r="F24477" t="s">
        <v>89</v>
      </c>
      <c r="G24477" t="s">
        <v>89</v>
      </c>
      <c r="H24477" t="s">
        <v>93</v>
      </c>
    </row>
    <row r="24478" spans="1:8" x14ac:dyDescent="0.25">
      <c r="A24478" t="s">
        <v>641</v>
      </c>
      <c r="B24478" t="s">
        <v>16797</v>
      </c>
      <c r="C24478" t="s">
        <v>89</v>
      </c>
      <c r="D24478" t="s">
        <v>16798</v>
      </c>
      <c r="E24478" t="s">
        <v>1278</v>
      </c>
      <c r="F24478" t="s">
        <v>89</v>
      </c>
      <c r="G24478" t="s">
        <v>89</v>
      </c>
      <c r="H24478" t="s">
        <v>93</v>
      </c>
    </row>
    <row r="24479" spans="1:8" x14ac:dyDescent="0.25">
      <c r="A24479" t="s">
        <v>641</v>
      </c>
      <c r="B24479" t="s">
        <v>16799</v>
      </c>
      <c r="C24479" t="s">
        <v>89</v>
      </c>
      <c r="D24479" t="s">
        <v>16798</v>
      </c>
      <c r="E24479" t="s">
        <v>1100</v>
      </c>
      <c r="F24479" t="s">
        <v>89</v>
      </c>
      <c r="G24479" t="s">
        <v>89</v>
      </c>
      <c r="H24479" t="s">
        <v>93</v>
      </c>
    </row>
    <row r="24480" spans="1:8" x14ac:dyDescent="0.25">
      <c r="A24480" t="s">
        <v>641</v>
      </c>
      <c r="B24480" t="s">
        <v>16800</v>
      </c>
      <c r="C24480" t="s">
        <v>89</v>
      </c>
      <c r="D24480" t="s">
        <v>16798</v>
      </c>
      <c r="E24480" t="s">
        <v>1094</v>
      </c>
      <c r="F24480" t="s">
        <v>89</v>
      </c>
      <c r="G24480" t="s">
        <v>89</v>
      </c>
      <c r="H24480" t="s">
        <v>93</v>
      </c>
    </row>
    <row r="24481" spans="1:8" x14ac:dyDescent="0.25">
      <c r="A24481" t="s">
        <v>641</v>
      </c>
      <c r="B24481" t="s">
        <v>1809</v>
      </c>
      <c r="C24481" t="s">
        <v>89</v>
      </c>
      <c r="D24481" t="s">
        <v>16801</v>
      </c>
      <c r="E24481" t="s">
        <v>1105</v>
      </c>
      <c r="F24481" t="s">
        <v>89</v>
      </c>
      <c r="G24481" t="s">
        <v>89</v>
      </c>
      <c r="H24481" t="s">
        <v>93</v>
      </c>
    </row>
    <row r="24482" spans="1:8" x14ac:dyDescent="0.25">
      <c r="A24482" t="s">
        <v>641</v>
      </c>
      <c r="B24482" t="s">
        <v>1284</v>
      </c>
      <c r="C24482" t="s">
        <v>89</v>
      </c>
      <c r="D24482" t="s">
        <v>89</v>
      </c>
      <c r="E24482" t="s">
        <v>1196</v>
      </c>
      <c r="F24482" t="s">
        <v>89</v>
      </c>
      <c r="G24482" t="s">
        <v>89</v>
      </c>
      <c r="H24482" t="s">
        <v>93</v>
      </c>
    </row>
    <row r="24483" spans="1:8" x14ac:dyDescent="0.25">
      <c r="A24483" t="s">
        <v>641</v>
      </c>
      <c r="B24483" t="s">
        <v>1122</v>
      </c>
      <c r="C24483" t="s">
        <v>89</v>
      </c>
      <c r="D24483" t="s">
        <v>89</v>
      </c>
      <c r="E24483" t="s">
        <v>1196</v>
      </c>
      <c r="F24483" t="s">
        <v>89</v>
      </c>
      <c r="G24483" t="s">
        <v>89</v>
      </c>
      <c r="H24483" t="s">
        <v>93</v>
      </c>
    </row>
    <row r="24484" spans="1:8" x14ac:dyDescent="0.25">
      <c r="A24484" t="s">
        <v>641</v>
      </c>
      <c r="B24484" t="s">
        <v>1331</v>
      </c>
      <c r="C24484" t="s">
        <v>89</v>
      </c>
      <c r="D24484" t="s">
        <v>89</v>
      </c>
      <c r="E24484" t="s">
        <v>1196</v>
      </c>
      <c r="F24484" t="s">
        <v>89</v>
      </c>
      <c r="G24484" t="s">
        <v>89</v>
      </c>
      <c r="H24484" t="s">
        <v>93</v>
      </c>
    </row>
    <row r="24485" spans="1:8" x14ac:dyDescent="0.25">
      <c r="A24485" t="s">
        <v>641</v>
      </c>
      <c r="B24485" t="s">
        <v>1124</v>
      </c>
      <c r="C24485" t="s">
        <v>89</v>
      </c>
      <c r="D24485" t="s">
        <v>89</v>
      </c>
      <c r="E24485" t="s">
        <v>1196</v>
      </c>
      <c r="F24485" t="s">
        <v>89</v>
      </c>
      <c r="G24485" t="s">
        <v>89</v>
      </c>
      <c r="H24485" t="s">
        <v>93</v>
      </c>
    </row>
    <row r="24486" spans="1:8" x14ac:dyDescent="0.25">
      <c r="A24486" t="s">
        <v>641</v>
      </c>
      <c r="B24486" t="s">
        <v>1125</v>
      </c>
      <c r="C24486" t="s">
        <v>89</v>
      </c>
      <c r="D24486" t="s">
        <v>89</v>
      </c>
      <c r="E24486" t="s">
        <v>1196</v>
      </c>
      <c r="F24486" t="s">
        <v>89</v>
      </c>
      <c r="G24486" t="s">
        <v>89</v>
      </c>
      <c r="H24486" t="s">
        <v>93</v>
      </c>
    </row>
    <row r="24487" spans="1:8" x14ac:dyDescent="0.25">
      <c r="A24487" t="s">
        <v>641</v>
      </c>
      <c r="B24487" t="s">
        <v>1126</v>
      </c>
      <c r="C24487" t="s">
        <v>89</v>
      </c>
      <c r="D24487" t="s">
        <v>89</v>
      </c>
      <c r="E24487" t="s">
        <v>1196</v>
      </c>
      <c r="F24487" t="s">
        <v>89</v>
      </c>
      <c r="G24487" t="s">
        <v>89</v>
      </c>
      <c r="H24487" t="s">
        <v>93</v>
      </c>
    </row>
    <row r="24488" spans="1:8" x14ac:dyDescent="0.25">
      <c r="A24488" t="s">
        <v>641</v>
      </c>
      <c r="B24488" t="s">
        <v>8262</v>
      </c>
      <c r="C24488" t="s">
        <v>89</v>
      </c>
      <c r="D24488" t="s">
        <v>89</v>
      </c>
      <c r="E24488" t="s">
        <v>1196</v>
      </c>
      <c r="F24488" t="s">
        <v>89</v>
      </c>
      <c r="G24488" t="s">
        <v>89</v>
      </c>
      <c r="H24488" t="s">
        <v>93</v>
      </c>
    </row>
    <row r="24489" spans="1:8" x14ac:dyDescent="0.25">
      <c r="A24489" t="s">
        <v>641</v>
      </c>
      <c r="B24489" t="s">
        <v>1200</v>
      </c>
      <c r="C24489" t="s">
        <v>89</v>
      </c>
      <c r="D24489" t="s">
        <v>89</v>
      </c>
      <c r="E24489" t="s">
        <v>1129</v>
      </c>
      <c r="F24489" t="s">
        <v>89</v>
      </c>
      <c r="G24489" t="s">
        <v>89</v>
      </c>
      <c r="H24489" t="s">
        <v>93</v>
      </c>
    </row>
    <row r="24490" spans="1:8" x14ac:dyDescent="0.25">
      <c r="A24490" t="s">
        <v>641</v>
      </c>
      <c r="B24490" t="s">
        <v>1438</v>
      </c>
      <c r="C24490" t="s">
        <v>89</v>
      </c>
      <c r="D24490" t="s">
        <v>89</v>
      </c>
      <c r="E24490" t="s">
        <v>1129</v>
      </c>
      <c r="F24490" t="s">
        <v>89</v>
      </c>
      <c r="G24490" t="s">
        <v>89</v>
      </c>
      <c r="H24490" t="s">
        <v>93</v>
      </c>
    </row>
    <row r="24491" spans="1:8" x14ac:dyDescent="0.25">
      <c r="A24491" t="s">
        <v>641</v>
      </c>
      <c r="B24491" t="s">
        <v>1130</v>
      </c>
      <c r="C24491" t="s">
        <v>89</v>
      </c>
      <c r="D24491" t="s">
        <v>89</v>
      </c>
      <c r="E24491" t="s">
        <v>1131</v>
      </c>
      <c r="F24491" t="s">
        <v>89</v>
      </c>
      <c r="G24491" t="s">
        <v>89</v>
      </c>
      <c r="H24491" t="s">
        <v>93</v>
      </c>
    </row>
    <row r="24492" spans="1:8" x14ac:dyDescent="0.25">
      <c r="A24492" t="s">
        <v>641</v>
      </c>
      <c r="B24492" t="s">
        <v>1132</v>
      </c>
      <c r="C24492" t="s">
        <v>89</v>
      </c>
      <c r="D24492" t="s">
        <v>89</v>
      </c>
      <c r="E24492" t="s">
        <v>1133</v>
      </c>
      <c r="F24492" t="s">
        <v>89</v>
      </c>
      <c r="G24492" t="s">
        <v>89</v>
      </c>
      <c r="H24492" t="s">
        <v>93</v>
      </c>
    </row>
    <row r="24493" spans="1:8" x14ac:dyDescent="0.25">
      <c r="A24493" t="s">
        <v>641</v>
      </c>
      <c r="B24493" t="s">
        <v>3068</v>
      </c>
      <c r="C24493" t="s">
        <v>89</v>
      </c>
      <c r="D24493" t="s">
        <v>89</v>
      </c>
      <c r="E24493" t="s">
        <v>1235</v>
      </c>
      <c r="F24493" t="s">
        <v>89</v>
      </c>
      <c r="G24493" t="s">
        <v>89</v>
      </c>
      <c r="H24493" t="s">
        <v>93</v>
      </c>
    </row>
    <row r="24494" spans="1:8" x14ac:dyDescent="0.25">
      <c r="A24494" t="s">
        <v>641</v>
      </c>
      <c r="B24494" t="s">
        <v>1268</v>
      </c>
      <c r="C24494" t="s">
        <v>89</v>
      </c>
      <c r="D24494" t="s">
        <v>89</v>
      </c>
      <c r="E24494" t="s">
        <v>1235</v>
      </c>
      <c r="F24494" t="s">
        <v>89</v>
      </c>
      <c r="G24494" t="s">
        <v>89</v>
      </c>
      <c r="H24494" t="s">
        <v>93</v>
      </c>
    </row>
    <row r="24495" spans="1:8" x14ac:dyDescent="0.25">
      <c r="A24495" t="s">
        <v>641</v>
      </c>
      <c r="B24495" t="s">
        <v>1336</v>
      </c>
      <c r="C24495" t="s">
        <v>89</v>
      </c>
      <c r="D24495" t="s">
        <v>89</v>
      </c>
      <c r="E24495" t="s">
        <v>1235</v>
      </c>
      <c r="F24495" t="s">
        <v>89</v>
      </c>
      <c r="G24495" t="s">
        <v>89</v>
      </c>
      <c r="H24495" t="s">
        <v>93</v>
      </c>
    </row>
    <row r="24496" spans="1:8" x14ac:dyDescent="0.25">
      <c r="A24496" t="s">
        <v>641</v>
      </c>
      <c r="B24496" t="s">
        <v>1269</v>
      </c>
      <c r="C24496" t="s">
        <v>89</v>
      </c>
      <c r="D24496" t="s">
        <v>89</v>
      </c>
      <c r="E24496" t="s">
        <v>1235</v>
      </c>
      <c r="F24496" t="s">
        <v>89</v>
      </c>
      <c r="G24496" t="s">
        <v>89</v>
      </c>
      <c r="H24496" t="s">
        <v>93</v>
      </c>
    </row>
    <row r="24497" spans="1:8" x14ac:dyDescent="0.25">
      <c r="A24497" t="s">
        <v>641</v>
      </c>
      <c r="B24497" t="s">
        <v>1270</v>
      </c>
      <c r="C24497" t="s">
        <v>89</v>
      </c>
      <c r="D24497" t="s">
        <v>89</v>
      </c>
      <c r="E24497" t="s">
        <v>1235</v>
      </c>
      <c r="F24497" t="s">
        <v>89</v>
      </c>
      <c r="G24497" t="s">
        <v>89</v>
      </c>
      <c r="H24497" t="s">
        <v>93</v>
      </c>
    </row>
    <row r="24498" spans="1:8" x14ac:dyDescent="0.25">
      <c r="A24498" t="s">
        <v>641</v>
      </c>
      <c r="B24498" t="s">
        <v>1138</v>
      </c>
      <c r="C24498" t="s">
        <v>89</v>
      </c>
      <c r="D24498" t="s">
        <v>89</v>
      </c>
      <c r="E24498" t="s">
        <v>1139</v>
      </c>
      <c r="F24498" t="s">
        <v>89</v>
      </c>
      <c r="G24498" t="s">
        <v>89</v>
      </c>
      <c r="H24498" t="s">
        <v>93</v>
      </c>
    </row>
    <row r="24499" spans="1:8" x14ac:dyDescent="0.25">
      <c r="A24499" t="s">
        <v>642</v>
      </c>
      <c r="B24499" t="s">
        <v>16802</v>
      </c>
      <c r="C24499" t="s">
        <v>89</v>
      </c>
      <c r="D24499" t="s">
        <v>16803</v>
      </c>
      <c r="E24499" t="s">
        <v>1105</v>
      </c>
      <c r="F24499" t="s">
        <v>89</v>
      </c>
      <c r="G24499" t="s">
        <v>89</v>
      </c>
      <c r="H24499" t="s">
        <v>93</v>
      </c>
    </row>
    <row r="24500" spans="1:8" x14ac:dyDescent="0.25">
      <c r="A24500" t="s">
        <v>642</v>
      </c>
      <c r="B24500" t="s">
        <v>1143</v>
      </c>
      <c r="C24500" t="s">
        <v>89</v>
      </c>
      <c r="D24500" t="s">
        <v>16804</v>
      </c>
      <c r="E24500" t="s">
        <v>1105</v>
      </c>
      <c r="F24500" t="s">
        <v>89</v>
      </c>
      <c r="G24500" t="s">
        <v>89</v>
      </c>
      <c r="H24500" t="s">
        <v>93</v>
      </c>
    </row>
    <row r="24501" spans="1:8" x14ac:dyDescent="0.25">
      <c r="A24501" t="s">
        <v>642</v>
      </c>
      <c r="B24501" t="s">
        <v>1151</v>
      </c>
      <c r="C24501" t="s">
        <v>89</v>
      </c>
      <c r="D24501" t="s">
        <v>16805</v>
      </c>
      <c r="E24501" t="s">
        <v>1105</v>
      </c>
      <c r="F24501" t="s">
        <v>89</v>
      </c>
      <c r="G24501" t="s">
        <v>89</v>
      </c>
      <c r="H24501" t="s">
        <v>93</v>
      </c>
    </row>
    <row r="24502" spans="1:8" x14ac:dyDescent="0.25">
      <c r="A24502" t="s">
        <v>642</v>
      </c>
      <c r="B24502" t="s">
        <v>1140</v>
      </c>
      <c r="C24502" t="s">
        <v>89</v>
      </c>
      <c r="D24502" t="s">
        <v>16804</v>
      </c>
      <c r="E24502" t="s">
        <v>1278</v>
      </c>
      <c r="F24502" t="s">
        <v>89</v>
      </c>
      <c r="G24502" t="s">
        <v>89</v>
      </c>
      <c r="H24502" t="s">
        <v>93</v>
      </c>
    </row>
    <row r="24503" spans="1:8" x14ac:dyDescent="0.25">
      <c r="A24503" t="s">
        <v>642</v>
      </c>
      <c r="B24503" t="s">
        <v>16806</v>
      </c>
      <c r="C24503" t="s">
        <v>89</v>
      </c>
      <c r="D24503" t="s">
        <v>16807</v>
      </c>
      <c r="E24503" t="s">
        <v>1278</v>
      </c>
      <c r="F24503" t="s">
        <v>89</v>
      </c>
      <c r="G24503" t="s">
        <v>89</v>
      </c>
      <c r="H24503" t="s">
        <v>93</v>
      </c>
    </row>
    <row r="24504" spans="1:8" x14ac:dyDescent="0.25">
      <c r="A24504" t="s">
        <v>642</v>
      </c>
      <c r="B24504" t="s">
        <v>2122</v>
      </c>
      <c r="C24504" t="s">
        <v>89</v>
      </c>
      <c r="D24504" t="s">
        <v>2714</v>
      </c>
      <c r="E24504" t="s">
        <v>16808</v>
      </c>
      <c r="F24504" t="s">
        <v>89</v>
      </c>
      <c r="G24504" t="s">
        <v>89</v>
      </c>
      <c r="H24504" t="s">
        <v>93</v>
      </c>
    </row>
    <row r="24505" spans="1:8" x14ac:dyDescent="0.25">
      <c r="A24505" t="s">
        <v>642</v>
      </c>
      <c r="B24505" t="s">
        <v>2183</v>
      </c>
      <c r="C24505" t="s">
        <v>89</v>
      </c>
      <c r="D24505" t="s">
        <v>2184</v>
      </c>
      <c r="E24505" t="s">
        <v>1105</v>
      </c>
      <c r="F24505" t="s">
        <v>89</v>
      </c>
      <c r="G24505" t="s">
        <v>89</v>
      </c>
      <c r="H24505" t="s">
        <v>93</v>
      </c>
    </row>
    <row r="24506" spans="1:8" x14ac:dyDescent="0.25">
      <c r="A24506" t="s">
        <v>642</v>
      </c>
      <c r="B24506" t="s">
        <v>1140</v>
      </c>
      <c r="C24506" t="s">
        <v>89</v>
      </c>
      <c r="D24506" t="s">
        <v>16804</v>
      </c>
      <c r="E24506" t="s">
        <v>1278</v>
      </c>
      <c r="F24506" t="s">
        <v>89</v>
      </c>
      <c r="G24506" t="s">
        <v>89</v>
      </c>
      <c r="H24506" t="s">
        <v>93</v>
      </c>
    </row>
    <row r="24507" spans="1:8" x14ac:dyDescent="0.25">
      <c r="A24507" t="s">
        <v>642</v>
      </c>
      <c r="B24507" t="s">
        <v>1151</v>
      </c>
      <c r="C24507" t="s">
        <v>89</v>
      </c>
      <c r="D24507" t="s">
        <v>16805</v>
      </c>
      <c r="E24507" t="s">
        <v>1105</v>
      </c>
      <c r="F24507" t="s">
        <v>89</v>
      </c>
      <c r="G24507" t="s">
        <v>89</v>
      </c>
      <c r="H24507" t="s">
        <v>93</v>
      </c>
    </row>
    <row r="24508" spans="1:8" x14ac:dyDescent="0.25">
      <c r="A24508" t="s">
        <v>642</v>
      </c>
      <c r="B24508" t="s">
        <v>16806</v>
      </c>
      <c r="C24508" t="s">
        <v>89</v>
      </c>
      <c r="D24508" t="s">
        <v>16807</v>
      </c>
      <c r="E24508" t="s">
        <v>1278</v>
      </c>
      <c r="F24508" t="s">
        <v>89</v>
      </c>
      <c r="G24508" t="s">
        <v>89</v>
      </c>
      <c r="H24508" t="s">
        <v>93</v>
      </c>
    </row>
    <row r="24509" spans="1:8" x14ac:dyDescent="0.25">
      <c r="A24509" t="s">
        <v>642</v>
      </c>
      <c r="B24509" t="s">
        <v>1143</v>
      </c>
      <c r="C24509" t="s">
        <v>89</v>
      </c>
      <c r="D24509" t="s">
        <v>16804</v>
      </c>
      <c r="E24509" t="s">
        <v>1105</v>
      </c>
      <c r="F24509" t="s">
        <v>89</v>
      </c>
      <c r="G24509" t="s">
        <v>89</v>
      </c>
      <c r="H24509" t="s">
        <v>93</v>
      </c>
    </row>
    <row r="24510" spans="1:8" x14ac:dyDescent="0.25">
      <c r="A24510" t="s">
        <v>642</v>
      </c>
      <c r="B24510" t="s">
        <v>16802</v>
      </c>
      <c r="C24510" t="s">
        <v>89</v>
      </c>
      <c r="D24510" t="s">
        <v>16803</v>
      </c>
      <c r="E24510" t="s">
        <v>1105</v>
      </c>
      <c r="F24510" t="s">
        <v>89</v>
      </c>
      <c r="G24510" t="s">
        <v>89</v>
      </c>
      <c r="H24510" t="s">
        <v>93</v>
      </c>
    </row>
    <row r="24511" spans="1:8" x14ac:dyDescent="0.25">
      <c r="A24511" t="s">
        <v>642</v>
      </c>
      <c r="B24511" t="s">
        <v>6798</v>
      </c>
      <c r="C24511" t="s">
        <v>89</v>
      </c>
      <c r="D24511" t="s">
        <v>16809</v>
      </c>
      <c r="E24511" t="s">
        <v>1278</v>
      </c>
      <c r="F24511" t="s">
        <v>89</v>
      </c>
      <c r="G24511" t="s">
        <v>89</v>
      </c>
      <c r="H24511" t="s">
        <v>93</v>
      </c>
    </row>
    <row r="24512" spans="1:8" x14ac:dyDescent="0.25">
      <c r="A24512" t="s">
        <v>642</v>
      </c>
      <c r="B24512" t="s">
        <v>3251</v>
      </c>
      <c r="C24512" t="s">
        <v>89</v>
      </c>
      <c r="D24512" t="s">
        <v>16809</v>
      </c>
      <c r="E24512" t="s">
        <v>1278</v>
      </c>
      <c r="F24512" t="s">
        <v>89</v>
      </c>
      <c r="G24512" t="s">
        <v>89</v>
      </c>
      <c r="H24512" t="s">
        <v>93</v>
      </c>
    </row>
    <row r="24513" spans="1:8" x14ac:dyDescent="0.25">
      <c r="A24513" t="s">
        <v>642</v>
      </c>
      <c r="B24513" t="s">
        <v>1149</v>
      </c>
      <c r="C24513" t="s">
        <v>89</v>
      </c>
      <c r="D24513" t="s">
        <v>16809</v>
      </c>
      <c r="E24513" t="s">
        <v>1162</v>
      </c>
      <c r="F24513" t="s">
        <v>89</v>
      </c>
      <c r="G24513" t="s">
        <v>89</v>
      </c>
      <c r="H24513" t="s">
        <v>93</v>
      </c>
    </row>
    <row r="24514" spans="1:8" x14ac:dyDescent="0.25">
      <c r="A24514" t="s">
        <v>642</v>
      </c>
      <c r="B24514" t="s">
        <v>3117</v>
      </c>
      <c r="C24514" t="s">
        <v>89</v>
      </c>
      <c r="D24514" t="s">
        <v>16810</v>
      </c>
      <c r="E24514" t="s">
        <v>1196</v>
      </c>
      <c r="F24514" t="s">
        <v>89</v>
      </c>
      <c r="G24514" t="s">
        <v>89</v>
      </c>
      <c r="H24514" t="s">
        <v>93</v>
      </c>
    </row>
    <row r="24515" spans="1:8" x14ac:dyDescent="0.25">
      <c r="A24515" t="s">
        <v>642</v>
      </c>
      <c r="B24515" t="s">
        <v>16811</v>
      </c>
      <c r="C24515" t="s">
        <v>89</v>
      </c>
      <c r="D24515" t="s">
        <v>16812</v>
      </c>
      <c r="E24515" t="s">
        <v>1196</v>
      </c>
      <c r="F24515" t="s">
        <v>89</v>
      </c>
      <c r="G24515" t="s">
        <v>89</v>
      </c>
      <c r="H24515" t="s">
        <v>93</v>
      </c>
    </row>
    <row r="24516" spans="1:8" x14ac:dyDescent="0.25">
      <c r="A24516" t="s">
        <v>642</v>
      </c>
      <c r="B24516" t="s">
        <v>1122</v>
      </c>
      <c r="C24516" t="s">
        <v>89</v>
      </c>
      <c r="D24516" t="s">
        <v>89</v>
      </c>
      <c r="E24516" t="s">
        <v>1335</v>
      </c>
      <c r="F24516" t="s">
        <v>89</v>
      </c>
      <c r="G24516" t="s">
        <v>89</v>
      </c>
      <c r="H24516" t="s">
        <v>93</v>
      </c>
    </row>
    <row r="24517" spans="1:8" x14ac:dyDescent="0.25">
      <c r="A24517" t="s">
        <v>642</v>
      </c>
      <c r="B24517" t="s">
        <v>1198</v>
      </c>
      <c r="C24517" t="s">
        <v>89</v>
      </c>
      <c r="D24517" t="s">
        <v>89</v>
      </c>
      <c r="E24517" t="s">
        <v>1196</v>
      </c>
      <c r="F24517" t="s">
        <v>89</v>
      </c>
      <c r="G24517" t="s">
        <v>89</v>
      </c>
      <c r="H24517" t="s">
        <v>93</v>
      </c>
    </row>
    <row r="24518" spans="1:8" x14ac:dyDescent="0.25">
      <c r="A24518" t="s">
        <v>642</v>
      </c>
      <c r="B24518" t="s">
        <v>1200</v>
      </c>
      <c r="C24518" t="s">
        <v>89</v>
      </c>
      <c r="D24518" t="s">
        <v>89</v>
      </c>
      <c r="E24518" t="s">
        <v>1131</v>
      </c>
      <c r="F24518" t="s">
        <v>89</v>
      </c>
      <c r="G24518" t="s">
        <v>89</v>
      </c>
      <c r="H24518" t="s">
        <v>93</v>
      </c>
    </row>
    <row r="24519" spans="1:8" x14ac:dyDescent="0.25">
      <c r="A24519" t="s">
        <v>642</v>
      </c>
      <c r="B24519" t="s">
        <v>1201</v>
      </c>
      <c r="C24519" t="s">
        <v>89</v>
      </c>
      <c r="D24519" t="s">
        <v>89</v>
      </c>
      <c r="E24519" t="s">
        <v>1202</v>
      </c>
      <c r="F24519" t="s">
        <v>89</v>
      </c>
      <c r="G24519" t="s">
        <v>89</v>
      </c>
      <c r="H24519" t="s">
        <v>93</v>
      </c>
    </row>
    <row r="24520" spans="1:8" x14ac:dyDescent="0.25">
      <c r="A24520" t="s">
        <v>642</v>
      </c>
      <c r="B24520" t="s">
        <v>1128</v>
      </c>
      <c r="C24520" t="s">
        <v>89</v>
      </c>
      <c r="D24520" t="s">
        <v>89</v>
      </c>
      <c r="E24520" t="s">
        <v>1202</v>
      </c>
      <c r="F24520" t="s">
        <v>89</v>
      </c>
      <c r="G24520" t="s">
        <v>89</v>
      </c>
      <c r="H24520" t="s">
        <v>93</v>
      </c>
    </row>
    <row r="24521" spans="1:8" x14ac:dyDescent="0.25">
      <c r="A24521" t="s">
        <v>642</v>
      </c>
      <c r="B24521" t="s">
        <v>1130</v>
      </c>
      <c r="C24521" t="s">
        <v>89</v>
      </c>
      <c r="D24521" t="s">
        <v>89</v>
      </c>
      <c r="E24521" t="s">
        <v>1286</v>
      </c>
      <c r="F24521" t="s">
        <v>89</v>
      </c>
      <c r="G24521" t="s">
        <v>89</v>
      </c>
      <c r="H24521" t="s">
        <v>93</v>
      </c>
    </row>
    <row r="24522" spans="1:8" x14ac:dyDescent="0.25">
      <c r="A24522" t="s">
        <v>642</v>
      </c>
      <c r="B24522" t="s">
        <v>1268</v>
      </c>
      <c r="C24522" t="s">
        <v>89</v>
      </c>
      <c r="D24522" t="s">
        <v>89</v>
      </c>
      <c r="E24522" t="s">
        <v>1335</v>
      </c>
      <c r="F24522" t="s">
        <v>89</v>
      </c>
      <c r="G24522" t="s">
        <v>89</v>
      </c>
      <c r="H24522" t="s">
        <v>93</v>
      </c>
    </row>
    <row r="24523" spans="1:8" x14ac:dyDescent="0.25">
      <c r="A24523" t="s">
        <v>642</v>
      </c>
      <c r="B24523" t="s">
        <v>1232</v>
      </c>
      <c r="C24523" t="s">
        <v>89</v>
      </c>
      <c r="D24523" t="s">
        <v>89</v>
      </c>
      <c r="E24523" t="s">
        <v>1335</v>
      </c>
      <c r="F24523" t="s">
        <v>89</v>
      </c>
      <c r="G24523" t="s">
        <v>89</v>
      </c>
      <c r="H24523" t="s">
        <v>93</v>
      </c>
    </row>
    <row r="24524" spans="1:8" x14ac:dyDescent="0.25">
      <c r="A24524" t="s">
        <v>642</v>
      </c>
      <c r="B24524" t="s">
        <v>1271</v>
      </c>
      <c r="C24524" t="s">
        <v>89</v>
      </c>
      <c r="D24524" t="s">
        <v>89</v>
      </c>
      <c r="E24524" t="s">
        <v>1113</v>
      </c>
      <c r="F24524" t="s">
        <v>89</v>
      </c>
      <c r="G24524" t="s">
        <v>89</v>
      </c>
      <c r="H24524" t="s">
        <v>93</v>
      </c>
    </row>
    <row r="24525" spans="1:8" x14ac:dyDescent="0.25">
      <c r="A24525" t="s">
        <v>642</v>
      </c>
      <c r="B24525" t="s">
        <v>1236</v>
      </c>
      <c r="C24525" t="s">
        <v>89</v>
      </c>
      <c r="D24525" t="s">
        <v>89</v>
      </c>
      <c r="E24525" t="s">
        <v>1113</v>
      </c>
      <c r="F24525" t="s">
        <v>89</v>
      </c>
      <c r="G24525" t="s">
        <v>89</v>
      </c>
      <c r="H24525" t="s">
        <v>93</v>
      </c>
    </row>
    <row r="24526" spans="1:8" x14ac:dyDescent="0.25">
      <c r="A24526" t="s">
        <v>642</v>
      </c>
      <c r="B24526" t="s">
        <v>16813</v>
      </c>
      <c r="C24526" t="s">
        <v>89</v>
      </c>
      <c r="D24526" t="s">
        <v>89</v>
      </c>
      <c r="E24526" t="s">
        <v>1272</v>
      </c>
      <c r="F24526" t="s">
        <v>89</v>
      </c>
      <c r="G24526" t="s">
        <v>89</v>
      </c>
      <c r="H24526" t="s">
        <v>93</v>
      </c>
    </row>
    <row r="24527" spans="1:8" x14ac:dyDescent="0.25">
      <c r="A24527" t="s">
        <v>642</v>
      </c>
      <c r="B24527" t="s">
        <v>1138</v>
      </c>
      <c r="C24527" t="s">
        <v>89</v>
      </c>
      <c r="D24527" t="s">
        <v>89</v>
      </c>
      <c r="E24527" t="s">
        <v>1139</v>
      </c>
      <c r="F24527" t="s">
        <v>89</v>
      </c>
      <c r="G24527" t="s">
        <v>89</v>
      </c>
      <c r="H24527" t="s">
        <v>93</v>
      </c>
    </row>
    <row r="24528" spans="1:8" x14ac:dyDescent="0.25">
      <c r="A24528" t="s">
        <v>643</v>
      </c>
      <c r="B24528" t="s">
        <v>16814</v>
      </c>
      <c r="C24528" t="s">
        <v>89</v>
      </c>
      <c r="D24528" t="s">
        <v>16815</v>
      </c>
      <c r="E24528" t="s">
        <v>1102</v>
      </c>
      <c r="F24528" t="s">
        <v>89</v>
      </c>
      <c r="G24528" t="s">
        <v>89</v>
      </c>
      <c r="H24528" t="s">
        <v>93</v>
      </c>
    </row>
    <row r="24529" spans="1:8" x14ac:dyDescent="0.25">
      <c r="A24529" t="s">
        <v>643</v>
      </c>
      <c r="B24529" t="s">
        <v>16816</v>
      </c>
      <c r="C24529" t="s">
        <v>89</v>
      </c>
      <c r="D24529" t="s">
        <v>16817</v>
      </c>
      <c r="E24529" t="s">
        <v>1102</v>
      </c>
      <c r="F24529" t="s">
        <v>89</v>
      </c>
      <c r="G24529" t="s">
        <v>89</v>
      </c>
      <c r="H24529" t="s">
        <v>93</v>
      </c>
    </row>
    <row r="24530" spans="1:8" x14ac:dyDescent="0.25">
      <c r="A24530" t="s">
        <v>643</v>
      </c>
      <c r="B24530" t="s">
        <v>16818</v>
      </c>
      <c r="C24530" t="s">
        <v>89</v>
      </c>
      <c r="D24530" t="s">
        <v>16819</v>
      </c>
      <c r="E24530" t="s">
        <v>1102</v>
      </c>
      <c r="F24530" t="s">
        <v>89</v>
      </c>
      <c r="G24530" t="s">
        <v>89</v>
      </c>
      <c r="H24530" t="s">
        <v>93</v>
      </c>
    </row>
    <row r="24531" spans="1:8" x14ac:dyDescent="0.25">
      <c r="A24531" t="s">
        <v>643</v>
      </c>
      <c r="B24531" t="s">
        <v>5784</v>
      </c>
      <c r="C24531" t="s">
        <v>89</v>
      </c>
      <c r="D24531" t="s">
        <v>89</v>
      </c>
      <c r="E24531" t="s">
        <v>1093</v>
      </c>
      <c r="F24531" t="s">
        <v>89</v>
      </c>
      <c r="G24531" t="s">
        <v>89</v>
      </c>
      <c r="H24531" t="s">
        <v>93</v>
      </c>
    </row>
    <row r="24532" spans="1:8" x14ac:dyDescent="0.25">
      <c r="A24532" t="s">
        <v>643</v>
      </c>
      <c r="B24532" t="s">
        <v>16820</v>
      </c>
      <c r="C24532" t="s">
        <v>89</v>
      </c>
      <c r="D24532" t="s">
        <v>16821</v>
      </c>
      <c r="E24532" t="s">
        <v>1093</v>
      </c>
      <c r="F24532" t="s">
        <v>89</v>
      </c>
      <c r="G24532" t="s">
        <v>89</v>
      </c>
      <c r="H24532" t="s">
        <v>93</v>
      </c>
    </row>
    <row r="24533" spans="1:8" x14ac:dyDescent="0.25">
      <c r="A24533" t="s">
        <v>643</v>
      </c>
      <c r="B24533" t="s">
        <v>7522</v>
      </c>
      <c r="C24533" t="s">
        <v>89</v>
      </c>
      <c r="D24533" t="s">
        <v>89</v>
      </c>
      <c r="E24533" t="s">
        <v>1093</v>
      </c>
      <c r="F24533" t="s">
        <v>89</v>
      </c>
      <c r="G24533" t="s">
        <v>89</v>
      </c>
      <c r="H24533" t="s">
        <v>93</v>
      </c>
    </row>
    <row r="24534" spans="1:8" x14ac:dyDescent="0.25">
      <c r="A24534" t="s">
        <v>643</v>
      </c>
      <c r="B24534" t="s">
        <v>16822</v>
      </c>
      <c r="C24534" t="s">
        <v>89</v>
      </c>
      <c r="D24534" t="s">
        <v>89</v>
      </c>
      <c r="E24534" t="s">
        <v>1093</v>
      </c>
      <c r="F24534" t="s">
        <v>89</v>
      </c>
      <c r="G24534" t="s">
        <v>89</v>
      </c>
      <c r="H24534" t="s">
        <v>93</v>
      </c>
    </row>
    <row r="24535" spans="1:8" x14ac:dyDescent="0.25">
      <c r="A24535" t="s">
        <v>643</v>
      </c>
      <c r="B24535" t="s">
        <v>16823</v>
      </c>
      <c r="C24535" t="s">
        <v>89</v>
      </c>
      <c r="D24535" t="s">
        <v>89</v>
      </c>
      <c r="E24535" t="s">
        <v>1093</v>
      </c>
      <c r="F24535" t="s">
        <v>89</v>
      </c>
      <c r="G24535" t="s">
        <v>89</v>
      </c>
      <c r="H24535" t="s">
        <v>93</v>
      </c>
    </row>
    <row r="24536" spans="1:8" x14ac:dyDescent="0.25">
      <c r="A24536" t="s">
        <v>643</v>
      </c>
      <c r="B24536" t="s">
        <v>16824</v>
      </c>
      <c r="C24536" t="s">
        <v>89</v>
      </c>
      <c r="D24536" t="s">
        <v>16825</v>
      </c>
      <c r="E24536" t="s">
        <v>1153</v>
      </c>
      <c r="F24536" t="s">
        <v>89</v>
      </c>
      <c r="G24536" t="s">
        <v>89</v>
      </c>
      <c r="H24536" t="s">
        <v>93</v>
      </c>
    </row>
    <row r="24537" spans="1:8" x14ac:dyDescent="0.25">
      <c r="A24537" t="s">
        <v>643</v>
      </c>
      <c r="B24537" t="s">
        <v>2625</v>
      </c>
      <c r="C24537" t="s">
        <v>89</v>
      </c>
      <c r="D24537" t="s">
        <v>16826</v>
      </c>
      <c r="E24537" t="s">
        <v>1093</v>
      </c>
      <c r="F24537" t="s">
        <v>89</v>
      </c>
      <c r="G24537" t="s">
        <v>89</v>
      </c>
      <c r="H24537" t="s">
        <v>93</v>
      </c>
    </row>
    <row r="24538" spans="1:8" x14ac:dyDescent="0.25">
      <c r="A24538" t="s">
        <v>643</v>
      </c>
      <c r="B24538" t="s">
        <v>16827</v>
      </c>
      <c r="C24538" t="s">
        <v>89</v>
      </c>
      <c r="D24538" t="s">
        <v>89</v>
      </c>
      <c r="E24538" t="s">
        <v>1093</v>
      </c>
      <c r="F24538" t="s">
        <v>89</v>
      </c>
      <c r="G24538" t="s">
        <v>89</v>
      </c>
      <c r="H24538" t="s">
        <v>93</v>
      </c>
    </row>
    <row r="24539" spans="1:8" x14ac:dyDescent="0.25">
      <c r="A24539" t="s">
        <v>643</v>
      </c>
      <c r="B24539" t="s">
        <v>16828</v>
      </c>
      <c r="C24539" t="s">
        <v>89</v>
      </c>
      <c r="D24539" t="s">
        <v>16829</v>
      </c>
      <c r="E24539" t="s">
        <v>1258</v>
      </c>
      <c r="F24539" t="s">
        <v>89</v>
      </c>
      <c r="G24539" t="s">
        <v>89</v>
      </c>
      <c r="H24539" t="s">
        <v>93</v>
      </c>
    </row>
    <row r="24540" spans="1:8" x14ac:dyDescent="0.25">
      <c r="A24540" t="s">
        <v>643</v>
      </c>
      <c r="B24540" t="s">
        <v>16830</v>
      </c>
      <c r="C24540" t="s">
        <v>89</v>
      </c>
      <c r="D24540" t="s">
        <v>89</v>
      </c>
      <c r="E24540" t="s">
        <v>1093</v>
      </c>
      <c r="F24540" t="s">
        <v>89</v>
      </c>
      <c r="G24540" t="s">
        <v>89</v>
      </c>
      <c r="H24540" t="s">
        <v>93</v>
      </c>
    </row>
    <row r="24541" spans="1:8" x14ac:dyDescent="0.25">
      <c r="A24541" t="s">
        <v>643</v>
      </c>
      <c r="B24541" t="s">
        <v>16831</v>
      </c>
      <c r="C24541" t="s">
        <v>89</v>
      </c>
      <c r="D24541" t="s">
        <v>89</v>
      </c>
      <c r="E24541" t="s">
        <v>1129</v>
      </c>
      <c r="F24541" t="s">
        <v>89</v>
      </c>
      <c r="G24541" t="s">
        <v>89</v>
      </c>
      <c r="H24541" t="s">
        <v>93</v>
      </c>
    </row>
    <row r="24542" spans="1:8" x14ac:dyDescent="0.25">
      <c r="A24542" t="s">
        <v>643</v>
      </c>
      <c r="B24542" t="s">
        <v>8322</v>
      </c>
      <c r="C24542" t="s">
        <v>89</v>
      </c>
      <c r="D24542" t="s">
        <v>89</v>
      </c>
      <c r="E24542" t="s">
        <v>1093</v>
      </c>
      <c r="F24542" t="s">
        <v>89</v>
      </c>
      <c r="G24542" t="s">
        <v>89</v>
      </c>
      <c r="H24542" t="s">
        <v>93</v>
      </c>
    </row>
    <row r="24543" spans="1:8" x14ac:dyDescent="0.25">
      <c r="A24543" t="s">
        <v>643</v>
      </c>
      <c r="B24543" t="s">
        <v>8330</v>
      </c>
      <c r="C24543" t="s">
        <v>89</v>
      </c>
      <c r="D24543" t="s">
        <v>16832</v>
      </c>
      <c r="E24543" t="s">
        <v>1093</v>
      </c>
      <c r="F24543" t="s">
        <v>89</v>
      </c>
      <c r="G24543" t="s">
        <v>89</v>
      </c>
      <c r="H24543" t="s">
        <v>93</v>
      </c>
    </row>
    <row r="24544" spans="1:8" x14ac:dyDescent="0.25">
      <c r="A24544" t="s">
        <v>643</v>
      </c>
      <c r="B24544" t="s">
        <v>16833</v>
      </c>
      <c r="C24544" t="s">
        <v>89</v>
      </c>
      <c r="D24544" t="s">
        <v>89</v>
      </c>
      <c r="E24544" t="s">
        <v>1142</v>
      </c>
      <c r="F24544" t="s">
        <v>89</v>
      </c>
      <c r="G24544" t="s">
        <v>89</v>
      </c>
      <c r="H24544" t="s">
        <v>93</v>
      </c>
    </row>
    <row r="24545" spans="1:8" x14ac:dyDescent="0.25">
      <c r="A24545" t="s">
        <v>643</v>
      </c>
      <c r="B24545" t="s">
        <v>3431</v>
      </c>
      <c r="C24545" t="s">
        <v>89</v>
      </c>
      <c r="D24545" t="s">
        <v>89</v>
      </c>
      <c r="E24545" t="s">
        <v>1135</v>
      </c>
      <c r="F24545" t="s">
        <v>89</v>
      </c>
      <c r="G24545" t="s">
        <v>89</v>
      </c>
      <c r="H24545" t="s">
        <v>93</v>
      </c>
    </row>
    <row r="24546" spans="1:8" x14ac:dyDescent="0.25">
      <c r="A24546" t="s">
        <v>643</v>
      </c>
      <c r="B24546" t="s">
        <v>9459</v>
      </c>
      <c r="C24546" t="s">
        <v>89</v>
      </c>
      <c r="D24546" t="s">
        <v>89</v>
      </c>
      <c r="E24546" t="s">
        <v>1115</v>
      </c>
      <c r="F24546" t="s">
        <v>89</v>
      </c>
      <c r="G24546" t="s">
        <v>89</v>
      </c>
      <c r="H24546" t="s">
        <v>93</v>
      </c>
    </row>
    <row r="24547" spans="1:8" x14ac:dyDescent="0.25">
      <c r="A24547" t="s">
        <v>643</v>
      </c>
      <c r="B24547" t="s">
        <v>16834</v>
      </c>
      <c r="C24547" t="s">
        <v>89</v>
      </c>
      <c r="D24547" t="s">
        <v>89</v>
      </c>
      <c r="E24547" t="s">
        <v>1115</v>
      </c>
      <c r="F24547" t="s">
        <v>89</v>
      </c>
      <c r="G24547" t="s">
        <v>89</v>
      </c>
      <c r="H24547" t="s">
        <v>93</v>
      </c>
    </row>
    <row r="24548" spans="1:8" x14ac:dyDescent="0.25">
      <c r="A24548" t="s">
        <v>643</v>
      </c>
      <c r="B24548" t="s">
        <v>16835</v>
      </c>
      <c r="C24548" t="s">
        <v>89</v>
      </c>
      <c r="D24548" t="s">
        <v>89</v>
      </c>
      <c r="E24548" t="s">
        <v>1115</v>
      </c>
      <c r="F24548" t="s">
        <v>89</v>
      </c>
      <c r="G24548" t="s">
        <v>89</v>
      </c>
      <c r="H24548" t="s">
        <v>93</v>
      </c>
    </row>
    <row r="24549" spans="1:8" x14ac:dyDescent="0.25">
      <c r="A24549" t="s">
        <v>643</v>
      </c>
      <c r="B24549" t="s">
        <v>16836</v>
      </c>
      <c r="C24549" t="s">
        <v>89</v>
      </c>
      <c r="D24549" t="s">
        <v>89</v>
      </c>
      <c r="E24549" t="s">
        <v>1238</v>
      </c>
      <c r="F24549" t="s">
        <v>89</v>
      </c>
      <c r="G24549" t="s">
        <v>89</v>
      </c>
      <c r="H24549" t="s">
        <v>93</v>
      </c>
    </row>
    <row r="24550" spans="1:8" x14ac:dyDescent="0.25">
      <c r="A24550" t="s">
        <v>643</v>
      </c>
      <c r="B24550" t="s">
        <v>16837</v>
      </c>
      <c r="C24550" t="s">
        <v>89</v>
      </c>
      <c r="D24550" t="s">
        <v>89</v>
      </c>
      <c r="E24550" t="s">
        <v>1278</v>
      </c>
      <c r="F24550" t="s">
        <v>89</v>
      </c>
      <c r="G24550" t="s">
        <v>89</v>
      </c>
      <c r="H24550" t="s">
        <v>93</v>
      </c>
    </row>
    <row r="24551" spans="1:8" x14ac:dyDescent="0.25">
      <c r="A24551" t="s">
        <v>643</v>
      </c>
      <c r="B24551" t="s">
        <v>16838</v>
      </c>
      <c r="C24551" t="s">
        <v>89</v>
      </c>
      <c r="D24551" t="s">
        <v>89</v>
      </c>
      <c r="E24551" t="s">
        <v>1238</v>
      </c>
      <c r="F24551" t="s">
        <v>89</v>
      </c>
      <c r="G24551" t="s">
        <v>89</v>
      </c>
      <c r="H24551" t="s">
        <v>93</v>
      </c>
    </row>
    <row r="24552" spans="1:8" x14ac:dyDescent="0.25">
      <c r="A24552" t="s">
        <v>643</v>
      </c>
      <c r="B24552" t="s">
        <v>16839</v>
      </c>
      <c r="C24552" t="s">
        <v>89</v>
      </c>
      <c r="D24552" t="s">
        <v>89</v>
      </c>
      <c r="E24552" t="s">
        <v>1272</v>
      </c>
      <c r="F24552" t="s">
        <v>89</v>
      </c>
      <c r="G24552" t="s">
        <v>89</v>
      </c>
      <c r="H24552" t="s">
        <v>93</v>
      </c>
    </row>
    <row r="24553" spans="1:8" x14ac:dyDescent="0.25">
      <c r="A24553" t="s">
        <v>643</v>
      </c>
      <c r="B24553" t="s">
        <v>16840</v>
      </c>
      <c r="C24553" t="s">
        <v>89</v>
      </c>
      <c r="D24553" t="s">
        <v>89</v>
      </c>
      <c r="E24553" t="s">
        <v>1278</v>
      </c>
      <c r="F24553" t="s">
        <v>89</v>
      </c>
      <c r="G24553" t="s">
        <v>89</v>
      </c>
      <c r="H24553" t="s">
        <v>93</v>
      </c>
    </row>
    <row r="24554" spans="1:8" x14ac:dyDescent="0.25">
      <c r="A24554" t="s">
        <v>643</v>
      </c>
      <c r="B24554" t="s">
        <v>16841</v>
      </c>
      <c r="C24554" t="s">
        <v>89</v>
      </c>
      <c r="D24554" t="s">
        <v>89</v>
      </c>
      <c r="E24554" t="s">
        <v>1238</v>
      </c>
      <c r="F24554" t="s">
        <v>89</v>
      </c>
      <c r="G24554" t="s">
        <v>89</v>
      </c>
      <c r="H24554" t="s">
        <v>93</v>
      </c>
    </row>
    <row r="24555" spans="1:8" x14ac:dyDescent="0.25">
      <c r="A24555" t="s">
        <v>643</v>
      </c>
      <c r="B24555" t="s">
        <v>3436</v>
      </c>
      <c r="C24555" t="s">
        <v>89</v>
      </c>
      <c r="D24555" t="s">
        <v>89</v>
      </c>
      <c r="E24555" t="s">
        <v>1100</v>
      </c>
      <c r="F24555" t="s">
        <v>89</v>
      </c>
      <c r="G24555" t="s">
        <v>89</v>
      </c>
      <c r="H24555" t="s">
        <v>93</v>
      </c>
    </row>
    <row r="24556" spans="1:8" x14ac:dyDescent="0.25">
      <c r="A24556" t="s">
        <v>643</v>
      </c>
      <c r="B24556" t="s">
        <v>16842</v>
      </c>
      <c r="C24556" t="s">
        <v>89</v>
      </c>
      <c r="D24556" t="s">
        <v>16843</v>
      </c>
      <c r="E24556" t="s">
        <v>1105</v>
      </c>
      <c r="F24556" t="s">
        <v>89</v>
      </c>
      <c r="G24556" t="s">
        <v>89</v>
      </c>
      <c r="H24556" t="s">
        <v>93</v>
      </c>
    </row>
    <row r="24557" spans="1:8" x14ac:dyDescent="0.25">
      <c r="A24557" t="s">
        <v>643</v>
      </c>
      <c r="B24557" t="s">
        <v>16844</v>
      </c>
      <c r="C24557" t="s">
        <v>89</v>
      </c>
      <c r="D24557" t="s">
        <v>16845</v>
      </c>
      <c r="E24557" t="s">
        <v>1105</v>
      </c>
      <c r="F24557" t="s">
        <v>89</v>
      </c>
      <c r="G24557" t="s">
        <v>89</v>
      </c>
      <c r="H24557" t="s">
        <v>93</v>
      </c>
    </row>
    <row r="24558" spans="1:8" x14ac:dyDescent="0.25">
      <c r="A24558" t="s">
        <v>643</v>
      </c>
      <c r="B24558" t="s">
        <v>16846</v>
      </c>
      <c r="C24558" t="s">
        <v>89</v>
      </c>
      <c r="D24558" t="s">
        <v>16847</v>
      </c>
      <c r="E24558" t="s">
        <v>1105</v>
      </c>
      <c r="F24558" t="s">
        <v>89</v>
      </c>
      <c r="G24558" t="s">
        <v>89</v>
      </c>
      <c r="H24558" t="s">
        <v>93</v>
      </c>
    </row>
    <row r="24559" spans="1:8" x14ac:dyDescent="0.25">
      <c r="A24559" t="s">
        <v>643</v>
      </c>
      <c r="B24559" t="s">
        <v>16848</v>
      </c>
      <c r="C24559" t="s">
        <v>89</v>
      </c>
      <c r="D24559" t="s">
        <v>89</v>
      </c>
      <c r="E24559" t="s">
        <v>1115</v>
      </c>
      <c r="F24559" t="s">
        <v>89</v>
      </c>
      <c r="G24559" t="s">
        <v>89</v>
      </c>
      <c r="H24559" t="s">
        <v>93</v>
      </c>
    </row>
    <row r="24560" spans="1:8" x14ac:dyDescent="0.25">
      <c r="A24560" t="s">
        <v>643</v>
      </c>
      <c r="B24560" t="s">
        <v>16849</v>
      </c>
      <c r="C24560" t="s">
        <v>89</v>
      </c>
      <c r="D24560" t="s">
        <v>16850</v>
      </c>
      <c r="E24560" t="s">
        <v>1105</v>
      </c>
      <c r="F24560" t="s">
        <v>89</v>
      </c>
      <c r="G24560" t="s">
        <v>89</v>
      </c>
      <c r="H24560" t="s">
        <v>93</v>
      </c>
    </row>
    <row r="24561" spans="1:8" x14ac:dyDescent="0.25">
      <c r="A24561" t="s">
        <v>643</v>
      </c>
      <c r="B24561" t="s">
        <v>16851</v>
      </c>
      <c r="C24561" t="s">
        <v>89</v>
      </c>
      <c r="D24561" t="s">
        <v>16852</v>
      </c>
      <c r="E24561" t="s">
        <v>1105</v>
      </c>
      <c r="F24561" t="s">
        <v>89</v>
      </c>
      <c r="G24561" t="s">
        <v>89</v>
      </c>
      <c r="H24561" t="s">
        <v>93</v>
      </c>
    </row>
    <row r="24562" spans="1:8" x14ac:dyDescent="0.25">
      <c r="A24562" t="s">
        <v>643</v>
      </c>
      <c r="B24562" t="s">
        <v>16853</v>
      </c>
      <c r="C24562" t="s">
        <v>89</v>
      </c>
      <c r="D24562" t="s">
        <v>89</v>
      </c>
      <c r="E24562" t="s">
        <v>1105</v>
      </c>
      <c r="F24562" t="s">
        <v>89</v>
      </c>
      <c r="G24562" t="s">
        <v>89</v>
      </c>
      <c r="H24562" t="s">
        <v>93</v>
      </c>
    </row>
    <row r="24563" spans="1:8" x14ac:dyDescent="0.25">
      <c r="A24563" t="s">
        <v>643</v>
      </c>
      <c r="B24563" t="s">
        <v>16854</v>
      </c>
      <c r="C24563" t="s">
        <v>89</v>
      </c>
      <c r="D24563" t="s">
        <v>89</v>
      </c>
      <c r="E24563" t="s">
        <v>1142</v>
      </c>
      <c r="F24563" t="s">
        <v>89</v>
      </c>
      <c r="G24563" t="s">
        <v>89</v>
      </c>
      <c r="H24563" t="s">
        <v>93</v>
      </c>
    </row>
    <row r="24564" spans="1:8" x14ac:dyDescent="0.25">
      <c r="A24564" t="s">
        <v>643</v>
      </c>
      <c r="B24564" t="s">
        <v>16855</v>
      </c>
      <c r="C24564" t="s">
        <v>89</v>
      </c>
      <c r="D24564" t="s">
        <v>89</v>
      </c>
      <c r="E24564" t="s">
        <v>1142</v>
      </c>
      <c r="F24564" t="s">
        <v>89</v>
      </c>
      <c r="G24564" t="s">
        <v>89</v>
      </c>
      <c r="H24564" t="s">
        <v>93</v>
      </c>
    </row>
    <row r="24565" spans="1:8" x14ac:dyDescent="0.25">
      <c r="A24565" t="s">
        <v>643</v>
      </c>
      <c r="B24565" t="s">
        <v>16856</v>
      </c>
      <c r="C24565" t="s">
        <v>89</v>
      </c>
      <c r="D24565" t="s">
        <v>89</v>
      </c>
      <c r="E24565" t="s">
        <v>1105</v>
      </c>
      <c r="F24565" t="s">
        <v>89</v>
      </c>
      <c r="G24565" t="s">
        <v>89</v>
      </c>
      <c r="H24565" t="s">
        <v>93</v>
      </c>
    </row>
    <row r="24566" spans="1:8" x14ac:dyDescent="0.25">
      <c r="A24566" t="s">
        <v>643</v>
      </c>
      <c r="B24566" t="s">
        <v>16857</v>
      </c>
      <c r="C24566" t="s">
        <v>89</v>
      </c>
      <c r="D24566" t="s">
        <v>89</v>
      </c>
      <c r="E24566" t="s">
        <v>1142</v>
      </c>
      <c r="F24566" t="s">
        <v>89</v>
      </c>
      <c r="G24566" t="s">
        <v>89</v>
      </c>
      <c r="H24566" t="s">
        <v>93</v>
      </c>
    </row>
    <row r="24567" spans="1:8" x14ac:dyDescent="0.25">
      <c r="A24567" t="s">
        <v>643</v>
      </c>
      <c r="B24567" t="s">
        <v>16858</v>
      </c>
      <c r="C24567" t="s">
        <v>89</v>
      </c>
      <c r="D24567" t="s">
        <v>89</v>
      </c>
      <c r="E24567" t="s">
        <v>1194</v>
      </c>
      <c r="F24567" t="s">
        <v>89</v>
      </c>
      <c r="G24567" t="s">
        <v>89</v>
      </c>
      <c r="H24567" t="s">
        <v>93</v>
      </c>
    </row>
    <row r="24568" spans="1:8" x14ac:dyDescent="0.25">
      <c r="A24568" t="s">
        <v>643</v>
      </c>
      <c r="B24568" t="s">
        <v>16859</v>
      </c>
      <c r="C24568" t="s">
        <v>89</v>
      </c>
      <c r="D24568" t="s">
        <v>89</v>
      </c>
      <c r="E24568" t="s">
        <v>1105</v>
      </c>
      <c r="F24568" t="s">
        <v>89</v>
      </c>
      <c r="G24568" t="s">
        <v>89</v>
      </c>
      <c r="H24568" t="s">
        <v>93</v>
      </c>
    </row>
    <row r="24569" spans="1:8" x14ac:dyDescent="0.25">
      <c r="A24569" t="s">
        <v>643</v>
      </c>
      <c r="B24569" t="s">
        <v>16860</v>
      </c>
      <c r="C24569" t="s">
        <v>89</v>
      </c>
      <c r="D24569" t="s">
        <v>16861</v>
      </c>
      <c r="E24569" t="s">
        <v>1093</v>
      </c>
      <c r="F24569" t="s">
        <v>89</v>
      </c>
      <c r="G24569" t="s">
        <v>89</v>
      </c>
      <c r="H24569" t="s">
        <v>93</v>
      </c>
    </row>
    <row r="24570" spans="1:8" x14ac:dyDescent="0.25">
      <c r="A24570" t="s">
        <v>643</v>
      </c>
      <c r="B24570" t="s">
        <v>16862</v>
      </c>
      <c r="C24570" t="s">
        <v>89</v>
      </c>
      <c r="D24570" t="s">
        <v>16863</v>
      </c>
      <c r="E24570" t="s">
        <v>1105</v>
      </c>
      <c r="F24570" t="s">
        <v>89</v>
      </c>
      <c r="G24570" t="s">
        <v>89</v>
      </c>
      <c r="H24570" t="s">
        <v>93</v>
      </c>
    </row>
    <row r="24571" spans="1:8" x14ac:dyDescent="0.25">
      <c r="A24571" t="s">
        <v>643</v>
      </c>
      <c r="B24571" t="s">
        <v>16864</v>
      </c>
      <c r="C24571" t="s">
        <v>89</v>
      </c>
      <c r="D24571" t="s">
        <v>16865</v>
      </c>
      <c r="E24571" t="s">
        <v>1093</v>
      </c>
      <c r="F24571" t="s">
        <v>89</v>
      </c>
      <c r="G24571" t="s">
        <v>89</v>
      </c>
      <c r="H24571" t="s">
        <v>93</v>
      </c>
    </row>
    <row r="24572" spans="1:8" x14ac:dyDescent="0.25">
      <c r="A24572" t="s">
        <v>643</v>
      </c>
      <c r="B24572" t="s">
        <v>16866</v>
      </c>
      <c r="C24572" t="s">
        <v>89</v>
      </c>
      <c r="D24572" t="s">
        <v>16867</v>
      </c>
      <c r="E24572" t="s">
        <v>1093</v>
      </c>
      <c r="F24572" t="s">
        <v>89</v>
      </c>
      <c r="G24572" t="s">
        <v>89</v>
      </c>
      <c r="H24572" t="s">
        <v>93</v>
      </c>
    </row>
    <row r="24573" spans="1:8" x14ac:dyDescent="0.25">
      <c r="A24573" t="s">
        <v>643</v>
      </c>
      <c r="B24573" t="s">
        <v>16868</v>
      </c>
      <c r="C24573" t="s">
        <v>89</v>
      </c>
      <c r="D24573" t="s">
        <v>16869</v>
      </c>
      <c r="E24573" t="s">
        <v>1097</v>
      </c>
      <c r="F24573" t="s">
        <v>89</v>
      </c>
      <c r="G24573" t="s">
        <v>89</v>
      </c>
      <c r="H24573" t="s">
        <v>93</v>
      </c>
    </row>
    <row r="24574" spans="1:8" x14ac:dyDescent="0.25">
      <c r="A24574" t="s">
        <v>643</v>
      </c>
      <c r="B24574" t="s">
        <v>16870</v>
      </c>
      <c r="C24574" t="s">
        <v>89</v>
      </c>
      <c r="D24574" t="s">
        <v>89</v>
      </c>
      <c r="E24574" t="s">
        <v>1105</v>
      </c>
      <c r="F24574" t="s">
        <v>89</v>
      </c>
      <c r="G24574" t="s">
        <v>89</v>
      </c>
      <c r="H24574" t="s">
        <v>93</v>
      </c>
    </row>
    <row r="24575" spans="1:8" x14ac:dyDescent="0.25">
      <c r="A24575" t="s">
        <v>643</v>
      </c>
      <c r="B24575" t="s">
        <v>1130</v>
      </c>
      <c r="C24575" t="s">
        <v>89</v>
      </c>
      <c r="D24575" t="s">
        <v>89</v>
      </c>
      <c r="E24575" t="s">
        <v>1129</v>
      </c>
      <c r="F24575" t="s">
        <v>89</v>
      </c>
      <c r="G24575" t="s">
        <v>89</v>
      </c>
      <c r="H24575" t="s">
        <v>93</v>
      </c>
    </row>
    <row r="24576" spans="1:8" x14ac:dyDescent="0.25">
      <c r="A24576" t="s">
        <v>643</v>
      </c>
      <c r="B24576" t="s">
        <v>1132</v>
      </c>
      <c r="C24576" t="s">
        <v>89</v>
      </c>
      <c r="D24576" t="s">
        <v>1229</v>
      </c>
      <c r="E24576" t="s">
        <v>1129</v>
      </c>
      <c r="F24576" t="s">
        <v>89</v>
      </c>
      <c r="G24576" t="s">
        <v>89</v>
      </c>
      <c r="H24576" t="s">
        <v>93</v>
      </c>
    </row>
    <row r="24577" spans="1:8" x14ac:dyDescent="0.25">
      <c r="A24577" t="s">
        <v>643</v>
      </c>
      <c r="B24577" t="s">
        <v>1138</v>
      </c>
      <c r="C24577" t="s">
        <v>89</v>
      </c>
      <c r="D24577" t="s">
        <v>89</v>
      </c>
      <c r="E24577" t="s">
        <v>1139</v>
      </c>
      <c r="F24577" t="s">
        <v>89</v>
      </c>
      <c r="G24577" t="s">
        <v>89</v>
      </c>
      <c r="H24577" t="s">
        <v>93</v>
      </c>
    </row>
    <row r="24578" spans="1:8" x14ac:dyDescent="0.25">
      <c r="A24578" t="s">
        <v>644</v>
      </c>
      <c r="B24578" t="s">
        <v>16871</v>
      </c>
      <c r="C24578" t="s">
        <v>89</v>
      </c>
      <c r="D24578" t="s">
        <v>89</v>
      </c>
      <c r="E24578" t="s">
        <v>1615</v>
      </c>
      <c r="F24578" t="s">
        <v>89</v>
      </c>
      <c r="G24578" t="s">
        <v>89</v>
      </c>
      <c r="H24578" t="s">
        <v>93</v>
      </c>
    </row>
    <row r="24579" spans="1:8" x14ac:dyDescent="0.25">
      <c r="A24579" t="s">
        <v>644</v>
      </c>
      <c r="B24579" t="s">
        <v>16872</v>
      </c>
      <c r="C24579" t="s">
        <v>89</v>
      </c>
      <c r="D24579" t="s">
        <v>89</v>
      </c>
      <c r="E24579" t="s">
        <v>8490</v>
      </c>
      <c r="F24579" t="s">
        <v>89</v>
      </c>
      <c r="G24579" t="s">
        <v>89</v>
      </c>
      <c r="H24579" t="s">
        <v>93</v>
      </c>
    </row>
    <row r="24580" spans="1:8" x14ac:dyDescent="0.25">
      <c r="A24580" t="s">
        <v>644</v>
      </c>
      <c r="B24580" t="s">
        <v>9055</v>
      </c>
      <c r="C24580" t="s">
        <v>89</v>
      </c>
      <c r="D24580" t="s">
        <v>89</v>
      </c>
      <c r="E24580" t="s">
        <v>1100</v>
      </c>
      <c r="F24580" t="s">
        <v>89</v>
      </c>
      <c r="G24580" t="s">
        <v>89</v>
      </c>
      <c r="H24580" t="s">
        <v>93</v>
      </c>
    </row>
    <row r="24581" spans="1:8" x14ac:dyDescent="0.25">
      <c r="A24581" t="s">
        <v>644</v>
      </c>
      <c r="B24581" t="s">
        <v>16873</v>
      </c>
      <c r="C24581" t="s">
        <v>89</v>
      </c>
      <c r="D24581" t="s">
        <v>89</v>
      </c>
      <c r="E24581" t="s">
        <v>1100</v>
      </c>
      <c r="F24581" t="s">
        <v>89</v>
      </c>
      <c r="G24581" t="s">
        <v>89</v>
      </c>
      <c r="H24581" t="s">
        <v>93</v>
      </c>
    </row>
    <row r="24582" spans="1:8" x14ac:dyDescent="0.25">
      <c r="A24582" t="s">
        <v>644</v>
      </c>
      <c r="B24582" t="s">
        <v>16874</v>
      </c>
      <c r="C24582" t="s">
        <v>89</v>
      </c>
      <c r="D24582" t="s">
        <v>89</v>
      </c>
      <c r="E24582" t="s">
        <v>1615</v>
      </c>
      <c r="F24582" t="s">
        <v>89</v>
      </c>
      <c r="G24582" t="s">
        <v>89</v>
      </c>
      <c r="H24582" t="s">
        <v>93</v>
      </c>
    </row>
    <row r="24583" spans="1:8" x14ac:dyDescent="0.25">
      <c r="A24583" t="s">
        <v>644</v>
      </c>
      <c r="B24583" t="s">
        <v>8257</v>
      </c>
      <c r="C24583" t="s">
        <v>89</v>
      </c>
      <c r="D24583" t="s">
        <v>89</v>
      </c>
      <c r="E24583" t="s">
        <v>1100</v>
      </c>
      <c r="F24583" t="s">
        <v>89</v>
      </c>
      <c r="G24583" t="s">
        <v>89</v>
      </c>
      <c r="H24583" t="s">
        <v>93</v>
      </c>
    </row>
    <row r="24584" spans="1:8" x14ac:dyDescent="0.25">
      <c r="A24584" t="s">
        <v>644</v>
      </c>
      <c r="B24584" t="s">
        <v>16875</v>
      </c>
      <c r="C24584" t="s">
        <v>89</v>
      </c>
      <c r="D24584" t="s">
        <v>89</v>
      </c>
      <c r="E24584" t="s">
        <v>1093</v>
      </c>
      <c r="F24584" t="s">
        <v>89</v>
      </c>
      <c r="G24584" t="s">
        <v>89</v>
      </c>
      <c r="H24584" t="s">
        <v>93</v>
      </c>
    </row>
    <row r="24585" spans="1:8" x14ac:dyDescent="0.25">
      <c r="A24585" t="s">
        <v>644</v>
      </c>
      <c r="B24585" t="s">
        <v>16876</v>
      </c>
      <c r="C24585" t="s">
        <v>89</v>
      </c>
      <c r="D24585" t="s">
        <v>89</v>
      </c>
      <c r="E24585" t="s">
        <v>1093</v>
      </c>
      <c r="F24585" t="s">
        <v>89</v>
      </c>
      <c r="G24585" t="s">
        <v>89</v>
      </c>
      <c r="H24585" t="s">
        <v>93</v>
      </c>
    </row>
    <row r="24586" spans="1:8" x14ac:dyDescent="0.25">
      <c r="A24586" t="s">
        <v>644</v>
      </c>
      <c r="B24586" t="s">
        <v>16877</v>
      </c>
      <c r="C24586" t="s">
        <v>89</v>
      </c>
      <c r="D24586" t="s">
        <v>89</v>
      </c>
      <c r="E24586" t="s">
        <v>1615</v>
      </c>
      <c r="F24586" t="s">
        <v>89</v>
      </c>
      <c r="G24586" t="s">
        <v>89</v>
      </c>
      <c r="H24586" t="s">
        <v>93</v>
      </c>
    </row>
    <row r="24587" spans="1:8" x14ac:dyDescent="0.25">
      <c r="A24587" t="s">
        <v>644</v>
      </c>
      <c r="B24587" t="s">
        <v>16871</v>
      </c>
      <c r="C24587" t="s">
        <v>89</v>
      </c>
      <c r="D24587" t="s">
        <v>89</v>
      </c>
      <c r="E24587" t="s">
        <v>1615</v>
      </c>
      <c r="F24587" t="s">
        <v>89</v>
      </c>
      <c r="G24587" t="s">
        <v>89</v>
      </c>
      <c r="H24587" t="s">
        <v>93</v>
      </c>
    </row>
    <row r="24588" spans="1:8" x14ac:dyDescent="0.25">
      <c r="A24588" t="s">
        <v>644</v>
      </c>
      <c r="B24588" t="s">
        <v>16874</v>
      </c>
      <c r="C24588" t="s">
        <v>89</v>
      </c>
      <c r="D24588" t="s">
        <v>89</v>
      </c>
      <c r="E24588" t="s">
        <v>1615</v>
      </c>
      <c r="F24588" t="s">
        <v>89</v>
      </c>
      <c r="G24588" t="s">
        <v>89</v>
      </c>
      <c r="H24588" t="s">
        <v>93</v>
      </c>
    </row>
    <row r="24589" spans="1:8" x14ac:dyDescent="0.25">
      <c r="A24589" t="s">
        <v>644</v>
      </c>
      <c r="B24589" t="s">
        <v>16878</v>
      </c>
      <c r="C24589" t="s">
        <v>89</v>
      </c>
      <c r="D24589" t="s">
        <v>89</v>
      </c>
      <c r="E24589" t="s">
        <v>1102</v>
      </c>
      <c r="F24589" t="s">
        <v>89</v>
      </c>
      <c r="G24589" t="s">
        <v>89</v>
      </c>
      <c r="H24589" t="s">
        <v>93</v>
      </c>
    </row>
    <row r="24590" spans="1:8" x14ac:dyDescent="0.25">
      <c r="A24590" t="s">
        <v>644</v>
      </c>
      <c r="B24590" t="s">
        <v>16879</v>
      </c>
      <c r="C24590" t="s">
        <v>89</v>
      </c>
      <c r="D24590" t="s">
        <v>89</v>
      </c>
      <c r="E24590" t="s">
        <v>1119</v>
      </c>
      <c r="F24590" t="s">
        <v>89</v>
      </c>
      <c r="G24590" t="s">
        <v>89</v>
      </c>
      <c r="H24590" t="s">
        <v>93</v>
      </c>
    </row>
    <row r="24591" spans="1:8" x14ac:dyDescent="0.25">
      <c r="A24591" t="s">
        <v>644</v>
      </c>
      <c r="B24591" t="s">
        <v>16880</v>
      </c>
      <c r="C24591" t="s">
        <v>89</v>
      </c>
      <c r="D24591" t="s">
        <v>89</v>
      </c>
      <c r="E24591" t="s">
        <v>1119</v>
      </c>
      <c r="F24591" t="s">
        <v>89</v>
      </c>
      <c r="G24591" t="s">
        <v>89</v>
      </c>
      <c r="H24591" t="s">
        <v>93</v>
      </c>
    </row>
    <row r="24592" spans="1:8" x14ac:dyDescent="0.25">
      <c r="A24592" t="s">
        <v>644</v>
      </c>
      <c r="B24592" t="s">
        <v>9055</v>
      </c>
      <c r="C24592" t="s">
        <v>89</v>
      </c>
      <c r="D24592" t="s">
        <v>89</v>
      </c>
      <c r="E24592" t="s">
        <v>1100</v>
      </c>
      <c r="F24592" t="s">
        <v>89</v>
      </c>
      <c r="G24592" t="s">
        <v>89</v>
      </c>
      <c r="H24592" t="s">
        <v>93</v>
      </c>
    </row>
    <row r="24593" spans="1:8" x14ac:dyDescent="0.25">
      <c r="A24593" t="s">
        <v>644</v>
      </c>
      <c r="B24593" t="s">
        <v>16881</v>
      </c>
      <c r="C24593" t="s">
        <v>89</v>
      </c>
      <c r="D24593" t="s">
        <v>89</v>
      </c>
      <c r="E24593" t="s">
        <v>1135</v>
      </c>
      <c r="F24593" t="s">
        <v>89</v>
      </c>
      <c r="G24593" t="s">
        <v>89</v>
      </c>
      <c r="H24593" t="s">
        <v>93</v>
      </c>
    </row>
    <row r="24594" spans="1:8" x14ac:dyDescent="0.25">
      <c r="A24594" t="s">
        <v>644</v>
      </c>
      <c r="B24594" t="s">
        <v>16873</v>
      </c>
      <c r="C24594" t="s">
        <v>89</v>
      </c>
      <c r="D24594" t="s">
        <v>89</v>
      </c>
      <c r="E24594" t="s">
        <v>1100</v>
      </c>
      <c r="F24594" t="s">
        <v>89</v>
      </c>
      <c r="G24594" t="s">
        <v>89</v>
      </c>
      <c r="H24594" t="s">
        <v>93</v>
      </c>
    </row>
    <row r="24595" spans="1:8" x14ac:dyDescent="0.25">
      <c r="A24595" t="s">
        <v>644</v>
      </c>
      <c r="B24595" t="s">
        <v>16882</v>
      </c>
      <c r="C24595" t="s">
        <v>89</v>
      </c>
      <c r="D24595" t="s">
        <v>89</v>
      </c>
      <c r="E24595" t="s">
        <v>1100</v>
      </c>
      <c r="F24595" t="s">
        <v>89</v>
      </c>
      <c r="G24595" t="s">
        <v>89</v>
      </c>
      <c r="H24595" t="s">
        <v>93</v>
      </c>
    </row>
    <row r="24596" spans="1:8" x14ac:dyDescent="0.25">
      <c r="A24596" t="s">
        <v>644</v>
      </c>
      <c r="B24596" t="s">
        <v>16883</v>
      </c>
      <c r="C24596" t="s">
        <v>89</v>
      </c>
      <c r="D24596" t="s">
        <v>89</v>
      </c>
      <c r="E24596" t="s">
        <v>1135</v>
      </c>
      <c r="F24596" t="s">
        <v>89</v>
      </c>
      <c r="G24596" t="s">
        <v>89</v>
      </c>
      <c r="H24596" t="s">
        <v>93</v>
      </c>
    </row>
    <row r="24597" spans="1:8" x14ac:dyDescent="0.25">
      <c r="A24597" t="s">
        <v>644</v>
      </c>
      <c r="B24597" t="s">
        <v>16884</v>
      </c>
      <c r="C24597" t="s">
        <v>89</v>
      </c>
      <c r="D24597" t="s">
        <v>89</v>
      </c>
      <c r="E24597" t="s">
        <v>1135</v>
      </c>
      <c r="F24597" t="s">
        <v>89</v>
      </c>
      <c r="G24597" t="s">
        <v>89</v>
      </c>
      <c r="H24597" t="s">
        <v>93</v>
      </c>
    </row>
    <row r="24598" spans="1:8" x14ac:dyDescent="0.25">
      <c r="A24598" t="s">
        <v>644</v>
      </c>
      <c r="B24598" t="s">
        <v>1198</v>
      </c>
      <c r="C24598" t="s">
        <v>89</v>
      </c>
      <c r="D24598" t="s">
        <v>89</v>
      </c>
      <c r="E24598" t="s">
        <v>1129</v>
      </c>
      <c r="F24598" t="s">
        <v>89</v>
      </c>
      <c r="G24598" t="s">
        <v>89</v>
      </c>
      <c r="H24598" t="s">
        <v>93</v>
      </c>
    </row>
    <row r="24599" spans="1:8" x14ac:dyDescent="0.25">
      <c r="A24599" t="s">
        <v>644</v>
      </c>
      <c r="B24599" t="s">
        <v>1726</v>
      </c>
      <c r="C24599" t="s">
        <v>89</v>
      </c>
      <c r="D24599" t="s">
        <v>89</v>
      </c>
      <c r="E24599" t="s">
        <v>1129</v>
      </c>
      <c r="F24599" t="s">
        <v>89</v>
      </c>
      <c r="G24599" t="s">
        <v>89</v>
      </c>
      <c r="H24599" t="s">
        <v>93</v>
      </c>
    </row>
    <row r="24600" spans="1:8" x14ac:dyDescent="0.25">
      <c r="A24600" t="s">
        <v>644</v>
      </c>
      <c r="B24600" t="s">
        <v>1438</v>
      </c>
      <c r="C24600" t="s">
        <v>89</v>
      </c>
      <c r="D24600" t="s">
        <v>89</v>
      </c>
      <c r="E24600" t="s">
        <v>1202</v>
      </c>
      <c r="F24600" t="s">
        <v>89</v>
      </c>
      <c r="G24600" t="s">
        <v>89</v>
      </c>
      <c r="H24600" t="s">
        <v>93</v>
      </c>
    </row>
    <row r="24601" spans="1:8" x14ac:dyDescent="0.25">
      <c r="A24601" t="s">
        <v>644</v>
      </c>
      <c r="B24601" t="s">
        <v>16885</v>
      </c>
      <c r="C24601" t="s">
        <v>89</v>
      </c>
      <c r="D24601" t="s">
        <v>89</v>
      </c>
      <c r="E24601" t="s">
        <v>1202</v>
      </c>
      <c r="F24601" t="s">
        <v>89</v>
      </c>
      <c r="G24601" t="s">
        <v>89</v>
      </c>
      <c r="H24601" t="s">
        <v>93</v>
      </c>
    </row>
    <row r="24602" spans="1:8" x14ac:dyDescent="0.25">
      <c r="A24602" t="s">
        <v>644</v>
      </c>
      <c r="B24602" t="s">
        <v>16886</v>
      </c>
      <c r="C24602" t="s">
        <v>89</v>
      </c>
      <c r="D24602" t="s">
        <v>89</v>
      </c>
      <c r="E24602" t="s">
        <v>1202</v>
      </c>
      <c r="F24602" t="s">
        <v>89</v>
      </c>
      <c r="G24602" t="s">
        <v>89</v>
      </c>
      <c r="H24602" t="s">
        <v>93</v>
      </c>
    </row>
    <row r="24603" spans="1:8" x14ac:dyDescent="0.25">
      <c r="A24603" t="s">
        <v>644</v>
      </c>
      <c r="B24603" t="s">
        <v>16887</v>
      </c>
      <c r="C24603" t="s">
        <v>89</v>
      </c>
      <c r="D24603" t="s">
        <v>89</v>
      </c>
      <c r="E24603" t="s">
        <v>1202</v>
      </c>
      <c r="F24603" t="s">
        <v>89</v>
      </c>
      <c r="G24603" t="s">
        <v>89</v>
      </c>
      <c r="H24603" t="s">
        <v>93</v>
      </c>
    </row>
    <row r="24604" spans="1:8" x14ac:dyDescent="0.25">
      <c r="A24604" t="s">
        <v>644</v>
      </c>
      <c r="B24604" t="s">
        <v>1130</v>
      </c>
      <c r="C24604" t="s">
        <v>89</v>
      </c>
      <c r="D24604" t="s">
        <v>89</v>
      </c>
      <c r="E24604" t="s">
        <v>1133</v>
      </c>
      <c r="F24604" t="s">
        <v>89</v>
      </c>
      <c r="G24604" t="s">
        <v>89</v>
      </c>
      <c r="H24604" t="s">
        <v>93</v>
      </c>
    </row>
    <row r="24605" spans="1:8" x14ac:dyDescent="0.25">
      <c r="A24605" t="s">
        <v>644</v>
      </c>
      <c r="B24605" t="s">
        <v>1132</v>
      </c>
      <c r="C24605" t="s">
        <v>89</v>
      </c>
      <c r="D24605" t="s">
        <v>89</v>
      </c>
      <c r="E24605" t="s">
        <v>1221</v>
      </c>
      <c r="F24605" t="s">
        <v>89</v>
      </c>
      <c r="G24605" t="s">
        <v>89</v>
      </c>
      <c r="H24605" t="s">
        <v>93</v>
      </c>
    </row>
    <row r="24606" spans="1:8" x14ac:dyDescent="0.25">
      <c r="A24606" t="s">
        <v>644</v>
      </c>
      <c r="B24606" t="s">
        <v>1232</v>
      </c>
      <c r="C24606" t="s">
        <v>89</v>
      </c>
      <c r="D24606" t="s">
        <v>89</v>
      </c>
      <c r="E24606" t="s">
        <v>1196</v>
      </c>
      <c r="F24606" t="s">
        <v>89</v>
      </c>
      <c r="G24606" t="s">
        <v>89</v>
      </c>
      <c r="H24606" t="s">
        <v>93</v>
      </c>
    </row>
    <row r="24607" spans="1:8" x14ac:dyDescent="0.25">
      <c r="A24607" t="s">
        <v>644</v>
      </c>
      <c r="B24607" t="s">
        <v>1730</v>
      </c>
      <c r="C24607" t="s">
        <v>89</v>
      </c>
      <c r="D24607" t="s">
        <v>89</v>
      </c>
      <c r="E24607" t="s">
        <v>1196</v>
      </c>
      <c r="F24607" t="s">
        <v>89</v>
      </c>
      <c r="G24607" t="s">
        <v>89</v>
      </c>
      <c r="H24607" t="s">
        <v>93</v>
      </c>
    </row>
    <row r="24608" spans="1:8" x14ac:dyDescent="0.25">
      <c r="A24608" t="s">
        <v>644</v>
      </c>
      <c r="B24608" t="s">
        <v>16888</v>
      </c>
      <c r="C24608" t="s">
        <v>89</v>
      </c>
      <c r="D24608" t="s">
        <v>89</v>
      </c>
      <c r="E24608" t="s">
        <v>1388</v>
      </c>
      <c r="F24608" t="s">
        <v>89</v>
      </c>
      <c r="G24608" t="s">
        <v>89</v>
      </c>
      <c r="H24608" t="s">
        <v>93</v>
      </c>
    </row>
    <row r="24609" spans="1:8" x14ac:dyDescent="0.25">
      <c r="A24609" t="s">
        <v>644</v>
      </c>
      <c r="B24609" t="s">
        <v>1236</v>
      </c>
      <c r="C24609" t="s">
        <v>89</v>
      </c>
      <c r="D24609" t="s">
        <v>89</v>
      </c>
      <c r="E24609" t="s">
        <v>1135</v>
      </c>
      <c r="F24609" t="s">
        <v>89</v>
      </c>
      <c r="G24609" t="s">
        <v>89</v>
      </c>
      <c r="H24609" t="s">
        <v>93</v>
      </c>
    </row>
    <row r="24610" spans="1:8" x14ac:dyDescent="0.25">
      <c r="A24610" t="s">
        <v>644</v>
      </c>
      <c r="B24610" t="s">
        <v>2771</v>
      </c>
      <c r="C24610" t="s">
        <v>89</v>
      </c>
      <c r="D24610" t="s">
        <v>89</v>
      </c>
      <c r="E24610" t="s">
        <v>1135</v>
      </c>
      <c r="F24610" t="s">
        <v>89</v>
      </c>
      <c r="G24610" t="s">
        <v>89</v>
      </c>
      <c r="H24610" t="s">
        <v>93</v>
      </c>
    </row>
    <row r="24611" spans="1:8" x14ac:dyDescent="0.25">
      <c r="A24611" t="s">
        <v>644</v>
      </c>
      <c r="B24611" t="s">
        <v>16889</v>
      </c>
      <c r="C24611" t="s">
        <v>89</v>
      </c>
      <c r="D24611" t="s">
        <v>89</v>
      </c>
      <c r="E24611" t="s">
        <v>1904</v>
      </c>
      <c r="F24611" t="s">
        <v>89</v>
      </c>
      <c r="G24611" t="s">
        <v>89</v>
      </c>
      <c r="H24611" t="s">
        <v>93</v>
      </c>
    </row>
    <row r="24612" spans="1:8" x14ac:dyDescent="0.25">
      <c r="A24612" t="s">
        <v>644</v>
      </c>
      <c r="B24612" t="s">
        <v>16890</v>
      </c>
      <c r="C24612" t="s">
        <v>89</v>
      </c>
      <c r="D24612" t="s">
        <v>89</v>
      </c>
      <c r="E24612" t="s">
        <v>1543</v>
      </c>
      <c r="F24612" t="s">
        <v>89</v>
      </c>
      <c r="G24612" t="s">
        <v>89</v>
      </c>
      <c r="H24612" t="s">
        <v>93</v>
      </c>
    </row>
    <row r="24613" spans="1:8" x14ac:dyDescent="0.25">
      <c r="A24613" t="s">
        <v>644</v>
      </c>
      <c r="B24613" t="s">
        <v>16872</v>
      </c>
      <c r="C24613" t="s">
        <v>89</v>
      </c>
      <c r="D24613" t="s">
        <v>89</v>
      </c>
      <c r="E24613" t="s">
        <v>8490</v>
      </c>
      <c r="F24613" t="s">
        <v>89</v>
      </c>
      <c r="G24613" t="s">
        <v>89</v>
      </c>
      <c r="H24613" t="s">
        <v>93</v>
      </c>
    </row>
    <row r="24614" spans="1:8" x14ac:dyDescent="0.25">
      <c r="A24614" t="s">
        <v>644</v>
      </c>
      <c r="B24614" t="s">
        <v>16891</v>
      </c>
      <c r="C24614" t="s">
        <v>89</v>
      </c>
      <c r="D24614" t="s">
        <v>89</v>
      </c>
      <c r="E24614" t="s">
        <v>1493</v>
      </c>
      <c r="F24614" t="s">
        <v>89</v>
      </c>
      <c r="G24614" t="s">
        <v>89</v>
      </c>
      <c r="H24614" t="s">
        <v>93</v>
      </c>
    </row>
    <row r="24615" spans="1:8" x14ac:dyDescent="0.25">
      <c r="A24615" t="s">
        <v>644</v>
      </c>
      <c r="B24615" t="s">
        <v>16892</v>
      </c>
      <c r="C24615" t="s">
        <v>89</v>
      </c>
      <c r="D24615" t="s">
        <v>89</v>
      </c>
      <c r="E24615" t="s">
        <v>8492</v>
      </c>
      <c r="F24615" t="s">
        <v>89</v>
      </c>
      <c r="G24615" t="s">
        <v>89</v>
      </c>
      <c r="H24615" t="s">
        <v>93</v>
      </c>
    </row>
    <row r="24616" spans="1:8" x14ac:dyDescent="0.25">
      <c r="A24616" t="s">
        <v>644</v>
      </c>
      <c r="B24616" t="s">
        <v>16893</v>
      </c>
      <c r="C24616" t="s">
        <v>89</v>
      </c>
      <c r="D24616" t="s">
        <v>89</v>
      </c>
      <c r="E24616" t="s">
        <v>1298</v>
      </c>
      <c r="F24616" t="s">
        <v>89</v>
      </c>
      <c r="G24616" t="s">
        <v>89</v>
      </c>
      <c r="H24616" t="s">
        <v>93</v>
      </c>
    </row>
    <row r="24617" spans="1:8" x14ac:dyDescent="0.25">
      <c r="A24617" t="s">
        <v>644</v>
      </c>
      <c r="B24617" t="s">
        <v>16894</v>
      </c>
      <c r="C24617" t="s">
        <v>89</v>
      </c>
      <c r="D24617" t="s">
        <v>89</v>
      </c>
      <c r="E24617" t="s">
        <v>1121</v>
      </c>
      <c r="F24617" t="s">
        <v>89</v>
      </c>
      <c r="G24617" t="s">
        <v>89</v>
      </c>
      <c r="H24617" t="s">
        <v>93</v>
      </c>
    </row>
    <row r="24618" spans="1:8" x14ac:dyDescent="0.25">
      <c r="A24618" t="s">
        <v>644</v>
      </c>
      <c r="B24618" t="s">
        <v>16895</v>
      </c>
      <c r="C24618" t="s">
        <v>89</v>
      </c>
      <c r="D24618" t="s">
        <v>89</v>
      </c>
      <c r="E24618" t="s">
        <v>1121</v>
      </c>
      <c r="F24618" t="s">
        <v>89</v>
      </c>
      <c r="G24618" t="s">
        <v>89</v>
      </c>
      <c r="H24618" t="s">
        <v>93</v>
      </c>
    </row>
    <row r="24619" spans="1:8" x14ac:dyDescent="0.25">
      <c r="A24619" t="s">
        <v>644</v>
      </c>
      <c r="B24619" t="s">
        <v>16896</v>
      </c>
      <c r="C24619" t="s">
        <v>89</v>
      </c>
      <c r="D24619" t="s">
        <v>89</v>
      </c>
      <c r="E24619" t="s">
        <v>1298</v>
      </c>
      <c r="F24619" t="s">
        <v>89</v>
      </c>
      <c r="G24619" t="s">
        <v>89</v>
      </c>
      <c r="H24619" t="s">
        <v>93</v>
      </c>
    </row>
    <row r="24620" spans="1:8" x14ac:dyDescent="0.25">
      <c r="A24620" t="s">
        <v>644</v>
      </c>
      <c r="B24620" t="s">
        <v>16897</v>
      </c>
      <c r="C24620" t="s">
        <v>89</v>
      </c>
      <c r="D24620" t="s">
        <v>89</v>
      </c>
      <c r="E24620" t="s">
        <v>2020</v>
      </c>
      <c r="F24620" t="s">
        <v>89</v>
      </c>
      <c r="G24620" t="s">
        <v>89</v>
      </c>
      <c r="H24620" t="s">
        <v>93</v>
      </c>
    </row>
    <row r="24621" spans="1:8" x14ac:dyDescent="0.25">
      <c r="A24621" t="s">
        <v>644</v>
      </c>
      <c r="B24621" t="s">
        <v>16898</v>
      </c>
      <c r="C24621" t="s">
        <v>89</v>
      </c>
      <c r="D24621" t="s">
        <v>89</v>
      </c>
      <c r="E24621" t="s">
        <v>2012</v>
      </c>
      <c r="F24621" t="s">
        <v>89</v>
      </c>
      <c r="G24621" t="s">
        <v>89</v>
      </c>
      <c r="H24621" t="s">
        <v>93</v>
      </c>
    </row>
    <row r="24622" spans="1:8" x14ac:dyDescent="0.25">
      <c r="A24622" t="s">
        <v>644</v>
      </c>
      <c r="B24622" t="s">
        <v>16899</v>
      </c>
      <c r="C24622" t="s">
        <v>89</v>
      </c>
      <c r="D24622" t="s">
        <v>89</v>
      </c>
      <c r="E24622" t="s">
        <v>1904</v>
      </c>
      <c r="F24622" t="s">
        <v>89</v>
      </c>
      <c r="G24622" t="s">
        <v>89</v>
      </c>
      <c r="H24622" t="s">
        <v>93</v>
      </c>
    </row>
    <row r="24623" spans="1:8" x14ac:dyDescent="0.25">
      <c r="A24623" t="s">
        <v>644</v>
      </c>
      <c r="B24623" t="s">
        <v>16900</v>
      </c>
      <c r="C24623" t="s">
        <v>89</v>
      </c>
      <c r="D24623" t="s">
        <v>89</v>
      </c>
      <c r="E24623" t="s">
        <v>1873</v>
      </c>
      <c r="F24623" t="s">
        <v>89</v>
      </c>
      <c r="G24623" t="s">
        <v>89</v>
      </c>
      <c r="H24623" t="s">
        <v>93</v>
      </c>
    </row>
    <row r="24624" spans="1:8" x14ac:dyDescent="0.25">
      <c r="A24624" t="s">
        <v>644</v>
      </c>
      <c r="B24624" t="s">
        <v>16901</v>
      </c>
      <c r="C24624" t="s">
        <v>89</v>
      </c>
      <c r="D24624" t="s">
        <v>89</v>
      </c>
      <c r="E24624" t="s">
        <v>1873</v>
      </c>
      <c r="F24624" t="s">
        <v>89</v>
      </c>
      <c r="G24624" t="s">
        <v>89</v>
      </c>
      <c r="H24624" t="s">
        <v>93</v>
      </c>
    </row>
    <row r="24625" spans="1:8" x14ac:dyDescent="0.25">
      <c r="A24625" t="s">
        <v>644</v>
      </c>
      <c r="B24625" t="s">
        <v>16902</v>
      </c>
      <c r="C24625" t="s">
        <v>89</v>
      </c>
      <c r="D24625" t="s">
        <v>89</v>
      </c>
      <c r="E24625" t="s">
        <v>1615</v>
      </c>
      <c r="F24625" t="s">
        <v>89</v>
      </c>
      <c r="G24625" t="s">
        <v>89</v>
      </c>
      <c r="H24625" t="s">
        <v>93</v>
      </c>
    </row>
    <row r="24626" spans="1:8" x14ac:dyDescent="0.25">
      <c r="A24626" t="s">
        <v>644</v>
      </c>
      <c r="B24626" t="s">
        <v>16903</v>
      </c>
      <c r="C24626" t="s">
        <v>89</v>
      </c>
      <c r="D24626" t="s">
        <v>89</v>
      </c>
      <c r="E24626" t="s">
        <v>1859</v>
      </c>
      <c r="F24626" t="s">
        <v>89</v>
      </c>
      <c r="G24626" t="s">
        <v>89</v>
      </c>
      <c r="H24626" t="s">
        <v>93</v>
      </c>
    </row>
    <row r="24627" spans="1:8" x14ac:dyDescent="0.25">
      <c r="A24627" t="s">
        <v>644</v>
      </c>
      <c r="B24627" t="s">
        <v>16904</v>
      </c>
      <c r="C24627" t="s">
        <v>89</v>
      </c>
      <c r="D24627" t="s">
        <v>89</v>
      </c>
      <c r="E24627" t="s">
        <v>1615</v>
      </c>
      <c r="F24627" t="s">
        <v>89</v>
      </c>
      <c r="G24627" t="s">
        <v>89</v>
      </c>
      <c r="H24627" t="s">
        <v>93</v>
      </c>
    </row>
    <row r="24628" spans="1:8" x14ac:dyDescent="0.25">
      <c r="A24628" t="s">
        <v>644</v>
      </c>
      <c r="B24628" t="s">
        <v>16905</v>
      </c>
      <c r="C24628" t="s">
        <v>89</v>
      </c>
      <c r="D24628" t="s">
        <v>89</v>
      </c>
      <c r="E24628" t="s">
        <v>1947</v>
      </c>
      <c r="F24628" t="s">
        <v>89</v>
      </c>
      <c r="G24628" t="s">
        <v>89</v>
      </c>
      <c r="H24628" t="s">
        <v>93</v>
      </c>
    </row>
    <row r="24629" spans="1:8" x14ac:dyDescent="0.25">
      <c r="A24629" t="s">
        <v>644</v>
      </c>
      <c r="B24629" t="s">
        <v>2649</v>
      </c>
      <c r="C24629" t="s">
        <v>89</v>
      </c>
      <c r="D24629" t="s">
        <v>89</v>
      </c>
      <c r="E24629" t="s">
        <v>1298</v>
      </c>
      <c r="F24629" t="s">
        <v>89</v>
      </c>
      <c r="G24629" t="s">
        <v>89</v>
      </c>
      <c r="H24629" t="s">
        <v>93</v>
      </c>
    </row>
    <row r="24630" spans="1:8" x14ac:dyDescent="0.25">
      <c r="A24630" t="s">
        <v>644</v>
      </c>
      <c r="B24630" t="s">
        <v>9081</v>
      </c>
      <c r="C24630" t="s">
        <v>89</v>
      </c>
      <c r="D24630" t="s">
        <v>89</v>
      </c>
      <c r="E24630" t="s">
        <v>1615</v>
      </c>
      <c r="F24630" t="s">
        <v>89</v>
      </c>
      <c r="G24630" t="s">
        <v>89</v>
      </c>
      <c r="H24630" t="s">
        <v>93</v>
      </c>
    </row>
    <row r="24631" spans="1:8" x14ac:dyDescent="0.25">
      <c r="A24631" t="s">
        <v>644</v>
      </c>
      <c r="B24631" t="s">
        <v>11558</v>
      </c>
      <c r="C24631" t="s">
        <v>89</v>
      </c>
      <c r="D24631" t="s">
        <v>89</v>
      </c>
      <c r="E24631" t="s">
        <v>1615</v>
      </c>
      <c r="F24631" t="s">
        <v>89</v>
      </c>
      <c r="G24631" t="s">
        <v>89</v>
      </c>
      <c r="H24631" t="s">
        <v>93</v>
      </c>
    </row>
    <row r="24632" spans="1:8" x14ac:dyDescent="0.25">
      <c r="A24632" t="s">
        <v>644</v>
      </c>
      <c r="B24632" t="s">
        <v>16906</v>
      </c>
      <c r="C24632" t="s">
        <v>89</v>
      </c>
      <c r="D24632" t="s">
        <v>89</v>
      </c>
      <c r="E24632" t="s">
        <v>1582</v>
      </c>
      <c r="F24632" t="s">
        <v>89</v>
      </c>
      <c r="G24632" t="s">
        <v>89</v>
      </c>
      <c r="H24632" t="s">
        <v>93</v>
      </c>
    </row>
    <row r="24633" spans="1:8" x14ac:dyDescent="0.25">
      <c r="A24633" t="s">
        <v>644</v>
      </c>
      <c r="B24633" t="s">
        <v>2638</v>
      </c>
      <c r="C24633" t="s">
        <v>89</v>
      </c>
      <c r="D24633" t="s">
        <v>89</v>
      </c>
      <c r="E24633" t="s">
        <v>1615</v>
      </c>
      <c r="F24633" t="s">
        <v>89</v>
      </c>
      <c r="G24633" t="s">
        <v>89</v>
      </c>
      <c r="H24633" t="s">
        <v>93</v>
      </c>
    </row>
    <row r="24634" spans="1:8" x14ac:dyDescent="0.25">
      <c r="A24634" t="s">
        <v>644</v>
      </c>
      <c r="B24634" t="s">
        <v>8366</v>
      </c>
      <c r="C24634" t="s">
        <v>89</v>
      </c>
      <c r="D24634" t="s">
        <v>89</v>
      </c>
      <c r="E24634" t="s">
        <v>1615</v>
      </c>
      <c r="F24634" t="s">
        <v>89</v>
      </c>
      <c r="G24634" t="s">
        <v>89</v>
      </c>
      <c r="H24634" t="s">
        <v>93</v>
      </c>
    </row>
    <row r="24635" spans="1:8" x14ac:dyDescent="0.25">
      <c r="A24635" t="s">
        <v>644</v>
      </c>
      <c r="B24635" t="s">
        <v>16907</v>
      </c>
      <c r="C24635" t="s">
        <v>89</v>
      </c>
      <c r="D24635" t="s">
        <v>89</v>
      </c>
      <c r="E24635" t="s">
        <v>1166</v>
      </c>
      <c r="F24635" t="s">
        <v>89</v>
      </c>
      <c r="G24635" t="s">
        <v>89</v>
      </c>
      <c r="H24635" t="s">
        <v>93</v>
      </c>
    </row>
    <row r="24636" spans="1:8" x14ac:dyDescent="0.25">
      <c r="A24636" t="s">
        <v>644</v>
      </c>
      <c r="B24636" t="s">
        <v>1138</v>
      </c>
      <c r="C24636" t="s">
        <v>89</v>
      </c>
      <c r="D24636" t="s">
        <v>89</v>
      </c>
      <c r="E24636" t="s">
        <v>1139</v>
      </c>
      <c r="F24636" t="s">
        <v>89</v>
      </c>
      <c r="G24636" t="s">
        <v>89</v>
      </c>
      <c r="H24636" t="s">
        <v>93</v>
      </c>
    </row>
    <row r="24637" spans="1:8" x14ac:dyDescent="0.25">
      <c r="A24637" t="s">
        <v>645</v>
      </c>
      <c r="B24637" t="s">
        <v>16908</v>
      </c>
      <c r="C24637" t="s">
        <v>89</v>
      </c>
      <c r="D24637" t="s">
        <v>89</v>
      </c>
      <c r="E24637" t="s">
        <v>1135</v>
      </c>
      <c r="F24637" t="s">
        <v>89</v>
      </c>
      <c r="G24637" t="s">
        <v>89</v>
      </c>
      <c r="H24637" t="s">
        <v>93</v>
      </c>
    </row>
    <row r="24638" spans="1:8" x14ac:dyDescent="0.25">
      <c r="A24638" t="s">
        <v>645</v>
      </c>
      <c r="B24638" t="s">
        <v>9055</v>
      </c>
      <c r="C24638" t="s">
        <v>89</v>
      </c>
      <c r="D24638" t="s">
        <v>89</v>
      </c>
      <c r="E24638" t="s">
        <v>1100</v>
      </c>
      <c r="F24638" t="s">
        <v>89</v>
      </c>
      <c r="G24638" t="s">
        <v>89</v>
      </c>
      <c r="H24638" t="s">
        <v>93</v>
      </c>
    </row>
    <row r="24639" spans="1:8" x14ac:dyDescent="0.25">
      <c r="A24639" t="s">
        <v>645</v>
      </c>
      <c r="B24639" t="s">
        <v>16909</v>
      </c>
      <c r="C24639" t="s">
        <v>89</v>
      </c>
      <c r="D24639" t="s">
        <v>89</v>
      </c>
      <c r="E24639" t="s">
        <v>1100</v>
      </c>
      <c r="F24639" t="s">
        <v>89</v>
      </c>
      <c r="G24639" t="s">
        <v>89</v>
      </c>
      <c r="H24639" t="s">
        <v>93</v>
      </c>
    </row>
    <row r="24640" spans="1:8" x14ac:dyDescent="0.25">
      <c r="A24640" t="s">
        <v>645</v>
      </c>
      <c r="B24640" t="s">
        <v>16910</v>
      </c>
      <c r="C24640" t="s">
        <v>89</v>
      </c>
      <c r="D24640" t="s">
        <v>89</v>
      </c>
      <c r="E24640" t="s">
        <v>1615</v>
      </c>
      <c r="F24640" t="s">
        <v>89</v>
      </c>
      <c r="G24640" t="s">
        <v>89</v>
      </c>
      <c r="H24640" t="s">
        <v>93</v>
      </c>
    </row>
    <row r="24641" spans="1:8" x14ac:dyDescent="0.25">
      <c r="A24641" t="s">
        <v>645</v>
      </c>
      <c r="B24641" t="s">
        <v>16911</v>
      </c>
      <c r="C24641" t="s">
        <v>89</v>
      </c>
      <c r="D24641" t="s">
        <v>89</v>
      </c>
      <c r="E24641" t="s">
        <v>1100</v>
      </c>
      <c r="F24641" t="s">
        <v>89</v>
      </c>
      <c r="G24641" t="s">
        <v>89</v>
      </c>
      <c r="H24641" t="s">
        <v>93</v>
      </c>
    </row>
    <row r="24642" spans="1:8" x14ac:dyDescent="0.25">
      <c r="A24642" t="s">
        <v>645</v>
      </c>
      <c r="B24642" t="s">
        <v>16912</v>
      </c>
      <c r="C24642" t="s">
        <v>89</v>
      </c>
      <c r="D24642" t="s">
        <v>16913</v>
      </c>
      <c r="E24642" t="s">
        <v>1166</v>
      </c>
      <c r="F24642" t="s">
        <v>89</v>
      </c>
      <c r="G24642" t="s">
        <v>89</v>
      </c>
      <c r="H24642" t="s">
        <v>93</v>
      </c>
    </row>
    <row r="24643" spans="1:8" x14ac:dyDescent="0.25">
      <c r="A24643" t="s">
        <v>645</v>
      </c>
      <c r="B24643" t="s">
        <v>16914</v>
      </c>
      <c r="C24643" t="s">
        <v>89</v>
      </c>
      <c r="D24643" t="s">
        <v>16915</v>
      </c>
      <c r="E24643" t="s">
        <v>1166</v>
      </c>
      <c r="F24643" t="s">
        <v>89</v>
      </c>
      <c r="G24643" t="s">
        <v>89</v>
      </c>
      <c r="H24643" t="s">
        <v>93</v>
      </c>
    </row>
    <row r="24644" spans="1:8" x14ac:dyDescent="0.25">
      <c r="A24644" t="s">
        <v>645</v>
      </c>
      <c r="B24644" t="s">
        <v>16916</v>
      </c>
      <c r="C24644" t="s">
        <v>89</v>
      </c>
      <c r="D24644" t="s">
        <v>89</v>
      </c>
      <c r="E24644" t="s">
        <v>1166</v>
      </c>
      <c r="F24644" t="s">
        <v>89</v>
      </c>
      <c r="G24644" t="s">
        <v>89</v>
      </c>
      <c r="H24644" t="s">
        <v>93</v>
      </c>
    </row>
    <row r="24645" spans="1:8" x14ac:dyDescent="0.25">
      <c r="A24645" t="s">
        <v>645</v>
      </c>
      <c r="B24645" t="s">
        <v>16911</v>
      </c>
      <c r="C24645" t="s">
        <v>89</v>
      </c>
      <c r="D24645" t="s">
        <v>89</v>
      </c>
      <c r="E24645" t="s">
        <v>1100</v>
      </c>
      <c r="F24645" t="s">
        <v>89</v>
      </c>
      <c r="G24645" t="s">
        <v>89</v>
      </c>
      <c r="H24645" t="s">
        <v>93</v>
      </c>
    </row>
    <row r="24646" spans="1:8" x14ac:dyDescent="0.25">
      <c r="A24646" t="s">
        <v>645</v>
      </c>
      <c r="B24646" t="s">
        <v>16917</v>
      </c>
      <c r="C24646" t="s">
        <v>89</v>
      </c>
      <c r="D24646" t="s">
        <v>1705</v>
      </c>
      <c r="E24646" t="s">
        <v>1100</v>
      </c>
      <c r="F24646" t="s">
        <v>89</v>
      </c>
      <c r="G24646" t="s">
        <v>89</v>
      </c>
      <c r="H24646" t="s">
        <v>93</v>
      </c>
    </row>
    <row r="24647" spans="1:8" x14ac:dyDescent="0.25">
      <c r="A24647" t="s">
        <v>645</v>
      </c>
      <c r="B24647" t="s">
        <v>16918</v>
      </c>
      <c r="C24647" t="s">
        <v>89</v>
      </c>
      <c r="D24647" t="s">
        <v>89</v>
      </c>
      <c r="E24647" t="s">
        <v>1093</v>
      </c>
      <c r="F24647" t="s">
        <v>89</v>
      </c>
      <c r="G24647" t="s">
        <v>89</v>
      </c>
      <c r="H24647" t="s">
        <v>93</v>
      </c>
    </row>
    <row r="24648" spans="1:8" x14ac:dyDescent="0.25">
      <c r="A24648" t="s">
        <v>645</v>
      </c>
      <c r="B24648" t="s">
        <v>16919</v>
      </c>
      <c r="C24648" t="s">
        <v>89</v>
      </c>
      <c r="D24648" t="s">
        <v>89</v>
      </c>
      <c r="E24648" t="s">
        <v>1093</v>
      </c>
      <c r="F24648" t="s">
        <v>89</v>
      </c>
      <c r="G24648" t="s">
        <v>89</v>
      </c>
      <c r="H24648" t="s">
        <v>93</v>
      </c>
    </row>
    <row r="24649" spans="1:8" x14ac:dyDescent="0.25">
      <c r="A24649" t="s">
        <v>645</v>
      </c>
      <c r="B24649" t="s">
        <v>16910</v>
      </c>
      <c r="C24649" t="s">
        <v>89</v>
      </c>
      <c r="D24649" t="s">
        <v>89</v>
      </c>
      <c r="E24649" t="s">
        <v>1615</v>
      </c>
      <c r="F24649" t="s">
        <v>89</v>
      </c>
      <c r="G24649" t="s">
        <v>89</v>
      </c>
      <c r="H24649" t="s">
        <v>93</v>
      </c>
    </row>
    <row r="24650" spans="1:8" x14ac:dyDescent="0.25">
      <c r="A24650" t="s">
        <v>645</v>
      </c>
      <c r="B24650" t="s">
        <v>16920</v>
      </c>
      <c r="C24650" t="s">
        <v>89</v>
      </c>
      <c r="D24650" t="s">
        <v>89</v>
      </c>
      <c r="E24650" t="s">
        <v>1615</v>
      </c>
      <c r="F24650" t="s">
        <v>89</v>
      </c>
      <c r="G24650" t="s">
        <v>89</v>
      </c>
      <c r="H24650" t="s">
        <v>93</v>
      </c>
    </row>
    <row r="24651" spans="1:8" x14ac:dyDescent="0.25">
      <c r="A24651" t="s">
        <v>645</v>
      </c>
      <c r="B24651" t="s">
        <v>2648</v>
      </c>
      <c r="C24651" t="s">
        <v>89</v>
      </c>
      <c r="D24651" t="s">
        <v>89</v>
      </c>
      <c r="E24651" t="s">
        <v>1615</v>
      </c>
      <c r="F24651" t="s">
        <v>89</v>
      </c>
      <c r="G24651" t="s">
        <v>89</v>
      </c>
      <c r="H24651" t="s">
        <v>93</v>
      </c>
    </row>
    <row r="24652" spans="1:8" x14ac:dyDescent="0.25">
      <c r="A24652" t="s">
        <v>645</v>
      </c>
      <c r="B24652" t="s">
        <v>16878</v>
      </c>
      <c r="C24652" t="s">
        <v>89</v>
      </c>
      <c r="D24652" t="s">
        <v>89</v>
      </c>
      <c r="E24652" t="s">
        <v>1102</v>
      </c>
      <c r="F24652" t="s">
        <v>89</v>
      </c>
      <c r="G24652" t="s">
        <v>89</v>
      </c>
      <c r="H24652" t="s">
        <v>93</v>
      </c>
    </row>
    <row r="24653" spans="1:8" x14ac:dyDescent="0.25">
      <c r="A24653" t="s">
        <v>645</v>
      </c>
      <c r="B24653" t="s">
        <v>16879</v>
      </c>
      <c r="C24653" t="s">
        <v>89</v>
      </c>
      <c r="D24653" t="s">
        <v>89</v>
      </c>
      <c r="E24653" t="s">
        <v>1119</v>
      </c>
      <c r="F24653" t="s">
        <v>89</v>
      </c>
      <c r="G24653" t="s">
        <v>89</v>
      </c>
      <c r="H24653" t="s">
        <v>93</v>
      </c>
    </row>
    <row r="24654" spans="1:8" x14ac:dyDescent="0.25">
      <c r="A24654" t="s">
        <v>645</v>
      </c>
      <c r="B24654" t="s">
        <v>16921</v>
      </c>
      <c r="C24654" t="s">
        <v>89</v>
      </c>
      <c r="D24654" t="s">
        <v>89</v>
      </c>
      <c r="E24654" t="s">
        <v>1119</v>
      </c>
      <c r="F24654" t="s">
        <v>89</v>
      </c>
      <c r="G24654" t="s">
        <v>89</v>
      </c>
      <c r="H24654" t="s">
        <v>93</v>
      </c>
    </row>
    <row r="24655" spans="1:8" x14ac:dyDescent="0.25">
      <c r="A24655" t="s">
        <v>645</v>
      </c>
      <c r="B24655" t="s">
        <v>16922</v>
      </c>
      <c r="C24655" t="s">
        <v>89</v>
      </c>
      <c r="D24655" t="s">
        <v>89</v>
      </c>
      <c r="E24655" t="s">
        <v>1119</v>
      </c>
      <c r="F24655" t="s">
        <v>89</v>
      </c>
      <c r="G24655" t="s">
        <v>89</v>
      </c>
      <c r="H24655" t="s">
        <v>93</v>
      </c>
    </row>
    <row r="24656" spans="1:8" x14ac:dyDescent="0.25">
      <c r="A24656" t="s">
        <v>645</v>
      </c>
      <c r="B24656" t="s">
        <v>16880</v>
      </c>
      <c r="C24656" t="s">
        <v>89</v>
      </c>
      <c r="D24656" t="s">
        <v>89</v>
      </c>
      <c r="E24656" t="s">
        <v>1119</v>
      </c>
      <c r="F24656" t="s">
        <v>89</v>
      </c>
      <c r="G24656" t="s">
        <v>89</v>
      </c>
      <c r="H24656" t="s">
        <v>93</v>
      </c>
    </row>
    <row r="24657" spans="1:8" x14ac:dyDescent="0.25">
      <c r="A24657" t="s">
        <v>645</v>
      </c>
      <c r="B24657" t="s">
        <v>16923</v>
      </c>
      <c r="C24657" t="s">
        <v>89</v>
      </c>
      <c r="D24657" t="s">
        <v>89</v>
      </c>
      <c r="E24657" t="s">
        <v>1196</v>
      </c>
      <c r="F24657" t="s">
        <v>89</v>
      </c>
      <c r="G24657" t="s">
        <v>89</v>
      </c>
      <c r="H24657" t="s">
        <v>93</v>
      </c>
    </row>
    <row r="24658" spans="1:8" x14ac:dyDescent="0.25">
      <c r="A24658" t="s">
        <v>645</v>
      </c>
      <c r="B24658" t="s">
        <v>9055</v>
      </c>
      <c r="C24658" t="s">
        <v>89</v>
      </c>
      <c r="D24658" t="s">
        <v>89</v>
      </c>
      <c r="E24658" t="s">
        <v>1100</v>
      </c>
      <c r="F24658" t="s">
        <v>89</v>
      </c>
      <c r="G24658" t="s">
        <v>89</v>
      </c>
      <c r="H24658" t="s">
        <v>93</v>
      </c>
    </row>
    <row r="24659" spans="1:8" x14ac:dyDescent="0.25">
      <c r="A24659" t="s">
        <v>645</v>
      </c>
      <c r="B24659" t="s">
        <v>16909</v>
      </c>
      <c r="C24659" t="s">
        <v>89</v>
      </c>
      <c r="D24659" t="s">
        <v>89</v>
      </c>
      <c r="E24659" t="s">
        <v>1100</v>
      </c>
      <c r="F24659" t="s">
        <v>89</v>
      </c>
      <c r="G24659" t="s">
        <v>89</v>
      </c>
      <c r="H24659" t="s">
        <v>93</v>
      </c>
    </row>
    <row r="24660" spans="1:8" x14ac:dyDescent="0.25">
      <c r="A24660" t="s">
        <v>645</v>
      </c>
      <c r="B24660" t="s">
        <v>16882</v>
      </c>
      <c r="C24660" t="s">
        <v>89</v>
      </c>
      <c r="D24660" t="s">
        <v>89</v>
      </c>
      <c r="E24660" t="s">
        <v>1100</v>
      </c>
      <c r="F24660" t="s">
        <v>89</v>
      </c>
      <c r="G24660" t="s">
        <v>89</v>
      </c>
      <c r="H24660" t="s">
        <v>93</v>
      </c>
    </row>
    <row r="24661" spans="1:8" x14ac:dyDescent="0.25">
      <c r="A24661" t="s">
        <v>645</v>
      </c>
      <c r="B24661" t="s">
        <v>16883</v>
      </c>
      <c r="C24661" t="s">
        <v>89</v>
      </c>
      <c r="D24661" t="s">
        <v>89</v>
      </c>
      <c r="E24661" t="s">
        <v>1135</v>
      </c>
      <c r="F24661" t="s">
        <v>89</v>
      </c>
      <c r="G24661" t="s">
        <v>89</v>
      </c>
      <c r="H24661" t="s">
        <v>93</v>
      </c>
    </row>
    <row r="24662" spans="1:8" x14ac:dyDescent="0.25">
      <c r="A24662" t="s">
        <v>645</v>
      </c>
      <c r="B24662" t="s">
        <v>16908</v>
      </c>
      <c r="C24662" t="s">
        <v>89</v>
      </c>
      <c r="D24662" t="s">
        <v>89</v>
      </c>
      <c r="E24662" t="s">
        <v>1135</v>
      </c>
      <c r="F24662" t="s">
        <v>89</v>
      </c>
      <c r="G24662" t="s">
        <v>89</v>
      </c>
      <c r="H24662" t="s">
        <v>93</v>
      </c>
    </row>
    <row r="24663" spans="1:8" x14ac:dyDescent="0.25">
      <c r="A24663" t="s">
        <v>645</v>
      </c>
      <c r="B24663" t="s">
        <v>10982</v>
      </c>
      <c r="C24663" t="s">
        <v>89</v>
      </c>
      <c r="D24663" t="s">
        <v>89</v>
      </c>
      <c r="E24663" t="s">
        <v>1135</v>
      </c>
      <c r="F24663" t="s">
        <v>89</v>
      </c>
      <c r="G24663" t="s">
        <v>89</v>
      </c>
      <c r="H24663" t="s">
        <v>93</v>
      </c>
    </row>
    <row r="24664" spans="1:8" x14ac:dyDescent="0.25">
      <c r="A24664" t="s">
        <v>645</v>
      </c>
      <c r="B24664" t="s">
        <v>1198</v>
      </c>
      <c r="C24664" t="s">
        <v>89</v>
      </c>
      <c r="D24664" t="s">
        <v>89</v>
      </c>
      <c r="E24664" t="s">
        <v>1129</v>
      </c>
      <c r="F24664" t="s">
        <v>89</v>
      </c>
      <c r="G24664" t="s">
        <v>89</v>
      </c>
      <c r="H24664" t="s">
        <v>93</v>
      </c>
    </row>
    <row r="24665" spans="1:8" x14ac:dyDescent="0.25">
      <c r="A24665" t="s">
        <v>645</v>
      </c>
      <c r="B24665" t="s">
        <v>1438</v>
      </c>
      <c r="C24665" t="s">
        <v>89</v>
      </c>
      <c r="D24665" t="s">
        <v>89</v>
      </c>
      <c r="E24665" t="s">
        <v>1133</v>
      </c>
      <c r="F24665" t="s">
        <v>89</v>
      </c>
      <c r="G24665" t="s">
        <v>89</v>
      </c>
      <c r="H24665" t="s">
        <v>93</v>
      </c>
    </row>
    <row r="24666" spans="1:8" x14ac:dyDescent="0.25">
      <c r="A24666" t="s">
        <v>645</v>
      </c>
      <c r="B24666" t="s">
        <v>1130</v>
      </c>
      <c r="C24666" t="s">
        <v>89</v>
      </c>
      <c r="D24666" t="s">
        <v>89</v>
      </c>
      <c r="E24666" t="s">
        <v>1133</v>
      </c>
      <c r="F24666" t="s">
        <v>89</v>
      </c>
      <c r="G24666" t="s">
        <v>89</v>
      </c>
      <c r="H24666" t="s">
        <v>93</v>
      </c>
    </row>
    <row r="24667" spans="1:8" x14ac:dyDescent="0.25">
      <c r="A24667" t="s">
        <v>645</v>
      </c>
      <c r="B24667" t="s">
        <v>1132</v>
      </c>
      <c r="C24667" t="s">
        <v>89</v>
      </c>
      <c r="D24667" t="s">
        <v>89</v>
      </c>
      <c r="E24667" t="s">
        <v>1221</v>
      </c>
      <c r="F24667" t="s">
        <v>89</v>
      </c>
      <c r="G24667" t="s">
        <v>89</v>
      </c>
      <c r="H24667" t="s">
        <v>93</v>
      </c>
    </row>
    <row r="24668" spans="1:8" x14ac:dyDescent="0.25">
      <c r="A24668" t="s">
        <v>645</v>
      </c>
      <c r="B24668" t="s">
        <v>1232</v>
      </c>
      <c r="C24668" t="s">
        <v>89</v>
      </c>
      <c r="D24668" t="s">
        <v>89</v>
      </c>
      <c r="E24668" t="s">
        <v>1196</v>
      </c>
      <c r="F24668" t="s">
        <v>89</v>
      </c>
      <c r="G24668" t="s">
        <v>89</v>
      </c>
      <c r="H24668" t="s">
        <v>93</v>
      </c>
    </row>
    <row r="24669" spans="1:8" x14ac:dyDescent="0.25">
      <c r="A24669" t="s">
        <v>645</v>
      </c>
      <c r="B24669" t="s">
        <v>1730</v>
      </c>
      <c r="C24669" t="s">
        <v>89</v>
      </c>
      <c r="D24669" t="s">
        <v>89</v>
      </c>
      <c r="E24669" t="s">
        <v>1196</v>
      </c>
      <c r="F24669" t="s">
        <v>89</v>
      </c>
      <c r="G24669" t="s">
        <v>89</v>
      </c>
      <c r="H24669" t="s">
        <v>93</v>
      </c>
    </row>
    <row r="24670" spans="1:8" x14ac:dyDescent="0.25">
      <c r="A24670" t="s">
        <v>645</v>
      </c>
      <c r="B24670" t="s">
        <v>16888</v>
      </c>
      <c r="C24670" t="s">
        <v>89</v>
      </c>
      <c r="D24670" t="s">
        <v>89</v>
      </c>
      <c r="E24670" t="s">
        <v>1388</v>
      </c>
      <c r="F24670" t="s">
        <v>89</v>
      </c>
      <c r="G24670" t="s">
        <v>89</v>
      </c>
      <c r="H24670" t="s">
        <v>93</v>
      </c>
    </row>
    <row r="24671" spans="1:8" x14ac:dyDescent="0.25">
      <c r="A24671" t="s">
        <v>645</v>
      </c>
      <c r="B24671" t="s">
        <v>1236</v>
      </c>
      <c r="C24671" t="s">
        <v>89</v>
      </c>
      <c r="D24671" t="s">
        <v>89</v>
      </c>
      <c r="E24671" t="s">
        <v>1135</v>
      </c>
      <c r="F24671" t="s">
        <v>89</v>
      </c>
      <c r="G24671" t="s">
        <v>89</v>
      </c>
      <c r="H24671" t="s">
        <v>93</v>
      </c>
    </row>
    <row r="24672" spans="1:8" x14ac:dyDescent="0.25">
      <c r="A24672" t="s">
        <v>645</v>
      </c>
      <c r="B24672" t="s">
        <v>2771</v>
      </c>
      <c r="C24672" t="s">
        <v>89</v>
      </c>
      <c r="D24672" t="s">
        <v>89</v>
      </c>
      <c r="E24672" t="s">
        <v>1135</v>
      </c>
      <c r="F24672" t="s">
        <v>89</v>
      </c>
      <c r="G24672" t="s">
        <v>89</v>
      </c>
      <c r="H24672" t="s">
        <v>93</v>
      </c>
    </row>
    <row r="24673" spans="1:8" x14ac:dyDescent="0.25">
      <c r="A24673" t="s">
        <v>645</v>
      </c>
      <c r="B24673" t="s">
        <v>16924</v>
      </c>
      <c r="C24673" t="s">
        <v>89</v>
      </c>
      <c r="D24673" t="s">
        <v>89</v>
      </c>
      <c r="E24673" t="s">
        <v>1904</v>
      </c>
      <c r="F24673" t="s">
        <v>89</v>
      </c>
      <c r="G24673" t="s">
        <v>89</v>
      </c>
      <c r="H24673" t="s">
        <v>93</v>
      </c>
    </row>
    <row r="24674" spans="1:8" x14ac:dyDescent="0.25">
      <c r="A24674" t="s">
        <v>645</v>
      </c>
      <c r="B24674" t="s">
        <v>16890</v>
      </c>
      <c r="C24674" t="s">
        <v>89</v>
      </c>
      <c r="D24674" t="s">
        <v>89</v>
      </c>
      <c r="E24674" t="s">
        <v>1543</v>
      </c>
      <c r="F24674" t="s">
        <v>89</v>
      </c>
      <c r="G24674" t="s">
        <v>89</v>
      </c>
      <c r="H24674" t="s">
        <v>93</v>
      </c>
    </row>
    <row r="24675" spans="1:8" x14ac:dyDescent="0.25">
      <c r="A24675" t="s">
        <v>645</v>
      </c>
      <c r="B24675" t="s">
        <v>16891</v>
      </c>
      <c r="C24675" t="s">
        <v>89</v>
      </c>
      <c r="D24675" t="s">
        <v>89</v>
      </c>
      <c r="E24675" t="s">
        <v>1493</v>
      </c>
      <c r="F24675" t="s">
        <v>89</v>
      </c>
      <c r="G24675" t="s">
        <v>89</v>
      </c>
      <c r="H24675" t="s">
        <v>93</v>
      </c>
    </row>
    <row r="24676" spans="1:8" x14ac:dyDescent="0.25">
      <c r="A24676" t="s">
        <v>645</v>
      </c>
      <c r="B24676" t="s">
        <v>16925</v>
      </c>
      <c r="C24676" t="s">
        <v>89</v>
      </c>
      <c r="D24676" t="s">
        <v>89</v>
      </c>
      <c r="E24676" t="s">
        <v>1298</v>
      </c>
      <c r="F24676" t="s">
        <v>89</v>
      </c>
      <c r="G24676" t="s">
        <v>89</v>
      </c>
      <c r="H24676" t="s">
        <v>93</v>
      </c>
    </row>
    <row r="24677" spans="1:8" x14ac:dyDescent="0.25">
      <c r="A24677" t="s">
        <v>645</v>
      </c>
      <c r="B24677" t="s">
        <v>16892</v>
      </c>
      <c r="C24677" t="s">
        <v>89</v>
      </c>
      <c r="D24677" t="s">
        <v>89</v>
      </c>
      <c r="E24677" t="s">
        <v>8492</v>
      </c>
      <c r="F24677" t="s">
        <v>89</v>
      </c>
      <c r="G24677" t="s">
        <v>89</v>
      </c>
      <c r="H24677" t="s">
        <v>93</v>
      </c>
    </row>
    <row r="24678" spans="1:8" x14ac:dyDescent="0.25">
      <c r="A24678" t="s">
        <v>645</v>
      </c>
      <c r="B24678" t="s">
        <v>16872</v>
      </c>
      <c r="C24678" t="s">
        <v>89</v>
      </c>
      <c r="D24678" t="s">
        <v>89</v>
      </c>
      <c r="E24678" t="s">
        <v>8490</v>
      </c>
      <c r="F24678" t="s">
        <v>89</v>
      </c>
      <c r="G24678" t="s">
        <v>89</v>
      </c>
      <c r="H24678" t="s">
        <v>93</v>
      </c>
    </row>
    <row r="24679" spans="1:8" x14ac:dyDescent="0.25">
      <c r="A24679" t="s">
        <v>645</v>
      </c>
      <c r="B24679" t="s">
        <v>16893</v>
      </c>
      <c r="C24679" t="s">
        <v>89</v>
      </c>
      <c r="D24679" t="s">
        <v>89</v>
      </c>
      <c r="E24679" t="s">
        <v>1298</v>
      </c>
      <c r="F24679" t="s">
        <v>89</v>
      </c>
      <c r="G24679" t="s">
        <v>89</v>
      </c>
      <c r="H24679" t="s">
        <v>93</v>
      </c>
    </row>
    <row r="24680" spans="1:8" x14ac:dyDescent="0.25">
      <c r="A24680" t="s">
        <v>645</v>
      </c>
      <c r="B24680" t="s">
        <v>16894</v>
      </c>
      <c r="C24680" t="s">
        <v>89</v>
      </c>
      <c r="D24680" t="s">
        <v>89</v>
      </c>
      <c r="E24680" t="s">
        <v>1121</v>
      </c>
      <c r="F24680" t="s">
        <v>89</v>
      </c>
      <c r="G24680" t="s">
        <v>89</v>
      </c>
      <c r="H24680" t="s">
        <v>93</v>
      </c>
    </row>
    <row r="24681" spans="1:8" x14ac:dyDescent="0.25">
      <c r="A24681" t="s">
        <v>645</v>
      </c>
      <c r="B24681" t="s">
        <v>16926</v>
      </c>
      <c r="C24681" t="s">
        <v>89</v>
      </c>
      <c r="D24681" t="s">
        <v>89</v>
      </c>
      <c r="E24681" t="s">
        <v>1569</v>
      </c>
      <c r="F24681" t="s">
        <v>89</v>
      </c>
      <c r="G24681" t="s">
        <v>89</v>
      </c>
      <c r="H24681" t="s">
        <v>93</v>
      </c>
    </row>
    <row r="24682" spans="1:8" x14ac:dyDescent="0.25">
      <c r="A24682" t="s">
        <v>645</v>
      </c>
      <c r="B24682" t="s">
        <v>16895</v>
      </c>
      <c r="C24682" t="s">
        <v>89</v>
      </c>
      <c r="D24682" t="s">
        <v>89</v>
      </c>
      <c r="E24682" t="s">
        <v>1121</v>
      </c>
      <c r="F24682" t="s">
        <v>89</v>
      </c>
      <c r="G24682" t="s">
        <v>89</v>
      </c>
      <c r="H24682" t="s">
        <v>93</v>
      </c>
    </row>
    <row r="24683" spans="1:8" x14ac:dyDescent="0.25">
      <c r="A24683" t="s">
        <v>645</v>
      </c>
      <c r="B24683" t="s">
        <v>16897</v>
      </c>
      <c r="C24683" t="s">
        <v>89</v>
      </c>
      <c r="D24683" t="s">
        <v>89</v>
      </c>
      <c r="E24683" t="s">
        <v>2020</v>
      </c>
      <c r="F24683" t="s">
        <v>89</v>
      </c>
      <c r="G24683" t="s">
        <v>89</v>
      </c>
      <c r="H24683" t="s">
        <v>93</v>
      </c>
    </row>
    <row r="24684" spans="1:8" x14ac:dyDescent="0.25">
      <c r="A24684" t="s">
        <v>645</v>
      </c>
      <c r="B24684" t="s">
        <v>16898</v>
      </c>
      <c r="C24684" t="s">
        <v>89</v>
      </c>
      <c r="D24684" t="s">
        <v>89</v>
      </c>
      <c r="E24684" t="s">
        <v>2012</v>
      </c>
      <c r="F24684" t="s">
        <v>89</v>
      </c>
      <c r="G24684" t="s">
        <v>89</v>
      </c>
      <c r="H24684" t="s">
        <v>93</v>
      </c>
    </row>
    <row r="24685" spans="1:8" x14ac:dyDescent="0.25">
      <c r="A24685" t="s">
        <v>645</v>
      </c>
      <c r="B24685" t="s">
        <v>16899</v>
      </c>
      <c r="C24685" t="s">
        <v>89</v>
      </c>
      <c r="D24685" t="s">
        <v>89</v>
      </c>
      <c r="E24685" t="s">
        <v>1904</v>
      </c>
      <c r="F24685" t="s">
        <v>89</v>
      </c>
      <c r="G24685" t="s">
        <v>89</v>
      </c>
      <c r="H24685" t="s">
        <v>93</v>
      </c>
    </row>
    <row r="24686" spans="1:8" x14ac:dyDescent="0.25">
      <c r="A24686" t="s">
        <v>645</v>
      </c>
      <c r="B24686" t="s">
        <v>16900</v>
      </c>
      <c r="C24686" t="s">
        <v>89</v>
      </c>
      <c r="D24686" t="s">
        <v>89</v>
      </c>
      <c r="E24686" t="s">
        <v>1873</v>
      </c>
      <c r="F24686" t="s">
        <v>89</v>
      </c>
      <c r="G24686" t="s">
        <v>89</v>
      </c>
      <c r="H24686" t="s">
        <v>93</v>
      </c>
    </row>
    <row r="24687" spans="1:8" x14ac:dyDescent="0.25">
      <c r="A24687" t="s">
        <v>645</v>
      </c>
      <c r="B24687" t="s">
        <v>16927</v>
      </c>
      <c r="C24687" t="s">
        <v>89</v>
      </c>
      <c r="D24687" t="s">
        <v>89</v>
      </c>
      <c r="E24687" t="s">
        <v>1754</v>
      </c>
      <c r="F24687" t="s">
        <v>89</v>
      </c>
      <c r="G24687" t="s">
        <v>89</v>
      </c>
      <c r="H24687" t="s">
        <v>93</v>
      </c>
    </row>
    <row r="24688" spans="1:8" x14ac:dyDescent="0.25">
      <c r="A24688" t="s">
        <v>645</v>
      </c>
      <c r="B24688" t="s">
        <v>16901</v>
      </c>
      <c r="C24688" t="s">
        <v>89</v>
      </c>
      <c r="D24688" t="s">
        <v>89</v>
      </c>
      <c r="E24688" t="s">
        <v>1873</v>
      </c>
      <c r="F24688" t="s">
        <v>89</v>
      </c>
      <c r="G24688" t="s">
        <v>89</v>
      </c>
      <c r="H24688" t="s">
        <v>93</v>
      </c>
    </row>
    <row r="24689" spans="1:8" x14ac:dyDescent="0.25">
      <c r="A24689" t="s">
        <v>645</v>
      </c>
      <c r="B24689" t="s">
        <v>16902</v>
      </c>
      <c r="C24689" t="s">
        <v>89</v>
      </c>
      <c r="D24689" t="s">
        <v>89</v>
      </c>
      <c r="E24689" t="s">
        <v>1615</v>
      </c>
      <c r="F24689" t="s">
        <v>89</v>
      </c>
      <c r="G24689" t="s">
        <v>89</v>
      </c>
      <c r="H24689" t="s">
        <v>93</v>
      </c>
    </row>
    <row r="24690" spans="1:8" x14ac:dyDescent="0.25">
      <c r="A24690" t="s">
        <v>645</v>
      </c>
      <c r="B24690" t="s">
        <v>16928</v>
      </c>
      <c r="C24690" t="s">
        <v>89</v>
      </c>
      <c r="D24690" t="s">
        <v>89</v>
      </c>
      <c r="E24690" t="s">
        <v>1859</v>
      </c>
      <c r="F24690" t="s">
        <v>89</v>
      </c>
      <c r="G24690" t="s">
        <v>89</v>
      </c>
      <c r="H24690" t="s">
        <v>93</v>
      </c>
    </row>
    <row r="24691" spans="1:8" x14ac:dyDescent="0.25">
      <c r="A24691" t="s">
        <v>645</v>
      </c>
      <c r="B24691" t="s">
        <v>1918</v>
      </c>
      <c r="C24691" t="s">
        <v>89</v>
      </c>
      <c r="D24691" t="s">
        <v>89</v>
      </c>
      <c r="E24691" t="s">
        <v>1907</v>
      </c>
      <c r="F24691" t="s">
        <v>89</v>
      </c>
      <c r="G24691" t="s">
        <v>89</v>
      </c>
      <c r="H24691" t="s">
        <v>93</v>
      </c>
    </row>
    <row r="24692" spans="1:8" x14ac:dyDescent="0.25">
      <c r="A24692" t="s">
        <v>645</v>
      </c>
      <c r="B24692" t="s">
        <v>16904</v>
      </c>
      <c r="C24692" t="s">
        <v>89</v>
      </c>
      <c r="D24692" t="s">
        <v>89</v>
      </c>
      <c r="E24692" t="s">
        <v>1615</v>
      </c>
      <c r="F24692" t="s">
        <v>89</v>
      </c>
      <c r="G24692" t="s">
        <v>89</v>
      </c>
      <c r="H24692" t="s">
        <v>93</v>
      </c>
    </row>
    <row r="24693" spans="1:8" x14ac:dyDescent="0.25">
      <c r="A24693" t="s">
        <v>645</v>
      </c>
      <c r="B24693" t="s">
        <v>2653</v>
      </c>
      <c r="C24693" t="s">
        <v>89</v>
      </c>
      <c r="D24693" t="s">
        <v>89</v>
      </c>
      <c r="E24693" t="s">
        <v>1947</v>
      </c>
      <c r="F24693" t="s">
        <v>89</v>
      </c>
      <c r="G24693" t="s">
        <v>89</v>
      </c>
      <c r="H24693" t="s">
        <v>93</v>
      </c>
    </row>
    <row r="24694" spans="1:8" x14ac:dyDescent="0.25">
      <c r="A24694" t="s">
        <v>645</v>
      </c>
      <c r="B24694" t="s">
        <v>9079</v>
      </c>
      <c r="C24694" t="s">
        <v>89</v>
      </c>
      <c r="D24694" t="s">
        <v>89</v>
      </c>
      <c r="E24694" t="s">
        <v>1582</v>
      </c>
      <c r="F24694" t="s">
        <v>89</v>
      </c>
      <c r="G24694" t="s">
        <v>89</v>
      </c>
      <c r="H24694" t="s">
        <v>93</v>
      </c>
    </row>
    <row r="24695" spans="1:8" x14ac:dyDescent="0.25">
      <c r="A24695" t="s">
        <v>645</v>
      </c>
      <c r="B24695" t="s">
        <v>11558</v>
      </c>
      <c r="C24695" t="s">
        <v>89</v>
      </c>
      <c r="D24695" t="s">
        <v>89</v>
      </c>
      <c r="E24695" t="s">
        <v>1615</v>
      </c>
      <c r="F24695" t="s">
        <v>89</v>
      </c>
      <c r="G24695" t="s">
        <v>89</v>
      </c>
      <c r="H24695" t="s">
        <v>93</v>
      </c>
    </row>
    <row r="24696" spans="1:8" x14ac:dyDescent="0.25">
      <c r="A24696" t="s">
        <v>645</v>
      </c>
      <c r="B24696" t="s">
        <v>2638</v>
      </c>
      <c r="C24696" t="s">
        <v>89</v>
      </c>
      <c r="D24696" t="s">
        <v>89</v>
      </c>
      <c r="E24696" t="s">
        <v>1615</v>
      </c>
      <c r="F24696" t="s">
        <v>89</v>
      </c>
      <c r="G24696" t="s">
        <v>89</v>
      </c>
      <c r="H24696" t="s">
        <v>93</v>
      </c>
    </row>
    <row r="24697" spans="1:8" x14ac:dyDescent="0.25">
      <c r="A24697" t="s">
        <v>645</v>
      </c>
      <c r="B24697" t="s">
        <v>8366</v>
      </c>
      <c r="C24697" t="s">
        <v>89</v>
      </c>
      <c r="D24697" t="s">
        <v>89</v>
      </c>
      <c r="E24697" t="s">
        <v>1615</v>
      </c>
      <c r="F24697" t="s">
        <v>89</v>
      </c>
      <c r="G24697" t="s">
        <v>89</v>
      </c>
      <c r="H24697" t="s">
        <v>93</v>
      </c>
    </row>
    <row r="24698" spans="1:8" x14ac:dyDescent="0.25">
      <c r="A24698" t="s">
        <v>645</v>
      </c>
      <c r="B24698" t="s">
        <v>8282</v>
      </c>
      <c r="C24698" t="s">
        <v>89</v>
      </c>
      <c r="D24698" t="s">
        <v>89</v>
      </c>
      <c r="E24698" t="s">
        <v>1166</v>
      </c>
      <c r="F24698" t="s">
        <v>89</v>
      </c>
      <c r="G24698" t="s">
        <v>89</v>
      </c>
      <c r="H24698" t="s">
        <v>93</v>
      </c>
    </row>
    <row r="24699" spans="1:8" x14ac:dyDescent="0.25">
      <c r="A24699" t="s">
        <v>645</v>
      </c>
      <c r="B24699" t="s">
        <v>9081</v>
      </c>
      <c r="C24699" t="s">
        <v>89</v>
      </c>
      <c r="D24699" t="s">
        <v>89</v>
      </c>
      <c r="E24699" t="s">
        <v>1615</v>
      </c>
      <c r="F24699" t="s">
        <v>89</v>
      </c>
      <c r="G24699" t="s">
        <v>89</v>
      </c>
      <c r="H24699" t="s">
        <v>93</v>
      </c>
    </row>
    <row r="24700" spans="1:8" x14ac:dyDescent="0.25">
      <c r="A24700" t="s">
        <v>645</v>
      </c>
      <c r="B24700" t="s">
        <v>2649</v>
      </c>
      <c r="C24700" t="s">
        <v>89</v>
      </c>
      <c r="D24700" t="s">
        <v>89</v>
      </c>
      <c r="E24700" t="s">
        <v>1298</v>
      </c>
      <c r="F24700" t="s">
        <v>89</v>
      </c>
      <c r="G24700" t="s">
        <v>89</v>
      </c>
      <c r="H24700" t="s">
        <v>93</v>
      </c>
    </row>
    <row r="24701" spans="1:8" x14ac:dyDescent="0.25">
      <c r="A24701" t="s">
        <v>645</v>
      </c>
      <c r="B24701" t="s">
        <v>1138</v>
      </c>
      <c r="C24701" t="s">
        <v>89</v>
      </c>
      <c r="D24701" t="s">
        <v>89</v>
      </c>
      <c r="E24701" t="s">
        <v>1139</v>
      </c>
      <c r="F24701" t="s">
        <v>89</v>
      </c>
      <c r="G24701" t="s">
        <v>89</v>
      </c>
      <c r="H24701" t="s">
        <v>93</v>
      </c>
    </row>
    <row r="24702" spans="1:8" x14ac:dyDescent="0.25">
      <c r="A24702" t="s">
        <v>646</v>
      </c>
      <c r="B24702" t="s">
        <v>16929</v>
      </c>
      <c r="C24702" t="s">
        <v>89</v>
      </c>
      <c r="D24702" t="s">
        <v>16930</v>
      </c>
      <c r="E24702" t="s">
        <v>1148</v>
      </c>
      <c r="F24702" t="s">
        <v>89</v>
      </c>
      <c r="G24702" t="s">
        <v>89</v>
      </c>
      <c r="H24702" t="s">
        <v>93</v>
      </c>
    </row>
    <row r="24703" spans="1:8" x14ac:dyDescent="0.25">
      <c r="A24703" t="s">
        <v>646</v>
      </c>
      <c r="B24703" t="s">
        <v>2773</v>
      </c>
      <c r="C24703" t="s">
        <v>89</v>
      </c>
      <c r="D24703" t="s">
        <v>16931</v>
      </c>
      <c r="E24703" t="s">
        <v>1097</v>
      </c>
      <c r="F24703" t="s">
        <v>89</v>
      </c>
      <c r="G24703" t="s">
        <v>89</v>
      </c>
      <c r="H24703" t="s">
        <v>93</v>
      </c>
    </row>
    <row r="24704" spans="1:8" x14ac:dyDescent="0.25">
      <c r="A24704" t="s">
        <v>646</v>
      </c>
      <c r="B24704" t="s">
        <v>16932</v>
      </c>
      <c r="C24704" t="s">
        <v>89</v>
      </c>
      <c r="D24704" t="s">
        <v>16933</v>
      </c>
      <c r="E24704" t="s">
        <v>1148</v>
      </c>
      <c r="F24704" t="s">
        <v>89</v>
      </c>
      <c r="G24704" t="s">
        <v>89</v>
      </c>
      <c r="H24704" t="s">
        <v>93</v>
      </c>
    </row>
    <row r="24705" spans="1:8" x14ac:dyDescent="0.25">
      <c r="A24705" t="s">
        <v>646</v>
      </c>
      <c r="B24705" t="s">
        <v>7245</v>
      </c>
      <c r="C24705" t="s">
        <v>89</v>
      </c>
      <c r="D24705" t="s">
        <v>16931</v>
      </c>
      <c r="E24705" t="s">
        <v>1205</v>
      </c>
      <c r="F24705" t="s">
        <v>89</v>
      </c>
      <c r="G24705" t="s">
        <v>89</v>
      </c>
      <c r="H24705" t="s">
        <v>93</v>
      </c>
    </row>
    <row r="24706" spans="1:8" x14ac:dyDescent="0.25">
      <c r="A24706" t="s">
        <v>646</v>
      </c>
      <c r="B24706" t="s">
        <v>16934</v>
      </c>
      <c r="C24706" t="s">
        <v>89</v>
      </c>
      <c r="D24706" t="s">
        <v>16931</v>
      </c>
      <c r="E24706" t="s">
        <v>1205</v>
      </c>
      <c r="F24706" t="s">
        <v>89</v>
      </c>
      <c r="G24706" t="s">
        <v>89</v>
      </c>
      <c r="H24706" t="s">
        <v>93</v>
      </c>
    </row>
    <row r="24707" spans="1:8" x14ac:dyDescent="0.25">
      <c r="A24707" t="s">
        <v>646</v>
      </c>
      <c r="B24707" t="s">
        <v>16932</v>
      </c>
      <c r="C24707" t="s">
        <v>89</v>
      </c>
      <c r="D24707" t="s">
        <v>16933</v>
      </c>
      <c r="E24707" t="s">
        <v>1148</v>
      </c>
      <c r="F24707" t="s">
        <v>89</v>
      </c>
      <c r="G24707" t="s">
        <v>89</v>
      </c>
      <c r="H24707" t="s">
        <v>93</v>
      </c>
    </row>
    <row r="24708" spans="1:8" x14ac:dyDescent="0.25">
      <c r="A24708" t="s">
        <v>646</v>
      </c>
      <c r="B24708" t="s">
        <v>16935</v>
      </c>
      <c r="C24708" t="s">
        <v>89</v>
      </c>
      <c r="D24708" t="s">
        <v>16936</v>
      </c>
      <c r="E24708" t="s">
        <v>1148</v>
      </c>
      <c r="F24708" t="s">
        <v>89</v>
      </c>
      <c r="G24708" t="s">
        <v>89</v>
      </c>
      <c r="H24708" t="s">
        <v>93</v>
      </c>
    </row>
    <row r="24709" spans="1:8" x14ac:dyDescent="0.25">
      <c r="A24709" t="s">
        <v>646</v>
      </c>
      <c r="B24709" t="s">
        <v>16937</v>
      </c>
      <c r="C24709" t="s">
        <v>89</v>
      </c>
      <c r="D24709" t="s">
        <v>16938</v>
      </c>
      <c r="E24709" t="s">
        <v>1148</v>
      </c>
      <c r="F24709" t="s">
        <v>89</v>
      </c>
      <c r="G24709" t="s">
        <v>89</v>
      </c>
      <c r="H24709" t="s">
        <v>93</v>
      </c>
    </row>
    <row r="24710" spans="1:8" x14ac:dyDescent="0.25">
      <c r="A24710" t="s">
        <v>646</v>
      </c>
      <c r="B24710" t="s">
        <v>16929</v>
      </c>
      <c r="C24710" t="s">
        <v>89</v>
      </c>
      <c r="D24710" t="s">
        <v>16930</v>
      </c>
      <c r="E24710" t="s">
        <v>1148</v>
      </c>
      <c r="F24710" t="s">
        <v>89</v>
      </c>
      <c r="G24710" t="s">
        <v>89</v>
      </c>
      <c r="H24710" t="s">
        <v>93</v>
      </c>
    </row>
    <row r="24711" spans="1:8" x14ac:dyDescent="0.25">
      <c r="A24711" t="s">
        <v>646</v>
      </c>
      <c r="B24711" t="s">
        <v>16934</v>
      </c>
      <c r="C24711" t="s">
        <v>89</v>
      </c>
      <c r="D24711" t="s">
        <v>16931</v>
      </c>
      <c r="E24711" t="s">
        <v>1205</v>
      </c>
      <c r="F24711" t="s">
        <v>89</v>
      </c>
      <c r="G24711" t="s">
        <v>89</v>
      </c>
      <c r="H24711" t="s">
        <v>93</v>
      </c>
    </row>
    <row r="24712" spans="1:8" x14ac:dyDescent="0.25">
      <c r="A24712" t="s">
        <v>646</v>
      </c>
      <c r="B24712" t="s">
        <v>7245</v>
      </c>
      <c r="C24712" t="s">
        <v>89</v>
      </c>
      <c r="D24712" t="s">
        <v>16931</v>
      </c>
      <c r="E24712" t="s">
        <v>1205</v>
      </c>
      <c r="F24712" t="s">
        <v>89</v>
      </c>
      <c r="G24712" t="s">
        <v>89</v>
      </c>
      <c r="H24712" t="s">
        <v>93</v>
      </c>
    </row>
    <row r="24713" spans="1:8" x14ac:dyDescent="0.25">
      <c r="A24713" t="s">
        <v>646</v>
      </c>
      <c r="B24713" t="s">
        <v>2773</v>
      </c>
      <c r="C24713" t="s">
        <v>89</v>
      </c>
      <c r="D24713" t="s">
        <v>16931</v>
      </c>
      <c r="E24713" t="s">
        <v>1097</v>
      </c>
      <c r="F24713" t="s">
        <v>89</v>
      </c>
      <c r="G24713" t="s">
        <v>89</v>
      </c>
      <c r="H24713" t="s">
        <v>93</v>
      </c>
    </row>
    <row r="24714" spans="1:8" x14ac:dyDescent="0.25">
      <c r="A24714" t="s">
        <v>646</v>
      </c>
      <c r="B24714" t="s">
        <v>1122</v>
      </c>
      <c r="C24714" t="s">
        <v>89</v>
      </c>
      <c r="D24714" t="s">
        <v>89</v>
      </c>
      <c r="E24714" t="s">
        <v>1196</v>
      </c>
      <c r="F24714" t="s">
        <v>89</v>
      </c>
      <c r="G24714" t="s">
        <v>89</v>
      </c>
      <c r="H24714" t="s">
        <v>93</v>
      </c>
    </row>
    <row r="24715" spans="1:8" x14ac:dyDescent="0.25">
      <c r="A24715" t="s">
        <v>646</v>
      </c>
      <c r="B24715" t="s">
        <v>1199</v>
      </c>
      <c r="C24715" t="s">
        <v>89</v>
      </c>
      <c r="D24715" t="s">
        <v>89</v>
      </c>
      <c r="E24715" t="s">
        <v>1129</v>
      </c>
      <c r="F24715" t="s">
        <v>89</v>
      </c>
      <c r="G24715" t="s">
        <v>89</v>
      </c>
      <c r="H24715" t="s">
        <v>93</v>
      </c>
    </row>
    <row r="24716" spans="1:8" x14ac:dyDescent="0.25">
      <c r="A24716" t="s">
        <v>646</v>
      </c>
      <c r="B24716" t="s">
        <v>1200</v>
      </c>
      <c r="C24716" t="s">
        <v>89</v>
      </c>
      <c r="D24716" t="s">
        <v>89</v>
      </c>
      <c r="E24716" t="s">
        <v>1131</v>
      </c>
      <c r="F24716" t="s">
        <v>89</v>
      </c>
      <c r="G24716" t="s">
        <v>89</v>
      </c>
      <c r="H24716" t="s">
        <v>93</v>
      </c>
    </row>
    <row r="24717" spans="1:8" x14ac:dyDescent="0.25">
      <c r="A24717" t="s">
        <v>646</v>
      </c>
      <c r="B24717" t="s">
        <v>1132</v>
      </c>
      <c r="C24717" t="s">
        <v>89</v>
      </c>
      <c r="D24717" t="s">
        <v>89</v>
      </c>
      <c r="E24717" t="s">
        <v>1202</v>
      </c>
      <c r="F24717" t="s">
        <v>89</v>
      </c>
      <c r="G24717" t="s">
        <v>89</v>
      </c>
      <c r="H24717" t="s">
        <v>93</v>
      </c>
    </row>
    <row r="24718" spans="1:8" x14ac:dyDescent="0.25">
      <c r="A24718" t="s">
        <v>646</v>
      </c>
      <c r="B24718" t="s">
        <v>1138</v>
      </c>
      <c r="C24718" t="s">
        <v>89</v>
      </c>
      <c r="D24718" t="s">
        <v>89</v>
      </c>
      <c r="E24718" t="s">
        <v>1139</v>
      </c>
      <c r="F24718" t="s">
        <v>89</v>
      </c>
      <c r="G24718" t="s">
        <v>89</v>
      </c>
      <c r="H24718" t="s">
        <v>93</v>
      </c>
    </row>
    <row r="24719" spans="1:8" x14ac:dyDescent="0.25">
      <c r="A24719" t="s">
        <v>647</v>
      </c>
      <c r="B24719" t="s">
        <v>16939</v>
      </c>
      <c r="C24719" t="s">
        <v>89</v>
      </c>
      <c r="D24719" t="s">
        <v>16940</v>
      </c>
      <c r="E24719" t="s">
        <v>1142</v>
      </c>
      <c r="F24719" t="s">
        <v>89</v>
      </c>
      <c r="G24719" t="s">
        <v>89</v>
      </c>
      <c r="H24719" t="s">
        <v>93</v>
      </c>
    </row>
    <row r="24720" spans="1:8" x14ac:dyDescent="0.25">
      <c r="A24720" t="s">
        <v>647</v>
      </c>
      <c r="B24720" t="s">
        <v>16941</v>
      </c>
      <c r="C24720" t="s">
        <v>89</v>
      </c>
      <c r="D24720" t="s">
        <v>16942</v>
      </c>
      <c r="E24720" t="s">
        <v>1142</v>
      </c>
      <c r="F24720" t="s">
        <v>89</v>
      </c>
      <c r="G24720" t="s">
        <v>89</v>
      </c>
      <c r="H24720" t="s">
        <v>93</v>
      </c>
    </row>
    <row r="24721" spans="1:8" x14ac:dyDescent="0.25">
      <c r="A24721" t="s">
        <v>647</v>
      </c>
      <c r="B24721" t="s">
        <v>16943</v>
      </c>
      <c r="C24721" t="s">
        <v>89</v>
      </c>
      <c r="D24721" t="s">
        <v>16944</v>
      </c>
      <c r="E24721" t="s">
        <v>1742</v>
      </c>
      <c r="F24721" t="s">
        <v>89</v>
      </c>
      <c r="G24721" t="s">
        <v>89</v>
      </c>
      <c r="H24721" t="s">
        <v>93</v>
      </c>
    </row>
    <row r="24722" spans="1:8" x14ac:dyDescent="0.25">
      <c r="A24722" t="s">
        <v>647</v>
      </c>
      <c r="B24722" t="s">
        <v>16939</v>
      </c>
      <c r="C24722" t="s">
        <v>89</v>
      </c>
      <c r="D24722" t="s">
        <v>16940</v>
      </c>
      <c r="E24722" t="s">
        <v>1142</v>
      </c>
      <c r="F24722" t="s">
        <v>89</v>
      </c>
      <c r="G24722" t="s">
        <v>89</v>
      </c>
      <c r="H24722" t="s">
        <v>93</v>
      </c>
    </row>
    <row r="24723" spans="1:8" x14ac:dyDescent="0.25">
      <c r="A24723" t="s">
        <v>647</v>
      </c>
      <c r="B24723" t="s">
        <v>16943</v>
      </c>
      <c r="C24723" t="s">
        <v>89</v>
      </c>
      <c r="D24723" t="s">
        <v>16944</v>
      </c>
      <c r="E24723" t="s">
        <v>1742</v>
      </c>
      <c r="F24723" t="s">
        <v>89</v>
      </c>
      <c r="G24723" t="s">
        <v>89</v>
      </c>
      <c r="H24723" t="s">
        <v>93</v>
      </c>
    </row>
    <row r="24724" spans="1:8" x14ac:dyDescent="0.25">
      <c r="A24724" t="s">
        <v>647</v>
      </c>
      <c r="B24724" t="s">
        <v>8716</v>
      </c>
      <c r="C24724" t="s">
        <v>89</v>
      </c>
      <c r="D24724" t="s">
        <v>16945</v>
      </c>
      <c r="E24724" t="s">
        <v>3014</v>
      </c>
      <c r="F24724" t="s">
        <v>89</v>
      </c>
      <c r="G24724" t="s">
        <v>89</v>
      </c>
      <c r="H24724" t="s">
        <v>93</v>
      </c>
    </row>
    <row r="24725" spans="1:8" x14ac:dyDescent="0.25">
      <c r="A24725" t="s">
        <v>647</v>
      </c>
      <c r="B24725" t="s">
        <v>16946</v>
      </c>
      <c r="C24725" t="s">
        <v>89</v>
      </c>
      <c r="D24725" t="s">
        <v>16947</v>
      </c>
      <c r="E24725" t="s">
        <v>3011</v>
      </c>
      <c r="F24725" t="s">
        <v>89</v>
      </c>
      <c r="G24725" t="s">
        <v>89</v>
      </c>
      <c r="H24725" t="s">
        <v>93</v>
      </c>
    </row>
    <row r="24726" spans="1:8" x14ac:dyDescent="0.25">
      <c r="A24726" t="s">
        <v>647</v>
      </c>
      <c r="B24726" t="s">
        <v>1112</v>
      </c>
      <c r="C24726" t="s">
        <v>89</v>
      </c>
      <c r="D24726" t="s">
        <v>89</v>
      </c>
      <c r="E24726" t="s">
        <v>1272</v>
      </c>
      <c r="F24726" t="s">
        <v>89</v>
      </c>
      <c r="G24726" t="s">
        <v>89</v>
      </c>
      <c r="H24726" t="s">
        <v>93</v>
      </c>
    </row>
    <row r="24727" spans="1:8" x14ac:dyDescent="0.25">
      <c r="A24727" t="s">
        <v>647</v>
      </c>
      <c r="B24727" t="s">
        <v>1114</v>
      </c>
      <c r="C24727" t="s">
        <v>89</v>
      </c>
      <c r="D24727" t="s">
        <v>89</v>
      </c>
      <c r="E24727" t="s">
        <v>1272</v>
      </c>
      <c r="F24727" t="s">
        <v>89</v>
      </c>
      <c r="G24727" t="s">
        <v>89</v>
      </c>
      <c r="H24727" t="s">
        <v>93</v>
      </c>
    </row>
    <row r="24728" spans="1:8" x14ac:dyDescent="0.25">
      <c r="A24728" t="s">
        <v>647</v>
      </c>
      <c r="B24728" t="s">
        <v>1098</v>
      </c>
      <c r="C24728" t="s">
        <v>89</v>
      </c>
      <c r="D24728" t="s">
        <v>16948</v>
      </c>
      <c r="E24728" t="s">
        <v>1100</v>
      </c>
      <c r="F24728" t="s">
        <v>89</v>
      </c>
      <c r="G24728" t="s">
        <v>89</v>
      </c>
      <c r="H24728" t="s">
        <v>93</v>
      </c>
    </row>
    <row r="24729" spans="1:8" x14ac:dyDescent="0.25">
      <c r="A24729" t="s">
        <v>647</v>
      </c>
      <c r="B24729" t="s">
        <v>1192</v>
      </c>
      <c r="C24729" t="s">
        <v>89</v>
      </c>
      <c r="D24729" t="s">
        <v>16949</v>
      </c>
      <c r="E24729" t="s">
        <v>1100</v>
      </c>
      <c r="F24729" t="s">
        <v>89</v>
      </c>
      <c r="G24729" t="s">
        <v>89</v>
      </c>
      <c r="H24729" t="s">
        <v>93</v>
      </c>
    </row>
    <row r="24730" spans="1:8" x14ac:dyDescent="0.25">
      <c r="A24730" t="s">
        <v>647</v>
      </c>
      <c r="B24730" t="s">
        <v>2163</v>
      </c>
      <c r="C24730" t="s">
        <v>89</v>
      </c>
      <c r="D24730" t="s">
        <v>16950</v>
      </c>
      <c r="E24730" t="s">
        <v>1142</v>
      </c>
      <c r="F24730" t="s">
        <v>89</v>
      </c>
      <c r="G24730" t="s">
        <v>89</v>
      </c>
      <c r="H24730" t="s">
        <v>93</v>
      </c>
    </row>
    <row r="24731" spans="1:8" x14ac:dyDescent="0.25">
      <c r="A24731" t="s">
        <v>647</v>
      </c>
      <c r="B24731" t="s">
        <v>16941</v>
      </c>
      <c r="C24731" t="s">
        <v>89</v>
      </c>
      <c r="D24731" t="s">
        <v>16942</v>
      </c>
      <c r="E24731" t="s">
        <v>1142</v>
      </c>
      <c r="F24731" t="s">
        <v>89</v>
      </c>
      <c r="G24731" t="s">
        <v>89</v>
      </c>
      <c r="H24731" t="s">
        <v>93</v>
      </c>
    </row>
    <row r="24732" spans="1:8" x14ac:dyDescent="0.25">
      <c r="A24732" t="s">
        <v>647</v>
      </c>
      <c r="B24732" t="s">
        <v>16951</v>
      </c>
      <c r="C24732" t="s">
        <v>89</v>
      </c>
      <c r="D24732" t="s">
        <v>16952</v>
      </c>
      <c r="E24732" t="s">
        <v>1258</v>
      </c>
      <c r="F24732" t="s">
        <v>89</v>
      </c>
      <c r="G24732" t="s">
        <v>89</v>
      </c>
      <c r="H24732" t="s">
        <v>93</v>
      </c>
    </row>
    <row r="24733" spans="1:8" x14ac:dyDescent="0.25">
      <c r="A24733" t="s">
        <v>647</v>
      </c>
      <c r="B24733" t="s">
        <v>1197</v>
      </c>
      <c r="C24733" t="s">
        <v>89</v>
      </c>
      <c r="D24733" t="s">
        <v>89</v>
      </c>
      <c r="E24733" t="s">
        <v>1235</v>
      </c>
      <c r="F24733" t="s">
        <v>89</v>
      </c>
      <c r="G24733" t="s">
        <v>89</v>
      </c>
      <c r="H24733" t="s">
        <v>93</v>
      </c>
    </row>
    <row r="24734" spans="1:8" x14ac:dyDescent="0.25">
      <c r="A24734" t="s">
        <v>647</v>
      </c>
      <c r="B24734" t="s">
        <v>1519</v>
      </c>
      <c r="C24734" t="s">
        <v>89</v>
      </c>
      <c r="D24734" t="s">
        <v>89</v>
      </c>
      <c r="E24734" t="s">
        <v>1135</v>
      </c>
      <c r="F24734" t="s">
        <v>89</v>
      </c>
      <c r="G24734" t="s">
        <v>89</v>
      </c>
      <c r="H24734" t="s">
        <v>93</v>
      </c>
    </row>
    <row r="24735" spans="1:8" x14ac:dyDescent="0.25">
      <c r="A24735" t="s">
        <v>647</v>
      </c>
      <c r="B24735" t="s">
        <v>16953</v>
      </c>
      <c r="C24735" t="s">
        <v>89</v>
      </c>
      <c r="D24735" t="s">
        <v>89</v>
      </c>
      <c r="E24735" t="s">
        <v>1135</v>
      </c>
      <c r="F24735" t="s">
        <v>89</v>
      </c>
      <c r="G24735" t="s">
        <v>89</v>
      </c>
      <c r="H24735" t="s">
        <v>93</v>
      </c>
    </row>
    <row r="24736" spans="1:8" x14ac:dyDescent="0.25">
      <c r="A24736" t="s">
        <v>647</v>
      </c>
      <c r="B24736" t="s">
        <v>1526</v>
      </c>
      <c r="C24736" t="s">
        <v>89</v>
      </c>
      <c r="D24736" t="s">
        <v>89</v>
      </c>
      <c r="E24736" t="s">
        <v>1135</v>
      </c>
      <c r="F24736" t="s">
        <v>89</v>
      </c>
      <c r="G24736" t="s">
        <v>89</v>
      </c>
      <c r="H24736" t="s">
        <v>93</v>
      </c>
    </row>
    <row r="24737" spans="1:8" x14ac:dyDescent="0.25">
      <c r="A24737" t="s">
        <v>647</v>
      </c>
      <c r="B24737" t="s">
        <v>1266</v>
      </c>
      <c r="C24737" t="s">
        <v>89</v>
      </c>
      <c r="D24737" t="s">
        <v>89</v>
      </c>
      <c r="E24737" t="s">
        <v>1335</v>
      </c>
      <c r="F24737" t="s">
        <v>89</v>
      </c>
      <c r="G24737" t="s">
        <v>89</v>
      </c>
      <c r="H24737" t="s">
        <v>93</v>
      </c>
    </row>
    <row r="24738" spans="1:8" x14ac:dyDescent="0.25">
      <c r="A24738" t="s">
        <v>647</v>
      </c>
      <c r="B24738" t="s">
        <v>1285</v>
      </c>
      <c r="C24738" t="s">
        <v>89</v>
      </c>
      <c r="D24738" t="s">
        <v>89</v>
      </c>
      <c r="E24738" t="s">
        <v>1129</v>
      </c>
      <c r="F24738" t="s">
        <v>89</v>
      </c>
      <c r="G24738" t="s">
        <v>89</v>
      </c>
      <c r="H24738" t="s">
        <v>93</v>
      </c>
    </row>
    <row r="24739" spans="1:8" x14ac:dyDescent="0.25">
      <c r="A24739" t="s">
        <v>647</v>
      </c>
      <c r="B24739" t="s">
        <v>1130</v>
      </c>
      <c r="C24739" t="s">
        <v>89</v>
      </c>
      <c r="D24739" t="s">
        <v>89</v>
      </c>
      <c r="E24739" t="s">
        <v>1131</v>
      </c>
      <c r="F24739" t="s">
        <v>89</v>
      </c>
      <c r="G24739" t="s">
        <v>89</v>
      </c>
      <c r="H24739" t="s">
        <v>93</v>
      </c>
    </row>
    <row r="24740" spans="1:8" x14ac:dyDescent="0.25">
      <c r="A24740" t="s">
        <v>647</v>
      </c>
      <c r="B24740" t="s">
        <v>1132</v>
      </c>
      <c r="C24740" t="s">
        <v>89</v>
      </c>
      <c r="D24740" t="s">
        <v>89</v>
      </c>
      <c r="E24740" t="s">
        <v>1202</v>
      </c>
      <c r="F24740" t="s">
        <v>89</v>
      </c>
      <c r="G24740" t="s">
        <v>89</v>
      </c>
      <c r="H24740" t="s">
        <v>93</v>
      </c>
    </row>
    <row r="24741" spans="1:8" x14ac:dyDescent="0.25">
      <c r="A24741" t="s">
        <v>647</v>
      </c>
      <c r="B24741" t="s">
        <v>1232</v>
      </c>
      <c r="C24741" t="s">
        <v>89</v>
      </c>
      <c r="D24741" t="s">
        <v>89</v>
      </c>
      <c r="E24741" t="s">
        <v>1233</v>
      </c>
      <c r="F24741" t="s">
        <v>89</v>
      </c>
      <c r="G24741" t="s">
        <v>89</v>
      </c>
      <c r="H24741" t="s">
        <v>93</v>
      </c>
    </row>
    <row r="24742" spans="1:8" x14ac:dyDescent="0.25">
      <c r="A24742" t="s">
        <v>647</v>
      </c>
      <c r="B24742" t="s">
        <v>1138</v>
      </c>
      <c r="C24742" t="s">
        <v>89</v>
      </c>
      <c r="D24742" t="s">
        <v>89</v>
      </c>
      <c r="E24742" t="s">
        <v>1139</v>
      </c>
      <c r="F24742" t="s">
        <v>89</v>
      </c>
      <c r="G24742" t="s">
        <v>89</v>
      </c>
      <c r="H24742" t="s">
        <v>93</v>
      </c>
    </row>
    <row r="24743" spans="1:8" x14ac:dyDescent="0.25">
      <c r="A24743" t="s">
        <v>648</v>
      </c>
      <c r="B24743" t="s">
        <v>16954</v>
      </c>
      <c r="C24743" t="s">
        <v>89</v>
      </c>
      <c r="D24743" t="s">
        <v>16955</v>
      </c>
      <c r="E24743" t="s">
        <v>1162</v>
      </c>
      <c r="F24743" t="s">
        <v>89</v>
      </c>
      <c r="G24743" t="s">
        <v>89</v>
      </c>
      <c r="H24743" t="s">
        <v>93</v>
      </c>
    </row>
    <row r="24744" spans="1:8" x14ac:dyDescent="0.25">
      <c r="A24744" t="s">
        <v>648</v>
      </c>
      <c r="B24744" t="s">
        <v>16956</v>
      </c>
      <c r="C24744" t="s">
        <v>89</v>
      </c>
      <c r="D24744" t="s">
        <v>16957</v>
      </c>
      <c r="E24744" t="s">
        <v>1162</v>
      </c>
      <c r="F24744" t="s">
        <v>89</v>
      </c>
      <c r="G24744" t="s">
        <v>89</v>
      </c>
      <c r="H24744" t="s">
        <v>93</v>
      </c>
    </row>
    <row r="24745" spans="1:8" x14ac:dyDescent="0.25">
      <c r="A24745" t="s">
        <v>648</v>
      </c>
      <c r="B24745" t="s">
        <v>1149</v>
      </c>
      <c r="C24745" t="s">
        <v>89</v>
      </c>
      <c r="D24745" t="s">
        <v>16958</v>
      </c>
      <c r="E24745" t="s">
        <v>1115</v>
      </c>
      <c r="F24745" t="s">
        <v>89</v>
      </c>
      <c r="G24745" t="s">
        <v>89</v>
      </c>
      <c r="H24745" t="s">
        <v>93</v>
      </c>
    </row>
    <row r="24746" spans="1:8" x14ac:dyDescent="0.25">
      <c r="A24746" t="s">
        <v>648</v>
      </c>
      <c r="B24746" t="s">
        <v>16959</v>
      </c>
      <c r="C24746" t="s">
        <v>89</v>
      </c>
      <c r="D24746" t="s">
        <v>16960</v>
      </c>
      <c r="E24746" t="s">
        <v>1094</v>
      </c>
      <c r="F24746" t="s">
        <v>89</v>
      </c>
      <c r="G24746" t="s">
        <v>89</v>
      </c>
      <c r="H24746" t="s">
        <v>93</v>
      </c>
    </row>
    <row r="24747" spans="1:8" x14ac:dyDescent="0.25">
      <c r="A24747" t="s">
        <v>648</v>
      </c>
      <c r="B24747" t="s">
        <v>1314</v>
      </c>
      <c r="C24747" t="s">
        <v>89</v>
      </c>
      <c r="D24747" t="s">
        <v>16960</v>
      </c>
      <c r="E24747" t="s">
        <v>1205</v>
      </c>
      <c r="F24747" t="s">
        <v>89</v>
      </c>
      <c r="G24747" t="s">
        <v>89</v>
      </c>
      <c r="H24747" t="s">
        <v>93</v>
      </c>
    </row>
    <row r="24748" spans="1:8" x14ac:dyDescent="0.25">
      <c r="A24748" t="s">
        <v>648</v>
      </c>
      <c r="B24748" t="s">
        <v>16961</v>
      </c>
      <c r="C24748" t="s">
        <v>89</v>
      </c>
      <c r="D24748" t="s">
        <v>16962</v>
      </c>
      <c r="E24748" t="s">
        <v>3601</v>
      </c>
      <c r="F24748" t="s">
        <v>89</v>
      </c>
      <c r="G24748" t="s">
        <v>89</v>
      </c>
      <c r="H24748" t="s">
        <v>93</v>
      </c>
    </row>
    <row r="24749" spans="1:8" x14ac:dyDescent="0.25">
      <c r="A24749" t="s">
        <v>648</v>
      </c>
      <c r="B24749" t="s">
        <v>16963</v>
      </c>
      <c r="C24749" t="s">
        <v>89</v>
      </c>
      <c r="D24749" t="s">
        <v>16964</v>
      </c>
      <c r="E24749" t="s">
        <v>2668</v>
      </c>
      <c r="F24749" t="s">
        <v>89</v>
      </c>
      <c r="G24749" t="s">
        <v>89</v>
      </c>
      <c r="H24749" t="s">
        <v>93</v>
      </c>
    </row>
    <row r="24750" spans="1:8" x14ac:dyDescent="0.25">
      <c r="A24750" t="s">
        <v>648</v>
      </c>
      <c r="B24750" t="s">
        <v>1312</v>
      </c>
      <c r="C24750" t="s">
        <v>89</v>
      </c>
      <c r="D24750" t="s">
        <v>16960</v>
      </c>
      <c r="E24750" t="s">
        <v>1094</v>
      </c>
      <c r="F24750" t="s">
        <v>89</v>
      </c>
      <c r="G24750" t="s">
        <v>89</v>
      </c>
      <c r="H24750" t="s">
        <v>93</v>
      </c>
    </row>
    <row r="24751" spans="1:8" x14ac:dyDescent="0.25">
      <c r="A24751" t="s">
        <v>648</v>
      </c>
      <c r="B24751" t="s">
        <v>1403</v>
      </c>
      <c r="C24751" t="s">
        <v>89</v>
      </c>
      <c r="D24751" t="s">
        <v>16960</v>
      </c>
      <c r="E24751" t="s">
        <v>1094</v>
      </c>
      <c r="F24751" t="s">
        <v>89</v>
      </c>
      <c r="G24751" t="s">
        <v>89</v>
      </c>
      <c r="H24751" t="s">
        <v>93</v>
      </c>
    </row>
    <row r="24752" spans="1:8" x14ac:dyDescent="0.25">
      <c r="A24752" t="s">
        <v>648</v>
      </c>
      <c r="B24752" t="s">
        <v>1314</v>
      </c>
      <c r="C24752" t="s">
        <v>89</v>
      </c>
      <c r="D24752" t="s">
        <v>16960</v>
      </c>
      <c r="E24752" t="s">
        <v>1205</v>
      </c>
      <c r="F24752" t="s">
        <v>89</v>
      </c>
      <c r="G24752" t="s">
        <v>89</v>
      </c>
      <c r="H24752" t="s">
        <v>93</v>
      </c>
    </row>
    <row r="24753" spans="1:8" x14ac:dyDescent="0.25">
      <c r="A24753" t="s">
        <v>648</v>
      </c>
      <c r="B24753" t="s">
        <v>16965</v>
      </c>
      <c r="C24753" t="s">
        <v>89</v>
      </c>
      <c r="D24753" t="s">
        <v>16960</v>
      </c>
      <c r="E24753" t="s">
        <v>1094</v>
      </c>
      <c r="F24753" t="s">
        <v>89</v>
      </c>
      <c r="G24753" t="s">
        <v>89</v>
      </c>
      <c r="H24753" t="s">
        <v>93</v>
      </c>
    </row>
    <row r="24754" spans="1:8" x14ac:dyDescent="0.25">
      <c r="A24754" t="s">
        <v>648</v>
      </c>
      <c r="B24754" t="s">
        <v>16966</v>
      </c>
      <c r="C24754" t="s">
        <v>89</v>
      </c>
      <c r="D24754" t="s">
        <v>16960</v>
      </c>
      <c r="E24754" t="s">
        <v>1094</v>
      </c>
      <c r="F24754" t="s">
        <v>89</v>
      </c>
      <c r="G24754" t="s">
        <v>89</v>
      </c>
      <c r="H24754" t="s">
        <v>93</v>
      </c>
    </row>
    <row r="24755" spans="1:8" x14ac:dyDescent="0.25">
      <c r="A24755" t="s">
        <v>648</v>
      </c>
      <c r="B24755" t="s">
        <v>5295</v>
      </c>
      <c r="C24755" t="s">
        <v>89</v>
      </c>
      <c r="D24755" t="s">
        <v>16960</v>
      </c>
      <c r="E24755" t="s">
        <v>1094</v>
      </c>
      <c r="F24755" t="s">
        <v>89</v>
      </c>
      <c r="G24755" t="s">
        <v>89</v>
      </c>
      <c r="H24755" t="s">
        <v>93</v>
      </c>
    </row>
    <row r="24756" spans="1:8" x14ac:dyDescent="0.25">
      <c r="A24756" t="s">
        <v>648</v>
      </c>
      <c r="B24756" t="s">
        <v>3090</v>
      </c>
      <c r="C24756" t="s">
        <v>89</v>
      </c>
      <c r="D24756" t="s">
        <v>16960</v>
      </c>
      <c r="E24756" t="s">
        <v>1094</v>
      </c>
      <c r="F24756" t="s">
        <v>89</v>
      </c>
      <c r="G24756" t="s">
        <v>89</v>
      </c>
      <c r="H24756" t="s">
        <v>93</v>
      </c>
    </row>
    <row r="24757" spans="1:8" x14ac:dyDescent="0.25">
      <c r="A24757" t="s">
        <v>648</v>
      </c>
      <c r="B24757" t="s">
        <v>16959</v>
      </c>
      <c r="C24757" t="s">
        <v>89</v>
      </c>
      <c r="D24757" t="s">
        <v>16960</v>
      </c>
      <c r="E24757" t="s">
        <v>1094</v>
      </c>
      <c r="F24757" t="s">
        <v>89</v>
      </c>
      <c r="G24757" t="s">
        <v>89</v>
      </c>
      <c r="H24757" t="s">
        <v>93</v>
      </c>
    </row>
    <row r="24758" spans="1:8" x14ac:dyDescent="0.25">
      <c r="A24758" t="s">
        <v>648</v>
      </c>
      <c r="B24758" t="s">
        <v>16967</v>
      </c>
      <c r="C24758" t="s">
        <v>89</v>
      </c>
      <c r="D24758" t="s">
        <v>16960</v>
      </c>
      <c r="E24758" t="s">
        <v>1258</v>
      </c>
      <c r="F24758" t="s">
        <v>89</v>
      </c>
      <c r="G24758" t="s">
        <v>89</v>
      </c>
      <c r="H24758" t="s">
        <v>93</v>
      </c>
    </row>
    <row r="24759" spans="1:8" x14ac:dyDescent="0.25">
      <c r="A24759" t="s">
        <v>648</v>
      </c>
      <c r="B24759" t="s">
        <v>1294</v>
      </c>
      <c r="C24759" t="s">
        <v>89</v>
      </c>
      <c r="D24759" t="s">
        <v>16958</v>
      </c>
      <c r="E24759" t="s">
        <v>1238</v>
      </c>
      <c r="F24759" t="s">
        <v>89</v>
      </c>
      <c r="G24759" t="s">
        <v>89</v>
      </c>
      <c r="H24759" t="s">
        <v>93</v>
      </c>
    </row>
    <row r="24760" spans="1:8" x14ac:dyDescent="0.25">
      <c r="A24760" t="s">
        <v>648</v>
      </c>
      <c r="B24760" t="s">
        <v>3251</v>
      </c>
      <c r="C24760" t="s">
        <v>89</v>
      </c>
      <c r="D24760" t="s">
        <v>16958</v>
      </c>
      <c r="E24760" t="s">
        <v>1162</v>
      </c>
      <c r="F24760" t="s">
        <v>89</v>
      </c>
      <c r="G24760" t="s">
        <v>89</v>
      </c>
      <c r="H24760" t="s">
        <v>93</v>
      </c>
    </row>
    <row r="24761" spans="1:8" x14ac:dyDescent="0.25">
      <c r="A24761" t="s">
        <v>648</v>
      </c>
      <c r="B24761" t="s">
        <v>1149</v>
      </c>
      <c r="C24761" t="s">
        <v>89</v>
      </c>
      <c r="D24761" t="s">
        <v>16958</v>
      </c>
      <c r="E24761" t="s">
        <v>1115</v>
      </c>
      <c r="F24761" t="s">
        <v>89</v>
      </c>
      <c r="G24761" t="s">
        <v>89</v>
      </c>
      <c r="H24761" t="s">
        <v>93</v>
      </c>
    </row>
    <row r="24762" spans="1:8" x14ac:dyDescent="0.25">
      <c r="A24762" t="s">
        <v>648</v>
      </c>
      <c r="B24762" t="s">
        <v>7457</v>
      </c>
      <c r="C24762" t="s">
        <v>89</v>
      </c>
      <c r="D24762" t="s">
        <v>4814</v>
      </c>
      <c r="E24762" t="s">
        <v>1097</v>
      </c>
      <c r="F24762" t="s">
        <v>89</v>
      </c>
      <c r="G24762" t="s">
        <v>89</v>
      </c>
      <c r="H24762" t="s">
        <v>93</v>
      </c>
    </row>
    <row r="24763" spans="1:8" x14ac:dyDescent="0.25">
      <c r="A24763" t="s">
        <v>648</v>
      </c>
      <c r="B24763" t="s">
        <v>16954</v>
      </c>
      <c r="C24763" t="s">
        <v>89</v>
      </c>
      <c r="D24763" t="s">
        <v>16955</v>
      </c>
      <c r="E24763" t="s">
        <v>1162</v>
      </c>
      <c r="F24763" t="s">
        <v>89</v>
      </c>
      <c r="G24763" t="s">
        <v>89</v>
      </c>
      <c r="H24763" t="s">
        <v>93</v>
      </c>
    </row>
    <row r="24764" spans="1:8" x14ac:dyDescent="0.25">
      <c r="A24764" t="s">
        <v>648</v>
      </c>
      <c r="B24764" t="s">
        <v>16956</v>
      </c>
      <c r="C24764" t="s">
        <v>89</v>
      </c>
      <c r="D24764" t="s">
        <v>16957</v>
      </c>
      <c r="E24764" t="s">
        <v>1162</v>
      </c>
      <c r="F24764" t="s">
        <v>89</v>
      </c>
      <c r="G24764" t="s">
        <v>89</v>
      </c>
      <c r="H24764" t="s">
        <v>93</v>
      </c>
    </row>
    <row r="24765" spans="1:8" x14ac:dyDescent="0.25">
      <c r="A24765" t="s">
        <v>648</v>
      </c>
      <c r="B24765" t="s">
        <v>1122</v>
      </c>
      <c r="C24765" t="s">
        <v>89</v>
      </c>
      <c r="D24765" t="s">
        <v>89</v>
      </c>
      <c r="E24765" t="s">
        <v>1218</v>
      </c>
      <c r="F24765" t="s">
        <v>89</v>
      </c>
      <c r="G24765" t="s">
        <v>89</v>
      </c>
      <c r="H24765" t="s">
        <v>93</v>
      </c>
    </row>
    <row r="24766" spans="1:8" x14ac:dyDescent="0.25">
      <c r="A24766" t="s">
        <v>648</v>
      </c>
      <c r="B24766" t="s">
        <v>1124</v>
      </c>
      <c r="C24766" t="s">
        <v>89</v>
      </c>
      <c r="D24766" t="s">
        <v>89</v>
      </c>
      <c r="E24766" t="s">
        <v>1218</v>
      </c>
      <c r="F24766" t="s">
        <v>89</v>
      </c>
      <c r="G24766" t="s">
        <v>89</v>
      </c>
      <c r="H24766" t="s">
        <v>93</v>
      </c>
    </row>
    <row r="24767" spans="1:8" x14ac:dyDescent="0.25">
      <c r="A24767" t="s">
        <v>648</v>
      </c>
      <c r="B24767" t="s">
        <v>1125</v>
      </c>
      <c r="C24767" t="s">
        <v>89</v>
      </c>
      <c r="D24767" t="s">
        <v>89</v>
      </c>
      <c r="E24767" t="s">
        <v>1218</v>
      </c>
      <c r="F24767" t="s">
        <v>89</v>
      </c>
      <c r="G24767" t="s">
        <v>89</v>
      </c>
      <c r="H24767" t="s">
        <v>93</v>
      </c>
    </row>
    <row r="24768" spans="1:8" x14ac:dyDescent="0.25">
      <c r="A24768" t="s">
        <v>648</v>
      </c>
      <c r="B24768" t="s">
        <v>1198</v>
      </c>
      <c r="C24768" t="s">
        <v>89</v>
      </c>
      <c r="D24768" t="s">
        <v>89</v>
      </c>
      <c r="E24768" t="s">
        <v>1218</v>
      </c>
      <c r="F24768" t="s">
        <v>89</v>
      </c>
      <c r="G24768" t="s">
        <v>89</v>
      </c>
      <c r="H24768" t="s">
        <v>93</v>
      </c>
    </row>
    <row r="24769" spans="1:8" x14ac:dyDescent="0.25">
      <c r="A24769" t="s">
        <v>648</v>
      </c>
      <c r="B24769" t="s">
        <v>1437</v>
      </c>
      <c r="C24769" t="s">
        <v>89</v>
      </c>
      <c r="D24769" t="s">
        <v>89</v>
      </c>
      <c r="E24769" t="s">
        <v>1131</v>
      </c>
      <c r="F24769" t="s">
        <v>89</v>
      </c>
      <c r="G24769" t="s">
        <v>89</v>
      </c>
      <c r="H24769" t="s">
        <v>93</v>
      </c>
    </row>
    <row r="24770" spans="1:8" x14ac:dyDescent="0.25">
      <c r="A24770" t="s">
        <v>648</v>
      </c>
      <c r="B24770" t="s">
        <v>8914</v>
      </c>
      <c r="C24770" t="s">
        <v>89</v>
      </c>
      <c r="D24770" t="s">
        <v>89</v>
      </c>
      <c r="E24770" t="s">
        <v>1202</v>
      </c>
      <c r="F24770" t="s">
        <v>89</v>
      </c>
      <c r="G24770" t="s">
        <v>89</v>
      </c>
      <c r="H24770" t="s">
        <v>93</v>
      </c>
    </row>
    <row r="24771" spans="1:8" x14ac:dyDescent="0.25">
      <c r="A24771" t="s">
        <v>648</v>
      </c>
      <c r="B24771" t="s">
        <v>1128</v>
      </c>
      <c r="C24771" t="s">
        <v>89</v>
      </c>
      <c r="D24771" t="s">
        <v>89</v>
      </c>
      <c r="E24771" t="s">
        <v>1231</v>
      </c>
      <c r="F24771" t="s">
        <v>89</v>
      </c>
      <c r="G24771" t="s">
        <v>89</v>
      </c>
      <c r="H24771" t="s">
        <v>93</v>
      </c>
    </row>
    <row r="24772" spans="1:8" x14ac:dyDescent="0.25">
      <c r="A24772" t="s">
        <v>648</v>
      </c>
      <c r="B24772" t="s">
        <v>1130</v>
      </c>
      <c r="C24772" t="s">
        <v>89</v>
      </c>
      <c r="D24772" t="s">
        <v>89</v>
      </c>
      <c r="E24772" t="s">
        <v>1202</v>
      </c>
      <c r="F24772" t="s">
        <v>89</v>
      </c>
      <c r="G24772" t="s">
        <v>89</v>
      </c>
      <c r="H24772" t="s">
        <v>93</v>
      </c>
    </row>
    <row r="24773" spans="1:8" x14ac:dyDescent="0.25">
      <c r="A24773" t="s">
        <v>648</v>
      </c>
      <c r="B24773" t="s">
        <v>1132</v>
      </c>
      <c r="C24773" t="s">
        <v>89</v>
      </c>
      <c r="D24773" t="s">
        <v>89</v>
      </c>
      <c r="E24773" t="s">
        <v>1286</v>
      </c>
      <c r="F24773" t="s">
        <v>89</v>
      </c>
      <c r="G24773" t="s">
        <v>89</v>
      </c>
      <c r="H24773" t="s">
        <v>93</v>
      </c>
    </row>
    <row r="24774" spans="1:8" x14ac:dyDescent="0.25">
      <c r="A24774" t="s">
        <v>648</v>
      </c>
      <c r="B24774" t="s">
        <v>1268</v>
      </c>
      <c r="C24774" t="s">
        <v>89</v>
      </c>
      <c r="D24774" t="s">
        <v>89</v>
      </c>
      <c r="E24774" t="s">
        <v>1233</v>
      </c>
      <c r="F24774" t="s">
        <v>89</v>
      </c>
      <c r="G24774" t="s">
        <v>89</v>
      </c>
      <c r="H24774" t="s">
        <v>93</v>
      </c>
    </row>
    <row r="24775" spans="1:8" x14ac:dyDescent="0.25">
      <c r="A24775" t="s">
        <v>648</v>
      </c>
      <c r="B24775" t="s">
        <v>16968</v>
      </c>
      <c r="C24775" t="s">
        <v>89</v>
      </c>
      <c r="D24775" t="s">
        <v>89</v>
      </c>
      <c r="E24775" t="s">
        <v>1233</v>
      </c>
      <c r="F24775" t="s">
        <v>89</v>
      </c>
      <c r="G24775" t="s">
        <v>89</v>
      </c>
      <c r="H24775" t="s">
        <v>93</v>
      </c>
    </row>
    <row r="24776" spans="1:8" x14ac:dyDescent="0.25">
      <c r="A24776" t="s">
        <v>648</v>
      </c>
      <c r="B24776" t="s">
        <v>1269</v>
      </c>
      <c r="C24776" t="s">
        <v>89</v>
      </c>
      <c r="D24776" t="s">
        <v>89</v>
      </c>
      <c r="E24776" t="s">
        <v>1233</v>
      </c>
      <c r="F24776" t="s">
        <v>89</v>
      </c>
      <c r="G24776" t="s">
        <v>89</v>
      </c>
      <c r="H24776" t="s">
        <v>93</v>
      </c>
    </row>
    <row r="24777" spans="1:8" x14ac:dyDescent="0.25">
      <c r="A24777" t="s">
        <v>648</v>
      </c>
      <c r="B24777" t="s">
        <v>2788</v>
      </c>
      <c r="C24777" t="s">
        <v>89</v>
      </c>
      <c r="D24777" t="s">
        <v>89</v>
      </c>
      <c r="E24777" t="s">
        <v>1218</v>
      </c>
      <c r="F24777" t="s">
        <v>89</v>
      </c>
      <c r="G24777" t="s">
        <v>89</v>
      </c>
      <c r="H24777" t="s">
        <v>93</v>
      </c>
    </row>
    <row r="24778" spans="1:8" x14ac:dyDescent="0.25">
      <c r="A24778" t="s">
        <v>648</v>
      </c>
      <c r="B24778" t="s">
        <v>1271</v>
      </c>
      <c r="C24778" t="s">
        <v>89</v>
      </c>
      <c r="D24778" t="s">
        <v>89</v>
      </c>
      <c r="E24778" t="s">
        <v>1100</v>
      </c>
      <c r="F24778" t="s">
        <v>89</v>
      </c>
      <c r="G24778" t="s">
        <v>89</v>
      </c>
      <c r="H24778" t="s">
        <v>93</v>
      </c>
    </row>
    <row r="24779" spans="1:8" x14ac:dyDescent="0.25">
      <c r="A24779" t="s">
        <v>648</v>
      </c>
      <c r="B24779" t="s">
        <v>1138</v>
      </c>
      <c r="C24779" t="s">
        <v>89</v>
      </c>
      <c r="D24779" t="s">
        <v>89</v>
      </c>
      <c r="E24779" t="s">
        <v>1139</v>
      </c>
      <c r="F24779" t="s">
        <v>89</v>
      </c>
      <c r="G24779" t="s">
        <v>89</v>
      </c>
      <c r="H24779" t="s">
        <v>93</v>
      </c>
    </row>
    <row r="24780" spans="1:8" x14ac:dyDescent="0.25">
      <c r="A24780" t="s">
        <v>649</v>
      </c>
      <c r="B24780" t="s">
        <v>16969</v>
      </c>
      <c r="C24780" t="s">
        <v>89</v>
      </c>
      <c r="D24780" t="s">
        <v>16970</v>
      </c>
      <c r="E24780" t="s">
        <v>16971</v>
      </c>
      <c r="F24780" t="s">
        <v>89</v>
      </c>
      <c r="G24780" t="s">
        <v>89</v>
      </c>
      <c r="H24780" t="s">
        <v>93</v>
      </c>
    </row>
    <row r="24781" spans="1:8" x14ac:dyDescent="0.25">
      <c r="A24781" t="s">
        <v>649</v>
      </c>
      <c r="B24781" t="s">
        <v>16972</v>
      </c>
      <c r="C24781" t="s">
        <v>89</v>
      </c>
      <c r="D24781" t="s">
        <v>16973</v>
      </c>
      <c r="E24781" t="s">
        <v>16974</v>
      </c>
      <c r="F24781" t="s">
        <v>89</v>
      </c>
      <c r="G24781" t="s">
        <v>89</v>
      </c>
      <c r="H24781" t="s">
        <v>93</v>
      </c>
    </row>
    <row r="24782" spans="1:8" x14ac:dyDescent="0.25">
      <c r="A24782" t="s">
        <v>649</v>
      </c>
      <c r="B24782" t="s">
        <v>16975</v>
      </c>
      <c r="C24782" t="s">
        <v>89</v>
      </c>
      <c r="D24782" t="s">
        <v>16976</v>
      </c>
      <c r="E24782" t="s">
        <v>16977</v>
      </c>
      <c r="F24782" t="s">
        <v>89</v>
      </c>
      <c r="G24782" t="s">
        <v>89</v>
      </c>
      <c r="H24782" t="s">
        <v>93</v>
      </c>
    </row>
    <row r="24783" spans="1:8" x14ac:dyDescent="0.25">
      <c r="A24783" t="s">
        <v>649</v>
      </c>
      <c r="B24783" t="s">
        <v>4429</v>
      </c>
      <c r="C24783" t="s">
        <v>89</v>
      </c>
      <c r="D24783" t="s">
        <v>16978</v>
      </c>
      <c r="E24783" t="s">
        <v>16979</v>
      </c>
      <c r="F24783" t="s">
        <v>89</v>
      </c>
      <c r="G24783" t="s">
        <v>89</v>
      </c>
      <c r="H24783" t="s">
        <v>93</v>
      </c>
    </row>
    <row r="24784" spans="1:8" x14ac:dyDescent="0.25">
      <c r="A24784" t="s">
        <v>649</v>
      </c>
      <c r="B24784" t="s">
        <v>16980</v>
      </c>
      <c r="C24784" t="s">
        <v>89</v>
      </c>
      <c r="D24784" t="s">
        <v>16981</v>
      </c>
      <c r="E24784" t="s">
        <v>16982</v>
      </c>
      <c r="F24784" t="s">
        <v>89</v>
      </c>
      <c r="G24784" t="s">
        <v>89</v>
      </c>
      <c r="H24784" t="s">
        <v>93</v>
      </c>
    </row>
    <row r="24785" spans="1:8" x14ac:dyDescent="0.25">
      <c r="A24785" t="s">
        <v>649</v>
      </c>
      <c r="B24785" t="s">
        <v>16983</v>
      </c>
      <c r="C24785" t="s">
        <v>89</v>
      </c>
      <c r="D24785" t="s">
        <v>89</v>
      </c>
      <c r="E24785" t="s">
        <v>14338</v>
      </c>
      <c r="F24785" t="s">
        <v>89</v>
      </c>
      <c r="G24785" t="s">
        <v>89</v>
      </c>
      <c r="H24785" t="s">
        <v>93</v>
      </c>
    </row>
    <row r="24786" spans="1:8" x14ac:dyDescent="0.25">
      <c r="A24786" t="s">
        <v>649</v>
      </c>
      <c r="B24786" t="s">
        <v>16984</v>
      </c>
      <c r="C24786" t="s">
        <v>89</v>
      </c>
      <c r="D24786" t="s">
        <v>89</v>
      </c>
      <c r="E24786" t="s">
        <v>14338</v>
      </c>
      <c r="F24786" t="s">
        <v>89</v>
      </c>
      <c r="G24786" t="s">
        <v>89</v>
      </c>
      <c r="H24786" t="s">
        <v>93</v>
      </c>
    </row>
    <row r="24787" spans="1:8" x14ac:dyDescent="0.25">
      <c r="A24787" t="s">
        <v>649</v>
      </c>
      <c r="B24787" t="s">
        <v>16985</v>
      </c>
      <c r="C24787" t="s">
        <v>89</v>
      </c>
      <c r="D24787" t="s">
        <v>89</v>
      </c>
      <c r="E24787" t="s">
        <v>14331</v>
      </c>
      <c r="F24787" t="s">
        <v>89</v>
      </c>
      <c r="G24787" t="s">
        <v>89</v>
      </c>
      <c r="H24787" t="s">
        <v>93</v>
      </c>
    </row>
    <row r="24788" spans="1:8" x14ac:dyDescent="0.25">
      <c r="A24788" t="s">
        <v>649</v>
      </c>
      <c r="B24788" t="s">
        <v>16986</v>
      </c>
      <c r="C24788" t="s">
        <v>89</v>
      </c>
      <c r="D24788" t="s">
        <v>89</v>
      </c>
      <c r="E24788" t="s">
        <v>16987</v>
      </c>
      <c r="F24788" t="s">
        <v>89</v>
      </c>
      <c r="G24788" t="s">
        <v>89</v>
      </c>
      <c r="H24788" t="s">
        <v>93</v>
      </c>
    </row>
    <row r="24789" spans="1:8" x14ac:dyDescent="0.25">
      <c r="A24789" t="s">
        <v>649</v>
      </c>
      <c r="B24789" t="s">
        <v>16988</v>
      </c>
      <c r="C24789" t="s">
        <v>89</v>
      </c>
      <c r="D24789" t="s">
        <v>89</v>
      </c>
      <c r="E24789" t="s">
        <v>16989</v>
      </c>
      <c r="F24789" t="s">
        <v>89</v>
      </c>
      <c r="G24789" t="s">
        <v>89</v>
      </c>
      <c r="H24789" t="s">
        <v>93</v>
      </c>
    </row>
    <row r="24790" spans="1:8" x14ac:dyDescent="0.25">
      <c r="A24790" t="s">
        <v>649</v>
      </c>
      <c r="B24790" t="s">
        <v>16990</v>
      </c>
      <c r="C24790" t="s">
        <v>89</v>
      </c>
      <c r="D24790" t="s">
        <v>89</v>
      </c>
      <c r="E24790" t="s">
        <v>16987</v>
      </c>
      <c r="F24790" t="s">
        <v>89</v>
      </c>
      <c r="G24790" t="s">
        <v>89</v>
      </c>
      <c r="H24790" t="s">
        <v>93</v>
      </c>
    </row>
    <row r="24791" spans="1:8" x14ac:dyDescent="0.25">
      <c r="A24791" t="s">
        <v>649</v>
      </c>
      <c r="B24791" t="s">
        <v>16991</v>
      </c>
      <c r="C24791" t="s">
        <v>89</v>
      </c>
      <c r="D24791" t="s">
        <v>16992</v>
      </c>
      <c r="E24791" t="s">
        <v>4152</v>
      </c>
      <c r="F24791" t="s">
        <v>89</v>
      </c>
      <c r="G24791" t="s">
        <v>89</v>
      </c>
      <c r="H24791" t="s">
        <v>93</v>
      </c>
    </row>
    <row r="24792" spans="1:8" x14ac:dyDescent="0.25">
      <c r="A24792" t="s">
        <v>649</v>
      </c>
      <c r="B24792" t="s">
        <v>16993</v>
      </c>
      <c r="C24792" t="s">
        <v>89</v>
      </c>
      <c r="D24792" t="s">
        <v>89</v>
      </c>
      <c r="E24792" t="s">
        <v>16987</v>
      </c>
      <c r="F24792" t="s">
        <v>89</v>
      </c>
      <c r="G24792" t="s">
        <v>89</v>
      </c>
      <c r="H24792" t="s">
        <v>93</v>
      </c>
    </row>
    <row r="24793" spans="1:8" x14ac:dyDescent="0.25">
      <c r="A24793" t="s">
        <v>649</v>
      </c>
      <c r="B24793" t="s">
        <v>16994</v>
      </c>
      <c r="C24793" t="s">
        <v>89</v>
      </c>
      <c r="D24793" t="s">
        <v>89</v>
      </c>
      <c r="E24793" t="s">
        <v>16989</v>
      </c>
      <c r="F24793" t="s">
        <v>89</v>
      </c>
      <c r="G24793" t="s">
        <v>89</v>
      </c>
      <c r="H24793" t="s">
        <v>93</v>
      </c>
    </row>
    <row r="24794" spans="1:8" x14ac:dyDescent="0.25">
      <c r="A24794" t="s">
        <v>649</v>
      </c>
      <c r="B24794" t="s">
        <v>16995</v>
      </c>
      <c r="C24794" t="s">
        <v>89</v>
      </c>
      <c r="D24794" t="s">
        <v>89</v>
      </c>
      <c r="E24794" t="s">
        <v>16987</v>
      </c>
      <c r="F24794" t="s">
        <v>89</v>
      </c>
      <c r="G24794" t="s">
        <v>89</v>
      </c>
      <c r="H24794" t="s">
        <v>93</v>
      </c>
    </row>
    <row r="24795" spans="1:8" x14ac:dyDescent="0.25">
      <c r="A24795" t="s">
        <v>649</v>
      </c>
      <c r="B24795" t="s">
        <v>2243</v>
      </c>
      <c r="C24795" t="s">
        <v>89</v>
      </c>
      <c r="D24795" t="s">
        <v>89</v>
      </c>
      <c r="E24795" t="s">
        <v>16987</v>
      </c>
      <c r="F24795" t="s">
        <v>89</v>
      </c>
      <c r="G24795" t="s">
        <v>89</v>
      </c>
      <c r="H24795" t="s">
        <v>93</v>
      </c>
    </row>
    <row r="24796" spans="1:8" x14ac:dyDescent="0.25">
      <c r="A24796" t="s">
        <v>649</v>
      </c>
      <c r="B24796" t="s">
        <v>16996</v>
      </c>
      <c r="C24796" t="s">
        <v>89</v>
      </c>
      <c r="D24796" t="s">
        <v>89</v>
      </c>
      <c r="E24796" t="s">
        <v>16987</v>
      </c>
      <c r="F24796" t="s">
        <v>89</v>
      </c>
      <c r="G24796" t="s">
        <v>89</v>
      </c>
      <c r="H24796" t="s">
        <v>93</v>
      </c>
    </row>
    <row r="24797" spans="1:8" x14ac:dyDescent="0.25">
      <c r="A24797" t="s">
        <v>649</v>
      </c>
      <c r="B24797" t="s">
        <v>16997</v>
      </c>
      <c r="C24797" t="s">
        <v>89</v>
      </c>
      <c r="D24797" t="s">
        <v>16998</v>
      </c>
      <c r="E24797" t="s">
        <v>4294</v>
      </c>
      <c r="F24797" t="s">
        <v>89</v>
      </c>
      <c r="G24797" t="s">
        <v>89</v>
      </c>
      <c r="H24797" t="s">
        <v>93</v>
      </c>
    </row>
    <row r="24798" spans="1:8" x14ac:dyDescent="0.25">
      <c r="A24798" t="s">
        <v>649</v>
      </c>
      <c r="B24798" t="s">
        <v>16999</v>
      </c>
      <c r="C24798" t="s">
        <v>89</v>
      </c>
      <c r="D24798" t="s">
        <v>17000</v>
      </c>
      <c r="E24798" t="s">
        <v>4294</v>
      </c>
      <c r="F24798" t="s">
        <v>89</v>
      </c>
      <c r="G24798" t="s">
        <v>89</v>
      </c>
      <c r="H24798" t="s">
        <v>93</v>
      </c>
    </row>
    <row r="24799" spans="1:8" x14ac:dyDescent="0.25">
      <c r="A24799" t="s">
        <v>649</v>
      </c>
      <c r="B24799" t="s">
        <v>17001</v>
      </c>
      <c r="C24799" t="s">
        <v>89</v>
      </c>
      <c r="D24799" t="s">
        <v>17002</v>
      </c>
      <c r="E24799" t="s">
        <v>4294</v>
      </c>
      <c r="F24799" t="s">
        <v>89</v>
      </c>
      <c r="G24799" t="s">
        <v>89</v>
      </c>
      <c r="H24799" t="s">
        <v>93</v>
      </c>
    </row>
    <row r="24800" spans="1:8" x14ac:dyDescent="0.25">
      <c r="A24800" t="s">
        <v>649</v>
      </c>
      <c r="B24800" t="s">
        <v>17003</v>
      </c>
      <c r="C24800" t="s">
        <v>89</v>
      </c>
      <c r="D24800" t="s">
        <v>17004</v>
      </c>
      <c r="E24800" t="s">
        <v>4294</v>
      </c>
      <c r="F24800" t="s">
        <v>89</v>
      </c>
      <c r="G24800" t="s">
        <v>89</v>
      </c>
      <c r="H24800" t="s">
        <v>93</v>
      </c>
    </row>
    <row r="24801" spans="1:8" x14ac:dyDescent="0.25">
      <c r="A24801" t="s">
        <v>649</v>
      </c>
      <c r="B24801" t="s">
        <v>17005</v>
      </c>
      <c r="C24801" t="s">
        <v>89</v>
      </c>
      <c r="D24801" t="s">
        <v>17006</v>
      </c>
      <c r="E24801" t="s">
        <v>4294</v>
      </c>
      <c r="F24801" t="s">
        <v>89</v>
      </c>
      <c r="G24801" t="s">
        <v>89</v>
      </c>
      <c r="H24801" t="s">
        <v>93</v>
      </c>
    </row>
    <row r="24802" spans="1:8" x14ac:dyDescent="0.25">
      <c r="A24802" t="s">
        <v>649</v>
      </c>
      <c r="B24802" t="s">
        <v>17007</v>
      </c>
      <c r="C24802" t="s">
        <v>89</v>
      </c>
      <c r="D24802" t="s">
        <v>17008</v>
      </c>
      <c r="E24802" t="s">
        <v>4294</v>
      </c>
      <c r="F24802" t="s">
        <v>89</v>
      </c>
      <c r="G24802" t="s">
        <v>89</v>
      </c>
      <c r="H24802" t="s">
        <v>93</v>
      </c>
    </row>
    <row r="24803" spans="1:8" x14ac:dyDescent="0.25">
      <c r="A24803" t="s">
        <v>649</v>
      </c>
      <c r="B24803" t="s">
        <v>17009</v>
      </c>
      <c r="C24803" t="s">
        <v>89</v>
      </c>
      <c r="D24803" t="s">
        <v>17010</v>
      </c>
      <c r="E24803" t="s">
        <v>4294</v>
      </c>
      <c r="F24803" t="s">
        <v>89</v>
      </c>
      <c r="G24803" t="s">
        <v>89</v>
      </c>
      <c r="H24803" t="s">
        <v>93</v>
      </c>
    </row>
    <row r="24804" spans="1:8" x14ac:dyDescent="0.25">
      <c r="A24804" t="s">
        <v>649</v>
      </c>
      <c r="B24804" t="s">
        <v>17011</v>
      </c>
      <c r="C24804" t="s">
        <v>89</v>
      </c>
      <c r="D24804" t="s">
        <v>17012</v>
      </c>
      <c r="E24804" t="s">
        <v>4294</v>
      </c>
      <c r="F24804" t="s">
        <v>89</v>
      </c>
      <c r="G24804" t="s">
        <v>89</v>
      </c>
      <c r="H24804" t="s">
        <v>93</v>
      </c>
    </row>
    <row r="24805" spans="1:8" x14ac:dyDescent="0.25">
      <c r="A24805" t="s">
        <v>649</v>
      </c>
      <c r="B24805" t="s">
        <v>11847</v>
      </c>
      <c r="C24805" t="s">
        <v>89</v>
      </c>
      <c r="D24805" t="s">
        <v>17013</v>
      </c>
      <c r="E24805" t="s">
        <v>4294</v>
      </c>
      <c r="F24805" t="s">
        <v>89</v>
      </c>
      <c r="G24805" t="s">
        <v>89</v>
      </c>
      <c r="H24805" t="s">
        <v>93</v>
      </c>
    </row>
    <row r="24806" spans="1:8" x14ac:dyDescent="0.25">
      <c r="A24806" t="s">
        <v>649</v>
      </c>
      <c r="B24806" t="s">
        <v>17014</v>
      </c>
      <c r="C24806" t="s">
        <v>89</v>
      </c>
      <c r="D24806" t="s">
        <v>17015</v>
      </c>
      <c r="E24806" t="s">
        <v>4294</v>
      </c>
      <c r="F24806" t="s">
        <v>89</v>
      </c>
      <c r="G24806" t="s">
        <v>89</v>
      </c>
      <c r="H24806" t="s">
        <v>93</v>
      </c>
    </row>
    <row r="24807" spans="1:8" x14ac:dyDescent="0.25">
      <c r="A24807" t="s">
        <v>649</v>
      </c>
      <c r="B24807" t="s">
        <v>17016</v>
      </c>
      <c r="C24807" t="s">
        <v>89</v>
      </c>
      <c r="D24807" t="s">
        <v>17017</v>
      </c>
      <c r="E24807" t="s">
        <v>4294</v>
      </c>
      <c r="F24807" t="s">
        <v>89</v>
      </c>
      <c r="G24807" t="s">
        <v>89</v>
      </c>
      <c r="H24807" t="s">
        <v>93</v>
      </c>
    </row>
    <row r="24808" spans="1:8" x14ac:dyDescent="0.25">
      <c r="A24808" t="s">
        <v>649</v>
      </c>
      <c r="B24808" t="s">
        <v>17018</v>
      </c>
      <c r="C24808" t="s">
        <v>89</v>
      </c>
      <c r="D24808" t="s">
        <v>17019</v>
      </c>
      <c r="E24808" t="s">
        <v>4294</v>
      </c>
      <c r="F24808" t="s">
        <v>89</v>
      </c>
      <c r="G24808" t="s">
        <v>89</v>
      </c>
      <c r="H24808" t="s">
        <v>93</v>
      </c>
    </row>
    <row r="24809" spans="1:8" x14ac:dyDescent="0.25">
      <c r="A24809" t="s">
        <v>649</v>
      </c>
      <c r="B24809" t="s">
        <v>5735</v>
      </c>
      <c r="C24809" t="s">
        <v>89</v>
      </c>
      <c r="D24809" t="s">
        <v>17020</v>
      </c>
      <c r="E24809" t="s">
        <v>4294</v>
      </c>
      <c r="F24809" t="s">
        <v>89</v>
      </c>
      <c r="G24809" t="s">
        <v>89</v>
      </c>
      <c r="H24809" t="s">
        <v>93</v>
      </c>
    </row>
    <row r="24810" spans="1:8" x14ac:dyDescent="0.25">
      <c r="A24810" t="s">
        <v>649</v>
      </c>
      <c r="B24810" t="s">
        <v>17021</v>
      </c>
      <c r="C24810" t="s">
        <v>89</v>
      </c>
      <c r="D24810" t="s">
        <v>17022</v>
      </c>
      <c r="E24810" t="s">
        <v>4294</v>
      </c>
      <c r="F24810" t="s">
        <v>89</v>
      </c>
      <c r="G24810" t="s">
        <v>89</v>
      </c>
      <c r="H24810" t="s">
        <v>93</v>
      </c>
    </row>
    <row r="24811" spans="1:8" x14ac:dyDescent="0.25">
      <c r="A24811" t="s">
        <v>649</v>
      </c>
      <c r="B24811" t="s">
        <v>17023</v>
      </c>
      <c r="C24811" t="s">
        <v>89</v>
      </c>
      <c r="D24811" t="s">
        <v>17024</v>
      </c>
      <c r="E24811" t="s">
        <v>4294</v>
      </c>
      <c r="F24811" t="s">
        <v>89</v>
      </c>
      <c r="G24811" t="s">
        <v>89</v>
      </c>
      <c r="H24811" t="s">
        <v>93</v>
      </c>
    </row>
    <row r="24812" spans="1:8" x14ac:dyDescent="0.25">
      <c r="A24812" t="s">
        <v>649</v>
      </c>
      <c r="B24812" t="s">
        <v>17025</v>
      </c>
      <c r="C24812" t="s">
        <v>89</v>
      </c>
      <c r="D24812" t="s">
        <v>17026</v>
      </c>
      <c r="E24812" t="s">
        <v>4294</v>
      </c>
      <c r="F24812" t="s">
        <v>89</v>
      </c>
      <c r="G24812" t="s">
        <v>89</v>
      </c>
      <c r="H24812" t="s">
        <v>93</v>
      </c>
    </row>
    <row r="24813" spans="1:8" x14ac:dyDescent="0.25">
      <c r="A24813" t="s">
        <v>649</v>
      </c>
      <c r="B24813" t="s">
        <v>5739</v>
      </c>
      <c r="C24813" t="s">
        <v>89</v>
      </c>
      <c r="D24813" t="s">
        <v>17027</v>
      </c>
      <c r="E24813" t="s">
        <v>4294</v>
      </c>
      <c r="F24813" t="s">
        <v>89</v>
      </c>
      <c r="G24813" t="s">
        <v>89</v>
      </c>
      <c r="H24813" t="s">
        <v>93</v>
      </c>
    </row>
    <row r="24814" spans="1:8" x14ac:dyDescent="0.25">
      <c r="A24814" t="s">
        <v>649</v>
      </c>
      <c r="B24814" t="s">
        <v>17028</v>
      </c>
      <c r="C24814" t="s">
        <v>89</v>
      </c>
      <c r="D24814" t="s">
        <v>17029</v>
      </c>
      <c r="E24814" t="s">
        <v>4294</v>
      </c>
      <c r="F24814" t="s">
        <v>89</v>
      </c>
      <c r="G24814" t="s">
        <v>89</v>
      </c>
      <c r="H24814" t="s">
        <v>93</v>
      </c>
    </row>
    <row r="24815" spans="1:8" x14ac:dyDescent="0.25">
      <c r="A24815" t="s">
        <v>649</v>
      </c>
      <c r="B24815" t="s">
        <v>17030</v>
      </c>
      <c r="C24815" t="s">
        <v>89</v>
      </c>
      <c r="D24815" t="s">
        <v>17031</v>
      </c>
      <c r="E24815" t="s">
        <v>4294</v>
      </c>
      <c r="F24815" t="s">
        <v>89</v>
      </c>
      <c r="G24815" t="s">
        <v>89</v>
      </c>
      <c r="H24815" t="s">
        <v>93</v>
      </c>
    </row>
    <row r="24816" spans="1:8" x14ac:dyDescent="0.25">
      <c r="A24816" t="s">
        <v>649</v>
      </c>
      <c r="B24816" t="s">
        <v>17032</v>
      </c>
      <c r="C24816" t="s">
        <v>89</v>
      </c>
      <c r="D24816" t="s">
        <v>17033</v>
      </c>
      <c r="E24816" t="s">
        <v>12314</v>
      </c>
      <c r="F24816" t="s">
        <v>89</v>
      </c>
      <c r="G24816" t="s">
        <v>89</v>
      </c>
      <c r="H24816" t="s">
        <v>93</v>
      </c>
    </row>
    <row r="24817" spans="1:8" x14ac:dyDescent="0.25">
      <c r="A24817" t="s">
        <v>649</v>
      </c>
      <c r="B24817" t="s">
        <v>17034</v>
      </c>
      <c r="C24817" t="s">
        <v>89</v>
      </c>
      <c r="D24817" t="s">
        <v>17035</v>
      </c>
      <c r="E24817" t="s">
        <v>12314</v>
      </c>
      <c r="F24817" t="s">
        <v>89</v>
      </c>
      <c r="G24817" t="s">
        <v>89</v>
      </c>
      <c r="H24817" t="s">
        <v>93</v>
      </c>
    </row>
    <row r="24818" spans="1:8" x14ac:dyDescent="0.25">
      <c r="A24818" t="s">
        <v>649</v>
      </c>
      <c r="B24818" t="s">
        <v>3470</v>
      </c>
      <c r="C24818" t="s">
        <v>89</v>
      </c>
      <c r="D24818" t="s">
        <v>17036</v>
      </c>
      <c r="E24818" t="s">
        <v>12314</v>
      </c>
      <c r="F24818" t="s">
        <v>89</v>
      </c>
      <c r="G24818" t="s">
        <v>89</v>
      </c>
      <c r="H24818" t="s">
        <v>93</v>
      </c>
    </row>
    <row r="24819" spans="1:8" x14ac:dyDescent="0.25">
      <c r="A24819" t="s">
        <v>649</v>
      </c>
      <c r="B24819" t="s">
        <v>17037</v>
      </c>
      <c r="C24819" t="s">
        <v>89</v>
      </c>
      <c r="D24819" t="s">
        <v>89</v>
      </c>
      <c r="E24819" t="s">
        <v>17038</v>
      </c>
      <c r="F24819" t="s">
        <v>89</v>
      </c>
      <c r="G24819" t="s">
        <v>89</v>
      </c>
      <c r="H24819" t="s">
        <v>93</v>
      </c>
    </row>
    <row r="24820" spans="1:8" x14ac:dyDescent="0.25">
      <c r="A24820" t="s">
        <v>649</v>
      </c>
      <c r="B24820" t="s">
        <v>12444</v>
      </c>
      <c r="C24820" t="s">
        <v>89</v>
      </c>
      <c r="D24820" t="s">
        <v>89</v>
      </c>
      <c r="E24820" t="s">
        <v>16987</v>
      </c>
      <c r="F24820" t="s">
        <v>89</v>
      </c>
      <c r="G24820" t="s">
        <v>89</v>
      </c>
      <c r="H24820" t="s">
        <v>93</v>
      </c>
    </row>
    <row r="24821" spans="1:8" x14ac:dyDescent="0.25">
      <c r="A24821" t="s">
        <v>649</v>
      </c>
      <c r="B24821" t="s">
        <v>10544</v>
      </c>
      <c r="C24821" t="s">
        <v>89</v>
      </c>
      <c r="D24821" t="s">
        <v>89</v>
      </c>
      <c r="E24821" t="s">
        <v>14334</v>
      </c>
      <c r="F24821" t="s">
        <v>89</v>
      </c>
      <c r="G24821" t="s">
        <v>89</v>
      </c>
      <c r="H24821" t="s">
        <v>93</v>
      </c>
    </row>
    <row r="24822" spans="1:8" x14ac:dyDescent="0.25">
      <c r="A24822" t="s">
        <v>649</v>
      </c>
      <c r="B24822" t="s">
        <v>17039</v>
      </c>
      <c r="C24822" t="s">
        <v>89</v>
      </c>
      <c r="D24822" t="s">
        <v>89</v>
      </c>
      <c r="E24822" t="s">
        <v>16989</v>
      </c>
      <c r="F24822" t="s">
        <v>89</v>
      </c>
      <c r="G24822" t="s">
        <v>89</v>
      </c>
      <c r="H24822" t="s">
        <v>93</v>
      </c>
    </row>
    <row r="24823" spans="1:8" x14ac:dyDescent="0.25">
      <c r="A24823" t="s">
        <v>649</v>
      </c>
      <c r="B24823" t="s">
        <v>1122</v>
      </c>
      <c r="C24823" t="s">
        <v>89</v>
      </c>
      <c r="D24823" t="s">
        <v>89</v>
      </c>
      <c r="E24823" t="s">
        <v>14334</v>
      </c>
      <c r="F24823" t="s">
        <v>89</v>
      </c>
      <c r="G24823" t="s">
        <v>89</v>
      </c>
      <c r="H24823" t="s">
        <v>93</v>
      </c>
    </row>
    <row r="24824" spans="1:8" x14ac:dyDescent="0.25">
      <c r="A24824" t="s">
        <v>649</v>
      </c>
      <c r="B24824" t="s">
        <v>1331</v>
      </c>
      <c r="C24824" t="s">
        <v>89</v>
      </c>
      <c r="D24824" t="s">
        <v>89</v>
      </c>
      <c r="E24824" t="s">
        <v>14334</v>
      </c>
      <c r="F24824" t="s">
        <v>89</v>
      </c>
      <c r="G24824" t="s">
        <v>89</v>
      </c>
      <c r="H24824" t="s">
        <v>93</v>
      </c>
    </row>
    <row r="24825" spans="1:8" x14ac:dyDescent="0.25">
      <c r="A24825" t="s">
        <v>649</v>
      </c>
      <c r="B24825" t="s">
        <v>1332</v>
      </c>
      <c r="C24825" t="s">
        <v>89</v>
      </c>
      <c r="D24825" t="s">
        <v>89</v>
      </c>
      <c r="E24825" t="s">
        <v>14334</v>
      </c>
      <c r="F24825" t="s">
        <v>89</v>
      </c>
      <c r="G24825" t="s">
        <v>89</v>
      </c>
      <c r="H24825" t="s">
        <v>93</v>
      </c>
    </row>
    <row r="24826" spans="1:8" x14ac:dyDescent="0.25">
      <c r="A24826" t="s">
        <v>649</v>
      </c>
      <c r="B24826" t="s">
        <v>1284</v>
      </c>
      <c r="C24826" t="s">
        <v>89</v>
      </c>
      <c r="D24826" t="s">
        <v>89</v>
      </c>
      <c r="E24826" t="s">
        <v>14334</v>
      </c>
      <c r="F24826" t="s">
        <v>89</v>
      </c>
      <c r="G24826" t="s">
        <v>89</v>
      </c>
      <c r="H24826" t="s">
        <v>93</v>
      </c>
    </row>
    <row r="24827" spans="1:8" x14ac:dyDescent="0.25">
      <c r="A24827" t="s">
        <v>649</v>
      </c>
      <c r="B24827" t="s">
        <v>1124</v>
      </c>
      <c r="C24827" t="s">
        <v>89</v>
      </c>
      <c r="D24827" t="s">
        <v>89</v>
      </c>
      <c r="E24827" t="s">
        <v>14334</v>
      </c>
      <c r="F24827" t="s">
        <v>89</v>
      </c>
      <c r="G24827" t="s">
        <v>89</v>
      </c>
      <c r="H24827" t="s">
        <v>93</v>
      </c>
    </row>
    <row r="24828" spans="1:8" x14ac:dyDescent="0.25">
      <c r="A24828" t="s">
        <v>649</v>
      </c>
      <c r="B24828" t="s">
        <v>1125</v>
      </c>
      <c r="C24828" t="s">
        <v>89</v>
      </c>
      <c r="D24828" t="s">
        <v>89</v>
      </c>
      <c r="E24828" t="s">
        <v>14334</v>
      </c>
      <c r="F24828" t="s">
        <v>89</v>
      </c>
      <c r="G24828" t="s">
        <v>89</v>
      </c>
      <c r="H24828" t="s">
        <v>93</v>
      </c>
    </row>
    <row r="24829" spans="1:8" x14ac:dyDescent="0.25">
      <c r="A24829" t="s">
        <v>649</v>
      </c>
      <c r="B24829" t="s">
        <v>1126</v>
      </c>
      <c r="C24829" t="s">
        <v>89</v>
      </c>
      <c r="D24829" t="s">
        <v>89</v>
      </c>
      <c r="E24829" t="s">
        <v>14334</v>
      </c>
      <c r="F24829" t="s">
        <v>89</v>
      </c>
      <c r="G24829" t="s">
        <v>89</v>
      </c>
      <c r="H24829" t="s">
        <v>93</v>
      </c>
    </row>
    <row r="24830" spans="1:8" x14ac:dyDescent="0.25">
      <c r="A24830" t="s">
        <v>649</v>
      </c>
      <c r="B24830" t="s">
        <v>1127</v>
      </c>
      <c r="C24830" t="s">
        <v>89</v>
      </c>
      <c r="D24830" t="s">
        <v>89</v>
      </c>
      <c r="E24830" t="s">
        <v>14334</v>
      </c>
      <c r="F24830" t="s">
        <v>89</v>
      </c>
      <c r="G24830" t="s">
        <v>89</v>
      </c>
      <c r="H24830" t="s">
        <v>93</v>
      </c>
    </row>
    <row r="24831" spans="1:8" x14ac:dyDescent="0.25">
      <c r="A24831" t="s">
        <v>649</v>
      </c>
      <c r="B24831" t="s">
        <v>1512</v>
      </c>
      <c r="C24831" t="s">
        <v>89</v>
      </c>
      <c r="D24831" t="s">
        <v>89</v>
      </c>
      <c r="E24831" t="s">
        <v>17040</v>
      </c>
      <c r="F24831" t="s">
        <v>89</v>
      </c>
      <c r="G24831" t="s">
        <v>89</v>
      </c>
      <c r="H24831" t="s">
        <v>93</v>
      </c>
    </row>
    <row r="24832" spans="1:8" x14ac:dyDescent="0.25">
      <c r="A24832" t="s">
        <v>649</v>
      </c>
      <c r="B24832" t="s">
        <v>13571</v>
      </c>
      <c r="C24832" t="s">
        <v>89</v>
      </c>
      <c r="D24832" t="s">
        <v>89</v>
      </c>
      <c r="E24832" t="s">
        <v>14339</v>
      </c>
      <c r="F24832" t="s">
        <v>89</v>
      </c>
      <c r="G24832" t="s">
        <v>89</v>
      </c>
      <c r="H24832" t="s">
        <v>93</v>
      </c>
    </row>
    <row r="24833" spans="1:8" x14ac:dyDescent="0.25">
      <c r="A24833" t="s">
        <v>649</v>
      </c>
      <c r="B24833" t="s">
        <v>8113</v>
      </c>
      <c r="C24833" t="s">
        <v>89</v>
      </c>
      <c r="D24833" t="s">
        <v>89</v>
      </c>
      <c r="E24833" t="s">
        <v>14339</v>
      </c>
      <c r="F24833" t="s">
        <v>89</v>
      </c>
      <c r="G24833" t="s">
        <v>89</v>
      </c>
      <c r="H24833" t="s">
        <v>93</v>
      </c>
    </row>
    <row r="24834" spans="1:8" x14ac:dyDescent="0.25">
      <c r="A24834" t="s">
        <v>649</v>
      </c>
      <c r="B24834" t="s">
        <v>17041</v>
      </c>
      <c r="C24834" t="s">
        <v>89</v>
      </c>
      <c r="D24834" t="s">
        <v>89</v>
      </c>
      <c r="E24834" t="s">
        <v>12953</v>
      </c>
      <c r="F24834" t="s">
        <v>89</v>
      </c>
      <c r="G24834" t="s">
        <v>89</v>
      </c>
      <c r="H24834" t="s">
        <v>93</v>
      </c>
    </row>
    <row r="24835" spans="1:8" x14ac:dyDescent="0.25">
      <c r="A24835" t="s">
        <v>649</v>
      </c>
      <c r="B24835" t="s">
        <v>1130</v>
      </c>
      <c r="C24835" t="s">
        <v>89</v>
      </c>
      <c r="D24835" t="s">
        <v>89</v>
      </c>
      <c r="E24835" t="s">
        <v>17042</v>
      </c>
      <c r="F24835" t="s">
        <v>89</v>
      </c>
      <c r="G24835" t="s">
        <v>89</v>
      </c>
      <c r="H24835" t="s">
        <v>93</v>
      </c>
    </row>
    <row r="24836" spans="1:8" x14ac:dyDescent="0.25">
      <c r="A24836" t="s">
        <v>649</v>
      </c>
      <c r="B24836" t="s">
        <v>1132</v>
      </c>
      <c r="C24836" t="s">
        <v>89</v>
      </c>
      <c r="D24836" t="s">
        <v>89</v>
      </c>
      <c r="E24836" t="s">
        <v>17043</v>
      </c>
      <c r="F24836" t="s">
        <v>89</v>
      </c>
      <c r="G24836" t="s">
        <v>89</v>
      </c>
      <c r="H24836" t="s">
        <v>93</v>
      </c>
    </row>
    <row r="24837" spans="1:8" x14ac:dyDescent="0.25">
      <c r="A24837" t="s">
        <v>649</v>
      </c>
      <c r="B24837" t="s">
        <v>1268</v>
      </c>
      <c r="C24837" t="s">
        <v>89</v>
      </c>
      <c r="D24837" t="s">
        <v>89</v>
      </c>
      <c r="E24837" t="s">
        <v>16989</v>
      </c>
      <c r="F24837" t="s">
        <v>89</v>
      </c>
      <c r="G24837" t="s">
        <v>89</v>
      </c>
      <c r="H24837" t="s">
        <v>93</v>
      </c>
    </row>
    <row r="24838" spans="1:8" x14ac:dyDescent="0.25">
      <c r="A24838" t="s">
        <v>649</v>
      </c>
      <c r="B24838" t="s">
        <v>1337</v>
      </c>
      <c r="C24838" t="s">
        <v>89</v>
      </c>
      <c r="D24838" t="s">
        <v>89</v>
      </c>
      <c r="E24838" t="s">
        <v>16989</v>
      </c>
      <c r="F24838" t="s">
        <v>89</v>
      </c>
      <c r="G24838" t="s">
        <v>89</v>
      </c>
      <c r="H24838" t="s">
        <v>93</v>
      </c>
    </row>
    <row r="24839" spans="1:8" x14ac:dyDescent="0.25">
      <c r="A24839" t="s">
        <v>649</v>
      </c>
      <c r="B24839" t="s">
        <v>3068</v>
      </c>
      <c r="C24839" t="s">
        <v>89</v>
      </c>
      <c r="D24839" t="s">
        <v>89</v>
      </c>
      <c r="E24839" t="s">
        <v>16989</v>
      </c>
      <c r="F24839" t="s">
        <v>89</v>
      </c>
      <c r="G24839" t="s">
        <v>89</v>
      </c>
      <c r="H24839" t="s">
        <v>93</v>
      </c>
    </row>
    <row r="24840" spans="1:8" x14ac:dyDescent="0.25">
      <c r="A24840" t="s">
        <v>649</v>
      </c>
      <c r="B24840" t="s">
        <v>1269</v>
      </c>
      <c r="C24840" t="s">
        <v>89</v>
      </c>
      <c r="D24840" t="s">
        <v>89</v>
      </c>
      <c r="E24840" t="s">
        <v>16989</v>
      </c>
      <c r="F24840" t="s">
        <v>89</v>
      </c>
      <c r="G24840" t="s">
        <v>89</v>
      </c>
      <c r="H24840" t="s">
        <v>93</v>
      </c>
    </row>
    <row r="24841" spans="1:8" x14ac:dyDescent="0.25">
      <c r="A24841" t="s">
        <v>649</v>
      </c>
      <c r="B24841" t="s">
        <v>1270</v>
      </c>
      <c r="C24841" t="s">
        <v>89</v>
      </c>
      <c r="D24841" t="s">
        <v>89</v>
      </c>
      <c r="E24841" t="s">
        <v>16989</v>
      </c>
      <c r="F24841" t="s">
        <v>89</v>
      </c>
      <c r="G24841" t="s">
        <v>89</v>
      </c>
      <c r="H24841" t="s">
        <v>93</v>
      </c>
    </row>
    <row r="24842" spans="1:8" x14ac:dyDescent="0.25">
      <c r="A24842" t="s">
        <v>649</v>
      </c>
      <c r="B24842" t="s">
        <v>1138</v>
      </c>
      <c r="C24842" t="s">
        <v>89</v>
      </c>
      <c r="D24842" t="s">
        <v>89</v>
      </c>
      <c r="E24842" t="s">
        <v>1139</v>
      </c>
      <c r="F24842" t="s">
        <v>89</v>
      </c>
      <c r="G24842" t="s">
        <v>89</v>
      </c>
      <c r="H24842" t="s">
        <v>93</v>
      </c>
    </row>
    <row r="24843" spans="1:8" x14ac:dyDescent="0.25">
      <c r="A24843" t="s">
        <v>651</v>
      </c>
      <c r="B24843" t="s">
        <v>16969</v>
      </c>
      <c r="C24843" t="s">
        <v>89</v>
      </c>
      <c r="D24843" t="s">
        <v>16970</v>
      </c>
      <c r="E24843" t="s">
        <v>16971</v>
      </c>
      <c r="F24843" t="s">
        <v>89</v>
      </c>
      <c r="G24843" t="s">
        <v>89</v>
      </c>
      <c r="H24843" t="s">
        <v>93</v>
      </c>
    </row>
    <row r="24844" spans="1:8" x14ac:dyDescent="0.25">
      <c r="A24844" t="s">
        <v>651</v>
      </c>
      <c r="B24844" t="s">
        <v>16972</v>
      </c>
      <c r="C24844" t="s">
        <v>89</v>
      </c>
      <c r="D24844" t="s">
        <v>16973</v>
      </c>
      <c r="E24844" t="s">
        <v>16974</v>
      </c>
      <c r="F24844" t="s">
        <v>89</v>
      </c>
      <c r="G24844" t="s">
        <v>89</v>
      </c>
      <c r="H24844" t="s">
        <v>93</v>
      </c>
    </row>
    <row r="24845" spans="1:8" x14ac:dyDescent="0.25">
      <c r="A24845" t="s">
        <v>651</v>
      </c>
      <c r="B24845" t="s">
        <v>16975</v>
      </c>
      <c r="C24845" t="s">
        <v>89</v>
      </c>
      <c r="D24845" t="s">
        <v>16976</v>
      </c>
      <c r="E24845" t="s">
        <v>16977</v>
      </c>
      <c r="F24845" t="s">
        <v>89</v>
      </c>
      <c r="G24845" t="s">
        <v>89</v>
      </c>
      <c r="H24845" t="s">
        <v>93</v>
      </c>
    </row>
    <row r="24846" spans="1:8" x14ac:dyDescent="0.25">
      <c r="A24846" t="s">
        <v>651</v>
      </c>
      <c r="B24846" t="s">
        <v>4429</v>
      </c>
      <c r="C24846" t="s">
        <v>89</v>
      </c>
      <c r="D24846" t="s">
        <v>16978</v>
      </c>
      <c r="E24846" t="s">
        <v>16979</v>
      </c>
      <c r="F24846" t="s">
        <v>89</v>
      </c>
      <c r="G24846" t="s">
        <v>89</v>
      </c>
      <c r="H24846" t="s">
        <v>93</v>
      </c>
    </row>
    <row r="24847" spans="1:8" x14ac:dyDescent="0.25">
      <c r="A24847" t="s">
        <v>651</v>
      </c>
      <c r="B24847" t="s">
        <v>16980</v>
      </c>
      <c r="C24847" t="s">
        <v>89</v>
      </c>
      <c r="D24847" t="s">
        <v>16981</v>
      </c>
      <c r="E24847" t="s">
        <v>16982</v>
      </c>
      <c r="F24847" t="s">
        <v>89</v>
      </c>
      <c r="G24847" t="s">
        <v>89</v>
      </c>
      <c r="H24847" t="s">
        <v>93</v>
      </c>
    </row>
    <row r="24848" spans="1:8" x14ac:dyDescent="0.25">
      <c r="A24848" t="s">
        <v>651</v>
      </c>
      <c r="B24848" t="s">
        <v>16983</v>
      </c>
      <c r="C24848" t="s">
        <v>89</v>
      </c>
      <c r="D24848" t="s">
        <v>89</v>
      </c>
      <c r="E24848" t="s">
        <v>14338</v>
      </c>
      <c r="F24848" t="s">
        <v>89</v>
      </c>
      <c r="G24848" t="s">
        <v>89</v>
      </c>
      <c r="H24848" t="s">
        <v>93</v>
      </c>
    </row>
    <row r="24849" spans="1:8" x14ac:dyDescent="0.25">
      <c r="A24849" t="s">
        <v>651</v>
      </c>
      <c r="B24849" t="s">
        <v>16984</v>
      </c>
      <c r="C24849" t="s">
        <v>89</v>
      </c>
      <c r="D24849" t="s">
        <v>89</v>
      </c>
      <c r="E24849" t="s">
        <v>14338</v>
      </c>
      <c r="F24849" t="s">
        <v>89</v>
      </c>
      <c r="G24849" t="s">
        <v>89</v>
      </c>
      <c r="H24849" t="s">
        <v>93</v>
      </c>
    </row>
    <row r="24850" spans="1:8" x14ac:dyDescent="0.25">
      <c r="A24850" t="s">
        <v>651</v>
      </c>
      <c r="B24850" t="s">
        <v>16986</v>
      </c>
      <c r="C24850" t="s">
        <v>89</v>
      </c>
      <c r="D24850" t="s">
        <v>89</v>
      </c>
      <c r="E24850" t="s">
        <v>16987</v>
      </c>
      <c r="F24850" t="s">
        <v>89</v>
      </c>
      <c r="G24850" t="s">
        <v>89</v>
      </c>
      <c r="H24850" t="s">
        <v>93</v>
      </c>
    </row>
    <row r="24851" spans="1:8" x14ac:dyDescent="0.25">
      <c r="A24851" t="s">
        <v>651</v>
      </c>
      <c r="B24851" t="s">
        <v>16988</v>
      </c>
      <c r="C24851" t="s">
        <v>89</v>
      </c>
      <c r="D24851" t="s">
        <v>89</v>
      </c>
      <c r="E24851" t="s">
        <v>16989</v>
      </c>
      <c r="F24851" t="s">
        <v>89</v>
      </c>
      <c r="G24851" t="s">
        <v>89</v>
      </c>
      <c r="H24851" t="s">
        <v>93</v>
      </c>
    </row>
    <row r="24852" spans="1:8" x14ac:dyDescent="0.25">
      <c r="A24852" t="s">
        <v>651</v>
      </c>
      <c r="B24852" t="s">
        <v>16990</v>
      </c>
      <c r="C24852" t="s">
        <v>89</v>
      </c>
      <c r="D24852" t="s">
        <v>89</v>
      </c>
      <c r="E24852" t="s">
        <v>16987</v>
      </c>
      <c r="F24852" t="s">
        <v>89</v>
      </c>
      <c r="G24852" t="s">
        <v>89</v>
      </c>
      <c r="H24852" t="s">
        <v>93</v>
      </c>
    </row>
    <row r="24853" spans="1:8" x14ac:dyDescent="0.25">
      <c r="A24853" t="s">
        <v>651</v>
      </c>
      <c r="B24853" t="s">
        <v>16991</v>
      </c>
      <c r="C24853" t="s">
        <v>89</v>
      </c>
      <c r="D24853" t="s">
        <v>16992</v>
      </c>
      <c r="E24853" t="s">
        <v>4152</v>
      </c>
      <c r="F24853" t="s">
        <v>89</v>
      </c>
      <c r="G24853" t="s">
        <v>89</v>
      </c>
      <c r="H24853" t="s">
        <v>93</v>
      </c>
    </row>
    <row r="24854" spans="1:8" x14ac:dyDescent="0.25">
      <c r="A24854" t="s">
        <v>651</v>
      </c>
      <c r="B24854" t="s">
        <v>16993</v>
      </c>
      <c r="C24854" t="s">
        <v>89</v>
      </c>
      <c r="D24854" t="s">
        <v>89</v>
      </c>
      <c r="E24854" t="s">
        <v>16987</v>
      </c>
      <c r="F24854" t="s">
        <v>89</v>
      </c>
      <c r="G24854" t="s">
        <v>89</v>
      </c>
      <c r="H24854" t="s">
        <v>93</v>
      </c>
    </row>
    <row r="24855" spans="1:8" x14ac:dyDescent="0.25">
      <c r="A24855" t="s">
        <v>651</v>
      </c>
      <c r="B24855" t="s">
        <v>16994</v>
      </c>
      <c r="C24855" t="s">
        <v>89</v>
      </c>
      <c r="D24855" t="s">
        <v>89</v>
      </c>
      <c r="E24855" t="s">
        <v>16989</v>
      </c>
      <c r="F24855" t="s">
        <v>89</v>
      </c>
      <c r="G24855" t="s">
        <v>89</v>
      </c>
      <c r="H24855" t="s">
        <v>93</v>
      </c>
    </row>
    <row r="24856" spans="1:8" x14ac:dyDescent="0.25">
      <c r="A24856" t="s">
        <v>651</v>
      </c>
      <c r="B24856" t="s">
        <v>16995</v>
      </c>
      <c r="C24856" t="s">
        <v>89</v>
      </c>
      <c r="D24856" t="s">
        <v>89</v>
      </c>
      <c r="E24856" t="s">
        <v>16987</v>
      </c>
      <c r="F24856" t="s">
        <v>89</v>
      </c>
      <c r="G24856" t="s">
        <v>89</v>
      </c>
      <c r="H24856" t="s">
        <v>93</v>
      </c>
    </row>
    <row r="24857" spans="1:8" x14ac:dyDescent="0.25">
      <c r="A24857" t="s">
        <v>651</v>
      </c>
      <c r="B24857" t="s">
        <v>16997</v>
      </c>
      <c r="C24857" t="s">
        <v>89</v>
      </c>
      <c r="D24857" t="s">
        <v>16998</v>
      </c>
      <c r="E24857" t="s">
        <v>4294</v>
      </c>
      <c r="F24857" t="s">
        <v>89</v>
      </c>
      <c r="G24857" t="s">
        <v>89</v>
      </c>
      <c r="H24857" t="s">
        <v>93</v>
      </c>
    </row>
    <row r="24858" spans="1:8" x14ac:dyDescent="0.25">
      <c r="A24858" t="s">
        <v>651</v>
      </c>
      <c r="B24858" t="s">
        <v>16999</v>
      </c>
      <c r="C24858" t="s">
        <v>89</v>
      </c>
      <c r="D24858" t="s">
        <v>17000</v>
      </c>
      <c r="E24858" t="s">
        <v>4294</v>
      </c>
      <c r="F24858" t="s">
        <v>89</v>
      </c>
      <c r="G24858" t="s">
        <v>89</v>
      </c>
      <c r="H24858" t="s">
        <v>93</v>
      </c>
    </row>
    <row r="24859" spans="1:8" x14ac:dyDescent="0.25">
      <c r="A24859" t="s">
        <v>651</v>
      </c>
      <c r="B24859" t="s">
        <v>17001</v>
      </c>
      <c r="C24859" t="s">
        <v>89</v>
      </c>
      <c r="D24859" t="s">
        <v>17002</v>
      </c>
      <c r="E24859" t="s">
        <v>4294</v>
      </c>
      <c r="F24859" t="s">
        <v>89</v>
      </c>
      <c r="G24859" t="s">
        <v>89</v>
      </c>
      <c r="H24859" t="s">
        <v>93</v>
      </c>
    </row>
    <row r="24860" spans="1:8" x14ac:dyDescent="0.25">
      <c r="A24860" t="s">
        <v>651</v>
      </c>
      <c r="B24860" t="s">
        <v>17003</v>
      </c>
      <c r="C24860" t="s">
        <v>89</v>
      </c>
      <c r="D24860" t="s">
        <v>17004</v>
      </c>
      <c r="E24860" t="s">
        <v>4294</v>
      </c>
      <c r="F24860" t="s">
        <v>89</v>
      </c>
      <c r="G24860" t="s">
        <v>89</v>
      </c>
      <c r="H24860" t="s">
        <v>93</v>
      </c>
    </row>
    <row r="24861" spans="1:8" x14ac:dyDescent="0.25">
      <c r="A24861" t="s">
        <v>651</v>
      </c>
      <c r="B24861" t="s">
        <v>17005</v>
      </c>
      <c r="C24861" t="s">
        <v>89</v>
      </c>
      <c r="D24861" t="s">
        <v>17006</v>
      </c>
      <c r="E24861" t="s">
        <v>4294</v>
      </c>
      <c r="F24861" t="s">
        <v>89</v>
      </c>
      <c r="G24861" t="s">
        <v>89</v>
      </c>
      <c r="H24861" t="s">
        <v>93</v>
      </c>
    </row>
    <row r="24862" spans="1:8" x14ac:dyDescent="0.25">
      <c r="A24862" t="s">
        <v>651</v>
      </c>
      <c r="B24862" t="s">
        <v>17009</v>
      </c>
      <c r="C24862" t="s">
        <v>89</v>
      </c>
      <c r="D24862" t="s">
        <v>17010</v>
      </c>
      <c r="E24862" t="s">
        <v>4294</v>
      </c>
      <c r="F24862" t="s">
        <v>89</v>
      </c>
      <c r="G24862" t="s">
        <v>89</v>
      </c>
      <c r="H24862" t="s">
        <v>93</v>
      </c>
    </row>
    <row r="24863" spans="1:8" x14ac:dyDescent="0.25">
      <c r="A24863" t="s">
        <v>651</v>
      </c>
      <c r="B24863" t="s">
        <v>17011</v>
      </c>
      <c r="C24863" t="s">
        <v>89</v>
      </c>
      <c r="D24863" t="s">
        <v>17012</v>
      </c>
      <c r="E24863" t="s">
        <v>4294</v>
      </c>
      <c r="F24863" t="s">
        <v>89</v>
      </c>
      <c r="G24863" t="s">
        <v>89</v>
      </c>
      <c r="H24863" t="s">
        <v>93</v>
      </c>
    </row>
    <row r="24864" spans="1:8" x14ac:dyDescent="0.25">
      <c r="A24864" t="s">
        <v>651</v>
      </c>
      <c r="B24864" t="s">
        <v>11847</v>
      </c>
      <c r="C24864" t="s">
        <v>89</v>
      </c>
      <c r="D24864" t="s">
        <v>17013</v>
      </c>
      <c r="E24864" t="s">
        <v>4294</v>
      </c>
      <c r="F24864" t="s">
        <v>89</v>
      </c>
      <c r="G24864" t="s">
        <v>89</v>
      </c>
      <c r="H24864" t="s">
        <v>93</v>
      </c>
    </row>
    <row r="24865" spans="1:8" x14ac:dyDescent="0.25">
      <c r="A24865" t="s">
        <v>651</v>
      </c>
      <c r="B24865" t="s">
        <v>17014</v>
      </c>
      <c r="C24865" t="s">
        <v>89</v>
      </c>
      <c r="D24865" t="s">
        <v>17015</v>
      </c>
      <c r="E24865" t="s">
        <v>4294</v>
      </c>
      <c r="F24865" t="s">
        <v>89</v>
      </c>
      <c r="G24865" t="s">
        <v>89</v>
      </c>
      <c r="H24865" t="s">
        <v>93</v>
      </c>
    </row>
    <row r="24866" spans="1:8" x14ac:dyDescent="0.25">
      <c r="A24866" t="s">
        <v>651</v>
      </c>
      <c r="B24866" t="s">
        <v>17016</v>
      </c>
      <c r="C24866" t="s">
        <v>89</v>
      </c>
      <c r="D24866" t="s">
        <v>17017</v>
      </c>
      <c r="E24866" t="s">
        <v>4294</v>
      </c>
      <c r="F24866" t="s">
        <v>89</v>
      </c>
      <c r="G24866" t="s">
        <v>89</v>
      </c>
      <c r="H24866" t="s">
        <v>93</v>
      </c>
    </row>
    <row r="24867" spans="1:8" x14ac:dyDescent="0.25">
      <c r="A24867" t="s">
        <v>651</v>
      </c>
      <c r="B24867" t="s">
        <v>17018</v>
      </c>
      <c r="C24867" t="s">
        <v>89</v>
      </c>
      <c r="D24867" t="s">
        <v>17019</v>
      </c>
      <c r="E24867" t="s">
        <v>4294</v>
      </c>
      <c r="F24867" t="s">
        <v>89</v>
      </c>
      <c r="G24867" t="s">
        <v>89</v>
      </c>
      <c r="H24867" t="s">
        <v>93</v>
      </c>
    </row>
    <row r="24868" spans="1:8" x14ac:dyDescent="0.25">
      <c r="A24868" t="s">
        <v>651</v>
      </c>
      <c r="B24868" t="s">
        <v>5735</v>
      </c>
      <c r="C24868" t="s">
        <v>89</v>
      </c>
      <c r="D24868" t="s">
        <v>17020</v>
      </c>
      <c r="E24868" t="s">
        <v>4294</v>
      </c>
      <c r="F24868" t="s">
        <v>89</v>
      </c>
      <c r="G24868" t="s">
        <v>89</v>
      </c>
      <c r="H24868" t="s">
        <v>93</v>
      </c>
    </row>
    <row r="24869" spans="1:8" x14ac:dyDescent="0.25">
      <c r="A24869" t="s">
        <v>651</v>
      </c>
      <c r="B24869" t="s">
        <v>17021</v>
      </c>
      <c r="C24869" t="s">
        <v>89</v>
      </c>
      <c r="D24869" t="s">
        <v>17022</v>
      </c>
      <c r="E24869" t="s">
        <v>4294</v>
      </c>
      <c r="F24869" t="s">
        <v>89</v>
      </c>
      <c r="G24869" t="s">
        <v>89</v>
      </c>
      <c r="H24869" t="s">
        <v>93</v>
      </c>
    </row>
    <row r="24870" spans="1:8" x14ac:dyDescent="0.25">
      <c r="A24870" t="s">
        <v>651</v>
      </c>
      <c r="B24870" t="s">
        <v>17023</v>
      </c>
      <c r="C24870" t="s">
        <v>89</v>
      </c>
      <c r="D24870" t="s">
        <v>17024</v>
      </c>
      <c r="E24870" t="s">
        <v>4294</v>
      </c>
      <c r="F24870" t="s">
        <v>89</v>
      </c>
      <c r="G24870" t="s">
        <v>89</v>
      </c>
      <c r="H24870" t="s">
        <v>93</v>
      </c>
    </row>
    <row r="24871" spans="1:8" x14ac:dyDescent="0.25">
      <c r="A24871" t="s">
        <v>651</v>
      </c>
      <c r="B24871" t="s">
        <v>17025</v>
      </c>
      <c r="C24871" t="s">
        <v>89</v>
      </c>
      <c r="D24871" t="s">
        <v>17026</v>
      </c>
      <c r="E24871" t="s">
        <v>4294</v>
      </c>
      <c r="F24871" t="s">
        <v>89</v>
      </c>
      <c r="G24871" t="s">
        <v>89</v>
      </c>
      <c r="H24871" t="s">
        <v>93</v>
      </c>
    </row>
    <row r="24872" spans="1:8" x14ac:dyDescent="0.25">
      <c r="A24872" t="s">
        <v>651</v>
      </c>
      <c r="B24872" t="s">
        <v>5739</v>
      </c>
      <c r="C24872" t="s">
        <v>89</v>
      </c>
      <c r="D24872" t="s">
        <v>17027</v>
      </c>
      <c r="E24872" t="s">
        <v>4294</v>
      </c>
      <c r="F24872" t="s">
        <v>89</v>
      </c>
      <c r="G24872" t="s">
        <v>89</v>
      </c>
      <c r="H24872" t="s">
        <v>93</v>
      </c>
    </row>
    <row r="24873" spans="1:8" x14ac:dyDescent="0.25">
      <c r="A24873" t="s">
        <v>651</v>
      </c>
      <c r="B24873" t="s">
        <v>17028</v>
      </c>
      <c r="C24873" t="s">
        <v>89</v>
      </c>
      <c r="D24873" t="s">
        <v>17029</v>
      </c>
      <c r="E24873" t="s">
        <v>4294</v>
      </c>
      <c r="F24873" t="s">
        <v>89</v>
      </c>
      <c r="G24873" t="s">
        <v>89</v>
      </c>
      <c r="H24873" t="s">
        <v>93</v>
      </c>
    </row>
    <row r="24874" spans="1:8" x14ac:dyDescent="0.25">
      <c r="A24874" t="s">
        <v>651</v>
      </c>
      <c r="B24874" t="s">
        <v>17030</v>
      </c>
      <c r="C24874" t="s">
        <v>89</v>
      </c>
      <c r="D24874" t="s">
        <v>17031</v>
      </c>
      <c r="E24874" t="s">
        <v>4294</v>
      </c>
      <c r="F24874" t="s">
        <v>89</v>
      </c>
      <c r="G24874" t="s">
        <v>89</v>
      </c>
      <c r="H24874" t="s">
        <v>93</v>
      </c>
    </row>
    <row r="24875" spans="1:8" x14ac:dyDescent="0.25">
      <c r="A24875" t="s">
        <v>651</v>
      </c>
      <c r="B24875" t="s">
        <v>17034</v>
      </c>
      <c r="C24875" t="s">
        <v>89</v>
      </c>
      <c r="D24875" t="s">
        <v>17035</v>
      </c>
      <c r="E24875" t="s">
        <v>12314</v>
      </c>
      <c r="F24875" t="s">
        <v>89</v>
      </c>
      <c r="G24875" t="s">
        <v>89</v>
      </c>
      <c r="H24875" t="s">
        <v>93</v>
      </c>
    </row>
    <row r="24876" spans="1:8" x14ac:dyDescent="0.25">
      <c r="A24876" t="s">
        <v>651</v>
      </c>
      <c r="B24876" t="s">
        <v>17044</v>
      </c>
      <c r="C24876" t="s">
        <v>89</v>
      </c>
      <c r="D24876" t="s">
        <v>17045</v>
      </c>
      <c r="E24876" t="s">
        <v>17046</v>
      </c>
      <c r="F24876" t="s">
        <v>89</v>
      </c>
      <c r="G24876" t="s">
        <v>89</v>
      </c>
      <c r="H24876" t="s">
        <v>93</v>
      </c>
    </row>
    <row r="24877" spans="1:8" x14ac:dyDescent="0.25">
      <c r="A24877" t="s">
        <v>651</v>
      </c>
      <c r="B24877" t="s">
        <v>3470</v>
      </c>
      <c r="C24877" t="s">
        <v>89</v>
      </c>
      <c r="D24877" t="s">
        <v>17036</v>
      </c>
      <c r="E24877" t="s">
        <v>12314</v>
      </c>
      <c r="F24877" t="s">
        <v>89</v>
      </c>
      <c r="G24877" t="s">
        <v>89</v>
      </c>
      <c r="H24877" t="s">
        <v>93</v>
      </c>
    </row>
    <row r="24878" spans="1:8" x14ac:dyDescent="0.25">
      <c r="A24878" t="s">
        <v>651</v>
      </c>
      <c r="B24878" t="s">
        <v>17032</v>
      </c>
      <c r="C24878" t="s">
        <v>89</v>
      </c>
      <c r="D24878" t="s">
        <v>17033</v>
      </c>
      <c r="E24878" t="s">
        <v>12314</v>
      </c>
      <c r="F24878" t="s">
        <v>89</v>
      </c>
      <c r="G24878" t="s">
        <v>89</v>
      </c>
      <c r="H24878" t="s">
        <v>93</v>
      </c>
    </row>
    <row r="24879" spans="1:8" x14ac:dyDescent="0.25">
      <c r="A24879" t="s">
        <v>651</v>
      </c>
      <c r="B24879" t="s">
        <v>17037</v>
      </c>
      <c r="C24879" t="s">
        <v>89</v>
      </c>
      <c r="D24879" t="s">
        <v>89</v>
      </c>
      <c r="E24879" t="s">
        <v>17038</v>
      </c>
      <c r="F24879" t="s">
        <v>89</v>
      </c>
      <c r="G24879" t="s">
        <v>89</v>
      </c>
      <c r="H24879" t="s">
        <v>93</v>
      </c>
    </row>
    <row r="24880" spans="1:8" x14ac:dyDescent="0.25">
      <c r="A24880" t="s">
        <v>651</v>
      </c>
      <c r="B24880" t="s">
        <v>12444</v>
      </c>
      <c r="C24880" t="s">
        <v>89</v>
      </c>
      <c r="D24880" t="s">
        <v>89</v>
      </c>
      <c r="E24880" t="s">
        <v>16987</v>
      </c>
      <c r="F24880" t="s">
        <v>89</v>
      </c>
      <c r="G24880" t="s">
        <v>89</v>
      </c>
      <c r="H24880" t="s">
        <v>93</v>
      </c>
    </row>
    <row r="24881" spans="1:8" x14ac:dyDescent="0.25">
      <c r="A24881" t="s">
        <v>651</v>
      </c>
      <c r="B24881" t="s">
        <v>10544</v>
      </c>
      <c r="C24881" t="s">
        <v>89</v>
      </c>
      <c r="D24881" t="s">
        <v>89</v>
      </c>
      <c r="E24881" t="s">
        <v>14334</v>
      </c>
      <c r="F24881" t="s">
        <v>89</v>
      </c>
      <c r="G24881" t="s">
        <v>89</v>
      </c>
      <c r="H24881" t="s">
        <v>93</v>
      </c>
    </row>
    <row r="24882" spans="1:8" x14ac:dyDescent="0.25">
      <c r="A24882" t="s">
        <v>651</v>
      </c>
      <c r="B24882" t="s">
        <v>1122</v>
      </c>
      <c r="C24882" t="s">
        <v>89</v>
      </c>
      <c r="D24882" t="s">
        <v>89</v>
      </c>
      <c r="E24882" t="s">
        <v>14334</v>
      </c>
      <c r="F24882" t="s">
        <v>89</v>
      </c>
      <c r="G24882" t="s">
        <v>89</v>
      </c>
      <c r="H24882" t="s">
        <v>93</v>
      </c>
    </row>
    <row r="24883" spans="1:8" x14ac:dyDescent="0.25">
      <c r="A24883" t="s">
        <v>651</v>
      </c>
      <c r="B24883" t="s">
        <v>1331</v>
      </c>
      <c r="C24883" t="s">
        <v>89</v>
      </c>
      <c r="D24883" t="s">
        <v>89</v>
      </c>
      <c r="E24883" t="s">
        <v>14334</v>
      </c>
      <c r="F24883" t="s">
        <v>89</v>
      </c>
      <c r="G24883" t="s">
        <v>89</v>
      </c>
      <c r="H24883" t="s">
        <v>93</v>
      </c>
    </row>
    <row r="24884" spans="1:8" x14ac:dyDescent="0.25">
      <c r="A24884" t="s">
        <v>651</v>
      </c>
      <c r="B24884" t="s">
        <v>1332</v>
      </c>
      <c r="C24884" t="s">
        <v>89</v>
      </c>
      <c r="D24884" t="s">
        <v>89</v>
      </c>
      <c r="E24884" t="s">
        <v>14334</v>
      </c>
      <c r="F24884" t="s">
        <v>89</v>
      </c>
      <c r="G24884" t="s">
        <v>89</v>
      </c>
      <c r="H24884" t="s">
        <v>93</v>
      </c>
    </row>
    <row r="24885" spans="1:8" x14ac:dyDescent="0.25">
      <c r="A24885" t="s">
        <v>651</v>
      </c>
      <c r="B24885" t="s">
        <v>1284</v>
      </c>
      <c r="C24885" t="s">
        <v>89</v>
      </c>
      <c r="D24885" t="s">
        <v>89</v>
      </c>
      <c r="E24885" t="s">
        <v>14334</v>
      </c>
      <c r="F24885" t="s">
        <v>89</v>
      </c>
      <c r="G24885" t="s">
        <v>89</v>
      </c>
      <c r="H24885" t="s">
        <v>93</v>
      </c>
    </row>
    <row r="24886" spans="1:8" x14ac:dyDescent="0.25">
      <c r="A24886" t="s">
        <v>651</v>
      </c>
      <c r="B24886" t="s">
        <v>1124</v>
      </c>
      <c r="C24886" t="s">
        <v>89</v>
      </c>
      <c r="D24886" t="s">
        <v>89</v>
      </c>
      <c r="E24886" t="s">
        <v>14334</v>
      </c>
      <c r="F24886" t="s">
        <v>89</v>
      </c>
      <c r="G24886" t="s">
        <v>89</v>
      </c>
      <c r="H24886" t="s">
        <v>93</v>
      </c>
    </row>
    <row r="24887" spans="1:8" x14ac:dyDescent="0.25">
      <c r="A24887" t="s">
        <v>651</v>
      </c>
      <c r="B24887" t="s">
        <v>1125</v>
      </c>
      <c r="C24887" t="s">
        <v>89</v>
      </c>
      <c r="D24887" t="s">
        <v>89</v>
      </c>
      <c r="E24887" t="s">
        <v>14334</v>
      </c>
      <c r="F24887" t="s">
        <v>89</v>
      </c>
      <c r="G24887" t="s">
        <v>89</v>
      </c>
      <c r="H24887" t="s">
        <v>93</v>
      </c>
    </row>
    <row r="24888" spans="1:8" x14ac:dyDescent="0.25">
      <c r="A24888" t="s">
        <v>651</v>
      </c>
      <c r="B24888" t="s">
        <v>1126</v>
      </c>
      <c r="C24888" t="s">
        <v>89</v>
      </c>
      <c r="D24888" t="s">
        <v>89</v>
      </c>
      <c r="E24888" t="s">
        <v>14334</v>
      </c>
      <c r="F24888" t="s">
        <v>89</v>
      </c>
      <c r="G24888" t="s">
        <v>89</v>
      </c>
      <c r="H24888" t="s">
        <v>93</v>
      </c>
    </row>
    <row r="24889" spans="1:8" x14ac:dyDescent="0.25">
      <c r="A24889" t="s">
        <v>651</v>
      </c>
      <c r="B24889" t="s">
        <v>1127</v>
      </c>
      <c r="C24889" t="s">
        <v>89</v>
      </c>
      <c r="D24889" t="s">
        <v>89</v>
      </c>
      <c r="E24889" t="s">
        <v>14334</v>
      </c>
      <c r="F24889" t="s">
        <v>89</v>
      </c>
      <c r="G24889" t="s">
        <v>89</v>
      </c>
      <c r="H24889" t="s">
        <v>93</v>
      </c>
    </row>
    <row r="24890" spans="1:8" x14ac:dyDescent="0.25">
      <c r="A24890" t="s">
        <v>651</v>
      </c>
      <c r="B24890" t="s">
        <v>1512</v>
      </c>
      <c r="C24890" t="s">
        <v>89</v>
      </c>
      <c r="D24890" t="s">
        <v>89</v>
      </c>
      <c r="E24890" t="s">
        <v>17040</v>
      </c>
      <c r="F24890" t="s">
        <v>89</v>
      </c>
      <c r="G24890" t="s">
        <v>89</v>
      </c>
      <c r="H24890" t="s">
        <v>93</v>
      </c>
    </row>
    <row r="24891" spans="1:8" x14ac:dyDescent="0.25">
      <c r="A24891" t="s">
        <v>651</v>
      </c>
      <c r="B24891" t="s">
        <v>17041</v>
      </c>
      <c r="C24891" t="s">
        <v>89</v>
      </c>
      <c r="D24891" t="s">
        <v>89</v>
      </c>
      <c r="E24891" t="s">
        <v>12953</v>
      </c>
      <c r="F24891" t="s">
        <v>89</v>
      </c>
      <c r="G24891" t="s">
        <v>89</v>
      </c>
      <c r="H24891" t="s">
        <v>93</v>
      </c>
    </row>
    <row r="24892" spans="1:8" x14ac:dyDescent="0.25">
      <c r="A24892" t="s">
        <v>651</v>
      </c>
      <c r="B24892" t="s">
        <v>1130</v>
      </c>
      <c r="C24892" t="s">
        <v>89</v>
      </c>
      <c r="D24892" t="s">
        <v>89</v>
      </c>
      <c r="E24892" t="s">
        <v>17042</v>
      </c>
      <c r="F24892" t="s">
        <v>89</v>
      </c>
      <c r="G24892" t="s">
        <v>89</v>
      </c>
      <c r="H24892" t="s">
        <v>93</v>
      </c>
    </row>
    <row r="24893" spans="1:8" x14ac:dyDescent="0.25">
      <c r="A24893" t="s">
        <v>651</v>
      </c>
      <c r="B24893" t="s">
        <v>1132</v>
      </c>
      <c r="C24893" t="s">
        <v>89</v>
      </c>
      <c r="D24893" t="s">
        <v>89</v>
      </c>
      <c r="E24893" t="s">
        <v>17043</v>
      </c>
      <c r="F24893" t="s">
        <v>89</v>
      </c>
      <c r="G24893" t="s">
        <v>89</v>
      </c>
      <c r="H24893" t="s">
        <v>93</v>
      </c>
    </row>
    <row r="24894" spans="1:8" x14ac:dyDescent="0.25">
      <c r="A24894" t="s">
        <v>651</v>
      </c>
      <c r="B24894" t="s">
        <v>1268</v>
      </c>
      <c r="C24894" t="s">
        <v>89</v>
      </c>
      <c r="D24894" t="s">
        <v>89</v>
      </c>
      <c r="E24894" t="s">
        <v>16989</v>
      </c>
      <c r="F24894" t="s">
        <v>89</v>
      </c>
      <c r="G24894" t="s">
        <v>89</v>
      </c>
      <c r="H24894" t="s">
        <v>93</v>
      </c>
    </row>
    <row r="24895" spans="1:8" x14ac:dyDescent="0.25">
      <c r="A24895" t="s">
        <v>651</v>
      </c>
      <c r="B24895" t="s">
        <v>1337</v>
      </c>
      <c r="C24895" t="s">
        <v>89</v>
      </c>
      <c r="D24895" t="s">
        <v>89</v>
      </c>
      <c r="E24895" t="s">
        <v>16989</v>
      </c>
      <c r="F24895" t="s">
        <v>89</v>
      </c>
      <c r="G24895" t="s">
        <v>89</v>
      </c>
      <c r="H24895" t="s">
        <v>93</v>
      </c>
    </row>
    <row r="24896" spans="1:8" x14ac:dyDescent="0.25">
      <c r="A24896" t="s">
        <v>651</v>
      </c>
      <c r="B24896" t="s">
        <v>3068</v>
      </c>
      <c r="C24896" t="s">
        <v>89</v>
      </c>
      <c r="D24896" t="s">
        <v>89</v>
      </c>
      <c r="E24896" t="s">
        <v>16989</v>
      </c>
      <c r="F24896" t="s">
        <v>89</v>
      </c>
      <c r="G24896" t="s">
        <v>89</v>
      </c>
      <c r="H24896" t="s">
        <v>93</v>
      </c>
    </row>
    <row r="24897" spans="1:8" x14ac:dyDescent="0.25">
      <c r="A24897" t="s">
        <v>651</v>
      </c>
      <c r="B24897" t="s">
        <v>1269</v>
      </c>
      <c r="C24897" t="s">
        <v>89</v>
      </c>
      <c r="D24897" t="s">
        <v>89</v>
      </c>
      <c r="E24897" t="s">
        <v>16989</v>
      </c>
      <c r="F24897" t="s">
        <v>89</v>
      </c>
      <c r="G24897" t="s">
        <v>89</v>
      </c>
      <c r="H24897" t="s">
        <v>93</v>
      </c>
    </row>
    <row r="24898" spans="1:8" x14ac:dyDescent="0.25">
      <c r="A24898" t="s">
        <v>651</v>
      </c>
      <c r="B24898" t="s">
        <v>1270</v>
      </c>
      <c r="C24898" t="s">
        <v>89</v>
      </c>
      <c r="D24898" t="s">
        <v>89</v>
      </c>
      <c r="E24898" t="s">
        <v>16989</v>
      </c>
      <c r="F24898" t="s">
        <v>89</v>
      </c>
      <c r="G24898" t="s">
        <v>89</v>
      </c>
      <c r="H24898" t="s">
        <v>93</v>
      </c>
    </row>
    <row r="24899" spans="1:8" x14ac:dyDescent="0.25">
      <c r="A24899" t="s">
        <v>651</v>
      </c>
      <c r="B24899" t="s">
        <v>1138</v>
      </c>
      <c r="C24899" t="s">
        <v>89</v>
      </c>
      <c r="D24899" t="s">
        <v>89</v>
      </c>
      <c r="E24899" t="s">
        <v>1139</v>
      </c>
      <c r="F24899" t="s">
        <v>89</v>
      </c>
      <c r="G24899" t="s">
        <v>89</v>
      </c>
      <c r="H24899" t="s">
        <v>93</v>
      </c>
    </row>
    <row r="24900" spans="1:8" x14ac:dyDescent="0.25">
      <c r="A24900" t="s">
        <v>652</v>
      </c>
      <c r="B24900" t="s">
        <v>17047</v>
      </c>
      <c r="C24900" t="s">
        <v>89</v>
      </c>
      <c r="D24900" t="s">
        <v>17048</v>
      </c>
      <c r="E24900" t="s">
        <v>7133</v>
      </c>
      <c r="F24900" t="s">
        <v>89</v>
      </c>
      <c r="G24900" t="s">
        <v>89</v>
      </c>
      <c r="H24900" t="s">
        <v>93</v>
      </c>
    </row>
    <row r="24901" spans="1:8" x14ac:dyDescent="0.25">
      <c r="A24901" t="s">
        <v>652</v>
      </c>
      <c r="B24901" t="s">
        <v>17049</v>
      </c>
      <c r="C24901" t="s">
        <v>89</v>
      </c>
      <c r="D24901" t="s">
        <v>17050</v>
      </c>
      <c r="E24901" t="s">
        <v>4548</v>
      </c>
      <c r="F24901" t="s">
        <v>89</v>
      </c>
      <c r="G24901" t="s">
        <v>89</v>
      </c>
      <c r="H24901" t="s">
        <v>93</v>
      </c>
    </row>
    <row r="24902" spans="1:8" x14ac:dyDescent="0.25">
      <c r="A24902" t="s">
        <v>652</v>
      </c>
      <c r="B24902" t="s">
        <v>17051</v>
      </c>
      <c r="C24902" t="s">
        <v>89</v>
      </c>
      <c r="D24902" t="s">
        <v>17052</v>
      </c>
      <c r="E24902" t="s">
        <v>4438</v>
      </c>
      <c r="F24902" t="s">
        <v>89</v>
      </c>
      <c r="G24902" t="s">
        <v>89</v>
      </c>
      <c r="H24902" t="s">
        <v>93</v>
      </c>
    </row>
    <row r="24903" spans="1:8" x14ac:dyDescent="0.25">
      <c r="A24903" t="s">
        <v>652</v>
      </c>
      <c r="B24903" t="s">
        <v>17053</v>
      </c>
      <c r="C24903" t="s">
        <v>89</v>
      </c>
      <c r="D24903" t="s">
        <v>17054</v>
      </c>
      <c r="E24903" t="s">
        <v>17055</v>
      </c>
      <c r="F24903" t="s">
        <v>89</v>
      </c>
      <c r="G24903" t="s">
        <v>89</v>
      </c>
      <c r="H24903" t="s">
        <v>93</v>
      </c>
    </row>
    <row r="24904" spans="1:8" x14ac:dyDescent="0.25">
      <c r="A24904" t="s">
        <v>652</v>
      </c>
      <c r="B24904" t="s">
        <v>17056</v>
      </c>
      <c r="C24904" t="s">
        <v>89</v>
      </c>
      <c r="D24904" t="s">
        <v>17057</v>
      </c>
      <c r="E24904" t="s">
        <v>6996</v>
      </c>
      <c r="F24904" t="s">
        <v>89</v>
      </c>
      <c r="G24904" t="s">
        <v>89</v>
      </c>
      <c r="H24904" t="s">
        <v>93</v>
      </c>
    </row>
    <row r="24905" spans="1:8" x14ac:dyDescent="0.25">
      <c r="A24905" t="s">
        <v>652</v>
      </c>
      <c r="B24905" t="s">
        <v>14482</v>
      </c>
      <c r="C24905" t="s">
        <v>89</v>
      </c>
      <c r="D24905" t="s">
        <v>17058</v>
      </c>
      <c r="E24905" t="s">
        <v>4420</v>
      </c>
      <c r="F24905" t="s">
        <v>89</v>
      </c>
      <c r="G24905" t="s">
        <v>89</v>
      </c>
      <c r="H24905" t="s">
        <v>93</v>
      </c>
    </row>
    <row r="24906" spans="1:8" x14ac:dyDescent="0.25">
      <c r="A24906" t="s">
        <v>652</v>
      </c>
      <c r="B24906" t="s">
        <v>17059</v>
      </c>
      <c r="C24906" t="s">
        <v>89</v>
      </c>
      <c r="D24906" t="s">
        <v>17060</v>
      </c>
      <c r="E24906" t="s">
        <v>7159</v>
      </c>
      <c r="F24906" t="s">
        <v>89</v>
      </c>
      <c r="G24906" t="s">
        <v>89</v>
      </c>
      <c r="H24906" t="s">
        <v>93</v>
      </c>
    </row>
    <row r="24907" spans="1:8" x14ac:dyDescent="0.25">
      <c r="A24907" t="s">
        <v>652</v>
      </c>
      <c r="B24907" t="s">
        <v>17061</v>
      </c>
      <c r="C24907" t="s">
        <v>89</v>
      </c>
      <c r="D24907" t="s">
        <v>17062</v>
      </c>
      <c r="E24907" t="s">
        <v>4428</v>
      </c>
      <c r="F24907" t="s">
        <v>89</v>
      </c>
      <c r="G24907" t="s">
        <v>89</v>
      </c>
      <c r="H24907" t="s">
        <v>93</v>
      </c>
    </row>
    <row r="24908" spans="1:8" x14ac:dyDescent="0.25">
      <c r="A24908" t="s">
        <v>652</v>
      </c>
      <c r="B24908" t="s">
        <v>17063</v>
      </c>
      <c r="C24908" t="s">
        <v>89</v>
      </c>
      <c r="D24908" t="s">
        <v>17064</v>
      </c>
      <c r="E24908" t="s">
        <v>4428</v>
      </c>
      <c r="F24908" t="s">
        <v>89</v>
      </c>
      <c r="G24908" t="s">
        <v>89</v>
      </c>
      <c r="H24908" t="s">
        <v>93</v>
      </c>
    </row>
    <row r="24909" spans="1:8" x14ac:dyDescent="0.25">
      <c r="A24909" t="s">
        <v>652</v>
      </c>
      <c r="B24909" t="s">
        <v>17065</v>
      </c>
      <c r="C24909" t="s">
        <v>89</v>
      </c>
      <c r="D24909" t="s">
        <v>17066</v>
      </c>
      <c r="E24909" t="s">
        <v>12866</v>
      </c>
      <c r="F24909" t="s">
        <v>89</v>
      </c>
      <c r="G24909" t="s">
        <v>89</v>
      </c>
      <c r="H24909" t="s">
        <v>93</v>
      </c>
    </row>
    <row r="24910" spans="1:8" x14ac:dyDescent="0.25">
      <c r="A24910" t="s">
        <v>652</v>
      </c>
      <c r="B24910" t="s">
        <v>17067</v>
      </c>
      <c r="C24910" t="s">
        <v>89</v>
      </c>
      <c r="D24910" t="s">
        <v>17068</v>
      </c>
      <c r="E24910" t="s">
        <v>4394</v>
      </c>
      <c r="F24910" t="s">
        <v>89</v>
      </c>
      <c r="G24910" t="s">
        <v>89</v>
      </c>
      <c r="H24910" t="s">
        <v>93</v>
      </c>
    </row>
    <row r="24911" spans="1:8" x14ac:dyDescent="0.25">
      <c r="A24911" t="s">
        <v>652</v>
      </c>
      <c r="B24911" t="s">
        <v>17069</v>
      </c>
      <c r="C24911" t="s">
        <v>89</v>
      </c>
      <c r="D24911" t="s">
        <v>17070</v>
      </c>
      <c r="E24911" t="s">
        <v>4376</v>
      </c>
      <c r="F24911" t="s">
        <v>89</v>
      </c>
      <c r="G24911" t="s">
        <v>89</v>
      </c>
      <c r="H24911" t="s">
        <v>93</v>
      </c>
    </row>
    <row r="24912" spans="1:8" x14ac:dyDescent="0.25">
      <c r="A24912" t="s">
        <v>652</v>
      </c>
      <c r="B24912" t="s">
        <v>17071</v>
      </c>
      <c r="C24912" t="s">
        <v>89</v>
      </c>
      <c r="D24912" t="s">
        <v>17072</v>
      </c>
      <c r="E24912" t="s">
        <v>4420</v>
      </c>
      <c r="F24912" t="s">
        <v>89</v>
      </c>
      <c r="G24912" t="s">
        <v>89</v>
      </c>
      <c r="H24912" t="s">
        <v>93</v>
      </c>
    </row>
    <row r="24913" spans="1:8" x14ac:dyDescent="0.25">
      <c r="A24913" t="s">
        <v>652</v>
      </c>
      <c r="B24913" t="s">
        <v>2275</v>
      </c>
      <c r="C24913" t="s">
        <v>89</v>
      </c>
      <c r="D24913" t="s">
        <v>17073</v>
      </c>
      <c r="E24913" t="s">
        <v>4608</v>
      </c>
      <c r="F24913" t="s">
        <v>89</v>
      </c>
      <c r="G24913" t="s">
        <v>89</v>
      </c>
      <c r="H24913" t="s">
        <v>93</v>
      </c>
    </row>
    <row r="24914" spans="1:8" x14ac:dyDescent="0.25">
      <c r="A24914" t="s">
        <v>652</v>
      </c>
      <c r="B24914" t="s">
        <v>17074</v>
      </c>
      <c r="C24914" t="s">
        <v>89</v>
      </c>
      <c r="D24914" t="s">
        <v>17075</v>
      </c>
      <c r="E24914" t="s">
        <v>17076</v>
      </c>
      <c r="F24914" t="s">
        <v>89</v>
      </c>
      <c r="G24914" t="s">
        <v>89</v>
      </c>
      <c r="H24914" t="s">
        <v>93</v>
      </c>
    </row>
    <row r="24915" spans="1:8" x14ac:dyDescent="0.25">
      <c r="A24915" t="s">
        <v>652</v>
      </c>
      <c r="B24915" t="s">
        <v>17077</v>
      </c>
      <c r="C24915" t="s">
        <v>89</v>
      </c>
      <c r="D24915" t="s">
        <v>17078</v>
      </c>
      <c r="E24915" t="s">
        <v>6874</v>
      </c>
      <c r="F24915" t="s">
        <v>89</v>
      </c>
      <c r="G24915" t="s">
        <v>89</v>
      </c>
      <c r="H24915" t="s">
        <v>93</v>
      </c>
    </row>
    <row r="24916" spans="1:8" x14ac:dyDescent="0.25">
      <c r="A24916" t="s">
        <v>652</v>
      </c>
      <c r="B24916" t="s">
        <v>17079</v>
      </c>
      <c r="C24916" t="s">
        <v>89</v>
      </c>
      <c r="D24916" t="s">
        <v>17080</v>
      </c>
      <c r="E24916" t="s">
        <v>4391</v>
      </c>
      <c r="F24916" t="s">
        <v>89</v>
      </c>
      <c r="G24916" t="s">
        <v>89</v>
      </c>
      <c r="H24916" t="s">
        <v>93</v>
      </c>
    </row>
    <row r="24917" spans="1:8" x14ac:dyDescent="0.25">
      <c r="A24917" t="s">
        <v>652</v>
      </c>
      <c r="B24917" t="s">
        <v>17081</v>
      </c>
      <c r="C24917" t="s">
        <v>89</v>
      </c>
      <c r="D24917" t="s">
        <v>17082</v>
      </c>
      <c r="E24917" t="s">
        <v>7151</v>
      </c>
      <c r="F24917" t="s">
        <v>89</v>
      </c>
      <c r="G24917" t="s">
        <v>89</v>
      </c>
      <c r="H24917" t="s">
        <v>93</v>
      </c>
    </row>
    <row r="24918" spans="1:8" x14ac:dyDescent="0.25">
      <c r="A24918" t="s">
        <v>652</v>
      </c>
      <c r="B24918" t="s">
        <v>17083</v>
      </c>
      <c r="C24918" t="s">
        <v>89</v>
      </c>
      <c r="D24918" t="s">
        <v>17084</v>
      </c>
      <c r="E24918" t="s">
        <v>6985</v>
      </c>
      <c r="F24918" t="s">
        <v>89</v>
      </c>
      <c r="G24918" t="s">
        <v>89</v>
      </c>
      <c r="H24918" t="s">
        <v>93</v>
      </c>
    </row>
    <row r="24919" spans="1:8" x14ac:dyDescent="0.25">
      <c r="A24919" t="s">
        <v>652</v>
      </c>
      <c r="B24919" t="s">
        <v>17085</v>
      </c>
      <c r="C24919" t="s">
        <v>89</v>
      </c>
      <c r="D24919" t="s">
        <v>17086</v>
      </c>
      <c r="E24919" t="s">
        <v>4382</v>
      </c>
      <c r="F24919" t="s">
        <v>89</v>
      </c>
      <c r="G24919" t="s">
        <v>89</v>
      </c>
      <c r="H24919" t="s">
        <v>93</v>
      </c>
    </row>
    <row r="24920" spans="1:8" x14ac:dyDescent="0.25">
      <c r="A24920" t="s">
        <v>652</v>
      </c>
      <c r="B24920" t="s">
        <v>2268</v>
      </c>
      <c r="C24920" t="s">
        <v>89</v>
      </c>
      <c r="D24920" t="s">
        <v>17087</v>
      </c>
      <c r="E24920" t="s">
        <v>17088</v>
      </c>
      <c r="F24920" t="s">
        <v>89</v>
      </c>
      <c r="G24920" t="s">
        <v>89</v>
      </c>
      <c r="H24920" t="s">
        <v>93</v>
      </c>
    </row>
    <row r="24921" spans="1:8" x14ac:dyDescent="0.25">
      <c r="A24921" t="s">
        <v>652</v>
      </c>
      <c r="B24921" t="s">
        <v>17089</v>
      </c>
      <c r="C24921" t="s">
        <v>89</v>
      </c>
      <c r="D24921" t="s">
        <v>17090</v>
      </c>
      <c r="E24921" t="s">
        <v>7178</v>
      </c>
      <c r="F24921" t="s">
        <v>89</v>
      </c>
      <c r="G24921" t="s">
        <v>89</v>
      </c>
      <c r="H24921" t="s">
        <v>93</v>
      </c>
    </row>
    <row r="24922" spans="1:8" x14ac:dyDescent="0.25">
      <c r="A24922" t="s">
        <v>652</v>
      </c>
      <c r="B24922" t="s">
        <v>17091</v>
      </c>
      <c r="C24922" t="s">
        <v>89</v>
      </c>
      <c r="D24922" t="s">
        <v>17092</v>
      </c>
      <c r="E24922" t="s">
        <v>17093</v>
      </c>
      <c r="F24922" t="s">
        <v>89</v>
      </c>
      <c r="G24922" t="s">
        <v>89</v>
      </c>
      <c r="H24922" t="s">
        <v>93</v>
      </c>
    </row>
    <row r="24923" spans="1:8" x14ac:dyDescent="0.25">
      <c r="A24923" t="s">
        <v>652</v>
      </c>
      <c r="B24923" t="s">
        <v>17094</v>
      </c>
      <c r="C24923" t="s">
        <v>89</v>
      </c>
      <c r="D24923" t="s">
        <v>17095</v>
      </c>
      <c r="E24923" t="s">
        <v>6985</v>
      </c>
      <c r="F24923" t="s">
        <v>89</v>
      </c>
      <c r="G24923" t="s">
        <v>89</v>
      </c>
      <c r="H24923" t="s">
        <v>93</v>
      </c>
    </row>
    <row r="24924" spans="1:8" x14ac:dyDescent="0.25">
      <c r="A24924" t="s">
        <v>652</v>
      </c>
      <c r="B24924" t="s">
        <v>17096</v>
      </c>
      <c r="C24924" t="s">
        <v>89</v>
      </c>
      <c r="D24924" t="s">
        <v>17097</v>
      </c>
      <c r="E24924" t="s">
        <v>17098</v>
      </c>
      <c r="F24924" t="s">
        <v>89</v>
      </c>
      <c r="G24924" t="s">
        <v>89</v>
      </c>
      <c r="H24924" t="s">
        <v>93</v>
      </c>
    </row>
    <row r="24925" spans="1:8" x14ac:dyDescent="0.25">
      <c r="A24925" t="s">
        <v>652</v>
      </c>
      <c r="B24925" t="s">
        <v>17099</v>
      </c>
      <c r="C24925" t="s">
        <v>89</v>
      </c>
      <c r="D24925" t="s">
        <v>17100</v>
      </c>
      <c r="E24925" t="s">
        <v>7175</v>
      </c>
      <c r="F24925" t="s">
        <v>89</v>
      </c>
      <c r="G24925" t="s">
        <v>89</v>
      </c>
      <c r="H24925" t="s">
        <v>93</v>
      </c>
    </row>
    <row r="24926" spans="1:8" x14ac:dyDescent="0.25">
      <c r="A24926" t="s">
        <v>652</v>
      </c>
      <c r="B24926" t="s">
        <v>17101</v>
      </c>
      <c r="C24926" t="s">
        <v>89</v>
      </c>
      <c r="D24926" t="s">
        <v>17087</v>
      </c>
      <c r="E24926" t="s">
        <v>17102</v>
      </c>
      <c r="F24926" t="s">
        <v>89</v>
      </c>
      <c r="G24926" t="s">
        <v>89</v>
      </c>
      <c r="H24926" t="s">
        <v>93</v>
      </c>
    </row>
    <row r="24927" spans="1:8" x14ac:dyDescent="0.25">
      <c r="A24927" t="s">
        <v>652</v>
      </c>
      <c r="B24927" t="s">
        <v>17103</v>
      </c>
      <c r="C24927" t="s">
        <v>89</v>
      </c>
      <c r="D24927" t="s">
        <v>17104</v>
      </c>
      <c r="E24927" t="s">
        <v>17105</v>
      </c>
      <c r="F24927" t="s">
        <v>89</v>
      </c>
      <c r="G24927" t="s">
        <v>89</v>
      </c>
      <c r="H24927" t="s">
        <v>93</v>
      </c>
    </row>
    <row r="24928" spans="1:8" x14ac:dyDescent="0.25">
      <c r="A24928" t="s">
        <v>652</v>
      </c>
      <c r="B24928" t="s">
        <v>17106</v>
      </c>
      <c r="C24928" t="s">
        <v>89</v>
      </c>
      <c r="D24928" t="s">
        <v>17107</v>
      </c>
      <c r="E24928" t="s">
        <v>17108</v>
      </c>
      <c r="F24928" t="s">
        <v>89</v>
      </c>
      <c r="G24928" t="s">
        <v>89</v>
      </c>
      <c r="H24928" t="s">
        <v>93</v>
      </c>
    </row>
    <row r="24929" spans="1:8" x14ac:dyDescent="0.25">
      <c r="A24929" t="s">
        <v>652</v>
      </c>
      <c r="B24929" t="s">
        <v>17109</v>
      </c>
      <c r="C24929" t="s">
        <v>89</v>
      </c>
      <c r="D24929" t="s">
        <v>17110</v>
      </c>
      <c r="E24929" t="s">
        <v>4438</v>
      </c>
      <c r="F24929" t="s">
        <v>89</v>
      </c>
      <c r="G24929" t="s">
        <v>89</v>
      </c>
      <c r="H24929" t="s">
        <v>93</v>
      </c>
    </row>
    <row r="24930" spans="1:8" x14ac:dyDescent="0.25">
      <c r="A24930" t="s">
        <v>652</v>
      </c>
      <c r="B24930" t="s">
        <v>14497</v>
      </c>
      <c r="C24930" t="s">
        <v>89</v>
      </c>
      <c r="D24930" t="s">
        <v>17111</v>
      </c>
      <c r="E24930" t="s">
        <v>4608</v>
      </c>
      <c r="F24930" t="s">
        <v>89</v>
      </c>
      <c r="G24930" t="s">
        <v>89</v>
      </c>
      <c r="H24930" t="s">
        <v>93</v>
      </c>
    </row>
    <row r="24931" spans="1:8" x14ac:dyDescent="0.25">
      <c r="A24931" t="s">
        <v>652</v>
      </c>
      <c r="B24931" t="s">
        <v>17112</v>
      </c>
      <c r="C24931" t="s">
        <v>89</v>
      </c>
      <c r="D24931" t="s">
        <v>17113</v>
      </c>
      <c r="E24931" t="s">
        <v>17114</v>
      </c>
      <c r="F24931" t="s">
        <v>89</v>
      </c>
      <c r="G24931" t="s">
        <v>89</v>
      </c>
      <c r="H24931" t="s">
        <v>93</v>
      </c>
    </row>
    <row r="24932" spans="1:8" x14ac:dyDescent="0.25">
      <c r="A24932" t="s">
        <v>652</v>
      </c>
      <c r="B24932" t="s">
        <v>17115</v>
      </c>
      <c r="C24932" t="s">
        <v>89</v>
      </c>
      <c r="D24932" t="s">
        <v>17116</v>
      </c>
      <c r="E24932" t="s">
        <v>6932</v>
      </c>
      <c r="F24932" t="s">
        <v>89</v>
      </c>
      <c r="G24932" t="s">
        <v>89</v>
      </c>
      <c r="H24932" t="s">
        <v>93</v>
      </c>
    </row>
    <row r="24933" spans="1:8" x14ac:dyDescent="0.25">
      <c r="A24933" t="s">
        <v>652</v>
      </c>
      <c r="B24933" t="s">
        <v>17117</v>
      </c>
      <c r="C24933" t="s">
        <v>89</v>
      </c>
      <c r="D24933" t="s">
        <v>17118</v>
      </c>
      <c r="E24933" t="s">
        <v>7147</v>
      </c>
      <c r="F24933" t="s">
        <v>89</v>
      </c>
      <c r="G24933" t="s">
        <v>89</v>
      </c>
      <c r="H24933" t="s">
        <v>93</v>
      </c>
    </row>
    <row r="24934" spans="1:8" x14ac:dyDescent="0.25">
      <c r="A24934" t="s">
        <v>652</v>
      </c>
      <c r="B24934" t="s">
        <v>17119</v>
      </c>
      <c r="C24934" t="s">
        <v>89</v>
      </c>
      <c r="D24934" t="s">
        <v>17120</v>
      </c>
      <c r="E24934" t="s">
        <v>17121</v>
      </c>
      <c r="F24934" t="s">
        <v>89</v>
      </c>
      <c r="G24934" t="s">
        <v>89</v>
      </c>
      <c r="H24934" t="s">
        <v>93</v>
      </c>
    </row>
    <row r="24935" spans="1:8" x14ac:dyDescent="0.25">
      <c r="A24935" t="s">
        <v>652</v>
      </c>
      <c r="B24935" t="s">
        <v>2287</v>
      </c>
      <c r="C24935" t="s">
        <v>89</v>
      </c>
      <c r="D24935" t="s">
        <v>17122</v>
      </c>
      <c r="E24935" t="s">
        <v>4473</v>
      </c>
      <c r="F24935" t="s">
        <v>89</v>
      </c>
      <c r="G24935" t="s">
        <v>89</v>
      </c>
      <c r="H24935" t="s">
        <v>93</v>
      </c>
    </row>
    <row r="24936" spans="1:8" x14ac:dyDescent="0.25">
      <c r="A24936" t="s">
        <v>652</v>
      </c>
      <c r="B24936" t="s">
        <v>17123</v>
      </c>
      <c r="C24936" t="s">
        <v>89</v>
      </c>
      <c r="D24936" t="s">
        <v>17124</v>
      </c>
      <c r="E24936" t="s">
        <v>4592</v>
      </c>
      <c r="F24936" t="s">
        <v>89</v>
      </c>
      <c r="G24936" t="s">
        <v>89</v>
      </c>
      <c r="H24936" t="s">
        <v>93</v>
      </c>
    </row>
    <row r="24937" spans="1:8" x14ac:dyDescent="0.25">
      <c r="A24937" t="s">
        <v>652</v>
      </c>
      <c r="B24937" t="s">
        <v>14718</v>
      </c>
      <c r="C24937" t="s">
        <v>89</v>
      </c>
      <c r="D24937" t="s">
        <v>17125</v>
      </c>
      <c r="E24937" t="s">
        <v>4476</v>
      </c>
      <c r="F24937" t="s">
        <v>89</v>
      </c>
      <c r="G24937" t="s">
        <v>89</v>
      </c>
      <c r="H24937" t="s">
        <v>93</v>
      </c>
    </row>
    <row r="24938" spans="1:8" x14ac:dyDescent="0.25">
      <c r="A24938" t="s">
        <v>652</v>
      </c>
      <c r="B24938" t="s">
        <v>17126</v>
      </c>
      <c r="C24938" t="s">
        <v>89</v>
      </c>
      <c r="D24938" t="s">
        <v>17127</v>
      </c>
      <c r="E24938" t="s">
        <v>4425</v>
      </c>
      <c r="F24938" t="s">
        <v>89</v>
      </c>
      <c r="G24938" t="s">
        <v>89</v>
      </c>
      <c r="H24938" t="s">
        <v>93</v>
      </c>
    </row>
    <row r="24939" spans="1:8" x14ac:dyDescent="0.25">
      <c r="A24939" t="s">
        <v>652</v>
      </c>
      <c r="B24939" t="s">
        <v>14543</v>
      </c>
      <c r="C24939" t="s">
        <v>89</v>
      </c>
      <c r="D24939" t="s">
        <v>17128</v>
      </c>
      <c r="E24939" t="s">
        <v>4491</v>
      </c>
      <c r="F24939" t="s">
        <v>89</v>
      </c>
      <c r="G24939" t="s">
        <v>89</v>
      </c>
      <c r="H24939" t="s">
        <v>93</v>
      </c>
    </row>
    <row r="24940" spans="1:8" x14ac:dyDescent="0.25">
      <c r="A24940" t="s">
        <v>652</v>
      </c>
      <c r="B24940" t="s">
        <v>17129</v>
      </c>
      <c r="C24940" t="s">
        <v>89</v>
      </c>
      <c r="D24940" t="s">
        <v>17130</v>
      </c>
      <c r="E24940" t="s">
        <v>4612</v>
      </c>
      <c r="F24940" t="s">
        <v>89</v>
      </c>
      <c r="G24940" t="s">
        <v>89</v>
      </c>
      <c r="H24940" t="s">
        <v>93</v>
      </c>
    </row>
    <row r="24941" spans="1:8" x14ac:dyDescent="0.25">
      <c r="A24941" t="s">
        <v>652</v>
      </c>
      <c r="B24941" t="s">
        <v>17131</v>
      </c>
      <c r="C24941" t="s">
        <v>89</v>
      </c>
      <c r="D24941" t="s">
        <v>17132</v>
      </c>
      <c r="E24941" t="s">
        <v>4557</v>
      </c>
      <c r="F24941" t="s">
        <v>89</v>
      </c>
      <c r="G24941" t="s">
        <v>89</v>
      </c>
      <c r="H24941" t="s">
        <v>93</v>
      </c>
    </row>
    <row r="24942" spans="1:8" x14ac:dyDescent="0.25">
      <c r="A24942" t="s">
        <v>652</v>
      </c>
      <c r="B24942" t="s">
        <v>17133</v>
      </c>
      <c r="C24942" t="s">
        <v>89</v>
      </c>
      <c r="D24942" t="s">
        <v>17134</v>
      </c>
      <c r="E24942" t="s">
        <v>4473</v>
      </c>
      <c r="F24942" t="s">
        <v>89</v>
      </c>
      <c r="G24942" t="s">
        <v>89</v>
      </c>
      <c r="H24942" t="s">
        <v>93</v>
      </c>
    </row>
    <row r="24943" spans="1:8" x14ac:dyDescent="0.25">
      <c r="A24943" t="s">
        <v>652</v>
      </c>
      <c r="B24943" t="s">
        <v>17135</v>
      </c>
      <c r="C24943" t="s">
        <v>89</v>
      </c>
      <c r="D24943" t="s">
        <v>17136</v>
      </c>
      <c r="E24943" t="s">
        <v>4438</v>
      </c>
      <c r="F24943" t="s">
        <v>89</v>
      </c>
      <c r="G24943" t="s">
        <v>89</v>
      </c>
      <c r="H24943" t="s">
        <v>93</v>
      </c>
    </row>
    <row r="24944" spans="1:8" x14ac:dyDescent="0.25">
      <c r="A24944" t="s">
        <v>652</v>
      </c>
      <c r="B24944" t="s">
        <v>17137</v>
      </c>
      <c r="C24944" t="s">
        <v>89</v>
      </c>
      <c r="D24944" t="s">
        <v>17138</v>
      </c>
      <c r="E24944" t="s">
        <v>4661</v>
      </c>
      <c r="F24944" t="s">
        <v>89</v>
      </c>
      <c r="G24944" t="s">
        <v>89</v>
      </c>
      <c r="H24944" t="s">
        <v>93</v>
      </c>
    </row>
    <row r="24945" spans="1:8" x14ac:dyDescent="0.25">
      <c r="A24945" t="s">
        <v>652</v>
      </c>
      <c r="B24945" t="s">
        <v>17139</v>
      </c>
      <c r="C24945" t="s">
        <v>89</v>
      </c>
      <c r="D24945" t="s">
        <v>17140</v>
      </c>
      <c r="E24945" t="s">
        <v>4612</v>
      </c>
      <c r="F24945" t="s">
        <v>89</v>
      </c>
      <c r="G24945" t="s">
        <v>89</v>
      </c>
      <c r="H24945" t="s">
        <v>93</v>
      </c>
    </row>
    <row r="24946" spans="1:8" x14ac:dyDescent="0.25">
      <c r="A24946" t="s">
        <v>652</v>
      </c>
      <c r="B24946" t="s">
        <v>17141</v>
      </c>
      <c r="C24946" t="s">
        <v>89</v>
      </c>
      <c r="D24946" t="s">
        <v>17142</v>
      </c>
      <c r="E24946" t="s">
        <v>4620</v>
      </c>
      <c r="F24946" t="s">
        <v>89</v>
      </c>
      <c r="G24946" t="s">
        <v>89</v>
      </c>
      <c r="H24946" t="s">
        <v>93</v>
      </c>
    </row>
    <row r="24947" spans="1:8" x14ac:dyDescent="0.25">
      <c r="A24947" t="s">
        <v>652</v>
      </c>
      <c r="B24947" t="s">
        <v>17143</v>
      </c>
      <c r="C24947" t="s">
        <v>89</v>
      </c>
      <c r="D24947" t="s">
        <v>17144</v>
      </c>
      <c r="E24947" t="s">
        <v>4473</v>
      </c>
      <c r="F24947" t="s">
        <v>89</v>
      </c>
      <c r="G24947" t="s">
        <v>89</v>
      </c>
      <c r="H24947" t="s">
        <v>93</v>
      </c>
    </row>
    <row r="24948" spans="1:8" x14ac:dyDescent="0.25">
      <c r="A24948" t="s">
        <v>652</v>
      </c>
      <c r="B24948" t="s">
        <v>17145</v>
      </c>
      <c r="C24948" t="s">
        <v>89</v>
      </c>
      <c r="D24948" t="s">
        <v>17146</v>
      </c>
      <c r="E24948" t="s">
        <v>4548</v>
      </c>
      <c r="F24948" t="s">
        <v>89</v>
      </c>
      <c r="G24948" t="s">
        <v>89</v>
      </c>
      <c r="H24948" t="s">
        <v>93</v>
      </c>
    </row>
    <row r="24949" spans="1:8" x14ac:dyDescent="0.25">
      <c r="A24949" t="s">
        <v>652</v>
      </c>
      <c r="B24949" t="s">
        <v>17147</v>
      </c>
      <c r="C24949" t="s">
        <v>89</v>
      </c>
      <c r="D24949" t="s">
        <v>17148</v>
      </c>
      <c r="E24949" t="s">
        <v>4548</v>
      </c>
      <c r="F24949" t="s">
        <v>89</v>
      </c>
      <c r="G24949" t="s">
        <v>89</v>
      </c>
      <c r="H24949" t="s">
        <v>93</v>
      </c>
    </row>
    <row r="24950" spans="1:8" x14ac:dyDescent="0.25">
      <c r="A24950" t="s">
        <v>652</v>
      </c>
      <c r="B24950" t="s">
        <v>17149</v>
      </c>
      <c r="C24950" t="s">
        <v>89</v>
      </c>
      <c r="D24950" t="s">
        <v>17150</v>
      </c>
      <c r="E24950" t="s">
        <v>4548</v>
      </c>
      <c r="F24950" t="s">
        <v>89</v>
      </c>
      <c r="G24950" t="s">
        <v>89</v>
      </c>
      <c r="H24950" t="s">
        <v>93</v>
      </c>
    </row>
    <row r="24951" spans="1:8" x14ac:dyDescent="0.25">
      <c r="A24951" t="s">
        <v>652</v>
      </c>
      <c r="B24951" t="s">
        <v>17151</v>
      </c>
      <c r="C24951" t="s">
        <v>89</v>
      </c>
      <c r="D24951" t="s">
        <v>17152</v>
      </c>
      <c r="E24951" t="s">
        <v>4548</v>
      </c>
      <c r="F24951" t="s">
        <v>89</v>
      </c>
      <c r="G24951" t="s">
        <v>89</v>
      </c>
      <c r="H24951" t="s">
        <v>93</v>
      </c>
    </row>
    <row r="24952" spans="1:8" x14ac:dyDescent="0.25">
      <c r="A24952" t="s">
        <v>652</v>
      </c>
      <c r="B24952" t="s">
        <v>17153</v>
      </c>
      <c r="C24952" t="s">
        <v>89</v>
      </c>
      <c r="D24952" t="s">
        <v>17154</v>
      </c>
      <c r="E24952" t="s">
        <v>4592</v>
      </c>
      <c r="F24952" t="s">
        <v>89</v>
      </c>
      <c r="G24952" t="s">
        <v>89</v>
      </c>
      <c r="H24952" t="s">
        <v>93</v>
      </c>
    </row>
    <row r="24953" spans="1:8" x14ac:dyDescent="0.25">
      <c r="A24953" t="s">
        <v>652</v>
      </c>
      <c r="B24953" t="s">
        <v>17155</v>
      </c>
      <c r="C24953" t="s">
        <v>89</v>
      </c>
      <c r="D24953" t="s">
        <v>17156</v>
      </c>
      <c r="E24953" t="s">
        <v>4592</v>
      </c>
      <c r="F24953" t="s">
        <v>89</v>
      </c>
      <c r="G24953" t="s">
        <v>89</v>
      </c>
      <c r="H24953" t="s">
        <v>93</v>
      </c>
    </row>
    <row r="24954" spans="1:8" x14ac:dyDescent="0.25">
      <c r="A24954" t="s">
        <v>652</v>
      </c>
      <c r="B24954" t="s">
        <v>17157</v>
      </c>
      <c r="C24954" t="s">
        <v>89</v>
      </c>
      <c r="D24954" t="s">
        <v>17158</v>
      </c>
      <c r="E24954" t="s">
        <v>4592</v>
      </c>
      <c r="F24954" t="s">
        <v>89</v>
      </c>
      <c r="G24954" t="s">
        <v>89</v>
      </c>
      <c r="H24954" t="s">
        <v>93</v>
      </c>
    </row>
    <row r="24955" spans="1:8" x14ac:dyDescent="0.25">
      <c r="A24955" t="s">
        <v>652</v>
      </c>
      <c r="B24955" t="s">
        <v>17159</v>
      </c>
      <c r="C24955" t="s">
        <v>89</v>
      </c>
      <c r="D24955" t="s">
        <v>17160</v>
      </c>
      <c r="E24955" t="s">
        <v>4592</v>
      </c>
      <c r="F24955" t="s">
        <v>89</v>
      </c>
      <c r="G24955" t="s">
        <v>89</v>
      </c>
      <c r="H24955" t="s">
        <v>93</v>
      </c>
    </row>
    <row r="24956" spans="1:8" x14ac:dyDescent="0.25">
      <c r="A24956" t="s">
        <v>652</v>
      </c>
      <c r="B24956" t="s">
        <v>17161</v>
      </c>
      <c r="C24956" t="s">
        <v>89</v>
      </c>
      <c r="D24956" t="s">
        <v>17162</v>
      </c>
      <c r="E24956" t="s">
        <v>4592</v>
      </c>
      <c r="F24956" t="s">
        <v>89</v>
      </c>
      <c r="G24956" t="s">
        <v>89</v>
      </c>
      <c r="H24956" t="s">
        <v>93</v>
      </c>
    </row>
    <row r="24957" spans="1:8" x14ac:dyDescent="0.25">
      <c r="A24957" t="s">
        <v>652</v>
      </c>
      <c r="B24957" t="s">
        <v>17163</v>
      </c>
      <c r="C24957" t="s">
        <v>89</v>
      </c>
      <c r="D24957" t="s">
        <v>17164</v>
      </c>
      <c r="E24957" t="s">
        <v>4388</v>
      </c>
      <c r="F24957" t="s">
        <v>89</v>
      </c>
      <c r="G24957" t="s">
        <v>89</v>
      </c>
      <c r="H24957" t="s">
        <v>93</v>
      </c>
    </row>
    <row r="24958" spans="1:8" x14ac:dyDescent="0.25">
      <c r="A24958" t="s">
        <v>652</v>
      </c>
      <c r="B24958" t="s">
        <v>17165</v>
      </c>
      <c r="C24958" t="s">
        <v>89</v>
      </c>
      <c r="D24958" t="s">
        <v>17166</v>
      </c>
      <c r="E24958" t="s">
        <v>4388</v>
      </c>
      <c r="F24958" t="s">
        <v>89</v>
      </c>
      <c r="G24958" t="s">
        <v>89</v>
      </c>
      <c r="H24958" t="s">
        <v>93</v>
      </c>
    </row>
    <row r="24959" spans="1:8" x14ac:dyDescent="0.25">
      <c r="A24959" t="s">
        <v>652</v>
      </c>
      <c r="B24959" t="s">
        <v>17167</v>
      </c>
      <c r="C24959" t="s">
        <v>89</v>
      </c>
      <c r="D24959" t="s">
        <v>17168</v>
      </c>
      <c r="E24959" t="s">
        <v>4388</v>
      </c>
      <c r="F24959" t="s">
        <v>89</v>
      </c>
      <c r="G24959" t="s">
        <v>89</v>
      </c>
      <c r="H24959" t="s">
        <v>93</v>
      </c>
    </row>
    <row r="24960" spans="1:8" x14ac:dyDescent="0.25">
      <c r="A24960" t="s">
        <v>652</v>
      </c>
      <c r="B24960" t="s">
        <v>17169</v>
      </c>
      <c r="C24960" t="s">
        <v>89</v>
      </c>
      <c r="D24960" t="s">
        <v>17170</v>
      </c>
      <c r="E24960" t="s">
        <v>4388</v>
      </c>
      <c r="F24960" t="s">
        <v>89</v>
      </c>
      <c r="G24960" t="s">
        <v>89</v>
      </c>
      <c r="H24960" t="s">
        <v>93</v>
      </c>
    </row>
    <row r="24961" spans="1:8" x14ac:dyDescent="0.25">
      <c r="A24961" t="s">
        <v>652</v>
      </c>
      <c r="B24961" t="s">
        <v>17171</v>
      </c>
      <c r="C24961" t="s">
        <v>89</v>
      </c>
      <c r="D24961" t="s">
        <v>17172</v>
      </c>
      <c r="E24961" t="s">
        <v>4388</v>
      </c>
      <c r="F24961" t="s">
        <v>89</v>
      </c>
      <c r="G24961" t="s">
        <v>89</v>
      </c>
      <c r="H24961" t="s">
        <v>93</v>
      </c>
    </row>
    <row r="24962" spans="1:8" x14ac:dyDescent="0.25">
      <c r="A24962" t="s">
        <v>652</v>
      </c>
      <c r="B24962" t="s">
        <v>17173</v>
      </c>
      <c r="C24962" t="s">
        <v>89</v>
      </c>
      <c r="D24962" t="s">
        <v>17174</v>
      </c>
      <c r="E24962" t="s">
        <v>4425</v>
      </c>
      <c r="F24962" t="s">
        <v>89</v>
      </c>
      <c r="G24962" t="s">
        <v>89</v>
      </c>
      <c r="H24962" t="s">
        <v>93</v>
      </c>
    </row>
    <row r="24963" spans="1:8" x14ac:dyDescent="0.25">
      <c r="A24963" t="s">
        <v>652</v>
      </c>
      <c r="B24963" t="s">
        <v>17175</v>
      </c>
      <c r="C24963" t="s">
        <v>89</v>
      </c>
      <c r="D24963" t="s">
        <v>17176</v>
      </c>
      <c r="E24963" t="s">
        <v>4425</v>
      </c>
      <c r="F24963" t="s">
        <v>89</v>
      </c>
      <c r="G24963" t="s">
        <v>89</v>
      </c>
      <c r="H24963" t="s">
        <v>93</v>
      </c>
    </row>
    <row r="24964" spans="1:8" x14ac:dyDescent="0.25">
      <c r="A24964" t="s">
        <v>652</v>
      </c>
      <c r="B24964" t="s">
        <v>17177</v>
      </c>
      <c r="C24964" t="s">
        <v>89</v>
      </c>
      <c r="D24964" t="s">
        <v>17178</v>
      </c>
      <c r="E24964" t="s">
        <v>4425</v>
      </c>
      <c r="F24964" t="s">
        <v>89</v>
      </c>
      <c r="G24964" t="s">
        <v>89</v>
      </c>
      <c r="H24964" t="s">
        <v>93</v>
      </c>
    </row>
    <row r="24965" spans="1:8" x14ac:dyDescent="0.25">
      <c r="A24965" t="s">
        <v>652</v>
      </c>
      <c r="B24965" t="s">
        <v>14910</v>
      </c>
      <c r="C24965" t="s">
        <v>89</v>
      </c>
      <c r="D24965" t="s">
        <v>17179</v>
      </c>
      <c r="E24965" t="s">
        <v>4425</v>
      </c>
      <c r="F24965" t="s">
        <v>89</v>
      </c>
      <c r="G24965" t="s">
        <v>89</v>
      </c>
      <c r="H24965" t="s">
        <v>93</v>
      </c>
    </row>
    <row r="24966" spans="1:8" x14ac:dyDescent="0.25">
      <c r="A24966" t="s">
        <v>652</v>
      </c>
      <c r="B24966" t="s">
        <v>17180</v>
      </c>
      <c r="C24966" t="s">
        <v>89</v>
      </c>
      <c r="D24966" t="s">
        <v>17146</v>
      </c>
      <c r="E24966" t="s">
        <v>4376</v>
      </c>
      <c r="F24966" t="s">
        <v>89</v>
      </c>
      <c r="G24966" t="s">
        <v>89</v>
      </c>
      <c r="H24966" t="s">
        <v>93</v>
      </c>
    </row>
    <row r="24967" spans="1:8" x14ac:dyDescent="0.25">
      <c r="A24967" t="s">
        <v>652</v>
      </c>
      <c r="B24967" t="s">
        <v>17181</v>
      </c>
      <c r="C24967" t="s">
        <v>89</v>
      </c>
      <c r="D24967" t="s">
        <v>17148</v>
      </c>
      <c r="E24967" t="s">
        <v>4376</v>
      </c>
      <c r="F24967" t="s">
        <v>89</v>
      </c>
      <c r="G24967" t="s">
        <v>89</v>
      </c>
      <c r="H24967" t="s">
        <v>93</v>
      </c>
    </row>
    <row r="24968" spans="1:8" x14ac:dyDescent="0.25">
      <c r="A24968" t="s">
        <v>652</v>
      </c>
      <c r="B24968" t="s">
        <v>17182</v>
      </c>
      <c r="C24968" t="s">
        <v>89</v>
      </c>
      <c r="D24968" t="s">
        <v>17150</v>
      </c>
      <c r="E24968" t="s">
        <v>4376</v>
      </c>
      <c r="F24968" t="s">
        <v>89</v>
      </c>
      <c r="G24968" t="s">
        <v>89</v>
      </c>
      <c r="H24968" t="s">
        <v>93</v>
      </c>
    </row>
    <row r="24969" spans="1:8" x14ac:dyDescent="0.25">
      <c r="A24969" t="s">
        <v>652</v>
      </c>
      <c r="B24969" t="s">
        <v>17183</v>
      </c>
      <c r="C24969" t="s">
        <v>89</v>
      </c>
      <c r="D24969" t="s">
        <v>17152</v>
      </c>
      <c r="E24969" t="s">
        <v>4376</v>
      </c>
      <c r="F24969" t="s">
        <v>89</v>
      </c>
      <c r="G24969" t="s">
        <v>89</v>
      </c>
      <c r="H24969" t="s">
        <v>93</v>
      </c>
    </row>
    <row r="24970" spans="1:8" x14ac:dyDescent="0.25">
      <c r="A24970" t="s">
        <v>652</v>
      </c>
      <c r="B24970" t="s">
        <v>17184</v>
      </c>
      <c r="C24970" t="s">
        <v>89</v>
      </c>
      <c r="D24970" t="s">
        <v>17154</v>
      </c>
      <c r="E24970" t="s">
        <v>4488</v>
      </c>
      <c r="F24970" t="s">
        <v>89</v>
      </c>
      <c r="G24970" t="s">
        <v>89</v>
      </c>
      <c r="H24970" t="s">
        <v>93</v>
      </c>
    </row>
    <row r="24971" spans="1:8" x14ac:dyDescent="0.25">
      <c r="A24971" t="s">
        <v>652</v>
      </c>
      <c r="B24971" t="s">
        <v>17185</v>
      </c>
      <c r="C24971" t="s">
        <v>89</v>
      </c>
      <c r="D24971" t="s">
        <v>17156</v>
      </c>
      <c r="E24971" t="s">
        <v>4488</v>
      </c>
      <c r="F24971" t="s">
        <v>89</v>
      </c>
      <c r="G24971" t="s">
        <v>89</v>
      </c>
      <c r="H24971" t="s">
        <v>93</v>
      </c>
    </row>
    <row r="24972" spans="1:8" x14ac:dyDescent="0.25">
      <c r="A24972" t="s">
        <v>652</v>
      </c>
      <c r="B24972" t="s">
        <v>17186</v>
      </c>
      <c r="C24972" t="s">
        <v>89</v>
      </c>
      <c r="D24972" t="s">
        <v>17158</v>
      </c>
      <c r="E24972" t="s">
        <v>4488</v>
      </c>
      <c r="F24972" t="s">
        <v>89</v>
      </c>
      <c r="G24972" t="s">
        <v>89</v>
      </c>
      <c r="H24972" t="s">
        <v>93</v>
      </c>
    </row>
    <row r="24973" spans="1:8" x14ac:dyDescent="0.25">
      <c r="A24973" t="s">
        <v>652</v>
      </c>
      <c r="B24973" t="s">
        <v>17187</v>
      </c>
      <c r="C24973" t="s">
        <v>89</v>
      </c>
      <c r="D24973" t="s">
        <v>17160</v>
      </c>
      <c r="E24973" t="s">
        <v>4488</v>
      </c>
      <c r="F24973" t="s">
        <v>89</v>
      </c>
      <c r="G24973" t="s">
        <v>89</v>
      </c>
      <c r="H24973" t="s">
        <v>93</v>
      </c>
    </row>
    <row r="24974" spans="1:8" x14ac:dyDescent="0.25">
      <c r="A24974" t="s">
        <v>652</v>
      </c>
      <c r="B24974" t="s">
        <v>17188</v>
      </c>
      <c r="C24974" t="s">
        <v>89</v>
      </c>
      <c r="D24974" t="s">
        <v>17162</v>
      </c>
      <c r="E24974" t="s">
        <v>4488</v>
      </c>
      <c r="F24974" t="s">
        <v>89</v>
      </c>
      <c r="G24974" t="s">
        <v>89</v>
      </c>
      <c r="H24974" t="s">
        <v>93</v>
      </c>
    </row>
    <row r="24975" spans="1:8" x14ac:dyDescent="0.25">
      <c r="A24975" t="s">
        <v>652</v>
      </c>
      <c r="B24975" t="s">
        <v>17189</v>
      </c>
      <c r="C24975" t="s">
        <v>89</v>
      </c>
      <c r="D24975" t="s">
        <v>17164</v>
      </c>
      <c r="E24975" t="s">
        <v>6921</v>
      </c>
      <c r="F24975" t="s">
        <v>89</v>
      </c>
      <c r="G24975" t="s">
        <v>89</v>
      </c>
      <c r="H24975" t="s">
        <v>93</v>
      </c>
    </row>
    <row r="24976" spans="1:8" x14ac:dyDescent="0.25">
      <c r="A24976" t="s">
        <v>652</v>
      </c>
      <c r="B24976" t="s">
        <v>17190</v>
      </c>
      <c r="C24976" t="s">
        <v>89</v>
      </c>
      <c r="D24976" t="s">
        <v>17166</v>
      </c>
      <c r="E24976" t="s">
        <v>6921</v>
      </c>
      <c r="F24976" t="s">
        <v>89</v>
      </c>
      <c r="G24976" t="s">
        <v>89</v>
      </c>
      <c r="H24976" t="s">
        <v>93</v>
      </c>
    </row>
    <row r="24977" spans="1:8" x14ac:dyDescent="0.25">
      <c r="A24977" t="s">
        <v>652</v>
      </c>
      <c r="B24977" t="s">
        <v>17191</v>
      </c>
      <c r="C24977" t="s">
        <v>89</v>
      </c>
      <c r="D24977" t="s">
        <v>17168</v>
      </c>
      <c r="E24977" t="s">
        <v>6921</v>
      </c>
      <c r="F24977" t="s">
        <v>89</v>
      </c>
      <c r="G24977" t="s">
        <v>89</v>
      </c>
      <c r="H24977" t="s">
        <v>93</v>
      </c>
    </row>
    <row r="24978" spans="1:8" x14ac:dyDescent="0.25">
      <c r="A24978" t="s">
        <v>652</v>
      </c>
      <c r="B24978" t="s">
        <v>17192</v>
      </c>
      <c r="C24978" t="s">
        <v>89</v>
      </c>
      <c r="D24978" t="s">
        <v>17170</v>
      </c>
      <c r="E24978" t="s">
        <v>6921</v>
      </c>
      <c r="F24978" t="s">
        <v>89</v>
      </c>
      <c r="G24978" t="s">
        <v>89</v>
      </c>
      <c r="H24978" t="s">
        <v>93</v>
      </c>
    </row>
    <row r="24979" spans="1:8" x14ac:dyDescent="0.25">
      <c r="A24979" t="s">
        <v>652</v>
      </c>
      <c r="B24979" t="s">
        <v>17193</v>
      </c>
      <c r="C24979" t="s">
        <v>89</v>
      </c>
      <c r="D24979" t="s">
        <v>17172</v>
      </c>
      <c r="E24979" t="s">
        <v>6921</v>
      </c>
      <c r="F24979" t="s">
        <v>89</v>
      </c>
      <c r="G24979" t="s">
        <v>89</v>
      </c>
      <c r="H24979" t="s">
        <v>93</v>
      </c>
    </row>
    <row r="24980" spans="1:8" x14ac:dyDescent="0.25">
      <c r="A24980" t="s">
        <v>652</v>
      </c>
      <c r="B24980" t="s">
        <v>17194</v>
      </c>
      <c r="C24980" t="s">
        <v>89</v>
      </c>
      <c r="D24980" t="s">
        <v>17174</v>
      </c>
      <c r="E24980" t="s">
        <v>7174</v>
      </c>
      <c r="F24980" t="s">
        <v>89</v>
      </c>
      <c r="G24980" t="s">
        <v>89</v>
      </c>
      <c r="H24980" t="s">
        <v>93</v>
      </c>
    </row>
    <row r="24981" spans="1:8" x14ac:dyDescent="0.25">
      <c r="A24981" t="s">
        <v>652</v>
      </c>
      <c r="B24981" t="s">
        <v>17195</v>
      </c>
      <c r="C24981" t="s">
        <v>89</v>
      </c>
      <c r="D24981" t="s">
        <v>17176</v>
      </c>
      <c r="E24981" t="s">
        <v>7174</v>
      </c>
      <c r="F24981" t="s">
        <v>89</v>
      </c>
      <c r="G24981" t="s">
        <v>89</v>
      </c>
      <c r="H24981" t="s">
        <v>93</v>
      </c>
    </row>
    <row r="24982" spans="1:8" x14ac:dyDescent="0.25">
      <c r="A24982" t="s">
        <v>652</v>
      </c>
      <c r="B24982" t="s">
        <v>14925</v>
      </c>
      <c r="C24982" t="s">
        <v>89</v>
      </c>
      <c r="D24982" t="s">
        <v>17179</v>
      </c>
      <c r="E24982" t="s">
        <v>7174</v>
      </c>
      <c r="F24982" t="s">
        <v>89</v>
      </c>
      <c r="G24982" t="s">
        <v>89</v>
      </c>
      <c r="H24982" t="s">
        <v>93</v>
      </c>
    </row>
    <row r="24983" spans="1:8" x14ac:dyDescent="0.25">
      <c r="A24983" t="s">
        <v>652</v>
      </c>
      <c r="B24983" t="s">
        <v>17196</v>
      </c>
      <c r="C24983" t="s">
        <v>89</v>
      </c>
      <c r="D24983" t="s">
        <v>17146</v>
      </c>
      <c r="E24983" t="s">
        <v>4539</v>
      </c>
      <c r="F24983" t="s">
        <v>89</v>
      </c>
      <c r="G24983" t="s">
        <v>89</v>
      </c>
      <c r="H24983" t="s">
        <v>93</v>
      </c>
    </row>
    <row r="24984" spans="1:8" x14ac:dyDescent="0.25">
      <c r="A24984" t="s">
        <v>652</v>
      </c>
      <c r="B24984" t="s">
        <v>17197</v>
      </c>
      <c r="C24984" t="s">
        <v>89</v>
      </c>
      <c r="D24984" t="s">
        <v>17148</v>
      </c>
      <c r="E24984" t="s">
        <v>4539</v>
      </c>
      <c r="F24984" t="s">
        <v>89</v>
      </c>
      <c r="G24984" t="s">
        <v>89</v>
      </c>
      <c r="H24984" t="s">
        <v>93</v>
      </c>
    </row>
    <row r="24985" spans="1:8" x14ac:dyDescent="0.25">
      <c r="A24985" t="s">
        <v>652</v>
      </c>
      <c r="B24985" t="s">
        <v>17198</v>
      </c>
      <c r="C24985" t="s">
        <v>89</v>
      </c>
      <c r="D24985" t="s">
        <v>17152</v>
      </c>
      <c r="E24985" t="s">
        <v>4539</v>
      </c>
      <c r="F24985" t="s">
        <v>89</v>
      </c>
      <c r="G24985" t="s">
        <v>89</v>
      </c>
      <c r="H24985" t="s">
        <v>93</v>
      </c>
    </row>
    <row r="24986" spans="1:8" x14ac:dyDescent="0.25">
      <c r="A24986" t="s">
        <v>652</v>
      </c>
      <c r="B24986" t="s">
        <v>17199</v>
      </c>
      <c r="C24986" t="s">
        <v>89</v>
      </c>
      <c r="D24986" t="s">
        <v>17150</v>
      </c>
      <c r="E24986" t="s">
        <v>4539</v>
      </c>
      <c r="F24986" t="s">
        <v>89</v>
      </c>
      <c r="G24986" t="s">
        <v>89</v>
      </c>
      <c r="H24986" t="s">
        <v>93</v>
      </c>
    </row>
    <row r="24987" spans="1:8" x14ac:dyDescent="0.25">
      <c r="A24987" t="s">
        <v>652</v>
      </c>
      <c r="B24987" t="s">
        <v>17200</v>
      </c>
      <c r="C24987" t="s">
        <v>89</v>
      </c>
      <c r="D24987" t="s">
        <v>17154</v>
      </c>
      <c r="E24987" t="s">
        <v>4468</v>
      </c>
      <c r="F24987" t="s">
        <v>89</v>
      </c>
      <c r="G24987" t="s">
        <v>89</v>
      </c>
      <c r="H24987" t="s">
        <v>93</v>
      </c>
    </row>
    <row r="24988" spans="1:8" x14ac:dyDescent="0.25">
      <c r="A24988" t="s">
        <v>652</v>
      </c>
      <c r="B24988" t="s">
        <v>17201</v>
      </c>
      <c r="C24988" t="s">
        <v>89</v>
      </c>
      <c r="D24988" t="s">
        <v>17156</v>
      </c>
      <c r="E24988" t="s">
        <v>4468</v>
      </c>
      <c r="F24988" t="s">
        <v>89</v>
      </c>
      <c r="G24988" t="s">
        <v>89</v>
      </c>
      <c r="H24988" t="s">
        <v>93</v>
      </c>
    </row>
    <row r="24989" spans="1:8" x14ac:dyDescent="0.25">
      <c r="A24989" t="s">
        <v>652</v>
      </c>
      <c r="B24989" t="s">
        <v>17202</v>
      </c>
      <c r="C24989" t="s">
        <v>89</v>
      </c>
      <c r="D24989" t="s">
        <v>17158</v>
      </c>
      <c r="E24989" t="s">
        <v>4468</v>
      </c>
      <c r="F24989" t="s">
        <v>89</v>
      </c>
      <c r="G24989" t="s">
        <v>89</v>
      </c>
      <c r="H24989" t="s">
        <v>93</v>
      </c>
    </row>
    <row r="24990" spans="1:8" x14ac:dyDescent="0.25">
      <c r="A24990" t="s">
        <v>652</v>
      </c>
      <c r="B24990" t="s">
        <v>17203</v>
      </c>
      <c r="C24990" t="s">
        <v>89</v>
      </c>
      <c r="D24990" t="s">
        <v>17160</v>
      </c>
      <c r="E24990" t="s">
        <v>4468</v>
      </c>
      <c r="F24990" t="s">
        <v>89</v>
      </c>
      <c r="G24990" t="s">
        <v>89</v>
      </c>
      <c r="H24990" t="s">
        <v>93</v>
      </c>
    </row>
    <row r="24991" spans="1:8" x14ac:dyDescent="0.25">
      <c r="A24991" t="s">
        <v>652</v>
      </c>
      <c r="B24991" t="s">
        <v>17204</v>
      </c>
      <c r="C24991" t="s">
        <v>89</v>
      </c>
      <c r="D24991" t="s">
        <v>17162</v>
      </c>
      <c r="E24991" t="s">
        <v>4468</v>
      </c>
      <c r="F24991" t="s">
        <v>89</v>
      </c>
      <c r="G24991" t="s">
        <v>89</v>
      </c>
      <c r="H24991" t="s">
        <v>93</v>
      </c>
    </row>
    <row r="24992" spans="1:8" x14ac:dyDescent="0.25">
      <c r="A24992" t="s">
        <v>652</v>
      </c>
      <c r="B24992" t="s">
        <v>17205</v>
      </c>
      <c r="C24992" t="s">
        <v>89</v>
      </c>
      <c r="D24992" t="s">
        <v>17164</v>
      </c>
      <c r="E24992" t="s">
        <v>4530</v>
      </c>
      <c r="F24992" t="s">
        <v>89</v>
      </c>
      <c r="G24992" t="s">
        <v>89</v>
      </c>
      <c r="H24992" t="s">
        <v>93</v>
      </c>
    </row>
    <row r="24993" spans="1:8" x14ac:dyDescent="0.25">
      <c r="A24993" t="s">
        <v>652</v>
      </c>
      <c r="B24993" t="s">
        <v>17206</v>
      </c>
      <c r="C24993" t="s">
        <v>89</v>
      </c>
      <c r="D24993" t="s">
        <v>17166</v>
      </c>
      <c r="E24993" t="s">
        <v>4530</v>
      </c>
      <c r="F24993" t="s">
        <v>89</v>
      </c>
      <c r="G24993" t="s">
        <v>89</v>
      </c>
      <c r="H24993" t="s">
        <v>93</v>
      </c>
    </row>
    <row r="24994" spans="1:8" x14ac:dyDescent="0.25">
      <c r="A24994" t="s">
        <v>652</v>
      </c>
      <c r="B24994" t="s">
        <v>17207</v>
      </c>
      <c r="C24994" t="s">
        <v>89</v>
      </c>
      <c r="D24994" t="s">
        <v>17168</v>
      </c>
      <c r="E24994" t="s">
        <v>4530</v>
      </c>
      <c r="F24994" t="s">
        <v>89</v>
      </c>
      <c r="G24994" t="s">
        <v>89</v>
      </c>
      <c r="H24994" t="s">
        <v>93</v>
      </c>
    </row>
    <row r="24995" spans="1:8" x14ac:dyDescent="0.25">
      <c r="A24995" t="s">
        <v>652</v>
      </c>
      <c r="B24995" t="s">
        <v>17208</v>
      </c>
      <c r="C24995" t="s">
        <v>89</v>
      </c>
      <c r="D24995" t="s">
        <v>17170</v>
      </c>
      <c r="E24995" t="s">
        <v>4530</v>
      </c>
      <c r="F24995" t="s">
        <v>89</v>
      </c>
      <c r="G24995" t="s">
        <v>89</v>
      </c>
      <c r="H24995" t="s">
        <v>93</v>
      </c>
    </row>
    <row r="24996" spans="1:8" x14ac:dyDescent="0.25">
      <c r="A24996" t="s">
        <v>652</v>
      </c>
      <c r="B24996" t="s">
        <v>17209</v>
      </c>
      <c r="C24996" t="s">
        <v>89</v>
      </c>
      <c r="D24996" t="s">
        <v>17210</v>
      </c>
      <c r="E24996" t="s">
        <v>4530</v>
      </c>
      <c r="F24996" t="s">
        <v>89</v>
      </c>
      <c r="G24996" t="s">
        <v>89</v>
      </c>
      <c r="H24996" t="s">
        <v>93</v>
      </c>
    </row>
    <row r="24997" spans="1:8" x14ac:dyDescent="0.25">
      <c r="A24997" t="s">
        <v>652</v>
      </c>
      <c r="B24997" t="s">
        <v>17211</v>
      </c>
      <c r="C24997" t="s">
        <v>89</v>
      </c>
      <c r="D24997" t="s">
        <v>17174</v>
      </c>
      <c r="E24997" t="s">
        <v>4476</v>
      </c>
      <c r="F24997" t="s">
        <v>89</v>
      </c>
      <c r="G24997" t="s">
        <v>89</v>
      </c>
      <c r="H24997" t="s">
        <v>93</v>
      </c>
    </row>
    <row r="24998" spans="1:8" x14ac:dyDescent="0.25">
      <c r="A24998" t="s">
        <v>652</v>
      </c>
      <c r="B24998" t="s">
        <v>17212</v>
      </c>
      <c r="C24998" t="s">
        <v>89</v>
      </c>
      <c r="D24998" t="s">
        <v>17176</v>
      </c>
      <c r="E24998" t="s">
        <v>4476</v>
      </c>
      <c r="F24998" t="s">
        <v>89</v>
      </c>
      <c r="G24998" t="s">
        <v>89</v>
      </c>
      <c r="H24998" t="s">
        <v>93</v>
      </c>
    </row>
    <row r="24999" spans="1:8" x14ac:dyDescent="0.25">
      <c r="A24999" t="s">
        <v>652</v>
      </c>
      <c r="B24999" t="s">
        <v>17213</v>
      </c>
      <c r="C24999" t="s">
        <v>89</v>
      </c>
      <c r="D24999" t="s">
        <v>17178</v>
      </c>
      <c r="E24999" t="s">
        <v>4476</v>
      </c>
      <c r="F24999" t="s">
        <v>89</v>
      </c>
      <c r="G24999" t="s">
        <v>89</v>
      </c>
      <c r="H24999" t="s">
        <v>93</v>
      </c>
    </row>
    <row r="25000" spans="1:8" x14ac:dyDescent="0.25">
      <c r="A25000" t="s">
        <v>652</v>
      </c>
      <c r="B25000" t="s">
        <v>14887</v>
      </c>
      <c r="C25000" t="s">
        <v>89</v>
      </c>
      <c r="D25000" t="s">
        <v>17179</v>
      </c>
      <c r="E25000" t="s">
        <v>4476</v>
      </c>
      <c r="F25000" t="s">
        <v>89</v>
      </c>
      <c r="G25000" t="s">
        <v>89</v>
      </c>
      <c r="H25000" t="s">
        <v>93</v>
      </c>
    </row>
    <row r="25001" spans="1:8" x14ac:dyDescent="0.25">
      <c r="A25001" t="s">
        <v>652</v>
      </c>
      <c r="B25001" t="s">
        <v>17214</v>
      </c>
      <c r="C25001" t="s">
        <v>89</v>
      </c>
      <c r="D25001" t="s">
        <v>89</v>
      </c>
      <c r="E25001" t="s">
        <v>4702</v>
      </c>
      <c r="F25001" t="s">
        <v>89</v>
      </c>
      <c r="G25001" t="s">
        <v>89</v>
      </c>
      <c r="H25001" t="s">
        <v>93</v>
      </c>
    </row>
    <row r="25002" spans="1:8" x14ac:dyDescent="0.25">
      <c r="A25002" t="s">
        <v>652</v>
      </c>
      <c r="B25002" t="s">
        <v>7072</v>
      </c>
      <c r="C25002" t="s">
        <v>89</v>
      </c>
      <c r="D25002" t="s">
        <v>89</v>
      </c>
      <c r="E25002" t="s">
        <v>4667</v>
      </c>
      <c r="F25002" t="s">
        <v>89</v>
      </c>
      <c r="G25002" t="s">
        <v>89</v>
      </c>
      <c r="H25002" t="s">
        <v>93</v>
      </c>
    </row>
    <row r="25003" spans="1:8" x14ac:dyDescent="0.25">
      <c r="A25003" t="s">
        <v>652</v>
      </c>
      <c r="B25003" t="s">
        <v>7078</v>
      </c>
      <c r="C25003" t="s">
        <v>89</v>
      </c>
      <c r="D25003" t="s">
        <v>89</v>
      </c>
      <c r="E25003" t="s">
        <v>4658</v>
      </c>
      <c r="F25003" t="s">
        <v>89</v>
      </c>
      <c r="G25003" t="s">
        <v>89</v>
      </c>
      <c r="H25003" t="s">
        <v>93</v>
      </c>
    </row>
    <row r="25004" spans="1:8" x14ac:dyDescent="0.25">
      <c r="A25004" t="s">
        <v>652</v>
      </c>
      <c r="B25004" t="s">
        <v>17215</v>
      </c>
      <c r="C25004" t="s">
        <v>89</v>
      </c>
      <c r="D25004" t="s">
        <v>13405</v>
      </c>
      <c r="E25004" t="s">
        <v>4670</v>
      </c>
      <c r="F25004" t="s">
        <v>89</v>
      </c>
      <c r="G25004" t="s">
        <v>89</v>
      </c>
      <c r="H25004" t="s">
        <v>93</v>
      </c>
    </row>
    <row r="25005" spans="1:8" x14ac:dyDescent="0.25">
      <c r="A25005" t="s">
        <v>652</v>
      </c>
      <c r="B25005" t="s">
        <v>10576</v>
      </c>
      <c r="C25005" t="s">
        <v>89</v>
      </c>
      <c r="D25005" t="s">
        <v>13405</v>
      </c>
      <c r="E25005" t="s">
        <v>4670</v>
      </c>
      <c r="F25005" t="s">
        <v>89</v>
      </c>
      <c r="G25005" t="s">
        <v>89</v>
      </c>
      <c r="H25005" t="s">
        <v>93</v>
      </c>
    </row>
    <row r="25006" spans="1:8" x14ac:dyDescent="0.25">
      <c r="A25006" t="s">
        <v>652</v>
      </c>
      <c r="B25006" t="s">
        <v>1380</v>
      </c>
      <c r="C25006" t="s">
        <v>89</v>
      </c>
      <c r="D25006" t="s">
        <v>89</v>
      </c>
      <c r="E25006" t="s">
        <v>4704</v>
      </c>
      <c r="F25006" t="s">
        <v>89</v>
      </c>
      <c r="G25006" t="s">
        <v>89</v>
      </c>
      <c r="H25006" t="s">
        <v>93</v>
      </c>
    </row>
    <row r="25007" spans="1:8" x14ac:dyDescent="0.25">
      <c r="A25007" t="s">
        <v>652</v>
      </c>
      <c r="B25007" t="s">
        <v>1840</v>
      </c>
      <c r="C25007" t="s">
        <v>89</v>
      </c>
      <c r="D25007" t="s">
        <v>89</v>
      </c>
      <c r="E25007" t="s">
        <v>4667</v>
      </c>
      <c r="F25007" t="s">
        <v>89</v>
      </c>
      <c r="G25007" t="s">
        <v>89</v>
      </c>
      <c r="H25007" t="s">
        <v>93</v>
      </c>
    </row>
    <row r="25008" spans="1:8" x14ac:dyDescent="0.25">
      <c r="A25008" t="s">
        <v>652</v>
      </c>
      <c r="B25008" t="s">
        <v>1382</v>
      </c>
      <c r="C25008" t="s">
        <v>89</v>
      </c>
      <c r="D25008" t="s">
        <v>89</v>
      </c>
      <c r="E25008" t="s">
        <v>4670</v>
      </c>
      <c r="F25008" t="s">
        <v>89</v>
      </c>
      <c r="G25008" t="s">
        <v>89</v>
      </c>
      <c r="H25008" t="s">
        <v>93</v>
      </c>
    </row>
    <row r="25009" spans="1:8" x14ac:dyDescent="0.25">
      <c r="A25009" t="s">
        <v>652</v>
      </c>
      <c r="B25009" t="s">
        <v>10340</v>
      </c>
      <c r="C25009" t="s">
        <v>89</v>
      </c>
      <c r="D25009" t="s">
        <v>89</v>
      </c>
      <c r="E25009" t="s">
        <v>4670</v>
      </c>
      <c r="F25009" t="s">
        <v>89</v>
      </c>
      <c r="G25009" t="s">
        <v>89</v>
      </c>
      <c r="H25009" t="s">
        <v>93</v>
      </c>
    </row>
    <row r="25010" spans="1:8" x14ac:dyDescent="0.25">
      <c r="A25010" t="s">
        <v>652</v>
      </c>
      <c r="B25010" t="s">
        <v>17216</v>
      </c>
      <c r="C25010" t="s">
        <v>89</v>
      </c>
      <c r="D25010" t="s">
        <v>89</v>
      </c>
      <c r="E25010" t="s">
        <v>4668</v>
      </c>
      <c r="F25010" t="s">
        <v>89</v>
      </c>
      <c r="G25010" t="s">
        <v>89</v>
      </c>
      <c r="H25010" t="s">
        <v>93</v>
      </c>
    </row>
    <row r="25011" spans="1:8" x14ac:dyDescent="0.25">
      <c r="A25011" t="s">
        <v>652</v>
      </c>
      <c r="B25011" t="s">
        <v>17217</v>
      </c>
      <c r="C25011" t="s">
        <v>89</v>
      </c>
      <c r="D25011" t="s">
        <v>17218</v>
      </c>
      <c r="E25011" t="s">
        <v>4667</v>
      </c>
      <c r="F25011" t="s">
        <v>89</v>
      </c>
      <c r="G25011" t="s">
        <v>89</v>
      </c>
      <c r="H25011" t="s">
        <v>93</v>
      </c>
    </row>
    <row r="25012" spans="1:8" x14ac:dyDescent="0.25">
      <c r="A25012" t="s">
        <v>652</v>
      </c>
      <c r="B25012" t="s">
        <v>17219</v>
      </c>
      <c r="C25012" t="s">
        <v>89</v>
      </c>
      <c r="D25012" t="s">
        <v>89</v>
      </c>
      <c r="E25012" t="s">
        <v>4652</v>
      </c>
      <c r="F25012" t="s">
        <v>89</v>
      </c>
      <c r="G25012" t="s">
        <v>89</v>
      </c>
      <c r="H25012" t="s">
        <v>93</v>
      </c>
    </row>
    <row r="25013" spans="1:8" x14ac:dyDescent="0.25">
      <c r="A25013" t="s">
        <v>652</v>
      </c>
      <c r="B25013" t="s">
        <v>17220</v>
      </c>
      <c r="C25013" t="s">
        <v>89</v>
      </c>
      <c r="D25013" t="s">
        <v>17221</v>
      </c>
      <c r="E25013" t="s">
        <v>4661</v>
      </c>
      <c r="F25013" t="s">
        <v>89</v>
      </c>
      <c r="G25013" t="s">
        <v>89</v>
      </c>
      <c r="H25013" t="s">
        <v>93</v>
      </c>
    </row>
    <row r="25014" spans="1:8" x14ac:dyDescent="0.25">
      <c r="A25014" t="s">
        <v>652</v>
      </c>
      <c r="B25014" t="s">
        <v>17222</v>
      </c>
      <c r="C25014" t="s">
        <v>89</v>
      </c>
      <c r="D25014" t="s">
        <v>17223</v>
      </c>
      <c r="E25014" t="s">
        <v>4652</v>
      </c>
      <c r="F25014" t="s">
        <v>89</v>
      </c>
      <c r="G25014" t="s">
        <v>89</v>
      </c>
      <c r="H25014" t="s">
        <v>93</v>
      </c>
    </row>
    <row r="25015" spans="1:8" x14ac:dyDescent="0.25">
      <c r="A25015" t="s">
        <v>652</v>
      </c>
      <c r="B25015" t="s">
        <v>17224</v>
      </c>
      <c r="C25015" t="s">
        <v>89</v>
      </c>
      <c r="D25015" t="s">
        <v>17225</v>
      </c>
      <c r="E25015" t="s">
        <v>4513</v>
      </c>
      <c r="F25015" t="s">
        <v>89</v>
      </c>
      <c r="G25015" t="s">
        <v>89</v>
      </c>
      <c r="H25015" t="s">
        <v>93</v>
      </c>
    </row>
    <row r="25016" spans="1:8" x14ac:dyDescent="0.25">
      <c r="A25016" t="s">
        <v>652</v>
      </c>
      <c r="B25016" t="s">
        <v>17226</v>
      </c>
      <c r="C25016" t="s">
        <v>89</v>
      </c>
      <c r="D25016" t="s">
        <v>17227</v>
      </c>
      <c r="E25016" t="s">
        <v>4548</v>
      </c>
      <c r="F25016" t="s">
        <v>89</v>
      </c>
      <c r="G25016" t="s">
        <v>89</v>
      </c>
      <c r="H25016" t="s">
        <v>93</v>
      </c>
    </row>
    <row r="25017" spans="1:8" x14ac:dyDescent="0.25">
      <c r="A25017" t="s">
        <v>652</v>
      </c>
      <c r="B25017" t="s">
        <v>17228</v>
      </c>
      <c r="C25017" t="s">
        <v>89</v>
      </c>
      <c r="D25017" t="s">
        <v>17229</v>
      </c>
      <c r="E25017" t="s">
        <v>4548</v>
      </c>
      <c r="F25017" t="s">
        <v>89</v>
      </c>
      <c r="G25017" t="s">
        <v>89</v>
      </c>
      <c r="H25017" t="s">
        <v>93</v>
      </c>
    </row>
    <row r="25018" spans="1:8" x14ac:dyDescent="0.25">
      <c r="A25018" t="s">
        <v>652</v>
      </c>
      <c r="B25018" t="s">
        <v>12444</v>
      </c>
      <c r="C25018" t="s">
        <v>89</v>
      </c>
      <c r="D25018" t="s">
        <v>89</v>
      </c>
      <c r="E25018" t="s">
        <v>4658</v>
      </c>
      <c r="F25018" t="s">
        <v>89</v>
      </c>
      <c r="G25018" t="s">
        <v>89</v>
      </c>
      <c r="H25018" t="s">
        <v>93</v>
      </c>
    </row>
    <row r="25019" spans="1:8" x14ac:dyDescent="0.25">
      <c r="A25019" t="s">
        <v>652</v>
      </c>
      <c r="B25019" t="s">
        <v>15060</v>
      </c>
      <c r="C25019" t="s">
        <v>89</v>
      </c>
      <c r="D25019" t="s">
        <v>89</v>
      </c>
      <c r="E25019" t="s">
        <v>4617</v>
      </c>
      <c r="F25019" t="s">
        <v>89</v>
      </c>
      <c r="G25019" t="s">
        <v>89</v>
      </c>
      <c r="H25019" t="s">
        <v>93</v>
      </c>
    </row>
    <row r="25020" spans="1:8" x14ac:dyDescent="0.25">
      <c r="A25020" t="s">
        <v>652</v>
      </c>
      <c r="B25020" t="s">
        <v>1122</v>
      </c>
      <c r="C25020" t="s">
        <v>89</v>
      </c>
      <c r="D25020" t="s">
        <v>89</v>
      </c>
      <c r="E25020" t="s">
        <v>4667</v>
      </c>
      <c r="F25020" t="s">
        <v>89</v>
      </c>
      <c r="G25020" t="s">
        <v>89</v>
      </c>
      <c r="H25020" t="s">
        <v>93</v>
      </c>
    </row>
    <row r="25021" spans="1:8" x14ac:dyDescent="0.25">
      <c r="A25021" t="s">
        <v>652</v>
      </c>
      <c r="B25021" t="s">
        <v>1332</v>
      </c>
      <c r="C25021" t="s">
        <v>89</v>
      </c>
      <c r="D25021" t="s">
        <v>89</v>
      </c>
      <c r="E25021" t="s">
        <v>4667</v>
      </c>
      <c r="F25021" t="s">
        <v>89</v>
      </c>
      <c r="G25021" t="s">
        <v>89</v>
      </c>
      <c r="H25021" t="s">
        <v>93</v>
      </c>
    </row>
    <row r="25022" spans="1:8" x14ac:dyDescent="0.25">
      <c r="A25022" t="s">
        <v>652</v>
      </c>
      <c r="B25022" t="s">
        <v>1124</v>
      </c>
      <c r="C25022" t="s">
        <v>89</v>
      </c>
      <c r="D25022" t="s">
        <v>89</v>
      </c>
      <c r="E25022" t="s">
        <v>4667</v>
      </c>
      <c r="F25022" t="s">
        <v>89</v>
      </c>
      <c r="G25022" t="s">
        <v>89</v>
      </c>
      <c r="H25022" t="s">
        <v>93</v>
      </c>
    </row>
    <row r="25023" spans="1:8" x14ac:dyDescent="0.25">
      <c r="A25023" t="s">
        <v>652</v>
      </c>
      <c r="B25023" t="s">
        <v>1125</v>
      </c>
      <c r="C25023" t="s">
        <v>89</v>
      </c>
      <c r="D25023" t="s">
        <v>89</v>
      </c>
      <c r="E25023" t="s">
        <v>4667</v>
      </c>
      <c r="F25023" t="s">
        <v>89</v>
      </c>
      <c r="G25023" t="s">
        <v>89</v>
      </c>
      <c r="H25023" t="s">
        <v>93</v>
      </c>
    </row>
    <row r="25024" spans="1:8" x14ac:dyDescent="0.25">
      <c r="A25024" t="s">
        <v>652</v>
      </c>
      <c r="B25024" t="s">
        <v>1512</v>
      </c>
      <c r="C25024" t="s">
        <v>89</v>
      </c>
      <c r="D25024" t="s">
        <v>89</v>
      </c>
      <c r="E25024" t="s">
        <v>4665</v>
      </c>
      <c r="F25024" t="s">
        <v>89</v>
      </c>
      <c r="G25024" t="s">
        <v>89</v>
      </c>
      <c r="H25024" t="s">
        <v>93</v>
      </c>
    </row>
    <row r="25025" spans="1:8" x14ac:dyDescent="0.25">
      <c r="A25025" t="s">
        <v>652</v>
      </c>
      <c r="B25025" t="s">
        <v>17230</v>
      </c>
      <c r="C25025" t="s">
        <v>89</v>
      </c>
      <c r="D25025" t="s">
        <v>89</v>
      </c>
      <c r="E25025" t="s">
        <v>4712</v>
      </c>
      <c r="F25025" t="s">
        <v>89</v>
      </c>
      <c r="G25025" t="s">
        <v>89</v>
      </c>
      <c r="H25025" t="s">
        <v>93</v>
      </c>
    </row>
    <row r="25026" spans="1:8" x14ac:dyDescent="0.25">
      <c r="A25026" t="s">
        <v>652</v>
      </c>
      <c r="B25026" t="s">
        <v>1414</v>
      </c>
      <c r="C25026" t="s">
        <v>89</v>
      </c>
      <c r="D25026" t="s">
        <v>89</v>
      </c>
      <c r="E25026" t="s">
        <v>4712</v>
      </c>
      <c r="F25026" t="s">
        <v>89</v>
      </c>
      <c r="G25026" t="s">
        <v>89</v>
      </c>
      <c r="H25026" t="s">
        <v>93</v>
      </c>
    </row>
    <row r="25027" spans="1:8" x14ac:dyDescent="0.25">
      <c r="A25027" t="s">
        <v>652</v>
      </c>
      <c r="B25027" t="s">
        <v>1268</v>
      </c>
      <c r="C25027" t="s">
        <v>89</v>
      </c>
      <c r="D25027" t="s">
        <v>89</v>
      </c>
      <c r="E25027" t="s">
        <v>4670</v>
      </c>
      <c r="F25027" t="s">
        <v>89</v>
      </c>
      <c r="G25027" t="s">
        <v>89</v>
      </c>
      <c r="H25027" t="s">
        <v>93</v>
      </c>
    </row>
    <row r="25028" spans="1:8" x14ac:dyDescent="0.25">
      <c r="A25028" t="s">
        <v>652</v>
      </c>
      <c r="B25028" t="s">
        <v>1337</v>
      </c>
      <c r="C25028" t="s">
        <v>89</v>
      </c>
      <c r="D25028" t="s">
        <v>89</v>
      </c>
      <c r="E25028" t="s">
        <v>4670</v>
      </c>
      <c r="F25028" t="s">
        <v>89</v>
      </c>
      <c r="G25028" t="s">
        <v>89</v>
      </c>
      <c r="H25028" t="s">
        <v>93</v>
      </c>
    </row>
    <row r="25029" spans="1:8" x14ac:dyDescent="0.25">
      <c r="A25029" t="s">
        <v>652</v>
      </c>
      <c r="B25029" t="s">
        <v>1269</v>
      </c>
      <c r="C25029" t="s">
        <v>89</v>
      </c>
      <c r="D25029" t="s">
        <v>89</v>
      </c>
      <c r="E25029" t="s">
        <v>4670</v>
      </c>
      <c r="F25029" t="s">
        <v>89</v>
      </c>
      <c r="G25029" t="s">
        <v>89</v>
      </c>
      <c r="H25029" t="s">
        <v>93</v>
      </c>
    </row>
    <row r="25030" spans="1:8" x14ac:dyDescent="0.25">
      <c r="A25030" t="s">
        <v>652</v>
      </c>
      <c r="B25030" t="s">
        <v>1270</v>
      </c>
      <c r="C25030" t="s">
        <v>89</v>
      </c>
      <c r="D25030" t="s">
        <v>89</v>
      </c>
      <c r="E25030" t="s">
        <v>4670</v>
      </c>
      <c r="F25030" t="s">
        <v>89</v>
      </c>
      <c r="G25030" t="s">
        <v>89</v>
      </c>
      <c r="H25030" t="s">
        <v>93</v>
      </c>
    </row>
    <row r="25031" spans="1:8" x14ac:dyDescent="0.25">
      <c r="A25031" t="s">
        <v>652</v>
      </c>
      <c r="B25031" t="s">
        <v>14791</v>
      </c>
      <c r="C25031" t="s">
        <v>89</v>
      </c>
      <c r="D25031" t="s">
        <v>89</v>
      </c>
      <c r="E25031" t="s">
        <v>17231</v>
      </c>
      <c r="F25031" t="s">
        <v>89</v>
      </c>
      <c r="G25031" t="s">
        <v>89</v>
      </c>
      <c r="H25031" t="s">
        <v>93</v>
      </c>
    </row>
    <row r="25032" spans="1:8" x14ac:dyDescent="0.25">
      <c r="A25032" t="s">
        <v>652</v>
      </c>
      <c r="B25032" t="s">
        <v>3725</v>
      </c>
      <c r="C25032" t="s">
        <v>89</v>
      </c>
      <c r="D25032" t="s">
        <v>89</v>
      </c>
      <c r="E25032" t="s">
        <v>1440</v>
      </c>
      <c r="F25032" t="s">
        <v>89</v>
      </c>
      <c r="G25032" t="s">
        <v>89</v>
      </c>
      <c r="H25032" t="s">
        <v>93</v>
      </c>
    </row>
    <row r="25033" spans="1:8" x14ac:dyDescent="0.25">
      <c r="A25033" t="s">
        <v>652</v>
      </c>
      <c r="B25033" t="s">
        <v>3724</v>
      </c>
      <c r="C25033" t="s">
        <v>89</v>
      </c>
      <c r="D25033" t="s">
        <v>89</v>
      </c>
      <c r="E25033" t="s">
        <v>1440</v>
      </c>
      <c r="F25033" t="s">
        <v>89</v>
      </c>
      <c r="G25033" t="s">
        <v>89</v>
      </c>
      <c r="H25033" t="s">
        <v>93</v>
      </c>
    </row>
    <row r="25034" spans="1:8" x14ac:dyDescent="0.25">
      <c r="A25034" t="s">
        <v>652</v>
      </c>
      <c r="B25034" t="s">
        <v>1439</v>
      </c>
      <c r="C25034" t="s">
        <v>89</v>
      </c>
      <c r="D25034" t="s">
        <v>89</v>
      </c>
      <c r="E25034" t="s">
        <v>1202</v>
      </c>
      <c r="F25034" t="s">
        <v>89</v>
      </c>
      <c r="G25034" t="s">
        <v>89</v>
      </c>
      <c r="H25034" t="s">
        <v>93</v>
      </c>
    </row>
    <row r="25035" spans="1:8" x14ac:dyDescent="0.25">
      <c r="A25035" t="s">
        <v>652</v>
      </c>
      <c r="B25035" t="s">
        <v>2540</v>
      </c>
      <c r="C25035" t="s">
        <v>89</v>
      </c>
      <c r="D25035" t="s">
        <v>89</v>
      </c>
      <c r="E25035" t="s">
        <v>1202</v>
      </c>
      <c r="F25035" t="s">
        <v>89</v>
      </c>
      <c r="G25035" t="s">
        <v>89</v>
      </c>
      <c r="H25035" t="s">
        <v>93</v>
      </c>
    </row>
    <row r="25036" spans="1:8" x14ac:dyDescent="0.25">
      <c r="A25036" t="s">
        <v>652</v>
      </c>
      <c r="B25036" t="s">
        <v>17232</v>
      </c>
      <c r="C25036" t="s">
        <v>89</v>
      </c>
      <c r="D25036" t="s">
        <v>89</v>
      </c>
      <c r="E25036" t="s">
        <v>1202</v>
      </c>
      <c r="F25036" t="s">
        <v>89</v>
      </c>
      <c r="G25036" t="s">
        <v>89</v>
      </c>
      <c r="H25036" t="s">
        <v>93</v>
      </c>
    </row>
    <row r="25037" spans="1:8" x14ac:dyDescent="0.25">
      <c r="A25037" t="s">
        <v>652</v>
      </c>
      <c r="B25037" t="s">
        <v>1138</v>
      </c>
      <c r="C25037" t="s">
        <v>89</v>
      </c>
      <c r="D25037" t="s">
        <v>89</v>
      </c>
      <c r="E25037" t="s">
        <v>1139</v>
      </c>
      <c r="F25037" t="s">
        <v>89</v>
      </c>
      <c r="G25037" t="s">
        <v>89</v>
      </c>
      <c r="H25037" t="s">
        <v>93</v>
      </c>
    </row>
    <row r="25038" spans="1:8" x14ac:dyDescent="0.25">
      <c r="A25038" t="s">
        <v>654</v>
      </c>
      <c r="B25038" t="s">
        <v>17233</v>
      </c>
      <c r="C25038" t="s">
        <v>89</v>
      </c>
      <c r="D25038" t="s">
        <v>17234</v>
      </c>
      <c r="E25038" t="s">
        <v>4513</v>
      </c>
      <c r="F25038" t="s">
        <v>89</v>
      </c>
      <c r="G25038" t="s">
        <v>89</v>
      </c>
      <c r="H25038" t="s">
        <v>93</v>
      </c>
    </row>
    <row r="25039" spans="1:8" x14ac:dyDescent="0.25">
      <c r="A25039" t="s">
        <v>654</v>
      </c>
      <c r="B25039" t="s">
        <v>2193</v>
      </c>
      <c r="C25039" t="s">
        <v>89</v>
      </c>
      <c r="D25039" t="s">
        <v>17235</v>
      </c>
      <c r="E25039" t="s">
        <v>4451</v>
      </c>
      <c r="F25039" t="s">
        <v>89</v>
      </c>
      <c r="G25039" t="s">
        <v>89</v>
      </c>
      <c r="H25039" t="s">
        <v>93</v>
      </c>
    </row>
    <row r="25040" spans="1:8" x14ac:dyDescent="0.25">
      <c r="A25040" t="s">
        <v>654</v>
      </c>
      <c r="B25040" t="s">
        <v>2479</v>
      </c>
      <c r="C25040" t="s">
        <v>89</v>
      </c>
      <c r="D25040" t="s">
        <v>17236</v>
      </c>
      <c r="E25040" t="s">
        <v>4473</v>
      </c>
      <c r="F25040" t="s">
        <v>89</v>
      </c>
      <c r="G25040" t="s">
        <v>89</v>
      </c>
      <c r="H25040" t="s">
        <v>93</v>
      </c>
    </row>
    <row r="25041" spans="1:8" x14ac:dyDescent="0.25">
      <c r="A25041" t="s">
        <v>654</v>
      </c>
      <c r="B25041" t="s">
        <v>17237</v>
      </c>
      <c r="C25041" t="s">
        <v>89</v>
      </c>
      <c r="D25041" t="s">
        <v>17238</v>
      </c>
      <c r="E25041" t="s">
        <v>4539</v>
      </c>
      <c r="F25041" t="s">
        <v>89</v>
      </c>
      <c r="G25041" t="s">
        <v>89</v>
      </c>
      <c r="H25041" t="s">
        <v>93</v>
      </c>
    </row>
    <row r="25042" spans="1:8" x14ac:dyDescent="0.25">
      <c r="A25042" t="s">
        <v>654</v>
      </c>
      <c r="B25042" t="s">
        <v>3425</v>
      </c>
      <c r="C25042" t="s">
        <v>89</v>
      </c>
      <c r="D25042" t="s">
        <v>17239</v>
      </c>
      <c r="E25042" t="s">
        <v>4448</v>
      </c>
      <c r="F25042" t="s">
        <v>89</v>
      </c>
      <c r="G25042" t="s">
        <v>89</v>
      </c>
      <c r="H25042" t="s">
        <v>93</v>
      </c>
    </row>
    <row r="25043" spans="1:8" x14ac:dyDescent="0.25">
      <c r="A25043" t="s">
        <v>654</v>
      </c>
      <c r="B25043" t="s">
        <v>2479</v>
      </c>
      <c r="C25043" t="s">
        <v>89</v>
      </c>
      <c r="D25043" t="s">
        <v>17236</v>
      </c>
      <c r="E25043" t="s">
        <v>4473</v>
      </c>
      <c r="F25043" t="s">
        <v>89</v>
      </c>
      <c r="G25043" t="s">
        <v>89</v>
      </c>
      <c r="H25043" t="s">
        <v>93</v>
      </c>
    </row>
    <row r="25044" spans="1:8" x14ac:dyDescent="0.25">
      <c r="A25044" t="s">
        <v>654</v>
      </c>
      <c r="B25044" t="s">
        <v>2193</v>
      </c>
      <c r="C25044" t="s">
        <v>89</v>
      </c>
      <c r="D25044" t="s">
        <v>17235</v>
      </c>
      <c r="E25044" t="s">
        <v>4451</v>
      </c>
      <c r="F25044" t="s">
        <v>89</v>
      </c>
      <c r="G25044" t="s">
        <v>89</v>
      </c>
      <c r="H25044" t="s">
        <v>93</v>
      </c>
    </row>
    <row r="25045" spans="1:8" x14ac:dyDescent="0.25">
      <c r="A25045" t="s">
        <v>654</v>
      </c>
      <c r="B25045" t="s">
        <v>3425</v>
      </c>
      <c r="C25045" t="s">
        <v>89</v>
      </c>
      <c r="D25045" t="s">
        <v>17239</v>
      </c>
      <c r="E25045" t="s">
        <v>4448</v>
      </c>
      <c r="F25045" t="s">
        <v>89</v>
      </c>
      <c r="G25045" t="s">
        <v>89</v>
      </c>
      <c r="H25045" t="s">
        <v>93</v>
      </c>
    </row>
    <row r="25046" spans="1:8" x14ac:dyDescent="0.25">
      <c r="A25046" t="s">
        <v>654</v>
      </c>
      <c r="B25046" t="s">
        <v>17240</v>
      </c>
      <c r="C25046" t="s">
        <v>89</v>
      </c>
      <c r="D25046" t="s">
        <v>17241</v>
      </c>
      <c r="E25046" t="s">
        <v>4448</v>
      </c>
      <c r="F25046" t="s">
        <v>89</v>
      </c>
      <c r="G25046" t="s">
        <v>89</v>
      </c>
      <c r="H25046" t="s">
        <v>93</v>
      </c>
    </row>
    <row r="25047" spans="1:8" x14ac:dyDescent="0.25">
      <c r="A25047" t="s">
        <v>654</v>
      </c>
      <c r="B25047" t="s">
        <v>17242</v>
      </c>
      <c r="C25047" t="s">
        <v>89</v>
      </c>
      <c r="D25047" t="s">
        <v>17243</v>
      </c>
      <c r="E25047" t="s">
        <v>4592</v>
      </c>
      <c r="F25047" t="s">
        <v>89</v>
      </c>
      <c r="G25047" t="s">
        <v>89</v>
      </c>
      <c r="H25047" t="s">
        <v>93</v>
      </c>
    </row>
    <row r="25048" spans="1:8" x14ac:dyDescent="0.25">
      <c r="A25048" t="s">
        <v>654</v>
      </c>
      <c r="B25048" t="s">
        <v>17244</v>
      </c>
      <c r="C25048" t="s">
        <v>89</v>
      </c>
      <c r="D25048" t="s">
        <v>17245</v>
      </c>
      <c r="E25048" t="s">
        <v>4448</v>
      </c>
      <c r="F25048" t="s">
        <v>89</v>
      </c>
      <c r="G25048" t="s">
        <v>89</v>
      </c>
      <c r="H25048" t="s">
        <v>93</v>
      </c>
    </row>
    <row r="25049" spans="1:8" x14ac:dyDescent="0.25">
      <c r="A25049" t="s">
        <v>654</v>
      </c>
      <c r="B25049" t="s">
        <v>17246</v>
      </c>
      <c r="C25049" t="s">
        <v>89</v>
      </c>
      <c r="D25049" t="s">
        <v>17247</v>
      </c>
      <c r="E25049" t="s">
        <v>4388</v>
      </c>
      <c r="F25049" t="s">
        <v>89</v>
      </c>
      <c r="G25049" t="s">
        <v>89</v>
      </c>
      <c r="H25049" t="s">
        <v>93</v>
      </c>
    </row>
    <row r="25050" spans="1:8" x14ac:dyDescent="0.25">
      <c r="A25050" t="s">
        <v>654</v>
      </c>
      <c r="B25050" t="s">
        <v>17248</v>
      </c>
      <c r="C25050" t="s">
        <v>89</v>
      </c>
      <c r="D25050" t="s">
        <v>17249</v>
      </c>
      <c r="E25050" t="s">
        <v>7028</v>
      </c>
      <c r="F25050" t="s">
        <v>89</v>
      </c>
      <c r="G25050" t="s">
        <v>89</v>
      </c>
      <c r="H25050" t="s">
        <v>93</v>
      </c>
    </row>
    <row r="25051" spans="1:8" x14ac:dyDescent="0.25">
      <c r="A25051" t="s">
        <v>654</v>
      </c>
      <c r="B25051" t="s">
        <v>17233</v>
      </c>
      <c r="C25051" t="s">
        <v>89</v>
      </c>
      <c r="D25051" t="s">
        <v>17234</v>
      </c>
      <c r="E25051" t="s">
        <v>4513</v>
      </c>
      <c r="F25051" t="s">
        <v>89</v>
      </c>
      <c r="G25051" t="s">
        <v>89</v>
      </c>
      <c r="H25051" t="s">
        <v>93</v>
      </c>
    </row>
    <row r="25052" spans="1:8" x14ac:dyDescent="0.25">
      <c r="A25052" t="s">
        <v>654</v>
      </c>
      <c r="B25052" t="s">
        <v>17237</v>
      </c>
      <c r="C25052" t="s">
        <v>89</v>
      </c>
      <c r="D25052" t="s">
        <v>17238</v>
      </c>
      <c r="E25052" t="s">
        <v>4539</v>
      </c>
      <c r="F25052" t="s">
        <v>89</v>
      </c>
      <c r="G25052" t="s">
        <v>89</v>
      </c>
      <c r="H25052" t="s">
        <v>93</v>
      </c>
    </row>
    <row r="25053" spans="1:8" x14ac:dyDescent="0.25">
      <c r="A25053" t="s">
        <v>654</v>
      </c>
      <c r="B25053" t="s">
        <v>4271</v>
      </c>
      <c r="C25053" t="s">
        <v>89</v>
      </c>
      <c r="D25053" t="s">
        <v>17250</v>
      </c>
      <c r="E25053" t="s">
        <v>4468</v>
      </c>
      <c r="F25053" t="s">
        <v>89</v>
      </c>
      <c r="G25053" t="s">
        <v>89</v>
      </c>
      <c r="H25053" t="s">
        <v>93</v>
      </c>
    </row>
    <row r="25054" spans="1:8" x14ac:dyDescent="0.25">
      <c r="A25054" t="s">
        <v>654</v>
      </c>
      <c r="B25054" t="s">
        <v>17251</v>
      </c>
      <c r="C25054" t="s">
        <v>89</v>
      </c>
      <c r="D25054" t="s">
        <v>17252</v>
      </c>
      <c r="E25054" t="s">
        <v>4468</v>
      </c>
      <c r="F25054" t="s">
        <v>89</v>
      </c>
      <c r="G25054" t="s">
        <v>89</v>
      </c>
      <c r="H25054" t="s">
        <v>93</v>
      </c>
    </row>
    <row r="25055" spans="1:8" x14ac:dyDescent="0.25">
      <c r="A25055" t="s">
        <v>654</v>
      </c>
      <c r="B25055" t="s">
        <v>17253</v>
      </c>
      <c r="C25055" t="s">
        <v>89</v>
      </c>
      <c r="D25055" t="s">
        <v>17254</v>
      </c>
      <c r="E25055" t="s">
        <v>4530</v>
      </c>
      <c r="F25055" t="s">
        <v>89</v>
      </c>
      <c r="G25055" t="s">
        <v>89</v>
      </c>
      <c r="H25055" t="s">
        <v>93</v>
      </c>
    </row>
    <row r="25056" spans="1:8" x14ac:dyDescent="0.25">
      <c r="A25056" t="s">
        <v>654</v>
      </c>
      <c r="B25056" t="s">
        <v>4247</v>
      </c>
      <c r="C25056" t="s">
        <v>89</v>
      </c>
      <c r="D25056" t="s">
        <v>17255</v>
      </c>
      <c r="E25056" t="s">
        <v>4451</v>
      </c>
      <c r="F25056" t="s">
        <v>89</v>
      </c>
      <c r="G25056" t="s">
        <v>89</v>
      </c>
      <c r="H25056" t="s">
        <v>93</v>
      </c>
    </row>
    <row r="25057" spans="1:8" x14ac:dyDescent="0.25">
      <c r="A25057" t="s">
        <v>654</v>
      </c>
      <c r="B25057" t="s">
        <v>17256</v>
      </c>
      <c r="C25057" t="s">
        <v>89</v>
      </c>
      <c r="D25057" t="s">
        <v>17257</v>
      </c>
      <c r="E25057" t="s">
        <v>4530</v>
      </c>
      <c r="F25057" t="s">
        <v>89</v>
      </c>
      <c r="G25057" t="s">
        <v>89</v>
      </c>
      <c r="H25057" t="s">
        <v>93</v>
      </c>
    </row>
    <row r="25058" spans="1:8" x14ac:dyDescent="0.25">
      <c r="A25058" t="s">
        <v>654</v>
      </c>
      <c r="B25058" t="s">
        <v>17258</v>
      </c>
      <c r="C25058" t="s">
        <v>89</v>
      </c>
      <c r="D25058" t="s">
        <v>17259</v>
      </c>
      <c r="E25058" t="s">
        <v>4557</v>
      </c>
      <c r="F25058" t="s">
        <v>89</v>
      </c>
      <c r="G25058" t="s">
        <v>89</v>
      </c>
      <c r="H25058" t="s">
        <v>93</v>
      </c>
    </row>
    <row r="25059" spans="1:8" x14ac:dyDescent="0.25">
      <c r="A25059" t="s">
        <v>654</v>
      </c>
      <c r="B25059" t="s">
        <v>1668</v>
      </c>
      <c r="C25059" t="s">
        <v>89</v>
      </c>
      <c r="D25059" t="s">
        <v>17260</v>
      </c>
      <c r="E25059" t="s">
        <v>1278</v>
      </c>
      <c r="F25059" t="s">
        <v>89</v>
      </c>
      <c r="G25059" t="s">
        <v>89</v>
      </c>
      <c r="H25059" t="s">
        <v>93</v>
      </c>
    </row>
    <row r="25060" spans="1:8" x14ac:dyDescent="0.25">
      <c r="A25060" t="s">
        <v>654</v>
      </c>
      <c r="B25060" t="s">
        <v>1674</v>
      </c>
      <c r="C25060" t="s">
        <v>89</v>
      </c>
      <c r="D25060" t="s">
        <v>17261</v>
      </c>
      <c r="E25060" t="s">
        <v>1105</v>
      </c>
      <c r="F25060" t="s">
        <v>89</v>
      </c>
      <c r="G25060" t="s">
        <v>89</v>
      </c>
      <c r="H25060" t="s">
        <v>93</v>
      </c>
    </row>
    <row r="25061" spans="1:8" x14ac:dyDescent="0.25">
      <c r="A25061" t="s">
        <v>654</v>
      </c>
      <c r="B25061" t="s">
        <v>17262</v>
      </c>
      <c r="C25061" t="s">
        <v>89</v>
      </c>
      <c r="D25061" t="s">
        <v>17263</v>
      </c>
      <c r="E25061" t="s">
        <v>1097</v>
      </c>
      <c r="F25061" t="s">
        <v>89</v>
      </c>
      <c r="G25061" t="s">
        <v>89</v>
      </c>
      <c r="H25061" t="s">
        <v>93</v>
      </c>
    </row>
    <row r="25062" spans="1:8" x14ac:dyDescent="0.25">
      <c r="A25062" t="s">
        <v>654</v>
      </c>
      <c r="B25062" t="s">
        <v>17264</v>
      </c>
      <c r="C25062" t="s">
        <v>89</v>
      </c>
      <c r="D25062" t="s">
        <v>17265</v>
      </c>
      <c r="E25062" t="s">
        <v>3406</v>
      </c>
      <c r="F25062" t="s">
        <v>89</v>
      </c>
      <c r="G25062" t="s">
        <v>89</v>
      </c>
      <c r="H25062" t="s">
        <v>93</v>
      </c>
    </row>
    <row r="25063" spans="1:8" x14ac:dyDescent="0.25">
      <c r="A25063" t="s">
        <v>654</v>
      </c>
      <c r="B25063" t="s">
        <v>3997</v>
      </c>
      <c r="C25063" t="s">
        <v>89</v>
      </c>
      <c r="D25063" t="s">
        <v>17266</v>
      </c>
      <c r="E25063" t="s">
        <v>4627</v>
      </c>
      <c r="F25063" t="s">
        <v>89</v>
      </c>
      <c r="G25063" t="s">
        <v>89</v>
      </c>
      <c r="H25063" t="s">
        <v>93</v>
      </c>
    </row>
    <row r="25064" spans="1:8" x14ac:dyDescent="0.25">
      <c r="A25064" t="s">
        <v>654</v>
      </c>
      <c r="B25064" t="s">
        <v>1325</v>
      </c>
      <c r="C25064" t="s">
        <v>89</v>
      </c>
      <c r="D25064" t="s">
        <v>17267</v>
      </c>
      <c r="E25064" t="s">
        <v>4513</v>
      </c>
      <c r="F25064" t="s">
        <v>89</v>
      </c>
      <c r="G25064" t="s">
        <v>89</v>
      </c>
      <c r="H25064" t="s">
        <v>93</v>
      </c>
    </row>
    <row r="25065" spans="1:8" x14ac:dyDescent="0.25">
      <c r="A25065" t="s">
        <v>654</v>
      </c>
      <c r="B25065" t="s">
        <v>3035</v>
      </c>
      <c r="C25065" t="s">
        <v>89</v>
      </c>
      <c r="D25065" t="s">
        <v>17268</v>
      </c>
      <c r="E25065" t="s">
        <v>4527</v>
      </c>
      <c r="F25065" t="s">
        <v>89</v>
      </c>
      <c r="G25065" t="s">
        <v>89</v>
      </c>
      <c r="H25065" t="s">
        <v>93</v>
      </c>
    </row>
    <row r="25066" spans="1:8" x14ac:dyDescent="0.25">
      <c r="A25066" t="s">
        <v>654</v>
      </c>
      <c r="B25066" t="s">
        <v>17269</v>
      </c>
      <c r="C25066" t="s">
        <v>89</v>
      </c>
      <c r="D25066" t="s">
        <v>17270</v>
      </c>
      <c r="E25066" t="s">
        <v>4527</v>
      </c>
      <c r="F25066" t="s">
        <v>89</v>
      </c>
      <c r="G25066" t="s">
        <v>89</v>
      </c>
      <c r="H25066" t="s">
        <v>93</v>
      </c>
    </row>
    <row r="25067" spans="1:8" x14ac:dyDescent="0.25">
      <c r="A25067" t="s">
        <v>654</v>
      </c>
      <c r="B25067" t="s">
        <v>17271</v>
      </c>
      <c r="C25067" t="s">
        <v>89</v>
      </c>
      <c r="D25067" t="s">
        <v>17272</v>
      </c>
      <c r="E25067" t="s">
        <v>4473</v>
      </c>
      <c r="F25067" t="s">
        <v>89</v>
      </c>
      <c r="G25067" t="s">
        <v>89</v>
      </c>
      <c r="H25067" t="s">
        <v>93</v>
      </c>
    </row>
    <row r="25068" spans="1:8" x14ac:dyDescent="0.25">
      <c r="A25068" t="s">
        <v>654</v>
      </c>
      <c r="B25068" t="s">
        <v>17273</v>
      </c>
      <c r="C25068" t="s">
        <v>89</v>
      </c>
      <c r="D25068" t="s">
        <v>17274</v>
      </c>
      <c r="E25068" t="s">
        <v>4527</v>
      </c>
      <c r="F25068" t="s">
        <v>89</v>
      </c>
      <c r="G25068" t="s">
        <v>89</v>
      </c>
      <c r="H25068" t="s">
        <v>93</v>
      </c>
    </row>
    <row r="25069" spans="1:8" x14ac:dyDescent="0.25">
      <c r="A25069" t="s">
        <v>654</v>
      </c>
      <c r="B25069" t="s">
        <v>17275</v>
      </c>
      <c r="C25069" t="s">
        <v>89</v>
      </c>
      <c r="D25069" t="s">
        <v>17276</v>
      </c>
      <c r="E25069" t="s">
        <v>4548</v>
      </c>
      <c r="F25069" t="s">
        <v>89</v>
      </c>
      <c r="G25069" t="s">
        <v>89</v>
      </c>
      <c r="H25069" t="s">
        <v>93</v>
      </c>
    </row>
    <row r="25070" spans="1:8" x14ac:dyDescent="0.25">
      <c r="A25070" t="s">
        <v>654</v>
      </c>
      <c r="B25070" t="s">
        <v>17277</v>
      </c>
      <c r="C25070" t="s">
        <v>89</v>
      </c>
      <c r="D25070" t="s">
        <v>17278</v>
      </c>
      <c r="E25070" t="s">
        <v>4491</v>
      </c>
      <c r="F25070" t="s">
        <v>89</v>
      </c>
      <c r="G25070" t="s">
        <v>89</v>
      </c>
      <c r="H25070" t="s">
        <v>93</v>
      </c>
    </row>
    <row r="25071" spans="1:8" x14ac:dyDescent="0.25">
      <c r="A25071" t="s">
        <v>654</v>
      </c>
      <c r="B25071" t="s">
        <v>17279</v>
      </c>
      <c r="C25071" t="s">
        <v>89</v>
      </c>
      <c r="D25071" t="s">
        <v>17280</v>
      </c>
      <c r="E25071" t="s">
        <v>4612</v>
      </c>
      <c r="F25071" t="s">
        <v>89</v>
      </c>
      <c r="G25071" t="s">
        <v>89</v>
      </c>
      <c r="H25071" t="s">
        <v>93</v>
      </c>
    </row>
    <row r="25072" spans="1:8" x14ac:dyDescent="0.25">
      <c r="A25072" t="s">
        <v>654</v>
      </c>
      <c r="B25072" t="s">
        <v>17281</v>
      </c>
      <c r="C25072" t="s">
        <v>89</v>
      </c>
      <c r="D25072" t="s">
        <v>17282</v>
      </c>
      <c r="E25072" t="s">
        <v>4617</v>
      </c>
      <c r="F25072" t="s">
        <v>89</v>
      </c>
      <c r="G25072" t="s">
        <v>89</v>
      </c>
      <c r="H25072" t="s">
        <v>93</v>
      </c>
    </row>
    <row r="25073" spans="1:8" x14ac:dyDescent="0.25">
      <c r="A25073" t="s">
        <v>654</v>
      </c>
      <c r="B25073" t="s">
        <v>17283</v>
      </c>
      <c r="C25073" t="s">
        <v>89</v>
      </c>
      <c r="D25073" t="s">
        <v>17284</v>
      </c>
      <c r="E25073" t="s">
        <v>4557</v>
      </c>
      <c r="F25073" t="s">
        <v>89</v>
      </c>
      <c r="G25073" t="s">
        <v>89</v>
      </c>
      <c r="H25073" t="s">
        <v>93</v>
      </c>
    </row>
    <row r="25074" spans="1:8" x14ac:dyDescent="0.25">
      <c r="A25074" t="s">
        <v>654</v>
      </c>
      <c r="B25074" t="s">
        <v>17285</v>
      </c>
      <c r="C25074" t="s">
        <v>89</v>
      </c>
      <c r="D25074" t="s">
        <v>17286</v>
      </c>
      <c r="E25074" t="s">
        <v>4557</v>
      </c>
      <c r="F25074" t="s">
        <v>89</v>
      </c>
      <c r="G25074" t="s">
        <v>89</v>
      </c>
      <c r="H25074" t="s">
        <v>93</v>
      </c>
    </row>
    <row r="25075" spans="1:8" x14ac:dyDescent="0.25">
      <c r="A25075" t="s">
        <v>654</v>
      </c>
      <c r="B25075" t="s">
        <v>17287</v>
      </c>
      <c r="C25075" t="s">
        <v>89</v>
      </c>
      <c r="D25075" t="s">
        <v>17288</v>
      </c>
      <c r="E25075" t="s">
        <v>4539</v>
      </c>
      <c r="F25075" t="s">
        <v>89</v>
      </c>
      <c r="G25075" t="s">
        <v>89</v>
      </c>
      <c r="H25075" t="s">
        <v>93</v>
      </c>
    </row>
    <row r="25076" spans="1:8" x14ac:dyDescent="0.25">
      <c r="A25076" t="s">
        <v>654</v>
      </c>
      <c r="B25076" t="s">
        <v>17289</v>
      </c>
      <c r="C25076" t="s">
        <v>89</v>
      </c>
      <c r="D25076" t="s">
        <v>17290</v>
      </c>
      <c r="E25076" t="s">
        <v>7272</v>
      </c>
      <c r="F25076" t="s">
        <v>89</v>
      </c>
      <c r="G25076" t="s">
        <v>89</v>
      </c>
      <c r="H25076" t="s">
        <v>93</v>
      </c>
    </row>
    <row r="25077" spans="1:8" x14ac:dyDescent="0.25">
      <c r="A25077" t="s">
        <v>654</v>
      </c>
      <c r="B25077" t="s">
        <v>1112</v>
      </c>
      <c r="C25077" t="s">
        <v>89</v>
      </c>
      <c r="D25077" t="s">
        <v>89</v>
      </c>
      <c r="E25077" t="s">
        <v>1272</v>
      </c>
      <c r="F25077" t="s">
        <v>89</v>
      </c>
      <c r="G25077" t="s">
        <v>89</v>
      </c>
      <c r="H25077" t="s">
        <v>93</v>
      </c>
    </row>
    <row r="25078" spans="1:8" x14ac:dyDescent="0.25">
      <c r="A25078" t="s">
        <v>654</v>
      </c>
      <c r="B25078" t="s">
        <v>1098</v>
      </c>
      <c r="C25078" t="s">
        <v>89</v>
      </c>
      <c r="D25078" t="s">
        <v>17291</v>
      </c>
      <c r="E25078" t="s">
        <v>1115</v>
      </c>
      <c r="F25078" t="s">
        <v>89</v>
      </c>
      <c r="G25078" t="s">
        <v>89</v>
      </c>
      <c r="H25078" t="s">
        <v>93</v>
      </c>
    </row>
    <row r="25079" spans="1:8" x14ac:dyDescent="0.25">
      <c r="A25079" t="s">
        <v>654</v>
      </c>
      <c r="B25079" t="s">
        <v>17292</v>
      </c>
      <c r="C25079" t="s">
        <v>89</v>
      </c>
      <c r="D25079" t="s">
        <v>17290</v>
      </c>
      <c r="E25079" t="s">
        <v>1162</v>
      </c>
      <c r="F25079" t="s">
        <v>89</v>
      </c>
      <c r="G25079" t="s">
        <v>89</v>
      </c>
      <c r="H25079" t="s">
        <v>93</v>
      </c>
    </row>
    <row r="25080" spans="1:8" x14ac:dyDescent="0.25">
      <c r="A25080" t="s">
        <v>654</v>
      </c>
      <c r="B25080" t="s">
        <v>1780</v>
      </c>
      <c r="C25080" t="s">
        <v>89</v>
      </c>
      <c r="D25080" t="s">
        <v>17293</v>
      </c>
      <c r="E25080" t="s">
        <v>3578</v>
      </c>
      <c r="F25080" t="s">
        <v>89</v>
      </c>
      <c r="G25080" t="s">
        <v>89</v>
      </c>
      <c r="H25080" t="s">
        <v>93</v>
      </c>
    </row>
    <row r="25081" spans="1:8" x14ac:dyDescent="0.25">
      <c r="A25081" t="s">
        <v>654</v>
      </c>
      <c r="B25081" t="s">
        <v>12563</v>
      </c>
      <c r="C25081" t="s">
        <v>89</v>
      </c>
      <c r="D25081" t="s">
        <v>17294</v>
      </c>
      <c r="E25081" t="s">
        <v>4513</v>
      </c>
      <c r="F25081" t="s">
        <v>89</v>
      </c>
      <c r="G25081" t="s">
        <v>89</v>
      </c>
      <c r="H25081" t="s">
        <v>93</v>
      </c>
    </row>
    <row r="25082" spans="1:8" x14ac:dyDescent="0.25">
      <c r="A25082" t="s">
        <v>654</v>
      </c>
      <c r="B25082" t="s">
        <v>17295</v>
      </c>
      <c r="C25082" t="s">
        <v>89</v>
      </c>
      <c r="D25082" t="s">
        <v>17296</v>
      </c>
      <c r="E25082" t="s">
        <v>4539</v>
      </c>
      <c r="F25082" t="s">
        <v>89</v>
      </c>
      <c r="G25082" t="s">
        <v>89</v>
      </c>
      <c r="H25082" t="s">
        <v>93</v>
      </c>
    </row>
    <row r="25083" spans="1:8" x14ac:dyDescent="0.25">
      <c r="A25083" t="s">
        <v>654</v>
      </c>
      <c r="B25083" t="s">
        <v>3046</v>
      </c>
      <c r="C25083" t="s">
        <v>89</v>
      </c>
      <c r="D25083" t="s">
        <v>89</v>
      </c>
      <c r="E25083" t="s">
        <v>1233</v>
      </c>
      <c r="F25083" t="s">
        <v>89</v>
      </c>
      <c r="G25083" t="s">
        <v>89</v>
      </c>
      <c r="H25083" t="s">
        <v>93</v>
      </c>
    </row>
    <row r="25084" spans="1:8" x14ac:dyDescent="0.25">
      <c r="A25084" t="s">
        <v>654</v>
      </c>
      <c r="B25084" t="s">
        <v>1840</v>
      </c>
      <c r="C25084" t="s">
        <v>89</v>
      </c>
      <c r="D25084" t="s">
        <v>89</v>
      </c>
      <c r="E25084" t="s">
        <v>1335</v>
      </c>
      <c r="F25084" t="s">
        <v>89</v>
      </c>
      <c r="G25084" t="s">
        <v>89</v>
      </c>
      <c r="H25084" t="s">
        <v>93</v>
      </c>
    </row>
    <row r="25085" spans="1:8" x14ac:dyDescent="0.25">
      <c r="A25085" t="s">
        <v>654</v>
      </c>
      <c r="B25085" t="s">
        <v>4133</v>
      </c>
      <c r="C25085" t="s">
        <v>89</v>
      </c>
      <c r="D25085" t="s">
        <v>89</v>
      </c>
      <c r="E25085" t="s">
        <v>1113</v>
      </c>
      <c r="F25085" t="s">
        <v>89</v>
      </c>
      <c r="G25085" t="s">
        <v>89</v>
      </c>
      <c r="H25085" t="s">
        <v>93</v>
      </c>
    </row>
    <row r="25086" spans="1:8" x14ac:dyDescent="0.25">
      <c r="A25086" t="s">
        <v>654</v>
      </c>
      <c r="B25086" t="s">
        <v>16591</v>
      </c>
      <c r="C25086" t="s">
        <v>89</v>
      </c>
      <c r="D25086" t="s">
        <v>89</v>
      </c>
      <c r="E25086" t="s">
        <v>1115</v>
      </c>
      <c r="F25086" t="s">
        <v>89</v>
      </c>
      <c r="G25086" t="s">
        <v>89</v>
      </c>
      <c r="H25086" t="s">
        <v>93</v>
      </c>
    </row>
    <row r="25087" spans="1:8" x14ac:dyDescent="0.25">
      <c r="A25087" t="s">
        <v>654</v>
      </c>
      <c r="B25087" t="s">
        <v>1198</v>
      </c>
      <c r="C25087" t="s">
        <v>89</v>
      </c>
      <c r="D25087" t="s">
        <v>89</v>
      </c>
      <c r="E25087" t="s">
        <v>1218</v>
      </c>
      <c r="F25087" t="s">
        <v>89</v>
      </c>
      <c r="G25087" t="s">
        <v>89</v>
      </c>
      <c r="H25087" t="s">
        <v>93</v>
      </c>
    </row>
    <row r="25088" spans="1:8" x14ac:dyDescent="0.25">
      <c r="A25088" t="s">
        <v>654</v>
      </c>
      <c r="B25088" t="s">
        <v>1726</v>
      </c>
      <c r="C25088" t="s">
        <v>89</v>
      </c>
      <c r="D25088" t="s">
        <v>89</v>
      </c>
      <c r="E25088" t="s">
        <v>1218</v>
      </c>
      <c r="F25088" t="s">
        <v>89</v>
      </c>
      <c r="G25088" t="s">
        <v>89</v>
      </c>
      <c r="H25088" t="s">
        <v>93</v>
      </c>
    </row>
    <row r="25089" spans="1:8" x14ac:dyDescent="0.25">
      <c r="A25089" t="s">
        <v>654</v>
      </c>
      <c r="B25089" t="s">
        <v>1729</v>
      </c>
      <c r="C25089" t="s">
        <v>89</v>
      </c>
      <c r="D25089" t="s">
        <v>89</v>
      </c>
      <c r="E25089" t="s">
        <v>1218</v>
      </c>
      <c r="F25089" t="s">
        <v>89</v>
      </c>
      <c r="G25089" t="s">
        <v>89</v>
      </c>
      <c r="H25089" t="s">
        <v>93</v>
      </c>
    </row>
    <row r="25090" spans="1:8" x14ac:dyDescent="0.25">
      <c r="A25090" t="s">
        <v>654</v>
      </c>
      <c r="B25090" t="s">
        <v>12570</v>
      </c>
      <c r="C25090" t="s">
        <v>89</v>
      </c>
      <c r="D25090" t="s">
        <v>89</v>
      </c>
      <c r="E25090" t="s">
        <v>1231</v>
      </c>
      <c r="F25090" t="s">
        <v>89</v>
      </c>
      <c r="G25090" t="s">
        <v>89</v>
      </c>
      <c r="H25090" t="s">
        <v>93</v>
      </c>
    </row>
    <row r="25091" spans="1:8" x14ac:dyDescent="0.25">
      <c r="A25091" t="s">
        <v>654</v>
      </c>
      <c r="B25091" t="s">
        <v>15880</v>
      </c>
      <c r="C25091" t="s">
        <v>89</v>
      </c>
      <c r="D25091" t="s">
        <v>89</v>
      </c>
      <c r="E25091" t="s">
        <v>1231</v>
      </c>
      <c r="F25091" t="s">
        <v>89</v>
      </c>
      <c r="G25091" t="s">
        <v>89</v>
      </c>
      <c r="H25091" t="s">
        <v>93</v>
      </c>
    </row>
    <row r="25092" spans="1:8" x14ac:dyDescent="0.25">
      <c r="A25092" t="s">
        <v>654</v>
      </c>
      <c r="B25092" t="s">
        <v>1527</v>
      </c>
      <c r="C25092" t="s">
        <v>89</v>
      </c>
      <c r="D25092" t="s">
        <v>1229</v>
      </c>
      <c r="E25092" t="s">
        <v>1131</v>
      </c>
      <c r="F25092" t="s">
        <v>89</v>
      </c>
      <c r="G25092" t="s">
        <v>89</v>
      </c>
      <c r="H25092" t="s">
        <v>93</v>
      </c>
    </row>
    <row r="25093" spans="1:8" x14ac:dyDescent="0.25">
      <c r="A25093" t="s">
        <v>654</v>
      </c>
      <c r="B25093" t="s">
        <v>17297</v>
      </c>
      <c r="C25093" t="s">
        <v>89</v>
      </c>
      <c r="D25093" t="s">
        <v>89</v>
      </c>
      <c r="E25093" t="s">
        <v>1231</v>
      </c>
      <c r="F25093" t="s">
        <v>89</v>
      </c>
      <c r="G25093" t="s">
        <v>89</v>
      </c>
      <c r="H25093" t="s">
        <v>93</v>
      </c>
    </row>
    <row r="25094" spans="1:8" x14ac:dyDescent="0.25">
      <c r="A25094" t="s">
        <v>654</v>
      </c>
      <c r="B25094" t="s">
        <v>1528</v>
      </c>
      <c r="C25094" t="s">
        <v>89</v>
      </c>
      <c r="D25094" t="s">
        <v>1229</v>
      </c>
      <c r="E25094" t="s">
        <v>1131</v>
      </c>
      <c r="F25094" t="s">
        <v>89</v>
      </c>
      <c r="G25094" t="s">
        <v>89</v>
      </c>
      <c r="H25094" t="s">
        <v>93</v>
      </c>
    </row>
    <row r="25095" spans="1:8" x14ac:dyDescent="0.25">
      <c r="A25095" t="s">
        <v>654</v>
      </c>
      <c r="B25095" t="s">
        <v>1200</v>
      </c>
      <c r="C25095" t="s">
        <v>89</v>
      </c>
      <c r="D25095" t="s">
        <v>89</v>
      </c>
      <c r="E25095" t="s">
        <v>1129</v>
      </c>
      <c r="F25095" t="s">
        <v>89</v>
      </c>
      <c r="G25095" t="s">
        <v>89</v>
      </c>
      <c r="H25095" t="s">
        <v>93</v>
      </c>
    </row>
    <row r="25096" spans="1:8" x14ac:dyDescent="0.25">
      <c r="A25096" t="s">
        <v>654</v>
      </c>
      <c r="B25096" t="s">
        <v>1201</v>
      </c>
      <c r="C25096" t="s">
        <v>89</v>
      </c>
      <c r="D25096" t="s">
        <v>89</v>
      </c>
      <c r="E25096" t="s">
        <v>1202</v>
      </c>
      <c r="F25096" t="s">
        <v>89</v>
      </c>
      <c r="G25096" t="s">
        <v>89</v>
      </c>
      <c r="H25096" t="s">
        <v>93</v>
      </c>
    </row>
    <row r="25097" spans="1:8" x14ac:dyDescent="0.25">
      <c r="A25097" t="s">
        <v>654</v>
      </c>
      <c r="B25097" t="s">
        <v>1438</v>
      </c>
      <c r="C25097" t="s">
        <v>89</v>
      </c>
      <c r="D25097" t="s">
        <v>89</v>
      </c>
      <c r="E25097" t="s">
        <v>1267</v>
      </c>
      <c r="F25097" t="s">
        <v>89</v>
      </c>
      <c r="G25097" t="s">
        <v>89</v>
      </c>
      <c r="H25097" t="s">
        <v>93</v>
      </c>
    </row>
    <row r="25098" spans="1:8" x14ac:dyDescent="0.25">
      <c r="A25098" t="s">
        <v>654</v>
      </c>
      <c r="B25098" t="s">
        <v>1130</v>
      </c>
      <c r="C25098" t="s">
        <v>89</v>
      </c>
      <c r="D25098" t="s">
        <v>89</v>
      </c>
      <c r="E25098" t="s">
        <v>1286</v>
      </c>
      <c r="F25098" t="s">
        <v>89</v>
      </c>
      <c r="G25098" t="s">
        <v>89</v>
      </c>
      <c r="H25098" t="s">
        <v>93</v>
      </c>
    </row>
    <row r="25099" spans="1:8" x14ac:dyDescent="0.25">
      <c r="A25099" t="s">
        <v>654</v>
      </c>
      <c r="B25099" t="s">
        <v>1132</v>
      </c>
      <c r="C25099" t="s">
        <v>89</v>
      </c>
      <c r="D25099" t="s">
        <v>89</v>
      </c>
      <c r="E25099" t="s">
        <v>1133</v>
      </c>
      <c r="F25099" t="s">
        <v>89</v>
      </c>
      <c r="G25099" t="s">
        <v>89</v>
      </c>
      <c r="H25099" t="s">
        <v>93</v>
      </c>
    </row>
    <row r="25100" spans="1:8" x14ac:dyDescent="0.25">
      <c r="A25100" t="s">
        <v>654</v>
      </c>
      <c r="B25100" t="s">
        <v>1232</v>
      </c>
      <c r="C25100" t="s">
        <v>89</v>
      </c>
      <c r="D25100" t="s">
        <v>89</v>
      </c>
      <c r="E25100" t="s">
        <v>1135</v>
      </c>
      <c r="F25100" t="s">
        <v>89</v>
      </c>
      <c r="G25100" t="s">
        <v>89</v>
      </c>
      <c r="H25100" t="s">
        <v>93</v>
      </c>
    </row>
    <row r="25101" spans="1:8" x14ac:dyDescent="0.25">
      <c r="A25101" t="s">
        <v>654</v>
      </c>
      <c r="B25101" t="s">
        <v>17298</v>
      </c>
      <c r="C25101" t="s">
        <v>89</v>
      </c>
      <c r="D25101" t="s">
        <v>89</v>
      </c>
      <c r="E25101" t="s">
        <v>1133</v>
      </c>
      <c r="F25101" t="s">
        <v>89</v>
      </c>
      <c r="G25101" t="s">
        <v>89</v>
      </c>
      <c r="H25101" t="s">
        <v>93</v>
      </c>
    </row>
    <row r="25102" spans="1:8" x14ac:dyDescent="0.25">
      <c r="A25102" t="s">
        <v>654</v>
      </c>
      <c r="B25102" t="s">
        <v>4265</v>
      </c>
      <c r="C25102" t="s">
        <v>89</v>
      </c>
      <c r="D25102" t="s">
        <v>89</v>
      </c>
      <c r="E25102" t="s">
        <v>1133</v>
      </c>
      <c r="F25102" t="s">
        <v>89</v>
      </c>
      <c r="G25102" t="s">
        <v>89</v>
      </c>
      <c r="H25102" t="s">
        <v>93</v>
      </c>
    </row>
    <row r="25103" spans="1:8" x14ac:dyDescent="0.25">
      <c r="A25103" t="s">
        <v>654</v>
      </c>
      <c r="B25103" t="s">
        <v>2541</v>
      </c>
      <c r="C25103" t="s">
        <v>89</v>
      </c>
      <c r="D25103" t="s">
        <v>89</v>
      </c>
      <c r="E25103" t="s">
        <v>1133</v>
      </c>
      <c r="F25103" t="s">
        <v>89</v>
      </c>
      <c r="G25103" t="s">
        <v>89</v>
      </c>
      <c r="H25103" t="s">
        <v>93</v>
      </c>
    </row>
    <row r="25104" spans="1:8" x14ac:dyDescent="0.25">
      <c r="A25104" t="s">
        <v>654</v>
      </c>
      <c r="B25104" t="s">
        <v>4327</v>
      </c>
      <c r="C25104" t="s">
        <v>89</v>
      </c>
      <c r="D25104" t="s">
        <v>89</v>
      </c>
      <c r="E25104" t="s">
        <v>1133</v>
      </c>
      <c r="F25104" t="s">
        <v>89</v>
      </c>
      <c r="G25104" t="s">
        <v>89</v>
      </c>
      <c r="H25104" t="s">
        <v>93</v>
      </c>
    </row>
    <row r="25105" spans="1:8" x14ac:dyDescent="0.25">
      <c r="A25105" t="s">
        <v>654</v>
      </c>
      <c r="B25105" t="s">
        <v>17299</v>
      </c>
      <c r="C25105" t="s">
        <v>89</v>
      </c>
      <c r="D25105" t="s">
        <v>89</v>
      </c>
      <c r="E25105" t="s">
        <v>1133</v>
      </c>
      <c r="F25105" t="s">
        <v>89</v>
      </c>
      <c r="G25105" t="s">
        <v>89</v>
      </c>
      <c r="H25105" t="s">
        <v>93</v>
      </c>
    </row>
    <row r="25106" spans="1:8" x14ac:dyDescent="0.25">
      <c r="A25106" t="s">
        <v>654</v>
      </c>
      <c r="B25106" t="s">
        <v>1138</v>
      </c>
      <c r="C25106" t="s">
        <v>89</v>
      </c>
      <c r="D25106" t="s">
        <v>89</v>
      </c>
      <c r="E25106" t="s">
        <v>1139</v>
      </c>
      <c r="F25106" t="s">
        <v>89</v>
      </c>
      <c r="G25106" t="s">
        <v>89</v>
      </c>
      <c r="H25106" t="s">
        <v>93</v>
      </c>
    </row>
    <row r="25107" spans="1:8" x14ac:dyDescent="0.25">
      <c r="A25107" t="s">
        <v>655</v>
      </c>
      <c r="B25107" t="s">
        <v>17300</v>
      </c>
      <c r="C25107" t="s">
        <v>89</v>
      </c>
      <c r="D25107" t="s">
        <v>17301</v>
      </c>
      <c r="E25107" t="s">
        <v>4394</v>
      </c>
      <c r="F25107" t="s">
        <v>89</v>
      </c>
      <c r="G25107" t="s">
        <v>89</v>
      </c>
      <c r="H25107" t="s">
        <v>93</v>
      </c>
    </row>
    <row r="25108" spans="1:8" x14ac:dyDescent="0.25">
      <c r="A25108" t="s">
        <v>655</v>
      </c>
      <c r="B25108" t="s">
        <v>17302</v>
      </c>
      <c r="C25108" t="s">
        <v>89</v>
      </c>
      <c r="D25108" t="s">
        <v>17303</v>
      </c>
      <c r="E25108" t="s">
        <v>4428</v>
      </c>
      <c r="F25108" t="s">
        <v>89</v>
      </c>
      <c r="G25108" t="s">
        <v>89</v>
      </c>
      <c r="H25108" t="s">
        <v>93</v>
      </c>
    </row>
    <row r="25109" spans="1:8" x14ac:dyDescent="0.25">
      <c r="A25109" t="s">
        <v>655</v>
      </c>
      <c r="B25109" t="s">
        <v>17304</v>
      </c>
      <c r="C25109" t="s">
        <v>89</v>
      </c>
      <c r="D25109" t="s">
        <v>17305</v>
      </c>
      <c r="E25109" t="s">
        <v>4438</v>
      </c>
      <c r="F25109" t="s">
        <v>89</v>
      </c>
      <c r="G25109" t="s">
        <v>89</v>
      </c>
      <c r="H25109" t="s">
        <v>93</v>
      </c>
    </row>
    <row r="25110" spans="1:8" x14ac:dyDescent="0.25">
      <c r="A25110" t="s">
        <v>655</v>
      </c>
      <c r="B25110" t="s">
        <v>17306</v>
      </c>
      <c r="C25110" t="s">
        <v>89</v>
      </c>
      <c r="D25110" t="s">
        <v>17307</v>
      </c>
      <c r="E25110" t="s">
        <v>6985</v>
      </c>
      <c r="F25110" t="s">
        <v>89</v>
      </c>
      <c r="G25110" t="s">
        <v>89</v>
      </c>
      <c r="H25110" t="s">
        <v>93</v>
      </c>
    </row>
    <row r="25111" spans="1:8" x14ac:dyDescent="0.25">
      <c r="A25111" t="s">
        <v>655</v>
      </c>
      <c r="B25111" t="s">
        <v>5176</v>
      </c>
      <c r="C25111" t="s">
        <v>89</v>
      </c>
      <c r="D25111" t="s">
        <v>17308</v>
      </c>
      <c r="E25111" t="s">
        <v>4373</v>
      </c>
      <c r="F25111" t="s">
        <v>89</v>
      </c>
      <c r="G25111" t="s">
        <v>89</v>
      </c>
      <c r="H25111" t="s">
        <v>93</v>
      </c>
    </row>
    <row r="25112" spans="1:8" x14ac:dyDescent="0.25">
      <c r="A25112" t="s">
        <v>655</v>
      </c>
      <c r="B25112" t="s">
        <v>17306</v>
      </c>
      <c r="C25112" t="s">
        <v>89</v>
      </c>
      <c r="D25112" t="s">
        <v>17307</v>
      </c>
      <c r="E25112" t="s">
        <v>6985</v>
      </c>
      <c r="F25112" t="s">
        <v>89</v>
      </c>
      <c r="G25112" t="s">
        <v>89</v>
      </c>
      <c r="H25112" t="s">
        <v>93</v>
      </c>
    </row>
    <row r="25113" spans="1:8" x14ac:dyDescent="0.25">
      <c r="A25113" t="s">
        <v>655</v>
      </c>
      <c r="B25113" t="s">
        <v>17309</v>
      </c>
      <c r="C25113" t="s">
        <v>89</v>
      </c>
      <c r="D25113" t="s">
        <v>17310</v>
      </c>
      <c r="E25113" t="s">
        <v>7175</v>
      </c>
      <c r="F25113" t="s">
        <v>89</v>
      </c>
      <c r="G25113" t="s">
        <v>89</v>
      </c>
      <c r="H25113" t="s">
        <v>93</v>
      </c>
    </row>
    <row r="25114" spans="1:8" x14ac:dyDescent="0.25">
      <c r="A25114" t="s">
        <v>655</v>
      </c>
      <c r="B25114" t="s">
        <v>17311</v>
      </c>
      <c r="C25114" t="s">
        <v>89</v>
      </c>
      <c r="D25114" t="s">
        <v>17312</v>
      </c>
      <c r="E25114" t="s">
        <v>17313</v>
      </c>
      <c r="F25114" t="s">
        <v>89</v>
      </c>
      <c r="G25114" t="s">
        <v>89</v>
      </c>
      <c r="H25114" t="s">
        <v>93</v>
      </c>
    </row>
    <row r="25115" spans="1:8" x14ac:dyDescent="0.25">
      <c r="A25115" t="s">
        <v>655</v>
      </c>
      <c r="B25115" t="s">
        <v>17314</v>
      </c>
      <c r="C25115" t="s">
        <v>89</v>
      </c>
      <c r="D25115" t="s">
        <v>17315</v>
      </c>
      <c r="E25115" t="s">
        <v>4412</v>
      </c>
      <c r="F25115" t="s">
        <v>89</v>
      </c>
      <c r="G25115" t="s">
        <v>89</v>
      </c>
      <c r="H25115" t="s">
        <v>93</v>
      </c>
    </row>
    <row r="25116" spans="1:8" x14ac:dyDescent="0.25">
      <c r="A25116" t="s">
        <v>655</v>
      </c>
      <c r="B25116" t="s">
        <v>17316</v>
      </c>
      <c r="C25116" t="s">
        <v>89</v>
      </c>
      <c r="D25116" t="s">
        <v>17317</v>
      </c>
      <c r="E25116" t="s">
        <v>6878</v>
      </c>
      <c r="F25116" t="s">
        <v>89</v>
      </c>
      <c r="G25116" t="s">
        <v>89</v>
      </c>
      <c r="H25116" t="s">
        <v>93</v>
      </c>
    </row>
    <row r="25117" spans="1:8" x14ac:dyDescent="0.25">
      <c r="A25117" t="s">
        <v>655</v>
      </c>
      <c r="B25117" t="s">
        <v>17318</v>
      </c>
      <c r="C25117" t="s">
        <v>89</v>
      </c>
      <c r="D25117" t="s">
        <v>17319</v>
      </c>
      <c r="E25117" t="s">
        <v>4412</v>
      </c>
      <c r="F25117" t="s">
        <v>89</v>
      </c>
      <c r="G25117" t="s">
        <v>89</v>
      </c>
      <c r="H25117" t="s">
        <v>93</v>
      </c>
    </row>
    <row r="25118" spans="1:8" x14ac:dyDescent="0.25">
      <c r="A25118" t="s">
        <v>655</v>
      </c>
      <c r="B25118" t="s">
        <v>17320</v>
      </c>
      <c r="C25118" t="s">
        <v>89</v>
      </c>
      <c r="D25118" t="s">
        <v>17321</v>
      </c>
      <c r="E25118" t="s">
        <v>7146</v>
      </c>
      <c r="F25118" t="s">
        <v>89</v>
      </c>
      <c r="G25118" t="s">
        <v>89</v>
      </c>
      <c r="H25118" t="s">
        <v>93</v>
      </c>
    </row>
    <row r="25119" spans="1:8" x14ac:dyDescent="0.25">
      <c r="A25119" t="s">
        <v>655</v>
      </c>
      <c r="B25119" t="s">
        <v>17322</v>
      </c>
      <c r="C25119" t="s">
        <v>89</v>
      </c>
      <c r="D25119" t="s">
        <v>17323</v>
      </c>
      <c r="E25119" t="s">
        <v>17324</v>
      </c>
      <c r="F25119" t="s">
        <v>89</v>
      </c>
      <c r="G25119" t="s">
        <v>89</v>
      </c>
      <c r="H25119" t="s">
        <v>93</v>
      </c>
    </row>
    <row r="25120" spans="1:8" x14ac:dyDescent="0.25">
      <c r="A25120" t="s">
        <v>655</v>
      </c>
      <c r="B25120" t="s">
        <v>17325</v>
      </c>
      <c r="C25120" t="s">
        <v>89</v>
      </c>
      <c r="D25120" t="s">
        <v>17326</v>
      </c>
      <c r="E25120" t="s">
        <v>17076</v>
      </c>
      <c r="F25120" t="s">
        <v>89</v>
      </c>
      <c r="G25120" t="s">
        <v>89</v>
      </c>
      <c r="H25120" t="s">
        <v>93</v>
      </c>
    </row>
    <row r="25121" spans="1:8" x14ac:dyDescent="0.25">
      <c r="A25121" t="s">
        <v>655</v>
      </c>
      <c r="B25121" t="s">
        <v>17327</v>
      </c>
      <c r="C25121" t="s">
        <v>89</v>
      </c>
      <c r="D25121" t="s">
        <v>17328</v>
      </c>
      <c r="E25121" t="s">
        <v>6932</v>
      </c>
      <c r="F25121" t="s">
        <v>89</v>
      </c>
      <c r="G25121" t="s">
        <v>89</v>
      </c>
      <c r="H25121" t="s">
        <v>93</v>
      </c>
    </row>
    <row r="25122" spans="1:8" x14ac:dyDescent="0.25">
      <c r="A25122" t="s">
        <v>655</v>
      </c>
      <c r="B25122" t="s">
        <v>17329</v>
      </c>
      <c r="C25122" t="s">
        <v>89</v>
      </c>
      <c r="D25122" t="s">
        <v>17330</v>
      </c>
      <c r="E25122" t="s">
        <v>4373</v>
      </c>
      <c r="F25122" t="s">
        <v>89</v>
      </c>
      <c r="G25122" t="s">
        <v>89</v>
      </c>
      <c r="H25122" t="s">
        <v>93</v>
      </c>
    </row>
    <row r="25123" spans="1:8" x14ac:dyDescent="0.25">
      <c r="A25123" t="s">
        <v>655</v>
      </c>
      <c r="B25123" t="s">
        <v>17331</v>
      </c>
      <c r="C25123" t="s">
        <v>89</v>
      </c>
      <c r="D25123" t="s">
        <v>17332</v>
      </c>
      <c r="E25123" t="s">
        <v>4379</v>
      </c>
      <c r="F25123" t="s">
        <v>89</v>
      </c>
      <c r="G25123" t="s">
        <v>89</v>
      </c>
      <c r="H25123" t="s">
        <v>93</v>
      </c>
    </row>
    <row r="25124" spans="1:8" x14ac:dyDescent="0.25">
      <c r="A25124" t="s">
        <v>655</v>
      </c>
      <c r="B25124" t="s">
        <v>17333</v>
      </c>
      <c r="C25124" t="s">
        <v>89</v>
      </c>
      <c r="D25124" t="s">
        <v>17334</v>
      </c>
      <c r="E25124" t="s">
        <v>6985</v>
      </c>
      <c r="F25124" t="s">
        <v>89</v>
      </c>
      <c r="G25124" t="s">
        <v>89</v>
      </c>
      <c r="H25124" t="s">
        <v>93</v>
      </c>
    </row>
    <row r="25125" spans="1:8" x14ac:dyDescent="0.25">
      <c r="A25125" t="s">
        <v>655</v>
      </c>
      <c r="B25125" t="s">
        <v>17335</v>
      </c>
      <c r="C25125" t="s">
        <v>89</v>
      </c>
      <c r="D25125" t="s">
        <v>17336</v>
      </c>
      <c r="E25125" t="s">
        <v>4431</v>
      </c>
      <c r="F25125" t="s">
        <v>89</v>
      </c>
      <c r="G25125" t="s">
        <v>89</v>
      </c>
      <c r="H25125" t="s">
        <v>93</v>
      </c>
    </row>
    <row r="25126" spans="1:8" x14ac:dyDescent="0.25">
      <c r="A25126" t="s">
        <v>655</v>
      </c>
      <c r="B25126" t="s">
        <v>17337</v>
      </c>
      <c r="C25126" t="s">
        <v>89</v>
      </c>
      <c r="D25126" t="s">
        <v>17338</v>
      </c>
      <c r="E25126" t="s">
        <v>7175</v>
      </c>
      <c r="F25126" t="s">
        <v>89</v>
      </c>
      <c r="G25126" t="s">
        <v>89</v>
      </c>
      <c r="H25126" t="s">
        <v>93</v>
      </c>
    </row>
    <row r="25127" spans="1:8" x14ac:dyDescent="0.25">
      <c r="A25127" t="s">
        <v>655</v>
      </c>
      <c r="B25127" t="s">
        <v>17304</v>
      </c>
      <c r="C25127" t="s">
        <v>89</v>
      </c>
      <c r="D25127" t="s">
        <v>17305</v>
      </c>
      <c r="E25127" t="s">
        <v>4438</v>
      </c>
      <c r="F25127" t="s">
        <v>89</v>
      </c>
      <c r="G25127" t="s">
        <v>89</v>
      </c>
      <c r="H25127" t="s">
        <v>93</v>
      </c>
    </row>
    <row r="25128" spans="1:8" x14ac:dyDescent="0.25">
      <c r="A25128" t="s">
        <v>655</v>
      </c>
      <c r="B25128" t="s">
        <v>17339</v>
      </c>
      <c r="C25128" t="s">
        <v>89</v>
      </c>
      <c r="D25128" t="s">
        <v>17340</v>
      </c>
      <c r="E25128" t="s">
        <v>12837</v>
      </c>
      <c r="F25128" t="s">
        <v>89</v>
      </c>
      <c r="G25128" t="s">
        <v>89</v>
      </c>
      <c r="H25128" t="s">
        <v>93</v>
      </c>
    </row>
    <row r="25129" spans="1:8" x14ac:dyDescent="0.25">
      <c r="A25129" t="s">
        <v>655</v>
      </c>
      <c r="B25129" t="s">
        <v>17341</v>
      </c>
      <c r="C25129" t="s">
        <v>89</v>
      </c>
      <c r="D25129" t="s">
        <v>17342</v>
      </c>
      <c r="E25129" t="s">
        <v>7177</v>
      </c>
      <c r="F25129" t="s">
        <v>89</v>
      </c>
      <c r="G25129" t="s">
        <v>89</v>
      </c>
      <c r="H25129" t="s">
        <v>93</v>
      </c>
    </row>
    <row r="25130" spans="1:8" x14ac:dyDescent="0.25">
      <c r="A25130" t="s">
        <v>655</v>
      </c>
      <c r="B25130" t="s">
        <v>17343</v>
      </c>
      <c r="C25130" t="s">
        <v>89</v>
      </c>
      <c r="D25130" t="s">
        <v>17344</v>
      </c>
      <c r="E25130" t="s">
        <v>7144</v>
      </c>
      <c r="F25130" t="s">
        <v>89</v>
      </c>
      <c r="G25130" t="s">
        <v>89</v>
      </c>
      <c r="H25130" t="s">
        <v>93</v>
      </c>
    </row>
    <row r="25131" spans="1:8" x14ac:dyDescent="0.25">
      <c r="A25131" t="s">
        <v>655</v>
      </c>
      <c r="B25131" t="s">
        <v>17345</v>
      </c>
      <c r="C25131" t="s">
        <v>89</v>
      </c>
      <c r="D25131" t="s">
        <v>17346</v>
      </c>
      <c r="E25131" t="s">
        <v>4382</v>
      </c>
      <c r="F25131" t="s">
        <v>89</v>
      </c>
      <c r="G25131" t="s">
        <v>89</v>
      </c>
      <c r="H25131" t="s">
        <v>93</v>
      </c>
    </row>
    <row r="25132" spans="1:8" x14ac:dyDescent="0.25">
      <c r="A25132" t="s">
        <v>655</v>
      </c>
      <c r="B25132" t="s">
        <v>17347</v>
      </c>
      <c r="C25132" t="s">
        <v>89</v>
      </c>
      <c r="D25132" t="s">
        <v>17348</v>
      </c>
      <c r="E25132" t="s">
        <v>4420</v>
      </c>
      <c r="F25132" t="s">
        <v>89</v>
      </c>
      <c r="G25132" t="s">
        <v>89</v>
      </c>
      <c r="H25132" t="s">
        <v>93</v>
      </c>
    </row>
    <row r="25133" spans="1:8" x14ac:dyDescent="0.25">
      <c r="A25133" t="s">
        <v>655</v>
      </c>
      <c r="B25133" t="s">
        <v>17349</v>
      </c>
      <c r="C25133" t="s">
        <v>89</v>
      </c>
      <c r="D25133" t="s">
        <v>17350</v>
      </c>
      <c r="E25133" t="s">
        <v>17351</v>
      </c>
      <c r="F25133" t="s">
        <v>89</v>
      </c>
      <c r="G25133" t="s">
        <v>89</v>
      </c>
      <c r="H25133" t="s">
        <v>93</v>
      </c>
    </row>
    <row r="25134" spans="1:8" x14ac:dyDescent="0.25">
      <c r="A25134" t="s">
        <v>655</v>
      </c>
      <c r="B25134" t="s">
        <v>17352</v>
      </c>
      <c r="C25134" t="s">
        <v>89</v>
      </c>
      <c r="D25134" t="s">
        <v>17353</v>
      </c>
      <c r="E25134" t="s">
        <v>4405</v>
      </c>
      <c r="F25134" t="s">
        <v>89</v>
      </c>
      <c r="G25134" t="s">
        <v>89</v>
      </c>
      <c r="H25134" t="s">
        <v>93</v>
      </c>
    </row>
    <row r="25135" spans="1:8" x14ac:dyDescent="0.25">
      <c r="A25135" t="s">
        <v>655</v>
      </c>
      <c r="B25135" t="s">
        <v>17354</v>
      </c>
      <c r="C25135" t="s">
        <v>89</v>
      </c>
      <c r="D25135" t="s">
        <v>17355</v>
      </c>
      <c r="E25135" t="s">
        <v>7028</v>
      </c>
      <c r="F25135" t="s">
        <v>89</v>
      </c>
      <c r="G25135" t="s">
        <v>89</v>
      </c>
      <c r="H25135" t="s">
        <v>93</v>
      </c>
    </row>
    <row r="25136" spans="1:8" x14ac:dyDescent="0.25">
      <c r="A25136" t="s">
        <v>655</v>
      </c>
      <c r="B25136" t="s">
        <v>17356</v>
      </c>
      <c r="C25136" t="s">
        <v>89</v>
      </c>
      <c r="D25136" t="s">
        <v>17357</v>
      </c>
      <c r="E25136" t="s">
        <v>4438</v>
      </c>
      <c r="F25136" t="s">
        <v>89</v>
      </c>
      <c r="G25136" t="s">
        <v>89</v>
      </c>
      <c r="H25136" t="s">
        <v>93</v>
      </c>
    </row>
    <row r="25137" spans="1:8" x14ac:dyDescent="0.25">
      <c r="A25137" t="s">
        <v>655</v>
      </c>
      <c r="B25137" t="s">
        <v>17300</v>
      </c>
      <c r="C25137" t="s">
        <v>89</v>
      </c>
      <c r="D25137" t="s">
        <v>17301</v>
      </c>
      <c r="E25137" t="s">
        <v>4394</v>
      </c>
      <c r="F25137" t="s">
        <v>89</v>
      </c>
      <c r="G25137" t="s">
        <v>89</v>
      </c>
      <c r="H25137" t="s">
        <v>93</v>
      </c>
    </row>
    <row r="25138" spans="1:8" x14ac:dyDescent="0.25">
      <c r="A25138" t="s">
        <v>655</v>
      </c>
      <c r="B25138" t="s">
        <v>17358</v>
      </c>
      <c r="C25138" t="s">
        <v>89</v>
      </c>
      <c r="D25138" t="s">
        <v>17359</v>
      </c>
      <c r="E25138" t="s">
        <v>7177</v>
      </c>
      <c r="F25138" t="s">
        <v>89</v>
      </c>
      <c r="G25138" t="s">
        <v>89</v>
      </c>
      <c r="H25138" t="s">
        <v>93</v>
      </c>
    </row>
    <row r="25139" spans="1:8" x14ac:dyDescent="0.25">
      <c r="A25139" t="s">
        <v>655</v>
      </c>
      <c r="B25139" t="s">
        <v>17360</v>
      </c>
      <c r="C25139" t="s">
        <v>89</v>
      </c>
      <c r="D25139" t="s">
        <v>17361</v>
      </c>
      <c r="E25139" t="s">
        <v>7144</v>
      </c>
      <c r="F25139" t="s">
        <v>89</v>
      </c>
      <c r="G25139" t="s">
        <v>89</v>
      </c>
      <c r="H25139" t="s">
        <v>93</v>
      </c>
    </row>
    <row r="25140" spans="1:8" x14ac:dyDescent="0.25">
      <c r="A25140" t="s">
        <v>655</v>
      </c>
      <c r="B25140" t="s">
        <v>17362</v>
      </c>
      <c r="C25140" t="s">
        <v>89</v>
      </c>
      <c r="D25140" t="s">
        <v>17363</v>
      </c>
      <c r="E25140" t="s">
        <v>4412</v>
      </c>
      <c r="F25140" t="s">
        <v>89</v>
      </c>
      <c r="G25140" t="s">
        <v>89</v>
      </c>
      <c r="H25140" t="s">
        <v>93</v>
      </c>
    </row>
    <row r="25141" spans="1:8" x14ac:dyDescent="0.25">
      <c r="A25141" t="s">
        <v>655</v>
      </c>
      <c r="B25141" t="s">
        <v>17364</v>
      </c>
      <c r="C25141" t="s">
        <v>89</v>
      </c>
      <c r="D25141" t="s">
        <v>17365</v>
      </c>
      <c r="E25141" t="s">
        <v>4394</v>
      </c>
      <c r="F25141" t="s">
        <v>89</v>
      </c>
      <c r="G25141" t="s">
        <v>89</v>
      </c>
      <c r="H25141" t="s">
        <v>93</v>
      </c>
    </row>
    <row r="25142" spans="1:8" x14ac:dyDescent="0.25">
      <c r="A25142" t="s">
        <v>655</v>
      </c>
      <c r="B25142" t="s">
        <v>17366</v>
      </c>
      <c r="C25142" t="s">
        <v>89</v>
      </c>
      <c r="D25142" t="s">
        <v>17367</v>
      </c>
      <c r="E25142" t="s">
        <v>4420</v>
      </c>
      <c r="F25142" t="s">
        <v>89</v>
      </c>
      <c r="G25142" t="s">
        <v>89</v>
      </c>
      <c r="H25142" t="s">
        <v>93</v>
      </c>
    </row>
    <row r="25143" spans="1:8" x14ac:dyDescent="0.25">
      <c r="A25143" t="s">
        <v>655</v>
      </c>
      <c r="B25143" t="s">
        <v>17368</v>
      </c>
      <c r="C25143" t="s">
        <v>89</v>
      </c>
      <c r="D25143" t="s">
        <v>17369</v>
      </c>
      <c r="E25143" t="s">
        <v>7028</v>
      </c>
      <c r="F25143" t="s">
        <v>89</v>
      </c>
      <c r="G25143" t="s">
        <v>89</v>
      </c>
      <c r="H25143" t="s">
        <v>93</v>
      </c>
    </row>
    <row r="25144" spans="1:8" x14ac:dyDescent="0.25">
      <c r="A25144" t="s">
        <v>655</v>
      </c>
      <c r="B25144" t="s">
        <v>17370</v>
      </c>
      <c r="C25144" t="s">
        <v>89</v>
      </c>
      <c r="D25144" t="s">
        <v>17371</v>
      </c>
      <c r="E25144" t="s">
        <v>7028</v>
      </c>
      <c r="F25144" t="s">
        <v>89</v>
      </c>
      <c r="G25144" t="s">
        <v>89</v>
      </c>
      <c r="H25144" t="s">
        <v>93</v>
      </c>
    </row>
    <row r="25145" spans="1:8" x14ac:dyDescent="0.25">
      <c r="A25145" t="s">
        <v>655</v>
      </c>
      <c r="B25145" t="s">
        <v>17372</v>
      </c>
      <c r="C25145" t="s">
        <v>89</v>
      </c>
      <c r="D25145" t="s">
        <v>17373</v>
      </c>
      <c r="E25145" t="s">
        <v>4388</v>
      </c>
      <c r="F25145" t="s">
        <v>89</v>
      </c>
      <c r="G25145" t="s">
        <v>89</v>
      </c>
      <c r="H25145" t="s">
        <v>93</v>
      </c>
    </row>
    <row r="25146" spans="1:8" x14ac:dyDescent="0.25">
      <c r="A25146" t="s">
        <v>655</v>
      </c>
      <c r="B25146" t="s">
        <v>17374</v>
      </c>
      <c r="C25146" t="s">
        <v>89</v>
      </c>
      <c r="D25146" t="s">
        <v>17375</v>
      </c>
      <c r="E25146" t="s">
        <v>4438</v>
      </c>
      <c r="F25146" t="s">
        <v>89</v>
      </c>
      <c r="G25146" t="s">
        <v>89</v>
      </c>
      <c r="H25146" t="s">
        <v>93</v>
      </c>
    </row>
    <row r="25147" spans="1:8" x14ac:dyDescent="0.25">
      <c r="A25147" t="s">
        <v>655</v>
      </c>
      <c r="B25147" t="s">
        <v>17376</v>
      </c>
      <c r="C25147" t="s">
        <v>89</v>
      </c>
      <c r="D25147" t="s">
        <v>17377</v>
      </c>
      <c r="E25147" t="s">
        <v>4376</v>
      </c>
      <c r="F25147" t="s">
        <v>89</v>
      </c>
      <c r="G25147" t="s">
        <v>89</v>
      </c>
      <c r="H25147" t="s">
        <v>93</v>
      </c>
    </row>
    <row r="25148" spans="1:8" x14ac:dyDescent="0.25">
      <c r="A25148" t="s">
        <v>655</v>
      </c>
      <c r="B25148" t="s">
        <v>17378</v>
      </c>
      <c r="C25148" t="s">
        <v>89</v>
      </c>
      <c r="D25148" t="s">
        <v>17379</v>
      </c>
      <c r="E25148" t="s">
        <v>4438</v>
      </c>
      <c r="F25148" t="s">
        <v>89</v>
      </c>
      <c r="G25148" t="s">
        <v>89</v>
      </c>
      <c r="H25148" t="s">
        <v>93</v>
      </c>
    </row>
    <row r="25149" spans="1:8" x14ac:dyDescent="0.25">
      <c r="A25149" t="s">
        <v>655</v>
      </c>
      <c r="B25149" t="s">
        <v>17380</v>
      </c>
      <c r="C25149" t="s">
        <v>89</v>
      </c>
      <c r="D25149" t="s">
        <v>17381</v>
      </c>
      <c r="E25149" t="s">
        <v>7028</v>
      </c>
      <c r="F25149" t="s">
        <v>89</v>
      </c>
      <c r="G25149" t="s">
        <v>89</v>
      </c>
      <c r="H25149" t="s">
        <v>93</v>
      </c>
    </row>
    <row r="25150" spans="1:8" x14ac:dyDescent="0.25">
      <c r="A25150" t="s">
        <v>655</v>
      </c>
      <c r="B25150" t="s">
        <v>17382</v>
      </c>
      <c r="C25150" t="s">
        <v>89</v>
      </c>
      <c r="D25150" t="s">
        <v>17383</v>
      </c>
      <c r="E25150" t="s">
        <v>4405</v>
      </c>
      <c r="F25150" t="s">
        <v>89</v>
      </c>
      <c r="G25150" t="s">
        <v>89</v>
      </c>
      <c r="H25150" t="s">
        <v>93</v>
      </c>
    </row>
    <row r="25151" spans="1:8" x14ac:dyDescent="0.25">
      <c r="A25151" t="s">
        <v>655</v>
      </c>
      <c r="B25151" t="s">
        <v>17384</v>
      </c>
      <c r="C25151" t="s">
        <v>89</v>
      </c>
      <c r="D25151" t="s">
        <v>17385</v>
      </c>
      <c r="E25151" t="s">
        <v>4417</v>
      </c>
      <c r="F25151" t="s">
        <v>89</v>
      </c>
      <c r="G25151" t="s">
        <v>89</v>
      </c>
      <c r="H25151" t="s">
        <v>93</v>
      </c>
    </row>
    <row r="25152" spans="1:8" x14ac:dyDescent="0.25">
      <c r="A25152" t="s">
        <v>655</v>
      </c>
      <c r="B25152" t="s">
        <v>17386</v>
      </c>
      <c r="C25152" t="s">
        <v>89</v>
      </c>
      <c r="D25152" t="s">
        <v>17387</v>
      </c>
      <c r="E25152" t="s">
        <v>4438</v>
      </c>
      <c r="F25152" t="s">
        <v>89</v>
      </c>
      <c r="G25152" t="s">
        <v>89</v>
      </c>
      <c r="H25152" t="s">
        <v>93</v>
      </c>
    </row>
    <row r="25153" spans="1:8" x14ac:dyDescent="0.25">
      <c r="A25153" t="s">
        <v>655</v>
      </c>
      <c r="B25153" t="s">
        <v>17388</v>
      </c>
      <c r="C25153" t="s">
        <v>89</v>
      </c>
      <c r="D25153" t="s">
        <v>17389</v>
      </c>
      <c r="E25153" t="s">
        <v>4438</v>
      </c>
      <c r="F25153" t="s">
        <v>89</v>
      </c>
      <c r="G25153" t="s">
        <v>89</v>
      </c>
      <c r="H25153" t="s">
        <v>93</v>
      </c>
    </row>
    <row r="25154" spans="1:8" x14ac:dyDescent="0.25">
      <c r="A25154" t="s">
        <v>655</v>
      </c>
      <c r="B25154" t="s">
        <v>17390</v>
      </c>
      <c r="C25154" t="s">
        <v>89</v>
      </c>
      <c r="D25154" t="s">
        <v>17391</v>
      </c>
      <c r="E25154" t="s">
        <v>4417</v>
      </c>
      <c r="F25154" t="s">
        <v>89</v>
      </c>
      <c r="G25154" t="s">
        <v>89</v>
      </c>
      <c r="H25154" t="s">
        <v>93</v>
      </c>
    </row>
    <row r="25155" spans="1:8" x14ac:dyDescent="0.25">
      <c r="A25155" t="s">
        <v>655</v>
      </c>
      <c r="B25155" t="s">
        <v>17392</v>
      </c>
      <c r="C25155" t="s">
        <v>89</v>
      </c>
      <c r="D25155" t="s">
        <v>17393</v>
      </c>
      <c r="E25155" t="s">
        <v>4382</v>
      </c>
      <c r="F25155" t="s">
        <v>89</v>
      </c>
      <c r="G25155" t="s">
        <v>89</v>
      </c>
      <c r="H25155" t="s">
        <v>93</v>
      </c>
    </row>
    <row r="25156" spans="1:8" x14ac:dyDescent="0.25">
      <c r="A25156" t="s">
        <v>655</v>
      </c>
      <c r="B25156" t="s">
        <v>17394</v>
      </c>
      <c r="C25156" t="s">
        <v>89</v>
      </c>
      <c r="D25156" t="s">
        <v>17395</v>
      </c>
      <c r="E25156" t="s">
        <v>17396</v>
      </c>
      <c r="F25156" t="s">
        <v>89</v>
      </c>
      <c r="G25156" t="s">
        <v>89</v>
      </c>
      <c r="H25156" t="s">
        <v>93</v>
      </c>
    </row>
    <row r="25157" spans="1:8" x14ac:dyDescent="0.25">
      <c r="A25157" t="s">
        <v>655</v>
      </c>
      <c r="B25157" t="s">
        <v>17397</v>
      </c>
      <c r="C25157" t="s">
        <v>89</v>
      </c>
      <c r="D25157" t="s">
        <v>17398</v>
      </c>
      <c r="E25157" t="s">
        <v>4376</v>
      </c>
      <c r="F25157" t="s">
        <v>89</v>
      </c>
      <c r="G25157" t="s">
        <v>89</v>
      </c>
      <c r="H25157" t="s">
        <v>93</v>
      </c>
    </row>
    <row r="25158" spans="1:8" x14ac:dyDescent="0.25">
      <c r="A25158" t="s">
        <v>655</v>
      </c>
      <c r="B25158" t="s">
        <v>17399</v>
      </c>
      <c r="C25158" t="s">
        <v>89</v>
      </c>
      <c r="D25158" t="s">
        <v>17400</v>
      </c>
      <c r="E25158" t="s">
        <v>4438</v>
      </c>
      <c r="F25158" t="s">
        <v>89</v>
      </c>
      <c r="G25158" t="s">
        <v>89</v>
      </c>
      <c r="H25158" t="s">
        <v>93</v>
      </c>
    </row>
    <row r="25159" spans="1:8" x14ac:dyDescent="0.25">
      <c r="A25159" t="s">
        <v>655</v>
      </c>
      <c r="B25159" t="s">
        <v>17401</v>
      </c>
      <c r="C25159" t="s">
        <v>89</v>
      </c>
      <c r="D25159" t="s">
        <v>17402</v>
      </c>
      <c r="E25159" t="s">
        <v>4373</v>
      </c>
      <c r="F25159" t="s">
        <v>89</v>
      </c>
      <c r="G25159" t="s">
        <v>89</v>
      </c>
      <c r="H25159" t="s">
        <v>93</v>
      </c>
    </row>
    <row r="25160" spans="1:8" x14ac:dyDescent="0.25">
      <c r="A25160" t="s">
        <v>655</v>
      </c>
      <c r="B25160" t="s">
        <v>17403</v>
      </c>
      <c r="C25160" t="s">
        <v>89</v>
      </c>
      <c r="D25160" t="s">
        <v>17404</v>
      </c>
      <c r="E25160" t="s">
        <v>6985</v>
      </c>
      <c r="F25160" t="s">
        <v>89</v>
      </c>
      <c r="G25160" t="s">
        <v>89</v>
      </c>
      <c r="H25160" t="s">
        <v>93</v>
      </c>
    </row>
    <row r="25161" spans="1:8" x14ac:dyDescent="0.25">
      <c r="A25161" t="s">
        <v>655</v>
      </c>
      <c r="B25161" t="s">
        <v>17405</v>
      </c>
      <c r="C25161" t="s">
        <v>89</v>
      </c>
      <c r="D25161" t="s">
        <v>17406</v>
      </c>
      <c r="E25161" t="s">
        <v>4428</v>
      </c>
      <c r="F25161" t="s">
        <v>89</v>
      </c>
      <c r="G25161" t="s">
        <v>89</v>
      </c>
      <c r="H25161" t="s">
        <v>93</v>
      </c>
    </row>
    <row r="25162" spans="1:8" x14ac:dyDescent="0.25">
      <c r="A25162" t="s">
        <v>655</v>
      </c>
      <c r="B25162" t="s">
        <v>17302</v>
      </c>
      <c r="C25162" t="s">
        <v>89</v>
      </c>
      <c r="D25162" t="s">
        <v>17303</v>
      </c>
      <c r="E25162" t="s">
        <v>4428</v>
      </c>
      <c r="F25162" t="s">
        <v>89</v>
      </c>
      <c r="G25162" t="s">
        <v>89</v>
      </c>
      <c r="H25162" t="s">
        <v>93</v>
      </c>
    </row>
    <row r="25163" spans="1:8" x14ac:dyDescent="0.25">
      <c r="A25163" t="s">
        <v>655</v>
      </c>
      <c r="B25163" t="s">
        <v>2195</v>
      </c>
      <c r="C25163" t="s">
        <v>89</v>
      </c>
      <c r="D25163" t="s">
        <v>17407</v>
      </c>
      <c r="E25163" t="s">
        <v>4448</v>
      </c>
      <c r="F25163" t="s">
        <v>89</v>
      </c>
      <c r="G25163" t="s">
        <v>89</v>
      </c>
      <c r="H25163" t="s">
        <v>93</v>
      </c>
    </row>
    <row r="25164" spans="1:8" x14ac:dyDescent="0.25">
      <c r="A25164" t="s">
        <v>655</v>
      </c>
      <c r="B25164" t="s">
        <v>17408</v>
      </c>
      <c r="C25164" t="s">
        <v>89</v>
      </c>
      <c r="D25164" t="s">
        <v>17409</v>
      </c>
      <c r="E25164" t="s">
        <v>4428</v>
      </c>
      <c r="F25164" t="s">
        <v>89</v>
      </c>
      <c r="G25164" t="s">
        <v>89</v>
      </c>
      <c r="H25164" t="s">
        <v>93</v>
      </c>
    </row>
    <row r="25165" spans="1:8" x14ac:dyDescent="0.25">
      <c r="A25165" t="s">
        <v>655</v>
      </c>
      <c r="B25165" t="s">
        <v>17410</v>
      </c>
      <c r="C25165" t="s">
        <v>89</v>
      </c>
      <c r="D25165" t="s">
        <v>17411</v>
      </c>
      <c r="E25165" t="s">
        <v>6932</v>
      </c>
      <c r="F25165" t="s">
        <v>89</v>
      </c>
      <c r="G25165" t="s">
        <v>89</v>
      </c>
      <c r="H25165" t="s">
        <v>93</v>
      </c>
    </row>
    <row r="25166" spans="1:8" x14ac:dyDescent="0.25">
      <c r="A25166" t="s">
        <v>655</v>
      </c>
      <c r="B25166" t="s">
        <v>17412</v>
      </c>
      <c r="C25166" t="s">
        <v>89</v>
      </c>
      <c r="D25166" t="s">
        <v>17413</v>
      </c>
      <c r="E25166" t="s">
        <v>7178</v>
      </c>
      <c r="F25166" t="s">
        <v>89</v>
      </c>
      <c r="G25166" t="s">
        <v>89</v>
      </c>
      <c r="H25166" t="s">
        <v>93</v>
      </c>
    </row>
    <row r="25167" spans="1:8" x14ac:dyDescent="0.25">
      <c r="A25167" t="s">
        <v>655</v>
      </c>
      <c r="B25167" t="s">
        <v>17414</v>
      </c>
      <c r="C25167" t="s">
        <v>89</v>
      </c>
      <c r="D25167" t="s">
        <v>17415</v>
      </c>
      <c r="E25167" t="s">
        <v>4382</v>
      </c>
      <c r="F25167" t="s">
        <v>89</v>
      </c>
      <c r="G25167" t="s">
        <v>89</v>
      </c>
      <c r="H25167" t="s">
        <v>93</v>
      </c>
    </row>
    <row r="25168" spans="1:8" x14ac:dyDescent="0.25">
      <c r="A25168" t="s">
        <v>655</v>
      </c>
      <c r="B25168" t="s">
        <v>17416</v>
      </c>
      <c r="C25168" t="s">
        <v>89</v>
      </c>
      <c r="D25168" t="s">
        <v>17417</v>
      </c>
      <c r="E25168" t="s">
        <v>4428</v>
      </c>
      <c r="F25168" t="s">
        <v>89</v>
      </c>
      <c r="G25168" t="s">
        <v>89</v>
      </c>
      <c r="H25168" t="s">
        <v>93</v>
      </c>
    </row>
    <row r="25169" spans="1:8" x14ac:dyDescent="0.25">
      <c r="A25169" t="s">
        <v>655</v>
      </c>
      <c r="B25169" t="s">
        <v>17418</v>
      </c>
      <c r="C25169" t="s">
        <v>89</v>
      </c>
      <c r="D25169" t="s">
        <v>17419</v>
      </c>
      <c r="E25169" t="s">
        <v>4373</v>
      </c>
      <c r="F25169" t="s">
        <v>89</v>
      </c>
      <c r="G25169" t="s">
        <v>89</v>
      </c>
      <c r="H25169" t="s">
        <v>93</v>
      </c>
    </row>
    <row r="25170" spans="1:8" x14ac:dyDescent="0.25">
      <c r="A25170" t="s">
        <v>655</v>
      </c>
      <c r="B25170" t="s">
        <v>17420</v>
      </c>
      <c r="C25170" t="s">
        <v>89</v>
      </c>
      <c r="D25170" t="s">
        <v>17421</v>
      </c>
      <c r="E25170" t="s">
        <v>4388</v>
      </c>
      <c r="F25170" t="s">
        <v>89</v>
      </c>
      <c r="G25170" t="s">
        <v>89</v>
      </c>
      <c r="H25170" t="s">
        <v>93</v>
      </c>
    </row>
    <row r="25171" spans="1:8" x14ac:dyDescent="0.25">
      <c r="A25171" t="s">
        <v>655</v>
      </c>
      <c r="B25171" t="s">
        <v>17422</v>
      </c>
      <c r="C25171" t="s">
        <v>89</v>
      </c>
      <c r="D25171" t="s">
        <v>17423</v>
      </c>
      <c r="E25171" t="s">
        <v>6985</v>
      </c>
      <c r="F25171" t="s">
        <v>89</v>
      </c>
      <c r="G25171" t="s">
        <v>89</v>
      </c>
      <c r="H25171" t="s">
        <v>93</v>
      </c>
    </row>
    <row r="25172" spans="1:8" x14ac:dyDescent="0.25">
      <c r="A25172" t="s">
        <v>655</v>
      </c>
      <c r="B25172" t="s">
        <v>17424</v>
      </c>
      <c r="C25172" t="s">
        <v>89</v>
      </c>
      <c r="D25172" t="s">
        <v>17425</v>
      </c>
      <c r="E25172" t="s">
        <v>7144</v>
      </c>
      <c r="F25172" t="s">
        <v>89</v>
      </c>
      <c r="G25172" t="s">
        <v>89</v>
      </c>
      <c r="H25172" t="s">
        <v>93</v>
      </c>
    </row>
    <row r="25173" spans="1:8" x14ac:dyDescent="0.25">
      <c r="A25173" t="s">
        <v>655</v>
      </c>
      <c r="B25173" t="s">
        <v>17426</v>
      </c>
      <c r="C25173" t="s">
        <v>89</v>
      </c>
      <c r="D25173" t="s">
        <v>17427</v>
      </c>
      <c r="E25173" t="s">
        <v>4557</v>
      </c>
      <c r="F25173" t="s">
        <v>89</v>
      </c>
      <c r="G25173" t="s">
        <v>89</v>
      </c>
      <c r="H25173" t="s">
        <v>93</v>
      </c>
    </row>
    <row r="25174" spans="1:8" x14ac:dyDescent="0.25">
      <c r="A25174" t="s">
        <v>655</v>
      </c>
      <c r="B25174" t="s">
        <v>17428</v>
      </c>
      <c r="C25174" t="s">
        <v>89</v>
      </c>
      <c r="D25174" t="s">
        <v>17429</v>
      </c>
      <c r="E25174" t="s">
        <v>12866</v>
      </c>
      <c r="F25174" t="s">
        <v>89</v>
      </c>
      <c r="G25174" t="s">
        <v>89</v>
      </c>
      <c r="H25174" t="s">
        <v>93</v>
      </c>
    </row>
    <row r="25175" spans="1:8" x14ac:dyDescent="0.25">
      <c r="A25175" t="s">
        <v>655</v>
      </c>
      <c r="B25175" t="s">
        <v>17430</v>
      </c>
      <c r="C25175" t="s">
        <v>89</v>
      </c>
      <c r="D25175" t="s">
        <v>17431</v>
      </c>
      <c r="E25175" t="s">
        <v>4473</v>
      </c>
      <c r="F25175" t="s">
        <v>89</v>
      </c>
      <c r="G25175" t="s">
        <v>89</v>
      </c>
      <c r="H25175" t="s">
        <v>93</v>
      </c>
    </row>
    <row r="25176" spans="1:8" x14ac:dyDescent="0.25">
      <c r="A25176" t="s">
        <v>655</v>
      </c>
      <c r="B25176" t="s">
        <v>17432</v>
      </c>
      <c r="C25176" t="s">
        <v>89</v>
      </c>
      <c r="D25176" t="s">
        <v>17433</v>
      </c>
      <c r="E25176" t="s">
        <v>4473</v>
      </c>
      <c r="F25176" t="s">
        <v>89</v>
      </c>
      <c r="G25176" t="s">
        <v>89</v>
      </c>
      <c r="H25176" t="s">
        <v>93</v>
      </c>
    </row>
    <row r="25177" spans="1:8" x14ac:dyDescent="0.25">
      <c r="A25177" t="s">
        <v>655</v>
      </c>
      <c r="B25177" t="s">
        <v>17434</v>
      </c>
      <c r="C25177" t="s">
        <v>89</v>
      </c>
      <c r="D25177" t="s">
        <v>17435</v>
      </c>
      <c r="E25177" t="s">
        <v>4438</v>
      </c>
      <c r="F25177" t="s">
        <v>89</v>
      </c>
      <c r="G25177" t="s">
        <v>89</v>
      </c>
      <c r="H25177" t="s">
        <v>93</v>
      </c>
    </row>
    <row r="25178" spans="1:8" x14ac:dyDescent="0.25">
      <c r="A25178" t="s">
        <v>655</v>
      </c>
      <c r="B25178" t="s">
        <v>17436</v>
      </c>
      <c r="C25178" t="s">
        <v>89</v>
      </c>
      <c r="D25178" t="s">
        <v>17437</v>
      </c>
      <c r="E25178" t="s">
        <v>4448</v>
      </c>
      <c r="F25178" t="s">
        <v>89</v>
      </c>
      <c r="G25178" t="s">
        <v>89</v>
      </c>
      <c r="H25178" t="s">
        <v>93</v>
      </c>
    </row>
    <row r="25179" spans="1:8" x14ac:dyDescent="0.25">
      <c r="A25179" t="s">
        <v>655</v>
      </c>
      <c r="B25179" t="s">
        <v>17438</v>
      </c>
      <c r="C25179" t="s">
        <v>89</v>
      </c>
      <c r="D25179" t="s">
        <v>17439</v>
      </c>
      <c r="E25179" t="s">
        <v>17076</v>
      </c>
      <c r="F25179" t="s">
        <v>89</v>
      </c>
      <c r="G25179" t="s">
        <v>89</v>
      </c>
      <c r="H25179" t="s">
        <v>93</v>
      </c>
    </row>
    <row r="25180" spans="1:8" x14ac:dyDescent="0.25">
      <c r="A25180" t="s">
        <v>655</v>
      </c>
      <c r="B25180" t="s">
        <v>17440</v>
      </c>
      <c r="C25180" t="s">
        <v>89</v>
      </c>
      <c r="D25180" t="s">
        <v>17441</v>
      </c>
      <c r="E25180" t="s">
        <v>4373</v>
      </c>
      <c r="F25180" t="s">
        <v>89</v>
      </c>
      <c r="G25180" t="s">
        <v>89</v>
      </c>
      <c r="H25180" t="s">
        <v>93</v>
      </c>
    </row>
    <row r="25181" spans="1:8" x14ac:dyDescent="0.25">
      <c r="A25181" t="s">
        <v>655</v>
      </c>
      <c r="B25181" t="s">
        <v>17442</v>
      </c>
      <c r="C25181" t="s">
        <v>89</v>
      </c>
      <c r="D25181" t="s">
        <v>17443</v>
      </c>
      <c r="E25181" t="s">
        <v>4428</v>
      </c>
      <c r="F25181" t="s">
        <v>89</v>
      </c>
      <c r="G25181" t="s">
        <v>89</v>
      </c>
      <c r="H25181" t="s">
        <v>93</v>
      </c>
    </row>
    <row r="25182" spans="1:8" x14ac:dyDescent="0.25">
      <c r="A25182" t="s">
        <v>655</v>
      </c>
      <c r="B25182" t="s">
        <v>17444</v>
      </c>
      <c r="C25182" t="s">
        <v>89</v>
      </c>
      <c r="D25182" t="s">
        <v>17445</v>
      </c>
      <c r="E25182" t="s">
        <v>17446</v>
      </c>
      <c r="F25182" t="s">
        <v>89</v>
      </c>
      <c r="G25182" t="s">
        <v>89</v>
      </c>
      <c r="H25182" t="s">
        <v>93</v>
      </c>
    </row>
    <row r="25183" spans="1:8" x14ac:dyDescent="0.25">
      <c r="A25183" t="s">
        <v>655</v>
      </c>
      <c r="B25183" t="s">
        <v>17447</v>
      </c>
      <c r="C25183" t="s">
        <v>89</v>
      </c>
      <c r="D25183" t="s">
        <v>17448</v>
      </c>
      <c r="E25183" t="s">
        <v>4473</v>
      </c>
      <c r="F25183" t="s">
        <v>89</v>
      </c>
      <c r="G25183" t="s">
        <v>89</v>
      </c>
      <c r="H25183" t="s">
        <v>93</v>
      </c>
    </row>
    <row r="25184" spans="1:8" x14ac:dyDescent="0.25">
      <c r="A25184" t="s">
        <v>655</v>
      </c>
      <c r="B25184" t="s">
        <v>17449</v>
      </c>
      <c r="C25184" t="s">
        <v>89</v>
      </c>
      <c r="D25184" t="s">
        <v>17450</v>
      </c>
      <c r="E25184" t="s">
        <v>4473</v>
      </c>
      <c r="F25184" t="s">
        <v>89</v>
      </c>
      <c r="G25184" t="s">
        <v>89</v>
      </c>
      <c r="H25184" t="s">
        <v>93</v>
      </c>
    </row>
    <row r="25185" spans="1:8" x14ac:dyDescent="0.25">
      <c r="A25185" t="s">
        <v>655</v>
      </c>
      <c r="B25185" t="s">
        <v>17451</v>
      </c>
      <c r="C25185" t="s">
        <v>89</v>
      </c>
      <c r="D25185" t="s">
        <v>17452</v>
      </c>
      <c r="E25185" t="s">
        <v>4539</v>
      </c>
      <c r="F25185" t="s">
        <v>89</v>
      </c>
      <c r="G25185" t="s">
        <v>89</v>
      </c>
      <c r="H25185" t="s">
        <v>93</v>
      </c>
    </row>
    <row r="25186" spans="1:8" x14ac:dyDescent="0.25">
      <c r="A25186" t="s">
        <v>655</v>
      </c>
      <c r="B25186" t="s">
        <v>17453</v>
      </c>
      <c r="C25186" t="s">
        <v>89</v>
      </c>
      <c r="D25186" t="s">
        <v>17454</v>
      </c>
      <c r="E25186" t="s">
        <v>4448</v>
      </c>
      <c r="F25186" t="s">
        <v>89</v>
      </c>
      <c r="G25186" t="s">
        <v>89</v>
      </c>
      <c r="H25186" t="s">
        <v>93</v>
      </c>
    </row>
    <row r="25187" spans="1:8" x14ac:dyDescent="0.25">
      <c r="A25187" t="s">
        <v>655</v>
      </c>
      <c r="B25187" t="s">
        <v>17455</v>
      </c>
      <c r="C25187" t="s">
        <v>89</v>
      </c>
      <c r="D25187" t="s">
        <v>17456</v>
      </c>
      <c r="E25187" t="s">
        <v>4438</v>
      </c>
      <c r="F25187" t="s">
        <v>89</v>
      </c>
      <c r="G25187" t="s">
        <v>89</v>
      </c>
      <c r="H25187" t="s">
        <v>93</v>
      </c>
    </row>
    <row r="25188" spans="1:8" x14ac:dyDescent="0.25">
      <c r="A25188" t="s">
        <v>655</v>
      </c>
      <c r="B25188" t="s">
        <v>17457</v>
      </c>
      <c r="C25188" t="s">
        <v>89</v>
      </c>
      <c r="D25188" t="s">
        <v>17458</v>
      </c>
      <c r="E25188" t="s">
        <v>4379</v>
      </c>
      <c r="F25188" t="s">
        <v>89</v>
      </c>
      <c r="G25188" t="s">
        <v>89</v>
      </c>
      <c r="H25188" t="s">
        <v>93</v>
      </c>
    </row>
    <row r="25189" spans="1:8" x14ac:dyDescent="0.25">
      <c r="A25189" t="s">
        <v>655</v>
      </c>
      <c r="B25189" t="s">
        <v>17459</v>
      </c>
      <c r="C25189" t="s">
        <v>89</v>
      </c>
      <c r="D25189" t="s">
        <v>17460</v>
      </c>
      <c r="E25189" t="s">
        <v>6985</v>
      </c>
      <c r="F25189" t="s">
        <v>89</v>
      </c>
      <c r="G25189" t="s">
        <v>89</v>
      </c>
      <c r="H25189" t="s">
        <v>93</v>
      </c>
    </row>
    <row r="25190" spans="1:8" x14ac:dyDescent="0.25">
      <c r="A25190" t="s">
        <v>655</v>
      </c>
      <c r="B25190" t="s">
        <v>17461</v>
      </c>
      <c r="C25190" t="s">
        <v>89</v>
      </c>
      <c r="D25190" t="s">
        <v>17462</v>
      </c>
      <c r="E25190" t="s">
        <v>7147</v>
      </c>
      <c r="F25190" t="s">
        <v>89</v>
      </c>
      <c r="G25190" t="s">
        <v>89</v>
      </c>
      <c r="H25190" t="s">
        <v>93</v>
      </c>
    </row>
    <row r="25191" spans="1:8" x14ac:dyDescent="0.25">
      <c r="A25191" t="s">
        <v>655</v>
      </c>
      <c r="B25191" t="s">
        <v>17463</v>
      </c>
      <c r="C25191" t="s">
        <v>89</v>
      </c>
      <c r="D25191" t="s">
        <v>17464</v>
      </c>
      <c r="E25191" t="s">
        <v>4420</v>
      </c>
      <c r="F25191" t="s">
        <v>89</v>
      </c>
      <c r="G25191" t="s">
        <v>89</v>
      </c>
      <c r="H25191" t="s">
        <v>93</v>
      </c>
    </row>
    <row r="25192" spans="1:8" x14ac:dyDescent="0.25">
      <c r="A25192" t="s">
        <v>655</v>
      </c>
      <c r="B25192" t="s">
        <v>17465</v>
      </c>
      <c r="C25192" t="s">
        <v>89</v>
      </c>
      <c r="D25192" t="s">
        <v>17466</v>
      </c>
      <c r="E25192" t="s">
        <v>6985</v>
      </c>
      <c r="F25192" t="s">
        <v>89</v>
      </c>
      <c r="G25192" t="s">
        <v>89</v>
      </c>
      <c r="H25192" t="s">
        <v>93</v>
      </c>
    </row>
    <row r="25193" spans="1:8" x14ac:dyDescent="0.25">
      <c r="A25193" t="s">
        <v>655</v>
      </c>
      <c r="B25193" t="s">
        <v>17467</v>
      </c>
      <c r="C25193" t="s">
        <v>89</v>
      </c>
      <c r="D25193" t="s">
        <v>17468</v>
      </c>
      <c r="E25193" t="s">
        <v>7175</v>
      </c>
      <c r="F25193" t="s">
        <v>89</v>
      </c>
      <c r="G25193" t="s">
        <v>89</v>
      </c>
      <c r="H25193" t="s">
        <v>93</v>
      </c>
    </row>
    <row r="25194" spans="1:8" x14ac:dyDescent="0.25">
      <c r="A25194" t="s">
        <v>655</v>
      </c>
      <c r="B25194" t="s">
        <v>17469</v>
      </c>
      <c r="C25194" t="s">
        <v>89</v>
      </c>
      <c r="D25194" t="s">
        <v>17470</v>
      </c>
      <c r="E25194" t="s">
        <v>4428</v>
      </c>
      <c r="F25194" t="s">
        <v>89</v>
      </c>
      <c r="G25194" t="s">
        <v>89</v>
      </c>
      <c r="H25194" t="s">
        <v>93</v>
      </c>
    </row>
    <row r="25195" spans="1:8" x14ac:dyDescent="0.25">
      <c r="A25195" t="s">
        <v>655</v>
      </c>
      <c r="B25195" t="s">
        <v>4239</v>
      </c>
      <c r="C25195" t="s">
        <v>89</v>
      </c>
      <c r="D25195" t="s">
        <v>17471</v>
      </c>
      <c r="E25195" t="s">
        <v>4473</v>
      </c>
      <c r="F25195" t="s">
        <v>89</v>
      </c>
      <c r="G25195" t="s">
        <v>89</v>
      </c>
      <c r="H25195" t="s">
        <v>93</v>
      </c>
    </row>
    <row r="25196" spans="1:8" x14ac:dyDescent="0.25">
      <c r="A25196" t="s">
        <v>655</v>
      </c>
      <c r="B25196" t="s">
        <v>17472</v>
      </c>
      <c r="C25196" t="s">
        <v>89</v>
      </c>
      <c r="D25196" t="s">
        <v>17473</v>
      </c>
      <c r="E25196" t="s">
        <v>17076</v>
      </c>
      <c r="F25196" t="s">
        <v>89</v>
      </c>
      <c r="G25196" t="s">
        <v>89</v>
      </c>
      <c r="H25196" t="s">
        <v>93</v>
      </c>
    </row>
    <row r="25197" spans="1:8" x14ac:dyDescent="0.25">
      <c r="A25197" t="s">
        <v>655</v>
      </c>
      <c r="B25197" t="s">
        <v>17474</v>
      </c>
      <c r="C25197" t="s">
        <v>89</v>
      </c>
      <c r="D25197" t="s">
        <v>17475</v>
      </c>
      <c r="E25197" t="s">
        <v>4448</v>
      </c>
      <c r="F25197" t="s">
        <v>89</v>
      </c>
      <c r="G25197" t="s">
        <v>89</v>
      </c>
      <c r="H25197" t="s">
        <v>93</v>
      </c>
    </row>
    <row r="25198" spans="1:8" x14ac:dyDescent="0.25">
      <c r="A25198" t="s">
        <v>655</v>
      </c>
      <c r="B25198" t="s">
        <v>17476</v>
      </c>
      <c r="C25198" t="s">
        <v>89</v>
      </c>
      <c r="D25198" t="s">
        <v>17477</v>
      </c>
      <c r="E25198" t="s">
        <v>4376</v>
      </c>
      <c r="F25198" t="s">
        <v>89</v>
      </c>
      <c r="G25198" t="s">
        <v>89</v>
      </c>
      <c r="H25198" t="s">
        <v>93</v>
      </c>
    </row>
    <row r="25199" spans="1:8" x14ac:dyDescent="0.25">
      <c r="A25199" t="s">
        <v>655</v>
      </c>
      <c r="B25199" t="s">
        <v>17478</v>
      </c>
      <c r="C25199" t="s">
        <v>89</v>
      </c>
      <c r="D25199" t="s">
        <v>17479</v>
      </c>
      <c r="E25199" t="s">
        <v>4530</v>
      </c>
      <c r="F25199" t="s">
        <v>89</v>
      </c>
      <c r="G25199" t="s">
        <v>89</v>
      </c>
      <c r="H25199" t="s">
        <v>93</v>
      </c>
    </row>
    <row r="25200" spans="1:8" x14ac:dyDescent="0.25">
      <c r="A25200" t="s">
        <v>655</v>
      </c>
      <c r="B25200" t="s">
        <v>17480</v>
      </c>
      <c r="C25200" t="s">
        <v>89</v>
      </c>
      <c r="D25200" t="s">
        <v>17481</v>
      </c>
      <c r="E25200" t="s">
        <v>4373</v>
      </c>
      <c r="F25200" t="s">
        <v>89</v>
      </c>
      <c r="G25200" t="s">
        <v>89</v>
      </c>
      <c r="H25200" t="s">
        <v>93</v>
      </c>
    </row>
    <row r="25201" spans="1:8" x14ac:dyDescent="0.25">
      <c r="A25201" t="s">
        <v>655</v>
      </c>
      <c r="B25201" t="s">
        <v>5013</v>
      </c>
      <c r="C25201" t="s">
        <v>89</v>
      </c>
      <c r="D25201" t="s">
        <v>17482</v>
      </c>
      <c r="E25201" t="s">
        <v>4428</v>
      </c>
      <c r="F25201" t="s">
        <v>89</v>
      </c>
      <c r="G25201" t="s">
        <v>89</v>
      </c>
      <c r="H25201" t="s">
        <v>93</v>
      </c>
    </row>
    <row r="25202" spans="1:8" x14ac:dyDescent="0.25">
      <c r="A25202" t="s">
        <v>655</v>
      </c>
      <c r="B25202" t="s">
        <v>5176</v>
      </c>
      <c r="C25202" t="s">
        <v>89</v>
      </c>
      <c r="D25202" t="s">
        <v>17308</v>
      </c>
      <c r="E25202" t="s">
        <v>4373</v>
      </c>
      <c r="F25202" t="s">
        <v>89</v>
      </c>
      <c r="G25202" t="s">
        <v>89</v>
      </c>
      <c r="H25202" t="s">
        <v>93</v>
      </c>
    </row>
    <row r="25203" spans="1:8" x14ac:dyDescent="0.25">
      <c r="A25203" t="s">
        <v>655</v>
      </c>
      <c r="B25203" t="s">
        <v>17483</v>
      </c>
      <c r="C25203" t="s">
        <v>89</v>
      </c>
      <c r="D25203" t="s">
        <v>17484</v>
      </c>
      <c r="E25203" t="s">
        <v>4373</v>
      </c>
      <c r="F25203" t="s">
        <v>89</v>
      </c>
      <c r="G25203" t="s">
        <v>89</v>
      </c>
      <c r="H25203" t="s">
        <v>93</v>
      </c>
    </row>
    <row r="25204" spans="1:8" x14ac:dyDescent="0.25">
      <c r="A25204" t="s">
        <v>655</v>
      </c>
      <c r="B25204" t="s">
        <v>17485</v>
      </c>
      <c r="C25204" t="s">
        <v>89</v>
      </c>
      <c r="D25204" t="s">
        <v>17486</v>
      </c>
      <c r="E25204" t="s">
        <v>4473</v>
      </c>
      <c r="F25204" t="s">
        <v>89</v>
      </c>
      <c r="G25204" t="s">
        <v>89</v>
      </c>
      <c r="H25204" t="s">
        <v>93</v>
      </c>
    </row>
    <row r="25205" spans="1:8" x14ac:dyDescent="0.25">
      <c r="A25205" t="s">
        <v>655</v>
      </c>
      <c r="B25205" t="s">
        <v>17487</v>
      </c>
      <c r="C25205" t="s">
        <v>89</v>
      </c>
      <c r="D25205" t="s">
        <v>17488</v>
      </c>
      <c r="E25205" t="s">
        <v>4448</v>
      </c>
      <c r="F25205" t="s">
        <v>89</v>
      </c>
      <c r="G25205" t="s">
        <v>89</v>
      </c>
      <c r="H25205" t="s">
        <v>93</v>
      </c>
    </row>
    <row r="25206" spans="1:8" x14ac:dyDescent="0.25">
      <c r="A25206" t="s">
        <v>655</v>
      </c>
      <c r="B25206" t="s">
        <v>17489</v>
      </c>
      <c r="C25206" t="s">
        <v>89</v>
      </c>
      <c r="D25206" t="s">
        <v>17490</v>
      </c>
      <c r="E25206" t="s">
        <v>4448</v>
      </c>
      <c r="F25206" t="s">
        <v>89</v>
      </c>
      <c r="G25206" t="s">
        <v>89</v>
      </c>
      <c r="H25206" t="s">
        <v>93</v>
      </c>
    </row>
    <row r="25207" spans="1:8" x14ac:dyDescent="0.25">
      <c r="A25207" t="s">
        <v>655</v>
      </c>
      <c r="B25207" t="s">
        <v>17491</v>
      </c>
      <c r="C25207" t="s">
        <v>89</v>
      </c>
      <c r="D25207" t="s">
        <v>17492</v>
      </c>
      <c r="E25207" t="s">
        <v>4473</v>
      </c>
      <c r="F25207" t="s">
        <v>89</v>
      </c>
      <c r="G25207" t="s">
        <v>89</v>
      </c>
      <c r="H25207" t="s">
        <v>93</v>
      </c>
    </row>
    <row r="25208" spans="1:8" x14ac:dyDescent="0.25">
      <c r="A25208" t="s">
        <v>655</v>
      </c>
      <c r="B25208" t="s">
        <v>17493</v>
      </c>
      <c r="C25208" t="s">
        <v>89</v>
      </c>
      <c r="D25208" t="s">
        <v>17494</v>
      </c>
      <c r="E25208" t="s">
        <v>4448</v>
      </c>
      <c r="F25208" t="s">
        <v>89</v>
      </c>
      <c r="G25208" t="s">
        <v>89</v>
      </c>
      <c r="H25208" t="s">
        <v>93</v>
      </c>
    </row>
    <row r="25209" spans="1:8" x14ac:dyDescent="0.25">
      <c r="A25209" t="s">
        <v>655</v>
      </c>
      <c r="B25209" t="s">
        <v>17495</v>
      </c>
      <c r="C25209" t="s">
        <v>89</v>
      </c>
      <c r="D25209" t="s">
        <v>17496</v>
      </c>
      <c r="E25209" t="s">
        <v>4428</v>
      </c>
      <c r="F25209" t="s">
        <v>89</v>
      </c>
      <c r="G25209" t="s">
        <v>89</v>
      </c>
      <c r="H25209" t="s">
        <v>93</v>
      </c>
    </row>
    <row r="25210" spans="1:8" x14ac:dyDescent="0.25">
      <c r="A25210" t="s">
        <v>655</v>
      </c>
      <c r="B25210" t="s">
        <v>17497</v>
      </c>
      <c r="C25210" t="s">
        <v>89</v>
      </c>
      <c r="D25210" t="s">
        <v>17498</v>
      </c>
      <c r="E25210" t="s">
        <v>4530</v>
      </c>
      <c r="F25210" t="s">
        <v>89</v>
      </c>
      <c r="G25210" t="s">
        <v>89</v>
      </c>
      <c r="H25210" t="s">
        <v>93</v>
      </c>
    </row>
    <row r="25211" spans="1:8" x14ac:dyDescent="0.25">
      <c r="A25211" t="s">
        <v>655</v>
      </c>
      <c r="B25211" t="s">
        <v>17499</v>
      </c>
      <c r="C25211" t="s">
        <v>89</v>
      </c>
      <c r="D25211" t="s">
        <v>17500</v>
      </c>
      <c r="E25211" t="s">
        <v>4530</v>
      </c>
      <c r="F25211" t="s">
        <v>89</v>
      </c>
      <c r="G25211" t="s">
        <v>89</v>
      </c>
      <c r="H25211" t="s">
        <v>93</v>
      </c>
    </row>
    <row r="25212" spans="1:8" x14ac:dyDescent="0.25">
      <c r="A25212" t="s">
        <v>655</v>
      </c>
      <c r="B25212" t="s">
        <v>17501</v>
      </c>
      <c r="C25212" t="s">
        <v>89</v>
      </c>
      <c r="D25212" t="s">
        <v>17502</v>
      </c>
      <c r="E25212" t="s">
        <v>4394</v>
      </c>
      <c r="F25212" t="s">
        <v>89</v>
      </c>
      <c r="G25212" t="s">
        <v>89</v>
      </c>
      <c r="H25212" t="s">
        <v>93</v>
      </c>
    </row>
    <row r="25213" spans="1:8" x14ac:dyDescent="0.25">
      <c r="A25213" t="s">
        <v>655</v>
      </c>
      <c r="B25213" t="s">
        <v>17503</v>
      </c>
      <c r="C25213" t="s">
        <v>89</v>
      </c>
      <c r="D25213" t="s">
        <v>17504</v>
      </c>
      <c r="E25213" t="s">
        <v>4428</v>
      </c>
      <c r="F25213" t="s">
        <v>89</v>
      </c>
      <c r="G25213" t="s">
        <v>89</v>
      </c>
      <c r="H25213" t="s">
        <v>93</v>
      </c>
    </row>
    <row r="25214" spans="1:8" x14ac:dyDescent="0.25">
      <c r="A25214" t="s">
        <v>655</v>
      </c>
      <c r="B25214" t="s">
        <v>17505</v>
      </c>
      <c r="C25214" t="s">
        <v>89</v>
      </c>
      <c r="D25214" t="s">
        <v>17506</v>
      </c>
      <c r="E25214" t="s">
        <v>7130</v>
      </c>
      <c r="F25214" t="s">
        <v>89</v>
      </c>
      <c r="G25214" t="s">
        <v>89</v>
      </c>
      <c r="H25214" t="s">
        <v>93</v>
      </c>
    </row>
    <row r="25215" spans="1:8" x14ac:dyDescent="0.25">
      <c r="A25215" t="s">
        <v>655</v>
      </c>
      <c r="B25215" t="s">
        <v>17507</v>
      </c>
      <c r="C25215" t="s">
        <v>89</v>
      </c>
      <c r="D25215" t="s">
        <v>17508</v>
      </c>
      <c r="E25215" t="s">
        <v>4448</v>
      </c>
      <c r="F25215" t="s">
        <v>89</v>
      </c>
      <c r="G25215" t="s">
        <v>89</v>
      </c>
      <c r="H25215" t="s">
        <v>93</v>
      </c>
    </row>
    <row r="25216" spans="1:8" x14ac:dyDescent="0.25">
      <c r="A25216" t="s">
        <v>655</v>
      </c>
      <c r="B25216" t="s">
        <v>17509</v>
      </c>
      <c r="C25216" t="s">
        <v>89</v>
      </c>
      <c r="D25216" t="s">
        <v>17510</v>
      </c>
      <c r="E25216" t="s">
        <v>4448</v>
      </c>
      <c r="F25216" t="s">
        <v>89</v>
      </c>
      <c r="G25216" t="s">
        <v>89</v>
      </c>
      <c r="H25216" t="s">
        <v>93</v>
      </c>
    </row>
    <row r="25217" spans="1:8" x14ac:dyDescent="0.25">
      <c r="A25217" t="s">
        <v>655</v>
      </c>
      <c r="B25217" t="s">
        <v>17511</v>
      </c>
      <c r="C25217" t="s">
        <v>89</v>
      </c>
      <c r="D25217" t="s">
        <v>17512</v>
      </c>
      <c r="E25217" t="s">
        <v>4373</v>
      </c>
      <c r="F25217" t="s">
        <v>89</v>
      </c>
      <c r="G25217" t="s">
        <v>89</v>
      </c>
      <c r="H25217" t="s">
        <v>93</v>
      </c>
    </row>
    <row r="25218" spans="1:8" x14ac:dyDescent="0.25">
      <c r="A25218" t="s">
        <v>655</v>
      </c>
      <c r="B25218" t="s">
        <v>17513</v>
      </c>
      <c r="C25218" t="s">
        <v>89</v>
      </c>
      <c r="D25218" t="s">
        <v>17514</v>
      </c>
      <c r="E25218" t="s">
        <v>4438</v>
      </c>
      <c r="F25218" t="s">
        <v>89</v>
      </c>
      <c r="G25218" t="s">
        <v>89</v>
      </c>
      <c r="H25218" t="s">
        <v>93</v>
      </c>
    </row>
    <row r="25219" spans="1:8" x14ac:dyDescent="0.25">
      <c r="A25219" t="s">
        <v>655</v>
      </c>
      <c r="B25219" t="s">
        <v>15494</v>
      </c>
      <c r="C25219" t="s">
        <v>89</v>
      </c>
      <c r="D25219" t="s">
        <v>17515</v>
      </c>
      <c r="E25219" t="s">
        <v>4557</v>
      </c>
      <c r="F25219" t="s">
        <v>89</v>
      </c>
      <c r="G25219" t="s">
        <v>89</v>
      </c>
      <c r="H25219" t="s">
        <v>93</v>
      </c>
    </row>
    <row r="25220" spans="1:8" x14ac:dyDescent="0.25">
      <c r="A25220" t="s">
        <v>655</v>
      </c>
      <c r="B25220" t="s">
        <v>17516</v>
      </c>
      <c r="C25220" t="s">
        <v>89</v>
      </c>
      <c r="D25220" t="s">
        <v>17517</v>
      </c>
      <c r="E25220" t="s">
        <v>4557</v>
      </c>
      <c r="F25220" t="s">
        <v>89</v>
      </c>
      <c r="G25220" t="s">
        <v>89</v>
      </c>
      <c r="H25220" t="s">
        <v>93</v>
      </c>
    </row>
    <row r="25221" spans="1:8" x14ac:dyDescent="0.25">
      <c r="A25221" t="s">
        <v>655</v>
      </c>
      <c r="B25221" t="s">
        <v>17518</v>
      </c>
      <c r="C25221" t="s">
        <v>89</v>
      </c>
      <c r="D25221" t="s">
        <v>17519</v>
      </c>
      <c r="E25221" t="s">
        <v>17076</v>
      </c>
      <c r="F25221" t="s">
        <v>89</v>
      </c>
      <c r="G25221" t="s">
        <v>89</v>
      </c>
      <c r="H25221" t="s">
        <v>93</v>
      </c>
    </row>
    <row r="25222" spans="1:8" x14ac:dyDescent="0.25">
      <c r="A25222" t="s">
        <v>655</v>
      </c>
      <c r="B25222" t="s">
        <v>17520</v>
      </c>
      <c r="C25222" t="s">
        <v>89</v>
      </c>
      <c r="D25222" t="s">
        <v>17521</v>
      </c>
      <c r="E25222" t="s">
        <v>4438</v>
      </c>
      <c r="F25222" t="s">
        <v>89</v>
      </c>
      <c r="G25222" t="s">
        <v>89</v>
      </c>
      <c r="H25222" t="s">
        <v>93</v>
      </c>
    </row>
    <row r="25223" spans="1:8" x14ac:dyDescent="0.25">
      <c r="A25223" t="s">
        <v>655</v>
      </c>
      <c r="B25223" t="s">
        <v>17522</v>
      </c>
      <c r="C25223" t="s">
        <v>89</v>
      </c>
      <c r="D25223" t="s">
        <v>17523</v>
      </c>
      <c r="E25223" t="s">
        <v>4448</v>
      </c>
      <c r="F25223" t="s">
        <v>89</v>
      </c>
      <c r="G25223" t="s">
        <v>89</v>
      </c>
      <c r="H25223" t="s">
        <v>93</v>
      </c>
    </row>
    <row r="25224" spans="1:8" x14ac:dyDescent="0.25">
      <c r="A25224" t="s">
        <v>655</v>
      </c>
      <c r="B25224" t="s">
        <v>17524</v>
      </c>
      <c r="C25224" t="s">
        <v>89</v>
      </c>
      <c r="D25224" t="s">
        <v>17525</v>
      </c>
      <c r="E25224" t="s">
        <v>4527</v>
      </c>
      <c r="F25224" t="s">
        <v>89</v>
      </c>
      <c r="G25224" t="s">
        <v>89</v>
      </c>
      <c r="H25224" t="s">
        <v>93</v>
      </c>
    </row>
    <row r="25225" spans="1:8" x14ac:dyDescent="0.25">
      <c r="A25225" t="s">
        <v>655</v>
      </c>
      <c r="B25225" t="s">
        <v>17526</v>
      </c>
      <c r="C25225" t="s">
        <v>89</v>
      </c>
      <c r="D25225" t="s">
        <v>17527</v>
      </c>
      <c r="E25225" t="s">
        <v>4388</v>
      </c>
      <c r="F25225" t="s">
        <v>89</v>
      </c>
      <c r="G25225" t="s">
        <v>89</v>
      </c>
      <c r="H25225" t="s">
        <v>93</v>
      </c>
    </row>
    <row r="25226" spans="1:8" x14ac:dyDescent="0.25">
      <c r="A25226" t="s">
        <v>655</v>
      </c>
      <c r="B25226" t="s">
        <v>17528</v>
      </c>
      <c r="C25226" t="s">
        <v>89</v>
      </c>
      <c r="D25226" t="s">
        <v>17529</v>
      </c>
      <c r="E25226" t="s">
        <v>4373</v>
      </c>
      <c r="F25226" t="s">
        <v>89</v>
      </c>
      <c r="G25226" t="s">
        <v>89</v>
      </c>
      <c r="H25226" t="s">
        <v>93</v>
      </c>
    </row>
    <row r="25227" spans="1:8" x14ac:dyDescent="0.25">
      <c r="A25227" t="s">
        <v>655</v>
      </c>
      <c r="B25227" t="s">
        <v>17530</v>
      </c>
      <c r="C25227" t="s">
        <v>89</v>
      </c>
      <c r="D25227" t="s">
        <v>17531</v>
      </c>
      <c r="E25227" t="s">
        <v>4373</v>
      </c>
      <c r="F25227" t="s">
        <v>89</v>
      </c>
      <c r="G25227" t="s">
        <v>89</v>
      </c>
      <c r="H25227" t="s">
        <v>93</v>
      </c>
    </row>
    <row r="25228" spans="1:8" x14ac:dyDescent="0.25">
      <c r="A25228" t="s">
        <v>655</v>
      </c>
      <c r="B25228" t="s">
        <v>17532</v>
      </c>
      <c r="C25228" t="s">
        <v>89</v>
      </c>
      <c r="D25228" t="s">
        <v>17533</v>
      </c>
      <c r="E25228" t="s">
        <v>3424</v>
      </c>
      <c r="F25228" t="s">
        <v>89</v>
      </c>
      <c r="G25228" t="s">
        <v>89</v>
      </c>
      <c r="H25228" t="s">
        <v>93</v>
      </c>
    </row>
    <row r="25229" spans="1:8" x14ac:dyDescent="0.25">
      <c r="A25229" t="s">
        <v>655</v>
      </c>
      <c r="B25229" t="s">
        <v>17534</v>
      </c>
      <c r="C25229" t="s">
        <v>89</v>
      </c>
      <c r="D25229" t="s">
        <v>17535</v>
      </c>
      <c r="E25229" t="s">
        <v>3424</v>
      </c>
      <c r="F25229" t="s">
        <v>89</v>
      </c>
      <c r="G25229" t="s">
        <v>89</v>
      </c>
      <c r="H25229" t="s">
        <v>93</v>
      </c>
    </row>
    <row r="25230" spans="1:8" x14ac:dyDescent="0.25">
      <c r="A25230" t="s">
        <v>655</v>
      </c>
      <c r="B25230" t="s">
        <v>17536</v>
      </c>
      <c r="C25230" t="s">
        <v>89</v>
      </c>
      <c r="D25230" t="s">
        <v>17537</v>
      </c>
      <c r="E25230" t="s">
        <v>4373</v>
      </c>
      <c r="F25230" t="s">
        <v>89</v>
      </c>
      <c r="G25230" t="s">
        <v>89</v>
      </c>
      <c r="H25230" t="s">
        <v>93</v>
      </c>
    </row>
    <row r="25231" spans="1:8" x14ac:dyDescent="0.25">
      <c r="A25231" t="s">
        <v>655</v>
      </c>
      <c r="B25231" t="s">
        <v>17538</v>
      </c>
      <c r="C25231" t="s">
        <v>89</v>
      </c>
      <c r="D25231" t="s">
        <v>17539</v>
      </c>
      <c r="E25231" t="s">
        <v>4548</v>
      </c>
      <c r="F25231" t="s">
        <v>89</v>
      </c>
      <c r="G25231" t="s">
        <v>89</v>
      </c>
      <c r="H25231" t="s">
        <v>93</v>
      </c>
    </row>
    <row r="25232" spans="1:8" x14ac:dyDescent="0.25">
      <c r="A25232" t="s">
        <v>655</v>
      </c>
      <c r="B25232" t="s">
        <v>17540</v>
      </c>
      <c r="C25232" t="s">
        <v>89</v>
      </c>
      <c r="D25232" t="s">
        <v>17541</v>
      </c>
      <c r="E25232" t="s">
        <v>4428</v>
      </c>
      <c r="F25232" t="s">
        <v>89</v>
      </c>
      <c r="G25232" t="s">
        <v>89</v>
      </c>
      <c r="H25232" t="s">
        <v>93</v>
      </c>
    </row>
    <row r="25233" spans="1:8" x14ac:dyDescent="0.25">
      <c r="A25233" t="s">
        <v>655</v>
      </c>
      <c r="B25233" t="s">
        <v>17542</v>
      </c>
      <c r="C25233" t="s">
        <v>89</v>
      </c>
      <c r="D25233" t="s">
        <v>17543</v>
      </c>
      <c r="E25233" t="s">
        <v>3424</v>
      </c>
      <c r="F25233" t="s">
        <v>89</v>
      </c>
      <c r="G25233" t="s">
        <v>89</v>
      </c>
      <c r="H25233" t="s">
        <v>93</v>
      </c>
    </row>
    <row r="25234" spans="1:8" x14ac:dyDescent="0.25">
      <c r="A25234" t="s">
        <v>655</v>
      </c>
      <c r="B25234" t="s">
        <v>2751</v>
      </c>
      <c r="C25234" t="s">
        <v>89</v>
      </c>
      <c r="D25234" t="s">
        <v>17544</v>
      </c>
      <c r="E25234" t="s">
        <v>4539</v>
      </c>
      <c r="F25234" t="s">
        <v>89</v>
      </c>
      <c r="G25234" t="s">
        <v>89</v>
      </c>
      <c r="H25234" t="s">
        <v>93</v>
      </c>
    </row>
    <row r="25235" spans="1:8" x14ac:dyDescent="0.25">
      <c r="A25235" t="s">
        <v>655</v>
      </c>
      <c r="B25235" t="s">
        <v>17545</v>
      </c>
      <c r="C25235" t="s">
        <v>89</v>
      </c>
      <c r="D25235" t="s">
        <v>17546</v>
      </c>
      <c r="E25235" t="s">
        <v>4405</v>
      </c>
      <c r="F25235" t="s">
        <v>89</v>
      </c>
      <c r="G25235" t="s">
        <v>89</v>
      </c>
      <c r="H25235" t="s">
        <v>93</v>
      </c>
    </row>
    <row r="25236" spans="1:8" x14ac:dyDescent="0.25">
      <c r="A25236" t="s">
        <v>655</v>
      </c>
      <c r="B25236" t="s">
        <v>17547</v>
      </c>
      <c r="C25236" t="s">
        <v>89</v>
      </c>
      <c r="D25236" t="s">
        <v>17548</v>
      </c>
      <c r="E25236" t="s">
        <v>4376</v>
      </c>
      <c r="F25236" t="s">
        <v>89</v>
      </c>
      <c r="G25236" t="s">
        <v>89</v>
      </c>
      <c r="H25236" t="s">
        <v>93</v>
      </c>
    </row>
    <row r="25237" spans="1:8" x14ac:dyDescent="0.25">
      <c r="A25237" t="s">
        <v>655</v>
      </c>
      <c r="B25237" t="s">
        <v>17549</v>
      </c>
      <c r="C25237" t="s">
        <v>89</v>
      </c>
      <c r="D25237" t="s">
        <v>17550</v>
      </c>
      <c r="E25237" t="s">
        <v>4388</v>
      </c>
      <c r="F25237" t="s">
        <v>89</v>
      </c>
      <c r="G25237" t="s">
        <v>89</v>
      </c>
      <c r="H25237" t="s">
        <v>93</v>
      </c>
    </row>
    <row r="25238" spans="1:8" x14ac:dyDescent="0.25">
      <c r="A25238" t="s">
        <v>655</v>
      </c>
      <c r="B25238" t="s">
        <v>17551</v>
      </c>
      <c r="C25238" t="s">
        <v>89</v>
      </c>
      <c r="D25238" t="s">
        <v>17552</v>
      </c>
      <c r="E25238" t="s">
        <v>3424</v>
      </c>
      <c r="F25238" t="s">
        <v>89</v>
      </c>
      <c r="G25238" t="s">
        <v>89</v>
      </c>
      <c r="H25238" t="s">
        <v>93</v>
      </c>
    </row>
    <row r="25239" spans="1:8" x14ac:dyDescent="0.25">
      <c r="A25239" t="s">
        <v>655</v>
      </c>
      <c r="B25239" t="s">
        <v>17553</v>
      </c>
      <c r="C25239" t="s">
        <v>89</v>
      </c>
      <c r="D25239" t="s">
        <v>17554</v>
      </c>
      <c r="E25239" t="s">
        <v>4373</v>
      </c>
      <c r="F25239" t="s">
        <v>89</v>
      </c>
      <c r="G25239" t="s">
        <v>89</v>
      </c>
      <c r="H25239" t="s">
        <v>93</v>
      </c>
    </row>
    <row r="25240" spans="1:8" x14ac:dyDescent="0.25">
      <c r="A25240" t="s">
        <v>655</v>
      </c>
      <c r="B25240" t="s">
        <v>17555</v>
      </c>
      <c r="C25240" t="s">
        <v>89</v>
      </c>
      <c r="D25240" t="s">
        <v>17556</v>
      </c>
      <c r="E25240" t="s">
        <v>4373</v>
      </c>
      <c r="F25240" t="s">
        <v>89</v>
      </c>
      <c r="G25240" t="s">
        <v>89</v>
      </c>
      <c r="H25240" t="s">
        <v>93</v>
      </c>
    </row>
    <row r="25241" spans="1:8" x14ac:dyDescent="0.25">
      <c r="A25241" t="s">
        <v>655</v>
      </c>
      <c r="B25241" t="s">
        <v>17557</v>
      </c>
      <c r="C25241" t="s">
        <v>89</v>
      </c>
      <c r="D25241" t="s">
        <v>17558</v>
      </c>
      <c r="E25241" t="s">
        <v>3424</v>
      </c>
      <c r="F25241" t="s">
        <v>89</v>
      </c>
      <c r="G25241" t="s">
        <v>89</v>
      </c>
      <c r="H25241" t="s">
        <v>93</v>
      </c>
    </row>
    <row r="25242" spans="1:8" x14ac:dyDescent="0.25">
      <c r="A25242" t="s">
        <v>655</v>
      </c>
      <c r="B25242" t="s">
        <v>17559</v>
      </c>
      <c r="C25242" t="s">
        <v>89</v>
      </c>
      <c r="D25242" t="s">
        <v>17560</v>
      </c>
      <c r="E25242" t="s">
        <v>4388</v>
      </c>
      <c r="F25242" t="s">
        <v>89</v>
      </c>
      <c r="G25242" t="s">
        <v>89</v>
      </c>
      <c r="H25242" t="s">
        <v>93</v>
      </c>
    </row>
    <row r="25243" spans="1:8" x14ac:dyDescent="0.25">
      <c r="A25243" t="s">
        <v>655</v>
      </c>
      <c r="B25243" t="s">
        <v>17561</v>
      </c>
      <c r="C25243" t="s">
        <v>89</v>
      </c>
      <c r="D25243" t="s">
        <v>17562</v>
      </c>
      <c r="E25243" t="s">
        <v>4373</v>
      </c>
      <c r="F25243" t="s">
        <v>89</v>
      </c>
      <c r="G25243" t="s">
        <v>89</v>
      </c>
      <c r="H25243" t="s">
        <v>93</v>
      </c>
    </row>
    <row r="25244" spans="1:8" x14ac:dyDescent="0.25">
      <c r="A25244" t="s">
        <v>655</v>
      </c>
      <c r="B25244" t="s">
        <v>17563</v>
      </c>
      <c r="C25244" t="s">
        <v>89</v>
      </c>
      <c r="D25244" t="s">
        <v>17564</v>
      </c>
      <c r="E25244" t="s">
        <v>3424</v>
      </c>
      <c r="F25244" t="s">
        <v>89</v>
      </c>
      <c r="G25244" t="s">
        <v>89</v>
      </c>
      <c r="H25244" t="s">
        <v>93</v>
      </c>
    </row>
    <row r="25245" spans="1:8" x14ac:dyDescent="0.25">
      <c r="A25245" t="s">
        <v>655</v>
      </c>
      <c r="B25245" t="s">
        <v>17565</v>
      </c>
      <c r="C25245" t="s">
        <v>89</v>
      </c>
      <c r="D25245" t="s">
        <v>17566</v>
      </c>
      <c r="E25245" t="s">
        <v>3424</v>
      </c>
      <c r="F25245" t="s">
        <v>89</v>
      </c>
      <c r="G25245" t="s">
        <v>89</v>
      </c>
      <c r="H25245" t="s">
        <v>93</v>
      </c>
    </row>
    <row r="25246" spans="1:8" x14ac:dyDescent="0.25">
      <c r="A25246" t="s">
        <v>655</v>
      </c>
      <c r="B25246" t="s">
        <v>17567</v>
      </c>
      <c r="C25246" t="s">
        <v>89</v>
      </c>
      <c r="D25246" t="s">
        <v>17568</v>
      </c>
      <c r="E25246" t="s">
        <v>3424</v>
      </c>
      <c r="F25246" t="s">
        <v>89</v>
      </c>
      <c r="G25246" t="s">
        <v>89</v>
      </c>
      <c r="H25246" t="s">
        <v>93</v>
      </c>
    </row>
    <row r="25247" spans="1:8" x14ac:dyDescent="0.25">
      <c r="A25247" t="s">
        <v>655</v>
      </c>
      <c r="B25247" t="s">
        <v>7423</v>
      </c>
      <c r="C25247" t="s">
        <v>89</v>
      </c>
      <c r="D25247" t="s">
        <v>17569</v>
      </c>
      <c r="E25247" t="s">
        <v>4548</v>
      </c>
      <c r="F25247" t="s">
        <v>89</v>
      </c>
      <c r="G25247" t="s">
        <v>89</v>
      </c>
      <c r="H25247" t="s">
        <v>93</v>
      </c>
    </row>
    <row r="25248" spans="1:8" x14ac:dyDescent="0.25">
      <c r="A25248" t="s">
        <v>655</v>
      </c>
      <c r="B25248" t="s">
        <v>17570</v>
      </c>
      <c r="C25248" t="s">
        <v>89</v>
      </c>
      <c r="D25248" t="s">
        <v>17571</v>
      </c>
      <c r="E25248" t="s">
        <v>3424</v>
      </c>
      <c r="F25248" t="s">
        <v>89</v>
      </c>
      <c r="G25248" t="s">
        <v>89</v>
      </c>
      <c r="H25248" t="s">
        <v>93</v>
      </c>
    </row>
    <row r="25249" spans="1:8" x14ac:dyDescent="0.25">
      <c r="A25249" t="s">
        <v>655</v>
      </c>
      <c r="B25249" t="s">
        <v>17572</v>
      </c>
      <c r="C25249" t="s">
        <v>89</v>
      </c>
      <c r="D25249" t="s">
        <v>17573</v>
      </c>
      <c r="E25249" t="s">
        <v>3424</v>
      </c>
      <c r="F25249" t="s">
        <v>89</v>
      </c>
      <c r="G25249" t="s">
        <v>89</v>
      </c>
      <c r="H25249" t="s">
        <v>93</v>
      </c>
    </row>
    <row r="25250" spans="1:8" x14ac:dyDescent="0.25">
      <c r="A25250" t="s">
        <v>655</v>
      </c>
      <c r="B25250" t="s">
        <v>17574</v>
      </c>
      <c r="C25250" t="s">
        <v>89</v>
      </c>
      <c r="D25250" t="s">
        <v>17575</v>
      </c>
      <c r="E25250" t="s">
        <v>4527</v>
      </c>
      <c r="F25250" t="s">
        <v>89</v>
      </c>
      <c r="G25250" t="s">
        <v>89</v>
      </c>
      <c r="H25250" t="s">
        <v>93</v>
      </c>
    </row>
    <row r="25251" spans="1:8" x14ac:dyDescent="0.25">
      <c r="A25251" t="s">
        <v>655</v>
      </c>
      <c r="B25251" t="s">
        <v>17576</v>
      </c>
      <c r="C25251" t="s">
        <v>89</v>
      </c>
      <c r="D25251" t="s">
        <v>17577</v>
      </c>
      <c r="E25251" t="s">
        <v>4376</v>
      </c>
      <c r="F25251" t="s">
        <v>89</v>
      </c>
      <c r="G25251" t="s">
        <v>89</v>
      </c>
      <c r="H25251" t="s">
        <v>93</v>
      </c>
    </row>
    <row r="25252" spans="1:8" x14ac:dyDescent="0.25">
      <c r="A25252" t="s">
        <v>655</v>
      </c>
      <c r="B25252" t="s">
        <v>17578</v>
      </c>
      <c r="C25252" t="s">
        <v>89</v>
      </c>
      <c r="D25252" t="s">
        <v>17579</v>
      </c>
      <c r="E25252" t="s">
        <v>4394</v>
      </c>
      <c r="F25252" t="s">
        <v>89</v>
      </c>
      <c r="G25252" t="s">
        <v>89</v>
      </c>
      <c r="H25252" t="s">
        <v>93</v>
      </c>
    </row>
    <row r="25253" spans="1:8" x14ac:dyDescent="0.25">
      <c r="A25253" t="s">
        <v>655</v>
      </c>
      <c r="B25253" t="s">
        <v>17580</v>
      </c>
      <c r="C25253" t="s">
        <v>89</v>
      </c>
      <c r="D25253" t="s">
        <v>17581</v>
      </c>
      <c r="E25253" t="s">
        <v>4428</v>
      </c>
      <c r="F25253" t="s">
        <v>89</v>
      </c>
      <c r="G25253" t="s">
        <v>89</v>
      </c>
      <c r="H25253" t="s">
        <v>93</v>
      </c>
    </row>
    <row r="25254" spans="1:8" x14ac:dyDescent="0.25">
      <c r="A25254" t="s">
        <v>655</v>
      </c>
      <c r="B25254" t="s">
        <v>17582</v>
      </c>
      <c r="C25254" t="s">
        <v>89</v>
      </c>
      <c r="D25254" t="s">
        <v>17583</v>
      </c>
      <c r="E25254" t="s">
        <v>4589</v>
      </c>
      <c r="F25254" t="s">
        <v>89</v>
      </c>
      <c r="G25254" t="s">
        <v>89</v>
      </c>
      <c r="H25254" t="s">
        <v>93</v>
      </c>
    </row>
    <row r="25255" spans="1:8" x14ac:dyDescent="0.25">
      <c r="A25255" t="s">
        <v>655</v>
      </c>
      <c r="B25255" t="s">
        <v>17584</v>
      </c>
      <c r="C25255" t="s">
        <v>89</v>
      </c>
      <c r="D25255" t="s">
        <v>17585</v>
      </c>
      <c r="E25255" t="s">
        <v>4428</v>
      </c>
      <c r="F25255" t="s">
        <v>89</v>
      </c>
      <c r="G25255" t="s">
        <v>89</v>
      </c>
      <c r="H25255" t="s">
        <v>93</v>
      </c>
    </row>
    <row r="25256" spans="1:8" x14ac:dyDescent="0.25">
      <c r="A25256" t="s">
        <v>655</v>
      </c>
      <c r="B25256" t="s">
        <v>3848</v>
      </c>
      <c r="C25256" t="s">
        <v>89</v>
      </c>
      <c r="D25256" t="s">
        <v>17586</v>
      </c>
      <c r="E25256" t="s">
        <v>4438</v>
      </c>
      <c r="F25256" t="s">
        <v>89</v>
      </c>
      <c r="G25256" t="s">
        <v>89</v>
      </c>
      <c r="H25256" t="s">
        <v>93</v>
      </c>
    </row>
    <row r="25257" spans="1:8" x14ac:dyDescent="0.25">
      <c r="A25257" t="s">
        <v>655</v>
      </c>
      <c r="B25257" t="s">
        <v>17587</v>
      </c>
      <c r="C25257" t="s">
        <v>89</v>
      </c>
      <c r="D25257" t="s">
        <v>17588</v>
      </c>
      <c r="E25257" t="s">
        <v>4405</v>
      </c>
      <c r="F25257" t="s">
        <v>89</v>
      </c>
      <c r="G25257" t="s">
        <v>89</v>
      </c>
      <c r="H25257" t="s">
        <v>93</v>
      </c>
    </row>
    <row r="25258" spans="1:8" x14ac:dyDescent="0.25">
      <c r="A25258" t="s">
        <v>655</v>
      </c>
      <c r="B25258" t="s">
        <v>17589</v>
      </c>
      <c r="C25258" t="s">
        <v>89</v>
      </c>
      <c r="D25258" t="s">
        <v>17590</v>
      </c>
      <c r="E25258" t="s">
        <v>4373</v>
      </c>
      <c r="F25258" t="s">
        <v>89</v>
      </c>
      <c r="G25258" t="s">
        <v>89</v>
      </c>
      <c r="H25258" t="s">
        <v>93</v>
      </c>
    </row>
    <row r="25259" spans="1:8" x14ac:dyDescent="0.25">
      <c r="A25259" t="s">
        <v>655</v>
      </c>
      <c r="B25259" t="s">
        <v>17591</v>
      </c>
      <c r="C25259" t="s">
        <v>89</v>
      </c>
      <c r="D25259" t="s">
        <v>17592</v>
      </c>
      <c r="E25259" t="s">
        <v>4428</v>
      </c>
      <c r="F25259" t="s">
        <v>89</v>
      </c>
      <c r="G25259" t="s">
        <v>89</v>
      </c>
      <c r="H25259" t="s">
        <v>93</v>
      </c>
    </row>
    <row r="25260" spans="1:8" x14ac:dyDescent="0.25">
      <c r="A25260" t="s">
        <v>655</v>
      </c>
      <c r="B25260" t="s">
        <v>17593</v>
      </c>
      <c r="C25260" t="s">
        <v>89</v>
      </c>
      <c r="D25260" t="s">
        <v>17594</v>
      </c>
      <c r="E25260" t="s">
        <v>4479</v>
      </c>
      <c r="F25260" t="s">
        <v>89</v>
      </c>
      <c r="G25260" t="s">
        <v>89</v>
      </c>
      <c r="H25260" t="s">
        <v>93</v>
      </c>
    </row>
    <row r="25261" spans="1:8" x14ac:dyDescent="0.25">
      <c r="A25261" t="s">
        <v>655</v>
      </c>
      <c r="B25261" t="s">
        <v>2320</v>
      </c>
      <c r="C25261" t="s">
        <v>89</v>
      </c>
      <c r="D25261" t="s">
        <v>17595</v>
      </c>
      <c r="E25261" t="s">
        <v>4448</v>
      </c>
      <c r="F25261" t="s">
        <v>89</v>
      </c>
      <c r="G25261" t="s">
        <v>89</v>
      </c>
      <c r="H25261" t="s">
        <v>93</v>
      </c>
    </row>
    <row r="25262" spans="1:8" x14ac:dyDescent="0.25">
      <c r="A25262" t="s">
        <v>655</v>
      </c>
      <c r="B25262" t="s">
        <v>17596</v>
      </c>
      <c r="C25262" t="s">
        <v>89</v>
      </c>
      <c r="D25262" t="s">
        <v>17597</v>
      </c>
      <c r="E25262" t="s">
        <v>4373</v>
      </c>
      <c r="F25262" t="s">
        <v>89</v>
      </c>
      <c r="G25262" t="s">
        <v>89</v>
      </c>
      <c r="H25262" t="s">
        <v>93</v>
      </c>
    </row>
    <row r="25263" spans="1:8" x14ac:dyDescent="0.25">
      <c r="A25263" t="s">
        <v>655</v>
      </c>
      <c r="B25263" t="s">
        <v>17598</v>
      </c>
      <c r="C25263" t="s">
        <v>89</v>
      </c>
      <c r="D25263" t="s">
        <v>17599</v>
      </c>
      <c r="E25263" t="s">
        <v>4438</v>
      </c>
      <c r="F25263" t="s">
        <v>89</v>
      </c>
      <c r="G25263" t="s">
        <v>89</v>
      </c>
      <c r="H25263" t="s">
        <v>93</v>
      </c>
    </row>
    <row r="25264" spans="1:8" x14ac:dyDescent="0.25">
      <c r="A25264" t="s">
        <v>655</v>
      </c>
      <c r="B25264" t="s">
        <v>17600</v>
      </c>
      <c r="C25264" t="s">
        <v>89</v>
      </c>
      <c r="D25264" t="s">
        <v>17601</v>
      </c>
      <c r="E25264" t="s">
        <v>4373</v>
      </c>
      <c r="F25264" t="s">
        <v>89</v>
      </c>
      <c r="G25264" t="s">
        <v>89</v>
      </c>
      <c r="H25264" t="s">
        <v>93</v>
      </c>
    </row>
    <row r="25265" spans="1:8" x14ac:dyDescent="0.25">
      <c r="A25265" t="s">
        <v>655</v>
      </c>
      <c r="B25265" t="s">
        <v>17602</v>
      </c>
      <c r="C25265" t="s">
        <v>89</v>
      </c>
      <c r="D25265" t="s">
        <v>17603</v>
      </c>
      <c r="E25265" t="s">
        <v>4373</v>
      </c>
      <c r="F25265" t="s">
        <v>89</v>
      </c>
      <c r="G25265" t="s">
        <v>89</v>
      </c>
      <c r="H25265" t="s">
        <v>93</v>
      </c>
    </row>
    <row r="25266" spans="1:8" x14ac:dyDescent="0.25">
      <c r="A25266" t="s">
        <v>655</v>
      </c>
      <c r="B25266" t="s">
        <v>7023</v>
      </c>
      <c r="C25266" t="s">
        <v>89</v>
      </c>
      <c r="D25266" t="s">
        <v>17604</v>
      </c>
      <c r="E25266" t="s">
        <v>4428</v>
      </c>
      <c r="F25266" t="s">
        <v>89</v>
      </c>
      <c r="G25266" t="s">
        <v>89</v>
      </c>
      <c r="H25266" t="s">
        <v>93</v>
      </c>
    </row>
    <row r="25267" spans="1:8" x14ac:dyDescent="0.25">
      <c r="A25267" t="s">
        <v>655</v>
      </c>
      <c r="B25267" t="s">
        <v>17605</v>
      </c>
      <c r="C25267" t="s">
        <v>89</v>
      </c>
      <c r="D25267" t="s">
        <v>17606</v>
      </c>
      <c r="E25267" t="s">
        <v>4428</v>
      </c>
      <c r="F25267" t="s">
        <v>89</v>
      </c>
      <c r="G25267" t="s">
        <v>89</v>
      </c>
      <c r="H25267" t="s">
        <v>93</v>
      </c>
    </row>
    <row r="25268" spans="1:8" x14ac:dyDescent="0.25">
      <c r="A25268" t="s">
        <v>655</v>
      </c>
      <c r="B25268" t="s">
        <v>17607</v>
      </c>
      <c r="C25268" t="s">
        <v>89</v>
      </c>
      <c r="D25268" t="s">
        <v>17608</v>
      </c>
      <c r="E25268" t="s">
        <v>4405</v>
      </c>
      <c r="F25268" t="s">
        <v>89</v>
      </c>
      <c r="G25268" t="s">
        <v>89</v>
      </c>
      <c r="H25268" t="s">
        <v>93</v>
      </c>
    </row>
    <row r="25269" spans="1:8" x14ac:dyDescent="0.25">
      <c r="A25269" t="s">
        <v>655</v>
      </c>
      <c r="B25269" t="s">
        <v>17609</v>
      </c>
      <c r="C25269" t="s">
        <v>89</v>
      </c>
      <c r="D25269" t="s">
        <v>17610</v>
      </c>
      <c r="E25269" t="s">
        <v>4479</v>
      </c>
      <c r="F25269" t="s">
        <v>89</v>
      </c>
      <c r="G25269" t="s">
        <v>89</v>
      </c>
      <c r="H25269" t="s">
        <v>93</v>
      </c>
    </row>
    <row r="25270" spans="1:8" x14ac:dyDescent="0.25">
      <c r="A25270" t="s">
        <v>655</v>
      </c>
      <c r="B25270" t="s">
        <v>17611</v>
      </c>
      <c r="C25270" t="s">
        <v>89</v>
      </c>
      <c r="D25270" t="s">
        <v>17612</v>
      </c>
      <c r="E25270" t="s">
        <v>4405</v>
      </c>
      <c r="F25270" t="s">
        <v>89</v>
      </c>
      <c r="G25270" t="s">
        <v>89</v>
      </c>
      <c r="H25270" t="s">
        <v>93</v>
      </c>
    </row>
    <row r="25271" spans="1:8" x14ac:dyDescent="0.25">
      <c r="A25271" t="s">
        <v>655</v>
      </c>
      <c r="B25271" t="s">
        <v>2332</v>
      </c>
      <c r="C25271" t="s">
        <v>89</v>
      </c>
      <c r="D25271" t="s">
        <v>17613</v>
      </c>
      <c r="E25271" t="s">
        <v>4479</v>
      </c>
      <c r="F25271" t="s">
        <v>89</v>
      </c>
      <c r="G25271" t="s">
        <v>89</v>
      </c>
      <c r="H25271" t="s">
        <v>93</v>
      </c>
    </row>
    <row r="25272" spans="1:8" x14ac:dyDescent="0.25">
      <c r="A25272" t="s">
        <v>655</v>
      </c>
      <c r="B25272" t="s">
        <v>17614</v>
      </c>
      <c r="C25272" t="s">
        <v>89</v>
      </c>
      <c r="D25272" t="s">
        <v>17615</v>
      </c>
      <c r="E25272" t="s">
        <v>4373</v>
      </c>
      <c r="F25272" t="s">
        <v>89</v>
      </c>
      <c r="G25272" t="s">
        <v>89</v>
      </c>
      <c r="H25272" t="s">
        <v>93</v>
      </c>
    </row>
    <row r="25273" spans="1:8" x14ac:dyDescent="0.25">
      <c r="A25273" t="s">
        <v>655</v>
      </c>
      <c r="B25273" t="s">
        <v>2310</v>
      </c>
      <c r="C25273" t="s">
        <v>89</v>
      </c>
      <c r="D25273" t="s">
        <v>17616</v>
      </c>
      <c r="E25273" t="s">
        <v>4373</v>
      </c>
      <c r="F25273" t="s">
        <v>89</v>
      </c>
      <c r="G25273" t="s">
        <v>89</v>
      </c>
      <c r="H25273" t="s">
        <v>93</v>
      </c>
    </row>
    <row r="25274" spans="1:8" x14ac:dyDescent="0.25">
      <c r="A25274" t="s">
        <v>655</v>
      </c>
      <c r="B25274" t="s">
        <v>2330</v>
      </c>
      <c r="C25274" t="s">
        <v>89</v>
      </c>
      <c r="D25274" t="s">
        <v>17617</v>
      </c>
      <c r="E25274" t="s">
        <v>4428</v>
      </c>
      <c r="F25274" t="s">
        <v>89</v>
      </c>
      <c r="G25274" t="s">
        <v>89</v>
      </c>
      <c r="H25274" t="s">
        <v>93</v>
      </c>
    </row>
    <row r="25275" spans="1:8" x14ac:dyDescent="0.25">
      <c r="A25275" t="s">
        <v>655</v>
      </c>
      <c r="B25275" t="s">
        <v>17618</v>
      </c>
      <c r="C25275" t="s">
        <v>89</v>
      </c>
      <c r="D25275" t="s">
        <v>17599</v>
      </c>
      <c r="E25275" t="s">
        <v>4376</v>
      </c>
      <c r="F25275" t="s">
        <v>89</v>
      </c>
      <c r="G25275" t="s">
        <v>89</v>
      </c>
      <c r="H25275" t="s">
        <v>93</v>
      </c>
    </row>
    <row r="25276" spans="1:8" x14ac:dyDescent="0.25">
      <c r="A25276" t="s">
        <v>655</v>
      </c>
      <c r="B25276" t="s">
        <v>2352</v>
      </c>
      <c r="C25276" t="s">
        <v>89</v>
      </c>
      <c r="D25276" t="s">
        <v>17617</v>
      </c>
      <c r="E25276" t="s">
        <v>4438</v>
      </c>
      <c r="F25276" t="s">
        <v>89</v>
      </c>
      <c r="G25276" t="s">
        <v>89</v>
      </c>
      <c r="H25276" t="s">
        <v>93</v>
      </c>
    </row>
    <row r="25277" spans="1:8" x14ac:dyDescent="0.25">
      <c r="A25277" t="s">
        <v>655</v>
      </c>
      <c r="B25277" t="s">
        <v>17619</v>
      </c>
      <c r="C25277" t="s">
        <v>89</v>
      </c>
      <c r="D25277" t="s">
        <v>17606</v>
      </c>
      <c r="E25277" t="s">
        <v>4438</v>
      </c>
      <c r="F25277" t="s">
        <v>89</v>
      </c>
      <c r="G25277" t="s">
        <v>89</v>
      </c>
      <c r="H25277" t="s">
        <v>93</v>
      </c>
    </row>
    <row r="25278" spans="1:8" x14ac:dyDescent="0.25">
      <c r="A25278" t="s">
        <v>655</v>
      </c>
      <c r="B25278" t="s">
        <v>17620</v>
      </c>
      <c r="C25278" t="s">
        <v>89</v>
      </c>
      <c r="D25278" t="s">
        <v>17592</v>
      </c>
      <c r="E25278" t="s">
        <v>4399</v>
      </c>
      <c r="F25278" t="s">
        <v>89</v>
      </c>
      <c r="G25278" t="s">
        <v>89</v>
      </c>
      <c r="H25278" t="s">
        <v>93</v>
      </c>
    </row>
    <row r="25279" spans="1:8" x14ac:dyDescent="0.25">
      <c r="A25279" t="s">
        <v>655</v>
      </c>
      <c r="B25279" t="s">
        <v>17621</v>
      </c>
      <c r="C25279" t="s">
        <v>89</v>
      </c>
      <c r="D25279" t="s">
        <v>17594</v>
      </c>
      <c r="E25279" t="s">
        <v>4438</v>
      </c>
      <c r="F25279" t="s">
        <v>89</v>
      </c>
      <c r="G25279" t="s">
        <v>89</v>
      </c>
      <c r="H25279" t="s">
        <v>93</v>
      </c>
    </row>
    <row r="25280" spans="1:8" x14ac:dyDescent="0.25">
      <c r="A25280" t="s">
        <v>655</v>
      </c>
      <c r="B25280" t="s">
        <v>17622</v>
      </c>
      <c r="C25280" t="s">
        <v>89</v>
      </c>
      <c r="D25280" t="s">
        <v>17588</v>
      </c>
      <c r="E25280" t="s">
        <v>4376</v>
      </c>
      <c r="F25280" t="s">
        <v>89</v>
      </c>
      <c r="G25280" t="s">
        <v>89</v>
      </c>
      <c r="H25280" t="s">
        <v>93</v>
      </c>
    </row>
    <row r="25281" spans="1:8" x14ac:dyDescent="0.25">
      <c r="A25281" t="s">
        <v>655</v>
      </c>
      <c r="B25281" t="s">
        <v>2342</v>
      </c>
      <c r="C25281" t="s">
        <v>89</v>
      </c>
      <c r="D25281" t="s">
        <v>17616</v>
      </c>
      <c r="E25281" t="s">
        <v>4405</v>
      </c>
      <c r="F25281" t="s">
        <v>89</v>
      </c>
      <c r="G25281" t="s">
        <v>89</v>
      </c>
      <c r="H25281" t="s">
        <v>93</v>
      </c>
    </row>
    <row r="25282" spans="1:8" x14ac:dyDescent="0.25">
      <c r="A25282" t="s">
        <v>655</v>
      </c>
      <c r="B25282" t="s">
        <v>17623</v>
      </c>
      <c r="C25282" t="s">
        <v>89</v>
      </c>
      <c r="D25282" t="s">
        <v>17624</v>
      </c>
      <c r="E25282" t="s">
        <v>4428</v>
      </c>
      <c r="F25282" t="s">
        <v>89</v>
      </c>
      <c r="G25282" t="s">
        <v>89</v>
      </c>
      <c r="H25282" t="s">
        <v>93</v>
      </c>
    </row>
    <row r="25283" spans="1:8" x14ac:dyDescent="0.25">
      <c r="A25283" t="s">
        <v>655</v>
      </c>
      <c r="B25283" t="s">
        <v>17625</v>
      </c>
      <c r="C25283" t="s">
        <v>89</v>
      </c>
      <c r="D25283" t="s">
        <v>17579</v>
      </c>
      <c r="E25283" t="s">
        <v>4420</v>
      </c>
      <c r="F25283" t="s">
        <v>89</v>
      </c>
      <c r="G25283" t="s">
        <v>89</v>
      </c>
      <c r="H25283" t="s">
        <v>93</v>
      </c>
    </row>
    <row r="25284" spans="1:8" x14ac:dyDescent="0.25">
      <c r="A25284" t="s">
        <v>655</v>
      </c>
      <c r="B25284" t="s">
        <v>3120</v>
      </c>
      <c r="C25284" t="s">
        <v>89</v>
      </c>
      <c r="D25284" t="s">
        <v>17604</v>
      </c>
      <c r="E25284" t="s">
        <v>4394</v>
      </c>
      <c r="F25284" t="s">
        <v>89</v>
      </c>
      <c r="G25284" t="s">
        <v>89</v>
      </c>
      <c r="H25284" t="s">
        <v>93</v>
      </c>
    </row>
    <row r="25285" spans="1:8" x14ac:dyDescent="0.25">
      <c r="A25285" t="s">
        <v>655</v>
      </c>
      <c r="B25285" t="s">
        <v>5950</v>
      </c>
      <c r="C25285" t="s">
        <v>89</v>
      </c>
      <c r="D25285" t="s">
        <v>17577</v>
      </c>
      <c r="E25285" t="s">
        <v>4376</v>
      </c>
      <c r="F25285" t="s">
        <v>89</v>
      </c>
      <c r="G25285" t="s">
        <v>89</v>
      </c>
      <c r="H25285" t="s">
        <v>93</v>
      </c>
    </row>
    <row r="25286" spans="1:8" x14ac:dyDescent="0.25">
      <c r="A25286" t="s">
        <v>655</v>
      </c>
      <c r="B25286" t="s">
        <v>17626</v>
      </c>
      <c r="C25286" t="s">
        <v>89</v>
      </c>
      <c r="D25286" t="s">
        <v>17608</v>
      </c>
      <c r="E25286" t="s">
        <v>4394</v>
      </c>
      <c r="F25286" t="s">
        <v>89</v>
      </c>
      <c r="G25286" t="s">
        <v>89</v>
      </c>
      <c r="H25286" t="s">
        <v>93</v>
      </c>
    </row>
    <row r="25287" spans="1:8" x14ac:dyDescent="0.25">
      <c r="A25287" t="s">
        <v>655</v>
      </c>
      <c r="B25287" t="s">
        <v>17627</v>
      </c>
      <c r="C25287" t="s">
        <v>89</v>
      </c>
      <c r="D25287" t="s">
        <v>17581</v>
      </c>
      <c r="E25287" t="s">
        <v>4438</v>
      </c>
      <c r="F25287" t="s">
        <v>89</v>
      </c>
      <c r="G25287" t="s">
        <v>89</v>
      </c>
      <c r="H25287" t="s">
        <v>93</v>
      </c>
    </row>
    <row r="25288" spans="1:8" x14ac:dyDescent="0.25">
      <c r="A25288" t="s">
        <v>655</v>
      </c>
      <c r="B25288" t="s">
        <v>17628</v>
      </c>
      <c r="C25288" t="s">
        <v>89</v>
      </c>
      <c r="D25288" t="s">
        <v>17597</v>
      </c>
      <c r="E25288" t="s">
        <v>4376</v>
      </c>
      <c r="F25288" t="s">
        <v>89</v>
      </c>
      <c r="G25288" t="s">
        <v>89</v>
      </c>
      <c r="H25288" t="s">
        <v>93</v>
      </c>
    </row>
    <row r="25289" spans="1:8" x14ac:dyDescent="0.25">
      <c r="A25289" t="s">
        <v>655</v>
      </c>
      <c r="B25289" t="s">
        <v>2353</v>
      </c>
      <c r="C25289" t="s">
        <v>89</v>
      </c>
      <c r="D25289" t="s">
        <v>17629</v>
      </c>
      <c r="E25289" t="s">
        <v>4405</v>
      </c>
      <c r="F25289" t="s">
        <v>89</v>
      </c>
      <c r="G25289" t="s">
        <v>89</v>
      </c>
      <c r="H25289" t="s">
        <v>93</v>
      </c>
    </row>
    <row r="25290" spans="1:8" x14ac:dyDescent="0.25">
      <c r="A25290" t="s">
        <v>655</v>
      </c>
      <c r="B25290" t="s">
        <v>5943</v>
      </c>
      <c r="C25290" t="s">
        <v>89</v>
      </c>
      <c r="D25290" t="s">
        <v>17630</v>
      </c>
      <c r="E25290" t="s">
        <v>4394</v>
      </c>
      <c r="F25290" t="s">
        <v>89</v>
      </c>
      <c r="G25290" t="s">
        <v>89</v>
      </c>
      <c r="H25290" t="s">
        <v>93</v>
      </c>
    </row>
    <row r="25291" spans="1:8" x14ac:dyDescent="0.25">
      <c r="A25291" t="s">
        <v>655</v>
      </c>
      <c r="B25291" t="s">
        <v>17631</v>
      </c>
      <c r="C25291" t="s">
        <v>89</v>
      </c>
      <c r="D25291" t="s">
        <v>17590</v>
      </c>
      <c r="E25291" t="s">
        <v>4405</v>
      </c>
      <c r="F25291" t="s">
        <v>89</v>
      </c>
      <c r="G25291" t="s">
        <v>89</v>
      </c>
      <c r="H25291" t="s">
        <v>93</v>
      </c>
    </row>
    <row r="25292" spans="1:8" x14ac:dyDescent="0.25">
      <c r="A25292" t="s">
        <v>655</v>
      </c>
      <c r="B25292" t="s">
        <v>17632</v>
      </c>
      <c r="C25292" t="s">
        <v>89</v>
      </c>
      <c r="D25292" t="s">
        <v>17610</v>
      </c>
      <c r="E25292" t="s">
        <v>4405</v>
      </c>
      <c r="F25292" t="s">
        <v>89</v>
      </c>
      <c r="G25292" t="s">
        <v>89</v>
      </c>
      <c r="H25292" t="s">
        <v>93</v>
      </c>
    </row>
    <row r="25293" spans="1:8" x14ac:dyDescent="0.25">
      <c r="A25293" t="s">
        <v>655</v>
      </c>
      <c r="B25293" t="s">
        <v>5953</v>
      </c>
      <c r="C25293" t="s">
        <v>89</v>
      </c>
      <c r="D25293" t="s">
        <v>17586</v>
      </c>
      <c r="E25293" t="s">
        <v>4399</v>
      </c>
      <c r="F25293" t="s">
        <v>89</v>
      </c>
      <c r="G25293" t="s">
        <v>89</v>
      </c>
      <c r="H25293" t="s">
        <v>93</v>
      </c>
    </row>
    <row r="25294" spans="1:8" x14ac:dyDescent="0.25">
      <c r="A25294" t="s">
        <v>655</v>
      </c>
      <c r="B25294" t="s">
        <v>17633</v>
      </c>
      <c r="C25294" t="s">
        <v>89</v>
      </c>
      <c r="D25294" t="s">
        <v>17603</v>
      </c>
      <c r="E25294" t="s">
        <v>4405</v>
      </c>
      <c r="F25294" t="s">
        <v>89</v>
      </c>
      <c r="G25294" t="s">
        <v>89</v>
      </c>
      <c r="H25294" t="s">
        <v>93</v>
      </c>
    </row>
    <row r="25295" spans="1:8" x14ac:dyDescent="0.25">
      <c r="A25295" t="s">
        <v>655</v>
      </c>
      <c r="B25295" t="s">
        <v>17634</v>
      </c>
      <c r="C25295" t="s">
        <v>89</v>
      </c>
      <c r="D25295" t="s">
        <v>17585</v>
      </c>
      <c r="E25295" t="s">
        <v>4438</v>
      </c>
      <c r="F25295" t="s">
        <v>89</v>
      </c>
      <c r="G25295" t="s">
        <v>89</v>
      </c>
      <c r="H25295" t="s">
        <v>93</v>
      </c>
    </row>
    <row r="25296" spans="1:8" x14ac:dyDescent="0.25">
      <c r="A25296" t="s">
        <v>655</v>
      </c>
      <c r="B25296" t="s">
        <v>17635</v>
      </c>
      <c r="C25296" t="s">
        <v>89</v>
      </c>
      <c r="D25296" t="s">
        <v>17615</v>
      </c>
      <c r="E25296" t="s">
        <v>4405</v>
      </c>
      <c r="F25296" t="s">
        <v>89</v>
      </c>
      <c r="G25296" t="s">
        <v>89</v>
      </c>
      <c r="H25296" t="s">
        <v>93</v>
      </c>
    </row>
    <row r="25297" spans="1:8" x14ac:dyDescent="0.25">
      <c r="A25297" t="s">
        <v>655</v>
      </c>
      <c r="B25297" t="s">
        <v>17636</v>
      </c>
      <c r="C25297" t="s">
        <v>89</v>
      </c>
      <c r="D25297" t="s">
        <v>17583</v>
      </c>
      <c r="E25297" t="s">
        <v>4376</v>
      </c>
      <c r="F25297" t="s">
        <v>89</v>
      </c>
      <c r="G25297" t="s">
        <v>89</v>
      </c>
      <c r="H25297" t="s">
        <v>93</v>
      </c>
    </row>
    <row r="25298" spans="1:8" x14ac:dyDescent="0.25">
      <c r="A25298" t="s">
        <v>655</v>
      </c>
      <c r="B25298" t="s">
        <v>2347</v>
      </c>
      <c r="C25298" t="s">
        <v>89</v>
      </c>
      <c r="D25298" t="s">
        <v>17595</v>
      </c>
      <c r="E25298" t="s">
        <v>4405</v>
      </c>
      <c r="F25298" t="s">
        <v>89</v>
      </c>
      <c r="G25298" t="s">
        <v>89</v>
      </c>
      <c r="H25298" t="s">
        <v>93</v>
      </c>
    </row>
    <row r="25299" spans="1:8" x14ac:dyDescent="0.25">
      <c r="A25299" t="s">
        <v>655</v>
      </c>
      <c r="B25299" t="s">
        <v>5971</v>
      </c>
      <c r="C25299" t="s">
        <v>89</v>
      </c>
      <c r="D25299" t="s">
        <v>17577</v>
      </c>
      <c r="E25299" t="s">
        <v>6932</v>
      </c>
      <c r="F25299" t="s">
        <v>89</v>
      </c>
      <c r="G25299" t="s">
        <v>89</v>
      </c>
      <c r="H25299" t="s">
        <v>93</v>
      </c>
    </row>
    <row r="25300" spans="1:8" x14ac:dyDescent="0.25">
      <c r="A25300" t="s">
        <v>655</v>
      </c>
      <c r="B25300" t="s">
        <v>3127</v>
      </c>
      <c r="C25300" t="s">
        <v>89</v>
      </c>
      <c r="D25300" t="s">
        <v>17613</v>
      </c>
      <c r="E25300" t="s">
        <v>4394</v>
      </c>
      <c r="F25300" t="s">
        <v>89</v>
      </c>
      <c r="G25300" t="s">
        <v>89</v>
      </c>
      <c r="H25300" t="s">
        <v>93</v>
      </c>
    </row>
    <row r="25301" spans="1:8" x14ac:dyDescent="0.25">
      <c r="A25301" t="s">
        <v>655</v>
      </c>
      <c r="B25301" t="s">
        <v>17637</v>
      </c>
      <c r="C25301" t="s">
        <v>89</v>
      </c>
      <c r="D25301" t="s">
        <v>17590</v>
      </c>
      <c r="E25301" t="s">
        <v>4394</v>
      </c>
      <c r="F25301" t="s">
        <v>89</v>
      </c>
      <c r="G25301" t="s">
        <v>89</v>
      </c>
      <c r="H25301" t="s">
        <v>93</v>
      </c>
    </row>
    <row r="25302" spans="1:8" x14ac:dyDescent="0.25">
      <c r="A25302" t="s">
        <v>655</v>
      </c>
      <c r="B25302" t="s">
        <v>3122</v>
      </c>
      <c r="C25302" t="s">
        <v>89</v>
      </c>
      <c r="D25302" t="s">
        <v>17604</v>
      </c>
      <c r="E25302" t="s">
        <v>4488</v>
      </c>
      <c r="F25302" t="s">
        <v>89</v>
      </c>
      <c r="G25302" t="s">
        <v>89</v>
      </c>
      <c r="H25302" t="s">
        <v>93</v>
      </c>
    </row>
    <row r="25303" spans="1:8" x14ac:dyDescent="0.25">
      <c r="A25303" t="s">
        <v>655</v>
      </c>
      <c r="B25303" t="s">
        <v>17638</v>
      </c>
      <c r="C25303" t="s">
        <v>89</v>
      </c>
      <c r="D25303" t="s">
        <v>17585</v>
      </c>
      <c r="E25303" t="s">
        <v>4394</v>
      </c>
      <c r="F25303" t="s">
        <v>89</v>
      </c>
      <c r="G25303" t="s">
        <v>89</v>
      </c>
      <c r="H25303" t="s">
        <v>93</v>
      </c>
    </row>
    <row r="25304" spans="1:8" x14ac:dyDescent="0.25">
      <c r="A25304" t="s">
        <v>655</v>
      </c>
      <c r="B25304" t="s">
        <v>17639</v>
      </c>
      <c r="C25304" t="s">
        <v>89</v>
      </c>
      <c r="D25304" t="s">
        <v>17594</v>
      </c>
      <c r="E25304" t="s">
        <v>6878</v>
      </c>
      <c r="F25304" t="s">
        <v>89</v>
      </c>
      <c r="G25304" t="s">
        <v>89</v>
      </c>
      <c r="H25304" t="s">
        <v>93</v>
      </c>
    </row>
    <row r="25305" spans="1:8" x14ac:dyDescent="0.25">
      <c r="A25305" t="s">
        <v>655</v>
      </c>
      <c r="B25305" t="s">
        <v>17640</v>
      </c>
      <c r="C25305" t="s">
        <v>89</v>
      </c>
      <c r="D25305" t="s">
        <v>17581</v>
      </c>
      <c r="E25305" t="s">
        <v>6878</v>
      </c>
      <c r="F25305" t="s">
        <v>89</v>
      </c>
      <c r="G25305" t="s">
        <v>89</v>
      </c>
      <c r="H25305" t="s">
        <v>93</v>
      </c>
    </row>
    <row r="25306" spans="1:8" x14ac:dyDescent="0.25">
      <c r="A25306" t="s">
        <v>655</v>
      </c>
      <c r="B25306" t="s">
        <v>17641</v>
      </c>
      <c r="C25306" t="s">
        <v>89</v>
      </c>
      <c r="D25306" t="s">
        <v>17597</v>
      </c>
      <c r="E25306" t="s">
        <v>17076</v>
      </c>
      <c r="F25306" t="s">
        <v>89</v>
      </c>
      <c r="G25306" t="s">
        <v>89</v>
      </c>
      <c r="H25306" t="s">
        <v>93</v>
      </c>
    </row>
    <row r="25307" spans="1:8" x14ac:dyDescent="0.25">
      <c r="A25307" t="s">
        <v>655</v>
      </c>
      <c r="B25307" t="s">
        <v>17642</v>
      </c>
      <c r="C25307" t="s">
        <v>89</v>
      </c>
      <c r="D25307" t="s">
        <v>17615</v>
      </c>
      <c r="E25307" t="s">
        <v>6878</v>
      </c>
      <c r="F25307" t="s">
        <v>89</v>
      </c>
      <c r="G25307" t="s">
        <v>89</v>
      </c>
      <c r="H25307" t="s">
        <v>93</v>
      </c>
    </row>
    <row r="25308" spans="1:8" x14ac:dyDescent="0.25">
      <c r="A25308" t="s">
        <v>655</v>
      </c>
      <c r="B25308" t="s">
        <v>17643</v>
      </c>
      <c r="C25308" t="s">
        <v>89</v>
      </c>
      <c r="D25308" t="s">
        <v>17644</v>
      </c>
      <c r="E25308" t="s">
        <v>7174</v>
      </c>
      <c r="F25308" t="s">
        <v>89</v>
      </c>
      <c r="G25308" t="s">
        <v>89</v>
      </c>
      <c r="H25308" t="s">
        <v>93</v>
      </c>
    </row>
    <row r="25309" spans="1:8" x14ac:dyDescent="0.25">
      <c r="A25309" t="s">
        <v>655</v>
      </c>
      <c r="B25309" t="s">
        <v>17645</v>
      </c>
      <c r="C25309" t="s">
        <v>89</v>
      </c>
      <c r="D25309" t="s">
        <v>17579</v>
      </c>
      <c r="E25309" t="s">
        <v>17076</v>
      </c>
      <c r="F25309" t="s">
        <v>89</v>
      </c>
      <c r="G25309" t="s">
        <v>89</v>
      </c>
      <c r="H25309" t="s">
        <v>93</v>
      </c>
    </row>
    <row r="25310" spans="1:8" x14ac:dyDescent="0.25">
      <c r="A25310" t="s">
        <v>655</v>
      </c>
      <c r="B25310" t="s">
        <v>17646</v>
      </c>
      <c r="C25310" t="s">
        <v>89</v>
      </c>
      <c r="D25310" t="s">
        <v>17610</v>
      </c>
      <c r="E25310" t="s">
        <v>4394</v>
      </c>
      <c r="F25310" t="s">
        <v>89</v>
      </c>
      <c r="G25310" t="s">
        <v>89</v>
      </c>
      <c r="H25310" t="s">
        <v>93</v>
      </c>
    </row>
    <row r="25311" spans="1:8" x14ac:dyDescent="0.25">
      <c r="A25311" t="s">
        <v>655</v>
      </c>
      <c r="B25311" t="s">
        <v>17647</v>
      </c>
      <c r="C25311" t="s">
        <v>89</v>
      </c>
      <c r="D25311" t="s">
        <v>17588</v>
      </c>
      <c r="E25311" t="s">
        <v>4394</v>
      </c>
      <c r="F25311" t="s">
        <v>89</v>
      </c>
      <c r="G25311" t="s">
        <v>89</v>
      </c>
      <c r="H25311" t="s">
        <v>93</v>
      </c>
    </row>
    <row r="25312" spans="1:8" x14ac:dyDescent="0.25">
      <c r="A25312" t="s">
        <v>655</v>
      </c>
      <c r="B25312" t="s">
        <v>5304</v>
      </c>
      <c r="C25312" t="s">
        <v>89</v>
      </c>
      <c r="D25312" t="s">
        <v>17612</v>
      </c>
      <c r="E25312" t="s">
        <v>4420</v>
      </c>
      <c r="F25312" t="s">
        <v>89</v>
      </c>
      <c r="G25312" t="s">
        <v>89</v>
      </c>
      <c r="H25312" t="s">
        <v>93</v>
      </c>
    </row>
    <row r="25313" spans="1:8" x14ac:dyDescent="0.25">
      <c r="A25313" t="s">
        <v>655</v>
      </c>
      <c r="B25313" t="s">
        <v>3886</v>
      </c>
      <c r="C25313" t="s">
        <v>89</v>
      </c>
      <c r="D25313" t="s">
        <v>17586</v>
      </c>
      <c r="E25313" t="s">
        <v>15076</v>
      </c>
      <c r="F25313" t="s">
        <v>89</v>
      </c>
      <c r="G25313" t="s">
        <v>89</v>
      </c>
      <c r="H25313" t="s">
        <v>93</v>
      </c>
    </row>
    <row r="25314" spans="1:8" x14ac:dyDescent="0.25">
      <c r="A25314" t="s">
        <v>655</v>
      </c>
      <c r="B25314" t="s">
        <v>5972</v>
      </c>
      <c r="C25314" t="s">
        <v>89</v>
      </c>
      <c r="D25314" t="s">
        <v>17616</v>
      </c>
      <c r="E25314" t="s">
        <v>6878</v>
      </c>
      <c r="F25314" t="s">
        <v>89</v>
      </c>
      <c r="G25314" t="s">
        <v>89</v>
      </c>
      <c r="H25314" t="s">
        <v>93</v>
      </c>
    </row>
    <row r="25315" spans="1:8" x14ac:dyDescent="0.25">
      <c r="A25315" t="s">
        <v>655</v>
      </c>
      <c r="B25315" t="s">
        <v>3867</v>
      </c>
      <c r="C25315" t="s">
        <v>89</v>
      </c>
      <c r="D25315" t="s">
        <v>17617</v>
      </c>
      <c r="E25315" t="s">
        <v>4394</v>
      </c>
      <c r="F25315" t="s">
        <v>89</v>
      </c>
      <c r="G25315" t="s">
        <v>89</v>
      </c>
      <c r="H25315" t="s">
        <v>93</v>
      </c>
    </row>
    <row r="25316" spans="1:8" x14ac:dyDescent="0.25">
      <c r="A25316" t="s">
        <v>655</v>
      </c>
      <c r="B25316" t="s">
        <v>5301</v>
      </c>
      <c r="C25316" t="s">
        <v>89</v>
      </c>
      <c r="D25316" t="s">
        <v>17595</v>
      </c>
      <c r="E25316" t="s">
        <v>4394</v>
      </c>
      <c r="F25316" t="s">
        <v>89</v>
      </c>
      <c r="G25316" t="s">
        <v>89</v>
      </c>
      <c r="H25316" t="s">
        <v>93</v>
      </c>
    </row>
    <row r="25317" spans="1:8" x14ac:dyDescent="0.25">
      <c r="A25317" t="s">
        <v>655</v>
      </c>
      <c r="B25317" t="s">
        <v>17648</v>
      </c>
      <c r="C25317" t="s">
        <v>89</v>
      </c>
      <c r="D25317" t="s">
        <v>17608</v>
      </c>
      <c r="E25317" t="s">
        <v>4420</v>
      </c>
      <c r="F25317" t="s">
        <v>89</v>
      </c>
      <c r="G25317" t="s">
        <v>89</v>
      </c>
      <c r="H25317" t="s">
        <v>93</v>
      </c>
    </row>
    <row r="25318" spans="1:8" x14ac:dyDescent="0.25">
      <c r="A25318" t="s">
        <v>655</v>
      </c>
      <c r="B25318" t="s">
        <v>17649</v>
      </c>
      <c r="C25318" t="s">
        <v>89</v>
      </c>
      <c r="D25318" t="s">
        <v>17601</v>
      </c>
      <c r="E25318" t="s">
        <v>4417</v>
      </c>
      <c r="F25318" t="s">
        <v>89</v>
      </c>
      <c r="G25318" t="s">
        <v>89</v>
      </c>
      <c r="H25318" t="s">
        <v>93</v>
      </c>
    </row>
    <row r="25319" spans="1:8" x14ac:dyDescent="0.25">
      <c r="A25319" t="s">
        <v>655</v>
      </c>
      <c r="B25319" t="s">
        <v>17650</v>
      </c>
      <c r="C25319" t="s">
        <v>89</v>
      </c>
      <c r="D25319" t="s">
        <v>17603</v>
      </c>
      <c r="E25319" t="s">
        <v>4394</v>
      </c>
      <c r="F25319" t="s">
        <v>89</v>
      </c>
      <c r="G25319" t="s">
        <v>89</v>
      </c>
      <c r="H25319" t="s">
        <v>93</v>
      </c>
    </row>
    <row r="25320" spans="1:8" x14ac:dyDescent="0.25">
      <c r="A25320" t="s">
        <v>655</v>
      </c>
      <c r="B25320" t="s">
        <v>17651</v>
      </c>
      <c r="C25320" t="s">
        <v>89</v>
      </c>
      <c r="D25320" t="s">
        <v>17583</v>
      </c>
      <c r="E25320" t="s">
        <v>17076</v>
      </c>
      <c r="F25320" t="s">
        <v>89</v>
      </c>
      <c r="G25320" t="s">
        <v>89</v>
      </c>
      <c r="H25320" t="s">
        <v>93</v>
      </c>
    </row>
    <row r="25321" spans="1:8" x14ac:dyDescent="0.25">
      <c r="A25321" t="s">
        <v>655</v>
      </c>
      <c r="B25321" t="s">
        <v>17652</v>
      </c>
      <c r="C25321" t="s">
        <v>89</v>
      </c>
      <c r="D25321" t="s">
        <v>17592</v>
      </c>
      <c r="E25321" t="s">
        <v>4376</v>
      </c>
      <c r="F25321" t="s">
        <v>89</v>
      </c>
      <c r="G25321" t="s">
        <v>89</v>
      </c>
      <c r="H25321" t="s">
        <v>93</v>
      </c>
    </row>
    <row r="25322" spans="1:8" x14ac:dyDescent="0.25">
      <c r="A25322" t="s">
        <v>655</v>
      </c>
      <c r="B25322" t="s">
        <v>17653</v>
      </c>
      <c r="C25322" t="s">
        <v>89</v>
      </c>
      <c r="D25322" t="s">
        <v>17606</v>
      </c>
      <c r="E25322" t="s">
        <v>6878</v>
      </c>
      <c r="F25322" t="s">
        <v>89</v>
      </c>
      <c r="G25322" t="s">
        <v>89</v>
      </c>
      <c r="H25322" t="s">
        <v>93</v>
      </c>
    </row>
    <row r="25323" spans="1:8" x14ac:dyDescent="0.25">
      <c r="A25323" t="s">
        <v>655</v>
      </c>
      <c r="B25323" t="s">
        <v>17654</v>
      </c>
      <c r="C25323" t="s">
        <v>89</v>
      </c>
      <c r="D25323" t="s">
        <v>17655</v>
      </c>
      <c r="E25323" t="s">
        <v>4428</v>
      </c>
      <c r="F25323" t="s">
        <v>89</v>
      </c>
      <c r="G25323" t="s">
        <v>89</v>
      </c>
      <c r="H25323" t="s">
        <v>93</v>
      </c>
    </row>
    <row r="25324" spans="1:8" x14ac:dyDescent="0.25">
      <c r="A25324" t="s">
        <v>655</v>
      </c>
      <c r="B25324" t="s">
        <v>17656</v>
      </c>
      <c r="C25324" t="s">
        <v>89</v>
      </c>
      <c r="D25324" t="s">
        <v>17657</v>
      </c>
      <c r="E25324" t="s">
        <v>4438</v>
      </c>
      <c r="F25324" t="s">
        <v>89</v>
      </c>
      <c r="G25324" t="s">
        <v>89</v>
      </c>
      <c r="H25324" t="s">
        <v>93</v>
      </c>
    </row>
    <row r="25325" spans="1:8" x14ac:dyDescent="0.25">
      <c r="A25325" t="s">
        <v>655</v>
      </c>
      <c r="B25325" t="s">
        <v>17658</v>
      </c>
      <c r="C25325" t="s">
        <v>89</v>
      </c>
      <c r="D25325" t="s">
        <v>17659</v>
      </c>
      <c r="E25325" t="s">
        <v>4448</v>
      </c>
      <c r="F25325" t="s">
        <v>89</v>
      </c>
      <c r="G25325" t="s">
        <v>89</v>
      </c>
      <c r="H25325" t="s">
        <v>93</v>
      </c>
    </row>
    <row r="25326" spans="1:8" x14ac:dyDescent="0.25">
      <c r="A25326" t="s">
        <v>655</v>
      </c>
      <c r="B25326" t="s">
        <v>17660</v>
      </c>
      <c r="C25326" t="s">
        <v>89</v>
      </c>
      <c r="D25326" t="s">
        <v>17661</v>
      </c>
      <c r="E25326" t="s">
        <v>4448</v>
      </c>
      <c r="F25326" t="s">
        <v>89</v>
      </c>
      <c r="G25326" t="s">
        <v>89</v>
      </c>
      <c r="H25326" t="s">
        <v>93</v>
      </c>
    </row>
    <row r="25327" spans="1:8" x14ac:dyDescent="0.25">
      <c r="A25327" t="s">
        <v>655</v>
      </c>
      <c r="B25327" t="s">
        <v>17662</v>
      </c>
      <c r="C25327" t="s">
        <v>89</v>
      </c>
      <c r="D25327" t="s">
        <v>17663</v>
      </c>
      <c r="E25327" t="s">
        <v>4448</v>
      </c>
      <c r="F25327" t="s">
        <v>89</v>
      </c>
      <c r="G25327" t="s">
        <v>89</v>
      </c>
      <c r="H25327" t="s">
        <v>93</v>
      </c>
    </row>
    <row r="25328" spans="1:8" x14ac:dyDescent="0.25">
      <c r="A25328" t="s">
        <v>655</v>
      </c>
      <c r="B25328" t="s">
        <v>17664</v>
      </c>
      <c r="C25328" t="s">
        <v>89</v>
      </c>
      <c r="D25328" t="s">
        <v>17665</v>
      </c>
      <c r="E25328" t="s">
        <v>4479</v>
      </c>
      <c r="F25328" t="s">
        <v>89</v>
      </c>
      <c r="G25328" t="s">
        <v>89</v>
      </c>
      <c r="H25328" t="s">
        <v>93</v>
      </c>
    </row>
    <row r="25329" spans="1:8" x14ac:dyDescent="0.25">
      <c r="A25329" t="s">
        <v>655</v>
      </c>
      <c r="B25329" t="s">
        <v>17666</v>
      </c>
      <c r="C25329" t="s">
        <v>89</v>
      </c>
      <c r="D25329" t="s">
        <v>17667</v>
      </c>
      <c r="E25329" t="s">
        <v>4448</v>
      </c>
      <c r="F25329" t="s">
        <v>89</v>
      </c>
      <c r="G25329" t="s">
        <v>89</v>
      </c>
      <c r="H25329" t="s">
        <v>93</v>
      </c>
    </row>
    <row r="25330" spans="1:8" x14ac:dyDescent="0.25">
      <c r="A25330" t="s">
        <v>655</v>
      </c>
      <c r="B25330" t="s">
        <v>17668</v>
      </c>
      <c r="C25330" t="s">
        <v>89</v>
      </c>
      <c r="D25330" t="s">
        <v>17669</v>
      </c>
      <c r="E25330" t="s">
        <v>4438</v>
      </c>
      <c r="F25330" t="s">
        <v>89</v>
      </c>
      <c r="G25330" t="s">
        <v>89</v>
      </c>
      <c r="H25330" t="s">
        <v>93</v>
      </c>
    </row>
    <row r="25331" spans="1:8" x14ac:dyDescent="0.25">
      <c r="A25331" t="s">
        <v>655</v>
      </c>
      <c r="B25331" t="s">
        <v>17670</v>
      </c>
      <c r="C25331" t="s">
        <v>89</v>
      </c>
      <c r="D25331" t="s">
        <v>17671</v>
      </c>
      <c r="E25331" t="s">
        <v>4373</v>
      </c>
      <c r="F25331" t="s">
        <v>89</v>
      </c>
      <c r="G25331" t="s">
        <v>89</v>
      </c>
      <c r="H25331" t="s">
        <v>93</v>
      </c>
    </row>
    <row r="25332" spans="1:8" x14ac:dyDescent="0.25">
      <c r="A25332" t="s">
        <v>655</v>
      </c>
      <c r="B25332" t="s">
        <v>17672</v>
      </c>
      <c r="C25332" t="s">
        <v>89</v>
      </c>
      <c r="D25332" t="s">
        <v>17673</v>
      </c>
      <c r="E25332" t="s">
        <v>4373</v>
      </c>
      <c r="F25332" t="s">
        <v>89</v>
      </c>
      <c r="G25332" t="s">
        <v>89</v>
      </c>
      <c r="H25332" t="s">
        <v>93</v>
      </c>
    </row>
    <row r="25333" spans="1:8" x14ac:dyDescent="0.25">
      <c r="A25333" t="s">
        <v>655</v>
      </c>
      <c r="B25333" t="s">
        <v>17674</v>
      </c>
      <c r="C25333" t="s">
        <v>89</v>
      </c>
      <c r="D25333" t="s">
        <v>17675</v>
      </c>
      <c r="E25333" t="s">
        <v>4373</v>
      </c>
      <c r="F25333" t="s">
        <v>89</v>
      </c>
      <c r="G25333" t="s">
        <v>89</v>
      </c>
      <c r="H25333" t="s">
        <v>93</v>
      </c>
    </row>
    <row r="25334" spans="1:8" x14ac:dyDescent="0.25">
      <c r="A25334" t="s">
        <v>655</v>
      </c>
      <c r="B25334" t="s">
        <v>5328</v>
      </c>
      <c r="C25334" t="s">
        <v>89</v>
      </c>
      <c r="D25334" t="s">
        <v>17676</v>
      </c>
      <c r="E25334" t="s">
        <v>4394</v>
      </c>
      <c r="F25334" t="s">
        <v>89</v>
      </c>
      <c r="G25334" t="s">
        <v>89</v>
      </c>
      <c r="H25334" t="s">
        <v>93</v>
      </c>
    </row>
    <row r="25335" spans="1:8" x14ac:dyDescent="0.25">
      <c r="A25335" t="s">
        <v>655</v>
      </c>
      <c r="B25335" t="s">
        <v>17677</v>
      </c>
      <c r="C25335" t="s">
        <v>89</v>
      </c>
      <c r="D25335" t="s">
        <v>17678</v>
      </c>
      <c r="E25335" t="s">
        <v>4428</v>
      </c>
      <c r="F25335" t="s">
        <v>89</v>
      </c>
      <c r="G25335" t="s">
        <v>89</v>
      </c>
      <c r="H25335" t="s">
        <v>93</v>
      </c>
    </row>
    <row r="25336" spans="1:8" x14ac:dyDescent="0.25">
      <c r="A25336" t="s">
        <v>655</v>
      </c>
      <c r="B25336" t="s">
        <v>17679</v>
      </c>
      <c r="C25336" t="s">
        <v>89</v>
      </c>
      <c r="D25336" t="s">
        <v>17680</v>
      </c>
      <c r="E25336" t="s">
        <v>4448</v>
      </c>
      <c r="F25336" t="s">
        <v>89</v>
      </c>
      <c r="G25336" t="s">
        <v>89</v>
      </c>
      <c r="H25336" t="s">
        <v>93</v>
      </c>
    </row>
    <row r="25337" spans="1:8" x14ac:dyDescent="0.25">
      <c r="A25337" t="s">
        <v>655</v>
      </c>
      <c r="B25337" t="s">
        <v>9202</v>
      </c>
      <c r="C25337" t="s">
        <v>89</v>
      </c>
      <c r="D25337" t="s">
        <v>17681</v>
      </c>
      <c r="E25337" t="s">
        <v>7028</v>
      </c>
      <c r="F25337" t="s">
        <v>89</v>
      </c>
      <c r="G25337" t="s">
        <v>89</v>
      </c>
      <c r="H25337" t="s">
        <v>93</v>
      </c>
    </row>
    <row r="25338" spans="1:8" x14ac:dyDescent="0.25">
      <c r="A25338" t="s">
        <v>655</v>
      </c>
      <c r="B25338" t="s">
        <v>10393</v>
      </c>
      <c r="C25338" t="s">
        <v>89</v>
      </c>
      <c r="D25338" t="s">
        <v>17682</v>
      </c>
      <c r="E25338" t="s">
        <v>4428</v>
      </c>
      <c r="F25338" t="s">
        <v>89</v>
      </c>
      <c r="G25338" t="s">
        <v>89</v>
      </c>
      <c r="H25338" t="s">
        <v>93</v>
      </c>
    </row>
    <row r="25339" spans="1:8" x14ac:dyDescent="0.25">
      <c r="A25339" t="s">
        <v>655</v>
      </c>
      <c r="B25339" t="s">
        <v>17683</v>
      </c>
      <c r="C25339" t="s">
        <v>89</v>
      </c>
      <c r="D25339" t="s">
        <v>17684</v>
      </c>
      <c r="E25339" t="s">
        <v>4420</v>
      </c>
      <c r="F25339" t="s">
        <v>89</v>
      </c>
      <c r="G25339" t="s">
        <v>89</v>
      </c>
      <c r="H25339" t="s">
        <v>93</v>
      </c>
    </row>
    <row r="25340" spans="1:8" x14ac:dyDescent="0.25">
      <c r="A25340" t="s">
        <v>655</v>
      </c>
      <c r="B25340" t="s">
        <v>11717</v>
      </c>
      <c r="C25340" t="s">
        <v>89</v>
      </c>
      <c r="D25340" t="s">
        <v>17685</v>
      </c>
      <c r="E25340" t="s">
        <v>4373</v>
      </c>
      <c r="F25340" t="s">
        <v>89</v>
      </c>
      <c r="G25340" t="s">
        <v>89</v>
      </c>
      <c r="H25340" t="s">
        <v>93</v>
      </c>
    </row>
    <row r="25341" spans="1:8" x14ac:dyDescent="0.25">
      <c r="A25341" t="s">
        <v>655</v>
      </c>
      <c r="B25341" t="s">
        <v>17686</v>
      </c>
      <c r="C25341" t="s">
        <v>89</v>
      </c>
      <c r="D25341" t="s">
        <v>17687</v>
      </c>
      <c r="E25341" t="s">
        <v>4448</v>
      </c>
      <c r="F25341" t="s">
        <v>89</v>
      </c>
      <c r="G25341" t="s">
        <v>89</v>
      </c>
      <c r="H25341" t="s">
        <v>93</v>
      </c>
    </row>
    <row r="25342" spans="1:8" x14ac:dyDescent="0.25">
      <c r="A25342" t="s">
        <v>655</v>
      </c>
      <c r="B25342" t="s">
        <v>17688</v>
      </c>
      <c r="C25342" t="s">
        <v>89</v>
      </c>
      <c r="D25342" t="s">
        <v>17689</v>
      </c>
      <c r="E25342" t="s">
        <v>4479</v>
      </c>
      <c r="F25342" t="s">
        <v>89</v>
      </c>
      <c r="G25342" t="s">
        <v>89</v>
      </c>
      <c r="H25342" t="s">
        <v>93</v>
      </c>
    </row>
    <row r="25343" spans="1:8" x14ac:dyDescent="0.25">
      <c r="A25343" t="s">
        <v>655</v>
      </c>
      <c r="B25343" t="s">
        <v>17690</v>
      </c>
      <c r="C25343" t="s">
        <v>89</v>
      </c>
      <c r="D25343" t="s">
        <v>17691</v>
      </c>
      <c r="E25343" t="s">
        <v>4479</v>
      </c>
      <c r="F25343" t="s">
        <v>89</v>
      </c>
      <c r="G25343" t="s">
        <v>89</v>
      </c>
      <c r="H25343" t="s">
        <v>93</v>
      </c>
    </row>
    <row r="25344" spans="1:8" x14ac:dyDescent="0.25">
      <c r="A25344" t="s">
        <v>655</v>
      </c>
      <c r="B25344" t="s">
        <v>16530</v>
      </c>
      <c r="C25344" t="s">
        <v>89</v>
      </c>
      <c r="D25344" t="s">
        <v>17692</v>
      </c>
      <c r="E25344" t="s">
        <v>4448</v>
      </c>
      <c r="F25344" t="s">
        <v>89</v>
      </c>
      <c r="G25344" t="s">
        <v>89</v>
      </c>
      <c r="H25344" t="s">
        <v>93</v>
      </c>
    </row>
    <row r="25345" spans="1:8" x14ac:dyDescent="0.25">
      <c r="A25345" t="s">
        <v>655</v>
      </c>
      <c r="B25345" t="s">
        <v>17693</v>
      </c>
      <c r="C25345" t="s">
        <v>89</v>
      </c>
      <c r="D25345" t="s">
        <v>17694</v>
      </c>
      <c r="E25345" t="s">
        <v>4394</v>
      </c>
      <c r="F25345" t="s">
        <v>89</v>
      </c>
      <c r="G25345" t="s">
        <v>89</v>
      </c>
      <c r="H25345" t="s">
        <v>93</v>
      </c>
    </row>
    <row r="25346" spans="1:8" x14ac:dyDescent="0.25">
      <c r="A25346" t="s">
        <v>655</v>
      </c>
      <c r="B25346" t="s">
        <v>17695</v>
      </c>
      <c r="C25346" t="s">
        <v>89</v>
      </c>
      <c r="D25346" t="s">
        <v>17696</v>
      </c>
      <c r="E25346" t="s">
        <v>4394</v>
      </c>
      <c r="F25346" t="s">
        <v>89</v>
      </c>
      <c r="G25346" t="s">
        <v>89</v>
      </c>
      <c r="H25346" t="s">
        <v>93</v>
      </c>
    </row>
    <row r="25347" spans="1:8" x14ac:dyDescent="0.25">
      <c r="A25347" t="s">
        <v>655</v>
      </c>
      <c r="B25347" t="s">
        <v>17697</v>
      </c>
      <c r="C25347" t="s">
        <v>89</v>
      </c>
      <c r="D25347" t="s">
        <v>17698</v>
      </c>
      <c r="E25347" t="s">
        <v>4479</v>
      </c>
      <c r="F25347" t="s">
        <v>89</v>
      </c>
      <c r="G25347" t="s">
        <v>89</v>
      </c>
      <c r="H25347" t="s">
        <v>93</v>
      </c>
    </row>
    <row r="25348" spans="1:8" x14ac:dyDescent="0.25">
      <c r="A25348" t="s">
        <v>655</v>
      </c>
      <c r="B25348" t="s">
        <v>17699</v>
      </c>
      <c r="C25348" t="s">
        <v>89</v>
      </c>
      <c r="D25348" t="s">
        <v>17700</v>
      </c>
      <c r="E25348" t="s">
        <v>4394</v>
      </c>
      <c r="F25348" t="s">
        <v>89</v>
      </c>
      <c r="G25348" t="s">
        <v>89</v>
      </c>
      <c r="H25348" t="s">
        <v>93</v>
      </c>
    </row>
    <row r="25349" spans="1:8" x14ac:dyDescent="0.25">
      <c r="A25349" t="s">
        <v>655</v>
      </c>
      <c r="B25349" t="s">
        <v>15917</v>
      </c>
      <c r="C25349" t="s">
        <v>89</v>
      </c>
      <c r="D25349" t="s">
        <v>17701</v>
      </c>
      <c r="E25349" t="s">
        <v>4448</v>
      </c>
      <c r="F25349" t="s">
        <v>89</v>
      </c>
      <c r="G25349" t="s">
        <v>89</v>
      </c>
      <c r="H25349" t="s">
        <v>93</v>
      </c>
    </row>
    <row r="25350" spans="1:8" x14ac:dyDescent="0.25">
      <c r="A25350" t="s">
        <v>655</v>
      </c>
      <c r="B25350" t="s">
        <v>17702</v>
      </c>
      <c r="C25350" t="s">
        <v>89</v>
      </c>
      <c r="D25350" t="s">
        <v>17703</v>
      </c>
      <c r="E25350" t="s">
        <v>4479</v>
      </c>
      <c r="F25350" t="s">
        <v>89</v>
      </c>
      <c r="G25350" t="s">
        <v>89</v>
      </c>
      <c r="H25350" t="s">
        <v>93</v>
      </c>
    </row>
    <row r="25351" spans="1:8" x14ac:dyDescent="0.25">
      <c r="A25351" t="s">
        <v>655</v>
      </c>
      <c r="B25351" t="s">
        <v>17704</v>
      </c>
      <c r="C25351" t="s">
        <v>89</v>
      </c>
      <c r="D25351" t="s">
        <v>17705</v>
      </c>
      <c r="E25351" t="s">
        <v>4420</v>
      </c>
      <c r="F25351" t="s">
        <v>89</v>
      </c>
      <c r="G25351" t="s">
        <v>89</v>
      </c>
      <c r="H25351" t="s">
        <v>93</v>
      </c>
    </row>
    <row r="25352" spans="1:8" x14ac:dyDescent="0.25">
      <c r="A25352" t="s">
        <v>655</v>
      </c>
      <c r="B25352" t="s">
        <v>2495</v>
      </c>
      <c r="C25352" t="s">
        <v>89</v>
      </c>
      <c r="D25352" t="s">
        <v>17706</v>
      </c>
      <c r="E25352" t="s">
        <v>4448</v>
      </c>
      <c r="F25352" t="s">
        <v>89</v>
      </c>
      <c r="G25352" t="s">
        <v>89</v>
      </c>
      <c r="H25352" t="s">
        <v>93</v>
      </c>
    </row>
    <row r="25353" spans="1:8" x14ac:dyDescent="0.25">
      <c r="A25353" t="s">
        <v>655</v>
      </c>
      <c r="B25353" t="s">
        <v>17707</v>
      </c>
      <c r="C25353" t="s">
        <v>89</v>
      </c>
      <c r="D25353" t="s">
        <v>17708</v>
      </c>
      <c r="E25353" t="s">
        <v>4479</v>
      </c>
      <c r="F25353" t="s">
        <v>89</v>
      </c>
      <c r="G25353" t="s">
        <v>89</v>
      </c>
      <c r="H25353" t="s">
        <v>93</v>
      </c>
    </row>
    <row r="25354" spans="1:8" x14ac:dyDescent="0.25">
      <c r="A25354" t="s">
        <v>655</v>
      </c>
      <c r="B25354" t="s">
        <v>2489</v>
      </c>
      <c r="C25354" t="s">
        <v>89</v>
      </c>
      <c r="D25354" t="s">
        <v>17709</v>
      </c>
      <c r="E25354" t="s">
        <v>4448</v>
      </c>
      <c r="F25354" t="s">
        <v>89</v>
      </c>
      <c r="G25354" t="s">
        <v>89</v>
      </c>
      <c r="H25354" t="s">
        <v>93</v>
      </c>
    </row>
    <row r="25355" spans="1:8" x14ac:dyDescent="0.25">
      <c r="A25355" t="s">
        <v>655</v>
      </c>
      <c r="B25355" t="s">
        <v>2525</v>
      </c>
      <c r="C25355" t="s">
        <v>89</v>
      </c>
      <c r="D25355" t="s">
        <v>17710</v>
      </c>
      <c r="E25355" t="s">
        <v>4394</v>
      </c>
      <c r="F25355" t="s">
        <v>89</v>
      </c>
      <c r="G25355" t="s">
        <v>89</v>
      </c>
      <c r="H25355" t="s">
        <v>93</v>
      </c>
    </row>
    <row r="25356" spans="1:8" x14ac:dyDescent="0.25">
      <c r="A25356" t="s">
        <v>655</v>
      </c>
      <c r="B25356" t="s">
        <v>17711</v>
      </c>
      <c r="C25356" t="s">
        <v>89</v>
      </c>
      <c r="D25356" t="s">
        <v>17712</v>
      </c>
      <c r="E25356" t="s">
        <v>4420</v>
      </c>
      <c r="F25356" t="s">
        <v>89</v>
      </c>
      <c r="G25356" t="s">
        <v>89</v>
      </c>
      <c r="H25356" t="s">
        <v>93</v>
      </c>
    </row>
    <row r="25357" spans="1:8" x14ac:dyDescent="0.25">
      <c r="A25357" t="s">
        <v>655</v>
      </c>
      <c r="B25357" t="s">
        <v>2260</v>
      </c>
      <c r="C25357" t="s">
        <v>89</v>
      </c>
      <c r="D25357" t="s">
        <v>17713</v>
      </c>
      <c r="E25357" t="s">
        <v>4479</v>
      </c>
      <c r="F25357" t="s">
        <v>89</v>
      </c>
      <c r="G25357" t="s">
        <v>89</v>
      </c>
      <c r="H25357" t="s">
        <v>93</v>
      </c>
    </row>
    <row r="25358" spans="1:8" x14ac:dyDescent="0.25">
      <c r="A25358" t="s">
        <v>655</v>
      </c>
      <c r="B25358" t="s">
        <v>17714</v>
      </c>
      <c r="C25358" t="s">
        <v>89</v>
      </c>
      <c r="D25358" t="s">
        <v>17715</v>
      </c>
      <c r="E25358" t="s">
        <v>4479</v>
      </c>
      <c r="F25358" t="s">
        <v>89</v>
      </c>
      <c r="G25358" t="s">
        <v>89</v>
      </c>
      <c r="H25358" t="s">
        <v>93</v>
      </c>
    </row>
    <row r="25359" spans="1:8" x14ac:dyDescent="0.25">
      <c r="A25359" t="s">
        <v>655</v>
      </c>
      <c r="B25359" t="s">
        <v>17716</v>
      </c>
      <c r="C25359" t="s">
        <v>89</v>
      </c>
      <c r="D25359" t="s">
        <v>17717</v>
      </c>
      <c r="E25359" t="s">
        <v>4479</v>
      </c>
      <c r="F25359" t="s">
        <v>89</v>
      </c>
      <c r="G25359" t="s">
        <v>89</v>
      </c>
      <c r="H25359" t="s">
        <v>93</v>
      </c>
    </row>
    <row r="25360" spans="1:8" x14ac:dyDescent="0.25">
      <c r="A25360" t="s">
        <v>655</v>
      </c>
      <c r="B25360" t="s">
        <v>5191</v>
      </c>
      <c r="C25360" t="s">
        <v>89</v>
      </c>
      <c r="D25360" t="s">
        <v>17718</v>
      </c>
      <c r="E25360" t="s">
        <v>4448</v>
      </c>
      <c r="F25360" t="s">
        <v>89</v>
      </c>
      <c r="G25360" t="s">
        <v>89</v>
      </c>
      <c r="H25360" t="s">
        <v>93</v>
      </c>
    </row>
    <row r="25361" spans="1:8" x14ac:dyDescent="0.25">
      <c r="A25361" t="s">
        <v>655</v>
      </c>
      <c r="B25361" t="s">
        <v>17719</v>
      </c>
      <c r="C25361" t="s">
        <v>89</v>
      </c>
      <c r="D25361" t="s">
        <v>89</v>
      </c>
      <c r="E25361" t="s">
        <v>4670</v>
      </c>
      <c r="F25361" t="s">
        <v>89</v>
      </c>
      <c r="G25361" t="s">
        <v>89</v>
      </c>
      <c r="H25361" t="s">
        <v>93</v>
      </c>
    </row>
    <row r="25362" spans="1:8" x14ac:dyDescent="0.25">
      <c r="A25362" t="s">
        <v>655</v>
      </c>
      <c r="B25362" t="s">
        <v>17720</v>
      </c>
      <c r="C25362" t="s">
        <v>89</v>
      </c>
      <c r="D25362" t="s">
        <v>89</v>
      </c>
      <c r="E25362" t="s">
        <v>4670</v>
      </c>
      <c r="F25362" t="s">
        <v>89</v>
      </c>
      <c r="G25362" t="s">
        <v>89</v>
      </c>
      <c r="H25362" t="s">
        <v>93</v>
      </c>
    </row>
    <row r="25363" spans="1:8" x14ac:dyDescent="0.25">
      <c r="A25363" t="s">
        <v>655</v>
      </c>
      <c r="B25363" t="s">
        <v>10168</v>
      </c>
      <c r="C25363" t="s">
        <v>89</v>
      </c>
      <c r="D25363" t="s">
        <v>89</v>
      </c>
      <c r="E25363" t="s">
        <v>4658</v>
      </c>
      <c r="F25363" t="s">
        <v>89</v>
      </c>
      <c r="G25363" t="s">
        <v>89</v>
      </c>
      <c r="H25363" t="s">
        <v>93</v>
      </c>
    </row>
    <row r="25364" spans="1:8" x14ac:dyDescent="0.25">
      <c r="A25364" t="s">
        <v>655</v>
      </c>
      <c r="B25364" t="s">
        <v>17721</v>
      </c>
      <c r="C25364" t="s">
        <v>89</v>
      </c>
      <c r="D25364" t="s">
        <v>89</v>
      </c>
      <c r="E25364" t="s">
        <v>4670</v>
      </c>
      <c r="F25364" t="s">
        <v>89</v>
      </c>
      <c r="G25364" t="s">
        <v>89</v>
      </c>
      <c r="H25364" t="s">
        <v>93</v>
      </c>
    </row>
    <row r="25365" spans="1:8" x14ac:dyDescent="0.25">
      <c r="A25365" t="s">
        <v>655</v>
      </c>
      <c r="B25365" t="s">
        <v>17722</v>
      </c>
      <c r="C25365" t="s">
        <v>89</v>
      </c>
      <c r="D25365" t="s">
        <v>89</v>
      </c>
      <c r="E25365" t="s">
        <v>4658</v>
      </c>
      <c r="F25365" t="s">
        <v>89</v>
      </c>
      <c r="G25365" t="s">
        <v>89</v>
      </c>
      <c r="H25365" t="s">
        <v>93</v>
      </c>
    </row>
    <row r="25366" spans="1:8" x14ac:dyDescent="0.25">
      <c r="A25366" t="s">
        <v>655</v>
      </c>
      <c r="B25366" t="s">
        <v>1382</v>
      </c>
      <c r="C25366" t="s">
        <v>89</v>
      </c>
      <c r="D25366" t="s">
        <v>89</v>
      </c>
      <c r="E25366" t="s">
        <v>4661</v>
      </c>
      <c r="F25366" t="s">
        <v>89</v>
      </c>
      <c r="G25366" t="s">
        <v>89</v>
      </c>
      <c r="H25366" t="s">
        <v>93</v>
      </c>
    </row>
    <row r="25367" spans="1:8" x14ac:dyDescent="0.25">
      <c r="A25367" t="s">
        <v>655</v>
      </c>
      <c r="B25367" t="s">
        <v>17723</v>
      </c>
      <c r="C25367" t="s">
        <v>89</v>
      </c>
      <c r="D25367" t="s">
        <v>89</v>
      </c>
      <c r="E25367" t="s">
        <v>4658</v>
      </c>
      <c r="F25367" t="s">
        <v>89</v>
      </c>
      <c r="G25367" t="s">
        <v>89</v>
      </c>
      <c r="H25367" t="s">
        <v>93</v>
      </c>
    </row>
    <row r="25368" spans="1:8" x14ac:dyDescent="0.25">
      <c r="A25368" t="s">
        <v>655</v>
      </c>
      <c r="B25368" t="s">
        <v>17724</v>
      </c>
      <c r="C25368" t="s">
        <v>89</v>
      </c>
      <c r="D25368" t="s">
        <v>89</v>
      </c>
      <c r="E25368" t="s">
        <v>4654</v>
      </c>
      <c r="F25368" t="s">
        <v>89</v>
      </c>
      <c r="G25368" t="s">
        <v>89</v>
      </c>
      <c r="H25368" t="s">
        <v>93</v>
      </c>
    </row>
    <row r="25369" spans="1:8" x14ac:dyDescent="0.25">
      <c r="A25369" t="s">
        <v>655</v>
      </c>
      <c r="B25369" t="s">
        <v>4351</v>
      </c>
      <c r="C25369" t="s">
        <v>89</v>
      </c>
      <c r="D25369" t="s">
        <v>89</v>
      </c>
      <c r="E25369" t="s">
        <v>4658</v>
      </c>
      <c r="F25369" t="s">
        <v>89</v>
      </c>
      <c r="G25369" t="s">
        <v>89</v>
      </c>
      <c r="H25369" t="s">
        <v>93</v>
      </c>
    </row>
    <row r="25370" spans="1:8" x14ac:dyDescent="0.25">
      <c r="A25370" t="s">
        <v>655</v>
      </c>
      <c r="B25370" t="s">
        <v>4133</v>
      </c>
      <c r="C25370" t="s">
        <v>89</v>
      </c>
      <c r="D25370" t="s">
        <v>89</v>
      </c>
      <c r="E25370" t="s">
        <v>4675</v>
      </c>
      <c r="F25370" t="s">
        <v>89</v>
      </c>
      <c r="G25370" t="s">
        <v>89</v>
      </c>
      <c r="H25370" t="s">
        <v>93</v>
      </c>
    </row>
    <row r="25371" spans="1:8" x14ac:dyDescent="0.25">
      <c r="A25371" t="s">
        <v>655</v>
      </c>
      <c r="B25371" t="s">
        <v>4352</v>
      </c>
      <c r="C25371" t="s">
        <v>89</v>
      </c>
      <c r="D25371" t="s">
        <v>89</v>
      </c>
      <c r="E25371" t="s">
        <v>4654</v>
      </c>
      <c r="F25371" t="s">
        <v>89</v>
      </c>
      <c r="G25371" t="s">
        <v>89</v>
      </c>
      <c r="H25371" t="s">
        <v>93</v>
      </c>
    </row>
    <row r="25372" spans="1:8" x14ac:dyDescent="0.25">
      <c r="A25372" t="s">
        <v>655</v>
      </c>
      <c r="B25372" t="s">
        <v>17725</v>
      </c>
      <c r="C25372" t="s">
        <v>89</v>
      </c>
      <c r="D25372" t="s">
        <v>89</v>
      </c>
      <c r="E25372" t="s">
        <v>4654</v>
      </c>
      <c r="F25372" t="s">
        <v>89</v>
      </c>
      <c r="G25372" t="s">
        <v>89</v>
      </c>
      <c r="H25372" t="s">
        <v>93</v>
      </c>
    </row>
    <row r="25373" spans="1:8" x14ac:dyDescent="0.25">
      <c r="A25373" t="s">
        <v>655</v>
      </c>
      <c r="B25373" t="s">
        <v>17726</v>
      </c>
      <c r="C25373" t="s">
        <v>89</v>
      </c>
      <c r="D25373" t="s">
        <v>89</v>
      </c>
      <c r="E25373" t="s">
        <v>4612</v>
      </c>
      <c r="F25373" t="s">
        <v>89</v>
      </c>
      <c r="G25373" t="s">
        <v>89</v>
      </c>
      <c r="H25373" t="s">
        <v>93</v>
      </c>
    </row>
    <row r="25374" spans="1:8" x14ac:dyDescent="0.25">
      <c r="A25374" t="s">
        <v>655</v>
      </c>
      <c r="B25374" t="s">
        <v>1525</v>
      </c>
      <c r="C25374" t="s">
        <v>89</v>
      </c>
      <c r="D25374" t="s">
        <v>89</v>
      </c>
      <c r="E25374" t="s">
        <v>4667</v>
      </c>
      <c r="F25374" t="s">
        <v>89</v>
      </c>
      <c r="G25374" t="s">
        <v>89</v>
      </c>
      <c r="H25374" t="s">
        <v>93</v>
      </c>
    </row>
    <row r="25375" spans="1:8" x14ac:dyDescent="0.25">
      <c r="A25375" t="s">
        <v>655</v>
      </c>
      <c r="B25375" t="s">
        <v>17727</v>
      </c>
      <c r="C25375" t="s">
        <v>89</v>
      </c>
      <c r="D25375" t="s">
        <v>89</v>
      </c>
      <c r="E25375" t="s">
        <v>4667</v>
      </c>
      <c r="F25375" t="s">
        <v>89</v>
      </c>
      <c r="G25375" t="s">
        <v>89</v>
      </c>
      <c r="H25375" t="s">
        <v>93</v>
      </c>
    </row>
    <row r="25376" spans="1:8" x14ac:dyDescent="0.25">
      <c r="A25376" t="s">
        <v>655</v>
      </c>
      <c r="B25376" t="s">
        <v>1526</v>
      </c>
      <c r="C25376" t="s">
        <v>89</v>
      </c>
      <c r="D25376" t="s">
        <v>89</v>
      </c>
      <c r="E25376" t="s">
        <v>4667</v>
      </c>
      <c r="F25376" t="s">
        <v>89</v>
      </c>
      <c r="G25376" t="s">
        <v>89</v>
      </c>
      <c r="H25376" t="s">
        <v>93</v>
      </c>
    </row>
    <row r="25377" spans="1:8" x14ac:dyDescent="0.25">
      <c r="A25377" t="s">
        <v>655</v>
      </c>
      <c r="B25377" t="s">
        <v>1198</v>
      </c>
      <c r="C25377" t="s">
        <v>89</v>
      </c>
      <c r="D25377" t="s">
        <v>89</v>
      </c>
      <c r="E25377" t="s">
        <v>4665</v>
      </c>
      <c r="F25377" t="s">
        <v>89</v>
      </c>
      <c r="G25377" t="s">
        <v>89</v>
      </c>
      <c r="H25377" t="s">
        <v>93</v>
      </c>
    </row>
    <row r="25378" spans="1:8" x14ac:dyDescent="0.25">
      <c r="A25378" t="s">
        <v>655</v>
      </c>
      <c r="B25378" t="s">
        <v>1334</v>
      </c>
      <c r="C25378" t="s">
        <v>89</v>
      </c>
      <c r="D25378" t="s">
        <v>89</v>
      </c>
      <c r="E25378" t="s">
        <v>4665</v>
      </c>
      <c r="F25378" t="s">
        <v>89</v>
      </c>
      <c r="G25378" t="s">
        <v>89</v>
      </c>
      <c r="H25378" t="s">
        <v>93</v>
      </c>
    </row>
    <row r="25379" spans="1:8" x14ac:dyDescent="0.25">
      <c r="A25379" t="s">
        <v>655</v>
      </c>
      <c r="B25379" t="s">
        <v>1726</v>
      </c>
      <c r="C25379" t="s">
        <v>89</v>
      </c>
      <c r="D25379" t="s">
        <v>89</v>
      </c>
      <c r="E25379" t="s">
        <v>4665</v>
      </c>
      <c r="F25379" t="s">
        <v>89</v>
      </c>
      <c r="G25379" t="s">
        <v>89</v>
      </c>
      <c r="H25379" t="s">
        <v>93</v>
      </c>
    </row>
    <row r="25380" spans="1:8" x14ac:dyDescent="0.25">
      <c r="A25380" t="s">
        <v>655</v>
      </c>
      <c r="B25380" t="s">
        <v>1727</v>
      </c>
      <c r="C25380" t="s">
        <v>89</v>
      </c>
      <c r="D25380" t="s">
        <v>89</v>
      </c>
      <c r="E25380" t="s">
        <v>4665</v>
      </c>
      <c r="F25380" t="s">
        <v>89</v>
      </c>
      <c r="G25380" t="s">
        <v>89</v>
      </c>
      <c r="H25380" t="s">
        <v>93</v>
      </c>
    </row>
    <row r="25381" spans="1:8" x14ac:dyDescent="0.25">
      <c r="A25381" t="s">
        <v>655</v>
      </c>
      <c r="B25381" t="s">
        <v>1729</v>
      </c>
      <c r="C25381" t="s">
        <v>89</v>
      </c>
      <c r="D25381" t="s">
        <v>89</v>
      </c>
      <c r="E25381" t="s">
        <v>4665</v>
      </c>
      <c r="F25381" t="s">
        <v>89</v>
      </c>
      <c r="G25381" t="s">
        <v>89</v>
      </c>
      <c r="H25381" t="s">
        <v>93</v>
      </c>
    </row>
    <row r="25382" spans="1:8" x14ac:dyDescent="0.25">
      <c r="A25382" t="s">
        <v>655</v>
      </c>
      <c r="B25382" t="s">
        <v>1132</v>
      </c>
      <c r="C25382" t="s">
        <v>89</v>
      </c>
      <c r="D25382" t="s">
        <v>89</v>
      </c>
      <c r="E25382" t="s">
        <v>4712</v>
      </c>
      <c r="F25382" t="s">
        <v>89</v>
      </c>
      <c r="G25382" t="s">
        <v>89</v>
      </c>
      <c r="H25382" t="s">
        <v>93</v>
      </c>
    </row>
    <row r="25383" spans="1:8" x14ac:dyDescent="0.25">
      <c r="A25383" t="s">
        <v>655</v>
      </c>
      <c r="B25383" t="s">
        <v>1269</v>
      </c>
      <c r="C25383" t="s">
        <v>89</v>
      </c>
      <c r="D25383" t="s">
        <v>89</v>
      </c>
      <c r="E25383" t="s">
        <v>4668</v>
      </c>
      <c r="F25383" t="s">
        <v>89</v>
      </c>
      <c r="G25383" t="s">
        <v>89</v>
      </c>
      <c r="H25383" t="s">
        <v>93</v>
      </c>
    </row>
    <row r="25384" spans="1:8" x14ac:dyDescent="0.25">
      <c r="A25384" t="s">
        <v>655</v>
      </c>
      <c r="B25384" t="s">
        <v>1270</v>
      </c>
      <c r="C25384" t="s">
        <v>89</v>
      </c>
      <c r="D25384" t="s">
        <v>89</v>
      </c>
      <c r="E25384" t="s">
        <v>4668</v>
      </c>
      <c r="F25384" t="s">
        <v>89</v>
      </c>
      <c r="G25384" t="s">
        <v>89</v>
      </c>
      <c r="H25384" t="s">
        <v>93</v>
      </c>
    </row>
    <row r="25385" spans="1:8" x14ac:dyDescent="0.25">
      <c r="A25385" t="s">
        <v>655</v>
      </c>
      <c r="B25385" t="s">
        <v>6195</v>
      </c>
      <c r="C25385" t="s">
        <v>89</v>
      </c>
      <c r="D25385" t="s">
        <v>89</v>
      </c>
      <c r="E25385" t="s">
        <v>4668</v>
      </c>
      <c r="F25385" t="s">
        <v>89</v>
      </c>
      <c r="G25385" t="s">
        <v>89</v>
      </c>
      <c r="H25385" t="s">
        <v>93</v>
      </c>
    </row>
    <row r="25386" spans="1:8" x14ac:dyDescent="0.25">
      <c r="A25386" t="s">
        <v>655</v>
      </c>
      <c r="B25386" t="s">
        <v>17728</v>
      </c>
      <c r="C25386" t="s">
        <v>89</v>
      </c>
      <c r="D25386" t="s">
        <v>89</v>
      </c>
      <c r="E25386" t="s">
        <v>1133</v>
      </c>
      <c r="F25386" t="s">
        <v>89</v>
      </c>
      <c r="G25386" t="s">
        <v>89</v>
      </c>
      <c r="H25386" t="s">
        <v>93</v>
      </c>
    </row>
    <row r="25387" spans="1:8" x14ac:dyDescent="0.25">
      <c r="A25387" t="s">
        <v>655</v>
      </c>
      <c r="B25387" t="s">
        <v>4031</v>
      </c>
      <c r="C25387" t="s">
        <v>89</v>
      </c>
      <c r="D25387" t="s">
        <v>89</v>
      </c>
      <c r="E25387" t="s">
        <v>1202</v>
      </c>
      <c r="F25387" t="s">
        <v>89</v>
      </c>
      <c r="G25387" t="s">
        <v>89</v>
      </c>
      <c r="H25387" t="s">
        <v>93</v>
      </c>
    </row>
    <row r="25388" spans="1:8" x14ac:dyDescent="0.25">
      <c r="A25388" t="s">
        <v>655</v>
      </c>
      <c r="B25388" t="s">
        <v>2542</v>
      </c>
      <c r="C25388" t="s">
        <v>89</v>
      </c>
      <c r="D25388" t="s">
        <v>89</v>
      </c>
      <c r="E25388" t="s">
        <v>1202</v>
      </c>
      <c r="F25388" t="s">
        <v>89</v>
      </c>
      <c r="G25388" t="s">
        <v>89</v>
      </c>
      <c r="H25388" t="s">
        <v>93</v>
      </c>
    </row>
    <row r="25389" spans="1:8" x14ac:dyDescent="0.25">
      <c r="A25389" t="s">
        <v>655</v>
      </c>
      <c r="B25389" t="s">
        <v>2543</v>
      </c>
      <c r="C25389" t="s">
        <v>89</v>
      </c>
      <c r="D25389" t="s">
        <v>89</v>
      </c>
      <c r="E25389" t="s">
        <v>1133</v>
      </c>
      <c r="F25389" t="s">
        <v>89</v>
      </c>
      <c r="G25389" t="s">
        <v>89</v>
      </c>
      <c r="H25389" t="s">
        <v>93</v>
      </c>
    </row>
    <row r="25390" spans="1:8" x14ac:dyDescent="0.25">
      <c r="A25390" t="s">
        <v>655</v>
      </c>
      <c r="B25390" t="s">
        <v>15203</v>
      </c>
      <c r="C25390" t="s">
        <v>89</v>
      </c>
      <c r="D25390" t="s">
        <v>89</v>
      </c>
      <c r="E25390" t="s">
        <v>1131</v>
      </c>
      <c r="F25390" t="s">
        <v>89</v>
      </c>
      <c r="G25390" t="s">
        <v>89</v>
      </c>
      <c r="H25390" t="s">
        <v>93</v>
      </c>
    </row>
    <row r="25391" spans="1:8" x14ac:dyDescent="0.25">
      <c r="A25391" t="s">
        <v>655</v>
      </c>
      <c r="B25391" t="s">
        <v>2541</v>
      </c>
      <c r="C25391" t="s">
        <v>89</v>
      </c>
      <c r="D25391" t="s">
        <v>89</v>
      </c>
      <c r="E25391" t="s">
        <v>1133</v>
      </c>
      <c r="F25391" t="s">
        <v>89</v>
      </c>
      <c r="G25391" t="s">
        <v>89</v>
      </c>
      <c r="H25391" t="s">
        <v>93</v>
      </c>
    </row>
    <row r="25392" spans="1:8" x14ac:dyDescent="0.25">
      <c r="A25392" t="s">
        <v>655</v>
      </c>
      <c r="B25392" t="s">
        <v>17729</v>
      </c>
      <c r="C25392" t="s">
        <v>89</v>
      </c>
      <c r="D25392" t="s">
        <v>89</v>
      </c>
      <c r="E25392" t="s">
        <v>1133</v>
      </c>
      <c r="F25392" t="s">
        <v>89</v>
      </c>
      <c r="G25392" t="s">
        <v>89</v>
      </c>
      <c r="H25392" t="s">
        <v>93</v>
      </c>
    </row>
    <row r="25393" spans="1:8" x14ac:dyDescent="0.25">
      <c r="A25393" t="s">
        <v>655</v>
      </c>
      <c r="B25393" t="s">
        <v>1439</v>
      </c>
      <c r="C25393" t="s">
        <v>89</v>
      </c>
      <c r="D25393" t="s">
        <v>89</v>
      </c>
      <c r="E25393" t="s">
        <v>1133</v>
      </c>
      <c r="F25393" t="s">
        <v>89</v>
      </c>
      <c r="G25393" t="s">
        <v>89</v>
      </c>
      <c r="H25393" t="s">
        <v>93</v>
      </c>
    </row>
    <row r="25394" spans="1:8" x14ac:dyDescent="0.25">
      <c r="A25394" t="s">
        <v>655</v>
      </c>
      <c r="B25394" t="s">
        <v>4265</v>
      </c>
      <c r="C25394" t="s">
        <v>89</v>
      </c>
      <c r="D25394" t="s">
        <v>89</v>
      </c>
      <c r="E25394" t="s">
        <v>1202</v>
      </c>
      <c r="F25394" t="s">
        <v>89</v>
      </c>
      <c r="G25394" t="s">
        <v>89</v>
      </c>
      <c r="H25394" t="s">
        <v>93</v>
      </c>
    </row>
    <row r="25395" spans="1:8" x14ac:dyDescent="0.25">
      <c r="A25395" t="s">
        <v>655</v>
      </c>
      <c r="B25395" t="s">
        <v>3725</v>
      </c>
      <c r="C25395" t="s">
        <v>89</v>
      </c>
      <c r="D25395" t="s">
        <v>89</v>
      </c>
      <c r="E25395" t="s">
        <v>1504</v>
      </c>
      <c r="F25395" t="s">
        <v>89</v>
      </c>
      <c r="G25395" t="s">
        <v>89</v>
      </c>
      <c r="H25395" t="s">
        <v>93</v>
      </c>
    </row>
    <row r="25396" spans="1:8" x14ac:dyDescent="0.25">
      <c r="A25396" t="s">
        <v>655</v>
      </c>
      <c r="B25396" t="s">
        <v>3724</v>
      </c>
      <c r="C25396" t="s">
        <v>89</v>
      </c>
      <c r="D25396" t="s">
        <v>89</v>
      </c>
      <c r="E25396" t="s">
        <v>1504</v>
      </c>
      <c r="F25396" t="s">
        <v>89</v>
      </c>
      <c r="G25396" t="s">
        <v>89</v>
      </c>
      <c r="H25396" t="s">
        <v>93</v>
      </c>
    </row>
    <row r="25397" spans="1:8" x14ac:dyDescent="0.25">
      <c r="A25397" t="s">
        <v>655</v>
      </c>
      <c r="B25397" t="s">
        <v>17730</v>
      </c>
      <c r="C25397" t="s">
        <v>89</v>
      </c>
      <c r="D25397" t="s">
        <v>89</v>
      </c>
      <c r="E25397" t="s">
        <v>1202</v>
      </c>
      <c r="F25397" t="s">
        <v>89</v>
      </c>
      <c r="G25397" t="s">
        <v>89</v>
      </c>
      <c r="H25397" t="s">
        <v>93</v>
      </c>
    </row>
    <row r="25398" spans="1:8" x14ac:dyDescent="0.25">
      <c r="A25398" t="s">
        <v>655</v>
      </c>
      <c r="B25398" t="s">
        <v>17731</v>
      </c>
      <c r="C25398" t="s">
        <v>89</v>
      </c>
      <c r="D25398" t="s">
        <v>89</v>
      </c>
      <c r="E25398" t="s">
        <v>1202</v>
      </c>
      <c r="F25398" t="s">
        <v>89</v>
      </c>
      <c r="G25398" t="s">
        <v>89</v>
      </c>
      <c r="H25398" t="s">
        <v>93</v>
      </c>
    </row>
    <row r="25399" spans="1:8" x14ac:dyDescent="0.25">
      <c r="A25399" t="s">
        <v>655</v>
      </c>
      <c r="B25399" t="s">
        <v>1138</v>
      </c>
      <c r="C25399" t="s">
        <v>89</v>
      </c>
      <c r="D25399" t="s">
        <v>89</v>
      </c>
      <c r="E25399" t="s">
        <v>1139</v>
      </c>
      <c r="F25399" t="s">
        <v>89</v>
      </c>
      <c r="G25399" t="s">
        <v>89</v>
      </c>
      <c r="H25399" t="s">
        <v>93</v>
      </c>
    </row>
    <row r="25400" spans="1:8" x14ac:dyDescent="0.25">
      <c r="A25400" t="s">
        <v>656</v>
      </c>
      <c r="B25400" t="s">
        <v>17732</v>
      </c>
      <c r="C25400" t="s">
        <v>89</v>
      </c>
      <c r="D25400" t="s">
        <v>17733</v>
      </c>
      <c r="E25400" t="s">
        <v>1265</v>
      </c>
      <c r="F25400" t="s">
        <v>89</v>
      </c>
      <c r="G25400" t="s">
        <v>89</v>
      </c>
      <c r="H25400" t="s">
        <v>93</v>
      </c>
    </row>
    <row r="25401" spans="1:8" x14ac:dyDescent="0.25">
      <c r="A25401" t="s">
        <v>656</v>
      </c>
      <c r="B25401" t="s">
        <v>1098</v>
      </c>
      <c r="C25401" t="s">
        <v>89</v>
      </c>
      <c r="D25401" t="s">
        <v>89</v>
      </c>
      <c r="E25401" t="s">
        <v>1162</v>
      </c>
      <c r="F25401" t="s">
        <v>89</v>
      </c>
      <c r="G25401" t="s">
        <v>89</v>
      </c>
      <c r="H25401" t="s">
        <v>93</v>
      </c>
    </row>
    <row r="25402" spans="1:8" x14ac:dyDescent="0.25">
      <c r="A25402" t="s">
        <v>656</v>
      </c>
      <c r="B25402" t="s">
        <v>1112</v>
      </c>
      <c r="C25402" t="s">
        <v>89</v>
      </c>
      <c r="D25402" t="s">
        <v>89</v>
      </c>
      <c r="E25402" t="s">
        <v>1113</v>
      </c>
      <c r="F25402" t="s">
        <v>89</v>
      </c>
      <c r="G25402" t="s">
        <v>89</v>
      </c>
      <c r="H25402" t="s">
        <v>93</v>
      </c>
    </row>
    <row r="25403" spans="1:8" x14ac:dyDescent="0.25">
      <c r="A25403" t="s">
        <v>656</v>
      </c>
      <c r="B25403" t="s">
        <v>7572</v>
      </c>
      <c r="C25403" t="s">
        <v>89</v>
      </c>
      <c r="D25403" t="s">
        <v>89</v>
      </c>
      <c r="E25403" t="s">
        <v>1162</v>
      </c>
      <c r="F25403" t="s">
        <v>89</v>
      </c>
      <c r="G25403" t="s">
        <v>89</v>
      </c>
      <c r="H25403" t="s">
        <v>93</v>
      </c>
    </row>
    <row r="25404" spans="1:8" x14ac:dyDescent="0.25">
      <c r="A25404" t="s">
        <v>656</v>
      </c>
      <c r="B25404" t="s">
        <v>17734</v>
      </c>
      <c r="C25404" t="s">
        <v>89</v>
      </c>
      <c r="D25404" t="s">
        <v>17735</v>
      </c>
      <c r="E25404" t="s">
        <v>1238</v>
      </c>
      <c r="F25404" t="s">
        <v>89</v>
      </c>
      <c r="G25404" t="s">
        <v>89</v>
      </c>
      <c r="H25404" t="s">
        <v>93</v>
      </c>
    </row>
    <row r="25405" spans="1:8" x14ac:dyDescent="0.25">
      <c r="A25405" t="s">
        <v>656</v>
      </c>
      <c r="B25405" t="s">
        <v>17736</v>
      </c>
      <c r="C25405" t="s">
        <v>89</v>
      </c>
      <c r="D25405" t="s">
        <v>17737</v>
      </c>
      <c r="E25405" t="s">
        <v>1142</v>
      </c>
      <c r="F25405" t="s">
        <v>89</v>
      </c>
      <c r="G25405" t="s">
        <v>89</v>
      </c>
      <c r="H25405" t="s">
        <v>93</v>
      </c>
    </row>
    <row r="25406" spans="1:8" x14ac:dyDescent="0.25">
      <c r="A25406" t="s">
        <v>656</v>
      </c>
      <c r="B25406" t="s">
        <v>17738</v>
      </c>
      <c r="C25406" t="s">
        <v>89</v>
      </c>
      <c r="D25406" t="s">
        <v>17739</v>
      </c>
      <c r="E25406" t="s">
        <v>1278</v>
      </c>
      <c r="F25406" t="s">
        <v>89</v>
      </c>
      <c r="G25406" t="s">
        <v>89</v>
      </c>
      <c r="H25406" t="s">
        <v>93</v>
      </c>
    </row>
    <row r="25407" spans="1:8" x14ac:dyDescent="0.25">
      <c r="A25407" t="s">
        <v>656</v>
      </c>
      <c r="B25407" t="s">
        <v>2695</v>
      </c>
      <c r="C25407" t="s">
        <v>89</v>
      </c>
      <c r="D25407" t="s">
        <v>17740</v>
      </c>
      <c r="E25407" t="s">
        <v>1115</v>
      </c>
      <c r="F25407" t="s">
        <v>89</v>
      </c>
      <c r="G25407" t="s">
        <v>89</v>
      </c>
      <c r="H25407" t="s">
        <v>93</v>
      </c>
    </row>
    <row r="25408" spans="1:8" x14ac:dyDescent="0.25">
      <c r="A25408" t="s">
        <v>656</v>
      </c>
      <c r="B25408" t="s">
        <v>16941</v>
      </c>
      <c r="C25408" t="s">
        <v>89</v>
      </c>
      <c r="D25408" t="s">
        <v>17735</v>
      </c>
      <c r="E25408" t="s">
        <v>1162</v>
      </c>
      <c r="F25408" t="s">
        <v>89</v>
      </c>
      <c r="G25408" t="s">
        <v>89</v>
      </c>
      <c r="H25408" t="s">
        <v>93</v>
      </c>
    </row>
    <row r="25409" spans="1:8" x14ac:dyDescent="0.25">
      <c r="A25409" t="s">
        <v>656</v>
      </c>
      <c r="B25409" t="s">
        <v>17741</v>
      </c>
      <c r="C25409" t="s">
        <v>89</v>
      </c>
      <c r="D25409" t="s">
        <v>17742</v>
      </c>
      <c r="E25409" t="s">
        <v>1265</v>
      </c>
      <c r="F25409" t="s">
        <v>89</v>
      </c>
      <c r="G25409" t="s">
        <v>89</v>
      </c>
      <c r="H25409" t="s">
        <v>93</v>
      </c>
    </row>
    <row r="25410" spans="1:8" x14ac:dyDescent="0.25">
      <c r="A25410" t="s">
        <v>656</v>
      </c>
      <c r="B25410" t="s">
        <v>1197</v>
      </c>
      <c r="C25410" t="s">
        <v>89</v>
      </c>
      <c r="D25410" t="s">
        <v>89</v>
      </c>
      <c r="E25410" t="s">
        <v>1135</v>
      </c>
      <c r="F25410" t="s">
        <v>89</v>
      </c>
      <c r="G25410" t="s">
        <v>89</v>
      </c>
      <c r="H25410" t="s">
        <v>93</v>
      </c>
    </row>
    <row r="25411" spans="1:8" x14ac:dyDescent="0.25">
      <c r="A25411" t="s">
        <v>656</v>
      </c>
      <c r="B25411" t="s">
        <v>1122</v>
      </c>
      <c r="C25411" t="s">
        <v>89</v>
      </c>
      <c r="D25411" t="s">
        <v>89</v>
      </c>
      <c r="E25411" t="s">
        <v>1218</v>
      </c>
      <c r="F25411" t="s">
        <v>89</v>
      </c>
      <c r="G25411" t="s">
        <v>89</v>
      </c>
      <c r="H25411" t="s">
        <v>93</v>
      </c>
    </row>
    <row r="25412" spans="1:8" x14ac:dyDescent="0.25">
      <c r="A25412" t="s">
        <v>656</v>
      </c>
      <c r="B25412" t="s">
        <v>1198</v>
      </c>
      <c r="C25412" t="s">
        <v>89</v>
      </c>
      <c r="D25412" t="s">
        <v>89</v>
      </c>
      <c r="E25412" t="s">
        <v>1218</v>
      </c>
      <c r="F25412" t="s">
        <v>89</v>
      </c>
      <c r="G25412" t="s">
        <v>89</v>
      </c>
      <c r="H25412" t="s">
        <v>93</v>
      </c>
    </row>
    <row r="25413" spans="1:8" x14ac:dyDescent="0.25">
      <c r="A25413" t="s">
        <v>656</v>
      </c>
      <c r="B25413" t="s">
        <v>1285</v>
      </c>
      <c r="C25413" t="s">
        <v>89</v>
      </c>
      <c r="D25413" t="s">
        <v>89</v>
      </c>
      <c r="E25413" t="s">
        <v>1129</v>
      </c>
      <c r="F25413" t="s">
        <v>89</v>
      </c>
      <c r="G25413" t="s">
        <v>89</v>
      </c>
      <c r="H25413" t="s">
        <v>93</v>
      </c>
    </row>
    <row r="25414" spans="1:8" x14ac:dyDescent="0.25">
      <c r="A25414" t="s">
        <v>656</v>
      </c>
      <c r="B25414" t="s">
        <v>1266</v>
      </c>
      <c r="C25414" t="s">
        <v>89</v>
      </c>
      <c r="D25414" t="s">
        <v>89</v>
      </c>
      <c r="E25414" t="s">
        <v>1129</v>
      </c>
      <c r="F25414" t="s">
        <v>89</v>
      </c>
      <c r="G25414" t="s">
        <v>89</v>
      </c>
      <c r="H25414" t="s">
        <v>93</v>
      </c>
    </row>
    <row r="25415" spans="1:8" x14ac:dyDescent="0.25">
      <c r="A25415" t="s">
        <v>656</v>
      </c>
      <c r="B25415" t="s">
        <v>1130</v>
      </c>
      <c r="C25415" t="s">
        <v>89</v>
      </c>
      <c r="D25415" t="s">
        <v>89</v>
      </c>
      <c r="E25415" t="s">
        <v>1202</v>
      </c>
      <c r="F25415" t="s">
        <v>89</v>
      </c>
      <c r="G25415" t="s">
        <v>89</v>
      </c>
      <c r="H25415" t="s">
        <v>93</v>
      </c>
    </row>
    <row r="25416" spans="1:8" x14ac:dyDescent="0.25">
      <c r="A25416" t="s">
        <v>656</v>
      </c>
      <c r="B25416" t="s">
        <v>1132</v>
      </c>
      <c r="C25416" t="s">
        <v>89</v>
      </c>
      <c r="D25416" t="s">
        <v>89</v>
      </c>
      <c r="E25416" t="s">
        <v>1133</v>
      </c>
      <c r="F25416" t="s">
        <v>89</v>
      </c>
      <c r="G25416" t="s">
        <v>89</v>
      </c>
      <c r="H25416" t="s">
        <v>93</v>
      </c>
    </row>
    <row r="25417" spans="1:8" x14ac:dyDescent="0.25">
      <c r="A25417" t="s">
        <v>656</v>
      </c>
      <c r="B25417" t="s">
        <v>1268</v>
      </c>
      <c r="C25417" t="s">
        <v>89</v>
      </c>
      <c r="D25417" t="s">
        <v>89</v>
      </c>
      <c r="E25417" t="s">
        <v>1135</v>
      </c>
      <c r="F25417" t="s">
        <v>89</v>
      </c>
      <c r="G25417" t="s">
        <v>89</v>
      </c>
      <c r="H25417" t="s">
        <v>93</v>
      </c>
    </row>
    <row r="25418" spans="1:8" x14ac:dyDescent="0.25">
      <c r="A25418" t="s">
        <v>656</v>
      </c>
      <c r="B25418" t="s">
        <v>1138</v>
      </c>
      <c r="C25418" t="s">
        <v>89</v>
      </c>
      <c r="D25418" t="s">
        <v>89</v>
      </c>
      <c r="E25418" t="s">
        <v>1139</v>
      </c>
      <c r="F25418" t="s">
        <v>89</v>
      </c>
      <c r="G25418" t="s">
        <v>89</v>
      </c>
      <c r="H25418" t="s">
        <v>93</v>
      </c>
    </row>
    <row r="25419" spans="1:8" x14ac:dyDescent="0.25">
      <c r="A25419" t="s">
        <v>657</v>
      </c>
      <c r="B25419" t="s">
        <v>1144</v>
      </c>
      <c r="C25419" t="s">
        <v>89</v>
      </c>
      <c r="D25419" t="s">
        <v>2234</v>
      </c>
      <c r="E25419" t="s">
        <v>1278</v>
      </c>
      <c r="F25419" t="s">
        <v>89</v>
      </c>
      <c r="G25419" t="s">
        <v>89</v>
      </c>
      <c r="H25419" t="s">
        <v>93</v>
      </c>
    </row>
    <row r="25420" spans="1:8" x14ac:dyDescent="0.25">
      <c r="A25420" t="s">
        <v>657</v>
      </c>
      <c r="B25420" t="s">
        <v>1158</v>
      </c>
      <c r="C25420" t="s">
        <v>89</v>
      </c>
      <c r="D25420" t="s">
        <v>89</v>
      </c>
      <c r="E25420" t="s">
        <v>1355</v>
      </c>
      <c r="F25420" t="s">
        <v>89</v>
      </c>
      <c r="G25420" t="s">
        <v>89</v>
      </c>
      <c r="H25420" t="s">
        <v>93</v>
      </c>
    </row>
    <row r="25421" spans="1:8" x14ac:dyDescent="0.25">
      <c r="A25421" t="s">
        <v>657</v>
      </c>
      <c r="B25421" t="s">
        <v>17743</v>
      </c>
      <c r="C25421" t="s">
        <v>89</v>
      </c>
      <c r="D25421" t="s">
        <v>17744</v>
      </c>
      <c r="E25421" t="s">
        <v>1205</v>
      </c>
      <c r="F25421" t="s">
        <v>89</v>
      </c>
      <c r="G25421" t="s">
        <v>89</v>
      </c>
      <c r="H25421" t="s">
        <v>93</v>
      </c>
    </row>
    <row r="25422" spans="1:8" x14ac:dyDescent="0.25">
      <c r="A25422" t="s">
        <v>657</v>
      </c>
      <c r="B25422" t="s">
        <v>7781</v>
      </c>
      <c r="C25422" t="s">
        <v>89</v>
      </c>
      <c r="D25422" t="s">
        <v>2234</v>
      </c>
      <c r="E25422" t="s">
        <v>1278</v>
      </c>
      <c r="F25422" t="s">
        <v>89</v>
      </c>
      <c r="G25422" t="s">
        <v>89</v>
      </c>
      <c r="H25422" t="s">
        <v>93</v>
      </c>
    </row>
    <row r="25423" spans="1:8" x14ac:dyDescent="0.25">
      <c r="A25423" t="s">
        <v>657</v>
      </c>
      <c r="B25423" t="s">
        <v>1156</v>
      </c>
      <c r="C25423" t="s">
        <v>89</v>
      </c>
      <c r="D25423" t="s">
        <v>17744</v>
      </c>
      <c r="E25423" t="s">
        <v>1164</v>
      </c>
      <c r="F25423" t="s">
        <v>89</v>
      </c>
      <c r="G25423" t="s">
        <v>89</v>
      </c>
      <c r="H25423" t="s">
        <v>93</v>
      </c>
    </row>
    <row r="25424" spans="1:8" x14ac:dyDescent="0.25">
      <c r="A25424" t="s">
        <v>657</v>
      </c>
      <c r="B25424" t="s">
        <v>1156</v>
      </c>
      <c r="C25424" t="s">
        <v>89</v>
      </c>
      <c r="D25424" t="s">
        <v>17744</v>
      </c>
      <c r="E25424" t="s">
        <v>1164</v>
      </c>
      <c r="F25424" t="s">
        <v>89</v>
      </c>
      <c r="G25424" t="s">
        <v>89</v>
      </c>
      <c r="H25424" t="s">
        <v>93</v>
      </c>
    </row>
    <row r="25425" spans="1:8" x14ac:dyDescent="0.25">
      <c r="A25425" t="s">
        <v>657</v>
      </c>
      <c r="B25425" t="s">
        <v>17743</v>
      </c>
      <c r="C25425" t="s">
        <v>89</v>
      </c>
      <c r="D25425" t="s">
        <v>17744</v>
      </c>
      <c r="E25425" t="s">
        <v>1205</v>
      </c>
      <c r="F25425" t="s">
        <v>89</v>
      </c>
      <c r="G25425" t="s">
        <v>89</v>
      </c>
      <c r="H25425" t="s">
        <v>93</v>
      </c>
    </row>
    <row r="25426" spans="1:8" x14ac:dyDescent="0.25">
      <c r="A25426" t="s">
        <v>657</v>
      </c>
      <c r="B25426" t="s">
        <v>1158</v>
      </c>
      <c r="C25426" t="s">
        <v>89</v>
      </c>
      <c r="D25426" t="s">
        <v>89</v>
      </c>
      <c r="E25426" t="s">
        <v>1355</v>
      </c>
      <c r="F25426" t="s">
        <v>89</v>
      </c>
      <c r="G25426" t="s">
        <v>89</v>
      </c>
      <c r="H25426" t="s">
        <v>93</v>
      </c>
    </row>
    <row r="25427" spans="1:8" x14ac:dyDescent="0.25">
      <c r="A25427" t="s">
        <v>657</v>
      </c>
      <c r="B25427" t="s">
        <v>7781</v>
      </c>
      <c r="C25427" t="s">
        <v>89</v>
      </c>
      <c r="D25427" t="s">
        <v>2234</v>
      </c>
      <c r="E25427" t="s">
        <v>1278</v>
      </c>
      <c r="F25427" t="s">
        <v>89</v>
      </c>
      <c r="G25427" t="s">
        <v>89</v>
      </c>
      <c r="H25427" t="s">
        <v>93</v>
      </c>
    </row>
    <row r="25428" spans="1:8" x14ac:dyDescent="0.25">
      <c r="A25428" t="s">
        <v>657</v>
      </c>
      <c r="B25428" t="s">
        <v>1144</v>
      </c>
      <c r="C25428" t="s">
        <v>89</v>
      </c>
      <c r="D25428" t="s">
        <v>2234</v>
      </c>
      <c r="E25428" t="s">
        <v>1278</v>
      </c>
      <c r="F25428" t="s">
        <v>89</v>
      </c>
      <c r="G25428" t="s">
        <v>89</v>
      </c>
      <c r="H25428" t="s">
        <v>93</v>
      </c>
    </row>
    <row r="25429" spans="1:8" x14ac:dyDescent="0.25">
      <c r="A25429" t="s">
        <v>657</v>
      </c>
      <c r="B25429" t="s">
        <v>1729</v>
      </c>
      <c r="C25429" t="s">
        <v>89</v>
      </c>
      <c r="D25429" t="s">
        <v>89</v>
      </c>
      <c r="E25429" t="s">
        <v>1123</v>
      </c>
      <c r="F25429" t="s">
        <v>89</v>
      </c>
      <c r="G25429" t="s">
        <v>89</v>
      </c>
      <c r="H25429" t="s">
        <v>93</v>
      </c>
    </row>
    <row r="25430" spans="1:8" x14ac:dyDescent="0.25">
      <c r="A25430" t="s">
        <v>657</v>
      </c>
      <c r="B25430" t="s">
        <v>17745</v>
      </c>
      <c r="C25430" t="s">
        <v>89</v>
      </c>
      <c r="D25430" t="s">
        <v>89</v>
      </c>
      <c r="E25430" t="s">
        <v>1123</v>
      </c>
      <c r="F25430" t="s">
        <v>89</v>
      </c>
      <c r="G25430" t="s">
        <v>89</v>
      </c>
      <c r="H25430" t="s">
        <v>93</v>
      </c>
    </row>
    <row r="25431" spans="1:8" x14ac:dyDescent="0.25">
      <c r="A25431" t="s">
        <v>657</v>
      </c>
      <c r="B25431" t="s">
        <v>17746</v>
      </c>
      <c r="C25431" t="s">
        <v>89</v>
      </c>
      <c r="D25431" t="s">
        <v>89</v>
      </c>
      <c r="E25431" t="s">
        <v>1123</v>
      </c>
      <c r="F25431" t="s">
        <v>89</v>
      </c>
      <c r="G25431" t="s">
        <v>89</v>
      </c>
      <c r="H25431" t="s">
        <v>93</v>
      </c>
    </row>
    <row r="25432" spans="1:8" x14ac:dyDescent="0.25">
      <c r="A25432" t="s">
        <v>657</v>
      </c>
      <c r="B25432" t="s">
        <v>1266</v>
      </c>
      <c r="C25432" t="s">
        <v>89</v>
      </c>
      <c r="D25432" t="s">
        <v>89</v>
      </c>
      <c r="E25432" t="s">
        <v>1123</v>
      </c>
      <c r="F25432" t="s">
        <v>89</v>
      </c>
      <c r="G25432" t="s">
        <v>89</v>
      </c>
      <c r="H25432" t="s">
        <v>93</v>
      </c>
    </row>
    <row r="25433" spans="1:8" x14ac:dyDescent="0.25">
      <c r="A25433" t="s">
        <v>657</v>
      </c>
      <c r="B25433" t="s">
        <v>17747</v>
      </c>
      <c r="C25433" t="s">
        <v>89</v>
      </c>
      <c r="D25433" t="s">
        <v>89</v>
      </c>
      <c r="E25433" t="s">
        <v>1123</v>
      </c>
      <c r="F25433" t="s">
        <v>89</v>
      </c>
      <c r="G25433" t="s">
        <v>89</v>
      </c>
      <c r="H25433" t="s">
        <v>93</v>
      </c>
    </row>
    <row r="25434" spans="1:8" x14ac:dyDescent="0.25">
      <c r="A25434" t="s">
        <v>657</v>
      </c>
      <c r="B25434" t="s">
        <v>17748</v>
      </c>
      <c r="C25434" t="s">
        <v>89</v>
      </c>
      <c r="D25434" t="s">
        <v>89</v>
      </c>
      <c r="E25434" t="s">
        <v>1123</v>
      </c>
      <c r="F25434" t="s">
        <v>89</v>
      </c>
      <c r="G25434" t="s">
        <v>89</v>
      </c>
      <c r="H25434" t="s">
        <v>93</v>
      </c>
    </row>
    <row r="25435" spans="1:8" x14ac:dyDescent="0.25">
      <c r="A25435" t="s">
        <v>657</v>
      </c>
      <c r="B25435" t="s">
        <v>17749</v>
      </c>
      <c r="C25435" t="s">
        <v>89</v>
      </c>
      <c r="D25435" t="s">
        <v>89</v>
      </c>
      <c r="E25435" t="s">
        <v>1123</v>
      </c>
      <c r="F25435" t="s">
        <v>89</v>
      </c>
      <c r="G25435" t="s">
        <v>89</v>
      </c>
      <c r="H25435" t="s">
        <v>93</v>
      </c>
    </row>
    <row r="25436" spans="1:8" x14ac:dyDescent="0.25">
      <c r="A25436" t="s">
        <v>657</v>
      </c>
      <c r="B25436" t="s">
        <v>1200</v>
      </c>
      <c r="C25436" t="s">
        <v>89</v>
      </c>
      <c r="D25436" t="s">
        <v>89</v>
      </c>
      <c r="E25436" t="s">
        <v>1267</v>
      </c>
      <c r="F25436" t="s">
        <v>89</v>
      </c>
      <c r="G25436" t="s">
        <v>89</v>
      </c>
      <c r="H25436" t="s">
        <v>93</v>
      </c>
    </row>
    <row r="25437" spans="1:8" x14ac:dyDescent="0.25">
      <c r="A25437" t="s">
        <v>657</v>
      </c>
      <c r="B25437" t="s">
        <v>1201</v>
      </c>
      <c r="C25437" t="s">
        <v>89</v>
      </c>
      <c r="D25437" t="s">
        <v>89</v>
      </c>
      <c r="E25437" t="s">
        <v>1231</v>
      </c>
      <c r="F25437" t="s">
        <v>89</v>
      </c>
      <c r="G25437" t="s">
        <v>89</v>
      </c>
      <c r="H25437" t="s">
        <v>93</v>
      </c>
    </row>
    <row r="25438" spans="1:8" x14ac:dyDescent="0.25">
      <c r="A25438" t="s">
        <v>657</v>
      </c>
      <c r="B25438" t="s">
        <v>2118</v>
      </c>
      <c r="C25438" t="s">
        <v>89</v>
      </c>
      <c r="D25438" t="s">
        <v>89</v>
      </c>
      <c r="E25438" t="s">
        <v>1123</v>
      </c>
      <c r="F25438" t="s">
        <v>89</v>
      </c>
      <c r="G25438" t="s">
        <v>89</v>
      </c>
      <c r="H25438" t="s">
        <v>93</v>
      </c>
    </row>
    <row r="25439" spans="1:8" x14ac:dyDescent="0.25">
      <c r="A25439" t="s">
        <v>657</v>
      </c>
      <c r="B25439" t="s">
        <v>1132</v>
      </c>
      <c r="C25439" t="s">
        <v>89</v>
      </c>
      <c r="D25439" t="s">
        <v>89</v>
      </c>
      <c r="E25439" t="s">
        <v>1133</v>
      </c>
      <c r="F25439" t="s">
        <v>89</v>
      </c>
      <c r="G25439" t="s">
        <v>89</v>
      </c>
      <c r="H25439" t="s">
        <v>93</v>
      </c>
    </row>
    <row r="25440" spans="1:8" x14ac:dyDescent="0.25">
      <c r="A25440" t="s">
        <v>657</v>
      </c>
      <c r="B25440" t="s">
        <v>1137</v>
      </c>
      <c r="C25440" t="s">
        <v>89</v>
      </c>
      <c r="D25440" t="s">
        <v>89</v>
      </c>
      <c r="E25440" t="s">
        <v>1123</v>
      </c>
      <c r="F25440" t="s">
        <v>89</v>
      </c>
      <c r="G25440" t="s">
        <v>89</v>
      </c>
      <c r="H25440" t="s">
        <v>93</v>
      </c>
    </row>
    <row r="25441" spans="1:8" x14ac:dyDescent="0.25">
      <c r="A25441" t="s">
        <v>657</v>
      </c>
      <c r="B25441" t="s">
        <v>17750</v>
      </c>
      <c r="C25441" t="s">
        <v>89</v>
      </c>
      <c r="D25441" t="s">
        <v>89</v>
      </c>
      <c r="E25441" t="s">
        <v>1123</v>
      </c>
      <c r="F25441" t="s">
        <v>89</v>
      </c>
      <c r="G25441" t="s">
        <v>89</v>
      </c>
      <c r="H25441" t="s">
        <v>93</v>
      </c>
    </row>
    <row r="25442" spans="1:8" x14ac:dyDescent="0.25">
      <c r="A25442" t="s">
        <v>657</v>
      </c>
      <c r="B25442" t="s">
        <v>1703</v>
      </c>
      <c r="C25442" t="s">
        <v>89</v>
      </c>
      <c r="D25442" t="s">
        <v>89</v>
      </c>
      <c r="E25442" t="s">
        <v>1123</v>
      </c>
      <c r="F25442" t="s">
        <v>89</v>
      </c>
      <c r="G25442" t="s">
        <v>89</v>
      </c>
      <c r="H25442" t="s">
        <v>93</v>
      </c>
    </row>
    <row r="25443" spans="1:8" x14ac:dyDescent="0.25">
      <c r="A25443" t="s">
        <v>657</v>
      </c>
      <c r="B25443" t="s">
        <v>1704</v>
      </c>
      <c r="C25443" t="s">
        <v>89</v>
      </c>
      <c r="D25443" t="s">
        <v>17751</v>
      </c>
      <c r="E25443" t="s">
        <v>1123</v>
      </c>
      <c r="F25443" t="s">
        <v>89</v>
      </c>
      <c r="G25443" t="s">
        <v>89</v>
      </c>
      <c r="H25443" t="s">
        <v>93</v>
      </c>
    </row>
    <row r="25444" spans="1:8" x14ac:dyDescent="0.25">
      <c r="A25444" t="s">
        <v>657</v>
      </c>
      <c r="B25444" t="s">
        <v>7791</v>
      </c>
      <c r="C25444" t="s">
        <v>89</v>
      </c>
      <c r="D25444" t="s">
        <v>89</v>
      </c>
      <c r="E25444" t="s">
        <v>17752</v>
      </c>
      <c r="F25444" t="s">
        <v>89</v>
      </c>
      <c r="G25444" t="s">
        <v>89</v>
      </c>
      <c r="H25444" t="s">
        <v>93</v>
      </c>
    </row>
    <row r="25445" spans="1:8" x14ac:dyDescent="0.25">
      <c r="A25445" t="s">
        <v>657</v>
      </c>
      <c r="B25445" t="s">
        <v>7795</v>
      </c>
      <c r="C25445" t="s">
        <v>89</v>
      </c>
      <c r="D25445" t="s">
        <v>89</v>
      </c>
      <c r="E25445" t="s">
        <v>6527</v>
      </c>
      <c r="F25445" t="s">
        <v>89</v>
      </c>
      <c r="G25445" t="s">
        <v>89</v>
      </c>
      <c r="H25445" t="s">
        <v>93</v>
      </c>
    </row>
    <row r="25446" spans="1:8" x14ac:dyDescent="0.25">
      <c r="A25446" t="s">
        <v>657</v>
      </c>
      <c r="B25446" t="s">
        <v>1138</v>
      </c>
      <c r="C25446" t="s">
        <v>89</v>
      </c>
      <c r="D25446" t="s">
        <v>89</v>
      </c>
      <c r="E25446" t="s">
        <v>1139</v>
      </c>
      <c r="F25446" t="s">
        <v>89</v>
      </c>
      <c r="G25446" t="s">
        <v>89</v>
      </c>
      <c r="H25446" t="s">
        <v>93</v>
      </c>
    </row>
    <row r="25447" spans="1:8" x14ac:dyDescent="0.25">
      <c r="A25447" t="s">
        <v>658</v>
      </c>
      <c r="B25447" t="s">
        <v>17753</v>
      </c>
      <c r="C25447" t="s">
        <v>89</v>
      </c>
      <c r="D25447" t="s">
        <v>17754</v>
      </c>
      <c r="E25447" t="s">
        <v>1278</v>
      </c>
      <c r="F25447" t="s">
        <v>89</v>
      </c>
      <c r="G25447" t="s">
        <v>89</v>
      </c>
      <c r="H25447" t="s">
        <v>93</v>
      </c>
    </row>
    <row r="25448" spans="1:8" x14ac:dyDescent="0.25">
      <c r="A25448" t="s">
        <v>658</v>
      </c>
      <c r="B25448" t="s">
        <v>17755</v>
      </c>
      <c r="C25448" t="s">
        <v>89</v>
      </c>
      <c r="D25448" t="s">
        <v>1304</v>
      </c>
      <c r="E25448" t="s">
        <v>1100</v>
      </c>
      <c r="F25448" t="s">
        <v>89</v>
      </c>
      <c r="G25448" t="s">
        <v>89</v>
      </c>
      <c r="H25448" t="s">
        <v>93</v>
      </c>
    </row>
    <row r="25449" spans="1:8" x14ac:dyDescent="0.25">
      <c r="A25449" t="s">
        <v>658</v>
      </c>
      <c r="B25449" t="s">
        <v>1392</v>
      </c>
      <c r="C25449" t="s">
        <v>89</v>
      </c>
      <c r="D25449" t="s">
        <v>89</v>
      </c>
      <c r="E25449" t="s">
        <v>1135</v>
      </c>
      <c r="F25449" t="s">
        <v>89</v>
      </c>
      <c r="G25449" t="s">
        <v>89</v>
      </c>
      <c r="H25449" t="s">
        <v>93</v>
      </c>
    </row>
    <row r="25450" spans="1:8" x14ac:dyDescent="0.25">
      <c r="A25450" t="s">
        <v>658</v>
      </c>
      <c r="B25450" t="s">
        <v>17756</v>
      </c>
      <c r="C25450" t="s">
        <v>89</v>
      </c>
      <c r="D25450" t="s">
        <v>17757</v>
      </c>
      <c r="E25450" t="s">
        <v>1238</v>
      </c>
      <c r="F25450" t="s">
        <v>89</v>
      </c>
      <c r="G25450" t="s">
        <v>89</v>
      </c>
      <c r="H25450" t="s">
        <v>93</v>
      </c>
    </row>
    <row r="25451" spans="1:8" x14ac:dyDescent="0.25">
      <c r="A25451" t="s">
        <v>658</v>
      </c>
      <c r="B25451" t="s">
        <v>5701</v>
      </c>
      <c r="C25451" t="s">
        <v>89</v>
      </c>
      <c r="D25451" t="s">
        <v>17758</v>
      </c>
      <c r="E25451" t="s">
        <v>1105</v>
      </c>
      <c r="F25451" t="s">
        <v>89</v>
      </c>
      <c r="G25451" t="s">
        <v>89</v>
      </c>
      <c r="H25451" t="s">
        <v>93</v>
      </c>
    </row>
    <row r="25452" spans="1:8" x14ac:dyDescent="0.25">
      <c r="A25452" t="s">
        <v>658</v>
      </c>
      <c r="B25452" t="s">
        <v>17759</v>
      </c>
      <c r="C25452" t="s">
        <v>89</v>
      </c>
      <c r="D25452" t="s">
        <v>17760</v>
      </c>
      <c r="E25452" t="s">
        <v>1093</v>
      </c>
      <c r="F25452" t="s">
        <v>89</v>
      </c>
      <c r="G25452" t="s">
        <v>89</v>
      </c>
      <c r="H25452" t="s">
        <v>93</v>
      </c>
    </row>
    <row r="25453" spans="1:8" x14ac:dyDescent="0.25">
      <c r="A25453" t="s">
        <v>658</v>
      </c>
      <c r="B25453" t="s">
        <v>17761</v>
      </c>
      <c r="C25453" t="s">
        <v>89</v>
      </c>
      <c r="D25453" t="s">
        <v>17762</v>
      </c>
      <c r="E25453" t="s">
        <v>1164</v>
      </c>
      <c r="F25453" t="s">
        <v>89</v>
      </c>
      <c r="G25453" t="s">
        <v>89</v>
      </c>
      <c r="H25453" t="s">
        <v>93</v>
      </c>
    </row>
    <row r="25454" spans="1:8" x14ac:dyDescent="0.25">
      <c r="A25454" t="s">
        <v>658</v>
      </c>
      <c r="B25454" t="s">
        <v>1392</v>
      </c>
      <c r="C25454" t="s">
        <v>89</v>
      </c>
      <c r="D25454" t="s">
        <v>89</v>
      </c>
      <c r="E25454" t="s">
        <v>1135</v>
      </c>
      <c r="F25454" t="s">
        <v>89</v>
      </c>
      <c r="G25454" t="s">
        <v>89</v>
      </c>
      <c r="H25454" t="s">
        <v>93</v>
      </c>
    </row>
    <row r="25455" spans="1:8" x14ac:dyDescent="0.25">
      <c r="A25455" t="s">
        <v>658</v>
      </c>
      <c r="B25455" t="s">
        <v>17763</v>
      </c>
      <c r="C25455" t="s">
        <v>89</v>
      </c>
      <c r="D25455" t="s">
        <v>89</v>
      </c>
      <c r="E25455" t="s">
        <v>1113</v>
      </c>
      <c r="F25455" t="s">
        <v>89</v>
      </c>
      <c r="G25455" t="s">
        <v>89</v>
      </c>
      <c r="H25455" t="s">
        <v>93</v>
      </c>
    </row>
    <row r="25456" spans="1:8" x14ac:dyDescent="0.25">
      <c r="A25456" t="s">
        <v>658</v>
      </c>
      <c r="B25456" t="s">
        <v>17764</v>
      </c>
      <c r="C25456" t="s">
        <v>89</v>
      </c>
      <c r="D25456" t="s">
        <v>15210</v>
      </c>
      <c r="E25456" t="s">
        <v>1113</v>
      </c>
      <c r="F25456" t="s">
        <v>89</v>
      </c>
      <c r="G25456" t="s">
        <v>89</v>
      </c>
      <c r="H25456" t="s">
        <v>93</v>
      </c>
    </row>
    <row r="25457" spans="1:8" x14ac:dyDescent="0.25">
      <c r="A25457" t="s">
        <v>658</v>
      </c>
      <c r="B25457" t="s">
        <v>17765</v>
      </c>
      <c r="C25457" t="s">
        <v>89</v>
      </c>
      <c r="D25457" t="s">
        <v>17766</v>
      </c>
      <c r="E25457" t="s">
        <v>1100</v>
      </c>
      <c r="F25457" t="s">
        <v>89</v>
      </c>
      <c r="G25457" t="s">
        <v>89</v>
      </c>
      <c r="H25457" t="s">
        <v>93</v>
      </c>
    </row>
    <row r="25458" spans="1:8" x14ac:dyDescent="0.25">
      <c r="A25458" t="s">
        <v>658</v>
      </c>
      <c r="B25458" t="s">
        <v>2398</v>
      </c>
      <c r="C25458" t="s">
        <v>89</v>
      </c>
      <c r="D25458" t="s">
        <v>17767</v>
      </c>
      <c r="E25458" t="s">
        <v>1100</v>
      </c>
      <c r="F25458" t="s">
        <v>89</v>
      </c>
      <c r="G25458" t="s">
        <v>89</v>
      </c>
      <c r="H25458" t="s">
        <v>93</v>
      </c>
    </row>
    <row r="25459" spans="1:8" x14ac:dyDescent="0.25">
      <c r="A25459" t="s">
        <v>658</v>
      </c>
      <c r="B25459" t="s">
        <v>17755</v>
      </c>
      <c r="C25459" t="s">
        <v>89</v>
      </c>
      <c r="D25459" t="s">
        <v>1304</v>
      </c>
      <c r="E25459" t="s">
        <v>1100</v>
      </c>
      <c r="F25459" t="s">
        <v>89</v>
      </c>
      <c r="G25459" t="s">
        <v>89</v>
      </c>
      <c r="H25459" t="s">
        <v>93</v>
      </c>
    </row>
    <row r="25460" spans="1:8" x14ac:dyDescent="0.25">
      <c r="A25460" t="s">
        <v>658</v>
      </c>
      <c r="B25460" t="s">
        <v>17768</v>
      </c>
      <c r="C25460" t="s">
        <v>89</v>
      </c>
      <c r="D25460" t="s">
        <v>89</v>
      </c>
      <c r="E25460" t="s">
        <v>1100</v>
      </c>
      <c r="F25460" t="s">
        <v>89</v>
      </c>
      <c r="G25460" t="s">
        <v>89</v>
      </c>
      <c r="H25460" t="s">
        <v>93</v>
      </c>
    </row>
    <row r="25461" spans="1:8" x14ac:dyDescent="0.25">
      <c r="A25461" t="s">
        <v>658</v>
      </c>
      <c r="B25461" t="s">
        <v>17769</v>
      </c>
      <c r="C25461" t="s">
        <v>89</v>
      </c>
      <c r="D25461" t="s">
        <v>1293</v>
      </c>
      <c r="E25461" t="s">
        <v>1238</v>
      </c>
      <c r="F25461" t="s">
        <v>89</v>
      </c>
      <c r="G25461" t="s">
        <v>89</v>
      </c>
      <c r="H25461" t="s">
        <v>93</v>
      </c>
    </row>
    <row r="25462" spans="1:8" x14ac:dyDescent="0.25">
      <c r="A25462" t="s">
        <v>658</v>
      </c>
      <c r="B25462" t="s">
        <v>17770</v>
      </c>
      <c r="C25462" t="s">
        <v>89</v>
      </c>
      <c r="D25462" t="s">
        <v>17771</v>
      </c>
      <c r="E25462" t="s">
        <v>1238</v>
      </c>
      <c r="F25462" t="s">
        <v>89</v>
      </c>
      <c r="G25462" t="s">
        <v>89</v>
      </c>
      <c r="H25462" t="s">
        <v>93</v>
      </c>
    </row>
    <row r="25463" spans="1:8" x14ac:dyDescent="0.25">
      <c r="A25463" t="s">
        <v>658</v>
      </c>
      <c r="B25463" t="s">
        <v>17756</v>
      </c>
      <c r="C25463" t="s">
        <v>89</v>
      </c>
      <c r="D25463" t="s">
        <v>17757</v>
      </c>
      <c r="E25463" t="s">
        <v>1238</v>
      </c>
      <c r="F25463" t="s">
        <v>89</v>
      </c>
      <c r="G25463" t="s">
        <v>89</v>
      </c>
      <c r="H25463" t="s">
        <v>93</v>
      </c>
    </row>
    <row r="25464" spans="1:8" x14ac:dyDescent="0.25">
      <c r="A25464" t="s">
        <v>658</v>
      </c>
      <c r="B25464" t="s">
        <v>17772</v>
      </c>
      <c r="C25464" t="s">
        <v>89</v>
      </c>
      <c r="D25464" t="s">
        <v>17773</v>
      </c>
      <c r="E25464" t="s">
        <v>1278</v>
      </c>
      <c r="F25464" t="s">
        <v>89</v>
      </c>
      <c r="G25464" t="s">
        <v>89</v>
      </c>
      <c r="H25464" t="s">
        <v>93</v>
      </c>
    </row>
    <row r="25465" spans="1:8" x14ac:dyDescent="0.25">
      <c r="A25465" t="s">
        <v>658</v>
      </c>
      <c r="B25465" t="s">
        <v>17774</v>
      </c>
      <c r="C25465" t="s">
        <v>89</v>
      </c>
      <c r="D25465" t="s">
        <v>17775</v>
      </c>
      <c r="E25465" t="s">
        <v>1278</v>
      </c>
      <c r="F25465" t="s">
        <v>89</v>
      </c>
      <c r="G25465" t="s">
        <v>89</v>
      </c>
      <c r="H25465" t="s">
        <v>93</v>
      </c>
    </row>
    <row r="25466" spans="1:8" x14ac:dyDescent="0.25">
      <c r="A25466" t="s">
        <v>658</v>
      </c>
      <c r="B25466" t="s">
        <v>17753</v>
      </c>
      <c r="C25466" t="s">
        <v>89</v>
      </c>
      <c r="D25466" t="s">
        <v>17754</v>
      </c>
      <c r="E25466" t="s">
        <v>1278</v>
      </c>
      <c r="F25466" t="s">
        <v>89</v>
      </c>
      <c r="G25466" t="s">
        <v>89</v>
      </c>
      <c r="H25466" t="s">
        <v>93</v>
      </c>
    </row>
    <row r="25467" spans="1:8" x14ac:dyDescent="0.25">
      <c r="A25467" t="s">
        <v>658</v>
      </c>
      <c r="B25467" t="s">
        <v>17776</v>
      </c>
      <c r="C25467" t="s">
        <v>89</v>
      </c>
      <c r="D25467" t="s">
        <v>17777</v>
      </c>
      <c r="E25467" t="s">
        <v>1278</v>
      </c>
      <c r="F25467" t="s">
        <v>89</v>
      </c>
      <c r="G25467" t="s">
        <v>89</v>
      </c>
      <c r="H25467" t="s">
        <v>93</v>
      </c>
    </row>
    <row r="25468" spans="1:8" x14ac:dyDescent="0.25">
      <c r="A25468" t="s">
        <v>658</v>
      </c>
      <c r="B25468" t="s">
        <v>5701</v>
      </c>
      <c r="C25468" t="s">
        <v>89</v>
      </c>
      <c r="D25468" t="s">
        <v>17758</v>
      </c>
      <c r="E25468" t="s">
        <v>1105</v>
      </c>
      <c r="F25468" t="s">
        <v>89</v>
      </c>
      <c r="G25468" t="s">
        <v>89</v>
      </c>
      <c r="H25468" t="s">
        <v>93</v>
      </c>
    </row>
    <row r="25469" spans="1:8" x14ac:dyDescent="0.25">
      <c r="A25469" t="s">
        <v>658</v>
      </c>
      <c r="B25469" t="s">
        <v>2910</v>
      </c>
      <c r="C25469" t="s">
        <v>89</v>
      </c>
      <c r="D25469" t="s">
        <v>17778</v>
      </c>
      <c r="E25469" t="s">
        <v>1100</v>
      </c>
      <c r="F25469" t="s">
        <v>89</v>
      </c>
      <c r="G25469" t="s">
        <v>89</v>
      </c>
      <c r="H25469" t="s">
        <v>93</v>
      </c>
    </row>
    <row r="25470" spans="1:8" x14ac:dyDescent="0.25">
      <c r="A25470" t="s">
        <v>658</v>
      </c>
      <c r="B25470" t="s">
        <v>1685</v>
      </c>
      <c r="C25470" t="s">
        <v>89</v>
      </c>
      <c r="D25470" t="s">
        <v>15385</v>
      </c>
      <c r="E25470" t="s">
        <v>1238</v>
      </c>
      <c r="F25470" t="s">
        <v>89</v>
      </c>
      <c r="G25470" t="s">
        <v>89</v>
      </c>
      <c r="H25470" t="s">
        <v>93</v>
      </c>
    </row>
    <row r="25471" spans="1:8" x14ac:dyDescent="0.25">
      <c r="A25471" t="s">
        <v>658</v>
      </c>
      <c r="B25471" t="s">
        <v>1687</v>
      </c>
      <c r="C25471" t="s">
        <v>89</v>
      </c>
      <c r="D25471" t="s">
        <v>17779</v>
      </c>
      <c r="E25471" t="s">
        <v>1238</v>
      </c>
      <c r="F25471" t="s">
        <v>89</v>
      </c>
      <c r="G25471" t="s">
        <v>89</v>
      </c>
      <c r="H25471" t="s">
        <v>93</v>
      </c>
    </row>
    <row r="25472" spans="1:8" x14ac:dyDescent="0.25">
      <c r="A25472" t="s">
        <v>658</v>
      </c>
      <c r="B25472" t="s">
        <v>5443</v>
      </c>
      <c r="C25472" t="s">
        <v>89</v>
      </c>
      <c r="D25472" t="s">
        <v>17780</v>
      </c>
      <c r="E25472" t="s">
        <v>1278</v>
      </c>
      <c r="F25472" t="s">
        <v>89</v>
      </c>
      <c r="G25472" t="s">
        <v>89</v>
      </c>
      <c r="H25472" t="s">
        <v>93</v>
      </c>
    </row>
    <row r="25473" spans="1:8" x14ac:dyDescent="0.25">
      <c r="A25473" t="s">
        <v>658</v>
      </c>
      <c r="B25473" t="s">
        <v>1809</v>
      </c>
      <c r="C25473" t="s">
        <v>89</v>
      </c>
      <c r="D25473" t="s">
        <v>5598</v>
      </c>
      <c r="E25473" t="s">
        <v>1162</v>
      </c>
      <c r="F25473" t="s">
        <v>89</v>
      </c>
      <c r="G25473" t="s">
        <v>89</v>
      </c>
      <c r="H25473" t="s">
        <v>93</v>
      </c>
    </row>
    <row r="25474" spans="1:8" x14ac:dyDescent="0.25">
      <c r="A25474" t="s">
        <v>658</v>
      </c>
      <c r="B25474" t="s">
        <v>3046</v>
      </c>
      <c r="C25474" t="s">
        <v>89</v>
      </c>
      <c r="D25474" t="s">
        <v>89</v>
      </c>
      <c r="E25474" t="s">
        <v>1135</v>
      </c>
      <c r="F25474" t="s">
        <v>89</v>
      </c>
      <c r="G25474" t="s">
        <v>89</v>
      </c>
      <c r="H25474" t="s">
        <v>93</v>
      </c>
    </row>
    <row r="25475" spans="1:8" x14ac:dyDescent="0.25">
      <c r="A25475" t="s">
        <v>658</v>
      </c>
      <c r="B25475" t="s">
        <v>1122</v>
      </c>
      <c r="C25475" t="s">
        <v>89</v>
      </c>
      <c r="D25475" t="s">
        <v>89</v>
      </c>
      <c r="E25475" t="s">
        <v>1218</v>
      </c>
      <c r="F25475" t="s">
        <v>89</v>
      </c>
      <c r="G25475" t="s">
        <v>89</v>
      </c>
      <c r="H25475" t="s">
        <v>93</v>
      </c>
    </row>
    <row r="25476" spans="1:8" x14ac:dyDescent="0.25">
      <c r="A25476" t="s">
        <v>658</v>
      </c>
      <c r="B25476" t="s">
        <v>1124</v>
      </c>
      <c r="C25476" t="s">
        <v>89</v>
      </c>
      <c r="D25476" t="s">
        <v>89</v>
      </c>
      <c r="E25476" t="s">
        <v>1218</v>
      </c>
      <c r="F25476" t="s">
        <v>89</v>
      </c>
      <c r="G25476" t="s">
        <v>89</v>
      </c>
      <c r="H25476" t="s">
        <v>93</v>
      </c>
    </row>
    <row r="25477" spans="1:8" x14ac:dyDescent="0.25">
      <c r="A25477" t="s">
        <v>658</v>
      </c>
      <c r="B25477" t="s">
        <v>1125</v>
      </c>
      <c r="C25477" t="s">
        <v>89</v>
      </c>
      <c r="D25477" t="s">
        <v>89</v>
      </c>
      <c r="E25477" t="s">
        <v>1218</v>
      </c>
      <c r="F25477" t="s">
        <v>89</v>
      </c>
      <c r="G25477" t="s">
        <v>89</v>
      </c>
      <c r="H25477" t="s">
        <v>93</v>
      </c>
    </row>
    <row r="25478" spans="1:8" x14ac:dyDescent="0.25">
      <c r="A25478" t="s">
        <v>658</v>
      </c>
      <c r="B25478" t="s">
        <v>1489</v>
      </c>
      <c r="C25478" t="s">
        <v>89</v>
      </c>
      <c r="D25478" t="s">
        <v>89</v>
      </c>
      <c r="E25478" t="s">
        <v>1129</v>
      </c>
      <c r="F25478" t="s">
        <v>89</v>
      </c>
      <c r="G25478" t="s">
        <v>89</v>
      </c>
      <c r="H25478" t="s">
        <v>93</v>
      </c>
    </row>
    <row r="25479" spans="1:8" x14ac:dyDescent="0.25">
      <c r="A25479" t="s">
        <v>658</v>
      </c>
      <c r="B25479" t="s">
        <v>1547</v>
      </c>
      <c r="C25479" t="s">
        <v>89</v>
      </c>
      <c r="D25479" t="s">
        <v>89</v>
      </c>
      <c r="E25479" t="s">
        <v>1129</v>
      </c>
      <c r="F25479" t="s">
        <v>89</v>
      </c>
      <c r="G25479" t="s">
        <v>89</v>
      </c>
      <c r="H25479" t="s">
        <v>93</v>
      </c>
    </row>
    <row r="25480" spans="1:8" x14ac:dyDescent="0.25">
      <c r="A25480" t="s">
        <v>658</v>
      </c>
      <c r="B25480" t="s">
        <v>1548</v>
      </c>
      <c r="C25480" t="s">
        <v>89</v>
      </c>
      <c r="D25480" t="s">
        <v>89</v>
      </c>
      <c r="E25480" t="s">
        <v>1131</v>
      </c>
      <c r="F25480" t="s">
        <v>89</v>
      </c>
      <c r="G25480" t="s">
        <v>89</v>
      </c>
      <c r="H25480" t="s">
        <v>93</v>
      </c>
    </row>
    <row r="25481" spans="1:8" x14ac:dyDescent="0.25">
      <c r="A25481" t="s">
        <v>658</v>
      </c>
      <c r="B25481" t="s">
        <v>1127</v>
      </c>
      <c r="C25481" t="s">
        <v>89</v>
      </c>
      <c r="D25481" t="s">
        <v>89</v>
      </c>
      <c r="E25481" t="s">
        <v>1218</v>
      </c>
      <c r="F25481" t="s">
        <v>89</v>
      </c>
      <c r="G25481" t="s">
        <v>89</v>
      </c>
      <c r="H25481" t="s">
        <v>93</v>
      </c>
    </row>
    <row r="25482" spans="1:8" x14ac:dyDescent="0.25">
      <c r="A25482" t="s">
        <v>658</v>
      </c>
      <c r="B25482" t="s">
        <v>17781</v>
      </c>
      <c r="C25482" t="s">
        <v>89</v>
      </c>
      <c r="D25482" t="s">
        <v>89</v>
      </c>
      <c r="E25482" t="s">
        <v>1129</v>
      </c>
      <c r="F25482" t="s">
        <v>89</v>
      </c>
      <c r="G25482" t="s">
        <v>89</v>
      </c>
      <c r="H25482" t="s">
        <v>93</v>
      </c>
    </row>
    <row r="25483" spans="1:8" x14ac:dyDescent="0.25">
      <c r="A25483" t="s">
        <v>658</v>
      </c>
      <c r="B25483" t="s">
        <v>1126</v>
      </c>
      <c r="C25483" t="s">
        <v>89</v>
      </c>
      <c r="D25483" t="s">
        <v>89</v>
      </c>
      <c r="E25483" t="s">
        <v>1218</v>
      </c>
      <c r="F25483" t="s">
        <v>89</v>
      </c>
      <c r="G25483" t="s">
        <v>89</v>
      </c>
      <c r="H25483" t="s">
        <v>93</v>
      </c>
    </row>
    <row r="25484" spans="1:8" x14ac:dyDescent="0.25">
      <c r="A25484" t="s">
        <v>658</v>
      </c>
      <c r="B25484" t="s">
        <v>1200</v>
      </c>
      <c r="C25484" t="s">
        <v>89</v>
      </c>
      <c r="D25484" t="s">
        <v>89</v>
      </c>
      <c r="E25484" t="s">
        <v>1131</v>
      </c>
      <c r="F25484" t="s">
        <v>89</v>
      </c>
      <c r="G25484" t="s">
        <v>89</v>
      </c>
      <c r="H25484" t="s">
        <v>93</v>
      </c>
    </row>
    <row r="25485" spans="1:8" x14ac:dyDescent="0.25">
      <c r="A25485" t="s">
        <v>658</v>
      </c>
      <c r="B25485" t="s">
        <v>1130</v>
      </c>
      <c r="C25485" t="s">
        <v>89</v>
      </c>
      <c r="D25485" t="s">
        <v>89</v>
      </c>
      <c r="E25485" t="s">
        <v>1133</v>
      </c>
      <c r="F25485" t="s">
        <v>89</v>
      </c>
      <c r="G25485" t="s">
        <v>89</v>
      </c>
      <c r="H25485" t="s">
        <v>93</v>
      </c>
    </row>
    <row r="25486" spans="1:8" x14ac:dyDescent="0.25">
      <c r="A25486" t="s">
        <v>658</v>
      </c>
      <c r="B25486" t="s">
        <v>1132</v>
      </c>
      <c r="C25486" t="s">
        <v>89</v>
      </c>
      <c r="D25486" t="s">
        <v>89</v>
      </c>
      <c r="E25486" t="s">
        <v>1133</v>
      </c>
      <c r="F25486" t="s">
        <v>89</v>
      </c>
      <c r="G25486" t="s">
        <v>89</v>
      </c>
      <c r="H25486" t="s">
        <v>93</v>
      </c>
    </row>
    <row r="25487" spans="1:8" x14ac:dyDescent="0.25">
      <c r="A25487" t="s">
        <v>658</v>
      </c>
      <c r="B25487" t="s">
        <v>1268</v>
      </c>
      <c r="C25487" t="s">
        <v>89</v>
      </c>
      <c r="D25487" t="s">
        <v>89</v>
      </c>
      <c r="E25487" t="s">
        <v>1135</v>
      </c>
      <c r="F25487" t="s">
        <v>89</v>
      </c>
      <c r="G25487" t="s">
        <v>89</v>
      </c>
      <c r="H25487" t="s">
        <v>93</v>
      </c>
    </row>
    <row r="25488" spans="1:8" x14ac:dyDescent="0.25">
      <c r="A25488" t="s">
        <v>658</v>
      </c>
      <c r="B25488" t="s">
        <v>17782</v>
      </c>
      <c r="C25488" t="s">
        <v>89</v>
      </c>
      <c r="D25488" t="s">
        <v>89</v>
      </c>
      <c r="E25488" t="s">
        <v>1135</v>
      </c>
      <c r="F25488" t="s">
        <v>89</v>
      </c>
      <c r="G25488" t="s">
        <v>89</v>
      </c>
      <c r="H25488" t="s">
        <v>93</v>
      </c>
    </row>
    <row r="25489" spans="1:8" x14ac:dyDescent="0.25">
      <c r="A25489" t="s">
        <v>658</v>
      </c>
      <c r="B25489" t="s">
        <v>3755</v>
      </c>
      <c r="C25489" t="s">
        <v>89</v>
      </c>
      <c r="D25489" t="s">
        <v>89</v>
      </c>
      <c r="E25489" t="s">
        <v>1129</v>
      </c>
      <c r="F25489" t="s">
        <v>89</v>
      </c>
      <c r="G25489" t="s">
        <v>89</v>
      </c>
      <c r="H25489" t="s">
        <v>93</v>
      </c>
    </row>
    <row r="25490" spans="1:8" x14ac:dyDescent="0.25">
      <c r="A25490" t="s">
        <v>658</v>
      </c>
      <c r="B25490" t="s">
        <v>1138</v>
      </c>
      <c r="C25490" t="s">
        <v>89</v>
      </c>
      <c r="D25490" t="s">
        <v>89</v>
      </c>
      <c r="E25490" t="s">
        <v>1139</v>
      </c>
      <c r="F25490" t="s">
        <v>89</v>
      </c>
      <c r="G25490" t="s">
        <v>89</v>
      </c>
      <c r="H25490" t="s">
        <v>93</v>
      </c>
    </row>
    <row r="25491" spans="1:8" x14ac:dyDescent="0.25">
      <c r="A25491" t="s">
        <v>659</v>
      </c>
      <c r="B25491" t="s">
        <v>1098</v>
      </c>
      <c r="C25491" t="s">
        <v>89</v>
      </c>
      <c r="D25491" t="s">
        <v>15587</v>
      </c>
      <c r="E25491" t="s">
        <v>1162</v>
      </c>
      <c r="F25491" t="s">
        <v>89</v>
      </c>
      <c r="G25491" t="s">
        <v>89</v>
      </c>
      <c r="H25491" t="s">
        <v>93</v>
      </c>
    </row>
    <row r="25492" spans="1:8" x14ac:dyDescent="0.25">
      <c r="A25492" t="s">
        <v>659</v>
      </c>
      <c r="B25492" t="s">
        <v>17783</v>
      </c>
      <c r="C25492" t="s">
        <v>89</v>
      </c>
      <c r="D25492" t="s">
        <v>17784</v>
      </c>
      <c r="E25492" t="s">
        <v>1770</v>
      </c>
      <c r="F25492" t="s">
        <v>89</v>
      </c>
      <c r="G25492" t="s">
        <v>89</v>
      </c>
      <c r="H25492" t="s">
        <v>93</v>
      </c>
    </row>
    <row r="25493" spans="1:8" x14ac:dyDescent="0.25">
      <c r="A25493" t="s">
        <v>659</v>
      </c>
      <c r="B25493" t="s">
        <v>17785</v>
      </c>
      <c r="C25493" t="s">
        <v>89</v>
      </c>
      <c r="D25493" t="s">
        <v>17786</v>
      </c>
      <c r="E25493" t="s">
        <v>1105</v>
      </c>
      <c r="F25493" t="s">
        <v>89</v>
      </c>
      <c r="G25493" t="s">
        <v>89</v>
      </c>
      <c r="H25493" t="s">
        <v>93</v>
      </c>
    </row>
    <row r="25494" spans="1:8" x14ac:dyDescent="0.25">
      <c r="A25494" t="s">
        <v>659</v>
      </c>
      <c r="B25494" t="s">
        <v>17787</v>
      </c>
      <c r="C25494" t="s">
        <v>89</v>
      </c>
      <c r="D25494" t="s">
        <v>2574</v>
      </c>
      <c r="E25494" t="s">
        <v>1105</v>
      </c>
      <c r="F25494" t="s">
        <v>89</v>
      </c>
      <c r="G25494" t="s">
        <v>89</v>
      </c>
      <c r="H25494" t="s">
        <v>93</v>
      </c>
    </row>
    <row r="25495" spans="1:8" x14ac:dyDescent="0.25">
      <c r="A25495" t="s">
        <v>659</v>
      </c>
      <c r="B25495" t="s">
        <v>17783</v>
      </c>
      <c r="C25495" t="s">
        <v>89</v>
      </c>
      <c r="D25495" t="s">
        <v>17784</v>
      </c>
      <c r="E25495" t="s">
        <v>1770</v>
      </c>
      <c r="F25495" t="s">
        <v>89</v>
      </c>
      <c r="G25495" t="s">
        <v>89</v>
      </c>
      <c r="H25495" t="s">
        <v>93</v>
      </c>
    </row>
    <row r="25496" spans="1:8" x14ac:dyDescent="0.25">
      <c r="A25496" t="s">
        <v>659</v>
      </c>
      <c r="B25496" t="s">
        <v>1114</v>
      </c>
      <c r="C25496" t="s">
        <v>89</v>
      </c>
      <c r="D25496" t="s">
        <v>89</v>
      </c>
      <c r="E25496" t="s">
        <v>1115</v>
      </c>
      <c r="F25496" t="s">
        <v>89</v>
      </c>
      <c r="G25496" t="s">
        <v>89</v>
      </c>
      <c r="H25496" t="s">
        <v>93</v>
      </c>
    </row>
    <row r="25497" spans="1:8" x14ac:dyDescent="0.25">
      <c r="A25497" t="s">
        <v>659</v>
      </c>
      <c r="B25497" t="s">
        <v>1112</v>
      </c>
      <c r="C25497" t="s">
        <v>89</v>
      </c>
      <c r="D25497" t="s">
        <v>89</v>
      </c>
      <c r="E25497" t="s">
        <v>1115</v>
      </c>
      <c r="F25497" t="s">
        <v>89</v>
      </c>
      <c r="G25497" t="s">
        <v>89</v>
      </c>
      <c r="H25497" t="s">
        <v>93</v>
      </c>
    </row>
    <row r="25498" spans="1:8" x14ac:dyDescent="0.25">
      <c r="A25498" t="s">
        <v>659</v>
      </c>
      <c r="B25498" t="s">
        <v>17788</v>
      </c>
      <c r="C25498" t="s">
        <v>89</v>
      </c>
      <c r="D25498" t="s">
        <v>89</v>
      </c>
      <c r="E25498" t="s">
        <v>1100</v>
      </c>
      <c r="F25498" t="s">
        <v>89</v>
      </c>
      <c r="G25498" t="s">
        <v>89</v>
      </c>
      <c r="H25498" t="s">
        <v>93</v>
      </c>
    </row>
    <row r="25499" spans="1:8" x14ac:dyDescent="0.25">
      <c r="A25499" t="s">
        <v>659</v>
      </c>
      <c r="B25499" t="s">
        <v>7737</v>
      </c>
      <c r="C25499" t="s">
        <v>89</v>
      </c>
      <c r="D25499" t="s">
        <v>89</v>
      </c>
      <c r="E25499" t="s">
        <v>1162</v>
      </c>
      <c r="F25499" t="s">
        <v>89</v>
      </c>
      <c r="G25499" t="s">
        <v>89</v>
      </c>
      <c r="H25499" t="s">
        <v>93</v>
      </c>
    </row>
    <row r="25500" spans="1:8" x14ac:dyDescent="0.25">
      <c r="A25500" t="s">
        <v>659</v>
      </c>
      <c r="B25500" t="s">
        <v>1098</v>
      </c>
      <c r="C25500" t="s">
        <v>89</v>
      </c>
      <c r="D25500" t="s">
        <v>15587</v>
      </c>
      <c r="E25500" t="s">
        <v>1162</v>
      </c>
      <c r="F25500" t="s">
        <v>89</v>
      </c>
      <c r="G25500" t="s">
        <v>89</v>
      </c>
      <c r="H25500" t="s">
        <v>93</v>
      </c>
    </row>
    <row r="25501" spans="1:8" x14ac:dyDescent="0.25">
      <c r="A25501" t="s">
        <v>659</v>
      </c>
      <c r="B25501" t="s">
        <v>17789</v>
      </c>
      <c r="C25501" t="s">
        <v>89</v>
      </c>
      <c r="D25501" t="s">
        <v>89</v>
      </c>
      <c r="E25501" t="s">
        <v>1278</v>
      </c>
      <c r="F25501" t="s">
        <v>89</v>
      </c>
      <c r="G25501" t="s">
        <v>89</v>
      </c>
      <c r="H25501" t="s">
        <v>93</v>
      </c>
    </row>
    <row r="25502" spans="1:8" x14ac:dyDescent="0.25">
      <c r="A25502" t="s">
        <v>659</v>
      </c>
      <c r="B25502" t="s">
        <v>17787</v>
      </c>
      <c r="C25502" t="s">
        <v>89</v>
      </c>
      <c r="D25502" t="s">
        <v>2574</v>
      </c>
      <c r="E25502" t="s">
        <v>1105</v>
      </c>
      <c r="F25502" t="s">
        <v>89</v>
      </c>
      <c r="G25502" t="s">
        <v>89</v>
      </c>
      <c r="H25502" t="s">
        <v>93</v>
      </c>
    </row>
    <row r="25503" spans="1:8" x14ac:dyDescent="0.25">
      <c r="A25503" t="s">
        <v>659</v>
      </c>
      <c r="B25503" t="s">
        <v>17785</v>
      </c>
      <c r="C25503" t="s">
        <v>89</v>
      </c>
      <c r="D25503" t="s">
        <v>17786</v>
      </c>
      <c r="E25503" t="s">
        <v>1105</v>
      </c>
      <c r="F25503" t="s">
        <v>89</v>
      </c>
      <c r="G25503" t="s">
        <v>89</v>
      </c>
      <c r="H25503" t="s">
        <v>93</v>
      </c>
    </row>
    <row r="25504" spans="1:8" x14ac:dyDescent="0.25">
      <c r="A25504" t="s">
        <v>659</v>
      </c>
      <c r="B25504" t="s">
        <v>2695</v>
      </c>
      <c r="C25504" t="s">
        <v>89</v>
      </c>
      <c r="D25504" t="s">
        <v>17790</v>
      </c>
      <c r="E25504" t="s">
        <v>1100</v>
      </c>
      <c r="F25504" t="s">
        <v>89</v>
      </c>
      <c r="G25504" t="s">
        <v>89</v>
      </c>
      <c r="H25504" t="s">
        <v>93</v>
      </c>
    </row>
    <row r="25505" spans="1:8" x14ac:dyDescent="0.25">
      <c r="A25505" t="s">
        <v>659</v>
      </c>
      <c r="B25505" t="s">
        <v>1122</v>
      </c>
      <c r="C25505" t="s">
        <v>89</v>
      </c>
      <c r="D25505" t="s">
        <v>89</v>
      </c>
      <c r="E25505" t="s">
        <v>1129</v>
      </c>
      <c r="F25505" t="s">
        <v>89</v>
      </c>
      <c r="G25505" t="s">
        <v>89</v>
      </c>
      <c r="H25505" t="s">
        <v>93</v>
      </c>
    </row>
    <row r="25506" spans="1:8" x14ac:dyDescent="0.25">
      <c r="A25506" t="s">
        <v>659</v>
      </c>
      <c r="B25506" t="s">
        <v>1124</v>
      </c>
      <c r="C25506" t="s">
        <v>89</v>
      </c>
      <c r="D25506" t="s">
        <v>89</v>
      </c>
      <c r="E25506" t="s">
        <v>1129</v>
      </c>
      <c r="F25506" t="s">
        <v>89</v>
      </c>
      <c r="G25506" t="s">
        <v>89</v>
      </c>
      <c r="H25506" t="s">
        <v>93</v>
      </c>
    </row>
    <row r="25507" spans="1:8" x14ac:dyDescent="0.25">
      <c r="A25507" t="s">
        <v>659</v>
      </c>
      <c r="B25507" t="s">
        <v>1126</v>
      </c>
      <c r="C25507" t="s">
        <v>89</v>
      </c>
      <c r="D25507" t="s">
        <v>89</v>
      </c>
      <c r="E25507" t="s">
        <v>1129</v>
      </c>
      <c r="F25507" t="s">
        <v>89</v>
      </c>
      <c r="G25507" t="s">
        <v>89</v>
      </c>
      <c r="H25507" t="s">
        <v>93</v>
      </c>
    </row>
    <row r="25508" spans="1:8" x14ac:dyDescent="0.25">
      <c r="A25508" t="s">
        <v>659</v>
      </c>
      <c r="B25508" t="s">
        <v>8673</v>
      </c>
      <c r="C25508" t="s">
        <v>89</v>
      </c>
      <c r="D25508" t="s">
        <v>89</v>
      </c>
      <c r="E25508" t="s">
        <v>1131</v>
      </c>
      <c r="F25508" t="s">
        <v>89</v>
      </c>
      <c r="G25508" t="s">
        <v>89</v>
      </c>
      <c r="H25508" t="s">
        <v>93</v>
      </c>
    </row>
    <row r="25509" spans="1:8" x14ac:dyDescent="0.25">
      <c r="A25509" t="s">
        <v>659</v>
      </c>
      <c r="B25509" t="s">
        <v>1200</v>
      </c>
      <c r="C25509" t="s">
        <v>89</v>
      </c>
      <c r="D25509" t="s">
        <v>89</v>
      </c>
      <c r="E25509" t="s">
        <v>1131</v>
      </c>
      <c r="F25509" t="s">
        <v>89</v>
      </c>
      <c r="G25509" t="s">
        <v>89</v>
      </c>
      <c r="H25509" t="s">
        <v>93</v>
      </c>
    </row>
    <row r="25510" spans="1:8" x14ac:dyDescent="0.25">
      <c r="A25510" t="s">
        <v>659</v>
      </c>
      <c r="B25510" t="s">
        <v>1130</v>
      </c>
      <c r="C25510" t="s">
        <v>89</v>
      </c>
      <c r="D25510" t="s">
        <v>89</v>
      </c>
      <c r="E25510" t="s">
        <v>1133</v>
      </c>
      <c r="F25510" t="s">
        <v>89</v>
      </c>
      <c r="G25510" t="s">
        <v>89</v>
      </c>
      <c r="H25510" t="s">
        <v>93</v>
      </c>
    </row>
    <row r="25511" spans="1:8" x14ac:dyDescent="0.25">
      <c r="A25511" t="s">
        <v>659</v>
      </c>
      <c r="B25511" t="s">
        <v>1132</v>
      </c>
      <c r="C25511" t="s">
        <v>89</v>
      </c>
      <c r="D25511" t="s">
        <v>89</v>
      </c>
      <c r="E25511" t="s">
        <v>1133</v>
      </c>
      <c r="F25511" t="s">
        <v>89</v>
      </c>
      <c r="G25511" t="s">
        <v>89</v>
      </c>
      <c r="H25511" t="s">
        <v>93</v>
      </c>
    </row>
    <row r="25512" spans="1:8" x14ac:dyDescent="0.25">
      <c r="A25512" t="s">
        <v>659</v>
      </c>
      <c r="B25512" t="s">
        <v>1268</v>
      </c>
      <c r="C25512" t="s">
        <v>89</v>
      </c>
      <c r="D25512" t="s">
        <v>89</v>
      </c>
      <c r="E25512" t="s">
        <v>1335</v>
      </c>
      <c r="F25512" t="s">
        <v>89</v>
      </c>
      <c r="G25512" t="s">
        <v>89</v>
      </c>
      <c r="H25512" t="s">
        <v>93</v>
      </c>
    </row>
    <row r="25513" spans="1:8" x14ac:dyDescent="0.25">
      <c r="A25513" t="s">
        <v>659</v>
      </c>
      <c r="B25513" t="s">
        <v>1269</v>
      </c>
      <c r="C25513" t="s">
        <v>89</v>
      </c>
      <c r="D25513" t="s">
        <v>89</v>
      </c>
      <c r="E25513" t="s">
        <v>1335</v>
      </c>
      <c r="F25513" t="s">
        <v>89</v>
      </c>
      <c r="G25513" t="s">
        <v>89</v>
      </c>
      <c r="H25513" t="s">
        <v>93</v>
      </c>
    </row>
    <row r="25514" spans="1:8" x14ac:dyDescent="0.25">
      <c r="A25514" t="s">
        <v>659</v>
      </c>
      <c r="B25514" t="s">
        <v>1138</v>
      </c>
      <c r="C25514" t="s">
        <v>89</v>
      </c>
      <c r="D25514" t="s">
        <v>89</v>
      </c>
      <c r="E25514" t="s">
        <v>1139</v>
      </c>
      <c r="F25514" t="s">
        <v>89</v>
      </c>
      <c r="G25514" t="s">
        <v>89</v>
      </c>
      <c r="H25514" t="s">
        <v>93</v>
      </c>
    </row>
    <row r="25515" spans="1:8" x14ac:dyDescent="0.25">
      <c r="A25515" t="s">
        <v>660</v>
      </c>
      <c r="B25515" t="s">
        <v>7585</v>
      </c>
      <c r="C25515" t="s">
        <v>89</v>
      </c>
      <c r="D25515" t="s">
        <v>17791</v>
      </c>
      <c r="E25515" t="s">
        <v>1162</v>
      </c>
      <c r="F25515" t="s">
        <v>89</v>
      </c>
      <c r="G25515" t="s">
        <v>89</v>
      </c>
      <c r="H25515" t="s">
        <v>93</v>
      </c>
    </row>
    <row r="25516" spans="1:8" x14ac:dyDescent="0.25">
      <c r="A25516" t="s">
        <v>660</v>
      </c>
      <c r="B25516" t="s">
        <v>7583</v>
      </c>
      <c r="C25516" t="s">
        <v>89</v>
      </c>
      <c r="D25516" t="s">
        <v>17792</v>
      </c>
      <c r="E25516" t="s">
        <v>1100</v>
      </c>
      <c r="F25516" t="s">
        <v>89</v>
      </c>
      <c r="G25516" t="s">
        <v>89</v>
      </c>
      <c r="H25516" t="s">
        <v>93</v>
      </c>
    </row>
    <row r="25517" spans="1:8" x14ac:dyDescent="0.25">
      <c r="A25517" t="s">
        <v>660</v>
      </c>
      <c r="B25517" t="s">
        <v>2128</v>
      </c>
      <c r="C25517" t="s">
        <v>89</v>
      </c>
      <c r="D25517" t="s">
        <v>17793</v>
      </c>
      <c r="E25517" t="s">
        <v>1194</v>
      </c>
      <c r="F25517" t="s">
        <v>89</v>
      </c>
      <c r="G25517" t="s">
        <v>89</v>
      </c>
      <c r="H25517" t="s">
        <v>93</v>
      </c>
    </row>
    <row r="25518" spans="1:8" x14ac:dyDescent="0.25">
      <c r="A25518" t="s">
        <v>660</v>
      </c>
      <c r="B25518" t="s">
        <v>1149</v>
      </c>
      <c r="C25518" t="s">
        <v>89</v>
      </c>
      <c r="D25518" t="s">
        <v>5999</v>
      </c>
      <c r="E25518" t="s">
        <v>1162</v>
      </c>
      <c r="F25518" t="s">
        <v>89</v>
      </c>
      <c r="G25518" t="s">
        <v>89</v>
      </c>
      <c r="H25518" t="s">
        <v>93</v>
      </c>
    </row>
    <row r="25519" spans="1:8" x14ac:dyDescent="0.25">
      <c r="A25519" t="s">
        <v>660</v>
      </c>
      <c r="B25519" t="s">
        <v>17794</v>
      </c>
      <c r="C25519" t="s">
        <v>89</v>
      </c>
      <c r="D25519" t="s">
        <v>17795</v>
      </c>
      <c r="E25519" t="s">
        <v>1100</v>
      </c>
      <c r="F25519" t="s">
        <v>89</v>
      </c>
      <c r="G25519" t="s">
        <v>89</v>
      </c>
      <c r="H25519" t="s">
        <v>93</v>
      </c>
    </row>
    <row r="25520" spans="1:8" x14ac:dyDescent="0.25">
      <c r="A25520" t="s">
        <v>660</v>
      </c>
      <c r="B25520" t="s">
        <v>2128</v>
      </c>
      <c r="C25520" t="s">
        <v>89</v>
      </c>
      <c r="D25520" t="s">
        <v>17793</v>
      </c>
      <c r="E25520" t="s">
        <v>1194</v>
      </c>
      <c r="F25520" t="s">
        <v>89</v>
      </c>
      <c r="G25520" t="s">
        <v>89</v>
      </c>
      <c r="H25520" t="s">
        <v>93</v>
      </c>
    </row>
    <row r="25521" spans="1:8" x14ac:dyDescent="0.25">
      <c r="A25521" t="s">
        <v>660</v>
      </c>
      <c r="B25521" t="s">
        <v>2551</v>
      </c>
      <c r="C25521" t="s">
        <v>89</v>
      </c>
      <c r="D25521" t="s">
        <v>17796</v>
      </c>
      <c r="E25521" t="s">
        <v>1258</v>
      </c>
      <c r="F25521" t="s">
        <v>89</v>
      </c>
      <c r="G25521" t="s">
        <v>89</v>
      </c>
      <c r="H25521" t="s">
        <v>93</v>
      </c>
    </row>
    <row r="25522" spans="1:8" x14ac:dyDescent="0.25">
      <c r="A25522" t="s">
        <v>660</v>
      </c>
      <c r="B25522" t="s">
        <v>1314</v>
      </c>
      <c r="C25522" t="s">
        <v>89</v>
      </c>
      <c r="D25522" t="s">
        <v>17796</v>
      </c>
      <c r="E25522" t="s">
        <v>1094</v>
      </c>
      <c r="F25522" t="s">
        <v>89</v>
      </c>
      <c r="G25522" t="s">
        <v>89</v>
      </c>
      <c r="H25522" t="s">
        <v>93</v>
      </c>
    </row>
    <row r="25523" spans="1:8" x14ac:dyDescent="0.25">
      <c r="A25523" t="s">
        <v>660</v>
      </c>
      <c r="B25523" t="s">
        <v>1256</v>
      </c>
      <c r="C25523" t="s">
        <v>89</v>
      </c>
      <c r="D25523" t="s">
        <v>17796</v>
      </c>
      <c r="E25523" t="s">
        <v>1265</v>
      </c>
      <c r="F25523" t="s">
        <v>89</v>
      </c>
      <c r="G25523" t="s">
        <v>89</v>
      </c>
      <c r="H25523" t="s">
        <v>93</v>
      </c>
    </row>
    <row r="25524" spans="1:8" x14ac:dyDescent="0.25">
      <c r="A25524" t="s">
        <v>660</v>
      </c>
      <c r="B25524" t="s">
        <v>17797</v>
      </c>
      <c r="C25524" t="s">
        <v>89</v>
      </c>
      <c r="D25524" t="s">
        <v>17798</v>
      </c>
      <c r="E25524" t="s">
        <v>1166</v>
      </c>
      <c r="F25524" t="s">
        <v>89</v>
      </c>
      <c r="G25524" t="s">
        <v>89</v>
      </c>
      <c r="H25524" t="s">
        <v>93</v>
      </c>
    </row>
    <row r="25525" spans="1:8" x14ac:dyDescent="0.25">
      <c r="A25525" t="s">
        <v>660</v>
      </c>
      <c r="B25525" t="s">
        <v>1404</v>
      </c>
      <c r="C25525" t="s">
        <v>89</v>
      </c>
      <c r="D25525" t="s">
        <v>17796</v>
      </c>
      <c r="E25525" t="s">
        <v>1258</v>
      </c>
      <c r="F25525" t="s">
        <v>89</v>
      </c>
      <c r="G25525" t="s">
        <v>89</v>
      </c>
      <c r="H25525" t="s">
        <v>93</v>
      </c>
    </row>
    <row r="25526" spans="1:8" x14ac:dyDescent="0.25">
      <c r="A25526" t="s">
        <v>660</v>
      </c>
      <c r="B25526" t="s">
        <v>1403</v>
      </c>
      <c r="C25526" t="s">
        <v>89</v>
      </c>
      <c r="D25526" t="s">
        <v>17796</v>
      </c>
      <c r="E25526" t="s">
        <v>1258</v>
      </c>
      <c r="F25526" t="s">
        <v>89</v>
      </c>
      <c r="G25526" t="s">
        <v>89</v>
      </c>
      <c r="H25526" t="s">
        <v>93</v>
      </c>
    </row>
    <row r="25527" spans="1:8" x14ac:dyDescent="0.25">
      <c r="A25527" t="s">
        <v>660</v>
      </c>
      <c r="B25527" t="s">
        <v>1226</v>
      </c>
      <c r="C25527" t="s">
        <v>89</v>
      </c>
      <c r="D25527" t="s">
        <v>17799</v>
      </c>
      <c r="E25527" t="s">
        <v>1265</v>
      </c>
      <c r="F25527" t="s">
        <v>89</v>
      </c>
      <c r="G25527" t="s">
        <v>89</v>
      </c>
      <c r="H25527" t="s">
        <v>93</v>
      </c>
    </row>
    <row r="25528" spans="1:8" x14ac:dyDescent="0.25">
      <c r="A25528" t="s">
        <v>660</v>
      </c>
      <c r="B25528" t="s">
        <v>17800</v>
      </c>
      <c r="C25528" t="s">
        <v>89</v>
      </c>
      <c r="D25528" t="s">
        <v>17801</v>
      </c>
      <c r="E25528" t="s">
        <v>1582</v>
      </c>
      <c r="F25528" t="s">
        <v>89</v>
      </c>
      <c r="G25528" t="s">
        <v>89</v>
      </c>
      <c r="H25528" t="s">
        <v>93</v>
      </c>
    </row>
    <row r="25529" spans="1:8" x14ac:dyDescent="0.25">
      <c r="A25529" t="s">
        <v>660</v>
      </c>
      <c r="B25529" t="s">
        <v>1151</v>
      </c>
      <c r="C25529" t="s">
        <v>89</v>
      </c>
      <c r="D25529" t="s">
        <v>17802</v>
      </c>
      <c r="E25529" t="s">
        <v>1094</v>
      </c>
      <c r="F25529" t="s">
        <v>89</v>
      </c>
      <c r="G25529" t="s">
        <v>89</v>
      </c>
      <c r="H25529" t="s">
        <v>93</v>
      </c>
    </row>
    <row r="25530" spans="1:8" x14ac:dyDescent="0.25">
      <c r="A25530" t="s">
        <v>660</v>
      </c>
      <c r="B25530" t="s">
        <v>3276</v>
      </c>
      <c r="C25530" t="s">
        <v>89</v>
      </c>
      <c r="D25530" t="s">
        <v>17802</v>
      </c>
      <c r="E25530" t="s">
        <v>1205</v>
      </c>
      <c r="F25530" t="s">
        <v>89</v>
      </c>
      <c r="G25530" t="s">
        <v>89</v>
      </c>
      <c r="H25530" t="s">
        <v>93</v>
      </c>
    </row>
    <row r="25531" spans="1:8" x14ac:dyDescent="0.25">
      <c r="A25531" t="s">
        <v>660</v>
      </c>
      <c r="B25531" t="s">
        <v>17803</v>
      </c>
      <c r="C25531" t="s">
        <v>89</v>
      </c>
      <c r="D25531" t="s">
        <v>9984</v>
      </c>
      <c r="E25531" t="s">
        <v>1093</v>
      </c>
      <c r="F25531" t="s">
        <v>89</v>
      </c>
      <c r="G25531" t="s">
        <v>89</v>
      </c>
      <c r="H25531" t="s">
        <v>93</v>
      </c>
    </row>
    <row r="25532" spans="1:8" x14ac:dyDescent="0.25">
      <c r="A25532" t="s">
        <v>660</v>
      </c>
      <c r="B25532" t="s">
        <v>7583</v>
      </c>
      <c r="C25532" t="s">
        <v>89</v>
      </c>
      <c r="D25532" t="s">
        <v>17792</v>
      </c>
      <c r="E25532" t="s">
        <v>1100</v>
      </c>
      <c r="F25532" t="s">
        <v>89</v>
      </c>
      <c r="G25532" t="s">
        <v>89</v>
      </c>
      <c r="H25532" t="s">
        <v>93</v>
      </c>
    </row>
    <row r="25533" spans="1:8" x14ac:dyDescent="0.25">
      <c r="A25533" t="s">
        <v>660</v>
      </c>
      <c r="B25533" t="s">
        <v>17794</v>
      </c>
      <c r="C25533" t="s">
        <v>89</v>
      </c>
      <c r="D25533" t="s">
        <v>17795</v>
      </c>
      <c r="E25533" t="s">
        <v>1100</v>
      </c>
      <c r="F25533" t="s">
        <v>89</v>
      </c>
      <c r="G25533" t="s">
        <v>89</v>
      </c>
      <c r="H25533" t="s">
        <v>93</v>
      </c>
    </row>
    <row r="25534" spans="1:8" x14ac:dyDescent="0.25">
      <c r="A25534" t="s">
        <v>660</v>
      </c>
      <c r="B25534" t="s">
        <v>17804</v>
      </c>
      <c r="C25534" t="s">
        <v>89</v>
      </c>
      <c r="D25534" t="s">
        <v>17791</v>
      </c>
      <c r="E25534" t="s">
        <v>1162</v>
      </c>
      <c r="F25534" t="s">
        <v>89</v>
      </c>
      <c r="G25534" t="s">
        <v>89</v>
      </c>
      <c r="H25534" t="s">
        <v>93</v>
      </c>
    </row>
    <row r="25535" spans="1:8" x14ac:dyDescent="0.25">
      <c r="A25535" t="s">
        <v>660</v>
      </c>
      <c r="B25535" t="s">
        <v>7585</v>
      </c>
      <c r="C25535" t="s">
        <v>89</v>
      </c>
      <c r="D25535" t="s">
        <v>17791</v>
      </c>
      <c r="E25535" t="s">
        <v>1162</v>
      </c>
      <c r="F25535" t="s">
        <v>89</v>
      </c>
      <c r="G25535" t="s">
        <v>89</v>
      </c>
      <c r="H25535" t="s">
        <v>93</v>
      </c>
    </row>
    <row r="25536" spans="1:8" x14ac:dyDescent="0.25">
      <c r="A25536" t="s">
        <v>660</v>
      </c>
      <c r="B25536" t="s">
        <v>17805</v>
      </c>
      <c r="C25536" t="s">
        <v>89</v>
      </c>
      <c r="D25536" t="s">
        <v>4749</v>
      </c>
      <c r="E25536" t="s">
        <v>1162</v>
      </c>
      <c r="F25536" t="s">
        <v>89</v>
      </c>
      <c r="G25536" t="s">
        <v>89</v>
      </c>
      <c r="H25536" t="s">
        <v>93</v>
      </c>
    </row>
    <row r="25537" spans="1:8" x14ac:dyDescent="0.25">
      <c r="A25537" t="s">
        <v>660</v>
      </c>
      <c r="B25537" t="s">
        <v>17806</v>
      </c>
      <c r="C25537" t="s">
        <v>89</v>
      </c>
      <c r="D25537" t="s">
        <v>17807</v>
      </c>
      <c r="E25537" t="s">
        <v>1238</v>
      </c>
      <c r="F25537" t="s">
        <v>89</v>
      </c>
      <c r="G25537" t="s">
        <v>89</v>
      </c>
      <c r="H25537" t="s">
        <v>93</v>
      </c>
    </row>
    <row r="25538" spans="1:8" x14ac:dyDescent="0.25">
      <c r="A25538" t="s">
        <v>660</v>
      </c>
      <c r="B25538" t="s">
        <v>1181</v>
      </c>
      <c r="C25538" t="s">
        <v>89</v>
      </c>
      <c r="D25538" t="s">
        <v>5999</v>
      </c>
      <c r="E25538" t="s">
        <v>1142</v>
      </c>
      <c r="F25538" t="s">
        <v>89</v>
      </c>
      <c r="G25538" t="s">
        <v>89</v>
      </c>
      <c r="H25538" t="s">
        <v>93</v>
      </c>
    </row>
    <row r="25539" spans="1:8" x14ac:dyDescent="0.25">
      <c r="A25539" t="s">
        <v>660</v>
      </c>
      <c r="B25539" t="s">
        <v>1149</v>
      </c>
      <c r="C25539" t="s">
        <v>89</v>
      </c>
      <c r="D25539" t="s">
        <v>5999</v>
      </c>
      <c r="E25539" t="s">
        <v>1162</v>
      </c>
      <c r="F25539" t="s">
        <v>89</v>
      </c>
      <c r="G25539" t="s">
        <v>89</v>
      </c>
      <c r="H25539" t="s">
        <v>93</v>
      </c>
    </row>
    <row r="25540" spans="1:8" x14ac:dyDescent="0.25">
      <c r="A25540" t="s">
        <v>660</v>
      </c>
      <c r="B25540" t="s">
        <v>1178</v>
      </c>
      <c r="C25540" t="s">
        <v>89</v>
      </c>
      <c r="D25540" t="s">
        <v>5999</v>
      </c>
      <c r="E25540" t="s">
        <v>1142</v>
      </c>
      <c r="F25540" t="s">
        <v>89</v>
      </c>
      <c r="G25540" t="s">
        <v>89</v>
      </c>
      <c r="H25540" t="s">
        <v>93</v>
      </c>
    </row>
    <row r="25541" spans="1:8" x14ac:dyDescent="0.25">
      <c r="A25541" t="s">
        <v>660</v>
      </c>
      <c r="B25541" t="s">
        <v>1184</v>
      </c>
      <c r="C25541" t="s">
        <v>89</v>
      </c>
      <c r="D25541" t="s">
        <v>5999</v>
      </c>
      <c r="E25541" t="s">
        <v>1142</v>
      </c>
      <c r="F25541" t="s">
        <v>89</v>
      </c>
      <c r="G25541" t="s">
        <v>89</v>
      </c>
      <c r="H25541" t="s">
        <v>93</v>
      </c>
    </row>
    <row r="25542" spans="1:8" x14ac:dyDescent="0.25">
      <c r="A25542" t="s">
        <v>660</v>
      </c>
      <c r="B25542" t="s">
        <v>17808</v>
      </c>
      <c r="C25542" t="s">
        <v>89</v>
      </c>
      <c r="D25542" t="s">
        <v>89</v>
      </c>
      <c r="E25542" t="s">
        <v>1105</v>
      </c>
      <c r="F25542" t="s">
        <v>89</v>
      </c>
      <c r="G25542" t="s">
        <v>89</v>
      </c>
      <c r="H25542" t="s">
        <v>93</v>
      </c>
    </row>
    <row r="25543" spans="1:8" x14ac:dyDescent="0.25">
      <c r="A25543" t="s">
        <v>660</v>
      </c>
      <c r="B25543" t="s">
        <v>15989</v>
      </c>
      <c r="C25543" t="s">
        <v>89</v>
      </c>
      <c r="D25543" t="s">
        <v>89</v>
      </c>
      <c r="E25543" t="s">
        <v>1100</v>
      </c>
      <c r="F25543" t="s">
        <v>89</v>
      </c>
      <c r="G25543" t="s">
        <v>89</v>
      </c>
      <c r="H25543" t="s">
        <v>93</v>
      </c>
    </row>
    <row r="25544" spans="1:8" x14ac:dyDescent="0.25">
      <c r="A25544" t="s">
        <v>660</v>
      </c>
      <c r="B25544" t="s">
        <v>1649</v>
      </c>
      <c r="C25544" t="s">
        <v>89</v>
      </c>
      <c r="D25544" t="s">
        <v>89</v>
      </c>
      <c r="E25544" t="s">
        <v>1100</v>
      </c>
      <c r="F25544" t="s">
        <v>89</v>
      </c>
      <c r="G25544" t="s">
        <v>89</v>
      </c>
      <c r="H25544" t="s">
        <v>93</v>
      </c>
    </row>
    <row r="25545" spans="1:8" x14ac:dyDescent="0.25">
      <c r="A25545" t="s">
        <v>660</v>
      </c>
      <c r="B25545" t="s">
        <v>1197</v>
      </c>
      <c r="C25545" t="s">
        <v>89</v>
      </c>
      <c r="D25545" t="s">
        <v>89</v>
      </c>
      <c r="E25545" t="s">
        <v>1335</v>
      </c>
      <c r="F25545" t="s">
        <v>89</v>
      </c>
      <c r="G25545" t="s">
        <v>89</v>
      </c>
      <c r="H25545" t="s">
        <v>93</v>
      </c>
    </row>
    <row r="25546" spans="1:8" x14ac:dyDescent="0.25">
      <c r="A25546" t="s">
        <v>660</v>
      </c>
      <c r="B25546" t="s">
        <v>1198</v>
      </c>
      <c r="C25546" t="s">
        <v>89</v>
      </c>
      <c r="D25546" t="s">
        <v>89</v>
      </c>
      <c r="E25546" t="s">
        <v>1218</v>
      </c>
      <c r="F25546" t="s">
        <v>89</v>
      </c>
      <c r="G25546" t="s">
        <v>89</v>
      </c>
      <c r="H25546" t="s">
        <v>93</v>
      </c>
    </row>
    <row r="25547" spans="1:8" x14ac:dyDescent="0.25">
      <c r="A25547" t="s">
        <v>660</v>
      </c>
      <c r="B25547" t="s">
        <v>17809</v>
      </c>
      <c r="C25547" t="s">
        <v>89</v>
      </c>
      <c r="D25547" t="s">
        <v>89</v>
      </c>
      <c r="E25547" t="s">
        <v>1131</v>
      </c>
      <c r="F25547" t="s">
        <v>89</v>
      </c>
      <c r="G25547" t="s">
        <v>89</v>
      </c>
      <c r="H25547" t="s">
        <v>93</v>
      </c>
    </row>
    <row r="25548" spans="1:8" x14ac:dyDescent="0.25">
      <c r="A25548" t="s">
        <v>660</v>
      </c>
      <c r="B25548" t="s">
        <v>1200</v>
      </c>
      <c r="C25548" t="s">
        <v>89</v>
      </c>
      <c r="D25548" t="s">
        <v>89</v>
      </c>
      <c r="E25548" t="s">
        <v>1131</v>
      </c>
      <c r="F25548" t="s">
        <v>89</v>
      </c>
      <c r="G25548" t="s">
        <v>89</v>
      </c>
      <c r="H25548" t="s">
        <v>93</v>
      </c>
    </row>
    <row r="25549" spans="1:8" x14ac:dyDescent="0.25">
      <c r="A25549" t="s">
        <v>660</v>
      </c>
      <c r="B25549" t="s">
        <v>1132</v>
      </c>
      <c r="C25549" t="s">
        <v>89</v>
      </c>
      <c r="D25549" t="s">
        <v>89</v>
      </c>
      <c r="E25549" t="s">
        <v>1202</v>
      </c>
      <c r="F25549" t="s">
        <v>89</v>
      </c>
      <c r="G25549" t="s">
        <v>89</v>
      </c>
      <c r="H25549" t="s">
        <v>93</v>
      </c>
    </row>
    <row r="25550" spans="1:8" x14ac:dyDescent="0.25">
      <c r="A25550" t="s">
        <v>660</v>
      </c>
      <c r="B25550" t="s">
        <v>1232</v>
      </c>
      <c r="C25550" t="s">
        <v>89</v>
      </c>
      <c r="D25550" t="s">
        <v>89</v>
      </c>
      <c r="E25550" t="s">
        <v>1135</v>
      </c>
      <c r="F25550" t="s">
        <v>89</v>
      </c>
      <c r="G25550" t="s">
        <v>89</v>
      </c>
      <c r="H25550" t="s">
        <v>93</v>
      </c>
    </row>
    <row r="25551" spans="1:8" x14ac:dyDescent="0.25">
      <c r="A25551" t="s">
        <v>660</v>
      </c>
      <c r="B25551" t="s">
        <v>17810</v>
      </c>
      <c r="C25551" t="s">
        <v>89</v>
      </c>
      <c r="D25551" t="s">
        <v>17799</v>
      </c>
      <c r="E25551" t="s">
        <v>1121</v>
      </c>
      <c r="F25551" t="s">
        <v>89</v>
      </c>
      <c r="G25551" t="s">
        <v>89</v>
      </c>
      <c r="H25551" t="s">
        <v>93</v>
      </c>
    </row>
    <row r="25552" spans="1:8" x14ac:dyDescent="0.25">
      <c r="A25552" t="s">
        <v>660</v>
      </c>
      <c r="B25552" t="s">
        <v>2564</v>
      </c>
      <c r="C25552" t="s">
        <v>89</v>
      </c>
      <c r="D25552" t="s">
        <v>17799</v>
      </c>
      <c r="E25552" t="s">
        <v>1298</v>
      </c>
      <c r="F25552" t="s">
        <v>89</v>
      </c>
      <c r="G25552" t="s">
        <v>89</v>
      </c>
      <c r="H25552" t="s">
        <v>93</v>
      </c>
    </row>
    <row r="25553" spans="1:8" x14ac:dyDescent="0.25">
      <c r="A25553" t="s">
        <v>660</v>
      </c>
      <c r="B25553" t="s">
        <v>1138</v>
      </c>
      <c r="C25553" t="s">
        <v>89</v>
      </c>
      <c r="D25553" t="s">
        <v>89</v>
      </c>
      <c r="E25553" t="s">
        <v>1139</v>
      </c>
      <c r="F25553" t="s">
        <v>89</v>
      </c>
      <c r="G25553" t="s">
        <v>89</v>
      </c>
      <c r="H25553" t="s">
        <v>93</v>
      </c>
    </row>
    <row r="25554" spans="1:8" x14ac:dyDescent="0.25">
      <c r="A25554" t="s">
        <v>661</v>
      </c>
      <c r="B25554" t="s">
        <v>7583</v>
      </c>
      <c r="C25554" t="s">
        <v>89</v>
      </c>
      <c r="D25554" t="s">
        <v>17811</v>
      </c>
      <c r="E25554" t="s">
        <v>1238</v>
      </c>
      <c r="F25554" t="s">
        <v>89</v>
      </c>
      <c r="G25554" t="s">
        <v>89</v>
      </c>
      <c r="H25554" t="s">
        <v>93</v>
      </c>
    </row>
    <row r="25555" spans="1:8" x14ac:dyDescent="0.25">
      <c r="A25555" t="s">
        <v>661</v>
      </c>
      <c r="B25555" t="s">
        <v>7238</v>
      </c>
      <c r="C25555" t="s">
        <v>89</v>
      </c>
      <c r="D25555" t="s">
        <v>17811</v>
      </c>
      <c r="E25555" t="s">
        <v>1142</v>
      </c>
      <c r="F25555" t="s">
        <v>89</v>
      </c>
      <c r="G25555" t="s">
        <v>89</v>
      </c>
      <c r="H25555" t="s">
        <v>93</v>
      </c>
    </row>
    <row r="25556" spans="1:8" x14ac:dyDescent="0.25">
      <c r="A25556" t="s">
        <v>661</v>
      </c>
      <c r="B25556" t="s">
        <v>7586</v>
      </c>
      <c r="C25556" t="s">
        <v>89</v>
      </c>
      <c r="D25556" t="s">
        <v>1141</v>
      </c>
      <c r="E25556" t="s">
        <v>1142</v>
      </c>
      <c r="F25556" t="s">
        <v>89</v>
      </c>
      <c r="G25556" t="s">
        <v>89</v>
      </c>
      <c r="H25556" t="s">
        <v>93</v>
      </c>
    </row>
    <row r="25557" spans="1:8" x14ac:dyDescent="0.25">
      <c r="A25557" t="s">
        <v>661</v>
      </c>
      <c r="B25557" t="s">
        <v>16802</v>
      </c>
      <c r="C25557" t="s">
        <v>89</v>
      </c>
      <c r="D25557" t="s">
        <v>17811</v>
      </c>
      <c r="E25557" t="s">
        <v>1205</v>
      </c>
      <c r="F25557" t="s">
        <v>89</v>
      </c>
      <c r="G25557" t="s">
        <v>89</v>
      </c>
      <c r="H25557" t="s">
        <v>93</v>
      </c>
    </row>
    <row r="25558" spans="1:8" x14ac:dyDescent="0.25">
      <c r="A25558" t="s">
        <v>661</v>
      </c>
      <c r="B25558" t="s">
        <v>1140</v>
      </c>
      <c r="C25558" t="s">
        <v>89</v>
      </c>
      <c r="D25558" t="s">
        <v>4814</v>
      </c>
      <c r="E25558" t="s">
        <v>1238</v>
      </c>
      <c r="F25558" t="s">
        <v>89</v>
      </c>
      <c r="G25558" t="s">
        <v>89</v>
      </c>
      <c r="H25558" t="s">
        <v>93</v>
      </c>
    </row>
    <row r="25559" spans="1:8" x14ac:dyDescent="0.25">
      <c r="A25559" t="s">
        <v>661</v>
      </c>
      <c r="B25559" t="s">
        <v>1239</v>
      </c>
      <c r="C25559" t="s">
        <v>89</v>
      </c>
      <c r="D25559" t="s">
        <v>5134</v>
      </c>
      <c r="E25559" t="s">
        <v>1258</v>
      </c>
      <c r="F25559" t="s">
        <v>89</v>
      </c>
      <c r="G25559" t="s">
        <v>89</v>
      </c>
      <c r="H25559" t="s">
        <v>93</v>
      </c>
    </row>
    <row r="25560" spans="1:8" x14ac:dyDescent="0.25">
      <c r="A25560" t="s">
        <v>661</v>
      </c>
      <c r="B25560" t="s">
        <v>1140</v>
      </c>
      <c r="C25560" t="s">
        <v>89</v>
      </c>
      <c r="D25560" t="s">
        <v>4814</v>
      </c>
      <c r="E25560" t="s">
        <v>1238</v>
      </c>
      <c r="F25560" t="s">
        <v>89</v>
      </c>
      <c r="G25560" t="s">
        <v>89</v>
      </c>
      <c r="H25560" t="s">
        <v>93</v>
      </c>
    </row>
    <row r="25561" spans="1:8" x14ac:dyDescent="0.25">
      <c r="A25561" t="s">
        <v>661</v>
      </c>
      <c r="B25561" t="s">
        <v>7583</v>
      </c>
      <c r="C25561" t="s">
        <v>89</v>
      </c>
      <c r="D25561" t="s">
        <v>17811</v>
      </c>
      <c r="E25561" t="s">
        <v>1238</v>
      </c>
      <c r="F25561" t="s">
        <v>89</v>
      </c>
      <c r="G25561" t="s">
        <v>89</v>
      </c>
      <c r="H25561" t="s">
        <v>93</v>
      </c>
    </row>
    <row r="25562" spans="1:8" x14ac:dyDescent="0.25">
      <c r="A25562" t="s">
        <v>661</v>
      </c>
      <c r="B25562" t="s">
        <v>16802</v>
      </c>
      <c r="C25562" t="s">
        <v>89</v>
      </c>
      <c r="D25562" t="s">
        <v>17811</v>
      </c>
      <c r="E25562" t="s">
        <v>1205</v>
      </c>
      <c r="F25562" t="s">
        <v>89</v>
      </c>
      <c r="G25562" t="s">
        <v>89</v>
      </c>
      <c r="H25562" t="s">
        <v>93</v>
      </c>
    </row>
    <row r="25563" spans="1:8" x14ac:dyDescent="0.25">
      <c r="A25563" t="s">
        <v>661</v>
      </c>
      <c r="B25563" t="s">
        <v>7238</v>
      </c>
      <c r="C25563" t="s">
        <v>89</v>
      </c>
      <c r="D25563" t="s">
        <v>17811</v>
      </c>
      <c r="E25563" t="s">
        <v>1142</v>
      </c>
      <c r="F25563" t="s">
        <v>89</v>
      </c>
      <c r="G25563" t="s">
        <v>89</v>
      </c>
      <c r="H25563" t="s">
        <v>93</v>
      </c>
    </row>
    <row r="25564" spans="1:8" x14ac:dyDescent="0.25">
      <c r="A25564" t="s">
        <v>661</v>
      </c>
      <c r="B25564" t="s">
        <v>1158</v>
      </c>
      <c r="C25564" t="s">
        <v>89</v>
      </c>
      <c r="D25564" t="s">
        <v>5134</v>
      </c>
      <c r="E25564" t="s">
        <v>1160</v>
      </c>
      <c r="F25564" t="s">
        <v>89</v>
      </c>
      <c r="G25564" t="s">
        <v>89</v>
      </c>
      <c r="H25564" t="s">
        <v>93</v>
      </c>
    </row>
    <row r="25565" spans="1:8" x14ac:dyDescent="0.25">
      <c r="A25565" t="s">
        <v>661</v>
      </c>
      <c r="B25565" t="s">
        <v>7586</v>
      </c>
      <c r="C25565" t="s">
        <v>89</v>
      </c>
      <c r="D25565" t="s">
        <v>1141</v>
      </c>
      <c r="E25565" t="s">
        <v>1142</v>
      </c>
      <c r="F25565" t="s">
        <v>89</v>
      </c>
      <c r="G25565" t="s">
        <v>89</v>
      </c>
      <c r="H25565" t="s">
        <v>93</v>
      </c>
    </row>
    <row r="25566" spans="1:8" x14ac:dyDescent="0.25">
      <c r="A25566" t="s">
        <v>661</v>
      </c>
      <c r="B25566" t="s">
        <v>1144</v>
      </c>
      <c r="C25566" t="s">
        <v>89</v>
      </c>
      <c r="D25566" t="s">
        <v>4814</v>
      </c>
      <c r="E25566" t="s">
        <v>1142</v>
      </c>
      <c r="F25566" t="s">
        <v>89</v>
      </c>
      <c r="G25566" t="s">
        <v>89</v>
      </c>
      <c r="H25566" t="s">
        <v>93</v>
      </c>
    </row>
    <row r="25567" spans="1:8" x14ac:dyDescent="0.25">
      <c r="A25567" t="s">
        <v>661</v>
      </c>
      <c r="B25567" t="s">
        <v>10657</v>
      </c>
      <c r="C25567" t="s">
        <v>89</v>
      </c>
      <c r="D25567" t="s">
        <v>17811</v>
      </c>
      <c r="E25567" t="s">
        <v>1194</v>
      </c>
      <c r="F25567" t="s">
        <v>89</v>
      </c>
      <c r="G25567" t="s">
        <v>89</v>
      </c>
      <c r="H25567" t="s">
        <v>93</v>
      </c>
    </row>
    <row r="25568" spans="1:8" x14ac:dyDescent="0.25">
      <c r="A25568" t="s">
        <v>661</v>
      </c>
      <c r="B25568" t="s">
        <v>17812</v>
      </c>
      <c r="C25568" t="s">
        <v>89</v>
      </c>
      <c r="D25568" t="s">
        <v>17811</v>
      </c>
      <c r="E25568" t="s">
        <v>1094</v>
      </c>
      <c r="F25568" t="s">
        <v>89</v>
      </c>
      <c r="G25568" t="s">
        <v>89</v>
      </c>
      <c r="H25568" t="s">
        <v>93</v>
      </c>
    </row>
    <row r="25569" spans="1:8" x14ac:dyDescent="0.25">
      <c r="A25569" t="s">
        <v>661</v>
      </c>
      <c r="B25569" t="s">
        <v>7964</v>
      </c>
      <c r="C25569" t="s">
        <v>89</v>
      </c>
      <c r="D25569" t="s">
        <v>17813</v>
      </c>
      <c r="E25569" t="s">
        <v>1142</v>
      </c>
      <c r="F25569" t="s">
        <v>89</v>
      </c>
      <c r="G25569" t="s">
        <v>89</v>
      </c>
      <c r="H25569" t="s">
        <v>93</v>
      </c>
    </row>
    <row r="25570" spans="1:8" x14ac:dyDescent="0.25">
      <c r="A25570" t="s">
        <v>661</v>
      </c>
      <c r="B25570" t="s">
        <v>17814</v>
      </c>
      <c r="C25570" t="s">
        <v>89</v>
      </c>
      <c r="D25570" t="s">
        <v>17815</v>
      </c>
      <c r="E25570" t="s">
        <v>1142</v>
      </c>
      <c r="F25570" t="s">
        <v>89</v>
      </c>
      <c r="G25570" t="s">
        <v>89</v>
      </c>
      <c r="H25570" t="s">
        <v>93</v>
      </c>
    </row>
    <row r="25571" spans="1:8" x14ac:dyDescent="0.25">
      <c r="A25571" t="s">
        <v>661</v>
      </c>
      <c r="B25571" t="s">
        <v>1197</v>
      </c>
      <c r="C25571" t="s">
        <v>89</v>
      </c>
      <c r="D25571" t="s">
        <v>89</v>
      </c>
      <c r="E25571" t="s">
        <v>1115</v>
      </c>
      <c r="F25571" t="s">
        <v>89</v>
      </c>
      <c r="G25571" t="s">
        <v>89</v>
      </c>
      <c r="H25571" t="s">
        <v>93</v>
      </c>
    </row>
    <row r="25572" spans="1:8" x14ac:dyDescent="0.25">
      <c r="A25572" t="s">
        <v>661</v>
      </c>
      <c r="B25572" t="s">
        <v>1198</v>
      </c>
      <c r="C25572" t="s">
        <v>89</v>
      </c>
      <c r="D25572" t="s">
        <v>89</v>
      </c>
      <c r="E25572" t="s">
        <v>1196</v>
      </c>
      <c r="F25572" t="s">
        <v>89</v>
      </c>
      <c r="G25572" t="s">
        <v>89</v>
      </c>
      <c r="H25572" t="s">
        <v>93</v>
      </c>
    </row>
    <row r="25573" spans="1:8" x14ac:dyDescent="0.25">
      <c r="A25573" t="s">
        <v>661</v>
      </c>
      <c r="B25573" t="s">
        <v>1333</v>
      </c>
      <c r="C25573" t="s">
        <v>89</v>
      </c>
      <c r="D25573" t="s">
        <v>89</v>
      </c>
      <c r="E25573" t="s">
        <v>1196</v>
      </c>
      <c r="F25573" t="s">
        <v>89</v>
      </c>
      <c r="G25573" t="s">
        <v>89</v>
      </c>
      <c r="H25573" t="s">
        <v>93</v>
      </c>
    </row>
    <row r="25574" spans="1:8" x14ac:dyDescent="0.25">
      <c r="A25574" t="s">
        <v>661</v>
      </c>
      <c r="B25574" t="s">
        <v>1726</v>
      </c>
      <c r="C25574" t="s">
        <v>89</v>
      </c>
      <c r="D25574" t="s">
        <v>89</v>
      </c>
      <c r="E25574" t="s">
        <v>1196</v>
      </c>
      <c r="F25574" t="s">
        <v>89</v>
      </c>
      <c r="G25574" t="s">
        <v>89</v>
      </c>
      <c r="H25574" t="s">
        <v>93</v>
      </c>
    </row>
    <row r="25575" spans="1:8" x14ac:dyDescent="0.25">
      <c r="A25575" t="s">
        <v>661</v>
      </c>
      <c r="B25575" t="s">
        <v>1437</v>
      </c>
      <c r="C25575" t="s">
        <v>89</v>
      </c>
      <c r="D25575" t="s">
        <v>89</v>
      </c>
      <c r="E25575" t="s">
        <v>1129</v>
      </c>
      <c r="F25575" t="s">
        <v>89</v>
      </c>
      <c r="G25575" t="s">
        <v>89</v>
      </c>
      <c r="H25575" t="s">
        <v>93</v>
      </c>
    </row>
    <row r="25576" spans="1:8" x14ac:dyDescent="0.25">
      <c r="A25576" t="s">
        <v>661</v>
      </c>
      <c r="B25576" t="s">
        <v>1200</v>
      </c>
      <c r="C25576" t="s">
        <v>89</v>
      </c>
      <c r="D25576" t="s">
        <v>89</v>
      </c>
      <c r="E25576" t="s">
        <v>1129</v>
      </c>
      <c r="F25576" t="s">
        <v>89</v>
      </c>
      <c r="G25576" t="s">
        <v>89</v>
      </c>
      <c r="H25576" t="s">
        <v>93</v>
      </c>
    </row>
    <row r="25577" spans="1:8" x14ac:dyDescent="0.25">
      <c r="A25577" t="s">
        <v>661</v>
      </c>
      <c r="B25577" t="s">
        <v>1132</v>
      </c>
      <c r="C25577" t="s">
        <v>89</v>
      </c>
      <c r="D25577" t="s">
        <v>89</v>
      </c>
      <c r="E25577" t="s">
        <v>1133</v>
      </c>
      <c r="F25577" t="s">
        <v>89</v>
      </c>
      <c r="G25577" t="s">
        <v>89</v>
      </c>
      <c r="H25577" t="s">
        <v>93</v>
      </c>
    </row>
    <row r="25578" spans="1:8" x14ac:dyDescent="0.25">
      <c r="A25578" t="s">
        <v>661</v>
      </c>
      <c r="B25578" t="s">
        <v>17816</v>
      </c>
      <c r="C25578" t="s">
        <v>89</v>
      </c>
      <c r="D25578" t="s">
        <v>89</v>
      </c>
      <c r="E25578" t="s">
        <v>1235</v>
      </c>
      <c r="F25578" t="s">
        <v>89</v>
      </c>
      <c r="G25578" t="s">
        <v>89</v>
      </c>
      <c r="H25578" t="s">
        <v>93</v>
      </c>
    </row>
    <row r="25579" spans="1:8" x14ac:dyDescent="0.25">
      <c r="A25579" t="s">
        <v>661</v>
      </c>
      <c r="B25579" t="s">
        <v>1730</v>
      </c>
      <c r="C25579" t="s">
        <v>89</v>
      </c>
      <c r="D25579" t="s">
        <v>89</v>
      </c>
      <c r="E25579" t="s">
        <v>1235</v>
      </c>
      <c r="F25579" t="s">
        <v>89</v>
      </c>
      <c r="G25579" t="s">
        <v>89</v>
      </c>
      <c r="H25579" t="s">
        <v>93</v>
      </c>
    </row>
    <row r="25580" spans="1:8" x14ac:dyDescent="0.25">
      <c r="A25580" t="s">
        <v>661</v>
      </c>
      <c r="B25580" t="s">
        <v>1236</v>
      </c>
      <c r="C25580" t="s">
        <v>89</v>
      </c>
      <c r="D25580" t="s">
        <v>89</v>
      </c>
      <c r="E25580" t="s">
        <v>1113</v>
      </c>
      <c r="F25580" t="s">
        <v>89</v>
      </c>
      <c r="G25580" t="s">
        <v>89</v>
      </c>
      <c r="H25580" t="s">
        <v>93</v>
      </c>
    </row>
    <row r="25581" spans="1:8" x14ac:dyDescent="0.25">
      <c r="A25581" t="s">
        <v>661</v>
      </c>
      <c r="B25581" t="s">
        <v>2771</v>
      </c>
      <c r="C25581" t="s">
        <v>89</v>
      </c>
      <c r="D25581" t="s">
        <v>89</v>
      </c>
      <c r="E25581" t="s">
        <v>1113</v>
      </c>
      <c r="F25581" t="s">
        <v>89</v>
      </c>
      <c r="G25581" t="s">
        <v>89</v>
      </c>
      <c r="H25581" t="s">
        <v>93</v>
      </c>
    </row>
    <row r="25582" spans="1:8" x14ac:dyDescent="0.25">
      <c r="A25582" t="s">
        <v>661</v>
      </c>
      <c r="B25582" t="s">
        <v>1138</v>
      </c>
      <c r="C25582" t="s">
        <v>89</v>
      </c>
      <c r="D25582" t="s">
        <v>89</v>
      </c>
      <c r="E25582" t="s">
        <v>1139</v>
      </c>
      <c r="F25582" t="s">
        <v>89</v>
      </c>
      <c r="G25582" t="s">
        <v>89</v>
      </c>
      <c r="H25582" t="s">
        <v>93</v>
      </c>
    </row>
    <row r="25583" spans="1:8" x14ac:dyDescent="0.25">
      <c r="A25583" t="s">
        <v>662</v>
      </c>
      <c r="B25583" t="s">
        <v>1140</v>
      </c>
      <c r="C25583" t="s">
        <v>89</v>
      </c>
      <c r="D25583" t="s">
        <v>17817</v>
      </c>
      <c r="E25583" t="s">
        <v>1342</v>
      </c>
      <c r="F25583" t="s">
        <v>89</v>
      </c>
      <c r="G25583" t="s">
        <v>89</v>
      </c>
      <c r="H25583" t="s">
        <v>93</v>
      </c>
    </row>
    <row r="25584" spans="1:8" x14ac:dyDescent="0.25">
      <c r="A25584" t="s">
        <v>662</v>
      </c>
      <c r="B25584" t="s">
        <v>1143</v>
      </c>
      <c r="C25584" t="s">
        <v>89</v>
      </c>
      <c r="D25584" t="s">
        <v>17818</v>
      </c>
      <c r="E25584" t="s">
        <v>1376</v>
      </c>
      <c r="F25584" t="s">
        <v>89</v>
      </c>
      <c r="G25584" t="s">
        <v>89</v>
      </c>
      <c r="H25584" t="s">
        <v>93</v>
      </c>
    </row>
    <row r="25585" spans="1:8" x14ac:dyDescent="0.25">
      <c r="A25585" t="s">
        <v>662</v>
      </c>
      <c r="B25585" t="s">
        <v>17819</v>
      </c>
      <c r="C25585" t="s">
        <v>89</v>
      </c>
      <c r="D25585" t="s">
        <v>17820</v>
      </c>
      <c r="E25585" t="s">
        <v>6364</v>
      </c>
      <c r="F25585" t="s">
        <v>89</v>
      </c>
      <c r="G25585" t="s">
        <v>89</v>
      </c>
      <c r="H25585" t="s">
        <v>93</v>
      </c>
    </row>
    <row r="25586" spans="1:8" x14ac:dyDescent="0.25">
      <c r="A25586" t="s">
        <v>662</v>
      </c>
      <c r="B25586" t="s">
        <v>2133</v>
      </c>
      <c r="C25586" t="s">
        <v>89</v>
      </c>
      <c r="D25586" t="s">
        <v>17821</v>
      </c>
      <c r="E25586" t="s">
        <v>1342</v>
      </c>
      <c r="F25586" t="s">
        <v>89</v>
      </c>
      <c r="G25586" t="s">
        <v>89</v>
      </c>
      <c r="H25586" t="s">
        <v>93</v>
      </c>
    </row>
    <row r="25587" spans="1:8" x14ac:dyDescent="0.25">
      <c r="A25587" t="s">
        <v>662</v>
      </c>
      <c r="B25587" t="s">
        <v>2125</v>
      </c>
      <c r="C25587" t="s">
        <v>89</v>
      </c>
      <c r="D25587" t="s">
        <v>17822</v>
      </c>
      <c r="E25587" t="s">
        <v>1342</v>
      </c>
      <c r="F25587" t="s">
        <v>89</v>
      </c>
      <c r="G25587" t="s">
        <v>89</v>
      </c>
      <c r="H25587" t="s">
        <v>93</v>
      </c>
    </row>
    <row r="25588" spans="1:8" x14ac:dyDescent="0.25">
      <c r="A25588" t="s">
        <v>662</v>
      </c>
      <c r="B25588" t="s">
        <v>1360</v>
      </c>
      <c r="C25588" t="s">
        <v>89</v>
      </c>
      <c r="D25588" t="s">
        <v>2405</v>
      </c>
      <c r="E25588" t="s">
        <v>1278</v>
      </c>
      <c r="F25588" t="s">
        <v>89</v>
      </c>
      <c r="G25588" t="s">
        <v>89</v>
      </c>
      <c r="H25588" t="s">
        <v>93</v>
      </c>
    </row>
    <row r="25589" spans="1:8" x14ac:dyDescent="0.25">
      <c r="A25589" t="s">
        <v>662</v>
      </c>
      <c r="B25589" t="s">
        <v>17823</v>
      </c>
      <c r="C25589" t="s">
        <v>89</v>
      </c>
      <c r="D25589" t="s">
        <v>17824</v>
      </c>
      <c r="E25589" t="s">
        <v>1883</v>
      </c>
      <c r="F25589" t="s">
        <v>89</v>
      </c>
      <c r="G25589" t="s">
        <v>89</v>
      </c>
      <c r="H25589" t="s">
        <v>93</v>
      </c>
    </row>
    <row r="25590" spans="1:8" x14ac:dyDescent="0.25">
      <c r="A25590" t="s">
        <v>662</v>
      </c>
      <c r="B25590" t="s">
        <v>1140</v>
      </c>
      <c r="C25590" t="s">
        <v>89</v>
      </c>
      <c r="D25590" t="s">
        <v>17817</v>
      </c>
      <c r="E25590" t="s">
        <v>1342</v>
      </c>
      <c r="F25590" t="s">
        <v>89</v>
      </c>
      <c r="G25590" t="s">
        <v>89</v>
      </c>
      <c r="H25590" t="s">
        <v>93</v>
      </c>
    </row>
    <row r="25591" spans="1:8" x14ac:dyDescent="0.25">
      <c r="A25591" t="s">
        <v>662</v>
      </c>
      <c r="B25591" t="s">
        <v>4794</v>
      </c>
      <c r="C25591" t="s">
        <v>89</v>
      </c>
      <c r="D25591" t="s">
        <v>17825</v>
      </c>
      <c r="E25591" t="s">
        <v>2303</v>
      </c>
      <c r="F25591" t="s">
        <v>89</v>
      </c>
      <c r="G25591" t="s">
        <v>89</v>
      </c>
      <c r="H25591" t="s">
        <v>93</v>
      </c>
    </row>
    <row r="25592" spans="1:8" x14ac:dyDescent="0.25">
      <c r="A25592" t="s">
        <v>662</v>
      </c>
      <c r="B25592" t="s">
        <v>2133</v>
      </c>
      <c r="C25592" t="s">
        <v>89</v>
      </c>
      <c r="D25592" t="s">
        <v>17821</v>
      </c>
      <c r="E25592" t="s">
        <v>1342</v>
      </c>
      <c r="F25592" t="s">
        <v>89</v>
      </c>
      <c r="G25592" t="s">
        <v>89</v>
      </c>
      <c r="H25592" t="s">
        <v>93</v>
      </c>
    </row>
    <row r="25593" spans="1:8" x14ac:dyDescent="0.25">
      <c r="A25593" t="s">
        <v>662</v>
      </c>
      <c r="B25593" t="s">
        <v>2125</v>
      </c>
      <c r="C25593" t="s">
        <v>89</v>
      </c>
      <c r="D25593" t="s">
        <v>17822</v>
      </c>
      <c r="E25593" t="s">
        <v>1342</v>
      </c>
      <c r="F25593" t="s">
        <v>89</v>
      </c>
      <c r="G25593" t="s">
        <v>89</v>
      </c>
      <c r="H25593" t="s">
        <v>93</v>
      </c>
    </row>
    <row r="25594" spans="1:8" x14ac:dyDescent="0.25">
      <c r="A25594" t="s">
        <v>662</v>
      </c>
      <c r="B25594" t="s">
        <v>17826</v>
      </c>
      <c r="C25594" t="s">
        <v>89</v>
      </c>
      <c r="D25594" t="s">
        <v>17827</v>
      </c>
      <c r="E25594" t="s">
        <v>1342</v>
      </c>
      <c r="F25594" t="s">
        <v>89</v>
      </c>
      <c r="G25594" t="s">
        <v>89</v>
      </c>
      <c r="H25594" t="s">
        <v>93</v>
      </c>
    </row>
    <row r="25595" spans="1:8" x14ac:dyDescent="0.25">
      <c r="A25595" t="s">
        <v>662</v>
      </c>
      <c r="B25595" t="s">
        <v>1143</v>
      </c>
      <c r="C25595" t="s">
        <v>89</v>
      </c>
      <c r="D25595" t="s">
        <v>17818</v>
      </c>
      <c r="E25595" t="s">
        <v>1376</v>
      </c>
      <c r="F25595" t="s">
        <v>89</v>
      </c>
      <c r="G25595" t="s">
        <v>89</v>
      </c>
      <c r="H25595" t="s">
        <v>93</v>
      </c>
    </row>
    <row r="25596" spans="1:8" x14ac:dyDescent="0.25">
      <c r="A25596" t="s">
        <v>662</v>
      </c>
      <c r="B25596" t="s">
        <v>17819</v>
      </c>
      <c r="C25596" t="s">
        <v>89</v>
      </c>
      <c r="D25596" t="s">
        <v>17820</v>
      </c>
      <c r="E25596" t="s">
        <v>6364</v>
      </c>
      <c r="F25596" t="s">
        <v>89</v>
      </c>
      <c r="G25596" t="s">
        <v>89</v>
      </c>
      <c r="H25596" t="s">
        <v>93</v>
      </c>
    </row>
    <row r="25597" spans="1:8" x14ac:dyDescent="0.25">
      <c r="A25597" t="s">
        <v>662</v>
      </c>
      <c r="B25597" t="s">
        <v>1116</v>
      </c>
      <c r="C25597" t="s">
        <v>89</v>
      </c>
      <c r="D25597" t="s">
        <v>17828</v>
      </c>
      <c r="E25597" t="s">
        <v>1233</v>
      </c>
      <c r="F25597" t="s">
        <v>89</v>
      </c>
      <c r="G25597" t="s">
        <v>89</v>
      </c>
      <c r="H25597" t="s">
        <v>93</v>
      </c>
    </row>
    <row r="25598" spans="1:8" x14ac:dyDescent="0.25">
      <c r="A25598" t="s">
        <v>662</v>
      </c>
      <c r="B25598" t="s">
        <v>1118</v>
      </c>
      <c r="C25598" t="s">
        <v>89</v>
      </c>
      <c r="D25598" t="s">
        <v>17828</v>
      </c>
      <c r="E25598" t="s">
        <v>1272</v>
      </c>
      <c r="F25598" t="s">
        <v>89</v>
      </c>
      <c r="G25598" t="s">
        <v>89</v>
      </c>
      <c r="H25598" t="s">
        <v>93</v>
      </c>
    </row>
    <row r="25599" spans="1:8" x14ac:dyDescent="0.25">
      <c r="A25599" t="s">
        <v>662</v>
      </c>
      <c r="B25599" t="s">
        <v>1198</v>
      </c>
      <c r="C25599" t="s">
        <v>89</v>
      </c>
      <c r="D25599" t="s">
        <v>89</v>
      </c>
      <c r="E25599" t="s">
        <v>1386</v>
      </c>
      <c r="F25599" t="s">
        <v>89</v>
      </c>
      <c r="G25599" t="s">
        <v>89</v>
      </c>
      <c r="H25599" t="s">
        <v>93</v>
      </c>
    </row>
    <row r="25600" spans="1:8" x14ac:dyDescent="0.25">
      <c r="A25600" t="s">
        <v>662</v>
      </c>
      <c r="B25600" t="s">
        <v>1489</v>
      </c>
      <c r="C25600" t="s">
        <v>89</v>
      </c>
      <c r="D25600" t="s">
        <v>1229</v>
      </c>
      <c r="E25600" t="s">
        <v>1386</v>
      </c>
      <c r="F25600" t="s">
        <v>89</v>
      </c>
      <c r="G25600" t="s">
        <v>89</v>
      </c>
      <c r="H25600" t="s">
        <v>93</v>
      </c>
    </row>
    <row r="25601" spans="1:8" x14ac:dyDescent="0.25">
      <c r="A25601" t="s">
        <v>662</v>
      </c>
      <c r="B25601" t="s">
        <v>1219</v>
      </c>
      <c r="C25601" t="s">
        <v>89</v>
      </c>
      <c r="D25601" t="s">
        <v>89</v>
      </c>
      <c r="E25601" t="s">
        <v>1202</v>
      </c>
      <c r="F25601" t="s">
        <v>89</v>
      </c>
      <c r="G25601" t="s">
        <v>89</v>
      </c>
      <c r="H25601" t="s">
        <v>93</v>
      </c>
    </row>
    <row r="25602" spans="1:8" x14ac:dyDescent="0.25">
      <c r="A25602" t="s">
        <v>662</v>
      </c>
      <c r="B25602" t="s">
        <v>1232</v>
      </c>
      <c r="C25602" t="s">
        <v>89</v>
      </c>
      <c r="D25602" t="s">
        <v>89</v>
      </c>
      <c r="E25602" t="s">
        <v>8777</v>
      </c>
      <c r="F25602" t="s">
        <v>89</v>
      </c>
      <c r="G25602" t="s">
        <v>89</v>
      </c>
      <c r="H25602" t="s">
        <v>93</v>
      </c>
    </row>
    <row r="25603" spans="1:8" x14ac:dyDescent="0.25">
      <c r="A25603" t="s">
        <v>662</v>
      </c>
      <c r="B25603" t="s">
        <v>1234</v>
      </c>
      <c r="C25603" t="s">
        <v>89</v>
      </c>
      <c r="D25603" t="s">
        <v>89</v>
      </c>
      <c r="E25603" t="s">
        <v>7309</v>
      </c>
      <c r="F25603" t="s">
        <v>89</v>
      </c>
      <c r="G25603" t="s">
        <v>89</v>
      </c>
      <c r="H25603" t="s">
        <v>93</v>
      </c>
    </row>
    <row r="25604" spans="1:8" x14ac:dyDescent="0.25">
      <c r="A25604" t="s">
        <v>662</v>
      </c>
      <c r="B25604" t="s">
        <v>1236</v>
      </c>
      <c r="C25604" t="s">
        <v>89</v>
      </c>
      <c r="D25604" t="s">
        <v>89</v>
      </c>
      <c r="E25604" t="s">
        <v>2884</v>
      </c>
      <c r="F25604" t="s">
        <v>89</v>
      </c>
      <c r="G25604" t="s">
        <v>89</v>
      </c>
      <c r="H25604" t="s">
        <v>93</v>
      </c>
    </row>
    <row r="25605" spans="1:8" x14ac:dyDescent="0.25">
      <c r="A25605" t="s">
        <v>662</v>
      </c>
      <c r="B25605" t="s">
        <v>1138</v>
      </c>
      <c r="C25605" t="s">
        <v>89</v>
      </c>
      <c r="D25605" t="s">
        <v>89</v>
      </c>
      <c r="E25605" t="s">
        <v>1139</v>
      </c>
      <c r="F25605" t="s">
        <v>89</v>
      </c>
      <c r="G25605" t="s">
        <v>89</v>
      </c>
      <c r="H25605" t="s">
        <v>93</v>
      </c>
    </row>
    <row r="25606" spans="1:8" x14ac:dyDescent="0.25">
      <c r="A25606" t="s">
        <v>663</v>
      </c>
      <c r="B25606" t="s">
        <v>17829</v>
      </c>
      <c r="C25606" t="s">
        <v>89</v>
      </c>
      <c r="D25606" t="s">
        <v>17830</v>
      </c>
      <c r="E25606" t="s">
        <v>1164</v>
      </c>
      <c r="F25606" t="s">
        <v>89</v>
      </c>
      <c r="G25606" t="s">
        <v>89</v>
      </c>
      <c r="H25606" t="s">
        <v>93</v>
      </c>
    </row>
    <row r="25607" spans="1:8" x14ac:dyDescent="0.25">
      <c r="A25607" t="s">
        <v>663</v>
      </c>
      <c r="B25607" t="s">
        <v>10594</v>
      </c>
      <c r="C25607" t="s">
        <v>89</v>
      </c>
      <c r="D25607" t="s">
        <v>5438</v>
      </c>
      <c r="E25607" t="s">
        <v>1100</v>
      </c>
      <c r="F25607" t="s">
        <v>89</v>
      </c>
      <c r="G25607" t="s">
        <v>89</v>
      </c>
      <c r="H25607" t="s">
        <v>93</v>
      </c>
    </row>
    <row r="25608" spans="1:8" x14ac:dyDescent="0.25">
      <c r="A25608" t="s">
        <v>663</v>
      </c>
      <c r="B25608" t="s">
        <v>7583</v>
      </c>
      <c r="C25608" t="s">
        <v>89</v>
      </c>
      <c r="D25608" t="s">
        <v>17831</v>
      </c>
      <c r="E25608" t="s">
        <v>1100</v>
      </c>
      <c r="F25608" t="s">
        <v>89</v>
      </c>
      <c r="G25608" t="s">
        <v>89</v>
      </c>
      <c r="H25608" t="s">
        <v>93</v>
      </c>
    </row>
    <row r="25609" spans="1:8" x14ac:dyDescent="0.25">
      <c r="A25609" t="s">
        <v>663</v>
      </c>
      <c r="B25609" t="s">
        <v>17832</v>
      </c>
      <c r="C25609" t="s">
        <v>89</v>
      </c>
      <c r="D25609" t="s">
        <v>17831</v>
      </c>
      <c r="E25609" t="s">
        <v>1135</v>
      </c>
      <c r="F25609" t="s">
        <v>89</v>
      </c>
      <c r="G25609" t="s">
        <v>89</v>
      </c>
      <c r="H25609" t="s">
        <v>93</v>
      </c>
    </row>
    <row r="25610" spans="1:8" x14ac:dyDescent="0.25">
      <c r="A25610" t="s">
        <v>663</v>
      </c>
      <c r="B25610" t="s">
        <v>5390</v>
      </c>
      <c r="C25610" t="s">
        <v>89</v>
      </c>
      <c r="D25610" t="s">
        <v>10382</v>
      </c>
      <c r="E25610" t="s">
        <v>1153</v>
      </c>
      <c r="F25610" t="s">
        <v>89</v>
      </c>
      <c r="G25610" t="s">
        <v>89</v>
      </c>
      <c r="H25610" t="s">
        <v>93</v>
      </c>
    </row>
    <row r="25611" spans="1:8" x14ac:dyDescent="0.25">
      <c r="A25611" t="s">
        <v>663</v>
      </c>
      <c r="B25611" t="s">
        <v>17833</v>
      </c>
      <c r="C25611" t="s">
        <v>89</v>
      </c>
      <c r="D25611" t="s">
        <v>17834</v>
      </c>
      <c r="E25611" t="s">
        <v>1524</v>
      </c>
      <c r="F25611" t="s">
        <v>89</v>
      </c>
      <c r="G25611" t="s">
        <v>89</v>
      </c>
      <c r="H25611" t="s">
        <v>93</v>
      </c>
    </row>
    <row r="25612" spans="1:8" x14ac:dyDescent="0.25">
      <c r="A25612" t="s">
        <v>663</v>
      </c>
      <c r="B25612" t="s">
        <v>17835</v>
      </c>
      <c r="C25612" t="s">
        <v>89</v>
      </c>
      <c r="D25612" t="s">
        <v>17836</v>
      </c>
      <c r="E25612" t="s">
        <v>1160</v>
      </c>
      <c r="F25612" t="s">
        <v>89</v>
      </c>
      <c r="G25612" t="s">
        <v>89</v>
      </c>
      <c r="H25612" t="s">
        <v>93</v>
      </c>
    </row>
    <row r="25613" spans="1:8" x14ac:dyDescent="0.25">
      <c r="A25613" t="s">
        <v>663</v>
      </c>
      <c r="B25613" t="s">
        <v>17837</v>
      </c>
      <c r="C25613" t="s">
        <v>89</v>
      </c>
      <c r="D25613" t="s">
        <v>17838</v>
      </c>
      <c r="E25613" t="s">
        <v>1355</v>
      </c>
      <c r="F25613" t="s">
        <v>89</v>
      </c>
      <c r="G25613" t="s">
        <v>89</v>
      </c>
      <c r="H25613" t="s">
        <v>93</v>
      </c>
    </row>
    <row r="25614" spans="1:8" x14ac:dyDescent="0.25">
      <c r="A25614" t="s">
        <v>663</v>
      </c>
      <c r="B25614" t="s">
        <v>17839</v>
      </c>
      <c r="C25614" t="s">
        <v>89</v>
      </c>
      <c r="D25614" t="s">
        <v>8024</v>
      </c>
      <c r="E25614" t="s">
        <v>1265</v>
      </c>
      <c r="F25614" t="s">
        <v>89</v>
      </c>
      <c r="G25614" t="s">
        <v>89</v>
      </c>
      <c r="H25614" t="s">
        <v>93</v>
      </c>
    </row>
    <row r="25615" spans="1:8" x14ac:dyDescent="0.25">
      <c r="A25615" t="s">
        <v>663</v>
      </c>
      <c r="B25615" t="s">
        <v>17829</v>
      </c>
      <c r="C25615" t="s">
        <v>89</v>
      </c>
      <c r="D25615" t="s">
        <v>17830</v>
      </c>
      <c r="E25615" t="s">
        <v>1164</v>
      </c>
      <c r="F25615" t="s">
        <v>89</v>
      </c>
      <c r="G25615" t="s">
        <v>89</v>
      </c>
      <c r="H25615" t="s">
        <v>93</v>
      </c>
    </row>
    <row r="25616" spans="1:8" x14ac:dyDescent="0.25">
      <c r="A25616" t="s">
        <v>663</v>
      </c>
      <c r="B25616" t="s">
        <v>17840</v>
      </c>
      <c r="C25616" t="s">
        <v>89</v>
      </c>
      <c r="D25616" t="s">
        <v>17841</v>
      </c>
      <c r="E25616" t="s">
        <v>1093</v>
      </c>
      <c r="F25616" t="s">
        <v>89</v>
      </c>
      <c r="G25616" t="s">
        <v>89</v>
      </c>
      <c r="H25616" t="s">
        <v>93</v>
      </c>
    </row>
    <row r="25617" spans="1:8" x14ac:dyDescent="0.25">
      <c r="A25617" t="s">
        <v>663</v>
      </c>
      <c r="B25617" t="s">
        <v>17842</v>
      </c>
      <c r="C25617" t="s">
        <v>89</v>
      </c>
      <c r="D25617" t="s">
        <v>8024</v>
      </c>
      <c r="E25617" t="s">
        <v>3578</v>
      </c>
      <c r="F25617" t="s">
        <v>89</v>
      </c>
      <c r="G25617" t="s">
        <v>89</v>
      </c>
      <c r="H25617" t="s">
        <v>93</v>
      </c>
    </row>
    <row r="25618" spans="1:8" x14ac:dyDescent="0.25">
      <c r="A25618" t="s">
        <v>663</v>
      </c>
      <c r="B25618" t="s">
        <v>17843</v>
      </c>
      <c r="C25618" t="s">
        <v>89</v>
      </c>
      <c r="D25618" t="s">
        <v>2828</v>
      </c>
      <c r="E25618" t="s">
        <v>1119</v>
      </c>
      <c r="F25618" t="s">
        <v>89</v>
      </c>
      <c r="G25618" t="s">
        <v>89</v>
      </c>
      <c r="H25618" t="s">
        <v>93</v>
      </c>
    </row>
    <row r="25619" spans="1:8" x14ac:dyDescent="0.25">
      <c r="A25619" t="s">
        <v>663</v>
      </c>
      <c r="B25619" t="s">
        <v>17844</v>
      </c>
      <c r="C25619" t="s">
        <v>89</v>
      </c>
      <c r="D25619" t="s">
        <v>17845</v>
      </c>
      <c r="E25619" t="s">
        <v>1265</v>
      </c>
      <c r="F25619" t="s">
        <v>89</v>
      </c>
      <c r="G25619" t="s">
        <v>89</v>
      </c>
      <c r="H25619" t="s">
        <v>93</v>
      </c>
    </row>
    <row r="25620" spans="1:8" x14ac:dyDescent="0.25">
      <c r="A25620" t="s">
        <v>663</v>
      </c>
      <c r="B25620" t="s">
        <v>17846</v>
      </c>
      <c r="C25620" t="s">
        <v>89</v>
      </c>
      <c r="D25620" t="s">
        <v>17847</v>
      </c>
      <c r="E25620" t="s">
        <v>1094</v>
      </c>
      <c r="F25620" t="s">
        <v>89</v>
      </c>
      <c r="G25620" t="s">
        <v>89</v>
      </c>
      <c r="H25620" t="s">
        <v>93</v>
      </c>
    </row>
    <row r="25621" spans="1:8" x14ac:dyDescent="0.25">
      <c r="A25621" t="s">
        <v>663</v>
      </c>
      <c r="B25621" t="s">
        <v>17848</v>
      </c>
      <c r="C25621" t="s">
        <v>89</v>
      </c>
      <c r="D25621" t="s">
        <v>17849</v>
      </c>
      <c r="E25621" t="s">
        <v>1205</v>
      </c>
      <c r="F25621" t="s">
        <v>89</v>
      </c>
      <c r="G25621" t="s">
        <v>89</v>
      </c>
      <c r="H25621" t="s">
        <v>93</v>
      </c>
    </row>
    <row r="25622" spans="1:8" x14ac:dyDescent="0.25">
      <c r="A25622" t="s">
        <v>663</v>
      </c>
      <c r="B25622" t="s">
        <v>17850</v>
      </c>
      <c r="C25622" t="s">
        <v>89</v>
      </c>
      <c r="D25622" t="s">
        <v>17851</v>
      </c>
      <c r="E25622" t="s">
        <v>1153</v>
      </c>
      <c r="F25622" t="s">
        <v>89</v>
      </c>
      <c r="G25622" t="s">
        <v>89</v>
      </c>
      <c r="H25622" t="s">
        <v>93</v>
      </c>
    </row>
    <row r="25623" spans="1:8" x14ac:dyDescent="0.25">
      <c r="A25623" t="s">
        <v>663</v>
      </c>
      <c r="B25623" t="s">
        <v>5390</v>
      </c>
      <c r="C25623" t="s">
        <v>89</v>
      </c>
      <c r="D25623" t="s">
        <v>10382</v>
      </c>
      <c r="E25623" t="s">
        <v>1153</v>
      </c>
      <c r="F25623" t="s">
        <v>89</v>
      </c>
      <c r="G25623" t="s">
        <v>89</v>
      </c>
      <c r="H25623" t="s">
        <v>93</v>
      </c>
    </row>
    <row r="25624" spans="1:8" x14ac:dyDescent="0.25">
      <c r="A25624" t="s">
        <v>663</v>
      </c>
      <c r="B25624" t="s">
        <v>5392</v>
      </c>
      <c r="C25624" t="s">
        <v>89</v>
      </c>
      <c r="D25624" t="s">
        <v>17852</v>
      </c>
      <c r="E25624" t="s">
        <v>1097</v>
      </c>
      <c r="F25624" t="s">
        <v>89</v>
      </c>
      <c r="G25624" t="s">
        <v>89</v>
      </c>
      <c r="H25624" t="s">
        <v>93</v>
      </c>
    </row>
    <row r="25625" spans="1:8" x14ac:dyDescent="0.25">
      <c r="A25625" t="s">
        <v>663</v>
      </c>
      <c r="B25625" t="s">
        <v>17853</v>
      </c>
      <c r="C25625" t="s">
        <v>89</v>
      </c>
      <c r="D25625" t="s">
        <v>2408</v>
      </c>
      <c r="E25625" t="s">
        <v>1205</v>
      </c>
      <c r="F25625" t="s">
        <v>89</v>
      </c>
      <c r="G25625" t="s">
        <v>89</v>
      </c>
      <c r="H25625" t="s">
        <v>93</v>
      </c>
    </row>
    <row r="25626" spans="1:8" x14ac:dyDescent="0.25">
      <c r="A25626" t="s">
        <v>663</v>
      </c>
      <c r="B25626" t="s">
        <v>17854</v>
      </c>
      <c r="C25626" t="s">
        <v>89</v>
      </c>
      <c r="D25626" t="s">
        <v>17855</v>
      </c>
      <c r="E25626" t="s">
        <v>1153</v>
      </c>
      <c r="F25626" t="s">
        <v>89</v>
      </c>
      <c r="G25626" t="s">
        <v>89</v>
      </c>
      <c r="H25626" t="s">
        <v>93</v>
      </c>
    </row>
    <row r="25627" spans="1:8" x14ac:dyDescent="0.25">
      <c r="A25627" t="s">
        <v>663</v>
      </c>
      <c r="B25627" t="s">
        <v>7586</v>
      </c>
      <c r="C25627" t="s">
        <v>89</v>
      </c>
      <c r="D25627" t="s">
        <v>17831</v>
      </c>
      <c r="E25627" t="s">
        <v>1278</v>
      </c>
      <c r="F25627" t="s">
        <v>89</v>
      </c>
      <c r="G25627" t="s">
        <v>89</v>
      </c>
      <c r="H25627" t="s">
        <v>93</v>
      </c>
    </row>
    <row r="25628" spans="1:8" x14ac:dyDescent="0.25">
      <c r="A25628" t="s">
        <v>663</v>
      </c>
      <c r="B25628" t="s">
        <v>10596</v>
      </c>
      <c r="C25628" t="s">
        <v>89</v>
      </c>
      <c r="D25628" t="s">
        <v>5438</v>
      </c>
      <c r="E25628" t="s">
        <v>1278</v>
      </c>
      <c r="F25628" t="s">
        <v>89</v>
      </c>
      <c r="G25628" t="s">
        <v>89</v>
      </c>
      <c r="H25628" t="s">
        <v>93</v>
      </c>
    </row>
    <row r="25629" spans="1:8" x14ac:dyDescent="0.25">
      <c r="A25629" t="s">
        <v>663</v>
      </c>
      <c r="B25629" t="s">
        <v>17832</v>
      </c>
      <c r="C25629" t="s">
        <v>89</v>
      </c>
      <c r="D25629" t="s">
        <v>17831</v>
      </c>
      <c r="E25629" t="s">
        <v>1135</v>
      </c>
      <c r="F25629" t="s">
        <v>89</v>
      </c>
      <c r="G25629" t="s">
        <v>89</v>
      </c>
      <c r="H25629" t="s">
        <v>93</v>
      </c>
    </row>
    <row r="25630" spans="1:8" x14ac:dyDescent="0.25">
      <c r="A25630" t="s">
        <v>663</v>
      </c>
      <c r="B25630" t="s">
        <v>1158</v>
      </c>
      <c r="C25630" t="s">
        <v>89</v>
      </c>
      <c r="D25630" t="s">
        <v>89</v>
      </c>
      <c r="E25630" t="s">
        <v>1164</v>
      </c>
      <c r="F25630" t="s">
        <v>89</v>
      </c>
      <c r="G25630" t="s">
        <v>89</v>
      </c>
      <c r="H25630" t="s">
        <v>93</v>
      </c>
    </row>
    <row r="25631" spans="1:8" x14ac:dyDescent="0.25">
      <c r="A25631" t="s">
        <v>663</v>
      </c>
      <c r="B25631" t="s">
        <v>17856</v>
      </c>
      <c r="C25631" t="s">
        <v>89</v>
      </c>
      <c r="D25631" t="s">
        <v>17857</v>
      </c>
      <c r="E25631" t="s">
        <v>1135</v>
      </c>
      <c r="F25631" t="s">
        <v>89</v>
      </c>
      <c r="G25631" t="s">
        <v>89</v>
      </c>
      <c r="H25631" t="s">
        <v>93</v>
      </c>
    </row>
    <row r="25632" spans="1:8" x14ac:dyDescent="0.25">
      <c r="A25632" t="s">
        <v>663</v>
      </c>
      <c r="B25632" t="s">
        <v>10594</v>
      </c>
      <c r="C25632" t="s">
        <v>89</v>
      </c>
      <c r="D25632" t="s">
        <v>5438</v>
      </c>
      <c r="E25632" t="s">
        <v>1100</v>
      </c>
      <c r="F25632" t="s">
        <v>89</v>
      </c>
      <c r="G25632" t="s">
        <v>89</v>
      </c>
      <c r="H25632" t="s">
        <v>93</v>
      </c>
    </row>
    <row r="25633" spans="1:8" x14ac:dyDescent="0.25">
      <c r="A25633" t="s">
        <v>663</v>
      </c>
      <c r="B25633" t="s">
        <v>7583</v>
      </c>
      <c r="C25633" t="s">
        <v>89</v>
      </c>
      <c r="D25633" t="s">
        <v>17831</v>
      </c>
      <c r="E25633" t="s">
        <v>1100</v>
      </c>
      <c r="F25633" t="s">
        <v>89</v>
      </c>
      <c r="G25633" t="s">
        <v>89</v>
      </c>
      <c r="H25633" t="s">
        <v>93</v>
      </c>
    </row>
    <row r="25634" spans="1:8" x14ac:dyDescent="0.25">
      <c r="A25634" t="s">
        <v>663</v>
      </c>
      <c r="B25634" t="s">
        <v>1321</v>
      </c>
      <c r="C25634" t="s">
        <v>89</v>
      </c>
      <c r="D25634" t="s">
        <v>17858</v>
      </c>
      <c r="E25634" t="s">
        <v>1100</v>
      </c>
      <c r="F25634" t="s">
        <v>89</v>
      </c>
      <c r="G25634" t="s">
        <v>89</v>
      </c>
      <c r="H25634" t="s">
        <v>93</v>
      </c>
    </row>
    <row r="25635" spans="1:8" x14ac:dyDescent="0.25">
      <c r="A25635" t="s">
        <v>663</v>
      </c>
      <c r="B25635" t="s">
        <v>1714</v>
      </c>
      <c r="C25635" t="s">
        <v>89</v>
      </c>
      <c r="D25635" t="s">
        <v>17858</v>
      </c>
      <c r="E25635" t="s">
        <v>1162</v>
      </c>
      <c r="F25635" t="s">
        <v>89</v>
      </c>
      <c r="G25635" t="s">
        <v>89</v>
      </c>
      <c r="H25635" t="s">
        <v>93</v>
      </c>
    </row>
    <row r="25636" spans="1:8" x14ac:dyDescent="0.25">
      <c r="A25636" t="s">
        <v>663</v>
      </c>
      <c r="B25636" t="s">
        <v>1197</v>
      </c>
      <c r="C25636" t="s">
        <v>89</v>
      </c>
      <c r="D25636" t="s">
        <v>89</v>
      </c>
      <c r="E25636" t="s">
        <v>1235</v>
      </c>
      <c r="F25636" t="s">
        <v>89</v>
      </c>
      <c r="G25636" t="s">
        <v>89</v>
      </c>
      <c r="H25636" t="s">
        <v>93</v>
      </c>
    </row>
    <row r="25637" spans="1:8" x14ac:dyDescent="0.25">
      <c r="A25637" t="s">
        <v>663</v>
      </c>
      <c r="B25637" t="s">
        <v>4257</v>
      </c>
      <c r="C25637" t="s">
        <v>89</v>
      </c>
      <c r="D25637" t="s">
        <v>89</v>
      </c>
      <c r="E25637" t="s">
        <v>1115</v>
      </c>
      <c r="F25637" t="s">
        <v>89</v>
      </c>
      <c r="G25637" t="s">
        <v>89</v>
      </c>
      <c r="H25637" t="s">
        <v>93</v>
      </c>
    </row>
    <row r="25638" spans="1:8" x14ac:dyDescent="0.25">
      <c r="A25638" t="s">
        <v>663</v>
      </c>
      <c r="B25638" t="s">
        <v>2534</v>
      </c>
      <c r="C25638" t="s">
        <v>89</v>
      </c>
      <c r="D25638" t="s">
        <v>89</v>
      </c>
      <c r="E25638" t="s">
        <v>1235</v>
      </c>
      <c r="F25638" t="s">
        <v>89</v>
      </c>
      <c r="G25638" t="s">
        <v>89</v>
      </c>
      <c r="H25638" t="s">
        <v>93</v>
      </c>
    </row>
    <row r="25639" spans="1:8" x14ac:dyDescent="0.25">
      <c r="A25639" t="s">
        <v>663</v>
      </c>
      <c r="B25639" t="s">
        <v>1198</v>
      </c>
      <c r="C25639" t="s">
        <v>89</v>
      </c>
      <c r="D25639" t="s">
        <v>89</v>
      </c>
      <c r="E25639" t="s">
        <v>4753</v>
      </c>
      <c r="F25639" t="s">
        <v>89</v>
      </c>
      <c r="G25639" t="s">
        <v>89</v>
      </c>
      <c r="H25639" t="s">
        <v>93</v>
      </c>
    </row>
    <row r="25640" spans="1:8" x14ac:dyDescent="0.25">
      <c r="A25640" t="s">
        <v>663</v>
      </c>
      <c r="B25640" t="s">
        <v>1266</v>
      </c>
      <c r="C25640" t="s">
        <v>89</v>
      </c>
      <c r="D25640" t="s">
        <v>89</v>
      </c>
      <c r="E25640" t="s">
        <v>1267</v>
      </c>
      <c r="F25640" t="s">
        <v>89</v>
      </c>
      <c r="G25640" t="s">
        <v>89</v>
      </c>
      <c r="H25640" t="s">
        <v>93</v>
      </c>
    </row>
    <row r="25641" spans="1:8" x14ac:dyDescent="0.25">
      <c r="A25641" t="s">
        <v>663</v>
      </c>
      <c r="B25641" t="s">
        <v>1200</v>
      </c>
      <c r="C25641" t="s">
        <v>89</v>
      </c>
      <c r="D25641" t="s">
        <v>89</v>
      </c>
      <c r="E25641" t="s">
        <v>10541</v>
      </c>
      <c r="F25641" t="s">
        <v>89</v>
      </c>
      <c r="G25641" t="s">
        <v>89</v>
      </c>
      <c r="H25641" t="s">
        <v>93</v>
      </c>
    </row>
    <row r="25642" spans="1:8" x14ac:dyDescent="0.25">
      <c r="A25642" t="s">
        <v>663</v>
      </c>
      <c r="B25642" t="s">
        <v>1130</v>
      </c>
      <c r="C25642" t="s">
        <v>89</v>
      </c>
      <c r="D25642" t="s">
        <v>89</v>
      </c>
      <c r="E25642" t="s">
        <v>1202</v>
      </c>
      <c r="F25642" t="s">
        <v>89</v>
      </c>
      <c r="G25642" t="s">
        <v>89</v>
      </c>
      <c r="H25642" t="s">
        <v>93</v>
      </c>
    </row>
    <row r="25643" spans="1:8" x14ac:dyDescent="0.25">
      <c r="A25643" t="s">
        <v>663</v>
      </c>
      <c r="B25643" t="s">
        <v>1132</v>
      </c>
      <c r="C25643" t="s">
        <v>89</v>
      </c>
      <c r="D25643" t="s">
        <v>89</v>
      </c>
      <c r="E25643" t="s">
        <v>1133</v>
      </c>
      <c r="F25643" t="s">
        <v>89</v>
      </c>
      <c r="G25643" t="s">
        <v>89</v>
      </c>
      <c r="H25643" t="s">
        <v>93</v>
      </c>
    </row>
    <row r="25644" spans="1:8" x14ac:dyDescent="0.25">
      <c r="A25644" t="s">
        <v>663</v>
      </c>
      <c r="B25644" t="s">
        <v>1232</v>
      </c>
      <c r="C25644" t="s">
        <v>89</v>
      </c>
      <c r="D25644" t="s">
        <v>89</v>
      </c>
      <c r="E25644" t="s">
        <v>1233</v>
      </c>
      <c r="F25644" t="s">
        <v>89</v>
      </c>
      <c r="G25644" t="s">
        <v>89</v>
      </c>
      <c r="H25644" t="s">
        <v>93</v>
      </c>
    </row>
    <row r="25645" spans="1:8" x14ac:dyDescent="0.25">
      <c r="A25645" t="s">
        <v>663</v>
      </c>
      <c r="B25645" t="s">
        <v>1236</v>
      </c>
      <c r="C25645" t="s">
        <v>89</v>
      </c>
      <c r="D25645" t="s">
        <v>89</v>
      </c>
      <c r="E25645" t="s">
        <v>1235</v>
      </c>
      <c r="F25645" t="s">
        <v>89</v>
      </c>
      <c r="G25645" t="s">
        <v>89</v>
      </c>
      <c r="H25645" t="s">
        <v>93</v>
      </c>
    </row>
    <row r="25646" spans="1:8" x14ac:dyDescent="0.25">
      <c r="A25646" t="s">
        <v>663</v>
      </c>
      <c r="B25646" t="s">
        <v>1138</v>
      </c>
      <c r="C25646" t="s">
        <v>89</v>
      </c>
      <c r="D25646" t="s">
        <v>89</v>
      </c>
      <c r="E25646" t="s">
        <v>1139</v>
      </c>
      <c r="F25646" t="s">
        <v>89</v>
      </c>
      <c r="G25646" t="s">
        <v>89</v>
      </c>
      <c r="H25646" t="s">
        <v>93</v>
      </c>
    </row>
    <row r="25647" spans="1:8" x14ac:dyDescent="0.25">
      <c r="A25647" t="s">
        <v>664</v>
      </c>
      <c r="B25647" t="s">
        <v>7238</v>
      </c>
      <c r="C25647" t="s">
        <v>89</v>
      </c>
      <c r="D25647" t="s">
        <v>2795</v>
      </c>
      <c r="E25647" t="s">
        <v>1238</v>
      </c>
      <c r="F25647" t="s">
        <v>89</v>
      </c>
      <c r="G25647" t="s">
        <v>89</v>
      </c>
      <c r="H25647" t="s">
        <v>93</v>
      </c>
    </row>
    <row r="25648" spans="1:8" x14ac:dyDescent="0.25">
      <c r="A25648" t="s">
        <v>664</v>
      </c>
      <c r="B25648" t="s">
        <v>2794</v>
      </c>
      <c r="C25648" t="s">
        <v>89</v>
      </c>
      <c r="D25648" t="s">
        <v>2795</v>
      </c>
      <c r="E25648" t="s">
        <v>1100</v>
      </c>
      <c r="F25648" t="s">
        <v>89</v>
      </c>
      <c r="G25648" t="s">
        <v>89</v>
      </c>
      <c r="H25648" t="s">
        <v>93</v>
      </c>
    </row>
    <row r="25649" spans="1:8" x14ac:dyDescent="0.25">
      <c r="A25649" t="s">
        <v>664</v>
      </c>
      <c r="B25649" t="s">
        <v>17859</v>
      </c>
      <c r="C25649" t="s">
        <v>89</v>
      </c>
      <c r="D25649" t="s">
        <v>17860</v>
      </c>
      <c r="E25649" t="s">
        <v>1105</v>
      </c>
      <c r="F25649" t="s">
        <v>89</v>
      </c>
      <c r="G25649" t="s">
        <v>89</v>
      </c>
      <c r="H25649" t="s">
        <v>93</v>
      </c>
    </row>
    <row r="25650" spans="1:8" x14ac:dyDescent="0.25">
      <c r="A25650" t="s">
        <v>664</v>
      </c>
      <c r="B25650" t="s">
        <v>17861</v>
      </c>
      <c r="C25650" t="s">
        <v>89</v>
      </c>
      <c r="D25650" t="s">
        <v>12792</v>
      </c>
      <c r="E25650" t="s">
        <v>17862</v>
      </c>
      <c r="F25650" t="s">
        <v>89</v>
      </c>
      <c r="G25650" t="s">
        <v>89</v>
      </c>
      <c r="H25650" t="s">
        <v>93</v>
      </c>
    </row>
    <row r="25651" spans="1:8" x14ac:dyDescent="0.25">
      <c r="A25651" t="s">
        <v>664</v>
      </c>
      <c r="B25651" t="s">
        <v>2805</v>
      </c>
      <c r="C25651" t="s">
        <v>89</v>
      </c>
      <c r="D25651" t="s">
        <v>17863</v>
      </c>
      <c r="E25651" t="s">
        <v>1100</v>
      </c>
      <c r="F25651" t="s">
        <v>89</v>
      </c>
      <c r="G25651" t="s">
        <v>89</v>
      </c>
      <c r="H25651" t="s">
        <v>93</v>
      </c>
    </row>
    <row r="25652" spans="1:8" x14ac:dyDescent="0.25">
      <c r="A25652" t="s">
        <v>664</v>
      </c>
      <c r="B25652" t="s">
        <v>17864</v>
      </c>
      <c r="C25652" t="s">
        <v>89</v>
      </c>
      <c r="D25652" t="s">
        <v>17865</v>
      </c>
      <c r="E25652" t="s">
        <v>1770</v>
      </c>
      <c r="F25652" t="s">
        <v>89</v>
      </c>
      <c r="G25652" t="s">
        <v>89</v>
      </c>
      <c r="H25652" t="s">
        <v>93</v>
      </c>
    </row>
    <row r="25653" spans="1:8" x14ac:dyDescent="0.25">
      <c r="A25653" t="s">
        <v>664</v>
      </c>
      <c r="B25653" t="s">
        <v>17861</v>
      </c>
      <c r="C25653" t="s">
        <v>89</v>
      </c>
      <c r="D25653" t="s">
        <v>12792</v>
      </c>
      <c r="E25653" t="s">
        <v>17862</v>
      </c>
      <c r="F25653" t="s">
        <v>89</v>
      </c>
      <c r="G25653" t="s">
        <v>89</v>
      </c>
      <c r="H25653" t="s">
        <v>93</v>
      </c>
    </row>
    <row r="25654" spans="1:8" x14ac:dyDescent="0.25">
      <c r="A25654" t="s">
        <v>664</v>
      </c>
      <c r="B25654" t="s">
        <v>17859</v>
      </c>
      <c r="C25654" t="s">
        <v>89</v>
      </c>
      <c r="D25654" t="s">
        <v>17860</v>
      </c>
      <c r="E25654" t="s">
        <v>1105</v>
      </c>
      <c r="F25654" t="s">
        <v>89</v>
      </c>
      <c r="G25654" t="s">
        <v>89</v>
      </c>
      <c r="H25654" t="s">
        <v>93</v>
      </c>
    </row>
    <row r="25655" spans="1:8" x14ac:dyDescent="0.25">
      <c r="A25655" t="s">
        <v>664</v>
      </c>
      <c r="B25655" t="s">
        <v>12472</v>
      </c>
      <c r="C25655" t="s">
        <v>89</v>
      </c>
      <c r="D25655" t="s">
        <v>17866</v>
      </c>
      <c r="E25655" t="s">
        <v>1238</v>
      </c>
      <c r="F25655" t="s">
        <v>89</v>
      </c>
      <c r="G25655" t="s">
        <v>89</v>
      </c>
      <c r="H25655" t="s">
        <v>93</v>
      </c>
    </row>
    <row r="25656" spans="1:8" x14ac:dyDescent="0.25">
      <c r="A25656" t="s">
        <v>664</v>
      </c>
      <c r="B25656" t="s">
        <v>17867</v>
      </c>
      <c r="C25656" t="s">
        <v>89</v>
      </c>
      <c r="D25656" t="s">
        <v>17868</v>
      </c>
      <c r="E25656" t="s">
        <v>1105</v>
      </c>
      <c r="F25656" t="s">
        <v>89</v>
      </c>
      <c r="G25656" t="s">
        <v>89</v>
      </c>
      <c r="H25656" t="s">
        <v>93</v>
      </c>
    </row>
    <row r="25657" spans="1:8" x14ac:dyDescent="0.25">
      <c r="A25657" t="s">
        <v>664</v>
      </c>
      <c r="B25657" t="s">
        <v>17869</v>
      </c>
      <c r="C25657" t="s">
        <v>89</v>
      </c>
      <c r="D25657" t="s">
        <v>17870</v>
      </c>
      <c r="E25657" t="s">
        <v>1093</v>
      </c>
      <c r="F25657" t="s">
        <v>89</v>
      </c>
      <c r="G25657" t="s">
        <v>89</v>
      </c>
      <c r="H25657" t="s">
        <v>93</v>
      </c>
    </row>
    <row r="25658" spans="1:8" x14ac:dyDescent="0.25">
      <c r="A25658" t="s">
        <v>664</v>
      </c>
      <c r="B25658" t="s">
        <v>17871</v>
      </c>
      <c r="C25658" t="s">
        <v>89</v>
      </c>
      <c r="D25658" t="s">
        <v>17872</v>
      </c>
      <c r="E25658" t="s">
        <v>1148</v>
      </c>
      <c r="F25658" t="s">
        <v>89</v>
      </c>
      <c r="G25658" t="s">
        <v>89</v>
      </c>
      <c r="H25658" t="s">
        <v>93</v>
      </c>
    </row>
    <row r="25659" spans="1:8" x14ac:dyDescent="0.25">
      <c r="A25659" t="s">
        <v>664</v>
      </c>
      <c r="B25659" t="s">
        <v>1360</v>
      </c>
      <c r="C25659" t="s">
        <v>89</v>
      </c>
      <c r="D25659" t="s">
        <v>17873</v>
      </c>
      <c r="E25659" t="s">
        <v>1102</v>
      </c>
      <c r="F25659" t="s">
        <v>89</v>
      </c>
      <c r="G25659" t="s">
        <v>89</v>
      </c>
      <c r="H25659" t="s">
        <v>93</v>
      </c>
    </row>
    <row r="25660" spans="1:8" x14ac:dyDescent="0.25">
      <c r="A25660" t="s">
        <v>664</v>
      </c>
      <c r="B25660" t="s">
        <v>10617</v>
      </c>
      <c r="C25660" t="s">
        <v>89</v>
      </c>
      <c r="D25660" t="s">
        <v>17874</v>
      </c>
      <c r="E25660" t="s">
        <v>1298</v>
      </c>
      <c r="F25660" t="s">
        <v>89</v>
      </c>
      <c r="G25660" t="s">
        <v>89</v>
      </c>
      <c r="H25660" t="s">
        <v>93</v>
      </c>
    </row>
    <row r="25661" spans="1:8" x14ac:dyDescent="0.25">
      <c r="A25661" t="s">
        <v>664</v>
      </c>
      <c r="B25661" t="s">
        <v>17875</v>
      </c>
      <c r="C25661" t="s">
        <v>89</v>
      </c>
      <c r="D25661" t="s">
        <v>17876</v>
      </c>
      <c r="E25661" t="s">
        <v>1859</v>
      </c>
      <c r="F25661" t="s">
        <v>89</v>
      </c>
      <c r="G25661" t="s">
        <v>89</v>
      </c>
      <c r="H25661" t="s">
        <v>93</v>
      </c>
    </row>
    <row r="25662" spans="1:8" x14ac:dyDescent="0.25">
      <c r="A25662" t="s">
        <v>664</v>
      </c>
      <c r="B25662" t="s">
        <v>10614</v>
      </c>
      <c r="C25662" t="s">
        <v>89</v>
      </c>
      <c r="D25662" t="s">
        <v>17877</v>
      </c>
      <c r="E25662" t="s">
        <v>1904</v>
      </c>
      <c r="F25662" t="s">
        <v>89</v>
      </c>
      <c r="G25662" t="s">
        <v>89</v>
      </c>
      <c r="H25662" t="s">
        <v>93</v>
      </c>
    </row>
    <row r="25663" spans="1:8" x14ac:dyDescent="0.25">
      <c r="A25663" t="s">
        <v>664</v>
      </c>
      <c r="B25663" t="s">
        <v>17878</v>
      </c>
      <c r="C25663" t="s">
        <v>89</v>
      </c>
      <c r="D25663" t="s">
        <v>17879</v>
      </c>
      <c r="E25663" t="s">
        <v>2782</v>
      </c>
      <c r="F25663" t="s">
        <v>89</v>
      </c>
      <c r="G25663" t="s">
        <v>89</v>
      </c>
      <c r="H25663" t="s">
        <v>93</v>
      </c>
    </row>
    <row r="25664" spans="1:8" x14ac:dyDescent="0.25">
      <c r="A25664" t="s">
        <v>664</v>
      </c>
      <c r="B25664" t="s">
        <v>17880</v>
      </c>
      <c r="C25664" t="s">
        <v>89</v>
      </c>
      <c r="D25664" t="s">
        <v>17881</v>
      </c>
      <c r="E25664" t="s">
        <v>1917</v>
      </c>
      <c r="F25664" t="s">
        <v>89</v>
      </c>
      <c r="G25664" t="s">
        <v>89</v>
      </c>
      <c r="H25664" t="s">
        <v>93</v>
      </c>
    </row>
    <row r="25665" spans="1:8" x14ac:dyDescent="0.25">
      <c r="A25665" t="s">
        <v>664</v>
      </c>
      <c r="B25665" t="s">
        <v>1156</v>
      </c>
      <c r="C25665" t="s">
        <v>89</v>
      </c>
      <c r="D25665" t="s">
        <v>17882</v>
      </c>
      <c r="E25665" t="s">
        <v>1258</v>
      </c>
      <c r="F25665" t="s">
        <v>89</v>
      </c>
      <c r="G25665" t="s">
        <v>89</v>
      </c>
      <c r="H25665" t="s">
        <v>93</v>
      </c>
    </row>
    <row r="25666" spans="1:8" x14ac:dyDescent="0.25">
      <c r="A25666" t="s">
        <v>664</v>
      </c>
      <c r="B25666" t="s">
        <v>1158</v>
      </c>
      <c r="C25666" t="s">
        <v>89</v>
      </c>
      <c r="D25666" t="s">
        <v>17883</v>
      </c>
      <c r="E25666" t="s">
        <v>1160</v>
      </c>
      <c r="F25666" t="s">
        <v>89</v>
      </c>
      <c r="G25666" t="s">
        <v>89</v>
      </c>
      <c r="H25666" t="s">
        <v>93</v>
      </c>
    </row>
    <row r="25667" spans="1:8" x14ac:dyDescent="0.25">
      <c r="A25667" t="s">
        <v>664</v>
      </c>
      <c r="B25667" t="s">
        <v>17884</v>
      </c>
      <c r="C25667" t="s">
        <v>89</v>
      </c>
      <c r="D25667" t="s">
        <v>17885</v>
      </c>
      <c r="E25667" t="s">
        <v>1102</v>
      </c>
      <c r="F25667" t="s">
        <v>89</v>
      </c>
      <c r="G25667" t="s">
        <v>89</v>
      </c>
      <c r="H25667" t="s">
        <v>93</v>
      </c>
    </row>
    <row r="25668" spans="1:8" x14ac:dyDescent="0.25">
      <c r="A25668" t="s">
        <v>664</v>
      </c>
      <c r="B25668" t="s">
        <v>17886</v>
      </c>
      <c r="C25668" t="s">
        <v>89</v>
      </c>
      <c r="D25668" t="s">
        <v>2806</v>
      </c>
      <c r="E25668" t="s">
        <v>1238</v>
      </c>
      <c r="F25668" t="s">
        <v>89</v>
      </c>
      <c r="G25668" t="s">
        <v>89</v>
      </c>
      <c r="H25668" t="s">
        <v>93</v>
      </c>
    </row>
    <row r="25669" spans="1:8" x14ac:dyDescent="0.25">
      <c r="A25669" t="s">
        <v>664</v>
      </c>
      <c r="B25669" t="s">
        <v>17887</v>
      </c>
      <c r="C25669" t="s">
        <v>89</v>
      </c>
      <c r="D25669" t="s">
        <v>2806</v>
      </c>
      <c r="E25669" t="s">
        <v>1194</v>
      </c>
      <c r="F25669" t="s">
        <v>89</v>
      </c>
      <c r="G25669" t="s">
        <v>89</v>
      </c>
      <c r="H25669" t="s">
        <v>93</v>
      </c>
    </row>
    <row r="25670" spans="1:8" x14ac:dyDescent="0.25">
      <c r="A25670" t="s">
        <v>664</v>
      </c>
      <c r="B25670" t="s">
        <v>2846</v>
      </c>
      <c r="C25670" t="s">
        <v>89</v>
      </c>
      <c r="D25670" t="s">
        <v>2795</v>
      </c>
      <c r="E25670" t="s">
        <v>1105</v>
      </c>
      <c r="F25670" t="s">
        <v>89</v>
      </c>
      <c r="G25670" t="s">
        <v>89</v>
      </c>
      <c r="H25670" t="s">
        <v>93</v>
      </c>
    </row>
    <row r="25671" spans="1:8" x14ac:dyDescent="0.25">
      <c r="A25671" t="s">
        <v>664</v>
      </c>
      <c r="B25671" t="s">
        <v>10596</v>
      </c>
      <c r="C25671" t="s">
        <v>89</v>
      </c>
      <c r="D25671" t="s">
        <v>2806</v>
      </c>
      <c r="E25671" t="s">
        <v>1105</v>
      </c>
      <c r="F25671" t="s">
        <v>89</v>
      </c>
      <c r="G25671" t="s">
        <v>89</v>
      </c>
      <c r="H25671" t="s">
        <v>93</v>
      </c>
    </row>
    <row r="25672" spans="1:8" x14ac:dyDescent="0.25">
      <c r="A25672" t="s">
        <v>664</v>
      </c>
      <c r="B25672" t="s">
        <v>17888</v>
      </c>
      <c r="C25672" t="s">
        <v>89</v>
      </c>
      <c r="D25672" t="s">
        <v>2806</v>
      </c>
      <c r="E25672" t="s">
        <v>1105</v>
      </c>
      <c r="F25672" t="s">
        <v>89</v>
      </c>
      <c r="G25672" t="s">
        <v>89</v>
      </c>
      <c r="H25672" t="s">
        <v>93</v>
      </c>
    </row>
    <row r="25673" spans="1:8" x14ac:dyDescent="0.25">
      <c r="A25673" t="s">
        <v>664</v>
      </c>
      <c r="B25673" t="s">
        <v>1163</v>
      </c>
      <c r="C25673" t="s">
        <v>89</v>
      </c>
      <c r="D25673" t="s">
        <v>2806</v>
      </c>
      <c r="E25673" t="s">
        <v>1105</v>
      </c>
      <c r="F25673" t="s">
        <v>89</v>
      </c>
      <c r="G25673" t="s">
        <v>89</v>
      </c>
      <c r="H25673" t="s">
        <v>93</v>
      </c>
    </row>
    <row r="25674" spans="1:8" x14ac:dyDescent="0.25">
      <c r="A25674" t="s">
        <v>664</v>
      </c>
      <c r="B25674" t="s">
        <v>9151</v>
      </c>
      <c r="C25674" t="s">
        <v>89</v>
      </c>
      <c r="D25674" t="s">
        <v>17889</v>
      </c>
      <c r="E25674" t="s">
        <v>1097</v>
      </c>
      <c r="F25674" t="s">
        <v>89</v>
      </c>
      <c r="G25674" t="s">
        <v>89</v>
      </c>
      <c r="H25674" t="s">
        <v>93</v>
      </c>
    </row>
    <row r="25675" spans="1:8" x14ac:dyDescent="0.25">
      <c r="A25675" t="s">
        <v>664</v>
      </c>
      <c r="B25675" t="s">
        <v>1151</v>
      </c>
      <c r="C25675" t="s">
        <v>89</v>
      </c>
      <c r="D25675" t="s">
        <v>17882</v>
      </c>
      <c r="E25675" t="s">
        <v>1094</v>
      </c>
      <c r="F25675" t="s">
        <v>89</v>
      </c>
      <c r="G25675" t="s">
        <v>89</v>
      </c>
      <c r="H25675" t="s">
        <v>93</v>
      </c>
    </row>
    <row r="25676" spans="1:8" x14ac:dyDescent="0.25">
      <c r="A25676" t="s">
        <v>664</v>
      </c>
      <c r="B25676" t="s">
        <v>3209</v>
      </c>
      <c r="C25676" t="s">
        <v>89</v>
      </c>
      <c r="D25676" t="s">
        <v>17885</v>
      </c>
      <c r="E25676" t="s">
        <v>1093</v>
      </c>
      <c r="F25676" t="s">
        <v>89</v>
      </c>
      <c r="G25676" t="s">
        <v>89</v>
      </c>
      <c r="H25676" t="s">
        <v>93</v>
      </c>
    </row>
    <row r="25677" spans="1:8" x14ac:dyDescent="0.25">
      <c r="A25677" t="s">
        <v>664</v>
      </c>
      <c r="B25677" t="s">
        <v>17890</v>
      </c>
      <c r="C25677" t="s">
        <v>89</v>
      </c>
      <c r="D25677" t="s">
        <v>2795</v>
      </c>
      <c r="E25677" t="s">
        <v>1094</v>
      </c>
      <c r="F25677" t="s">
        <v>89</v>
      </c>
      <c r="G25677" t="s">
        <v>89</v>
      </c>
      <c r="H25677" t="s">
        <v>93</v>
      </c>
    </row>
    <row r="25678" spans="1:8" x14ac:dyDescent="0.25">
      <c r="A25678" t="s">
        <v>664</v>
      </c>
      <c r="B25678" t="s">
        <v>17891</v>
      </c>
      <c r="C25678" t="s">
        <v>89</v>
      </c>
      <c r="D25678" t="s">
        <v>2806</v>
      </c>
      <c r="E25678" t="s">
        <v>1094</v>
      </c>
      <c r="F25678" t="s">
        <v>89</v>
      </c>
      <c r="G25678" t="s">
        <v>89</v>
      </c>
      <c r="H25678" t="s">
        <v>93</v>
      </c>
    </row>
    <row r="25679" spans="1:8" x14ac:dyDescent="0.25">
      <c r="A25679" t="s">
        <v>664</v>
      </c>
      <c r="B25679" t="s">
        <v>7238</v>
      </c>
      <c r="C25679" t="s">
        <v>89</v>
      </c>
      <c r="D25679" t="s">
        <v>2795</v>
      </c>
      <c r="E25679" t="s">
        <v>1238</v>
      </c>
      <c r="F25679" t="s">
        <v>89</v>
      </c>
      <c r="G25679" t="s">
        <v>89</v>
      </c>
      <c r="H25679" t="s">
        <v>93</v>
      </c>
    </row>
    <row r="25680" spans="1:8" x14ac:dyDescent="0.25">
      <c r="A25680" t="s">
        <v>664</v>
      </c>
      <c r="B25680" t="s">
        <v>2849</v>
      </c>
      <c r="C25680" t="s">
        <v>89</v>
      </c>
      <c r="D25680" t="s">
        <v>2795</v>
      </c>
      <c r="E25680" t="s">
        <v>1238</v>
      </c>
      <c r="F25680" t="s">
        <v>89</v>
      </c>
      <c r="G25680" t="s">
        <v>89</v>
      </c>
      <c r="H25680" t="s">
        <v>93</v>
      </c>
    </row>
    <row r="25681" spans="1:8" x14ac:dyDescent="0.25">
      <c r="A25681" t="s">
        <v>664</v>
      </c>
      <c r="B25681" t="s">
        <v>1243</v>
      </c>
      <c r="C25681" t="s">
        <v>89</v>
      </c>
      <c r="D25681" t="s">
        <v>17889</v>
      </c>
      <c r="E25681" t="s">
        <v>1105</v>
      </c>
      <c r="F25681" t="s">
        <v>89</v>
      </c>
      <c r="G25681" t="s">
        <v>89</v>
      </c>
      <c r="H25681" t="s">
        <v>93</v>
      </c>
    </row>
    <row r="25682" spans="1:8" x14ac:dyDescent="0.25">
      <c r="A25682" t="s">
        <v>664</v>
      </c>
      <c r="B25682" t="s">
        <v>17892</v>
      </c>
      <c r="C25682" t="s">
        <v>89</v>
      </c>
      <c r="D25682" t="s">
        <v>17893</v>
      </c>
      <c r="E25682" t="s">
        <v>1162</v>
      </c>
      <c r="F25682" t="s">
        <v>89</v>
      </c>
      <c r="G25682" t="s">
        <v>89</v>
      </c>
      <c r="H25682" t="s">
        <v>93</v>
      </c>
    </row>
    <row r="25683" spans="1:8" x14ac:dyDescent="0.25">
      <c r="A25683" t="s">
        <v>664</v>
      </c>
      <c r="B25683" t="s">
        <v>2805</v>
      </c>
      <c r="C25683" t="s">
        <v>89</v>
      </c>
      <c r="D25683" t="s">
        <v>17863</v>
      </c>
      <c r="E25683" t="s">
        <v>1100</v>
      </c>
      <c r="F25683" t="s">
        <v>89</v>
      </c>
      <c r="G25683" t="s">
        <v>89</v>
      </c>
      <c r="H25683" t="s">
        <v>93</v>
      </c>
    </row>
    <row r="25684" spans="1:8" x14ac:dyDescent="0.25">
      <c r="A25684" t="s">
        <v>664</v>
      </c>
      <c r="B25684" t="s">
        <v>2794</v>
      </c>
      <c r="C25684" t="s">
        <v>89</v>
      </c>
      <c r="D25684" t="s">
        <v>2795</v>
      </c>
      <c r="E25684" t="s">
        <v>1100</v>
      </c>
      <c r="F25684" t="s">
        <v>89</v>
      </c>
      <c r="G25684" t="s">
        <v>89</v>
      </c>
      <c r="H25684" t="s">
        <v>93</v>
      </c>
    </row>
    <row r="25685" spans="1:8" x14ac:dyDescent="0.25">
      <c r="A25685" t="s">
        <v>664</v>
      </c>
      <c r="B25685" t="s">
        <v>17894</v>
      </c>
      <c r="C25685" t="s">
        <v>89</v>
      </c>
      <c r="D25685" t="s">
        <v>17893</v>
      </c>
      <c r="E25685" t="s">
        <v>1105</v>
      </c>
      <c r="F25685" t="s">
        <v>89</v>
      </c>
      <c r="G25685" t="s">
        <v>89</v>
      </c>
      <c r="H25685" t="s">
        <v>93</v>
      </c>
    </row>
    <row r="25686" spans="1:8" x14ac:dyDescent="0.25">
      <c r="A25686" t="s">
        <v>664</v>
      </c>
      <c r="B25686" t="s">
        <v>1118</v>
      </c>
      <c r="C25686" t="s">
        <v>89</v>
      </c>
      <c r="D25686" t="s">
        <v>17895</v>
      </c>
      <c r="E25686" t="s">
        <v>1100</v>
      </c>
      <c r="F25686" t="s">
        <v>89</v>
      </c>
      <c r="G25686" t="s">
        <v>89</v>
      </c>
      <c r="H25686" t="s">
        <v>93</v>
      </c>
    </row>
    <row r="25687" spans="1:8" x14ac:dyDescent="0.25">
      <c r="A25687" t="s">
        <v>664</v>
      </c>
      <c r="B25687" t="s">
        <v>4666</v>
      </c>
      <c r="C25687" t="s">
        <v>89</v>
      </c>
      <c r="D25687" t="s">
        <v>1776</v>
      </c>
      <c r="E25687" t="s">
        <v>1135</v>
      </c>
      <c r="F25687" t="s">
        <v>89</v>
      </c>
      <c r="G25687" t="s">
        <v>89</v>
      </c>
      <c r="H25687" t="s">
        <v>93</v>
      </c>
    </row>
    <row r="25688" spans="1:8" x14ac:dyDescent="0.25">
      <c r="A25688" t="s">
        <v>664</v>
      </c>
      <c r="B25688" t="s">
        <v>1116</v>
      </c>
      <c r="C25688" t="s">
        <v>89</v>
      </c>
      <c r="D25688" t="s">
        <v>17896</v>
      </c>
      <c r="E25688" t="s">
        <v>1129</v>
      </c>
      <c r="F25688" t="s">
        <v>89</v>
      </c>
      <c r="G25688" t="s">
        <v>89</v>
      </c>
      <c r="H25688" t="s">
        <v>93</v>
      </c>
    </row>
    <row r="25689" spans="1:8" x14ac:dyDescent="0.25">
      <c r="A25689" t="s">
        <v>664</v>
      </c>
      <c r="B25689" t="s">
        <v>1122</v>
      </c>
      <c r="C25689" t="s">
        <v>89</v>
      </c>
      <c r="D25689" t="s">
        <v>89</v>
      </c>
      <c r="E25689" t="s">
        <v>1218</v>
      </c>
      <c r="F25689" t="s">
        <v>89</v>
      </c>
      <c r="G25689" t="s">
        <v>89</v>
      </c>
      <c r="H25689" t="s">
        <v>93</v>
      </c>
    </row>
    <row r="25690" spans="1:8" x14ac:dyDescent="0.25">
      <c r="A25690" t="s">
        <v>664</v>
      </c>
      <c r="B25690" t="s">
        <v>1124</v>
      </c>
      <c r="C25690" t="s">
        <v>89</v>
      </c>
      <c r="D25690" t="s">
        <v>89</v>
      </c>
      <c r="E25690" t="s">
        <v>1218</v>
      </c>
      <c r="F25690" t="s">
        <v>89</v>
      </c>
      <c r="G25690" t="s">
        <v>89</v>
      </c>
      <c r="H25690" t="s">
        <v>93</v>
      </c>
    </row>
    <row r="25691" spans="1:8" x14ac:dyDescent="0.25">
      <c r="A25691" t="s">
        <v>664</v>
      </c>
      <c r="B25691" t="s">
        <v>13201</v>
      </c>
      <c r="C25691" t="s">
        <v>89</v>
      </c>
      <c r="D25691" t="s">
        <v>89</v>
      </c>
      <c r="E25691" t="s">
        <v>1218</v>
      </c>
      <c r="F25691" t="s">
        <v>89</v>
      </c>
      <c r="G25691" t="s">
        <v>89</v>
      </c>
      <c r="H25691" t="s">
        <v>93</v>
      </c>
    </row>
    <row r="25692" spans="1:8" x14ac:dyDescent="0.25">
      <c r="A25692" t="s">
        <v>664</v>
      </c>
      <c r="B25692" t="s">
        <v>1437</v>
      </c>
      <c r="C25692" t="s">
        <v>89</v>
      </c>
      <c r="D25692" t="s">
        <v>89</v>
      </c>
      <c r="E25692" t="s">
        <v>1131</v>
      </c>
      <c r="F25692" t="s">
        <v>89</v>
      </c>
      <c r="G25692" t="s">
        <v>89</v>
      </c>
      <c r="H25692" t="s">
        <v>93</v>
      </c>
    </row>
    <row r="25693" spans="1:8" x14ac:dyDescent="0.25">
      <c r="A25693" t="s">
        <v>664</v>
      </c>
      <c r="B25693" t="s">
        <v>1200</v>
      </c>
      <c r="C25693" t="s">
        <v>89</v>
      </c>
      <c r="D25693" t="s">
        <v>89</v>
      </c>
      <c r="E25693" t="s">
        <v>1131</v>
      </c>
      <c r="F25693" t="s">
        <v>89</v>
      </c>
      <c r="G25693" t="s">
        <v>89</v>
      </c>
      <c r="H25693" t="s">
        <v>93</v>
      </c>
    </row>
    <row r="25694" spans="1:8" x14ac:dyDescent="0.25">
      <c r="A25694" t="s">
        <v>664</v>
      </c>
      <c r="B25694" t="s">
        <v>1128</v>
      </c>
      <c r="C25694" t="s">
        <v>89</v>
      </c>
      <c r="D25694" t="s">
        <v>89</v>
      </c>
      <c r="E25694" t="s">
        <v>1202</v>
      </c>
      <c r="F25694" t="s">
        <v>89</v>
      </c>
      <c r="G25694" t="s">
        <v>89</v>
      </c>
      <c r="H25694" t="s">
        <v>93</v>
      </c>
    </row>
    <row r="25695" spans="1:8" x14ac:dyDescent="0.25">
      <c r="A25695" t="s">
        <v>664</v>
      </c>
      <c r="B25695" t="s">
        <v>1130</v>
      </c>
      <c r="C25695" t="s">
        <v>89</v>
      </c>
      <c r="D25695" t="s">
        <v>89</v>
      </c>
      <c r="E25695" t="s">
        <v>1133</v>
      </c>
      <c r="F25695" t="s">
        <v>89</v>
      </c>
      <c r="G25695" t="s">
        <v>89</v>
      </c>
      <c r="H25695" t="s">
        <v>93</v>
      </c>
    </row>
    <row r="25696" spans="1:8" x14ac:dyDescent="0.25">
      <c r="A25696" t="s">
        <v>664</v>
      </c>
      <c r="B25696" t="s">
        <v>1132</v>
      </c>
      <c r="C25696" t="s">
        <v>89</v>
      </c>
      <c r="D25696" t="s">
        <v>89</v>
      </c>
      <c r="E25696" t="s">
        <v>1133</v>
      </c>
      <c r="F25696" t="s">
        <v>89</v>
      </c>
      <c r="G25696" t="s">
        <v>89</v>
      </c>
      <c r="H25696" t="s">
        <v>93</v>
      </c>
    </row>
    <row r="25697" spans="1:8" x14ac:dyDescent="0.25">
      <c r="A25697" t="s">
        <v>664</v>
      </c>
      <c r="B25697" t="s">
        <v>1268</v>
      </c>
      <c r="C25697" t="s">
        <v>89</v>
      </c>
      <c r="D25697" t="s">
        <v>89</v>
      </c>
      <c r="E25697" t="s">
        <v>1233</v>
      </c>
      <c r="F25697" t="s">
        <v>89</v>
      </c>
      <c r="G25697" t="s">
        <v>89</v>
      </c>
      <c r="H25697" t="s">
        <v>93</v>
      </c>
    </row>
    <row r="25698" spans="1:8" x14ac:dyDescent="0.25">
      <c r="A25698" t="s">
        <v>664</v>
      </c>
      <c r="B25698" t="s">
        <v>17897</v>
      </c>
      <c r="C25698" t="s">
        <v>89</v>
      </c>
      <c r="D25698" t="s">
        <v>89</v>
      </c>
      <c r="E25698" t="s">
        <v>1233</v>
      </c>
      <c r="F25698" t="s">
        <v>89</v>
      </c>
      <c r="G25698" t="s">
        <v>89</v>
      </c>
      <c r="H25698" t="s">
        <v>93</v>
      </c>
    </row>
    <row r="25699" spans="1:8" x14ac:dyDescent="0.25">
      <c r="A25699" t="s">
        <v>664</v>
      </c>
      <c r="B25699" t="s">
        <v>1271</v>
      </c>
      <c r="C25699" t="s">
        <v>89</v>
      </c>
      <c r="D25699" t="s">
        <v>89</v>
      </c>
      <c r="E25699" t="s">
        <v>1272</v>
      </c>
      <c r="F25699" t="s">
        <v>89</v>
      </c>
      <c r="G25699" t="s">
        <v>89</v>
      </c>
      <c r="H25699" t="s">
        <v>93</v>
      </c>
    </row>
    <row r="25700" spans="1:8" x14ac:dyDescent="0.25">
      <c r="A25700" t="s">
        <v>664</v>
      </c>
      <c r="B25700" t="s">
        <v>17898</v>
      </c>
      <c r="C25700" t="s">
        <v>89</v>
      </c>
      <c r="D25700" t="s">
        <v>89</v>
      </c>
      <c r="E25700" t="s">
        <v>1272</v>
      </c>
      <c r="F25700" t="s">
        <v>89</v>
      </c>
      <c r="G25700" t="s">
        <v>89</v>
      </c>
      <c r="H25700" t="s">
        <v>93</v>
      </c>
    </row>
    <row r="25701" spans="1:8" x14ac:dyDescent="0.25">
      <c r="A25701" t="s">
        <v>664</v>
      </c>
      <c r="B25701" t="s">
        <v>1138</v>
      </c>
      <c r="C25701" t="s">
        <v>89</v>
      </c>
      <c r="D25701" t="s">
        <v>89</v>
      </c>
      <c r="E25701" t="s">
        <v>1139</v>
      </c>
      <c r="F25701" t="s">
        <v>89</v>
      </c>
      <c r="G25701" t="s">
        <v>89</v>
      </c>
      <c r="H25701" t="s">
        <v>93</v>
      </c>
    </row>
    <row r="25702" spans="1:8" x14ac:dyDescent="0.25">
      <c r="A25702" t="s">
        <v>665</v>
      </c>
      <c r="B25702" t="s">
        <v>7583</v>
      </c>
      <c r="C25702" t="s">
        <v>89</v>
      </c>
      <c r="D25702" t="s">
        <v>3577</v>
      </c>
      <c r="E25702" t="s">
        <v>1115</v>
      </c>
      <c r="F25702" t="s">
        <v>89</v>
      </c>
      <c r="G25702" t="s">
        <v>89</v>
      </c>
      <c r="H25702" t="s">
        <v>93</v>
      </c>
    </row>
    <row r="25703" spans="1:8" x14ac:dyDescent="0.25">
      <c r="A25703" t="s">
        <v>665</v>
      </c>
      <c r="B25703" t="s">
        <v>17899</v>
      </c>
      <c r="C25703" t="s">
        <v>89</v>
      </c>
      <c r="D25703" t="s">
        <v>17900</v>
      </c>
      <c r="E25703" t="s">
        <v>1278</v>
      </c>
      <c r="F25703" t="s">
        <v>89</v>
      </c>
      <c r="G25703" t="s">
        <v>89</v>
      </c>
      <c r="H25703" t="s">
        <v>93</v>
      </c>
    </row>
    <row r="25704" spans="1:8" x14ac:dyDescent="0.25">
      <c r="A25704" t="s">
        <v>665</v>
      </c>
      <c r="B25704" t="s">
        <v>13582</v>
      </c>
      <c r="C25704" t="s">
        <v>89</v>
      </c>
      <c r="D25704" t="s">
        <v>3577</v>
      </c>
      <c r="E25704" t="s">
        <v>1162</v>
      </c>
      <c r="F25704" t="s">
        <v>89</v>
      </c>
      <c r="G25704" t="s">
        <v>89</v>
      </c>
      <c r="H25704" t="s">
        <v>93</v>
      </c>
    </row>
    <row r="25705" spans="1:8" x14ac:dyDescent="0.25">
      <c r="A25705" t="s">
        <v>665</v>
      </c>
      <c r="B25705" t="s">
        <v>17901</v>
      </c>
      <c r="C25705" t="s">
        <v>89</v>
      </c>
      <c r="D25705" t="s">
        <v>17902</v>
      </c>
      <c r="E25705" t="s">
        <v>1485</v>
      </c>
      <c r="F25705" t="s">
        <v>89</v>
      </c>
      <c r="G25705" t="s">
        <v>89</v>
      </c>
      <c r="H25705" t="s">
        <v>93</v>
      </c>
    </row>
    <row r="25706" spans="1:8" x14ac:dyDescent="0.25">
      <c r="A25706" t="s">
        <v>665</v>
      </c>
      <c r="B25706" t="s">
        <v>17903</v>
      </c>
      <c r="C25706" t="s">
        <v>89</v>
      </c>
      <c r="D25706" t="s">
        <v>17904</v>
      </c>
      <c r="E25706" t="s">
        <v>1093</v>
      </c>
      <c r="F25706" t="s">
        <v>89</v>
      </c>
      <c r="G25706" t="s">
        <v>89</v>
      </c>
      <c r="H25706" t="s">
        <v>93</v>
      </c>
    </row>
    <row r="25707" spans="1:8" x14ac:dyDescent="0.25">
      <c r="A25707" t="s">
        <v>665</v>
      </c>
      <c r="B25707" t="s">
        <v>17903</v>
      </c>
      <c r="C25707" t="s">
        <v>89</v>
      </c>
      <c r="D25707" t="s">
        <v>17904</v>
      </c>
      <c r="E25707" t="s">
        <v>1093</v>
      </c>
      <c r="F25707" t="s">
        <v>89</v>
      </c>
      <c r="G25707" t="s">
        <v>89</v>
      </c>
      <c r="H25707" t="s">
        <v>93</v>
      </c>
    </row>
    <row r="25708" spans="1:8" x14ac:dyDescent="0.25">
      <c r="A25708" t="s">
        <v>665</v>
      </c>
      <c r="B25708" t="s">
        <v>17905</v>
      </c>
      <c r="C25708" t="s">
        <v>89</v>
      </c>
      <c r="D25708" t="s">
        <v>17906</v>
      </c>
      <c r="E25708" t="s">
        <v>1094</v>
      </c>
      <c r="F25708" t="s">
        <v>89</v>
      </c>
      <c r="G25708" t="s">
        <v>89</v>
      </c>
      <c r="H25708" t="s">
        <v>93</v>
      </c>
    </row>
    <row r="25709" spans="1:8" x14ac:dyDescent="0.25">
      <c r="A25709" t="s">
        <v>665</v>
      </c>
      <c r="B25709" t="s">
        <v>2826</v>
      </c>
      <c r="C25709" t="s">
        <v>89</v>
      </c>
      <c r="D25709" t="s">
        <v>17907</v>
      </c>
      <c r="E25709" t="s">
        <v>1265</v>
      </c>
      <c r="F25709" t="s">
        <v>89</v>
      </c>
      <c r="G25709" t="s">
        <v>89</v>
      </c>
      <c r="H25709" t="s">
        <v>93</v>
      </c>
    </row>
    <row r="25710" spans="1:8" x14ac:dyDescent="0.25">
      <c r="A25710" t="s">
        <v>665</v>
      </c>
      <c r="B25710" t="s">
        <v>8636</v>
      </c>
      <c r="C25710" t="s">
        <v>89</v>
      </c>
      <c r="D25710" t="s">
        <v>17908</v>
      </c>
      <c r="E25710" t="s">
        <v>1093</v>
      </c>
      <c r="F25710" t="s">
        <v>89</v>
      </c>
      <c r="G25710" t="s">
        <v>89</v>
      </c>
      <c r="H25710" t="s">
        <v>93</v>
      </c>
    </row>
    <row r="25711" spans="1:8" x14ac:dyDescent="0.25">
      <c r="A25711" t="s">
        <v>665</v>
      </c>
      <c r="B25711" t="s">
        <v>1403</v>
      </c>
      <c r="C25711" t="s">
        <v>89</v>
      </c>
      <c r="D25711" t="s">
        <v>17908</v>
      </c>
      <c r="E25711" t="s">
        <v>1093</v>
      </c>
      <c r="F25711" t="s">
        <v>89</v>
      </c>
      <c r="G25711" t="s">
        <v>89</v>
      </c>
      <c r="H25711" t="s">
        <v>93</v>
      </c>
    </row>
    <row r="25712" spans="1:8" x14ac:dyDescent="0.25">
      <c r="A25712" t="s">
        <v>665</v>
      </c>
      <c r="B25712" t="s">
        <v>1314</v>
      </c>
      <c r="C25712" t="s">
        <v>89</v>
      </c>
      <c r="D25712" t="s">
        <v>17908</v>
      </c>
      <c r="E25712" t="s">
        <v>1093</v>
      </c>
      <c r="F25712" t="s">
        <v>89</v>
      </c>
      <c r="G25712" t="s">
        <v>89</v>
      </c>
      <c r="H25712" t="s">
        <v>93</v>
      </c>
    </row>
    <row r="25713" spans="1:8" x14ac:dyDescent="0.25">
      <c r="A25713" t="s">
        <v>665</v>
      </c>
      <c r="B25713" t="s">
        <v>1256</v>
      </c>
      <c r="C25713" t="s">
        <v>89</v>
      </c>
      <c r="D25713" t="s">
        <v>17908</v>
      </c>
      <c r="E25713" t="s">
        <v>1093</v>
      </c>
      <c r="F25713" t="s">
        <v>89</v>
      </c>
      <c r="G25713" t="s">
        <v>89</v>
      </c>
      <c r="H25713" t="s">
        <v>93</v>
      </c>
    </row>
    <row r="25714" spans="1:8" x14ac:dyDescent="0.25">
      <c r="A25714" t="s">
        <v>665</v>
      </c>
      <c r="B25714" t="s">
        <v>14665</v>
      </c>
      <c r="C25714" t="s">
        <v>89</v>
      </c>
      <c r="D25714" t="s">
        <v>17908</v>
      </c>
      <c r="E25714" t="s">
        <v>1093</v>
      </c>
      <c r="F25714" t="s">
        <v>89</v>
      </c>
      <c r="G25714" t="s">
        <v>89</v>
      </c>
      <c r="H25714" t="s">
        <v>93</v>
      </c>
    </row>
    <row r="25715" spans="1:8" x14ac:dyDescent="0.25">
      <c r="A25715" t="s">
        <v>665</v>
      </c>
      <c r="B25715" t="s">
        <v>1259</v>
      </c>
      <c r="C25715" t="s">
        <v>89</v>
      </c>
      <c r="D25715" t="s">
        <v>17908</v>
      </c>
      <c r="E25715" t="s">
        <v>1093</v>
      </c>
      <c r="F25715" t="s">
        <v>89</v>
      </c>
      <c r="G25715" t="s">
        <v>89</v>
      </c>
      <c r="H25715" t="s">
        <v>93</v>
      </c>
    </row>
    <row r="25716" spans="1:8" x14ac:dyDescent="0.25">
      <c r="A25716" t="s">
        <v>665</v>
      </c>
      <c r="B25716" t="s">
        <v>17909</v>
      </c>
      <c r="C25716" t="s">
        <v>89</v>
      </c>
      <c r="D25716" t="s">
        <v>17910</v>
      </c>
      <c r="E25716" t="s">
        <v>1524</v>
      </c>
      <c r="F25716" t="s">
        <v>89</v>
      </c>
      <c r="G25716" t="s">
        <v>89</v>
      </c>
      <c r="H25716" t="s">
        <v>93</v>
      </c>
    </row>
    <row r="25717" spans="1:8" x14ac:dyDescent="0.25">
      <c r="A25717" t="s">
        <v>665</v>
      </c>
      <c r="B25717" t="s">
        <v>17901</v>
      </c>
      <c r="C25717" t="s">
        <v>89</v>
      </c>
      <c r="D25717" t="s">
        <v>17902</v>
      </c>
      <c r="E25717" t="s">
        <v>1485</v>
      </c>
      <c r="F25717" t="s">
        <v>89</v>
      </c>
      <c r="G25717" t="s">
        <v>89</v>
      </c>
      <c r="H25717" t="s">
        <v>93</v>
      </c>
    </row>
    <row r="25718" spans="1:8" x14ac:dyDescent="0.25">
      <c r="A25718" t="s">
        <v>665</v>
      </c>
      <c r="B25718" t="s">
        <v>17911</v>
      </c>
      <c r="C25718" t="s">
        <v>89</v>
      </c>
      <c r="D25718" t="s">
        <v>17912</v>
      </c>
      <c r="E25718" t="s">
        <v>1093</v>
      </c>
      <c r="F25718" t="s">
        <v>89</v>
      </c>
      <c r="G25718" t="s">
        <v>89</v>
      </c>
      <c r="H25718" t="s">
        <v>93</v>
      </c>
    </row>
    <row r="25719" spans="1:8" x14ac:dyDescent="0.25">
      <c r="A25719" t="s">
        <v>665</v>
      </c>
      <c r="B25719" t="s">
        <v>7583</v>
      </c>
      <c r="C25719" t="s">
        <v>89</v>
      </c>
      <c r="D25719" t="s">
        <v>3577</v>
      </c>
      <c r="E25719" t="s">
        <v>1115</v>
      </c>
      <c r="F25719" t="s">
        <v>89</v>
      </c>
      <c r="G25719" t="s">
        <v>89</v>
      </c>
      <c r="H25719" t="s">
        <v>93</v>
      </c>
    </row>
    <row r="25720" spans="1:8" x14ac:dyDescent="0.25">
      <c r="A25720" t="s">
        <v>665</v>
      </c>
      <c r="B25720" t="s">
        <v>13582</v>
      </c>
      <c r="C25720" t="s">
        <v>89</v>
      </c>
      <c r="D25720" t="s">
        <v>3577</v>
      </c>
      <c r="E25720" t="s">
        <v>1162</v>
      </c>
      <c r="F25720" t="s">
        <v>89</v>
      </c>
      <c r="G25720" t="s">
        <v>89</v>
      </c>
      <c r="H25720" t="s">
        <v>93</v>
      </c>
    </row>
    <row r="25721" spans="1:8" x14ac:dyDescent="0.25">
      <c r="A25721" t="s">
        <v>665</v>
      </c>
      <c r="B25721" t="s">
        <v>17913</v>
      </c>
      <c r="C25721" t="s">
        <v>89</v>
      </c>
      <c r="D25721" t="s">
        <v>17914</v>
      </c>
      <c r="E25721" t="s">
        <v>1162</v>
      </c>
      <c r="F25721" t="s">
        <v>89</v>
      </c>
      <c r="G25721" t="s">
        <v>89</v>
      </c>
      <c r="H25721" t="s">
        <v>93</v>
      </c>
    </row>
    <row r="25722" spans="1:8" x14ac:dyDescent="0.25">
      <c r="A25722" t="s">
        <v>665</v>
      </c>
      <c r="B25722" t="s">
        <v>17899</v>
      </c>
      <c r="C25722" t="s">
        <v>89</v>
      </c>
      <c r="D25722" t="s">
        <v>17900</v>
      </c>
      <c r="E25722" t="s">
        <v>1278</v>
      </c>
      <c r="F25722" t="s">
        <v>89</v>
      </c>
      <c r="G25722" t="s">
        <v>89</v>
      </c>
      <c r="H25722" t="s">
        <v>93</v>
      </c>
    </row>
    <row r="25723" spans="1:8" x14ac:dyDescent="0.25">
      <c r="A25723" t="s">
        <v>665</v>
      </c>
      <c r="B25723" t="s">
        <v>11753</v>
      </c>
      <c r="C25723" t="s">
        <v>89</v>
      </c>
      <c r="D25723" t="s">
        <v>17900</v>
      </c>
      <c r="E25723" t="s">
        <v>1278</v>
      </c>
      <c r="F25723" t="s">
        <v>89</v>
      </c>
      <c r="G25723" t="s">
        <v>89</v>
      </c>
      <c r="H25723" t="s">
        <v>93</v>
      </c>
    </row>
    <row r="25724" spans="1:8" x14ac:dyDescent="0.25">
      <c r="A25724" t="s">
        <v>665</v>
      </c>
      <c r="B25724" t="s">
        <v>17915</v>
      </c>
      <c r="C25724" t="s">
        <v>89</v>
      </c>
      <c r="D25724" t="s">
        <v>17900</v>
      </c>
      <c r="E25724" t="s">
        <v>1278</v>
      </c>
      <c r="F25724" t="s">
        <v>89</v>
      </c>
      <c r="G25724" t="s">
        <v>89</v>
      </c>
      <c r="H25724" t="s">
        <v>93</v>
      </c>
    </row>
    <row r="25725" spans="1:8" x14ac:dyDescent="0.25">
      <c r="A25725" t="s">
        <v>665</v>
      </c>
      <c r="B25725" t="s">
        <v>1197</v>
      </c>
      <c r="C25725" t="s">
        <v>89</v>
      </c>
      <c r="D25725" t="s">
        <v>89</v>
      </c>
      <c r="E25725" t="s">
        <v>1135</v>
      </c>
      <c r="F25725" t="s">
        <v>89</v>
      </c>
      <c r="G25725" t="s">
        <v>89</v>
      </c>
      <c r="H25725" t="s">
        <v>93</v>
      </c>
    </row>
    <row r="25726" spans="1:8" x14ac:dyDescent="0.25">
      <c r="A25726" t="s">
        <v>665</v>
      </c>
      <c r="B25726" t="s">
        <v>8735</v>
      </c>
      <c r="C25726" t="s">
        <v>89</v>
      </c>
      <c r="D25726" t="s">
        <v>1229</v>
      </c>
      <c r="E25726" t="s">
        <v>1218</v>
      </c>
      <c r="F25726" t="s">
        <v>89</v>
      </c>
      <c r="G25726" t="s">
        <v>89</v>
      </c>
      <c r="H25726" t="s">
        <v>93</v>
      </c>
    </row>
    <row r="25727" spans="1:8" x14ac:dyDescent="0.25">
      <c r="A25727" t="s">
        <v>665</v>
      </c>
      <c r="B25727" t="s">
        <v>17916</v>
      </c>
      <c r="C25727" t="s">
        <v>89</v>
      </c>
      <c r="D25727" t="s">
        <v>1229</v>
      </c>
      <c r="E25727" t="s">
        <v>1218</v>
      </c>
      <c r="F25727" t="s">
        <v>89</v>
      </c>
      <c r="G25727" t="s">
        <v>89</v>
      </c>
      <c r="H25727" t="s">
        <v>93</v>
      </c>
    </row>
    <row r="25728" spans="1:8" x14ac:dyDescent="0.25">
      <c r="A25728" t="s">
        <v>665</v>
      </c>
      <c r="B25728" t="s">
        <v>15447</v>
      </c>
      <c r="C25728" t="s">
        <v>89</v>
      </c>
      <c r="D25728" t="s">
        <v>1229</v>
      </c>
      <c r="E25728" t="s">
        <v>1218</v>
      </c>
      <c r="F25728" t="s">
        <v>89</v>
      </c>
      <c r="G25728" t="s">
        <v>89</v>
      </c>
      <c r="H25728" t="s">
        <v>93</v>
      </c>
    </row>
    <row r="25729" spans="1:8" x14ac:dyDescent="0.25">
      <c r="A25729" t="s">
        <v>665</v>
      </c>
      <c r="B25729" t="s">
        <v>1266</v>
      </c>
      <c r="C25729" t="s">
        <v>89</v>
      </c>
      <c r="D25729" t="s">
        <v>2137</v>
      </c>
      <c r="E25729" t="s">
        <v>1218</v>
      </c>
      <c r="F25729" t="s">
        <v>89</v>
      </c>
      <c r="G25729" t="s">
        <v>89</v>
      </c>
      <c r="H25729" t="s">
        <v>93</v>
      </c>
    </row>
    <row r="25730" spans="1:8" x14ac:dyDescent="0.25">
      <c r="A25730" t="s">
        <v>665</v>
      </c>
      <c r="B25730" t="s">
        <v>1200</v>
      </c>
      <c r="C25730" t="s">
        <v>89</v>
      </c>
      <c r="D25730" t="s">
        <v>89</v>
      </c>
      <c r="E25730" t="s">
        <v>1131</v>
      </c>
      <c r="F25730" t="s">
        <v>89</v>
      </c>
      <c r="G25730" t="s">
        <v>89</v>
      </c>
      <c r="H25730" t="s">
        <v>93</v>
      </c>
    </row>
    <row r="25731" spans="1:8" x14ac:dyDescent="0.25">
      <c r="A25731" t="s">
        <v>665</v>
      </c>
      <c r="B25731" t="s">
        <v>1201</v>
      </c>
      <c r="C25731" t="s">
        <v>89</v>
      </c>
      <c r="D25731" t="s">
        <v>89</v>
      </c>
      <c r="E25731" t="s">
        <v>1131</v>
      </c>
      <c r="F25731" t="s">
        <v>89</v>
      </c>
      <c r="G25731" t="s">
        <v>89</v>
      </c>
      <c r="H25731" t="s">
        <v>93</v>
      </c>
    </row>
    <row r="25732" spans="1:8" x14ac:dyDescent="0.25">
      <c r="A25732" t="s">
        <v>665</v>
      </c>
      <c r="B25732" t="s">
        <v>17917</v>
      </c>
      <c r="C25732" t="s">
        <v>89</v>
      </c>
      <c r="D25732" t="s">
        <v>89</v>
      </c>
      <c r="E25732" t="s">
        <v>1202</v>
      </c>
      <c r="F25732" t="s">
        <v>89</v>
      </c>
      <c r="G25732" t="s">
        <v>89</v>
      </c>
      <c r="H25732" t="s">
        <v>93</v>
      </c>
    </row>
    <row r="25733" spans="1:8" x14ac:dyDescent="0.25">
      <c r="A25733" t="s">
        <v>665</v>
      </c>
      <c r="B25733" t="s">
        <v>1132</v>
      </c>
      <c r="C25733" t="s">
        <v>89</v>
      </c>
      <c r="D25733" t="s">
        <v>89</v>
      </c>
      <c r="E25733" t="s">
        <v>1133</v>
      </c>
      <c r="F25733" t="s">
        <v>89</v>
      </c>
      <c r="G25733" t="s">
        <v>89</v>
      </c>
      <c r="H25733" t="s">
        <v>93</v>
      </c>
    </row>
    <row r="25734" spans="1:8" x14ac:dyDescent="0.25">
      <c r="A25734" t="s">
        <v>665</v>
      </c>
      <c r="B25734" t="s">
        <v>1268</v>
      </c>
      <c r="C25734" t="s">
        <v>89</v>
      </c>
      <c r="D25734" t="s">
        <v>89</v>
      </c>
      <c r="E25734" t="s">
        <v>1135</v>
      </c>
      <c r="F25734" t="s">
        <v>89</v>
      </c>
      <c r="G25734" t="s">
        <v>89</v>
      </c>
      <c r="H25734" t="s">
        <v>93</v>
      </c>
    </row>
    <row r="25735" spans="1:8" x14ac:dyDescent="0.25">
      <c r="A25735" t="s">
        <v>665</v>
      </c>
      <c r="B25735" t="s">
        <v>1269</v>
      </c>
      <c r="C25735" t="s">
        <v>89</v>
      </c>
      <c r="D25735" t="s">
        <v>89</v>
      </c>
      <c r="E25735" t="s">
        <v>1135</v>
      </c>
      <c r="F25735" t="s">
        <v>89</v>
      </c>
      <c r="G25735" t="s">
        <v>89</v>
      </c>
      <c r="H25735" t="s">
        <v>93</v>
      </c>
    </row>
    <row r="25736" spans="1:8" x14ac:dyDescent="0.25">
      <c r="A25736" t="s">
        <v>665</v>
      </c>
      <c r="B25736" t="s">
        <v>1271</v>
      </c>
      <c r="C25736" t="s">
        <v>89</v>
      </c>
      <c r="D25736" t="s">
        <v>89</v>
      </c>
      <c r="E25736" t="s">
        <v>1100</v>
      </c>
      <c r="F25736" t="s">
        <v>89</v>
      </c>
      <c r="G25736" t="s">
        <v>89</v>
      </c>
      <c r="H25736" t="s">
        <v>93</v>
      </c>
    </row>
    <row r="25737" spans="1:8" x14ac:dyDescent="0.25">
      <c r="A25737" t="s">
        <v>665</v>
      </c>
      <c r="B25737" t="s">
        <v>5998</v>
      </c>
      <c r="C25737" t="s">
        <v>89</v>
      </c>
      <c r="D25737" t="s">
        <v>89</v>
      </c>
      <c r="E25737" t="s">
        <v>1100</v>
      </c>
      <c r="F25737" t="s">
        <v>89</v>
      </c>
      <c r="G25737" t="s">
        <v>89</v>
      </c>
      <c r="H25737" t="s">
        <v>93</v>
      </c>
    </row>
    <row r="25738" spans="1:8" x14ac:dyDescent="0.25">
      <c r="A25738" t="s">
        <v>665</v>
      </c>
      <c r="B25738" t="s">
        <v>2564</v>
      </c>
      <c r="C25738" t="s">
        <v>89</v>
      </c>
      <c r="D25738" t="s">
        <v>17908</v>
      </c>
      <c r="E25738" t="s">
        <v>5252</v>
      </c>
      <c r="F25738" t="s">
        <v>89</v>
      </c>
      <c r="G25738" t="s">
        <v>89</v>
      </c>
      <c r="H25738" t="s">
        <v>93</v>
      </c>
    </row>
    <row r="25739" spans="1:8" x14ac:dyDescent="0.25">
      <c r="A25739" t="s">
        <v>665</v>
      </c>
      <c r="B25739" t="s">
        <v>14673</v>
      </c>
      <c r="C25739" t="s">
        <v>89</v>
      </c>
      <c r="D25739" t="s">
        <v>17908</v>
      </c>
      <c r="E25739" t="s">
        <v>5252</v>
      </c>
      <c r="F25739" t="s">
        <v>89</v>
      </c>
      <c r="G25739" t="s">
        <v>89</v>
      </c>
      <c r="H25739" t="s">
        <v>93</v>
      </c>
    </row>
    <row r="25740" spans="1:8" x14ac:dyDescent="0.25">
      <c r="A25740" t="s">
        <v>665</v>
      </c>
      <c r="B25740" t="s">
        <v>17918</v>
      </c>
      <c r="C25740" t="s">
        <v>89</v>
      </c>
      <c r="D25740" t="s">
        <v>17908</v>
      </c>
      <c r="E25740" t="s">
        <v>5252</v>
      </c>
      <c r="F25740" t="s">
        <v>89</v>
      </c>
      <c r="G25740" t="s">
        <v>89</v>
      </c>
      <c r="H25740" t="s">
        <v>93</v>
      </c>
    </row>
    <row r="25741" spans="1:8" x14ac:dyDescent="0.25">
      <c r="A25741" t="s">
        <v>665</v>
      </c>
      <c r="B25741" t="s">
        <v>16688</v>
      </c>
      <c r="C25741" t="s">
        <v>89</v>
      </c>
      <c r="D25741" t="s">
        <v>17910</v>
      </c>
      <c r="E25741" t="s">
        <v>5252</v>
      </c>
      <c r="F25741" t="s">
        <v>89</v>
      </c>
      <c r="G25741" t="s">
        <v>89</v>
      </c>
      <c r="H25741" t="s">
        <v>93</v>
      </c>
    </row>
    <row r="25742" spans="1:8" x14ac:dyDescent="0.25">
      <c r="A25742" t="s">
        <v>665</v>
      </c>
      <c r="B25742" t="s">
        <v>14090</v>
      </c>
      <c r="C25742" t="s">
        <v>89</v>
      </c>
      <c r="D25742" t="s">
        <v>17919</v>
      </c>
      <c r="E25742" t="s">
        <v>1909</v>
      </c>
      <c r="F25742" t="s">
        <v>89</v>
      </c>
      <c r="G25742" t="s">
        <v>89</v>
      </c>
      <c r="H25742" t="s">
        <v>93</v>
      </c>
    </row>
    <row r="25743" spans="1:8" x14ac:dyDescent="0.25">
      <c r="A25743" t="s">
        <v>665</v>
      </c>
      <c r="B25743" t="s">
        <v>2558</v>
      </c>
      <c r="C25743" t="s">
        <v>89</v>
      </c>
      <c r="D25743" t="s">
        <v>17919</v>
      </c>
      <c r="E25743" t="s">
        <v>1909</v>
      </c>
      <c r="F25743" t="s">
        <v>89</v>
      </c>
      <c r="G25743" t="s">
        <v>89</v>
      </c>
      <c r="H25743" t="s">
        <v>93</v>
      </c>
    </row>
    <row r="25744" spans="1:8" x14ac:dyDescent="0.25">
      <c r="A25744" t="s">
        <v>665</v>
      </c>
      <c r="B25744" t="s">
        <v>17920</v>
      </c>
      <c r="C25744" t="s">
        <v>89</v>
      </c>
      <c r="D25744" t="s">
        <v>17921</v>
      </c>
      <c r="E25744" t="s">
        <v>1909</v>
      </c>
      <c r="F25744" t="s">
        <v>89</v>
      </c>
      <c r="G25744" t="s">
        <v>89</v>
      </c>
      <c r="H25744" t="s">
        <v>93</v>
      </c>
    </row>
    <row r="25745" spans="1:8" x14ac:dyDescent="0.25">
      <c r="A25745" t="s">
        <v>665</v>
      </c>
      <c r="B25745" t="s">
        <v>17922</v>
      </c>
      <c r="C25745" t="s">
        <v>89</v>
      </c>
      <c r="D25745" t="s">
        <v>17908</v>
      </c>
      <c r="E25745" t="s">
        <v>1909</v>
      </c>
      <c r="F25745" t="s">
        <v>89</v>
      </c>
      <c r="G25745" t="s">
        <v>89</v>
      </c>
      <c r="H25745" t="s">
        <v>93</v>
      </c>
    </row>
    <row r="25746" spans="1:8" x14ac:dyDescent="0.25">
      <c r="A25746" t="s">
        <v>665</v>
      </c>
      <c r="B25746" t="s">
        <v>2562</v>
      </c>
      <c r="C25746" t="s">
        <v>89</v>
      </c>
      <c r="D25746" t="s">
        <v>17908</v>
      </c>
      <c r="E25746" t="s">
        <v>5252</v>
      </c>
      <c r="F25746" t="s">
        <v>89</v>
      </c>
      <c r="G25746" t="s">
        <v>89</v>
      </c>
      <c r="H25746" t="s">
        <v>93</v>
      </c>
    </row>
    <row r="25747" spans="1:8" x14ac:dyDescent="0.25">
      <c r="A25747" t="s">
        <v>665</v>
      </c>
      <c r="B25747" t="s">
        <v>1138</v>
      </c>
      <c r="C25747" t="s">
        <v>89</v>
      </c>
      <c r="D25747" t="s">
        <v>89</v>
      </c>
      <c r="E25747" t="s">
        <v>1139</v>
      </c>
      <c r="F25747" t="s">
        <v>89</v>
      </c>
      <c r="G25747" t="s">
        <v>89</v>
      </c>
      <c r="H25747" t="s">
        <v>93</v>
      </c>
    </row>
    <row r="25748" spans="1:8" x14ac:dyDescent="0.25">
      <c r="A25748" t="s">
        <v>666</v>
      </c>
      <c r="B25748" t="s">
        <v>1192</v>
      </c>
      <c r="C25748" t="s">
        <v>89</v>
      </c>
      <c r="D25748" t="s">
        <v>17923</v>
      </c>
      <c r="E25748" t="s">
        <v>1238</v>
      </c>
      <c r="F25748" t="s">
        <v>89</v>
      </c>
      <c r="G25748" t="s">
        <v>89</v>
      </c>
      <c r="H25748" t="s">
        <v>93</v>
      </c>
    </row>
    <row r="25749" spans="1:8" x14ac:dyDescent="0.25">
      <c r="A25749" t="s">
        <v>666</v>
      </c>
      <c r="B25749" t="s">
        <v>17924</v>
      </c>
      <c r="C25749" t="s">
        <v>89</v>
      </c>
      <c r="D25749" t="s">
        <v>17925</v>
      </c>
      <c r="E25749" t="s">
        <v>1194</v>
      </c>
      <c r="F25749" t="s">
        <v>89</v>
      </c>
      <c r="G25749" t="s">
        <v>89</v>
      </c>
      <c r="H25749" t="s">
        <v>93</v>
      </c>
    </row>
    <row r="25750" spans="1:8" x14ac:dyDescent="0.25">
      <c r="A25750" t="s">
        <v>666</v>
      </c>
      <c r="B25750" t="s">
        <v>17926</v>
      </c>
      <c r="C25750" t="s">
        <v>89</v>
      </c>
      <c r="D25750" t="s">
        <v>17735</v>
      </c>
      <c r="E25750" t="s">
        <v>1258</v>
      </c>
      <c r="F25750" t="s">
        <v>89</v>
      </c>
      <c r="G25750" t="s">
        <v>89</v>
      </c>
      <c r="H25750" t="s">
        <v>93</v>
      </c>
    </row>
    <row r="25751" spans="1:8" x14ac:dyDescent="0.25">
      <c r="A25751" t="s">
        <v>666</v>
      </c>
      <c r="B25751" t="s">
        <v>17927</v>
      </c>
      <c r="C25751" t="s">
        <v>89</v>
      </c>
      <c r="D25751" t="s">
        <v>17925</v>
      </c>
      <c r="E25751" t="s">
        <v>1524</v>
      </c>
      <c r="F25751" t="s">
        <v>89</v>
      </c>
      <c r="G25751" t="s">
        <v>89</v>
      </c>
      <c r="H25751" t="s">
        <v>93</v>
      </c>
    </row>
    <row r="25752" spans="1:8" x14ac:dyDescent="0.25">
      <c r="A25752" t="s">
        <v>666</v>
      </c>
      <c r="B25752" t="s">
        <v>17926</v>
      </c>
      <c r="C25752" t="s">
        <v>89</v>
      </c>
      <c r="D25752" t="s">
        <v>17735</v>
      </c>
      <c r="E25752" t="s">
        <v>1258</v>
      </c>
      <c r="F25752" t="s">
        <v>89</v>
      </c>
      <c r="G25752" t="s">
        <v>89</v>
      </c>
      <c r="H25752" t="s">
        <v>93</v>
      </c>
    </row>
    <row r="25753" spans="1:8" x14ac:dyDescent="0.25">
      <c r="A25753" t="s">
        <v>666</v>
      </c>
      <c r="B25753" t="s">
        <v>1192</v>
      </c>
      <c r="C25753" t="s">
        <v>89</v>
      </c>
      <c r="D25753" t="s">
        <v>17923</v>
      </c>
      <c r="E25753" t="s">
        <v>1238</v>
      </c>
      <c r="F25753" t="s">
        <v>89</v>
      </c>
      <c r="G25753" t="s">
        <v>89</v>
      </c>
      <c r="H25753" t="s">
        <v>93</v>
      </c>
    </row>
    <row r="25754" spans="1:8" x14ac:dyDescent="0.25">
      <c r="A25754" t="s">
        <v>666</v>
      </c>
      <c r="B25754" t="s">
        <v>17927</v>
      </c>
      <c r="C25754" t="s">
        <v>89</v>
      </c>
      <c r="D25754" t="s">
        <v>17925</v>
      </c>
      <c r="E25754" t="s">
        <v>1524</v>
      </c>
      <c r="F25754" t="s">
        <v>89</v>
      </c>
      <c r="G25754" t="s">
        <v>89</v>
      </c>
      <c r="H25754" t="s">
        <v>93</v>
      </c>
    </row>
    <row r="25755" spans="1:8" x14ac:dyDescent="0.25">
      <c r="A25755" t="s">
        <v>666</v>
      </c>
      <c r="B25755" t="s">
        <v>17924</v>
      </c>
      <c r="C25755" t="s">
        <v>89</v>
      </c>
      <c r="D25755" t="s">
        <v>17925</v>
      </c>
      <c r="E25755" t="s">
        <v>1194</v>
      </c>
      <c r="F25755" t="s">
        <v>89</v>
      </c>
      <c r="G25755" t="s">
        <v>89</v>
      </c>
      <c r="H25755" t="s">
        <v>93</v>
      </c>
    </row>
    <row r="25756" spans="1:8" x14ac:dyDescent="0.25">
      <c r="A25756" t="s">
        <v>666</v>
      </c>
      <c r="B25756" t="s">
        <v>1198</v>
      </c>
      <c r="C25756" t="s">
        <v>89</v>
      </c>
      <c r="D25756" t="s">
        <v>89</v>
      </c>
      <c r="E25756" t="s">
        <v>1129</v>
      </c>
      <c r="F25756" t="s">
        <v>89</v>
      </c>
      <c r="G25756" t="s">
        <v>89</v>
      </c>
      <c r="H25756" t="s">
        <v>93</v>
      </c>
    </row>
    <row r="25757" spans="1:8" x14ac:dyDescent="0.25">
      <c r="A25757" t="s">
        <v>666</v>
      </c>
      <c r="B25757" t="s">
        <v>1266</v>
      </c>
      <c r="C25757" t="s">
        <v>89</v>
      </c>
      <c r="D25757" t="s">
        <v>89</v>
      </c>
      <c r="E25757" t="s">
        <v>1131</v>
      </c>
      <c r="F25757" t="s">
        <v>89</v>
      </c>
      <c r="G25757" t="s">
        <v>89</v>
      </c>
      <c r="H25757" t="s">
        <v>93</v>
      </c>
    </row>
    <row r="25758" spans="1:8" x14ac:dyDescent="0.25">
      <c r="A25758" t="s">
        <v>666</v>
      </c>
      <c r="B25758" t="s">
        <v>4049</v>
      </c>
      <c r="C25758" t="s">
        <v>89</v>
      </c>
      <c r="D25758" t="s">
        <v>89</v>
      </c>
      <c r="E25758" t="s">
        <v>1129</v>
      </c>
      <c r="F25758" t="s">
        <v>89</v>
      </c>
      <c r="G25758" t="s">
        <v>89</v>
      </c>
      <c r="H25758" t="s">
        <v>93</v>
      </c>
    </row>
    <row r="25759" spans="1:8" x14ac:dyDescent="0.25">
      <c r="A25759" t="s">
        <v>666</v>
      </c>
      <c r="B25759" t="s">
        <v>1130</v>
      </c>
      <c r="C25759" t="s">
        <v>89</v>
      </c>
      <c r="D25759" t="s">
        <v>89</v>
      </c>
      <c r="E25759" t="s">
        <v>1133</v>
      </c>
      <c r="F25759" t="s">
        <v>89</v>
      </c>
      <c r="G25759" t="s">
        <v>89</v>
      </c>
      <c r="H25759" t="s">
        <v>93</v>
      </c>
    </row>
    <row r="25760" spans="1:8" x14ac:dyDescent="0.25">
      <c r="A25760" t="s">
        <v>666</v>
      </c>
      <c r="B25760" t="s">
        <v>1132</v>
      </c>
      <c r="C25760" t="s">
        <v>89</v>
      </c>
      <c r="D25760" t="s">
        <v>89</v>
      </c>
      <c r="E25760" t="s">
        <v>1133</v>
      </c>
      <c r="F25760" t="s">
        <v>89</v>
      </c>
      <c r="G25760" t="s">
        <v>89</v>
      </c>
      <c r="H25760" t="s">
        <v>93</v>
      </c>
    </row>
    <row r="25761" spans="1:8" x14ac:dyDescent="0.25">
      <c r="A25761" t="s">
        <v>666</v>
      </c>
      <c r="B25761" t="s">
        <v>1232</v>
      </c>
      <c r="C25761" t="s">
        <v>89</v>
      </c>
      <c r="D25761" t="s">
        <v>89</v>
      </c>
      <c r="E25761" t="s">
        <v>1233</v>
      </c>
      <c r="F25761" t="s">
        <v>89</v>
      </c>
      <c r="G25761" t="s">
        <v>89</v>
      </c>
      <c r="H25761" t="s">
        <v>93</v>
      </c>
    </row>
    <row r="25762" spans="1:8" x14ac:dyDescent="0.25">
      <c r="A25762" t="s">
        <v>666</v>
      </c>
      <c r="B25762" t="s">
        <v>1236</v>
      </c>
      <c r="C25762" t="s">
        <v>89</v>
      </c>
      <c r="D25762" t="s">
        <v>89</v>
      </c>
      <c r="E25762" t="s">
        <v>1135</v>
      </c>
      <c r="F25762" t="s">
        <v>89</v>
      </c>
      <c r="G25762" t="s">
        <v>89</v>
      </c>
      <c r="H25762" t="s">
        <v>93</v>
      </c>
    </row>
    <row r="25763" spans="1:8" x14ac:dyDescent="0.25">
      <c r="A25763" t="s">
        <v>666</v>
      </c>
      <c r="B25763" t="s">
        <v>1138</v>
      </c>
      <c r="C25763" t="s">
        <v>89</v>
      </c>
      <c r="D25763" t="s">
        <v>89</v>
      </c>
      <c r="E25763" t="s">
        <v>1139</v>
      </c>
      <c r="F25763" t="s">
        <v>89</v>
      </c>
      <c r="G25763" t="s">
        <v>89</v>
      </c>
      <c r="H25763" t="s">
        <v>93</v>
      </c>
    </row>
    <row r="25764" spans="1:8" x14ac:dyDescent="0.25">
      <c r="A25764" t="s">
        <v>667</v>
      </c>
      <c r="B25764" t="s">
        <v>1140</v>
      </c>
      <c r="C25764" t="s">
        <v>89</v>
      </c>
      <c r="D25764" t="s">
        <v>17928</v>
      </c>
      <c r="E25764" t="s">
        <v>1278</v>
      </c>
      <c r="F25764" t="s">
        <v>89</v>
      </c>
      <c r="G25764" t="s">
        <v>89</v>
      </c>
      <c r="H25764" t="s">
        <v>93</v>
      </c>
    </row>
    <row r="25765" spans="1:8" x14ac:dyDescent="0.25">
      <c r="A25765" t="s">
        <v>667</v>
      </c>
      <c r="B25765" t="s">
        <v>1143</v>
      </c>
      <c r="C25765" t="s">
        <v>89</v>
      </c>
      <c r="D25765" t="s">
        <v>17929</v>
      </c>
      <c r="E25765" t="s">
        <v>1265</v>
      </c>
      <c r="F25765" t="s">
        <v>89</v>
      </c>
      <c r="G25765" t="s">
        <v>89</v>
      </c>
      <c r="H25765" t="s">
        <v>93</v>
      </c>
    </row>
    <row r="25766" spans="1:8" x14ac:dyDescent="0.25">
      <c r="A25766" t="s">
        <v>667</v>
      </c>
      <c r="B25766" t="s">
        <v>1243</v>
      </c>
      <c r="C25766" t="s">
        <v>89</v>
      </c>
      <c r="D25766" t="s">
        <v>17930</v>
      </c>
      <c r="E25766" t="s">
        <v>1194</v>
      </c>
      <c r="F25766" t="s">
        <v>89</v>
      </c>
      <c r="G25766" t="s">
        <v>89</v>
      </c>
      <c r="H25766" t="s">
        <v>93</v>
      </c>
    </row>
    <row r="25767" spans="1:8" x14ac:dyDescent="0.25">
      <c r="A25767" t="s">
        <v>667</v>
      </c>
      <c r="B25767" t="s">
        <v>17931</v>
      </c>
      <c r="C25767" t="s">
        <v>89</v>
      </c>
      <c r="D25767" t="s">
        <v>17932</v>
      </c>
      <c r="E25767" t="s">
        <v>1485</v>
      </c>
      <c r="F25767" t="s">
        <v>89</v>
      </c>
      <c r="G25767" t="s">
        <v>89</v>
      </c>
      <c r="H25767" t="s">
        <v>93</v>
      </c>
    </row>
    <row r="25768" spans="1:8" x14ac:dyDescent="0.25">
      <c r="A25768" t="s">
        <v>667</v>
      </c>
      <c r="B25768" t="s">
        <v>1151</v>
      </c>
      <c r="C25768" t="s">
        <v>89</v>
      </c>
      <c r="D25768" t="s">
        <v>17933</v>
      </c>
      <c r="E25768" t="s">
        <v>1485</v>
      </c>
      <c r="F25768" t="s">
        <v>89</v>
      </c>
      <c r="G25768" t="s">
        <v>89</v>
      </c>
      <c r="H25768" t="s">
        <v>93</v>
      </c>
    </row>
    <row r="25769" spans="1:8" x14ac:dyDescent="0.25">
      <c r="A25769" t="s">
        <v>667</v>
      </c>
      <c r="B25769" t="s">
        <v>17931</v>
      </c>
      <c r="C25769" t="s">
        <v>89</v>
      </c>
      <c r="D25769" t="s">
        <v>17932</v>
      </c>
      <c r="E25769" t="s">
        <v>1485</v>
      </c>
      <c r="F25769" t="s">
        <v>89</v>
      </c>
      <c r="G25769" t="s">
        <v>89</v>
      </c>
      <c r="H25769" t="s">
        <v>93</v>
      </c>
    </row>
    <row r="25770" spans="1:8" x14ac:dyDescent="0.25">
      <c r="A25770" t="s">
        <v>667</v>
      </c>
      <c r="B25770" t="s">
        <v>1140</v>
      </c>
      <c r="C25770" t="s">
        <v>89</v>
      </c>
      <c r="D25770" t="s">
        <v>17928</v>
      </c>
      <c r="E25770" t="s">
        <v>1278</v>
      </c>
      <c r="F25770" t="s">
        <v>89</v>
      </c>
      <c r="G25770" t="s">
        <v>89</v>
      </c>
      <c r="H25770" t="s">
        <v>93</v>
      </c>
    </row>
    <row r="25771" spans="1:8" x14ac:dyDescent="0.25">
      <c r="A25771" t="s">
        <v>667</v>
      </c>
      <c r="B25771" t="s">
        <v>1143</v>
      </c>
      <c r="C25771" t="s">
        <v>89</v>
      </c>
      <c r="D25771" t="s">
        <v>17929</v>
      </c>
      <c r="E25771" t="s">
        <v>1265</v>
      </c>
      <c r="F25771" t="s">
        <v>89</v>
      </c>
      <c r="G25771" t="s">
        <v>89</v>
      </c>
      <c r="H25771" t="s">
        <v>93</v>
      </c>
    </row>
    <row r="25772" spans="1:8" x14ac:dyDescent="0.25">
      <c r="A25772" t="s">
        <v>667</v>
      </c>
      <c r="B25772" t="s">
        <v>1243</v>
      </c>
      <c r="C25772" t="s">
        <v>89</v>
      </c>
      <c r="D25772" t="s">
        <v>17930</v>
      </c>
      <c r="E25772" t="s">
        <v>1194</v>
      </c>
      <c r="F25772" t="s">
        <v>89</v>
      </c>
      <c r="G25772" t="s">
        <v>89</v>
      </c>
      <c r="H25772" t="s">
        <v>93</v>
      </c>
    </row>
    <row r="25773" spans="1:8" x14ac:dyDescent="0.25">
      <c r="A25773" t="s">
        <v>667</v>
      </c>
      <c r="B25773" t="s">
        <v>1151</v>
      </c>
      <c r="C25773" t="s">
        <v>89</v>
      </c>
      <c r="D25773" t="s">
        <v>17933</v>
      </c>
      <c r="E25773" t="s">
        <v>1485</v>
      </c>
      <c r="F25773" t="s">
        <v>89</v>
      </c>
      <c r="G25773" t="s">
        <v>89</v>
      </c>
      <c r="H25773" t="s">
        <v>93</v>
      </c>
    </row>
    <row r="25774" spans="1:8" x14ac:dyDescent="0.25">
      <c r="A25774" t="s">
        <v>667</v>
      </c>
      <c r="B25774" t="s">
        <v>1197</v>
      </c>
      <c r="C25774" t="s">
        <v>89</v>
      </c>
      <c r="D25774" t="s">
        <v>89</v>
      </c>
      <c r="E25774" t="s">
        <v>1278</v>
      </c>
      <c r="F25774" t="s">
        <v>89</v>
      </c>
      <c r="G25774" t="s">
        <v>89</v>
      </c>
      <c r="H25774" t="s">
        <v>93</v>
      </c>
    </row>
    <row r="25775" spans="1:8" x14ac:dyDescent="0.25">
      <c r="A25775" t="s">
        <v>667</v>
      </c>
      <c r="B25775" t="s">
        <v>1122</v>
      </c>
      <c r="C25775" t="s">
        <v>89</v>
      </c>
      <c r="D25775" t="s">
        <v>89</v>
      </c>
      <c r="E25775" t="s">
        <v>1218</v>
      </c>
      <c r="F25775" t="s">
        <v>89</v>
      </c>
      <c r="G25775" t="s">
        <v>89</v>
      </c>
      <c r="H25775" t="s">
        <v>93</v>
      </c>
    </row>
    <row r="25776" spans="1:8" x14ac:dyDescent="0.25">
      <c r="A25776" t="s">
        <v>667</v>
      </c>
      <c r="B25776" t="s">
        <v>1332</v>
      </c>
      <c r="C25776" t="s">
        <v>89</v>
      </c>
      <c r="D25776" t="s">
        <v>89</v>
      </c>
      <c r="E25776" t="s">
        <v>1218</v>
      </c>
      <c r="F25776" t="s">
        <v>89</v>
      </c>
      <c r="G25776" t="s">
        <v>89</v>
      </c>
      <c r="H25776" t="s">
        <v>93</v>
      </c>
    </row>
    <row r="25777" spans="1:8" x14ac:dyDescent="0.25">
      <c r="A25777" t="s">
        <v>667</v>
      </c>
      <c r="B25777" t="s">
        <v>1331</v>
      </c>
      <c r="C25777" t="s">
        <v>89</v>
      </c>
      <c r="D25777" t="s">
        <v>89</v>
      </c>
      <c r="E25777" t="s">
        <v>1218</v>
      </c>
      <c r="F25777" t="s">
        <v>89</v>
      </c>
      <c r="G25777" t="s">
        <v>89</v>
      </c>
      <c r="H25777" t="s">
        <v>93</v>
      </c>
    </row>
    <row r="25778" spans="1:8" x14ac:dyDescent="0.25">
      <c r="A25778" t="s">
        <v>667</v>
      </c>
      <c r="B25778" t="s">
        <v>1198</v>
      </c>
      <c r="C25778" t="s">
        <v>89</v>
      </c>
      <c r="D25778" t="s">
        <v>89</v>
      </c>
      <c r="E25778" t="s">
        <v>1218</v>
      </c>
      <c r="F25778" t="s">
        <v>89</v>
      </c>
      <c r="G25778" t="s">
        <v>89</v>
      </c>
      <c r="H25778" t="s">
        <v>93</v>
      </c>
    </row>
    <row r="25779" spans="1:8" x14ac:dyDescent="0.25">
      <c r="A25779" t="s">
        <v>667</v>
      </c>
      <c r="B25779" t="s">
        <v>1124</v>
      </c>
      <c r="C25779" t="s">
        <v>89</v>
      </c>
      <c r="D25779" t="s">
        <v>89</v>
      </c>
      <c r="E25779" t="s">
        <v>1218</v>
      </c>
      <c r="F25779" t="s">
        <v>89</v>
      </c>
      <c r="G25779" t="s">
        <v>89</v>
      </c>
      <c r="H25779" t="s">
        <v>93</v>
      </c>
    </row>
    <row r="25780" spans="1:8" x14ac:dyDescent="0.25">
      <c r="A25780" t="s">
        <v>667</v>
      </c>
      <c r="B25780" t="s">
        <v>1125</v>
      </c>
      <c r="C25780" t="s">
        <v>89</v>
      </c>
      <c r="D25780" t="s">
        <v>89</v>
      </c>
      <c r="E25780" t="s">
        <v>1218</v>
      </c>
      <c r="F25780" t="s">
        <v>89</v>
      </c>
      <c r="G25780" t="s">
        <v>89</v>
      </c>
      <c r="H25780" t="s">
        <v>93</v>
      </c>
    </row>
    <row r="25781" spans="1:8" x14ac:dyDescent="0.25">
      <c r="A25781" t="s">
        <v>667</v>
      </c>
      <c r="B25781" t="s">
        <v>1726</v>
      </c>
      <c r="C25781" t="s">
        <v>89</v>
      </c>
      <c r="D25781" t="s">
        <v>89</v>
      </c>
      <c r="E25781" t="s">
        <v>1218</v>
      </c>
      <c r="F25781" t="s">
        <v>89</v>
      </c>
      <c r="G25781" t="s">
        <v>89</v>
      </c>
      <c r="H25781" t="s">
        <v>93</v>
      </c>
    </row>
    <row r="25782" spans="1:8" x14ac:dyDescent="0.25">
      <c r="A25782" t="s">
        <v>667</v>
      </c>
      <c r="B25782" t="s">
        <v>1473</v>
      </c>
      <c r="C25782" t="s">
        <v>89</v>
      </c>
      <c r="D25782" t="s">
        <v>89</v>
      </c>
      <c r="E25782" t="s">
        <v>1218</v>
      </c>
      <c r="F25782" t="s">
        <v>89</v>
      </c>
      <c r="G25782" t="s">
        <v>89</v>
      </c>
      <c r="H25782" t="s">
        <v>93</v>
      </c>
    </row>
    <row r="25783" spans="1:8" x14ac:dyDescent="0.25">
      <c r="A25783" t="s">
        <v>667</v>
      </c>
      <c r="B25783" t="s">
        <v>1219</v>
      </c>
      <c r="C25783" t="s">
        <v>89</v>
      </c>
      <c r="D25783" t="s">
        <v>89</v>
      </c>
      <c r="E25783" t="s">
        <v>1131</v>
      </c>
      <c r="F25783" t="s">
        <v>89</v>
      </c>
      <c r="G25783" t="s">
        <v>89</v>
      </c>
      <c r="H25783" t="s">
        <v>93</v>
      </c>
    </row>
    <row r="25784" spans="1:8" x14ac:dyDescent="0.25">
      <c r="A25784" t="s">
        <v>667</v>
      </c>
      <c r="B25784" t="s">
        <v>1510</v>
      </c>
      <c r="C25784" t="s">
        <v>89</v>
      </c>
      <c r="D25784" t="s">
        <v>89</v>
      </c>
      <c r="E25784" t="s">
        <v>1202</v>
      </c>
      <c r="F25784" t="s">
        <v>89</v>
      </c>
      <c r="G25784" t="s">
        <v>89</v>
      </c>
      <c r="H25784" t="s">
        <v>93</v>
      </c>
    </row>
    <row r="25785" spans="1:8" x14ac:dyDescent="0.25">
      <c r="A25785" t="s">
        <v>667</v>
      </c>
      <c r="B25785" t="s">
        <v>1268</v>
      </c>
      <c r="C25785" t="s">
        <v>89</v>
      </c>
      <c r="D25785" t="s">
        <v>89</v>
      </c>
      <c r="E25785" t="s">
        <v>1335</v>
      </c>
      <c r="F25785" t="s">
        <v>89</v>
      </c>
      <c r="G25785" t="s">
        <v>89</v>
      </c>
      <c r="H25785" t="s">
        <v>93</v>
      </c>
    </row>
    <row r="25786" spans="1:8" x14ac:dyDescent="0.25">
      <c r="A25786" t="s">
        <v>667</v>
      </c>
      <c r="B25786" t="s">
        <v>1232</v>
      </c>
      <c r="C25786" t="s">
        <v>89</v>
      </c>
      <c r="D25786" t="s">
        <v>89</v>
      </c>
      <c r="E25786" t="s">
        <v>1335</v>
      </c>
      <c r="F25786" t="s">
        <v>89</v>
      </c>
      <c r="G25786" t="s">
        <v>89</v>
      </c>
      <c r="H25786" t="s">
        <v>93</v>
      </c>
    </row>
    <row r="25787" spans="1:8" x14ac:dyDescent="0.25">
      <c r="A25787" t="s">
        <v>667</v>
      </c>
      <c r="B25787" t="s">
        <v>4149</v>
      </c>
      <c r="C25787" t="s">
        <v>89</v>
      </c>
      <c r="D25787" t="s">
        <v>89</v>
      </c>
      <c r="E25787" t="s">
        <v>1135</v>
      </c>
      <c r="F25787" t="s">
        <v>89</v>
      </c>
      <c r="G25787" t="s">
        <v>89</v>
      </c>
      <c r="H25787" t="s">
        <v>93</v>
      </c>
    </row>
    <row r="25788" spans="1:8" x14ac:dyDescent="0.25">
      <c r="A25788" t="s">
        <v>667</v>
      </c>
      <c r="B25788" t="s">
        <v>1271</v>
      </c>
      <c r="C25788" t="s">
        <v>89</v>
      </c>
      <c r="D25788" t="s">
        <v>89</v>
      </c>
      <c r="E25788" t="s">
        <v>1272</v>
      </c>
      <c r="F25788" t="s">
        <v>89</v>
      </c>
      <c r="G25788" t="s">
        <v>89</v>
      </c>
      <c r="H25788" t="s">
        <v>93</v>
      </c>
    </row>
    <row r="25789" spans="1:8" x14ac:dyDescent="0.25">
      <c r="A25789" t="s">
        <v>667</v>
      </c>
      <c r="B25789" t="s">
        <v>1138</v>
      </c>
      <c r="C25789" t="s">
        <v>89</v>
      </c>
      <c r="D25789" t="s">
        <v>89</v>
      </c>
      <c r="E25789" t="s">
        <v>1139</v>
      </c>
      <c r="F25789" t="s">
        <v>89</v>
      </c>
      <c r="G25789" t="s">
        <v>89</v>
      </c>
      <c r="H25789" t="s">
        <v>93</v>
      </c>
    </row>
    <row r="25790" spans="1:8" x14ac:dyDescent="0.25">
      <c r="A25790" t="s">
        <v>668</v>
      </c>
      <c r="B25790" t="s">
        <v>17934</v>
      </c>
      <c r="C25790" t="s">
        <v>89</v>
      </c>
      <c r="D25790" t="s">
        <v>17935</v>
      </c>
      <c r="E25790" t="s">
        <v>1238</v>
      </c>
      <c r="F25790" t="s">
        <v>89</v>
      </c>
      <c r="G25790" t="s">
        <v>89</v>
      </c>
      <c r="H25790" t="s">
        <v>93</v>
      </c>
    </row>
    <row r="25791" spans="1:8" x14ac:dyDescent="0.25">
      <c r="A25791" t="s">
        <v>668</v>
      </c>
      <c r="B25791" t="s">
        <v>17936</v>
      </c>
      <c r="C25791" t="s">
        <v>89</v>
      </c>
      <c r="D25791" t="s">
        <v>17937</v>
      </c>
      <c r="E25791" t="s">
        <v>1097</v>
      </c>
      <c r="F25791" t="s">
        <v>89</v>
      </c>
      <c r="G25791" t="s">
        <v>89</v>
      </c>
      <c r="H25791" t="s">
        <v>93</v>
      </c>
    </row>
    <row r="25792" spans="1:8" x14ac:dyDescent="0.25">
      <c r="A25792" t="s">
        <v>668</v>
      </c>
      <c r="B25792" t="s">
        <v>17938</v>
      </c>
      <c r="C25792" t="s">
        <v>89</v>
      </c>
      <c r="D25792" t="s">
        <v>17939</v>
      </c>
      <c r="E25792" t="s">
        <v>1115</v>
      </c>
      <c r="F25792" t="s">
        <v>89</v>
      </c>
      <c r="G25792" t="s">
        <v>89</v>
      </c>
      <c r="H25792" t="s">
        <v>93</v>
      </c>
    </row>
    <row r="25793" spans="1:8" x14ac:dyDescent="0.25">
      <c r="A25793" t="s">
        <v>668</v>
      </c>
      <c r="B25793" t="s">
        <v>1198</v>
      </c>
      <c r="C25793" t="s">
        <v>89</v>
      </c>
      <c r="D25793" t="s">
        <v>89</v>
      </c>
      <c r="E25793" t="s">
        <v>1129</v>
      </c>
      <c r="F25793" t="s">
        <v>89</v>
      </c>
      <c r="G25793" t="s">
        <v>89</v>
      </c>
      <c r="H25793" t="s">
        <v>93</v>
      </c>
    </row>
    <row r="25794" spans="1:8" x14ac:dyDescent="0.25">
      <c r="A25794" t="s">
        <v>668</v>
      </c>
      <c r="B25794" t="s">
        <v>1200</v>
      </c>
      <c r="C25794" t="s">
        <v>89</v>
      </c>
      <c r="D25794" t="s">
        <v>89</v>
      </c>
      <c r="E25794" t="s">
        <v>1202</v>
      </c>
      <c r="F25794" t="s">
        <v>89</v>
      </c>
      <c r="G25794" t="s">
        <v>89</v>
      </c>
      <c r="H25794" t="s">
        <v>93</v>
      </c>
    </row>
    <row r="25795" spans="1:8" x14ac:dyDescent="0.25">
      <c r="A25795" t="s">
        <v>668</v>
      </c>
      <c r="B25795" t="s">
        <v>1128</v>
      </c>
      <c r="C25795" t="s">
        <v>89</v>
      </c>
      <c r="D25795" t="s">
        <v>89</v>
      </c>
      <c r="E25795" t="s">
        <v>1286</v>
      </c>
      <c r="F25795" t="s">
        <v>89</v>
      </c>
      <c r="G25795" t="s">
        <v>89</v>
      </c>
      <c r="H25795" t="s">
        <v>93</v>
      </c>
    </row>
    <row r="25796" spans="1:8" x14ac:dyDescent="0.25">
      <c r="A25796" t="s">
        <v>668</v>
      </c>
      <c r="B25796" t="s">
        <v>1130</v>
      </c>
      <c r="C25796" t="s">
        <v>89</v>
      </c>
      <c r="D25796" t="s">
        <v>89</v>
      </c>
      <c r="E25796" t="s">
        <v>1286</v>
      </c>
      <c r="F25796" t="s">
        <v>89</v>
      </c>
      <c r="G25796" t="s">
        <v>89</v>
      </c>
      <c r="H25796" t="s">
        <v>93</v>
      </c>
    </row>
    <row r="25797" spans="1:8" x14ac:dyDescent="0.25">
      <c r="A25797" t="s">
        <v>668</v>
      </c>
      <c r="B25797" t="s">
        <v>1132</v>
      </c>
      <c r="C25797" t="s">
        <v>89</v>
      </c>
      <c r="D25797" t="s">
        <v>89</v>
      </c>
      <c r="E25797" t="s">
        <v>1221</v>
      </c>
      <c r="F25797" t="s">
        <v>89</v>
      </c>
      <c r="G25797" t="s">
        <v>89</v>
      </c>
      <c r="H25797" t="s">
        <v>93</v>
      </c>
    </row>
    <row r="25798" spans="1:8" x14ac:dyDescent="0.25">
      <c r="A25798" t="s">
        <v>668</v>
      </c>
      <c r="B25798" t="s">
        <v>1232</v>
      </c>
      <c r="C25798" t="s">
        <v>89</v>
      </c>
      <c r="D25798" t="s">
        <v>89</v>
      </c>
      <c r="E25798" t="s">
        <v>1196</v>
      </c>
      <c r="F25798" t="s">
        <v>89</v>
      </c>
      <c r="G25798" t="s">
        <v>89</v>
      </c>
      <c r="H25798" t="s">
        <v>93</v>
      </c>
    </row>
    <row r="25799" spans="1:8" x14ac:dyDescent="0.25">
      <c r="A25799" t="s">
        <v>668</v>
      </c>
      <c r="B25799" t="s">
        <v>1138</v>
      </c>
      <c r="C25799" t="s">
        <v>89</v>
      </c>
      <c r="D25799" t="s">
        <v>89</v>
      </c>
      <c r="E25799" t="s">
        <v>1139</v>
      </c>
      <c r="F25799" t="s">
        <v>89</v>
      </c>
      <c r="G25799" t="s">
        <v>89</v>
      </c>
      <c r="H25799" t="s">
        <v>93</v>
      </c>
    </row>
    <row r="25800" spans="1:8" x14ac:dyDescent="0.25">
      <c r="A25800" t="s">
        <v>669</v>
      </c>
      <c r="B25800" t="s">
        <v>6332</v>
      </c>
      <c r="C25800" t="s">
        <v>89</v>
      </c>
      <c r="D25800" t="s">
        <v>17940</v>
      </c>
      <c r="E25800" t="s">
        <v>1346</v>
      </c>
      <c r="F25800" t="s">
        <v>89</v>
      </c>
      <c r="G25800" t="s">
        <v>89</v>
      </c>
      <c r="H25800" t="s">
        <v>93</v>
      </c>
    </row>
    <row r="25801" spans="1:8" x14ac:dyDescent="0.25">
      <c r="A25801" t="s">
        <v>669</v>
      </c>
      <c r="B25801" t="s">
        <v>14684</v>
      </c>
      <c r="C25801" t="s">
        <v>89</v>
      </c>
      <c r="D25801" t="s">
        <v>17940</v>
      </c>
      <c r="E25801" t="s">
        <v>1346</v>
      </c>
      <c r="F25801" t="s">
        <v>89</v>
      </c>
      <c r="G25801" t="s">
        <v>89</v>
      </c>
      <c r="H25801" t="s">
        <v>93</v>
      </c>
    </row>
    <row r="25802" spans="1:8" x14ac:dyDescent="0.25">
      <c r="A25802" t="s">
        <v>669</v>
      </c>
      <c r="B25802" t="s">
        <v>1392</v>
      </c>
      <c r="C25802" t="s">
        <v>89</v>
      </c>
      <c r="D25802" t="s">
        <v>17941</v>
      </c>
      <c r="E25802" t="s">
        <v>1233</v>
      </c>
      <c r="F25802" t="s">
        <v>89</v>
      </c>
      <c r="G25802" t="s">
        <v>89</v>
      </c>
      <c r="H25802" t="s">
        <v>93</v>
      </c>
    </row>
    <row r="25803" spans="1:8" x14ac:dyDescent="0.25">
      <c r="A25803" t="s">
        <v>669</v>
      </c>
      <c r="B25803" t="s">
        <v>2135</v>
      </c>
      <c r="C25803" t="s">
        <v>89</v>
      </c>
      <c r="D25803" t="s">
        <v>17942</v>
      </c>
      <c r="E25803" t="s">
        <v>17943</v>
      </c>
      <c r="F25803" t="s">
        <v>89</v>
      </c>
      <c r="G25803" t="s">
        <v>89</v>
      </c>
      <c r="H25803" t="s">
        <v>93</v>
      </c>
    </row>
    <row r="25804" spans="1:8" x14ac:dyDescent="0.25">
      <c r="A25804" t="s">
        <v>669</v>
      </c>
      <c r="B25804" t="s">
        <v>15912</v>
      </c>
      <c r="C25804" t="s">
        <v>89</v>
      </c>
      <c r="D25804" t="s">
        <v>17940</v>
      </c>
      <c r="E25804" t="s">
        <v>1346</v>
      </c>
      <c r="F25804" t="s">
        <v>89</v>
      </c>
      <c r="G25804" t="s">
        <v>89</v>
      </c>
      <c r="H25804" t="s">
        <v>93</v>
      </c>
    </row>
    <row r="25805" spans="1:8" x14ac:dyDescent="0.25">
      <c r="A25805" t="s">
        <v>669</v>
      </c>
      <c r="B25805" t="s">
        <v>17944</v>
      </c>
      <c r="C25805" t="s">
        <v>89</v>
      </c>
      <c r="D25805" t="s">
        <v>17945</v>
      </c>
      <c r="E25805" t="s">
        <v>17946</v>
      </c>
      <c r="F25805" t="s">
        <v>89</v>
      </c>
      <c r="G25805" t="s">
        <v>89</v>
      </c>
      <c r="H25805" t="s">
        <v>93</v>
      </c>
    </row>
    <row r="25806" spans="1:8" x14ac:dyDescent="0.25">
      <c r="A25806" t="s">
        <v>669</v>
      </c>
      <c r="B25806" t="s">
        <v>17947</v>
      </c>
      <c r="C25806" t="s">
        <v>89</v>
      </c>
      <c r="D25806" t="s">
        <v>17948</v>
      </c>
      <c r="E25806" t="s">
        <v>6307</v>
      </c>
      <c r="F25806" t="s">
        <v>89</v>
      </c>
      <c r="G25806" t="s">
        <v>89</v>
      </c>
      <c r="H25806" t="s">
        <v>93</v>
      </c>
    </row>
    <row r="25807" spans="1:8" x14ac:dyDescent="0.25">
      <c r="A25807" t="s">
        <v>669</v>
      </c>
      <c r="B25807" t="s">
        <v>17949</v>
      </c>
      <c r="C25807" t="s">
        <v>89</v>
      </c>
      <c r="D25807" t="s">
        <v>17950</v>
      </c>
      <c r="E25807" t="s">
        <v>17951</v>
      </c>
      <c r="F25807" t="s">
        <v>89</v>
      </c>
      <c r="G25807" t="s">
        <v>89</v>
      </c>
      <c r="H25807" t="s">
        <v>93</v>
      </c>
    </row>
    <row r="25808" spans="1:8" x14ac:dyDescent="0.25">
      <c r="A25808" t="s">
        <v>669</v>
      </c>
      <c r="B25808" t="s">
        <v>17952</v>
      </c>
      <c r="C25808" t="s">
        <v>89</v>
      </c>
      <c r="D25808" t="s">
        <v>17953</v>
      </c>
      <c r="E25808" t="s">
        <v>17951</v>
      </c>
      <c r="F25808" t="s">
        <v>89</v>
      </c>
      <c r="G25808" t="s">
        <v>89</v>
      </c>
      <c r="H25808" t="s">
        <v>93</v>
      </c>
    </row>
    <row r="25809" spans="1:8" x14ac:dyDescent="0.25">
      <c r="A25809" t="s">
        <v>669</v>
      </c>
      <c r="B25809" t="s">
        <v>2797</v>
      </c>
      <c r="C25809" t="s">
        <v>89</v>
      </c>
      <c r="D25809" t="s">
        <v>17954</v>
      </c>
      <c r="E25809" t="s">
        <v>1770</v>
      </c>
      <c r="F25809" t="s">
        <v>89</v>
      </c>
      <c r="G25809" t="s">
        <v>89</v>
      </c>
      <c r="H25809" t="s">
        <v>93</v>
      </c>
    </row>
    <row r="25810" spans="1:8" x14ac:dyDescent="0.25">
      <c r="A25810" t="s">
        <v>669</v>
      </c>
      <c r="B25810" t="s">
        <v>1392</v>
      </c>
      <c r="C25810" t="s">
        <v>89</v>
      </c>
      <c r="D25810" t="s">
        <v>17941</v>
      </c>
      <c r="E25810" t="s">
        <v>1233</v>
      </c>
      <c r="F25810" t="s">
        <v>89</v>
      </c>
      <c r="G25810" t="s">
        <v>89</v>
      </c>
      <c r="H25810" t="s">
        <v>93</v>
      </c>
    </row>
    <row r="25811" spans="1:8" x14ac:dyDescent="0.25">
      <c r="A25811" t="s">
        <v>669</v>
      </c>
      <c r="B25811" t="s">
        <v>15912</v>
      </c>
      <c r="C25811" t="s">
        <v>89</v>
      </c>
      <c r="D25811" t="s">
        <v>17940</v>
      </c>
      <c r="E25811" t="s">
        <v>1346</v>
      </c>
      <c r="F25811" t="s">
        <v>89</v>
      </c>
      <c r="G25811" t="s">
        <v>89</v>
      </c>
      <c r="H25811" t="s">
        <v>93</v>
      </c>
    </row>
    <row r="25812" spans="1:8" x14ac:dyDescent="0.25">
      <c r="A25812" t="s">
        <v>669</v>
      </c>
      <c r="B25812" t="s">
        <v>14684</v>
      </c>
      <c r="C25812" t="s">
        <v>89</v>
      </c>
      <c r="D25812" t="s">
        <v>17940</v>
      </c>
      <c r="E25812" t="s">
        <v>1346</v>
      </c>
      <c r="F25812" t="s">
        <v>89</v>
      </c>
      <c r="G25812" t="s">
        <v>89</v>
      </c>
      <c r="H25812" t="s">
        <v>93</v>
      </c>
    </row>
    <row r="25813" spans="1:8" x14ac:dyDescent="0.25">
      <c r="A25813" t="s">
        <v>669</v>
      </c>
      <c r="B25813" t="s">
        <v>6332</v>
      </c>
      <c r="C25813" t="s">
        <v>89</v>
      </c>
      <c r="D25813" t="s">
        <v>17940</v>
      </c>
      <c r="E25813" t="s">
        <v>1346</v>
      </c>
      <c r="F25813" t="s">
        <v>89</v>
      </c>
      <c r="G25813" t="s">
        <v>89</v>
      </c>
      <c r="H25813" t="s">
        <v>93</v>
      </c>
    </row>
    <row r="25814" spans="1:8" x14ac:dyDescent="0.25">
      <c r="A25814" t="s">
        <v>669</v>
      </c>
      <c r="B25814" t="s">
        <v>2140</v>
      </c>
      <c r="C25814" t="s">
        <v>89</v>
      </c>
      <c r="D25814" t="s">
        <v>89</v>
      </c>
      <c r="E25814" t="s">
        <v>17955</v>
      </c>
      <c r="F25814" t="s">
        <v>89</v>
      </c>
      <c r="G25814" t="s">
        <v>89</v>
      </c>
      <c r="H25814" t="s">
        <v>93</v>
      </c>
    </row>
    <row r="25815" spans="1:8" x14ac:dyDescent="0.25">
      <c r="A25815" t="s">
        <v>669</v>
      </c>
      <c r="B25815" t="s">
        <v>2147</v>
      </c>
      <c r="C25815" t="s">
        <v>89</v>
      </c>
      <c r="D25815" t="s">
        <v>89</v>
      </c>
      <c r="E25815" t="s">
        <v>17955</v>
      </c>
      <c r="F25815" t="s">
        <v>89</v>
      </c>
      <c r="G25815" t="s">
        <v>89</v>
      </c>
      <c r="H25815" t="s">
        <v>93</v>
      </c>
    </row>
    <row r="25816" spans="1:8" x14ac:dyDescent="0.25">
      <c r="A25816" t="s">
        <v>669</v>
      </c>
      <c r="B25816" t="s">
        <v>17956</v>
      </c>
      <c r="C25816" t="s">
        <v>89</v>
      </c>
      <c r="D25816" t="s">
        <v>89</v>
      </c>
      <c r="E25816" t="s">
        <v>17957</v>
      </c>
      <c r="F25816" t="s">
        <v>89</v>
      </c>
      <c r="G25816" t="s">
        <v>89</v>
      </c>
      <c r="H25816" t="s">
        <v>93</v>
      </c>
    </row>
    <row r="25817" spans="1:8" x14ac:dyDescent="0.25">
      <c r="A25817" t="s">
        <v>669</v>
      </c>
      <c r="B25817" t="s">
        <v>1197</v>
      </c>
      <c r="C25817" t="s">
        <v>89</v>
      </c>
      <c r="D25817" t="s">
        <v>17958</v>
      </c>
      <c r="E25817" t="s">
        <v>17959</v>
      </c>
      <c r="F25817" t="s">
        <v>89</v>
      </c>
      <c r="G25817" t="s">
        <v>89</v>
      </c>
      <c r="H25817" t="s">
        <v>93</v>
      </c>
    </row>
    <row r="25818" spans="1:8" x14ac:dyDescent="0.25">
      <c r="A25818" t="s">
        <v>669</v>
      </c>
      <c r="B25818" t="s">
        <v>17960</v>
      </c>
      <c r="C25818" t="s">
        <v>89</v>
      </c>
      <c r="D25818" t="s">
        <v>17961</v>
      </c>
      <c r="E25818" t="s">
        <v>1272</v>
      </c>
      <c r="F25818" t="s">
        <v>89</v>
      </c>
      <c r="G25818" t="s">
        <v>89</v>
      </c>
      <c r="H25818" t="s">
        <v>93</v>
      </c>
    </row>
    <row r="25819" spans="1:8" x14ac:dyDescent="0.25">
      <c r="A25819" t="s">
        <v>669</v>
      </c>
      <c r="B25819" t="s">
        <v>2135</v>
      </c>
      <c r="C25819" t="s">
        <v>89</v>
      </c>
      <c r="D25819" t="s">
        <v>17942</v>
      </c>
      <c r="E25819" t="s">
        <v>17943</v>
      </c>
      <c r="F25819" t="s">
        <v>89</v>
      </c>
      <c r="G25819" t="s">
        <v>89</v>
      </c>
      <c r="H25819" t="s">
        <v>93</v>
      </c>
    </row>
    <row r="25820" spans="1:8" x14ac:dyDescent="0.25">
      <c r="A25820" t="s">
        <v>669</v>
      </c>
      <c r="B25820" t="s">
        <v>8217</v>
      </c>
      <c r="C25820" t="s">
        <v>89</v>
      </c>
      <c r="D25820" t="s">
        <v>89</v>
      </c>
      <c r="E25820" t="s">
        <v>1386</v>
      </c>
      <c r="F25820" t="s">
        <v>89</v>
      </c>
      <c r="G25820" t="s">
        <v>89</v>
      </c>
      <c r="H25820" t="s">
        <v>93</v>
      </c>
    </row>
    <row r="25821" spans="1:8" x14ac:dyDescent="0.25">
      <c r="A25821" t="s">
        <v>669</v>
      </c>
      <c r="B25821" t="s">
        <v>17962</v>
      </c>
      <c r="C25821" t="s">
        <v>89</v>
      </c>
      <c r="D25821" t="s">
        <v>89</v>
      </c>
      <c r="E25821" t="s">
        <v>17963</v>
      </c>
      <c r="F25821" t="s">
        <v>89</v>
      </c>
      <c r="G25821" t="s">
        <v>89</v>
      </c>
      <c r="H25821" t="s">
        <v>93</v>
      </c>
    </row>
    <row r="25822" spans="1:8" x14ac:dyDescent="0.25">
      <c r="A25822" t="s">
        <v>669</v>
      </c>
      <c r="B25822" t="s">
        <v>17964</v>
      </c>
      <c r="C25822" t="s">
        <v>89</v>
      </c>
      <c r="D25822" t="s">
        <v>89</v>
      </c>
      <c r="E25822" t="s">
        <v>17963</v>
      </c>
      <c r="F25822" t="s">
        <v>89</v>
      </c>
      <c r="G25822" t="s">
        <v>89</v>
      </c>
      <c r="H25822" t="s">
        <v>93</v>
      </c>
    </row>
    <row r="25823" spans="1:8" x14ac:dyDescent="0.25">
      <c r="A25823" t="s">
        <v>669</v>
      </c>
      <c r="B25823" t="s">
        <v>17965</v>
      </c>
      <c r="C25823" t="s">
        <v>89</v>
      </c>
      <c r="D25823" t="s">
        <v>89</v>
      </c>
      <c r="E25823" t="s">
        <v>17963</v>
      </c>
      <c r="F25823" t="s">
        <v>89</v>
      </c>
      <c r="G25823" t="s">
        <v>89</v>
      </c>
      <c r="H25823" t="s">
        <v>93</v>
      </c>
    </row>
    <row r="25824" spans="1:8" x14ac:dyDescent="0.25">
      <c r="A25824" t="s">
        <v>669</v>
      </c>
      <c r="B25824" t="s">
        <v>17966</v>
      </c>
      <c r="C25824" t="s">
        <v>89</v>
      </c>
      <c r="D25824" t="s">
        <v>89</v>
      </c>
      <c r="E25824" t="s">
        <v>6136</v>
      </c>
      <c r="F25824" t="s">
        <v>89</v>
      </c>
      <c r="G25824" t="s">
        <v>89</v>
      </c>
      <c r="H25824" t="s">
        <v>93</v>
      </c>
    </row>
    <row r="25825" spans="1:8" x14ac:dyDescent="0.25">
      <c r="A25825" t="s">
        <v>669</v>
      </c>
      <c r="B25825" t="s">
        <v>1266</v>
      </c>
      <c r="C25825" t="s">
        <v>89</v>
      </c>
      <c r="D25825" t="s">
        <v>89</v>
      </c>
      <c r="E25825" t="s">
        <v>1387</v>
      </c>
      <c r="F25825" t="s">
        <v>89</v>
      </c>
      <c r="G25825" t="s">
        <v>89</v>
      </c>
      <c r="H25825" t="s">
        <v>93</v>
      </c>
    </row>
    <row r="25826" spans="1:8" x14ac:dyDescent="0.25">
      <c r="A25826" t="s">
        <v>669</v>
      </c>
      <c r="B25826" t="s">
        <v>1200</v>
      </c>
      <c r="C25826" t="s">
        <v>89</v>
      </c>
      <c r="D25826" t="s">
        <v>89</v>
      </c>
      <c r="E25826" t="s">
        <v>10541</v>
      </c>
      <c r="F25826" t="s">
        <v>89</v>
      </c>
      <c r="G25826" t="s">
        <v>89</v>
      </c>
      <c r="H25826" t="s">
        <v>93</v>
      </c>
    </row>
    <row r="25827" spans="1:8" x14ac:dyDescent="0.25">
      <c r="A25827" t="s">
        <v>669</v>
      </c>
      <c r="B25827" t="s">
        <v>1201</v>
      </c>
      <c r="C25827" t="s">
        <v>89</v>
      </c>
      <c r="D25827" t="s">
        <v>89</v>
      </c>
      <c r="E25827" t="s">
        <v>1202</v>
      </c>
      <c r="F25827" t="s">
        <v>89</v>
      </c>
      <c r="G25827" t="s">
        <v>89</v>
      </c>
      <c r="H25827" t="s">
        <v>93</v>
      </c>
    </row>
    <row r="25828" spans="1:8" x14ac:dyDescent="0.25">
      <c r="A25828" t="s">
        <v>669</v>
      </c>
      <c r="B25828" t="s">
        <v>1413</v>
      </c>
      <c r="C25828" t="s">
        <v>89</v>
      </c>
      <c r="D25828" t="s">
        <v>89</v>
      </c>
      <c r="E25828" t="s">
        <v>17967</v>
      </c>
      <c r="F25828" t="s">
        <v>89</v>
      </c>
      <c r="G25828" t="s">
        <v>89</v>
      </c>
      <c r="H25828" t="s">
        <v>93</v>
      </c>
    </row>
    <row r="25829" spans="1:8" x14ac:dyDescent="0.25">
      <c r="A25829" t="s">
        <v>669</v>
      </c>
      <c r="B25829" t="s">
        <v>1438</v>
      </c>
      <c r="C25829" t="s">
        <v>89</v>
      </c>
      <c r="D25829" t="s">
        <v>89</v>
      </c>
      <c r="E25829" t="s">
        <v>17968</v>
      </c>
      <c r="F25829" t="s">
        <v>89</v>
      </c>
      <c r="G25829" t="s">
        <v>89</v>
      </c>
      <c r="H25829" t="s">
        <v>93</v>
      </c>
    </row>
    <row r="25830" spans="1:8" x14ac:dyDescent="0.25">
      <c r="A25830" t="s">
        <v>669</v>
      </c>
      <c r="B25830" t="s">
        <v>1130</v>
      </c>
      <c r="C25830" t="s">
        <v>89</v>
      </c>
      <c r="D25830" t="s">
        <v>89</v>
      </c>
      <c r="E25830" t="s">
        <v>1202</v>
      </c>
      <c r="F25830" t="s">
        <v>89</v>
      </c>
      <c r="G25830" t="s">
        <v>89</v>
      </c>
      <c r="H25830" t="s">
        <v>93</v>
      </c>
    </row>
    <row r="25831" spans="1:8" x14ac:dyDescent="0.25">
      <c r="A25831" t="s">
        <v>669</v>
      </c>
      <c r="B25831" t="s">
        <v>1132</v>
      </c>
      <c r="C25831" t="s">
        <v>89</v>
      </c>
      <c r="D25831" t="s">
        <v>89</v>
      </c>
      <c r="E25831" t="s">
        <v>17969</v>
      </c>
      <c r="F25831" t="s">
        <v>89</v>
      </c>
      <c r="G25831" t="s">
        <v>89</v>
      </c>
      <c r="H25831" t="s">
        <v>93</v>
      </c>
    </row>
    <row r="25832" spans="1:8" x14ac:dyDescent="0.25">
      <c r="A25832" t="s">
        <v>669</v>
      </c>
      <c r="B25832" t="s">
        <v>10809</v>
      </c>
      <c r="C25832" t="s">
        <v>89</v>
      </c>
      <c r="D25832" t="s">
        <v>89</v>
      </c>
      <c r="E25832" t="s">
        <v>2884</v>
      </c>
      <c r="F25832" t="s">
        <v>89</v>
      </c>
      <c r="G25832" t="s">
        <v>89</v>
      </c>
      <c r="H25832" t="s">
        <v>93</v>
      </c>
    </row>
    <row r="25833" spans="1:8" x14ac:dyDescent="0.25">
      <c r="A25833" t="s">
        <v>669</v>
      </c>
      <c r="B25833" t="s">
        <v>1138</v>
      </c>
      <c r="C25833" t="s">
        <v>89</v>
      </c>
      <c r="D25833" t="s">
        <v>89</v>
      </c>
      <c r="E25833" t="s">
        <v>1139</v>
      </c>
      <c r="F25833" t="s">
        <v>89</v>
      </c>
      <c r="G25833" t="s">
        <v>89</v>
      </c>
      <c r="H25833" t="s">
        <v>93</v>
      </c>
    </row>
    <row r="25834" spans="1:8" x14ac:dyDescent="0.25">
      <c r="A25834" t="s">
        <v>670</v>
      </c>
      <c r="B25834" t="s">
        <v>17970</v>
      </c>
      <c r="C25834" t="s">
        <v>89</v>
      </c>
      <c r="D25834" t="s">
        <v>89</v>
      </c>
      <c r="E25834" t="s">
        <v>1160</v>
      </c>
      <c r="F25834" t="s">
        <v>89</v>
      </c>
      <c r="G25834" t="s">
        <v>89</v>
      </c>
      <c r="H25834" t="s">
        <v>93</v>
      </c>
    </row>
    <row r="25835" spans="1:8" x14ac:dyDescent="0.25">
      <c r="A25835" t="s">
        <v>670</v>
      </c>
      <c r="B25835" t="s">
        <v>8498</v>
      </c>
      <c r="C25835" t="s">
        <v>89</v>
      </c>
      <c r="D25835" t="s">
        <v>89</v>
      </c>
      <c r="E25835" t="s">
        <v>1160</v>
      </c>
      <c r="F25835" t="s">
        <v>89</v>
      </c>
      <c r="G25835" t="s">
        <v>89</v>
      </c>
      <c r="H25835" t="s">
        <v>93</v>
      </c>
    </row>
    <row r="25836" spans="1:8" x14ac:dyDescent="0.25">
      <c r="A25836" t="s">
        <v>670</v>
      </c>
      <c r="B25836" t="s">
        <v>17971</v>
      </c>
      <c r="C25836" t="s">
        <v>89</v>
      </c>
      <c r="D25836" t="s">
        <v>89</v>
      </c>
      <c r="E25836" t="s">
        <v>2925</v>
      </c>
      <c r="F25836" t="s">
        <v>89</v>
      </c>
      <c r="G25836" t="s">
        <v>89</v>
      </c>
      <c r="H25836" t="s">
        <v>93</v>
      </c>
    </row>
    <row r="25837" spans="1:8" x14ac:dyDescent="0.25">
      <c r="A25837" t="s">
        <v>670</v>
      </c>
      <c r="B25837" t="s">
        <v>9076</v>
      </c>
      <c r="C25837" t="s">
        <v>89</v>
      </c>
      <c r="D25837" t="s">
        <v>89</v>
      </c>
      <c r="E25837" t="s">
        <v>1094</v>
      </c>
      <c r="F25837" t="s">
        <v>89</v>
      </c>
      <c r="G25837" t="s">
        <v>89</v>
      </c>
      <c r="H25837" t="s">
        <v>93</v>
      </c>
    </row>
    <row r="25838" spans="1:8" x14ac:dyDescent="0.25">
      <c r="A25838" t="s">
        <v>670</v>
      </c>
      <c r="B25838" t="s">
        <v>9097</v>
      </c>
      <c r="C25838" t="s">
        <v>89</v>
      </c>
      <c r="D25838" t="s">
        <v>89</v>
      </c>
      <c r="E25838" t="s">
        <v>6217</v>
      </c>
      <c r="F25838" t="s">
        <v>89</v>
      </c>
      <c r="G25838" t="s">
        <v>89</v>
      </c>
      <c r="H25838" t="s">
        <v>93</v>
      </c>
    </row>
    <row r="25839" spans="1:8" x14ac:dyDescent="0.25">
      <c r="A25839" t="s">
        <v>670</v>
      </c>
      <c r="B25839" t="s">
        <v>17972</v>
      </c>
      <c r="C25839" t="s">
        <v>89</v>
      </c>
      <c r="D25839" t="s">
        <v>89</v>
      </c>
      <c r="E25839" t="s">
        <v>1258</v>
      </c>
      <c r="F25839" t="s">
        <v>89</v>
      </c>
      <c r="G25839" t="s">
        <v>89</v>
      </c>
      <c r="H25839" t="s">
        <v>93</v>
      </c>
    </row>
    <row r="25840" spans="1:8" x14ac:dyDescent="0.25">
      <c r="A25840" t="s">
        <v>670</v>
      </c>
      <c r="B25840" t="s">
        <v>2107</v>
      </c>
      <c r="C25840" t="s">
        <v>89</v>
      </c>
      <c r="D25840" t="s">
        <v>89</v>
      </c>
      <c r="E25840" t="s">
        <v>1162</v>
      </c>
      <c r="F25840" t="s">
        <v>89</v>
      </c>
      <c r="G25840" t="s">
        <v>89</v>
      </c>
      <c r="H25840" t="s">
        <v>93</v>
      </c>
    </row>
    <row r="25841" spans="1:8" x14ac:dyDescent="0.25">
      <c r="A25841" t="s">
        <v>670</v>
      </c>
      <c r="B25841" t="s">
        <v>17973</v>
      </c>
      <c r="C25841" t="s">
        <v>89</v>
      </c>
      <c r="D25841" t="s">
        <v>89</v>
      </c>
      <c r="E25841" t="s">
        <v>1485</v>
      </c>
      <c r="F25841" t="s">
        <v>89</v>
      </c>
      <c r="G25841" t="s">
        <v>89</v>
      </c>
      <c r="H25841" t="s">
        <v>93</v>
      </c>
    </row>
    <row r="25842" spans="1:8" x14ac:dyDescent="0.25">
      <c r="A25842" t="s">
        <v>670</v>
      </c>
      <c r="B25842" t="s">
        <v>8498</v>
      </c>
      <c r="C25842" t="s">
        <v>89</v>
      </c>
      <c r="D25842" t="s">
        <v>89</v>
      </c>
      <c r="E25842" t="s">
        <v>1160</v>
      </c>
      <c r="F25842" t="s">
        <v>89</v>
      </c>
      <c r="G25842" t="s">
        <v>89</v>
      </c>
      <c r="H25842" t="s">
        <v>93</v>
      </c>
    </row>
    <row r="25843" spans="1:8" x14ac:dyDescent="0.25">
      <c r="A25843" t="s">
        <v>670</v>
      </c>
      <c r="B25843" t="s">
        <v>17974</v>
      </c>
      <c r="C25843" t="s">
        <v>89</v>
      </c>
      <c r="D25843" t="s">
        <v>89</v>
      </c>
      <c r="E25843" t="s">
        <v>1153</v>
      </c>
      <c r="F25843" t="s">
        <v>89</v>
      </c>
      <c r="G25843" t="s">
        <v>89</v>
      </c>
      <c r="H25843" t="s">
        <v>93</v>
      </c>
    </row>
    <row r="25844" spans="1:8" x14ac:dyDescent="0.25">
      <c r="A25844" t="s">
        <v>670</v>
      </c>
      <c r="B25844" t="s">
        <v>1866</v>
      </c>
      <c r="C25844" t="s">
        <v>89</v>
      </c>
      <c r="D25844" t="s">
        <v>89</v>
      </c>
      <c r="E25844" t="s">
        <v>1094</v>
      </c>
      <c r="F25844" t="s">
        <v>89</v>
      </c>
      <c r="G25844" t="s">
        <v>89</v>
      </c>
      <c r="H25844" t="s">
        <v>93</v>
      </c>
    </row>
    <row r="25845" spans="1:8" x14ac:dyDescent="0.25">
      <c r="A25845" t="s">
        <v>670</v>
      </c>
      <c r="B25845" t="s">
        <v>17970</v>
      </c>
      <c r="C25845" t="s">
        <v>89</v>
      </c>
      <c r="D25845" t="s">
        <v>89</v>
      </c>
      <c r="E25845" t="s">
        <v>1160</v>
      </c>
      <c r="F25845" t="s">
        <v>89</v>
      </c>
      <c r="G25845" t="s">
        <v>89</v>
      </c>
      <c r="H25845" t="s">
        <v>93</v>
      </c>
    </row>
    <row r="25846" spans="1:8" x14ac:dyDescent="0.25">
      <c r="A25846" t="s">
        <v>670</v>
      </c>
      <c r="B25846" t="s">
        <v>9076</v>
      </c>
      <c r="C25846" t="s">
        <v>89</v>
      </c>
      <c r="D25846" t="s">
        <v>89</v>
      </c>
      <c r="E25846" t="s">
        <v>1094</v>
      </c>
      <c r="F25846" t="s">
        <v>89</v>
      </c>
      <c r="G25846" t="s">
        <v>89</v>
      </c>
      <c r="H25846" t="s">
        <v>93</v>
      </c>
    </row>
    <row r="25847" spans="1:8" x14ac:dyDescent="0.25">
      <c r="A25847" t="s">
        <v>670</v>
      </c>
      <c r="B25847" t="s">
        <v>1854</v>
      </c>
      <c r="C25847" t="s">
        <v>89</v>
      </c>
      <c r="D25847" t="s">
        <v>89</v>
      </c>
      <c r="E25847" t="s">
        <v>1105</v>
      </c>
      <c r="F25847" t="s">
        <v>89</v>
      </c>
      <c r="G25847" t="s">
        <v>89</v>
      </c>
      <c r="H25847" t="s">
        <v>93</v>
      </c>
    </row>
    <row r="25848" spans="1:8" x14ac:dyDescent="0.25">
      <c r="A25848" t="s">
        <v>670</v>
      </c>
      <c r="B25848" t="s">
        <v>1903</v>
      </c>
      <c r="C25848" t="s">
        <v>89</v>
      </c>
      <c r="D25848" t="s">
        <v>89</v>
      </c>
      <c r="E25848" t="s">
        <v>1166</v>
      </c>
      <c r="F25848" t="s">
        <v>89</v>
      </c>
      <c r="G25848" t="s">
        <v>89</v>
      </c>
      <c r="H25848" t="s">
        <v>93</v>
      </c>
    </row>
    <row r="25849" spans="1:8" x14ac:dyDescent="0.25">
      <c r="A25849" t="s">
        <v>670</v>
      </c>
      <c r="B25849" t="s">
        <v>17975</v>
      </c>
      <c r="C25849" t="s">
        <v>89</v>
      </c>
      <c r="D25849" t="s">
        <v>89</v>
      </c>
      <c r="E25849" t="s">
        <v>1205</v>
      </c>
      <c r="F25849" t="s">
        <v>89</v>
      </c>
      <c r="G25849" t="s">
        <v>89</v>
      </c>
      <c r="H25849" t="s">
        <v>93</v>
      </c>
    </row>
    <row r="25850" spans="1:8" x14ac:dyDescent="0.25">
      <c r="A25850" t="s">
        <v>670</v>
      </c>
      <c r="B25850" t="s">
        <v>17971</v>
      </c>
      <c r="C25850" t="s">
        <v>89</v>
      </c>
      <c r="D25850" t="s">
        <v>89</v>
      </c>
      <c r="E25850" t="s">
        <v>2925</v>
      </c>
      <c r="F25850" t="s">
        <v>89</v>
      </c>
      <c r="G25850" t="s">
        <v>89</v>
      </c>
      <c r="H25850" t="s">
        <v>93</v>
      </c>
    </row>
    <row r="25851" spans="1:8" x14ac:dyDescent="0.25">
      <c r="A25851" t="s">
        <v>670</v>
      </c>
      <c r="B25851" t="s">
        <v>9097</v>
      </c>
      <c r="C25851" t="s">
        <v>89</v>
      </c>
      <c r="D25851" t="s">
        <v>89</v>
      </c>
      <c r="E25851" t="s">
        <v>6217</v>
      </c>
      <c r="F25851" t="s">
        <v>89</v>
      </c>
      <c r="G25851" t="s">
        <v>89</v>
      </c>
      <c r="H25851" t="s">
        <v>93</v>
      </c>
    </row>
    <row r="25852" spans="1:8" x14ac:dyDescent="0.25">
      <c r="A25852" t="s">
        <v>670</v>
      </c>
      <c r="B25852" t="s">
        <v>17976</v>
      </c>
      <c r="C25852" t="s">
        <v>89</v>
      </c>
      <c r="D25852" t="s">
        <v>89</v>
      </c>
      <c r="E25852" t="s">
        <v>1569</v>
      </c>
      <c r="F25852" t="s">
        <v>89</v>
      </c>
      <c r="G25852" t="s">
        <v>89</v>
      </c>
      <c r="H25852" t="s">
        <v>93</v>
      </c>
    </row>
    <row r="25853" spans="1:8" x14ac:dyDescent="0.25">
      <c r="A25853" t="s">
        <v>670</v>
      </c>
      <c r="B25853" t="s">
        <v>17977</v>
      </c>
      <c r="C25853" t="s">
        <v>89</v>
      </c>
      <c r="D25853" t="s">
        <v>89</v>
      </c>
      <c r="E25853" t="s">
        <v>8306</v>
      </c>
      <c r="F25853" t="s">
        <v>89</v>
      </c>
      <c r="G25853" t="s">
        <v>89</v>
      </c>
      <c r="H25853" t="s">
        <v>93</v>
      </c>
    </row>
    <row r="25854" spans="1:8" x14ac:dyDescent="0.25">
      <c r="A25854" t="s">
        <v>670</v>
      </c>
      <c r="B25854" t="s">
        <v>2110</v>
      </c>
      <c r="C25854" t="s">
        <v>89</v>
      </c>
      <c r="D25854" t="s">
        <v>89</v>
      </c>
      <c r="E25854" t="s">
        <v>1485</v>
      </c>
      <c r="F25854" t="s">
        <v>89</v>
      </c>
      <c r="G25854" t="s">
        <v>89</v>
      </c>
      <c r="H25854" t="s">
        <v>93</v>
      </c>
    </row>
    <row r="25855" spans="1:8" x14ac:dyDescent="0.25">
      <c r="A25855" t="s">
        <v>670</v>
      </c>
      <c r="B25855" t="s">
        <v>8505</v>
      </c>
      <c r="C25855" t="s">
        <v>89</v>
      </c>
      <c r="D25855" t="s">
        <v>89</v>
      </c>
      <c r="E25855" t="s">
        <v>3024</v>
      </c>
      <c r="F25855" t="s">
        <v>89</v>
      </c>
      <c r="G25855" t="s">
        <v>89</v>
      </c>
      <c r="H25855" t="s">
        <v>93</v>
      </c>
    </row>
    <row r="25856" spans="1:8" x14ac:dyDescent="0.25">
      <c r="A25856" t="s">
        <v>670</v>
      </c>
      <c r="B25856" t="s">
        <v>17978</v>
      </c>
      <c r="C25856" t="s">
        <v>89</v>
      </c>
      <c r="D25856" t="s">
        <v>89</v>
      </c>
      <c r="E25856" t="s">
        <v>3024</v>
      </c>
      <c r="F25856" t="s">
        <v>89</v>
      </c>
      <c r="G25856" t="s">
        <v>89</v>
      </c>
      <c r="H25856" t="s">
        <v>93</v>
      </c>
    </row>
    <row r="25857" spans="1:8" x14ac:dyDescent="0.25">
      <c r="A25857" t="s">
        <v>670</v>
      </c>
      <c r="B25857" t="s">
        <v>16907</v>
      </c>
      <c r="C25857" t="s">
        <v>89</v>
      </c>
      <c r="D25857" t="s">
        <v>89</v>
      </c>
      <c r="E25857" t="s">
        <v>1258</v>
      </c>
      <c r="F25857" t="s">
        <v>89</v>
      </c>
      <c r="G25857" t="s">
        <v>89</v>
      </c>
      <c r="H25857" t="s">
        <v>93</v>
      </c>
    </row>
    <row r="25858" spans="1:8" x14ac:dyDescent="0.25">
      <c r="A25858" t="s">
        <v>670</v>
      </c>
      <c r="B25858" t="s">
        <v>1198</v>
      </c>
      <c r="C25858" t="s">
        <v>89</v>
      </c>
      <c r="D25858" t="s">
        <v>89</v>
      </c>
      <c r="E25858" t="s">
        <v>1218</v>
      </c>
      <c r="F25858" t="s">
        <v>89</v>
      </c>
      <c r="G25858" t="s">
        <v>89</v>
      </c>
      <c r="H25858" t="s">
        <v>93</v>
      </c>
    </row>
    <row r="25859" spans="1:8" x14ac:dyDescent="0.25">
      <c r="A25859" t="s">
        <v>670</v>
      </c>
      <c r="B25859" t="s">
        <v>1130</v>
      </c>
      <c r="C25859" t="s">
        <v>89</v>
      </c>
      <c r="D25859" t="s">
        <v>89</v>
      </c>
      <c r="E25859" t="s">
        <v>1202</v>
      </c>
      <c r="F25859" t="s">
        <v>89</v>
      </c>
      <c r="G25859" t="s">
        <v>89</v>
      </c>
      <c r="H25859" t="s">
        <v>93</v>
      </c>
    </row>
    <row r="25860" spans="1:8" x14ac:dyDescent="0.25">
      <c r="A25860" t="s">
        <v>670</v>
      </c>
      <c r="B25860" t="s">
        <v>1132</v>
      </c>
      <c r="C25860" t="s">
        <v>89</v>
      </c>
      <c r="D25860" t="s">
        <v>89</v>
      </c>
      <c r="E25860" t="s">
        <v>1202</v>
      </c>
      <c r="F25860" t="s">
        <v>89</v>
      </c>
      <c r="G25860" t="s">
        <v>89</v>
      </c>
      <c r="H25860" t="s">
        <v>93</v>
      </c>
    </row>
    <row r="25861" spans="1:8" x14ac:dyDescent="0.25">
      <c r="A25861" t="s">
        <v>670</v>
      </c>
      <c r="B25861" t="s">
        <v>1268</v>
      </c>
      <c r="C25861" t="s">
        <v>89</v>
      </c>
      <c r="D25861" t="s">
        <v>89</v>
      </c>
      <c r="E25861" t="s">
        <v>1235</v>
      </c>
      <c r="F25861" t="s">
        <v>89</v>
      </c>
      <c r="G25861" t="s">
        <v>89</v>
      </c>
      <c r="H25861" t="s">
        <v>93</v>
      </c>
    </row>
    <row r="25862" spans="1:8" x14ac:dyDescent="0.25">
      <c r="A25862" t="s">
        <v>670</v>
      </c>
      <c r="B25862" t="s">
        <v>1232</v>
      </c>
      <c r="C25862" t="s">
        <v>89</v>
      </c>
      <c r="D25862" t="s">
        <v>89</v>
      </c>
      <c r="E25862" t="s">
        <v>1235</v>
      </c>
      <c r="F25862" t="s">
        <v>89</v>
      </c>
      <c r="G25862" t="s">
        <v>89</v>
      </c>
      <c r="H25862" t="s">
        <v>93</v>
      </c>
    </row>
    <row r="25863" spans="1:8" x14ac:dyDescent="0.25">
      <c r="A25863" t="s">
        <v>670</v>
      </c>
      <c r="B25863" t="s">
        <v>6032</v>
      </c>
      <c r="C25863" t="s">
        <v>89</v>
      </c>
      <c r="D25863" t="s">
        <v>89</v>
      </c>
      <c r="E25863" t="s">
        <v>1115</v>
      </c>
      <c r="F25863" t="s">
        <v>89</v>
      </c>
      <c r="G25863" t="s">
        <v>89</v>
      </c>
      <c r="H25863" t="s">
        <v>93</v>
      </c>
    </row>
    <row r="25864" spans="1:8" x14ac:dyDescent="0.25">
      <c r="A25864" t="s">
        <v>670</v>
      </c>
      <c r="B25864" t="s">
        <v>1234</v>
      </c>
      <c r="C25864" t="s">
        <v>89</v>
      </c>
      <c r="D25864" t="s">
        <v>89</v>
      </c>
      <c r="E25864" t="s">
        <v>1115</v>
      </c>
      <c r="F25864" t="s">
        <v>89</v>
      </c>
      <c r="G25864" t="s">
        <v>89</v>
      </c>
      <c r="H25864" t="s">
        <v>93</v>
      </c>
    </row>
    <row r="25865" spans="1:8" x14ac:dyDescent="0.25">
      <c r="A25865" t="s">
        <v>670</v>
      </c>
      <c r="B25865" t="s">
        <v>1730</v>
      </c>
      <c r="C25865" t="s">
        <v>89</v>
      </c>
      <c r="D25865" t="s">
        <v>89</v>
      </c>
      <c r="E25865" t="s">
        <v>1235</v>
      </c>
      <c r="F25865" t="s">
        <v>89</v>
      </c>
      <c r="G25865" t="s">
        <v>89</v>
      </c>
      <c r="H25865" t="s">
        <v>93</v>
      </c>
    </row>
    <row r="25866" spans="1:8" x14ac:dyDescent="0.25">
      <c r="A25866" t="s">
        <v>670</v>
      </c>
      <c r="B25866" t="s">
        <v>3262</v>
      </c>
      <c r="C25866" t="s">
        <v>89</v>
      </c>
      <c r="D25866" t="s">
        <v>89</v>
      </c>
      <c r="E25866" t="s">
        <v>1129</v>
      </c>
      <c r="F25866" t="s">
        <v>89</v>
      </c>
      <c r="G25866" t="s">
        <v>89</v>
      </c>
      <c r="H25866" t="s">
        <v>93</v>
      </c>
    </row>
    <row r="25867" spans="1:8" x14ac:dyDescent="0.25">
      <c r="A25867" t="s">
        <v>670</v>
      </c>
      <c r="B25867" t="s">
        <v>17979</v>
      </c>
      <c r="C25867" t="s">
        <v>89</v>
      </c>
      <c r="D25867" t="s">
        <v>89</v>
      </c>
      <c r="E25867" t="s">
        <v>1115</v>
      </c>
      <c r="F25867" t="s">
        <v>89</v>
      </c>
      <c r="G25867" t="s">
        <v>89</v>
      </c>
      <c r="H25867" t="s">
        <v>93</v>
      </c>
    </row>
    <row r="25868" spans="1:8" x14ac:dyDescent="0.25">
      <c r="A25868" t="s">
        <v>670</v>
      </c>
      <c r="B25868" t="s">
        <v>1236</v>
      </c>
      <c r="C25868" t="s">
        <v>89</v>
      </c>
      <c r="D25868" t="s">
        <v>89</v>
      </c>
      <c r="E25868" t="s">
        <v>1162</v>
      </c>
      <c r="F25868" t="s">
        <v>89</v>
      </c>
      <c r="G25868" t="s">
        <v>89</v>
      </c>
      <c r="H25868" t="s">
        <v>93</v>
      </c>
    </row>
    <row r="25869" spans="1:8" x14ac:dyDescent="0.25">
      <c r="A25869" t="s">
        <v>670</v>
      </c>
      <c r="B25869" t="s">
        <v>2771</v>
      </c>
      <c r="C25869" t="s">
        <v>89</v>
      </c>
      <c r="D25869" t="s">
        <v>89</v>
      </c>
      <c r="E25869" t="s">
        <v>1162</v>
      </c>
      <c r="F25869" t="s">
        <v>89</v>
      </c>
      <c r="G25869" t="s">
        <v>89</v>
      </c>
      <c r="H25869" t="s">
        <v>93</v>
      </c>
    </row>
    <row r="25870" spans="1:8" x14ac:dyDescent="0.25">
      <c r="A25870" t="s">
        <v>670</v>
      </c>
      <c r="B25870" t="s">
        <v>1138</v>
      </c>
      <c r="C25870" t="s">
        <v>89</v>
      </c>
      <c r="D25870" t="s">
        <v>89</v>
      </c>
      <c r="E25870" t="s">
        <v>1139</v>
      </c>
      <c r="F25870" t="s">
        <v>89</v>
      </c>
      <c r="G25870" t="s">
        <v>89</v>
      </c>
      <c r="H25870" t="s">
        <v>93</v>
      </c>
    </row>
    <row r="25871" spans="1:8" x14ac:dyDescent="0.25">
      <c r="A25871" t="s">
        <v>671</v>
      </c>
      <c r="B25871" t="s">
        <v>17980</v>
      </c>
      <c r="C25871" t="s">
        <v>89</v>
      </c>
      <c r="D25871" t="s">
        <v>17981</v>
      </c>
      <c r="E25871" t="s">
        <v>17982</v>
      </c>
      <c r="F25871" t="s">
        <v>89</v>
      </c>
      <c r="G25871" t="s">
        <v>89</v>
      </c>
      <c r="H25871" t="s">
        <v>93</v>
      </c>
    </row>
    <row r="25872" spans="1:8" x14ac:dyDescent="0.25">
      <c r="A25872" t="s">
        <v>671</v>
      </c>
      <c r="B25872" t="s">
        <v>17983</v>
      </c>
      <c r="C25872" t="s">
        <v>89</v>
      </c>
      <c r="D25872" t="s">
        <v>17984</v>
      </c>
      <c r="E25872" t="s">
        <v>4438</v>
      </c>
      <c r="F25872" t="s">
        <v>89</v>
      </c>
      <c r="G25872" t="s">
        <v>89</v>
      </c>
      <c r="H25872" t="s">
        <v>93</v>
      </c>
    </row>
    <row r="25873" spans="1:8" x14ac:dyDescent="0.25">
      <c r="A25873" t="s">
        <v>671</v>
      </c>
      <c r="B25873" t="s">
        <v>17985</v>
      </c>
      <c r="C25873" t="s">
        <v>89</v>
      </c>
      <c r="D25873" t="s">
        <v>17986</v>
      </c>
      <c r="E25873" t="s">
        <v>14148</v>
      </c>
      <c r="F25873" t="s">
        <v>89</v>
      </c>
      <c r="G25873" t="s">
        <v>89</v>
      </c>
      <c r="H25873" t="s">
        <v>93</v>
      </c>
    </row>
    <row r="25874" spans="1:8" x14ac:dyDescent="0.25">
      <c r="A25874" t="s">
        <v>671</v>
      </c>
      <c r="B25874" t="s">
        <v>17987</v>
      </c>
      <c r="C25874" t="s">
        <v>89</v>
      </c>
      <c r="D25874" t="s">
        <v>17988</v>
      </c>
      <c r="E25874" t="s">
        <v>12866</v>
      </c>
      <c r="F25874" t="s">
        <v>89</v>
      </c>
      <c r="G25874" t="s">
        <v>89</v>
      </c>
      <c r="H25874" t="s">
        <v>93</v>
      </c>
    </row>
    <row r="25875" spans="1:8" x14ac:dyDescent="0.25">
      <c r="A25875" t="s">
        <v>671</v>
      </c>
      <c r="B25875" t="s">
        <v>17989</v>
      </c>
      <c r="C25875" t="s">
        <v>89</v>
      </c>
      <c r="D25875" t="s">
        <v>17990</v>
      </c>
      <c r="E25875" t="s">
        <v>4448</v>
      </c>
      <c r="F25875" t="s">
        <v>89</v>
      </c>
      <c r="G25875" t="s">
        <v>89</v>
      </c>
      <c r="H25875" t="s">
        <v>93</v>
      </c>
    </row>
    <row r="25876" spans="1:8" x14ac:dyDescent="0.25">
      <c r="A25876" t="s">
        <v>671</v>
      </c>
      <c r="B25876" t="s">
        <v>17991</v>
      </c>
      <c r="C25876" t="s">
        <v>89</v>
      </c>
      <c r="D25876" t="s">
        <v>17990</v>
      </c>
      <c r="E25876" t="s">
        <v>4448</v>
      </c>
      <c r="F25876" t="s">
        <v>89</v>
      </c>
      <c r="G25876" t="s">
        <v>89</v>
      </c>
      <c r="H25876" t="s">
        <v>93</v>
      </c>
    </row>
    <row r="25877" spans="1:8" x14ac:dyDescent="0.25">
      <c r="A25877" t="s">
        <v>671</v>
      </c>
      <c r="B25877" t="s">
        <v>17992</v>
      </c>
      <c r="C25877" t="s">
        <v>89</v>
      </c>
      <c r="D25877" t="s">
        <v>17990</v>
      </c>
      <c r="E25877" t="s">
        <v>4448</v>
      </c>
      <c r="F25877" t="s">
        <v>89</v>
      </c>
      <c r="G25877" t="s">
        <v>89</v>
      </c>
      <c r="H25877" t="s">
        <v>93</v>
      </c>
    </row>
    <row r="25878" spans="1:8" x14ac:dyDescent="0.25">
      <c r="A25878" t="s">
        <v>671</v>
      </c>
      <c r="B25878" t="s">
        <v>17993</v>
      </c>
      <c r="C25878" t="s">
        <v>89</v>
      </c>
      <c r="D25878" t="s">
        <v>17990</v>
      </c>
      <c r="E25878" t="s">
        <v>4448</v>
      </c>
      <c r="F25878" t="s">
        <v>89</v>
      </c>
      <c r="G25878" t="s">
        <v>89</v>
      </c>
      <c r="H25878" t="s">
        <v>93</v>
      </c>
    </row>
    <row r="25879" spans="1:8" x14ac:dyDescent="0.25">
      <c r="A25879" t="s">
        <v>671</v>
      </c>
      <c r="B25879" t="s">
        <v>17994</v>
      </c>
      <c r="C25879" t="s">
        <v>89</v>
      </c>
      <c r="D25879" t="s">
        <v>17995</v>
      </c>
      <c r="E25879" t="s">
        <v>7139</v>
      </c>
      <c r="F25879" t="s">
        <v>89</v>
      </c>
      <c r="G25879" t="s">
        <v>89</v>
      </c>
      <c r="H25879" t="s">
        <v>93</v>
      </c>
    </row>
    <row r="25880" spans="1:8" x14ac:dyDescent="0.25">
      <c r="A25880" t="s">
        <v>671</v>
      </c>
      <c r="B25880" t="s">
        <v>17996</v>
      </c>
      <c r="C25880" t="s">
        <v>89</v>
      </c>
      <c r="D25880" t="s">
        <v>17997</v>
      </c>
      <c r="E25880" t="s">
        <v>4448</v>
      </c>
      <c r="F25880" t="s">
        <v>89</v>
      </c>
      <c r="G25880" t="s">
        <v>89</v>
      </c>
      <c r="H25880" t="s">
        <v>93</v>
      </c>
    </row>
    <row r="25881" spans="1:8" x14ac:dyDescent="0.25">
      <c r="A25881" t="s">
        <v>671</v>
      </c>
      <c r="B25881" t="s">
        <v>17998</v>
      </c>
      <c r="C25881" t="s">
        <v>89</v>
      </c>
      <c r="D25881" t="s">
        <v>17999</v>
      </c>
      <c r="E25881" t="s">
        <v>9854</v>
      </c>
      <c r="F25881" t="s">
        <v>89</v>
      </c>
      <c r="G25881" t="s">
        <v>89</v>
      </c>
      <c r="H25881" t="s">
        <v>93</v>
      </c>
    </row>
    <row r="25882" spans="1:8" x14ac:dyDescent="0.25">
      <c r="A25882" t="s">
        <v>671</v>
      </c>
      <c r="B25882" t="s">
        <v>18000</v>
      </c>
      <c r="C25882" t="s">
        <v>89</v>
      </c>
      <c r="D25882" t="s">
        <v>18001</v>
      </c>
      <c r="E25882" t="s">
        <v>4438</v>
      </c>
      <c r="F25882" t="s">
        <v>89</v>
      </c>
      <c r="G25882" t="s">
        <v>89</v>
      </c>
      <c r="H25882" t="s">
        <v>93</v>
      </c>
    </row>
    <row r="25883" spans="1:8" x14ac:dyDescent="0.25">
      <c r="A25883" t="s">
        <v>671</v>
      </c>
      <c r="B25883" t="s">
        <v>18002</v>
      </c>
      <c r="C25883" t="s">
        <v>89</v>
      </c>
      <c r="D25883" t="s">
        <v>18003</v>
      </c>
      <c r="E25883" t="s">
        <v>18004</v>
      </c>
      <c r="F25883" t="s">
        <v>89</v>
      </c>
      <c r="G25883" t="s">
        <v>89</v>
      </c>
      <c r="H25883" t="s">
        <v>93</v>
      </c>
    </row>
    <row r="25884" spans="1:8" x14ac:dyDescent="0.25">
      <c r="A25884" t="s">
        <v>671</v>
      </c>
      <c r="B25884" t="s">
        <v>18005</v>
      </c>
      <c r="C25884" t="s">
        <v>89</v>
      </c>
      <c r="D25884" t="s">
        <v>18006</v>
      </c>
      <c r="E25884" t="s">
        <v>18007</v>
      </c>
      <c r="F25884" t="s">
        <v>89</v>
      </c>
      <c r="G25884" t="s">
        <v>89</v>
      </c>
      <c r="H25884" t="s">
        <v>93</v>
      </c>
    </row>
    <row r="25885" spans="1:8" x14ac:dyDescent="0.25">
      <c r="A25885" t="s">
        <v>671</v>
      </c>
      <c r="B25885" t="s">
        <v>18008</v>
      </c>
      <c r="C25885" t="s">
        <v>89</v>
      </c>
      <c r="D25885" t="s">
        <v>18009</v>
      </c>
      <c r="E25885" t="s">
        <v>6878</v>
      </c>
      <c r="F25885" t="s">
        <v>89</v>
      </c>
      <c r="G25885" t="s">
        <v>89</v>
      </c>
      <c r="H25885" t="s">
        <v>93</v>
      </c>
    </row>
    <row r="25886" spans="1:8" x14ac:dyDescent="0.25">
      <c r="A25886" t="s">
        <v>671</v>
      </c>
      <c r="B25886" t="s">
        <v>18010</v>
      </c>
      <c r="C25886" t="s">
        <v>89</v>
      </c>
      <c r="D25886" t="s">
        <v>18011</v>
      </c>
      <c r="E25886" t="s">
        <v>11986</v>
      </c>
      <c r="F25886" t="s">
        <v>89</v>
      </c>
      <c r="G25886" t="s">
        <v>89</v>
      </c>
      <c r="H25886" t="s">
        <v>93</v>
      </c>
    </row>
    <row r="25887" spans="1:8" x14ac:dyDescent="0.25">
      <c r="A25887" t="s">
        <v>671</v>
      </c>
      <c r="B25887" t="s">
        <v>18012</v>
      </c>
      <c r="C25887" t="s">
        <v>89</v>
      </c>
      <c r="D25887" t="s">
        <v>18013</v>
      </c>
      <c r="E25887" t="s">
        <v>4399</v>
      </c>
      <c r="F25887" t="s">
        <v>89</v>
      </c>
      <c r="G25887" t="s">
        <v>89</v>
      </c>
      <c r="H25887" t="s">
        <v>93</v>
      </c>
    </row>
    <row r="25888" spans="1:8" x14ac:dyDescent="0.25">
      <c r="A25888" t="s">
        <v>671</v>
      </c>
      <c r="B25888" t="s">
        <v>18014</v>
      </c>
      <c r="C25888" t="s">
        <v>89</v>
      </c>
      <c r="D25888" t="s">
        <v>18015</v>
      </c>
      <c r="E25888" t="s">
        <v>4592</v>
      </c>
      <c r="F25888" t="s">
        <v>89</v>
      </c>
      <c r="G25888" t="s">
        <v>89</v>
      </c>
      <c r="H25888" t="s">
        <v>93</v>
      </c>
    </row>
    <row r="25889" spans="1:8" x14ac:dyDescent="0.25">
      <c r="A25889" t="s">
        <v>671</v>
      </c>
      <c r="B25889" t="s">
        <v>10176</v>
      </c>
      <c r="C25889" t="s">
        <v>89</v>
      </c>
      <c r="D25889" t="s">
        <v>18016</v>
      </c>
      <c r="E25889" t="s">
        <v>4548</v>
      </c>
      <c r="F25889" t="s">
        <v>89</v>
      </c>
      <c r="G25889" t="s">
        <v>89</v>
      </c>
      <c r="H25889" t="s">
        <v>93</v>
      </c>
    </row>
    <row r="25890" spans="1:8" x14ac:dyDescent="0.25">
      <c r="A25890" t="s">
        <v>671</v>
      </c>
      <c r="B25890" t="s">
        <v>18017</v>
      </c>
      <c r="C25890" t="s">
        <v>89</v>
      </c>
      <c r="D25890" t="s">
        <v>18018</v>
      </c>
      <c r="E25890" t="s">
        <v>4530</v>
      </c>
      <c r="F25890" t="s">
        <v>89</v>
      </c>
      <c r="G25890" t="s">
        <v>89</v>
      </c>
      <c r="H25890" t="s">
        <v>93</v>
      </c>
    </row>
    <row r="25891" spans="1:8" x14ac:dyDescent="0.25">
      <c r="A25891" t="s">
        <v>671</v>
      </c>
      <c r="B25891" t="s">
        <v>18019</v>
      </c>
      <c r="C25891" t="s">
        <v>89</v>
      </c>
      <c r="D25891" t="s">
        <v>18020</v>
      </c>
      <c r="E25891" t="s">
        <v>3578</v>
      </c>
      <c r="F25891" t="s">
        <v>89</v>
      </c>
      <c r="G25891" t="s">
        <v>89</v>
      </c>
      <c r="H25891" t="s">
        <v>93</v>
      </c>
    </row>
    <row r="25892" spans="1:8" x14ac:dyDescent="0.25">
      <c r="A25892" t="s">
        <v>671</v>
      </c>
      <c r="B25892" t="s">
        <v>18021</v>
      </c>
      <c r="C25892" t="s">
        <v>89</v>
      </c>
      <c r="D25892" t="s">
        <v>18022</v>
      </c>
      <c r="E25892" t="s">
        <v>4539</v>
      </c>
      <c r="F25892" t="s">
        <v>89</v>
      </c>
      <c r="G25892" t="s">
        <v>89</v>
      </c>
      <c r="H25892" t="s">
        <v>93</v>
      </c>
    </row>
    <row r="25893" spans="1:8" x14ac:dyDescent="0.25">
      <c r="A25893" t="s">
        <v>671</v>
      </c>
      <c r="B25893" t="s">
        <v>18023</v>
      </c>
      <c r="C25893" t="s">
        <v>89</v>
      </c>
      <c r="D25893" t="s">
        <v>18024</v>
      </c>
      <c r="E25893" t="s">
        <v>4473</v>
      </c>
      <c r="F25893" t="s">
        <v>89</v>
      </c>
      <c r="G25893" t="s">
        <v>89</v>
      </c>
      <c r="H25893" t="s">
        <v>93</v>
      </c>
    </row>
    <row r="25894" spans="1:8" x14ac:dyDescent="0.25">
      <c r="A25894" t="s">
        <v>671</v>
      </c>
      <c r="B25894" t="s">
        <v>18025</v>
      </c>
      <c r="C25894" t="s">
        <v>89</v>
      </c>
      <c r="D25894" t="s">
        <v>18026</v>
      </c>
      <c r="E25894" t="s">
        <v>4468</v>
      </c>
      <c r="F25894" t="s">
        <v>89</v>
      </c>
      <c r="G25894" t="s">
        <v>89</v>
      </c>
      <c r="H25894" t="s">
        <v>93</v>
      </c>
    </row>
    <row r="25895" spans="1:8" x14ac:dyDescent="0.25">
      <c r="A25895" t="s">
        <v>671</v>
      </c>
      <c r="B25895" t="s">
        <v>18027</v>
      </c>
      <c r="C25895" t="s">
        <v>89</v>
      </c>
      <c r="D25895" t="s">
        <v>18028</v>
      </c>
      <c r="E25895" t="s">
        <v>4451</v>
      </c>
      <c r="F25895" t="s">
        <v>89</v>
      </c>
      <c r="G25895" t="s">
        <v>89</v>
      </c>
      <c r="H25895" t="s">
        <v>93</v>
      </c>
    </row>
    <row r="25896" spans="1:8" x14ac:dyDescent="0.25">
      <c r="A25896" t="s">
        <v>671</v>
      </c>
      <c r="B25896" t="s">
        <v>18029</v>
      </c>
      <c r="C25896" t="s">
        <v>89</v>
      </c>
      <c r="D25896" t="s">
        <v>18030</v>
      </c>
      <c r="E25896" t="s">
        <v>4373</v>
      </c>
      <c r="F25896" t="s">
        <v>89</v>
      </c>
      <c r="G25896" t="s">
        <v>89</v>
      </c>
      <c r="H25896" t="s">
        <v>93</v>
      </c>
    </row>
    <row r="25897" spans="1:8" x14ac:dyDescent="0.25">
      <c r="A25897" t="s">
        <v>671</v>
      </c>
      <c r="B25897" t="s">
        <v>5507</v>
      </c>
      <c r="C25897" t="s">
        <v>89</v>
      </c>
      <c r="D25897" t="s">
        <v>18031</v>
      </c>
      <c r="E25897" t="s">
        <v>4473</v>
      </c>
      <c r="F25897" t="s">
        <v>89</v>
      </c>
      <c r="G25897" t="s">
        <v>89</v>
      </c>
      <c r="H25897" t="s">
        <v>93</v>
      </c>
    </row>
    <row r="25898" spans="1:8" x14ac:dyDescent="0.25">
      <c r="A25898" t="s">
        <v>671</v>
      </c>
      <c r="B25898" t="s">
        <v>18032</v>
      </c>
      <c r="C25898" t="s">
        <v>89</v>
      </c>
      <c r="D25898" t="s">
        <v>18033</v>
      </c>
      <c r="E25898" t="s">
        <v>4592</v>
      </c>
      <c r="F25898" t="s">
        <v>89</v>
      </c>
      <c r="G25898" t="s">
        <v>89</v>
      </c>
      <c r="H25898" t="s">
        <v>93</v>
      </c>
    </row>
    <row r="25899" spans="1:8" x14ac:dyDescent="0.25">
      <c r="A25899" t="s">
        <v>671</v>
      </c>
      <c r="B25899" t="s">
        <v>18034</v>
      </c>
      <c r="C25899" t="s">
        <v>89</v>
      </c>
      <c r="D25899" t="s">
        <v>18035</v>
      </c>
      <c r="E25899" t="s">
        <v>4548</v>
      </c>
      <c r="F25899" t="s">
        <v>89</v>
      </c>
      <c r="G25899" t="s">
        <v>89</v>
      </c>
      <c r="H25899" t="s">
        <v>93</v>
      </c>
    </row>
    <row r="25900" spans="1:8" x14ac:dyDescent="0.25">
      <c r="A25900" t="s">
        <v>671</v>
      </c>
      <c r="B25900" t="s">
        <v>18036</v>
      </c>
      <c r="C25900" t="s">
        <v>89</v>
      </c>
      <c r="D25900" t="s">
        <v>18037</v>
      </c>
      <c r="E25900" t="s">
        <v>4468</v>
      </c>
      <c r="F25900" t="s">
        <v>89</v>
      </c>
      <c r="G25900" t="s">
        <v>89</v>
      </c>
      <c r="H25900" t="s">
        <v>93</v>
      </c>
    </row>
    <row r="25901" spans="1:8" x14ac:dyDescent="0.25">
      <c r="A25901" t="s">
        <v>671</v>
      </c>
      <c r="B25901" t="s">
        <v>18038</v>
      </c>
      <c r="C25901" t="s">
        <v>89</v>
      </c>
      <c r="D25901" t="s">
        <v>18039</v>
      </c>
      <c r="E25901" t="s">
        <v>4451</v>
      </c>
      <c r="F25901" t="s">
        <v>89</v>
      </c>
      <c r="G25901" t="s">
        <v>89</v>
      </c>
      <c r="H25901" t="s">
        <v>93</v>
      </c>
    </row>
    <row r="25902" spans="1:8" x14ac:dyDescent="0.25">
      <c r="A25902" t="s">
        <v>671</v>
      </c>
      <c r="B25902" t="s">
        <v>18040</v>
      </c>
      <c r="C25902" t="s">
        <v>89</v>
      </c>
      <c r="D25902" t="s">
        <v>18041</v>
      </c>
      <c r="E25902" t="s">
        <v>4539</v>
      </c>
      <c r="F25902" t="s">
        <v>89</v>
      </c>
      <c r="G25902" t="s">
        <v>89</v>
      </c>
      <c r="H25902" t="s">
        <v>93</v>
      </c>
    </row>
    <row r="25903" spans="1:8" x14ac:dyDescent="0.25">
      <c r="A25903" t="s">
        <v>671</v>
      </c>
      <c r="B25903" t="s">
        <v>18042</v>
      </c>
      <c r="C25903" t="s">
        <v>89</v>
      </c>
      <c r="D25903" t="s">
        <v>18043</v>
      </c>
      <c r="E25903" t="s">
        <v>4527</v>
      </c>
      <c r="F25903" t="s">
        <v>89</v>
      </c>
      <c r="G25903" t="s">
        <v>89</v>
      </c>
      <c r="H25903" t="s">
        <v>93</v>
      </c>
    </row>
    <row r="25904" spans="1:8" x14ac:dyDescent="0.25">
      <c r="A25904" t="s">
        <v>671</v>
      </c>
      <c r="B25904" t="s">
        <v>18044</v>
      </c>
      <c r="C25904" t="s">
        <v>89</v>
      </c>
      <c r="D25904" t="s">
        <v>18045</v>
      </c>
      <c r="E25904" t="s">
        <v>1367</v>
      </c>
      <c r="F25904" t="s">
        <v>89</v>
      </c>
      <c r="G25904" t="s">
        <v>89</v>
      </c>
      <c r="H25904" t="s">
        <v>93</v>
      </c>
    </row>
    <row r="25905" spans="1:8" x14ac:dyDescent="0.25">
      <c r="A25905" t="s">
        <v>671</v>
      </c>
      <c r="B25905" t="s">
        <v>18046</v>
      </c>
      <c r="C25905" t="s">
        <v>89</v>
      </c>
      <c r="D25905" t="s">
        <v>18047</v>
      </c>
      <c r="E25905" t="s">
        <v>4667</v>
      </c>
      <c r="F25905" t="s">
        <v>89</v>
      </c>
      <c r="G25905" t="s">
        <v>89</v>
      </c>
      <c r="H25905" t="s">
        <v>93</v>
      </c>
    </row>
    <row r="25906" spans="1:8" x14ac:dyDescent="0.25">
      <c r="A25906" t="s">
        <v>671</v>
      </c>
      <c r="B25906" t="s">
        <v>1417</v>
      </c>
      <c r="C25906" t="s">
        <v>89</v>
      </c>
      <c r="D25906" t="s">
        <v>18048</v>
      </c>
      <c r="E25906" t="s">
        <v>4667</v>
      </c>
      <c r="F25906" t="s">
        <v>89</v>
      </c>
      <c r="G25906" t="s">
        <v>89</v>
      </c>
      <c r="H25906" t="s">
        <v>93</v>
      </c>
    </row>
    <row r="25907" spans="1:8" x14ac:dyDescent="0.25">
      <c r="A25907" t="s">
        <v>671</v>
      </c>
      <c r="B25907" t="s">
        <v>1392</v>
      </c>
      <c r="C25907" t="s">
        <v>89</v>
      </c>
      <c r="D25907" t="s">
        <v>89</v>
      </c>
      <c r="E25907" t="s">
        <v>1367</v>
      </c>
      <c r="F25907" t="s">
        <v>89</v>
      </c>
      <c r="G25907" t="s">
        <v>89</v>
      </c>
      <c r="H25907" t="s">
        <v>93</v>
      </c>
    </row>
    <row r="25908" spans="1:8" x14ac:dyDescent="0.25">
      <c r="A25908" t="s">
        <v>671</v>
      </c>
      <c r="B25908" t="s">
        <v>419</v>
      </c>
      <c r="C25908" t="s">
        <v>89</v>
      </c>
      <c r="D25908" t="s">
        <v>89</v>
      </c>
      <c r="E25908" t="s">
        <v>1388</v>
      </c>
      <c r="F25908" t="s">
        <v>89</v>
      </c>
      <c r="G25908" t="s">
        <v>89</v>
      </c>
      <c r="H25908" t="s">
        <v>93</v>
      </c>
    </row>
    <row r="25909" spans="1:8" x14ac:dyDescent="0.25">
      <c r="A25909" t="s">
        <v>671</v>
      </c>
      <c r="B25909" t="s">
        <v>2151</v>
      </c>
      <c r="C25909" t="s">
        <v>89</v>
      </c>
      <c r="D25909" t="s">
        <v>89</v>
      </c>
      <c r="E25909" t="s">
        <v>4704</v>
      </c>
      <c r="F25909" t="s">
        <v>89</v>
      </c>
      <c r="G25909" t="s">
        <v>89</v>
      </c>
      <c r="H25909" t="s">
        <v>93</v>
      </c>
    </row>
    <row r="25910" spans="1:8" x14ac:dyDescent="0.25">
      <c r="A25910" t="s">
        <v>671</v>
      </c>
      <c r="B25910" t="s">
        <v>18049</v>
      </c>
      <c r="C25910" t="s">
        <v>89</v>
      </c>
      <c r="D25910" t="s">
        <v>89</v>
      </c>
      <c r="E25910" t="s">
        <v>10541</v>
      </c>
      <c r="F25910" t="s">
        <v>89</v>
      </c>
      <c r="G25910" t="s">
        <v>89</v>
      </c>
      <c r="H25910" t="s">
        <v>93</v>
      </c>
    </row>
    <row r="25911" spans="1:8" x14ac:dyDescent="0.25">
      <c r="A25911" t="s">
        <v>671</v>
      </c>
      <c r="B25911" t="s">
        <v>18050</v>
      </c>
      <c r="C25911" t="s">
        <v>89</v>
      </c>
      <c r="D25911" t="s">
        <v>89</v>
      </c>
      <c r="E25911" t="s">
        <v>10541</v>
      </c>
      <c r="F25911" t="s">
        <v>89</v>
      </c>
      <c r="G25911" t="s">
        <v>89</v>
      </c>
      <c r="H25911" t="s">
        <v>93</v>
      </c>
    </row>
    <row r="25912" spans="1:8" x14ac:dyDescent="0.25">
      <c r="A25912" t="s">
        <v>671</v>
      </c>
      <c r="B25912" t="s">
        <v>18051</v>
      </c>
      <c r="C25912" t="s">
        <v>89</v>
      </c>
      <c r="D25912" t="s">
        <v>89</v>
      </c>
      <c r="E25912" t="s">
        <v>1267</v>
      </c>
      <c r="F25912" t="s">
        <v>89</v>
      </c>
      <c r="G25912" t="s">
        <v>89</v>
      </c>
      <c r="H25912" t="s">
        <v>93</v>
      </c>
    </row>
    <row r="25913" spans="1:8" x14ac:dyDescent="0.25">
      <c r="A25913" t="s">
        <v>671</v>
      </c>
      <c r="B25913" t="s">
        <v>18052</v>
      </c>
      <c r="C25913" t="s">
        <v>89</v>
      </c>
      <c r="D25913" t="s">
        <v>18053</v>
      </c>
      <c r="E25913" t="s">
        <v>2668</v>
      </c>
      <c r="F25913" t="s">
        <v>89</v>
      </c>
      <c r="G25913" t="s">
        <v>89</v>
      </c>
      <c r="H25913" t="s">
        <v>93</v>
      </c>
    </row>
    <row r="25914" spans="1:8" x14ac:dyDescent="0.25">
      <c r="A25914" t="s">
        <v>671</v>
      </c>
      <c r="B25914" t="s">
        <v>18054</v>
      </c>
      <c r="C25914" t="s">
        <v>89</v>
      </c>
      <c r="D25914" t="s">
        <v>18055</v>
      </c>
      <c r="E25914" t="s">
        <v>1119</v>
      </c>
      <c r="F25914" t="s">
        <v>89</v>
      </c>
      <c r="G25914" t="s">
        <v>89</v>
      </c>
      <c r="H25914" t="s">
        <v>93</v>
      </c>
    </row>
    <row r="25915" spans="1:8" x14ac:dyDescent="0.25">
      <c r="A25915" t="s">
        <v>671</v>
      </c>
      <c r="B25915" t="s">
        <v>18056</v>
      </c>
      <c r="C25915" t="s">
        <v>89</v>
      </c>
      <c r="D25915" t="s">
        <v>18057</v>
      </c>
      <c r="E25915" t="s">
        <v>4468</v>
      </c>
      <c r="F25915" t="s">
        <v>89</v>
      </c>
      <c r="G25915" t="s">
        <v>89</v>
      </c>
      <c r="H25915" t="s">
        <v>93</v>
      </c>
    </row>
    <row r="25916" spans="1:8" x14ac:dyDescent="0.25">
      <c r="A25916" t="s">
        <v>671</v>
      </c>
      <c r="B25916" t="s">
        <v>7781</v>
      </c>
      <c r="C25916" t="s">
        <v>89</v>
      </c>
      <c r="D25916" t="s">
        <v>18058</v>
      </c>
      <c r="E25916" t="s">
        <v>4620</v>
      </c>
      <c r="F25916" t="s">
        <v>89</v>
      </c>
      <c r="G25916" t="s">
        <v>89</v>
      </c>
      <c r="H25916" t="s">
        <v>93</v>
      </c>
    </row>
    <row r="25917" spans="1:8" x14ac:dyDescent="0.25">
      <c r="A25917" t="s">
        <v>671</v>
      </c>
      <c r="B25917" t="s">
        <v>18059</v>
      </c>
      <c r="C25917" t="s">
        <v>89</v>
      </c>
      <c r="D25917" t="s">
        <v>18060</v>
      </c>
      <c r="E25917" t="s">
        <v>4627</v>
      </c>
      <c r="F25917" t="s">
        <v>89</v>
      </c>
      <c r="G25917" t="s">
        <v>89</v>
      </c>
      <c r="H25917" t="s">
        <v>93</v>
      </c>
    </row>
    <row r="25918" spans="1:8" x14ac:dyDescent="0.25">
      <c r="A25918" t="s">
        <v>671</v>
      </c>
      <c r="B25918" t="s">
        <v>7791</v>
      </c>
      <c r="C25918" t="s">
        <v>89</v>
      </c>
      <c r="D25918" t="s">
        <v>89</v>
      </c>
      <c r="E25918" t="s">
        <v>7150</v>
      </c>
      <c r="F25918" t="s">
        <v>89</v>
      </c>
      <c r="G25918" t="s">
        <v>89</v>
      </c>
      <c r="H25918" t="s">
        <v>93</v>
      </c>
    </row>
    <row r="25919" spans="1:8" x14ac:dyDescent="0.25">
      <c r="A25919" t="s">
        <v>671</v>
      </c>
      <c r="B25919" t="s">
        <v>7795</v>
      </c>
      <c r="C25919" t="s">
        <v>89</v>
      </c>
      <c r="D25919" t="s">
        <v>89</v>
      </c>
      <c r="E25919" t="s">
        <v>17313</v>
      </c>
      <c r="F25919" t="s">
        <v>89</v>
      </c>
      <c r="G25919" t="s">
        <v>89</v>
      </c>
      <c r="H25919" t="s">
        <v>93</v>
      </c>
    </row>
    <row r="25920" spans="1:8" x14ac:dyDescent="0.25">
      <c r="A25920" t="s">
        <v>671</v>
      </c>
      <c r="B25920" t="s">
        <v>18061</v>
      </c>
      <c r="C25920" t="s">
        <v>89</v>
      </c>
      <c r="D25920" t="s">
        <v>18057</v>
      </c>
      <c r="E25920" t="s">
        <v>4539</v>
      </c>
      <c r="F25920" t="s">
        <v>89</v>
      </c>
      <c r="G25920" t="s">
        <v>89</v>
      </c>
      <c r="H25920" t="s">
        <v>93</v>
      </c>
    </row>
    <row r="25921" spans="1:8" x14ac:dyDescent="0.25">
      <c r="A25921" t="s">
        <v>671</v>
      </c>
      <c r="B25921" t="s">
        <v>5440</v>
      </c>
      <c r="C25921" t="s">
        <v>89</v>
      </c>
      <c r="D25921" t="s">
        <v>18062</v>
      </c>
      <c r="E25921" t="s">
        <v>4612</v>
      </c>
      <c r="F25921" t="s">
        <v>89</v>
      </c>
      <c r="G25921" t="s">
        <v>89</v>
      </c>
      <c r="H25921" t="s">
        <v>93</v>
      </c>
    </row>
    <row r="25922" spans="1:8" x14ac:dyDescent="0.25">
      <c r="A25922" t="s">
        <v>671</v>
      </c>
      <c r="B25922" t="s">
        <v>18063</v>
      </c>
      <c r="C25922" t="s">
        <v>89</v>
      </c>
      <c r="D25922" t="s">
        <v>18060</v>
      </c>
      <c r="E25922" t="s">
        <v>4615</v>
      </c>
      <c r="F25922" t="s">
        <v>89</v>
      </c>
      <c r="G25922" t="s">
        <v>89</v>
      </c>
      <c r="H25922" t="s">
        <v>93</v>
      </c>
    </row>
    <row r="25923" spans="1:8" x14ac:dyDescent="0.25">
      <c r="A25923" t="s">
        <v>671</v>
      </c>
      <c r="B25923" t="s">
        <v>11777</v>
      </c>
      <c r="C25923" t="s">
        <v>89</v>
      </c>
      <c r="D25923" t="s">
        <v>89</v>
      </c>
      <c r="E25923" t="s">
        <v>7133</v>
      </c>
      <c r="F25923" t="s">
        <v>89</v>
      </c>
      <c r="G25923" t="s">
        <v>89</v>
      </c>
      <c r="H25923" t="s">
        <v>93</v>
      </c>
    </row>
    <row r="25924" spans="1:8" x14ac:dyDescent="0.25">
      <c r="A25924" t="s">
        <v>671</v>
      </c>
      <c r="B25924" t="s">
        <v>13678</v>
      </c>
      <c r="C25924" t="s">
        <v>89</v>
      </c>
      <c r="D25924" t="s">
        <v>89</v>
      </c>
      <c r="E25924" t="s">
        <v>18064</v>
      </c>
      <c r="F25924" t="s">
        <v>89</v>
      </c>
      <c r="G25924" t="s">
        <v>89</v>
      </c>
      <c r="H25924" t="s">
        <v>93</v>
      </c>
    </row>
    <row r="25925" spans="1:8" x14ac:dyDescent="0.25">
      <c r="A25925" t="s">
        <v>671</v>
      </c>
      <c r="B25925" t="s">
        <v>18065</v>
      </c>
      <c r="C25925" t="s">
        <v>89</v>
      </c>
      <c r="D25925" t="s">
        <v>18066</v>
      </c>
      <c r="E25925" t="s">
        <v>4560</v>
      </c>
      <c r="F25925" t="s">
        <v>89</v>
      </c>
      <c r="G25925" t="s">
        <v>89</v>
      </c>
      <c r="H25925" t="s">
        <v>93</v>
      </c>
    </row>
    <row r="25926" spans="1:8" x14ac:dyDescent="0.25">
      <c r="A25926" t="s">
        <v>671</v>
      </c>
      <c r="B25926" t="s">
        <v>18067</v>
      </c>
      <c r="C25926" t="s">
        <v>89</v>
      </c>
      <c r="D25926" t="s">
        <v>18068</v>
      </c>
      <c r="E25926" t="s">
        <v>4448</v>
      </c>
      <c r="F25926" t="s">
        <v>89</v>
      </c>
      <c r="G25926" t="s">
        <v>89</v>
      </c>
      <c r="H25926" t="s">
        <v>93</v>
      </c>
    </row>
    <row r="25927" spans="1:8" x14ac:dyDescent="0.25">
      <c r="A25927" t="s">
        <v>671</v>
      </c>
      <c r="B25927" t="s">
        <v>18069</v>
      </c>
      <c r="C25927" t="s">
        <v>89</v>
      </c>
      <c r="D25927" t="s">
        <v>18070</v>
      </c>
      <c r="E25927" t="s">
        <v>4617</v>
      </c>
      <c r="F25927" t="s">
        <v>89</v>
      </c>
      <c r="G25927" t="s">
        <v>89</v>
      </c>
      <c r="H25927" t="s">
        <v>93</v>
      </c>
    </row>
    <row r="25928" spans="1:8" x14ac:dyDescent="0.25">
      <c r="A25928" t="s">
        <v>671</v>
      </c>
      <c r="B25928" t="s">
        <v>18071</v>
      </c>
      <c r="C25928" t="s">
        <v>89</v>
      </c>
      <c r="D25928" t="s">
        <v>18072</v>
      </c>
      <c r="E25928" t="s">
        <v>4468</v>
      </c>
      <c r="F25928" t="s">
        <v>89</v>
      </c>
      <c r="G25928" t="s">
        <v>89</v>
      </c>
      <c r="H25928" t="s">
        <v>93</v>
      </c>
    </row>
    <row r="25929" spans="1:8" x14ac:dyDescent="0.25">
      <c r="A25929" t="s">
        <v>671</v>
      </c>
      <c r="B25929" t="s">
        <v>1294</v>
      </c>
      <c r="C25929" t="s">
        <v>89</v>
      </c>
      <c r="D25929" t="s">
        <v>18073</v>
      </c>
      <c r="E25929" t="s">
        <v>4539</v>
      </c>
      <c r="F25929" t="s">
        <v>89</v>
      </c>
      <c r="G25929" t="s">
        <v>89</v>
      </c>
      <c r="H25929" t="s">
        <v>93</v>
      </c>
    </row>
    <row r="25930" spans="1:8" x14ac:dyDescent="0.25">
      <c r="A25930" t="s">
        <v>671</v>
      </c>
      <c r="B25930" t="s">
        <v>18074</v>
      </c>
      <c r="C25930" t="s">
        <v>89</v>
      </c>
      <c r="D25930" t="s">
        <v>18075</v>
      </c>
      <c r="E25930" t="s">
        <v>4527</v>
      </c>
      <c r="F25930" t="s">
        <v>89</v>
      </c>
      <c r="G25930" t="s">
        <v>89</v>
      </c>
      <c r="H25930" t="s">
        <v>93</v>
      </c>
    </row>
    <row r="25931" spans="1:8" x14ac:dyDescent="0.25">
      <c r="A25931" t="s">
        <v>671</v>
      </c>
      <c r="B25931" t="s">
        <v>18076</v>
      </c>
      <c r="C25931" t="s">
        <v>89</v>
      </c>
      <c r="D25931" t="s">
        <v>89</v>
      </c>
      <c r="E25931" t="s">
        <v>4656</v>
      </c>
      <c r="F25931" t="s">
        <v>89</v>
      </c>
      <c r="G25931" t="s">
        <v>89</v>
      </c>
      <c r="H25931" t="s">
        <v>93</v>
      </c>
    </row>
    <row r="25932" spans="1:8" x14ac:dyDescent="0.25">
      <c r="A25932" t="s">
        <v>671</v>
      </c>
      <c r="B25932" t="s">
        <v>3579</v>
      </c>
      <c r="C25932" t="s">
        <v>89</v>
      </c>
      <c r="D25932" t="s">
        <v>89</v>
      </c>
      <c r="E25932" t="s">
        <v>1388</v>
      </c>
      <c r="F25932" t="s">
        <v>89</v>
      </c>
      <c r="G25932" t="s">
        <v>89</v>
      </c>
      <c r="H25932" t="s">
        <v>93</v>
      </c>
    </row>
    <row r="25933" spans="1:8" x14ac:dyDescent="0.25">
      <c r="A25933" t="s">
        <v>671</v>
      </c>
      <c r="B25933" t="s">
        <v>10168</v>
      </c>
      <c r="C25933" t="s">
        <v>89</v>
      </c>
      <c r="D25933" t="s">
        <v>89</v>
      </c>
      <c r="E25933" t="s">
        <v>1516</v>
      </c>
      <c r="F25933" t="s">
        <v>89</v>
      </c>
      <c r="G25933" t="s">
        <v>89</v>
      </c>
      <c r="H25933" t="s">
        <v>93</v>
      </c>
    </row>
    <row r="25934" spans="1:8" x14ac:dyDescent="0.25">
      <c r="A25934" t="s">
        <v>671</v>
      </c>
      <c r="B25934" t="s">
        <v>18077</v>
      </c>
      <c r="C25934" t="s">
        <v>89</v>
      </c>
      <c r="D25934" t="s">
        <v>89</v>
      </c>
      <c r="E25934" t="s">
        <v>1506</v>
      </c>
      <c r="F25934" t="s">
        <v>89</v>
      </c>
      <c r="G25934" t="s">
        <v>89</v>
      </c>
      <c r="H25934" t="s">
        <v>93</v>
      </c>
    </row>
    <row r="25935" spans="1:8" x14ac:dyDescent="0.25">
      <c r="A25935" t="s">
        <v>671</v>
      </c>
      <c r="B25935" t="s">
        <v>18078</v>
      </c>
      <c r="C25935" t="s">
        <v>89</v>
      </c>
      <c r="D25935" t="s">
        <v>89</v>
      </c>
      <c r="E25935" t="s">
        <v>4668</v>
      </c>
      <c r="F25935" t="s">
        <v>89</v>
      </c>
      <c r="G25935" t="s">
        <v>89</v>
      </c>
      <c r="H25935" t="s">
        <v>93</v>
      </c>
    </row>
    <row r="25936" spans="1:8" x14ac:dyDescent="0.25">
      <c r="A25936" t="s">
        <v>671</v>
      </c>
      <c r="B25936" t="s">
        <v>18079</v>
      </c>
      <c r="C25936" t="s">
        <v>89</v>
      </c>
      <c r="D25936" t="s">
        <v>89</v>
      </c>
      <c r="E25936" t="s">
        <v>4670</v>
      </c>
      <c r="F25936" t="s">
        <v>89</v>
      </c>
      <c r="G25936" t="s">
        <v>89</v>
      </c>
      <c r="H25936" t="s">
        <v>93</v>
      </c>
    </row>
    <row r="25937" spans="1:8" x14ac:dyDescent="0.25">
      <c r="A25937" t="s">
        <v>671</v>
      </c>
      <c r="B25937" t="s">
        <v>18080</v>
      </c>
      <c r="C25937" t="s">
        <v>89</v>
      </c>
      <c r="D25937" t="s">
        <v>89</v>
      </c>
      <c r="E25937" t="s">
        <v>4615</v>
      </c>
      <c r="F25937" t="s">
        <v>89</v>
      </c>
      <c r="G25937" t="s">
        <v>89</v>
      </c>
      <c r="H25937" t="s">
        <v>93</v>
      </c>
    </row>
    <row r="25938" spans="1:8" x14ac:dyDescent="0.25">
      <c r="A25938" t="s">
        <v>671</v>
      </c>
      <c r="B25938" t="s">
        <v>1472</v>
      </c>
      <c r="C25938" t="s">
        <v>89</v>
      </c>
      <c r="D25938" t="s">
        <v>89</v>
      </c>
      <c r="E25938" t="s">
        <v>7272</v>
      </c>
      <c r="F25938" t="s">
        <v>89</v>
      </c>
      <c r="G25938" t="s">
        <v>89</v>
      </c>
      <c r="H25938" t="s">
        <v>93</v>
      </c>
    </row>
    <row r="25939" spans="1:8" x14ac:dyDescent="0.25">
      <c r="A25939" t="s">
        <v>671</v>
      </c>
      <c r="B25939" t="s">
        <v>12444</v>
      </c>
      <c r="C25939" t="s">
        <v>89</v>
      </c>
      <c r="D25939" t="s">
        <v>89</v>
      </c>
      <c r="E25939" t="s">
        <v>1388</v>
      </c>
      <c r="F25939" t="s">
        <v>89</v>
      </c>
      <c r="G25939" t="s">
        <v>89</v>
      </c>
      <c r="H25939" t="s">
        <v>93</v>
      </c>
    </row>
    <row r="25940" spans="1:8" x14ac:dyDescent="0.25">
      <c r="A25940" t="s">
        <v>671</v>
      </c>
      <c r="B25940" t="s">
        <v>1284</v>
      </c>
      <c r="C25940" t="s">
        <v>89</v>
      </c>
      <c r="D25940" t="s">
        <v>89</v>
      </c>
      <c r="E25940" t="s">
        <v>4667</v>
      </c>
      <c r="F25940" t="s">
        <v>89</v>
      </c>
      <c r="G25940" t="s">
        <v>89</v>
      </c>
      <c r="H25940" t="s">
        <v>93</v>
      </c>
    </row>
    <row r="25941" spans="1:8" x14ac:dyDescent="0.25">
      <c r="A25941" t="s">
        <v>671</v>
      </c>
      <c r="B25941" t="s">
        <v>1122</v>
      </c>
      <c r="C25941" t="s">
        <v>89</v>
      </c>
      <c r="D25941" t="s">
        <v>89</v>
      </c>
      <c r="E25941" t="s">
        <v>4667</v>
      </c>
      <c r="F25941" t="s">
        <v>89</v>
      </c>
      <c r="G25941" t="s">
        <v>89</v>
      </c>
      <c r="H25941" t="s">
        <v>93</v>
      </c>
    </row>
    <row r="25942" spans="1:8" x14ac:dyDescent="0.25">
      <c r="A25942" t="s">
        <v>671</v>
      </c>
      <c r="B25942" t="s">
        <v>1331</v>
      </c>
      <c r="C25942" t="s">
        <v>89</v>
      </c>
      <c r="D25942" t="s">
        <v>89</v>
      </c>
      <c r="E25942" t="s">
        <v>4667</v>
      </c>
      <c r="F25942" t="s">
        <v>89</v>
      </c>
      <c r="G25942" t="s">
        <v>89</v>
      </c>
      <c r="H25942" t="s">
        <v>93</v>
      </c>
    </row>
    <row r="25943" spans="1:8" x14ac:dyDescent="0.25">
      <c r="A25943" t="s">
        <v>671</v>
      </c>
      <c r="B25943" t="s">
        <v>1124</v>
      </c>
      <c r="C25943" t="s">
        <v>89</v>
      </c>
      <c r="D25943" t="s">
        <v>89</v>
      </c>
      <c r="E25943" t="s">
        <v>4667</v>
      </c>
      <c r="F25943" t="s">
        <v>89</v>
      </c>
      <c r="G25943" t="s">
        <v>89</v>
      </c>
      <c r="H25943" t="s">
        <v>93</v>
      </c>
    </row>
    <row r="25944" spans="1:8" x14ac:dyDescent="0.25">
      <c r="A25944" t="s">
        <v>671</v>
      </c>
      <c r="B25944" t="s">
        <v>1125</v>
      </c>
      <c r="C25944" t="s">
        <v>89</v>
      </c>
      <c r="D25944" t="s">
        <v>89</v>
      </c>
      <c r="E25944" t="s">
        <v>4667</v>
      </c>
      <c r="F25944" t="s">
        <v>89</v>
      </c>
      <c r="G25944" t="s">
        <v>89</v>
      </c>
      <c r="H25944" t="s">
        <v>93</v>
      </c>
    </row>
    <row r="25945" spans="1:8" x14ac:dyDescent="0.25">
      <c r="A25945" t="s">
        <v>671</v>
      </c>
      <c r="B25945" t="s">
        <v>3063</v>
      </c>
      <c r="C25945" t="s">
        <v>89</v>
      </c>
      <c r="D25945" t="s">
        <v>89</v>
      </c>
      <c r="E25945" t="s">
        <v>4667</v>
      </c>
      <c r="F25945" t="s">
        <v>89</v>
      </c>
      <c r="G25945" t="s">
        <v>89</v>
      </c>
      <c r="H25945" t="s">
        <v>93</v>
      </c>
    </row>
    <row r="25946" spans="1:8" x14ac:dyDescent="0.25">
      <c r="A25946" t="s">
        <v>671</v>
      </c>
      <c r="B25946" t="s">
        <v>4700</v>
      </c>
      <c r="C25946" t="s">
        <v>89</v>
      </c>
      <c r="D25946" t="s">
        <v>89</v>
      </c>
      <c r="E25946" t="s">
        <v>4667</v>
      </c>
      <c r="F25946" t="s">
        <v>89</v>
      </c>
      <c r="G25946" t="s">
        <v>89</v>
      </c>
      <c r="H25946" t="s">
        <v>93</v>
      </c>
    </row>
    <row r="25947" spans="1:8" x14ac:dyDescent="0.25">
      <c r="A25947" t="s">
        <v>671</v>
      </c>
      <c r="B25947" t="s">
        <v>1200</v>
      </c>
      <c r="C25947" t="s">
        <v>89</v>
      </c>
      <c r="D25947" t="s">
        <v>89</v>
      </c>
      <c r="E25947" t="s">
        <v>4704</v>
      </c>
      <c r="F25947" t="s">
        <v>89</v>
      </c>
      <c r="G25947" t="s">
        <v>89</v>
      </c>
      <c r="H25947" t="s">
        <v>93</v>
      </c>
    </row>
    <row r="25948" spans="1:8" x14ac:dyDescent="0.25">
      <c r="A25948" t="s">
        <v>671</v>
      </c>
      <c r="B25948" t="s">
        <v>8673</v>
      </c>
      <c r="C25948" t="s">
        <v>89</v>
      </c>
      <c r="D25948" t="s">
        <v>89</v>
      </c>
      <c r="E25948" t="s">
        <v>4704</v>
      </c>
      <c r="F25948" t="s">
        <v>89</v>
      </c>
      <c r="G25948" t="s">
        <v>89</v>
      </c>
      <c r="H25948" t="s">
        <v>93</v>
      </c>
    </row>
    <row r="25949" spans="1:8" x14ac:dyDescent="0.25">
      <c r="A25949" t="s">
        <v>671</v>
      </c>
      <c r="B25949" t="s">
        <v>8672</v>
      </c>
      <c r="C25949" t="s">
        <v>89</v>
      </c>
      <c r="D25949" t="s">
        <v>89</v>
      </c>
      <c r="E25949" t="s">
        <v>4704</v>
      </c>
      <c r="F25949" t="s">
        <v>89</v>
      </c>
      <c r="G25949" t="s">
        <v>89</v>
      </c>
      <c r="H25949" t="s">
        <v>93</v>
      </c>
    </row>
    <row r="25950" spans="1:8" x14ac:dyDescent="0.25">
      <c r="A25950" t="s">
        <v>671</v>
      </c>
      <c r="B25950" t="s">
        <v>15196</v>
      </c>
      <c r="C25950" t="s">
        <v>89</v>
      </c>
      <c r="D25950" t="s">
        <v>15197</v>
      </c>
      <c r="E25950" t="s">
        <v>10541</v>
      </c>
      <c r="F25950" t="s">
        <v>89</v>
      </c>
      <c r="G25950" t="s">
        <v>89</v>
      </c>
      <c r="H25950" t="s">
        <v>93</v>
      </c>
    </row>
    <row r="25951" spans="1:8" x14ac:dyDescent="0.25">
      <c r="A25951" t="s">
        <v>671</v>
      </c>
      <c r="B25951" t="s">
        <v>12975</v>
      </c>
      <c r="C25951" t="s">
        <v>89</v>
      </c>
      <c r="D25951" t="s">
        <v>15197</v>
      </c>
      <c r="E25951" t="s">
        <v>10541</v>
      </c>
      <c r="F25951" t="s">
        <v>89</v>
      </c>
      <c r="G25951" t="s">
        <v>89</v>
      </c>
      <c r="H25951" t="s">
        <v>93</v>
      </c>
    </row>
    <row r="25952" spans="1:8" x14ac:dyDescent="0.25">
      <c r="A25952" t="s">
        <v>671</v>
      </c>
      <c r="B25952" t="s">
        <v>18081</v>
      </c>
      <c r="C25952" t="s">
        <v>89</v>
      </c>
      <c r="D25952" t="s">
        <v>15197</v>
      </c>
      <c r="E25952" t="s">
        <v>10541</v>
      </c>
      <c r="F25952" t="s">
        <v>89</v>
      </c>
      <c r="G25952" t="s">
        <v>89</v>
      </c>
      <c r="H25952" t="s">
        <v>93</v>
      </c>
    </row>
    <row r="25953" spans="1:8" x14ac:dyDescent="0.25">
      <c r="A25953" t="s">
        <v>671</v>
      </c>
      <c r="B25953" t="s">
        <v>18082</v>
      </c>
      <c r="C25953" t="s">
        <v>89</v>
      </c>
      <c r="D25953" t="s">
        <v>15197</v>
      </c>
      <c r="E25953" t="s">
        <v>10541</v>
      </c>
      <c r="F25953" t="s">
        <v>89</v>
      </c>
      <c r="G25953" t="s">
        <v>89</v>
      </c>
      <c r="H25953" t="s">
        <v>93</v>
      </c>
    </row>
    <row r="25954" spans="1:8" x14ac:dyDescent="0.25">
      <c r="A25954" t="s">
        <v>671</v>
      </c>
      <c r="B25954" t="s">
        <v>18083</v>
      </c>
      <c r="C25954" t="s">
        <v>89</v>
      </c>
      <c r="D25954" t="s">
        <v>15197</v>
      </c>
      <c r="E25954" t="s">
        <v>10541</v>
      </c>
      <c r="F25954" t="s">
        <v>89</v>
      </c>
      <c r="G25954" t="s">
        <v>89</v>
      </c>
      <c r="H25954" t="s">
        <v>93</v>
      </c>
    </row>
    <row r="25955" spans="1:8" x14ac:dyDescent="0.25">
      <c r="A25955" t="s">
        <v>671</v>
      </c>
      <c r="B25955" t="s">
        <v>18084</v>
      </c>
      <c r="C25955" t="s">
        <v>89</v>
      </c>
      <c r="D25955" t="s">
        <v>15197</v>
      </c>
      <c r="E25955" t="s">
        <v>10541</v>
      </c>
      <c r="F25955" t="s">
        <v>89</v>
      </c>
      <c r="G25955" t="s">
        <v>89</v>
      </c>
      <c r="H25955" t="s">
        <v>93</v>
      </c>
    </row>
    <row r="25956" spans="1:8" x14ac:dyDescent="0.25">
      <c r="A25956" t="s">
        <v>671</v>
      </c>
      <c r="B25956" t="s">
        <v>18085</v>
      </c>
      <c r="C25956" t="s">
        <v>89</v>
      </c>
      <c r="D25956" t="s">
        <v>15197</v>
      </c>
      <c r="E25956" t="s">
        <v>10541</v>
      </c>
      <c r="F25956" t="s">
        <v>89</v>
      </c>
      <c r="G25956" t="s">
        <v>89</v>
      </c>
      <c r="H25956" t="s">
        <v>93</v>
      </c>
    </row>
    <row r="25957" spans="1:8" x14ac:dyDescent="0.25">
      <c r="A25957" t="s">
        <v>671</v>
      </c>
      <c r="B25957" t="s">
        <v>2138</v>
      </c>
      <c r="C25957" t="s">
        <v>89</v>
      </c>
      <c r="D25957" t="s">
        <v>10548</v>
      </c>
      <c r="E25957" t="s">
        <v>4712</v>
      </c>
      <c r="F25957" t="s">
        <v>89</v>
      </c>
      <c r="G25957" t="s">
        <v>89</v>
      </c>
      <c r="H25957" t="s">
        <v>93</v>
      </c>
    </row>
    <row r="25958" spans="1:8" x14ac:dyDescent="0.25">
      <c r="A25958" t="s">
        <v>671</v>
      </c>
      <c r="B25958" t="s">
        <v>1268</v>
      </c>
      <c r="C25958" t="s">
        <v>89</v>
      </c>
      <c r="D25958" t="s">
        <v>89</v>
      </c>
      <c r="E25958" t="s">
        <v>4668</v>
      </c>
      <c r="F25958" t="s">
        <v>89</v>
      </c>
      <c r="G25958" t="s">
        <v>89</v>
      </c>
      <c r="H25958" t="s">
        <v>93</v>
      </c>
    </row>
    <row r="25959" spans="1:8" x14ac:dyDescent="0.25">
      <c r="A25959" t="s">
        <v>671</v>
      </c>
      <c r="B25959" t="s">
        <v>1336</v>
      </c>
      <c r="C25959" t="s">
        <v>89</v>
      </c>
      <c r="D25959" t="s">
        <v>89</v>
      </c>
      <c r="E25959" t="s">
        <v>4668</v>
      </c>
      <c r="F25959" t="s">
        <v>89</v>
      </c>
      <c r="G25959" t="s">
        <v>89</v>
      </c>
      <c r="H25959" t="s">
        <v>93</v>
      </c>
    </row>
    <row r="25960" spans="1:8" x14ac:dyDescent="0.25">
      <c r="A25960" t="s">
        <v>671</v>
      </c>
      <c r="B25960" t="s">
        <v>3068</v>
      </c>
      <c r="C25960" t="s">
        <v>89</v>
      </c>
      <c r="D25960" t="s">
        <v>89</v>
      </c>
      <c r="E25960" t="s">
        <v>4668</v>
      </c>
      <c r="F25960" t="s">
        <v>89</v>
      </c>
      <c r="G25960" t="s">
        <v>89</v>
      </c>
      <c r="H25960" t="s">
        <v>93</v>
      </c>
    </row>
    <row r="25961" spans="1:8" x14ac:dyDescent="0.25">
      <c r="A25961" t="s">
        <v>671</v>
      </c>
      <c r="B25961" t="s">
        <v>1269</v>
      </c>
      <c r="C25961" t="s">
        <v>89</v>
      </c>
      <c r="D25961" t="s">
        <v>89</v>
      </c>
      <c r="E25961" t="s">
        <v>4668</v>
      </c>
      <c r="F25961" t="s">
        <v>89</v>
      </c>
      <c r="G25961" t="s">
        <v>89</v>
      </c>
      <c r="H25961" t="s">
        <v>93</v>
      </c>
    </row>
    <row r="25962" spans="1:8" x14ac:dyDescent="0.25">
      <c r="A25962" t="s">
        <v>671</v>
      </c>
      <c r="B25962" t="s">
        <v>1270</v>
      </c>
      <c r="C25962" t="s">
        <v>89</v>
      </c>
      <c r="D25962" t="s">
        <v>89</v>
      </c>
      <c r="E25962" t="s">
        <v>4668</v>
      </c>
      <c r="F25962" t="s">
        <v>89</v>
      </c>
      <c r="G25962" t="s">
        <v>89</v>
      </c>
      <c r="H25962" t="s">
        <v>93</v>
      </c>
    </row>
    <row r="25963" spans="1:8" x14ac:dyDescent="0.25">
      <c r="A25963" t="s">
        <v>671</v>
      </c>
      <c r="B25963" t="s">
        <v>3073</v>
      </c>
      <c r="C25963" t="s">
        <v>89</v>
      </c>
      <c r="D25963" t="s">
        <v>89</v>
      </c>
      <c r="E25963" t="s">
        <v>4668</v>
      </c>
      <c r="F25963" t="s">
        <v>89</v>
      </c>
      <c r="G25963" t="s">
        <v>89</v>
      </c>
      <c r="H25963" t="s">
        <v>93</v>
      </c>
    </row>
    <row r="25964" spans="1:8" x14ac:dyDescent="0.25">
      <c r="A25964" t="s">
        <v>671</v>
      </c>
      <c r="B25964" t="s">
        <v>4713</v>
      </c>
      <c r="C25964" t="s">
        <v>89</v>
      </c>
      <c r="D25964" t="s">
        <v>89</v>
      </c>
      <c r="E25964" t="s">
        <v>4668</v>
      </c>
      <c r="F25964" t="s">
        <v>89</v>
      </c>
      <c r="G25964" t="s">
        <v>89</v>
      </c>
      <c r="H25964" t="s">
        <v>93</v>
      </c>
    </row>
    <row r="25965" spans="1:8" x14ac:dyDescent="0.25">
      <c r="A25965" t="s">
        <v>671</v>
      </c>
      <c r="B25965" t="s">
        <v>3725</v>
      </c>
      <c r="C25965" t="s">
        <v>89</v>
      </c>
      <c r="D25965" t="s">
        <v>89</v>
      </c>
      <c r="E25965" t="s">
        <v>3076</v>
      </c>
      <c r="F25965" t="s">
        <v>89</v>
      </c>
      <c r="G25965" t="s">
        <v>89</v>
      </c>
      <c r="H25965" t="s">
        <v>93</v>
      </c>
    </row>
    <row r="25966" spans="1:8" x14ac:dyDescent="0.25">
      <c r="A25966" t="s">
        <v>671</v>
      </c>
      <c r="B25966" t="s">
        <v>3724</v>
      </c>
      <c r="C25966" t="s">
        <v>89</v>
      </c>
      <c r="D25966" t="s">
        <v>89</v>
      </c>
      <c r="E25966" t="s">
        <v>3076</v>
      </c>
      <c r="F25966" t="s">
        <v>89</v>
      </c>
      <c r="G25966" t="s">
        <v>89</v>
      </c>
      <c r="H25966" t="s">
        <v>93</v>
      </c>
    </row>
    <row r="25967" spans="1:8" x14ac:dyDescent="0.25">
      <c r="A25967" t="s">
        <v>671</v>
      </c>
      <c r="B25967" t="s">
        <v>1439</v>
      </c>
      <c r="C25967" t="s">
        <v>89</v>
      </c>
      <c r="D25967" t="s">
        <v>89</v>
      </c>
      <c r="E25967" t="s">
        <v>3076</v>
      </c>
      <c r="F25967" t="s">
        <v>89</v>
      </c>
      <c r="G25967" t="s">
        <v>89</v>
      </c>
      <c r="H25967" t="s">
        <v>93</v>
      </c>
    </row>
    <row r="25968" spans="1:8" x14ac:dyDescent="0.25">
      <c r="A25968" t="s">
        <v>671</v>
      </c>
      <c r="B25968" t="s">
        <v>4265</v>
      </c>
      <c r="C25968" t="s">
        <v>89</v>
      </c>
      <c r="D25968" t="s">
        <v>89</v>
      </c>
      <c r="E25968" t="s">
        <v>1221</v>
      </c>
      <c r="F25968" t="s">
        <v>89</v>
      </c>
      <c r="G25968" t="s">
        <v>89</v>
      </c>
      <c r="H25968" t="s">
        <v>93</v>
      </c>
    </row>
    <row r="25969" spans="1:8" x14ac:dyDescent="0.25">
      <c r="A25969" t="s">
        <v>671</v>
      </c>
      <c r="B25969" t="s">
        <v>2543</v>
      </c>
      <c r="C25969" t="s">
        <v>89</v>
      </c>
      <c r="D25969" t="s">
        <v>89</v>
      </c>
      <c r="E25969" t="s">
        <v>1221</v>
      </c>
      <c r="F25969" t="s">
        <v>89</v>
      </c>
      <c r="G25969" t="s">
        <v>89</v>
      </c>
      <c r="H25969" t="s">
        <v>93</v>
      </c>
    </row>
    <row r="25970" spans="1:8" x14ac:dyDescent="0.25">
      <c r="A25970" t="s">
        <v>671</v>
      </c>
      <c r="B25970" t="s">
        <v>18086</v>
      </c>
      <c r="C25970" t="s">
        <v>89</v>
      </c>
      <c r="D25970" t="s">
        <v>89</v>
      </c>
      <c r="E25970" t="s">
        <v>1133</v>
      </c>
      <c r="F25970" t="s">
        <v>89</v>
      </c>
      <c r="G25970" t="s">
        <v>89</v>
      </c>
      <c r="H25970" t="s">
        <v>93</v>
      </c>
    </row>
    <row r="25971" spans="1:8" x14ac:dyDescent="0.25">
      <c r="A25971" t="s">
        <v>671</v>
      </c>
      <c r="B25971" t="s">
        <v>18087</v>
      </c>
      <c r="C25971" t="s">
        <v>89</v>
      </c>
      <c r="D25971" t="s">
        <v>89</v>
      </c>
      <c r="E25971" t="s">
        <v>1221</v>
      </c>
      <c r="F25971" t="s">
        <v>89</v>
      </c>
      <c r="G25971" t="s">
        <v>89</v>
      </c>
      <c r="H25971" t="s">
        <v>93</v>
      </c>
    </row>
    <row r="25972" spans="1:8" x14ac:dyDescent="0.25">
      <c r="A25972" t="s">
        <v>673</v>
      </c>
      <c r="B25972" t="s">
        <v>4818</v>
      </c>
      <c r="C25972" t="s">
        <v>89</v>
      </c>
      <c r="D25972" t="s">
        <v>18088</v>
      </c>
      <c r="E25972" t="s">
        <v>1162</v>
      </c>
      <c r="F25972" t="s">
        <v>89</v>
      </c>
      <c r="G25972" t="s">
        <v>89</v>
      </c>
      <c r="H25972" t="s">
        <v>93</v>
      </c>
    </row>
    <row r="25973" spans="1:8" x14ac:dyDescent="0.25">
      <c r="A25973" t="s">
        <v>673</v>
      </c>
      <c r="B25973" t="s">
        <v>7594</v>
      </c>
      <c r="C25973" t="s">
        <v>89</v>
      </c>
      <c r="D25973" t="s">
        <v>18089</v>
      </c>
      <c r="E25973" t="s">
        <v>1105</v>
      </c>
      <c r="F25973" t="s">
        <v>89</v>
      </c>
      <c r="G25973" t="s">
        <v>89</v>
      </c>
      <c r="H25973" t="s">
        <v>93</v>
      </c>
    </row>
    <row r="25974" spans="1:8" x14ac:dyDescent="0.25">
      <c r="A25974" t="s">
        <v>673</v>
      </c>
      <c r="B25974" t="s">
        <v>18090</v>
      </c>
      <c r="C25974" t="s">
        <v>89</v>
      </c>
      <c r="D25974" t="s">
        <v>18091</v>
      </c>
      <c r="E25974" t="s">
        <v>1162</v>
      </c>
      <c r="F25974" t="s">
        <v>89</v>
      </c>
      <c r="G25974" t="s">
        <v>89</v>
      </c>
      <c r="H25974" t="s">
        <v>93</v>
      </c>
    </row>
    <row r="25975" spans="1:8" x14ac:dyDescent="0.25">
      <c r="A25975" t="s">
        <v>673</v>
      </c>
      <c r="B25975" t="s">
        <v>18092</v>
      </c>
      <c r="C25975" t="s">
        <v>89</v>
      </c>
      <c r="D25975" t="s">
        <v>18093</v>
      </c>
      <c r="E25975" t="s">
        <v>1093</v>
      </c>
      <c r="F25975" t="s">
        <v>89</v>
      </c>
      <c r="G25975" t="s">
        <v>89</v>
      </c>
      <c r="H25975" t="s">
        <v>93</v>
      </c>
    </row>
    <row r="25976" spans="1:8" x14ac:dyDescent="0.25">
      <c r="A25976" t="s">
        <v>673</v>
      </c>
      <c r="B25976" t="s">
        <v>1178</v>
      </c>
      <c r="C25976" t="s">
        <v>89</v>
      </c>
      <c r="D25976" t="s">
        <v>18094</v>
      </c>
      <c r="E25976" t="s">
        <v>1105</v>
      </c>
      <c r="F25976" t="s">
        <v>89</v>
      </c>
      <c r="G25976" t="s">
        <v>89</v>
      </c>
      <c r="H25976" t="s">
        <v>93</v>
      </c>
    </row>
    <row r="25977" spans="1:8" x14ac:dyDescent="0.25">
      <c r="A25977" t="s">
        <v>673</v>
      </c>
      <c r="B25977" t="s">
        <v>2551</v>
      </c>
      <c r="C25977" t="s">
        <v>89</v>
      </c>
      <c r="D25977" t="s">
        <v>18095</v>
      </c>
      <c r="E25977" t="s">
        <v>1160</v>
      </c>
      <c r="F25977" t="s">
        <v>89</v>
      </c>
      <c r="G25977" t="s">
        <v>89</v>
      </c>
      <c r="H25977" t="s">
        <v>93</v>
      </c>
    </row>
    <row r="25978" spans="1:8" x14ac:dyDescent="0.25">
      <c r="A25978" t="s">
        <v>673</v>
      </c>
      <c r="B25978" t="s">
        <v>3104</v>
      </c>
      <c r="C25978" t="s">
        <v>89</v>
      </c>
      <c r="D25978" t="s">
        <v>18096</v>
      </c>
      <c r="E25978" t="s">
        <v>1160</v>
      </c>
      <c r="F25978" t="s">
        <v>89</v>
      </c>
      <c r="G25978" t="s">
        <v>89</v>
      </c>
      <c r="H25978" t="s">
        <v>93</v>
      </c>
    </row>
    <row r="25979" spans="1:8" x14ac:dyDescent="0.25">
      <c r="A25979" t="s">
        <v>673</v>
      </c>
      <c r="B25979" t="s">
        <v>3728</v>
      </c>
      <c r="C25979" t="s">
        <v>89</v>
      </c>
      <c r="D25979" t="s">
        <v>18097</v>
      </c>
      <c r="E25979" t="s">
        <v>1160</v>
      </c>
      <c r="F25979" t="s">
        <v>89</v>
      </c>
      <c r="G25979" t="s">
        <v>89</v>
      </c>
      <c r="H25979" t="s">
        <v>93</v>
      </c>
    </row>
    <row r="25980" spans="1:8" x14ac:dyDescent="0.25">
      <c r="A25980" t="s">
        <v>673</v>
      </c>
      <c r="B25980" t="s">
        <v>18098</v>
      </c>
      <c r="C25980" t="s">
        <v>89</v>
      </c>
      <c r="D25980" t="s">
        <v>18099</v>
      </c>
      <c r="E25980" t="s">
        <v>1265</v>
      </c>
      <c r="F25980" t="s">
        <v>89</v>
      </c>
      <c r="G25980" t="s">
        <v>89</v>
      </c>
      <c r="H25980" t="s">
        <v>93</v>
      </c>
    </row>
    <row r="25981" spans="1:8" x14ac:dyDescent="0.25">
      <c r="A25981" t="s">
        <v>673</v>
      </c>
      <c r="B25981" t="s">
        <v>18100</v>
      </c>
      <c r="C25981" t="s">
        <v>89</v>
      </c>
      <c r="D25981" t="s">
        <v>18101</v>
      </c>
      <c r="E25981" t="s">
        <v>1160</v>
      </c>
      <c r="F25981" t="s">
        <v>89</v>
      </c>
      <c r="G25981" t="s">
        <v>89</v>
      </c>
      <c r="H25981" t="s">
        <v>93</v>
      </c>
    </row>
    <row r="25982" spans="1:8" x14ac:dyDescent="0.25">
      <c r="A25982" t="s">
        <v>673</v>
      </c>
      <c r="B25982" t="s">
        <v>18102</v>
      </c>
      <c r="C25982" t="s">
        <v>89</v>
      </c>
      <c r="D25982" t="s">
        <v>18103</v>
      </c>
      <c r="E25982" t="s">
        <v>1265</v>
      </c>
      <c r="F25982" t="s">
        <v>89</v>
      </c>
      <c r="G25982" t="s">
        <v>89</v>
      </c>
      <c r="H25982" t="s">
        <v>93</v>
      </c>
    </row>
    <row r="25983" spans="1:8" x14ac:dyDescent="0.25">
      <c r="A25983" t="s">
        <v>673</v>
      </c>
      <c r="B25983" t="s">
        <v>18104</v>
      </c>
      <c r="C25983" t="s">
        <v>89</v>
      </c>
      <c r="D25983" t="s">
        <v>18105</v>
      </c>
      <c r="E25983" t="s">
        <v>1265</v>
      </c>
      <c r="F25983" t="s">
        <v>89</v>
      </c>
      <c r="G25983" t="s">
        <v>89</v>
      </c>
      <c r="H25983" t="s">
        <v>93</v>
      </c>
    </row>
    <row r="25984" spans="1:8" x14ac:dyDescent="0.25">
      <c r="A25984" t="s">
        <v>673</v>
      </c>
      <c r="B25984" t="s">
        <v>18092</v>
      </c>
      <c r="C25984" t="s">
        <v>89</v>
      </c>
      <c r="D25984" t="s">
        <v>18093</v>
      </c>
      <c r="E25984" t="s">
        <v>1093</v>
      </c>
      <c r="F25984" t="s">
        <v>89</v>
      </c>
      <c r="G25984" t="s">
        <v>89</v>
      </c>
      <c r="H25984" t="s">
        <v>93</v>
      </c>
    </row>
    <row r="25985" spans="1:8" x14ac:dyDescent="0.25">
      <c r="A25985" t="s">
        <v>673</v>
      </c>
      <c r="B25985" t="s">
        <v>18106</v>
      </c>
      <c r="C25985" t="s">
        <v>89</v>
      </c>
      <c r="D25985" t="s">
        <v>18107</v>
      </c>
      <c r="E25985" t="s">
        <v>1153</v>
      </c>
      <c r="F25985" t="s">
        <v>89</v>
      </c>
      <c r="G25985" t="s">
        <v>89</v>
      </c>
      <c r="H25985" t="s">
        <v>93</v>
      </c>
    </row>
    <row r="25986" spans="1:8" x14ac:dyDescent="0.25">
      <c r="A25986" t="s">
        <v>673</v>
      </c>
      <c r="B25986" t="s">
        <v>18108</v>
      </c>
      <c r="C25986" t="s">
        <v>89</v>
      </c>
      <c r="D25986" t="s">
        <v>18109</v>
      </c>
      <c r="E25986" t="s">
        <v>1265</v>
      </c>
      <c r="F25986" t="s">
        <v>89</v>
      </c>
      <c r="G25986" t="s">
        <v>89</v>
      </c>
      <c r="H25986" t="s">
        <v>93</v>
      </c>
    </row>
    <row r="25987" spans="1:8" x14ac:dyDescent="0.25">
      <c r="A25987" t="s">
        <v>673</v>
      </c>
      <c r="B25987" t="s">
        <v>3035</v>
      </c>
      <c r="C25987" t="s">
        <v>89</v>
      </c>
      <c r="D25987" t="s">
        <v>18110</v>
      </c>
      <c r="E25987" t="s">
        <v>1258</v>
      </c>
      <c r="F25987" t="s">
        <v>89</v>
      </c>
      <c r="G25987" t="s">
        <v>89</v>
      </c>
      <c r="H25987" t="s">
        <v>93</v>
      </c>
    </row>
    <row r="25988" spans="1:8" x14ac:dyDescent="0.25">
      <c r="A25988" t="s">
        <v>673</v>
      </c>
      <c r="B25988" t="s">
        <v>18111</v>
      </c>
      <c r="C25988" t="s">
        <v>89</v>
      </c>
      <c r="D25988" t="s">
        <v>18112</v>
      </c>
      <c r="E25988" t="s">
        <v>1258</v>
      </c>
      <c r="F25988" t="s">
        <v>89</v>
      </c>
      <c r="G25988" t="s">
        <v>89</v>
      </c>
      <c r="H25988" t="s">
        <v>93</v>
      </c>
    </row>
    <row r="25989" spans="1:8" x14ac:dyDescent="0.25">
      <c r="A25989" t="s">
        <v>673</v>
      </c>
      <c r="B25989" t="s">
        <v>18113</v>
      </c>
      <c r="C25989" t="s">
        <v>89</v>
      </c>
      <c r="D25989" t="s">
        <v>18114</v>
      </c>
      <c r="E25989" t="s">
        <v>1166</v>
      </c>
      <c r="F25989" t="s">
        <v>89</v>
      </c>
      <c r="G25989" t="s">
        <v>89</v>
      </c>
      <c r="H25989" t="s">
        <v>93</v>
      </c>
    </row>
    <row r="25990" spans="1:8" x14ac:dyDescent="0.25">
      <c r="A25990" t="s">
        <v>673</v>
      </c>
      <c r="B25990" t="s">
        <v>18115</v>
      </c>
      <c r="C25990" t="s">
        <v>89</v>
      </c>
      <c r="D25990" t="s">
        <v>18116</v>
      </c>
      <c r="E25990" t="s">
        <v>1153</v>
      </c>
      <c r="F25990" t="s">
        <v>89</v>
      </c>
      <c r="G25990" t="s">
        <v>89</v>
      </c>
      <c r="H25990" t="s">
        <v>93</v>
      </c>
    </row>
    <row r="25991" spans="1:8" x14ac:dyDescent="0.25">
      <c r="A25991" t="s">
        <v>673</v>
      </c>
      <c r="B25991" t="s">
        <v>18117</v>
      </c>
      <c r="C25991" t="s">
        <v>89</v>
      </c>
      <c r="D25991" t="s">
        <v>18118</v>
      </c>
      <c r="E25991" t="s">
        <v>1265</v>
      </c>
      <c r="F25991" t="s">
        <v>89</v>
      </c>
      <c r="G25991" t="s">
        <v>89</v>
      </c>
      <c r="H25991" t="s">
        <v>93</v>
      </c>
    </row>
    <row r="25992" spans="1:8" x14ac:dyDescent="0.25">
      <c r="A25992" t="s">
        <v>673</v>
      </c>
      <c r="B25992" t="s">
        <v>13720</v>
      </c>
      <c r="C25992" t="s">
        <v>89</v>
      </c>
      <c r="D25992" t="s">
        <v>18119</v>
      </c>
      <c r="E25992" t="s">
        <v>1258</v>
      </c>
      <c r="F25992" t="s">
        <v>89</v>
      </c>
      <c r="G25992" t="s">
        <v>89</v>
      </c>
      <c r="H25992" t="s">
        <v>93</v>
      </c>
    </row>
    <row r="25993" spans="1:8" x14ac:dyDescent="0.25">
      <c r="A25993" t="s">
        <v>673</v>
      </c>
      <c r="B25993" t="s">
        <v>1325</v>
      </c>
      <c r="C25993" t="s">
        <v>89</v>
      </c>
      <c r="D25993" t="s">
        <v>18120</v>
      </c>
      <c r="E25993" t="s">
        <v>1258</v>
      </c>
      <c r="F25993" t="s">
        <v>89</v>
      </c>
      <c r="G25993" t="s">
        <v>89</v>
      </c>
      <c r="H25993" t="s">
        <v>93</v>
      </c>
    </row>
    <row r="25994" spans="1:8" x14ac:dyDescent="0.25">
      <c r="A25994" t="s">
        <v>673</v>
      </c>
      <c r="B25994" t="s">
        <v>1321</v>
      </c>
      <c r="C25994" t="s">
        <v>89</v>
      </c>
      <c r="D25994" t="s">
        <v>18121</v>
      </c>
      <c r="E25994" t="s">
        <v>1278</v>
      </c>
      <c r="F25994" t="s">
        <v>89</v>
      </c>
      <c r="G25994" t="s">
        <v>89</v>
      </c>
      <c r="H25994" t="s">
        <v>93</v>
      </c>
    </row>
    <row r="25995" spans="1:8" x14ac:dyDescent="0.25">
      <c r="A25995" t="s">
        <v>673</v>
      </c>
      <c r="B25995" t="s">
        <v>1836</v>
      </c>
      <c r="C25995" t="s">
        <v>89</v>
      </c>
      <c r="D25995" t="s">
        <v>18122</v>
      </c>
      <c r="E25995" t="s">
        <v>1153</v>
      </c>
      <c r="F25995" t="s">
        <v>89</v>
      </c>
      <c r="G25995" t="s">
        <v>89</v>
      </c>
      <c r="H25995" t="s">
        <v>93</v>
      </c>
    </row>
    <row r="25996" spans="1:8" x14ac:dyDescent="0.25">
      <c r="A25996" t="s">
        <v>673</v>
      </c>
      <c r="B25996" t="s">
        <v>4818</v>
      </c>
      <c r="C25996" t="s">
        <v>89</v>
      </c>
      <c r="D25996" t="s">
        <v>18088</v>
      </c>
      <c r="E25996" t="s">
        <v>1162</v>
      </c>
      <c r="F25996" t="s">
        <v>89</v>
      </c>
      <c r="G25996" t="s">
        <v>89</v>
      </c>
      <c r="H25996" t="s">
        <v>93</v>
      </c>
    </row>
    <row r="25997" spans="1:8" x14ac:dyDescent="0.25">
      <c r="A25997" t="s">
        <v>673</v>
      </c>
      <c r="B25997" t="s">
        <v>18123</v>
      </c>
      <c r="C25997" t="s">
        <v>89</v>
      </c>
      <c r="D25997" t="s">
        <v>18124</v>
      </c>
      <c r="E25997" t="s">
        <v>1105</v>
      </c>
      <c r="F25997" t="s">
        <v>89</v>
      </c>
      <c r="G25997" t="s">
        <v>89</v>
      </c>
      <c r="H25997" t="s">
        <v>93</v>
      </c>
    </row>
    <row r="25998" spans="1:8" x14ac:dyDescent="0.25">
      <c r="A25998" t="s">
        <v>673</v>
      </c>
      <c r="B25998" t="s">
        <v>7594</v>
      </c>
      <c r="C25998" t="s">
        <v>89</v>
      </c>
      <c r="D25998" t="s">
        <v>18089</v>
      </c>
      <c r="E25998" t="s">
        <v>1105</v>
      </c>
      <c r="F25998" t="s">
        <v>89</v>
      </c>
      <c r="G25998" t="s">
        <v>89</v>
      </c>
      <c r="H25998" t="s">
        <v>93</v>
      </c>
    </row>
    <row r="25999" spans="1:8" x14ac:dyDescent="0.25">
      <c r="A25999" t="s">
        <v>673</v>
      </c>
      <c r="B25999" t="s">
        <v>18125</v>
      </c>
      <c r="C25999" t="s">
        <v>89</v>
      </c>
      <c r="D25999" t="s">
        <v>18126</v>
      </c>
      <c r="E25999" t="s">
        <v>1524</v>
      </c>
      <c r="F25999" t="s">
        <v>89</v>
      </c>
      <c r="G25999" t="s">
        <v>89</v>
      </c>
      <c r="H25999" t="s">
        <v>93</v>
      </c>
    </row>
    <row r="26000" spans="1:8" x14ac:dyDescent="0.25">
      <c r="A26000" t="s">
        <v>673</v>
      </c>
      <c r="B26000" t="s">
        <v>18090</v>
      </c>
      <c r="C26000" t="s">
        <v>89</v>
      </c>
      <c r="D26000" t="s">
        <v>18091</v>
      </c>
      <c r="E26000" t="s">
        <v>1162</v>
      </c>
      <c r="F26000" t="s">
        <v>89</v>
      </c>
      <c r="G26000" t="s">
        <v>89</v>
      </c>
      <c r="H26000" t="s">
        <v>93</v>
      </c>
    </row>
    <row r="26001" spans="1:8" x14ac:dyDescent="0.25">
      <c r="A26001" t="s">
        <v>673</v>
      </c>
      <c r="B26001" t="s">
        <v>1243</v>
      </c>
      <c r="C26001" t="s">
        <v>89</v>
      </c>
      <c r="D26001" t="s">
        <v>18127</v>
      </c>
      <c r="E26001" t="s">
        <v>1194</v>
      </c>
      <c r="F26001" t="s">
        <v>89</v>
      </c>
      <c r="G26001" t="s">
        <v>89</v>
      </c>
      <c r="H26001" t="s">
        <v>93</v>
      </c>
    </row>
    <row r="26002" spans="1:8" x14ac:dyDescent="0.25">
      <c r="A26002" t="s">
        <v>673</v>
      </c>
      <c r="B26002" t="s">
        <v>2617</v>
      </c>
      <c r="C26002" t="s">
        <v>89</v>
      </c>
      <c r="D26002" t="s">
        <v>18128</v>
      </c>
      <c r="E26002" t="s">
        <v>1194</v>
      </c>
      <c r="F26002" t="s">
        <v>89</v>
      </c>
      <c r="G26002" t="s">
        <v>89</v>
      </c>
      <c r="H26002" t="s">
        <v>93</v>
      </c>
    </row>
    <row r="26003" spans="1:8" x14ac:dyDescent="0.25">
      <c r="A26003" t="s">
        <v>673</v>
      </c>
      <c r="B26003" t="s">
        <v>18129</v>
      </c>
      <c r="C26003" t="s">
        <v>89</v>
      </c>
      <c r="D26003" t="s">
        <v>18130</v>
      </c>
      <c r="E26003" t="s">
        <v>1194</v>
      </c>
      <c r="F26003" t="s">
        <v>89</v>
      </c>
      <c r="G26003" t="s">
        <v>89</v>
      </c>
      <c r="H26003" t="s">
        <v>93</v>
      </c>
    </row>
    <row r="26004" spans="1:8" x14ac:dyDescent="0.25">
      <c r="A26004" t="s">
        <v>673</v>
      </c>
      <c r="B26004" t="s">
        <v>4975</v>
      </c>
      <c r="C26004" t="s">
        <v>89</v>
      </c>
      <c r="D26004" t="s">
        <v>18131</v>
      </c>
      <c r="E26004" t="s">
        <v>1162</v>
      </c>
      <c r="F26004" t="s">
        <v>89</v>
      </c>
      <c r="G26004" t="s">
        <v>89</v>
      </c>
      <c r="H26004" t="s">
        <v>93</v>
      </c>
    </row>
    <row r="26005" spans="1:8" x14ac:dyDescent="0.25">
      <c r="A26005" t="s">
        <v>673</v>
      </c>
      <c r="B26005" t="s">
        <v>18132</v>
      </c>
      <c r="C26005" t="s">
        <v>89</v>
      </c>
      <c r="D26005" t="s">
        <v>18133</v>
      </c>
      <c r="E26005" t="s">
        <v>1093</v>
      </c>
      <c r="F26005" t="s">
        <v>89</v>
      </c>
      <c r="G26005" t="s">
        <v>89</v>
      </c>
      <c r="H26005" t="s">
        <v>93</v>
      </c>
    </row>
    <row r="26006" spans="1:8" x14ac:dyDescent="0.25">
      <c r="A26006" t="s">
        <v>673</v>
      </c>
      <c r="B26006" t="s">
        <v>2165</v>
      </c>
      <c r="C26006" t="s">
        <v>89</v>
      </c>
      <c r="D26006" t="s">
        <v>7240</v>
      </c>
      <c r="E26006" t="s">
        <v>1113</v>
      </c>
      <c r="F26006" t="s">
        <v>89</v>
      </c>
      <c r="G26006" t="s">
        <v>89</v>
      </c>
      <c r="H26006" t="s">
        <v>93</v>
      </c>
    </row>
    <row r="26007" spans="1:8" x14ac:dyDescent="0.25">
      <c r="A26007" t="s">
        <v>673</v>
      </c>
      <c r="B26007" t="s">
        <v>15357</v>
      </c>
      <c r="C26007" t="s">
        <v>89</v>
      </c>
      <c r="D26007" t="s">
        <v>18134</v>
      </c>
      <c r="E26007" t="s">
        <v>1258</v>
      </c>
      <c r="F26007" t="s">
        <v>89</v>
      </c>
      <c r="G26007" t="s">
        <v>89</v>
      </c>
      <c r="H26007" t="s">
        <v>93</v>
      </c>
    </row>
    <row r="26008" spans="1:8" x14ac:dyDescent="0.25">
      <c r="A26008" t="s">
        <v>673</v>
      </c>
      <c r="B26008" t="s">
        <v>18135</v>
      </c>
      <c r="C26008" t="s">
        <v>89</v>
      </c>
      <c r="D26008" t="s">
        <v>18136</v>
      </c>
      <c r="E26008" t="s">
        <v>1258</v>
      </c>
      <c r="F26008" t="s">
        <v>89</v>
      </c>
      <c r="G26008" t="s">
        <v>89</v>
      </c>
      <c r="H26008" t="s">
        <v>93</v>
      </c>
    </row>
    <row r="26009" spans="1:8" x14ac:dyDescent="0.25">
      <c r="A26009" t="s">
        <v>673</v>
      </c>
      <c r="B26009" t="s">
        <v>9202</v>
      </c>
      <c r="C26009" t="s">
        <v>89</v>
      </c>
      <c r="D26009" t="s">
        <v>18137</v>
      </c>
      <c r="E26009" t="s">
        <v>1258</v>
      </c>
      <c r="F26009" t="s">
        <v>89</v>
      </c>
      <c r="G26009" t="s">
        <v>89</v>
      </c>
      <c r="H26009" t="s">
        <v>93</v>
      </c>
    </row>
    <row r="26010" spans="1:8" x14ac:dyDescent="0.25">
      <c r="A26010" t="s">
        <v>673</v>
      </c>
      <c r="B26010" t="s">
        <v>2495</v>
      </c>
      <c r="C26010" t="s">
        <v>89</v>
      </c>
      <c r="D26010" t="s">
        <v>18138</v>
      </c>
      <c r="E26010" t="s">
        <v>1258</v>
      </c>
      <c r="F26010" t="s">
        <v>89</v>
      </c>
      <c r="G26010" t="s">
        <v>89</v>
      </c>
      <c r="H26010" t="s">
        <v>93</v>
      </c>
    </row>
    <row r="26011" spans="1:8" x14ac:dyDescent="0.25">
      <c r="A26011" t="s">
        <v>673</v>
      </c>
      <c r="B26011" t="s">
        <v>1178</v>
      </c>
      <c r="C26011" t="s">
        <v>89</v>
      </c>
      <c r="D26011" t="s">
        <v>18094</v>
      </c>
      <c r="E26011" t="s">
        <v>1105</v>
      </c>
      <c r="F26011" t="s">
        <v>89</v>
      </c>
      <c r="G26011" t="s">
        <v>89</v>
      </c>
      <c r="H26011" t="s">
        <v>93</v>
      </c>
    </row>
    <row r="26012" spans="1:8" x14ac:dyDescent="0.25">
      <c r="A26012" t="s">
        <v>673</v>
      </c>
      <c r="B26012" t="s">
        <v>1181</v>
      </c>
      <c r="C26012" t="s">
        <v>89</v>
      </c>
      <c r="D26012" t="s">
        <v>18139</v>
      </c>
      <c r="E26012" t="s">
        <v>1105</v>
      </c>
      <c r="F26012" t="s">
        <v>89</v>
      </c>
      <c r="G26012" t="s">
        <v>89</v>
      </c>
      <c r="H26012" t="s">
        <v>93</v>
      </c>
    </row>
    <row r="26013" spans="1:8" x14ac:dyDescent="0.25">
      <c r="A26013" t="s">
        <v>673</v>
      </c>
      <c r="B26013" t="s">
        <v>18140</v>
      </c>
      <c r="C26013" t="s">
        <v>89</v>
      </c>
      <c r="D26013" t="s">
        <v>18141</v>
      </c>
      <c r="E26013" t="s">
        <v>1160</v>
      </c>
      <c r="F26013" t="s">
        <v>89</v>
      </c>
      <c r="G26013" t="s">
        <v>89</v>
      </c>
      <c r="H26013" t="s">
        <v>93</v>
      </c>
    </row>
    <row r="26014" spans="1:8" x14ac:dyDescent="0.25">
      <c r="A26014" t="s">
        <v>673</v>
      </c>
      <c r="B26014" t="s">
        <v>1149</v>
      </c>
      <c r="C26014" t="s">
        <v>89</v>
      </c>
      <c r="D26014" t="s">
        <v>18142</v>
      </c>
      <c r="E26014" t="s">
        <v>1278</v>
      </c>
      <c r="F26014" t="s">
        <v>89</v>
      </c>
      <c r="G26014" t="s">
        <v>89</v>
      </c>
      <c r="H26014" t="s">
        <v>93</v>
      </c>
    </row>
    <row r="26015" spans="1:8" x14ac:dyDescent="0.25">
      <c r="A26015" t="s">
        <v>673</v>
      </c>
      <c r="B26015" t="s">
        <v>1405</v>
      </c>
      <c r="C26015" t="s">
        <v>89</v>
      </c>
      <c r="D26015" t="s">
        <v>18143</v>
      </c>
      <c r="E26015" t="s">
        <v>1105</v>
      </c>
      <c r="F26015" t="s">
        <v>89</v>
      </c>
      <c r="G26015" t="s">
        <v>89</v>
      </c>
      <c r="H26015" t="s">
        <v>93</v>
      </c>
    </row>
    <row r="26016" spans="1:8" x14ac:dyDescent="0.25">
      <c r="A26016" t="s">
        <v>673</v>
      </c>
      <c r="B26016" t="s">
        <v>18144</v>
      </c>
      <c r="C26016" t="s">
        <v>89</v>
      </c>
      <c r="D26016" t="s">
        <v>18145</v>
      </c>
      <c r="E26016" t="s">
        <v>1093</v>
      </c>
      <c r="F26016" t="s">
        <v>89</v>
      </c>
      <c r="G26016" t="s">
        <v>89</v>
      </c>
      <c r="H26016" t="s">
        <v>93</v>
      </c>
    </row>
    <row r="26017" spans="1:8" x14ac:dyDescent="0.25">
      <c r="A26017" t="s">
        <v>673</v>
      </c>
      <c r="B26017" t="s">
        <v>18146</v>
      </c>
      <c r="C26017" t="s">
        <v>89</v>
      </c>
      <c r="D26017" t="s">
        <v>18147</v>
      </c>
      <c r="E26017" t="s">
        <v>1093</v>
      </c>
      <c r="F26017" t="s">
        <v>89</v>
      </c>
      <c r="G26017" t="s">
        <v>89</v>
      </c>
      <c r="H26017" t="s">
        <v>93</v>
      </c>
    </row>
    <row r="26018" spans="1:8" x14ac:dyDescent="0.25">
      <c r="A26018" t="s">
        <v>673</v>
      </c>
      <c r="B26018" t="s">
        <v>18148</v>
      </c>
      <c r="C26018" t="s">
        <v>89</v>
      </c>
      <c r="D26018" t="s">
        <v>18149</v>
      </c>
      <c r="E26018" t="s">
        <v>1093</v>
      </c>
      <c r="F26018" t="s">
        <v>89</v>
      </c>
      <c r="G26018" t="s">
        <v>89</v>
      </c>
      <c r="H26018" t="s">
        <v>93</v>
      </c>
    </row>
    <row r="26019" spans="1:8" x14ac:dyDescent="0.25">
      <c r="A26019" t="s">
        <v>673</v>
      </c>
      <c r="B26019" t="s">
        <v>18150</v>
      </c>
      <c r="C26019" t="s">
        <v>89</v>
      </c>
      <c r="D26019" t="s">
        <v>18151</v>
      </c>
      <c r="E26019" t="s">
        <v>1093</v>
      </c>
      <c r="F26019" t="s">
        <v>89</v>
      </c>
      <c r="G26019" t="s">
        <v>89</v>
      </c>
      <c r="H26019" t="s">
        <v>93</v>
      </c>
    </row>
    <row r="26020" spans="1:8" x14ac:dyDescent="0.25">
      <c r="A26020" t="s">
        <v>673</v>
      </c>
      <c r="B26020" t="s">
        <v>18152</v>
      </c>
      <c r="C26020" t="s">
        <v>89</v>
      </c>
      <c r="D26020" t="s">
        <v>18153</v>
      </c>
      <c r="E26020" t="s">
        <v>1258</v>
      </c>
      <c r="F26020" t="s">
        <v>89</v>
      </c>
      <c r="G26020" t="s">
        <v>89</v>
      </c>
      <c r="H26020" t="s">
        <v>93</v>
      </c>
    </row>
    <row r="26021" spans="1:8" x14ac:dyDescent="0.25">
      <c r="A26021" t="s">
        <v>673</v>
      </c>
      <c r="B26021" t="s">
        <v>1649</v>
      </c>
      <c r="C26021" t="s">
        <v>89</v>
      </c>
      <c r="D26021" t="s">
        <v>5121</v>
      </c>
      <c r="E26021" t="s">
        <v>1272</v>
      </c>
      <c r="F26021" t="s">
        <v>89</v>
      </c>
      <c r="G26021" t="s">
        <v>89</v>
      </c>
      <c r="H26021" t="s">
        <v>93</v>
      </c>
    </row>
    <row r="26022" spans="1:8" x14ac:dyDescent="0.25">
      <c r="A26022" t="s">
        <v>673</v>
      </c>
      <c r="B26022" t="s">
        <v>1645</v>
      </c>
      <c r="C26022" t="s">
        <v>89</v>
      </c>
      <c r="D26022" t="s">
        <v>18154</v>
      </c>
      <c r="E26022" t="s">
        <v>1272</v>
      </c>
      <c r="F26022" t="s">
        <v>89</v>
      </c>
      <c r="G26022" t="s">
        <v>89</v>
      </c>
      <c r="H26022" t="s">
        <v>93</v>
      </c>
    </row>
    <row r="26023" spans="1:8" x14ac:dyDescent="0.25">
      <c r="A26023" t="s">
        <v>673</v>
      </c>
      <c r="B26023" t="s">
        <v>3470</v>
      </c>
      <c r="C26023" t="s">
        <v>89</v>
      </c>
      <c r="D26023" t="s">
        <v>18155</v>
      </c>
      <c r="E26023" t="s">
        <v>1105</v>
      </c>
      <c r="F26023" t="s">
        <v>89</v>
      </c>
      <c r="G26023" t="s">
        <v>89</v>
      </c>
      <c r="H26023" t="s">
        <v>93</v>
      </c>
    </row>
    <row r="26024" spans="1:8" x14ac:dyDescent="0.25">
      <c r="A26024" t="s">
        <v>673</v>
      </c>
      <c r="B26024" t="s">
        <v>5191</v>
      </c>
      <c r="C26024" t="s">
        <v>89</v>
      </c>
      <c r="D26024" t="s">
        <v>18156</v>
      </c>
      <c r="E26024" t="s">
        <v>1105</v>
      </c>
      <c r="F26024" t="s">
        <v>89</v>
      </c>
      <c r="G26024" t="s">
        <v>89</v>
      </c>
      <c r="H26024" t="s">
        <v>93</v>
      </c>
    </row>
    <row r="26025" spans="1:8" x14ac:dyDescent="0.25">
      <c r="A26025" t="s">
        <v>673</v>
      </c>
      <c r="B26025" t="s">
        <v>18157</v>
      </c>
      <c r="C26025" t="s">
        <v>89</v>
      </c>
      <c r="D26025" t="s">
        <v>89</v>
      </c>
      <c r="E26025" t="s">
        <v>1218</v>
      </c>
      <c r="F26025" t="s">
        <v>89</v>
      </c>
      <c r="G26025" t="s">
        <v>89</v>
      </c>
      <c r="H26025" t="s">
        <v>93</v>
      </c>
    </row>
    <row r="26026" spans="1:8" x14ac:dyDescent="0.25">
      <c r="A26026" t="s">
        <v>673</v>
      </c>
      <c r="B26026" t="s">
        <v>18158</v>
      </c>
      <c r="C26026" t="s">
        <v>89</v>
      </c>
      <c r="D26026" t="s">
        <v>18159</v>
      </c>
      <c r="E26026" t="s">
        <v>1162</v>
      </c>
      <c r="F26026" t="s">
        <v>89</v>
      </c>
      <c r="G26026" t="s">
        <v>89</v>
      </c>
      <c r="H26026" t="s">
        <v>93</v>
      </c>
    </row>
    <row r="26027" spans="1:8" x14ac:dyDescent="0.25">
      <c r="A26027" t="s">
        <v>673</v>
      </c>
      <c r="B26027" t="s">
        <v>18160</v>
      </c>
      <c r="C26027" t="s">
        <v>89</v>
      </c>
      <c r="D26027" t="s">
        <v>89</v>
      </c>
      <c r="E26027" t="s">
        <v>1105</v>
      </c>
      <c r="F26027" t="s">
        <v>89</v>
      </c>
      <c r="G26027" t="s">
        <v>89</v>
      </c>
      <c r="H26027" t="s">
        <v>93</v>
      </c>
    </row>
    <row r="26028" spans="1:8" x14ac:dyDescent="0.25">
      <c r="A26028" t="s">
        <v>673</v>
      </c>
      <c r="B26028" t="s">
        <v>2532</v>
      </c>
      <c r="C26028" t="s">
        <v>89</v>
      </c>
      <c r="D26028" t="s">
        <v>18161</v>
      </c>
      <c r="E26028" t="s">
        <v>1100</v>
      </c>
      <c r="F26028" t="s">
        <v>89</v>
      </c>
      <c r="G26028" t="s">
        <v>89</v>
      </c>
      <c r="H26028" t="s">
        <v>93</v>
      </c>
    </row>
    <row r="26029" spans="1:8" x14ac:dyDescent="0.25">
      <c r="A26029" t="s">
        <v>673</v>
      </c>
      <c r="B26029" t="s">
        <v>18162</v>
      </c>
      <c r="C26029" t="s">
        <v>89</v>
      </c>
      <c r="D26029" t="s">
        <v>89</v>
      </c>
      <c r="E26029" t="s">
        <v>1504</v>
      </c>
      <c r="F26029" t="s">
        <v>89</v>
      </c>
      <c r="G26029" t="s">
        <v>89</v>
      </c>
      <c r="H26029" t="s">
        <v>93</v>
      </c>
    </row>
    <row r="26030" spans="1:8" x14ac:dyDescent="0.25">
      <c r="A26030" t="s">
        <v>673</v>
      </c>
      <c r="B26030" t="s">
        <v>18163</v>
      </c>
      <c r="C26030" t="s">
        <v>89</v>
      </c>
      <c r="D26030" t="s">
        <v>89</v>
      </c>
      <c r="E26030" t="s">
        <v>1272</v>
      </c>
      <c r="F26030" t="s">
        <v>89</v>
      </c>
      <c r="G26030" t="s">
        <v>89</v>
      </c>
      <c r="H26030" t="s">
        <v>93</v>
      </c>
    </row>
    <row r="26031" spans="1:8" x14ac:dyDescent="0.25">
      <c r="A26031" t="s">
        <v>673</v>
      </c>
      <c r="B26031" t="s">
        <v>18164</v>
      </c>
      <c r="C26031" t="s">
        <v>89</v>
      </c>
      <c r="D26031" t="s">
        <v>89</v>
      </c>
      <c r="E26031" t="s">
        <v>1272</v>
      </c>
      <c r="F26031" t="s">
        <v>89</v>
      </c>
      <c r="G26031" t="s">
        <v>89</v>
      </c>
      <c r="H26031" t="s">
        <v>93</v>
      </c>
    </row>
    <row r="26032" spans="1:8" x14ac:dyDescent="0.25">
      <c r="A26032" t="s">
        <v>673</v>
      </c>
      <c r="B26032" t="s">
        <v>18165</v>
      </c>
      <c r="C26032" t="s">
        <v>89</v>
      </c>
      <c r="D26032" t="s">
        <v>89</v>
      </c>
      <c r="E26032" t="s">
        <v>1129</v>
      </c>
      <c r="F26032" t="s">
        <v>89</v>
      </c>
      <c r="G26032" t="s">
        <v>89</v>
      </c>
      <c r="H26032" t="s">
        <v>93</v>
      </c>
    </row>
    <row r="26033" spans="1:8" x14ac:dyDescent="0.25">
      <c r="A26033" t="s">
        <v>673</v>
      </c>
      <c r="B26033" t="s">
        <v>18166</v>
      </c>
      <c r="C26033" t="s">
        <v>89</v>
      </c>
      <c r="D26033" t="s">
        <v>89</v>
      </c>
      <c r="E26033" t="s">
        <v>1272</v>
      </c>
      <c r="F26033" t="s">
        <v>89</v>
      </c>
      <c r="G26033" t="s">
        <v>89</v>
      </c>
      <c r="H26033" t="s">
        <v>93</v>
      </c>
    </row>
    <row r="26034" spans="1:8" x14ac:dyDescent="0.25">
      <c r="A26034" t="s">
        <v>673</v>
      </c>
      <c r="B26034" t="s">
        <v>1118</v>
      </c>
      <c r="C26034" t="s">
        <v>89</v>
      </c>
      <c r="D26034" t="s">
        <v>89</v>
      </c>
      <c r="E26034" t="s">
        <v>1233</v>
      </c>
      <c r="F26034" t="s">
        <v>89</v>
      </c>
      <c r="G26034" t="s">
        <v>89</v>
      </c>
      <c r="H26034" t="s">
        <v>93</v>
      </c>
    </row>
    <row r="26035" spans="1:8" x14ac:dyDescent="0.25">
      <c r="A26035" t="s">
        <v>673</v>
      </c>
      <c r="B26035" t="s">
        <v>1116</v>
      </c>
      <c r="C26035" t="s">
        <v>89</v>
      </c>
      <c r="D26035" t="s">
        <v>89</v>
      </c>
      <c r="E26035" t="s">
        <v>1129</v>
      </c>
      <c r="F26035" t="s">
        <v>89</v>
      </c>
      <c r="G26035" t="s">
        <v>89</v>
      </c>
      <c r="H26035" t="s">
        <v>93</v>
      </c>
    </row>
    <row r="26036" spans="1:8" x14ac:dyDescent="0.25">
      <c r="A26036" t="s">
        <v>673</v>
      </c>
      <c r="B26036" t="s">
        <v>15719</v>
      </c>
      <c r="C26036" t="s">
        <v>89</v>
      </c>
      <c r="D26036" t="s">
        <v>89</v>
      </c>
      <c r="E26036" t="s">
        <v>1196</v>
      </c>
      <c r="F26036" t="s">
        <v>89</v>
      </c>
      <c r="G26036" t="s">
        <v>89</v>
      </c>
      <c r="H26036" t="s">
        <v>93</v>
      </c>
    </row>
    <row r="26037" spans="1:8" x14ac:dyDescent="0.25">
      <c r="A26037" t="s">
        <v>673</v>
      </c>
      <c r="B26037" t="s">
        <v>10577</v>
      </c>
      <c r="C26037" t="s">
        <v>89</v>
      </c>
      <c r="D26037" t="s">
        <v>89</v>
      </c>
      <c r="E26037" t="s">
        <v>1235</v>
      </c>
      <c r="F26037" t="s">
        <v>89</v>
      </c>
      <c r="G26037" t="s">
        <v>89</v>
      </c>
      <c r="H26037" t="s">
        <v>93</v>
      </c>
    </row>
    <row r="26038" spans="1:8" x14ac:dyDescent="0.25">
      <c r="A26038" t="s">
        <v>673</v>
      </c>
      <c r="B26038" t="s">
        <v>1122</v>
      </c>
      <c r="C26038" t="s">
        <v>89</v>
      </c>
      <c r="D26038" t="s">
        <v>89</v>
      </c>
      <c r="E26038" t="s">
        <v>1129</v>
      </c>
      <c r="F26038" t="s">
        <v>89</v>
      </c>
      <c r="G26038" t="s">
        <v>89</v>
      </c>
      <c r="H26038" t="s">
        <v>93</v>
      </c>
    </row>
    <row r="26039" spans="1:8" x14ac:dyDescent="0.25">
      <c r="A26039" t="s">
        <v>673</v>
      </c>
      <c r="B26039" t="s">
        <v>1437</v>
      </c>
      <c r="C26039" t="s">
        <v>89</v>
      </c>
      <c r="D26039" t="s">
        <v>89</v>
      </c>
      <c r="E26039" t="s">
        <v>1131</v>
      </c>
      <c r="F26039" t="s">
        <v>89</v>
      </c>
      <c r="G26039" t="s">
        <v>89</v>
      </c>
      <c r="H26039" t="s">
        <v>93</v>
      </c>
    </row>
    <row r="26040" spans="1:8" x14ac:dyDescent="0.25">
      <c r="A26040" t="s">
        <v>673</v>
      </c>
      <c r="B26040" t="s">
        <v>1200</v>
      </c>
      <c r="C26040" t="s">
        <v>89</v>
      </c>
      <c r="D26040" t="s">
        <v>89</v>
      </c>
      <c r="E26040" t="s">
        <v>1131</v>
      </c>
      <c r="F26040" t="s">
        <v>89</v>
      </c>
      <c r="G26040" t="s">
        <v>89</v>
      </c>
      <c r="H26040" t="s">
        <v>93</v>
      </c>
    </row>
    <row r="26041" spans="1:8" x14ac:dyDescent="0.25">
      <c r="A26041" t="s">
        <v>673</v>
      </c>
      <c r="B26041" t="s">
        <v>1130</v>
      </c>
      <c r="C26041" t="s">
        <v>89</v>
      </c>
      <c r="D26041" t="s">
        <v>89</v>
      </c>
      <c r="E26041" t="s">
        <v>1286</v>
      </c>
      <c r="F26041" t="s">
        <v>89</v>
      </c>
      <c r="G26041" t="s">
        <v>89</v>
      </c>
      <c r="H26041" t="s">
        <v>93</v>
      </c>
    </row>
    <row r="26042" spans="1:8" x14ac:dyDescent="0.25">
      <c r="A26042" t="s">
        <v>673</v>
      </c>
      <c r="B26042" t="s">
        <v>1132</v>
      </c>
      <c r="C26042" t="s">
        <v>89</v>
      </c>
      <c r="D26042" t="s">
        <v>89</v>
      </c>
      <c r="E26042" t="s">
        <v>1221</v>
      </c>
      <c r="F26042" t="s">
        <v>89</v>
      </c>
      <c r="G26042" t="s">
        <v>89</v>
      </c>
      <c r="H26042" t="s">
        <v>93</v>
      </c>
    </row>
    <row r="26043" spans="1:8" x14ac:dyDescent="0.25">
      <c r="A26043" t="s">
        <v>673</v>
      </c>
      <c r="B26043" t="s">
        <v>1268</v>
      </c>
      <c r="C26043" t="s">
        <v>89</v>
      </c>
      <c r="D26043" t="s">
        <v>89</v>
      </c>
      <c r="E26043" t="s">
        <v>1335</v>
      </c>
      <c r="F26043" t="s">
        <v>89</v>
      </c>
      <c r="G26043" t="s">
        <v>89</v>
      </c>
      <c r="H26043" t="s">
        <v>93</v>
      </c>
    </row>
    <row r="26044" spans="1:8" x14ac:dyDescent="0.25">
      <c r="A26044" t="s">
        <v>673</v>
      </c>
      <c r="B26044" t="s">
        <v>6032</v>
      </c>
      <c r="C26044" t="s">
        <v>89</v>
      </c>
      <c r="D26044" t="s">
        <v>89</v>
      </c>
      <c r="E26044" t="s">
        <v>1135</v>
      </c>
      <c r="F26044" t="s">
        <v>89</v>
      </c>
      <c r="G26044" t="s">
        <v>89</v>
      </c>
      <c r="H26044" t="s">
        <v>93</v>
      </c>
    </row>
    <row r="26045" spans="1:8" x14ac:dyDescent="0.25">
      <c r="A26045" t="s">
        <v>673</v>
      </c>
      <c r="B26045" t="s">
        <v>8227</v>
      </c>
      <c r="C26045" t="s">
        <v>89</v>
      </c>
      <c r="D26045" t="s">
        <v>89</v>
      </c>
      <c r="E26045" t="s">
        <v>1272</v>
      </c>
      <c r="F26045" t="s">
        <v>89</v>
      </c>
      <c r="G26045" t="s">
        <v>89</v>
      </c>
      <c r="H26045" t="s">
        <v>93</v>
      </c>
    </row>
    <row r="26046" spans="1:8" x14ac:dyDescent="0.25">
      <c r="A26046" t="s">
        <v>673</v>
      </c>
      <c r="B26046" t="s">
        <v>13678</v>
      </c>
      <c r="C26046" t="s">
        <v>89</v>
      </c>
      <c r="D26046" t="s">
        <v>5493</v>
      </c>
      <c r="E26046" t="s">
        <v>1582</v>
      </c>
      <c r="F26046" t="s">
        <v>89</v>
      </c>
      <c r="G26046" t="s">
        <v>89</v>
      </c>
      <c r="H26046" t="s">
        <v>93</v>
      </c>
    </row>
    <row r="26047" spans="1:8" x14ac:dyDescent="0.25">
      <c r="A26047" t="s">
        <v>673</v>
      </c>
      <c r="B26047" t="s">
        <v>18167</v>
      </c>
      <c r="C26047" t="s">
        <v>89</v>
      </c>
      <c r="D26047" t="s">
        <v>18168</v>
      </c>
      <c r="E26047" t="s">
        <v>1754</v>
      </c>
      <c r="F26047" t="s">
        <v>89</v>
      </c>
      <c r="G26047" t="s">
        <v>89</v>
      </c>
      <c r="H26047" t="s">
        <v>93</v>
      </c>
    </row>
    <row r="26048" spans="1:8" x14ac:dyDescent="0.25">
      <c r="A26048" t="s">
        <v>673</v>
      </c>
      <c r="B26048" t="s">
        <v>18169</v>
      </c>
      <c r="C26048" t="s">
        <v>89</v>
      </c>
      <c r="D26048" t="s">
        <v>18168</v>
      </c>
      <c r="E26048" t="s">
        <v>1754</v>
      </c>
      <c r="F26048" t="s">
        <v>89</v>
      </c>
      <c r="G26048" t="s">
        <v>89</v>
      </c>
      <c r="H26048" t="s">
        <v>93</v>
      </c>
    </row>
    <row r="26049" spans="1:8" x14ac:dyDescent="0.25">
      <c r="A26049" t="s">
        <v>673</v>
      </c>
      <c r="B26049" t="s">
        <v>7382</v>
      </c>
      <c r="C26049" t="s">
        <v>89</v>
      </c>
      <c r="D26049" t="s">
        <v>18168</v>
      </c>
      <c r="E26049" t="s">
        <v>1582</v>
      </c>
      <c r="F26049" t="s">
        <v>89</v>
      </c>
      <c r="G26049" t="s">
        <v>89</v>
      </c>
      <c r="H26049" t="s">
        <v>93</v>
      </c>
    </row>
    <row r="26050" spans="1:8" x14ac:dyDescent="0.25">
      <c r="A26050" t="s">
        <v>673</v>
      </c>
      <c r="B26050" t="s">
        <v>18170</v>
      </c>
      <c r="C26050" t="s">
        <v>89</v>
      </c>
      <c r="D26050" t="s">
        <v>18168</v>
      </c>
      <c r="E26050" t="s">
        <v>1754</v>
      </c>
      <c r="F26050" t="s">
        <v>89</v>
      </c>
      <c r="G26050" t="s">
        <v>89</v>
      </c>
      <c r="H26050" t="s">
        <v>93</v>
      </c>
    </row>
    <row r="26051" spans="1:8" x14ac:dyDescent="0.25">
      <c r="A26051" t="s">
        <v>673</v>
      </c>
      <c r="B26051" t="s">
        <v>1138</v>
      </c>
      <c r="C26051" t="s">
        <v>89</v>
      </c>
      <c r="D26051" t="s">
        <v>89</v>
      </c>
      <c r="E26051" t="s">
        <v>1139</v>
      </c>
      <c r="F26051" t="s">
        <v>89</v>
      </c>
      <c r="G26051" t="s">
        <v>89</v>
      </c>
      <c r="H26051" t="s">
        <v>93</v>
      </c>
    </row>
    <row r="26052" spans="1:8" x14ac:dyDescent="0.25">
      <c r="A26052" t="s">
        <v>674</v>
      </c>
      <c r="B26052" t="s">
        <v>1273</v>
      </c>
      <c r="C26052" t="s">
        <v>89</v>
      </c>
      <c r="D26052" t="s">
        <v>15240</v>
      </c>
      <c r="E26052" t="s">
        <v>1272</v>
      </c>
      <c r="F26052" t="s">
        <v>89</v>
      </c>
      <c r="G26052" t="s">
        <v>89</v>
      </c>
      <c r="H26052" t="s">
        <v>93</v>
      </c>
    </row>
    <row r="26053" spans="1:8" x14ac:dyDescent="0.25">
      <c r="A26053" t="s">
        <v>674</v>
      </c>
      <c r="B26053" t="s">
        <v>18171</v>
      </c>
      <c r="C26053" t="s">
        <v>89</v>
      </c>
      <c r="D26053" t="s">
        <v>18172</v>
      </c>
      <c r="E26053" t="s">
        <v>1093</v>
      </c>
      <c r="F26053" t="s">
        <v>89</v>
      </c>
      <c r="G26053" t="s">
        <v>89</v>
      </c>
      <c r="H26053" t="s">
        <v>93</v>
      </c>
    </row>
    <row r="26054" spans="1:8" x14ac:dyDescent="0.25">
      <c r="A26054" t="s">
        <v>674</v>
      </c>
      <c r="B26054" t="s">
        <v>1276</v>
      </c>
      <c r="C26054" t="s">
        <v>89</v>
      </c>
      <c r="D26054" t="s">
        <v>15240</v>
      </c>
      <c r="E26054" t="s">
        <v>1100</v>
      </c>
      <c r="F26054" t="s">
        <v>89</v>
      </c>
      <c r="G26054" t="s">
        <v>89</v>
      </c>
      <c r="H26054" t="s">
        <v>93</v>
      </c>
    </row>
    <row r="26055" spans="1:8" x14ac:dyDescent="0.25">
      <c r="A26055" t="s">
        <v>674</v>
      </c>
      <c r="B26055" t="s">
        <v>18173</v>
      </c>
      <c r="C26055" t="s">
        <v>89</v>
      </c>
      <c r="D26055" t="s">
        <v>5134</v>
      </c>
      <c r="E26055" t="s">
        <v>1194</v>
      </c>
      <c r="F26055" t="s">
        <v>89</v>
      </c>
      <c r="G26055" t="s">
        <v>89</v>
      </c>
      <c r="H26055" t="s">
        <v>93</v>
      </c>
    </row>
    <row r="26056" spans="1:8" x14ac:dyDescent="0.25">
      <c r="A26056" t="s">
        <v>674</v>
      </c>
      <c r="B26056" t="s">
        <v>18174</v>
      </c>
      <c r="C26056" t="s">
        <v>89</v>
      </c>
      <c r="D26056" t="s">
        <v>18175</v>
      </c>
      <c r="E26056" t="s">
        <v>1180</v>
      </c>
      <c r="F26056" t="s">
        <v>89</v>
      </c>
      <c r="G26056" t="s">
        <v>89</v>
      </c>
      <c r="H26056" t="s">
        <v>93</v>
      </c>
    </row>
    <row r="26057" spans="1:8" x14ac:dyDescent="0.25">
      <c r="A26057" t="s">
        <v>674</v>
      </c>
      <c r="B26057" t="s">
        <v>18176</v>
      </c>
      <c r="C26057" t="s">
        <v>89</v>
      </c>
      <c r="D26057" t="s">
        <v>18177</v>
      </c>
      <c r="E26057" t="s">
        <v>1162</v>
      </c>
      <c r="F26057" t="s">
        <v>89</v>
      </c>
      <c r="G26057" t="s">
        <v>89</v>
      </c>
      <c r="H26057" t="s">
        <v>93</v>
      </c>
    </row>
    <row r="26058" spans="1:8" x14ac:dyDescent="0.25">
      <c r="A26058" t="s">
        <v>674</v>
      </c>
      <c r="B26058" t="s">
        <v>18178</v>
      </c>
      <c r="C26058" t="s">
        <v>89</v>
      </c>
      <c r="D26058" t="s">
        <v>18179</v>
      </c>
      <c r="E26058" t="s">
        <v>1238</v>
      </c>
      <c r="F26058" t="s">
        <v>89</v>
      </c>
      <c r="G26058" t="s">
        <v>89</v>
      </c>
      <c r="H26058" t="s">
        <v>93</v>
      </c>
    </row>
    <row r="26059" spans="1:8" x14ac:dyDescent="0.25">
      <c r="A26059" t="s">
        <v>674</v>
      </c>
      <c r="B26059" t="s">
        <v>18180</v>
      </c>
      <c r="C26059" t="s">
        <v>89</v>
      </c>
      <c r="D26059" t="s">
        <v>18181</v>
      </c>
      <c r="E26059" t="s">
        <v>1744</v>
      </c>
      <c r="F26059" t="s">
        <v>89</v>
      </c>
      <c r="G26059" t="s">
        <v>89</v>
      </c>
      <c r="H26059" t="s">
        <v>93</v>
      </c>
    </row>
    <row r="26060" spans="1:8" x14ac:dyDescent="0.25">
      <c r="A26060" t="s">
        <v>674</v>
      </c>
      <c r="B26060" t="s">
        <v>18182</v>
      </c>
      <c r="C26060" t="s">
        <v>89</v>
      </c>
      <c r="D26060" t="s">
        <v>18183</v>
      </c>
      <c r="E26060" t="s">
        <v>8306</v>
      </c>
      <c r="F26060" t="s">
        <v>89</v>
      </c>
      <c r="G26060" t="s">
        <v>89</v>
      </c>
      <c r="H26060" t="s">
        <v>93</v>
      </c>
    </row>
    <row r="26061" spans="1:8" x14ac:dyDescent="0.25">
      <c r="A26061" t="s">
        <v>674</v>
      </c>
      <c r="B26061" t="s">
        <v>18184</v>
      </c>
      <c r="C26061" t="s">
        <v>89</v>
      </c>
      <c r="D26061" t="s">
        <v>18185</v>
      </c>
      <c r="E26061" t="s">
        <v>6212</v>
      </c>
      <c r="F26061" t="s">
        <v>89</v>
      </c>
      <c r="G26061" t="s">
        <v>89</v>
      </c>
      <c r="H26061" t="s">
        <v>93</v>
      </c>
    </row>
    <row r="26062" spans="1:8" x14ac:dyDescent="0.25">
      <c r="A26062" t="s">
        <v>674</v>
      </c>
      <c r="B26062" t="s">
        <v>6298</v>
      </c>
      <c r="C26062" t="s">
        <v>89</v>
      </c>
      <c r="D26062" t="s">
        <v>18186</v>
      </c>
      <c r="E26062" t="s">
        <v>1153</v>
      </c>
      <c r="F26062" t="s">
        <v>89</v>
      </c>
      <c r="G26062" t="s">
        <v>89</v>
      </c>
      <c r="H26062" t="s">
        <v>93</v>
      </c>
    </row>
    <row r="26063" spans="1:8" x14ac:dyDescent="0.25">
      <c r="A26063" t="s">
        <v>674</v>
      </c>
      <c r="B26063" t="s">
        <v>18187</v>
      </c>
      <c r="C26063" t="s">
        <v>89</v>
      </c>
      <c r="D26063" t="s">
        <v>18188</v>
      </c>
      <c r="E26063" t="s">
        <v>1265</v>
      </c>
      <c r="F26063" t="s">
        <v>89</v>
      </c>
      <c r="G26063" t="s">
        <v>89</v>
      </c>
      <c r="H26063" t="s">
        <v>93</v>
      </c>
    </row>
    <row r="26064" spans="1:8" x14ac:dyDescent="0.25">
      <c r="A26064" t="s">
        <v>674</v>
      </c>
      <c r="B26064" t="s">
        <v>18171</v>
      </c>
      <c r="C26064" t="s">
        <v>89</v>
      </c>
      <c r="D26064" t="s">
        <v>18172</v>
      </c>
      <c r="E26064" t="s">
        <v>1093</v>
      </c>
      <c r="F26064" t="s">
        <v>89</v>
      </c>
      <c r="G26064" t="s">
        <v>89</v>
      </c>
      <c r="H26064" t="s">
        <v>93</v>
      </c>
    </row>
    <row r="26065" spans="1:8" x14ac:dyDescent="0.25">
      <c r="A26065" t="s">
        <v>674</v>
      </c>
      <c r="B26065" t="s">
        <v>18189</v>
      </c>
      <c r="C26065" t="s">
        <v>89</v>
      </c>
      <c r="D26065" t="s">
        <v>18190</v>
      </c>
      <c r="E26065" t="s">
        <v>1093</v>
      </c>
      <c r="F26065" t="s">
        <v>89</v>
      </c>
      <c r="G26065" t="s">
        <v>89</v>
      </c>
      <c r="H26065" t="s">
        <v>93</v>
      </c>
    </row>
    <row r="26066" spans="1:8" x14ac:dyDescent="0.25">
      <c r="A26066" t="s">
        <v>674</v>
      </c>
      <c r="B26066" t="s">
        <v>18191</v>
      </c>
      <c r="C26066" t="s">
        <v>89</v>
      </c>
      <c r="D26066" t="s">
        <v>18192</v>
      </c>
      <c r="E26066" t="s">
        <v>1401</v>
      </c>
      <c r="F26066" t="s">
        <v>89</v>
      </c>
      <c r="G26066" t="s">
        <v>89</v>
      </c>
      <c r="H26066" t="s">
        <v>93</v>
      </c>
    </row>
    <row r="26067" spans="1:8" x14ac:dyDescent="0.25">
      <c r="A26067" t="s">
        <v>674</v>
      </c>
      <c r="B26067" t="s">
        <v>18193</v>
      </c>
      <c r="C26067" t="s">
        <v>89</v>
      </c>
      <c r="D26067" t="s">
        <v>18194</v>
      </c>
      <c r="E26067" t="s">
        <v>7886</v>
      </c>
      <c r="F26067" t="s">
        <v>89</v>
      </c>
      <c r="G26067" t="s">
        <v>89</v>
      </c>
      <c r="H26067" t="s">
        <v>93</v>
      </c>
    </row>
    <row r="26068" spans="1:8" x14ac:dyDescent="0.25">
      <c r="A26068" t="s">
        <v>674</v>
      </c>
      <c r="B26068" t="s">
        <v>18195</v>
      </c>
      <c r="C26068" t="s">
        <v>89</v>
      </c>
      <c r="D26068" t="s">
        <v>18196</v>
      </c>
      <c r="E26068" t="s">
        <v>1298</v>
      </c>
      <c r="F26068" t="s">
        <v>89</v>
      </c>
      <c r="G26068" t="s">
        <v>89</v>
      </c>
      <c r="H26068" t="s">
        <v>93</v>
      </c>
    </row>
    <row r="26069" spans="1:8" x14ac:dyDescent="0.25">
      <c r="A26069" t="s">
        <v>674</v>
      </c>
      <c r="B26069" t="s">
        <v>18197</v>
      </c>
      <c r="C26069" t="s">
        <v>89</v>
      </c>
      <c r="D26069" t="s">
        <v>18198</v>
      </c>
      <c r="E26069" t="s">
        <v>2969</v>
      </c>
      <c r="F26069" t="s">
        <v>89</v>
      </c>
      <c r="G26069" t="s">
        <v>89</v>
      </c>
      <c r="H26069" t="s">
        <v>93</v>
      </c>
    </row>
    <row r="26070" spans="1:8" x14ac:dyDescent="0.25">
      <c r="A26070" t="s">
        <v>674</v>
      </c>
      <c r="B26070" t="s">
        <v>18174</v>
      </c>
      <c r="C26070" t="s">
        <v>89</v>
      </c>
      <c r="D26070" t="s">
        <v>18175</v>
      </c>
      <c r="E26070" t="s">
        <v>1180</v>
      </c>
      <c r="F26070" t="s">
        <v>89</v>
      </c>
      <c r="G26070" t="s">
        <v>89</v>
      </c>
      <c r="H26070" t="s">
        <v>93</v>
      </c>
    </row>
    <row r="26071" spans="1:8" x14ac:dyDescent="0.25">
      <c r="A26071" t="s">
        <v>674</v>
      </c>
      <c r="B26071" t="s">
        <v>3141</v>
      </c>
      <c r="C26071" t="s">
        <v>89</v>
      </c>
      <c r="D26071" t="s">
        <v>18199</v>
      </c>
      <c r="E26071" t="s">
        <v>1272</v>
      </c>
      <c r="F26071" t="s">
        <v>89</v>
      </c>
      <c r="G26071" t="s">
        <v>89</v>
      </c>
      <c r="H26071" t="s">
        <v>93</v>
      </c>
    </row>
    <row r="26072" spans="1:8" x14ac:dyDescent="0.25">
      <c r="A26072" t="s">
        <v>674</v>
      </c>
      <c r="B26072" t="s">
        <v>1312</v>
      </c>
      <c r="C26072" t="s">
        <v>89</v>
      </c>
      <c r="D26072" t="s">
        <v>18200</v>
      </c>
      <c r="E26072" t="s">
        <v>1258</v>
      </c>
      <c r="F26072" t="s">
        <v>89</v>
      </c>
      <c r="G26072" t="s">
        <v>89</v>
      </c>
      <c r="H26072" t="s">
        <v>93</v>
      </c>
    </row>
    <row r="26073" spans="1:8" x14ac:dyDescent="0.25">
      <c r="A26073" t="s">
        <v>674</v>
      </c>
      <c r="B26073" t="s">
        <v>2213</v>
      </c>
      <c r="C26073" t="s">
        <v>89</v>
      </c>
      <c r="D26073" t="s">
        <v>18201</v>
      </c>
      <c r="E26073" t="s">
        <v>1485</v>
      </c>
      <c r="F26073" t="s">
        <v>89</v>
      </c>
      <c r="G26073" t="s">
        <v>89</v>
      </c>
      <c r="H26073" t="s">
        <v>93</v>
      </c>
    </row>
    <row r="26074" spans="1:8" x14ac:dyDescent="0.25">
      <c r="A26074" t="s">
        <v>674</v>
      </c>
      <c r="B26074" t="s">
        <v>2212</v>
      </c>
      <c r="C26074" t="s">
        <v>89</v>
      </c>
      <c r="D26074" t="s">
        <v>8892</v>
      </c>
      <c r="E26074" t="s">
        <v>1485</v>
      </c>
      <c r="F26074" t="s">
        <v>89</v>
      </c>
      <c r="G26074" t="s">
        <v>89</v>
      </c>
      <c r="H26074" t="s">
        <v>93</v>
      </c>
    </row>
    <row r="26075" spans="1:8" x14ac:dyDescent="0.25">
      <c r="A26075" t="s">
        <v>674</v>
      </c>
      <c r="B26075" t="s">
        <v>2210</v>
      </c>
      <c r="C26075" t="s">
        <v>89</v>
      </c>
      <c r="D26075" t="s">
        <v>18200</v>
      </c>
      <c r="E26075" t="s">
        <v>1258</v>
      </c>
      <c r="F26075" t="s">
        <v>89</v>
      </c>
      <c r="G26075" t="s">
        <v>89</v>
      </c>
      <c r="H26075" t="s">
        <v>93</v>
      </c>
    </row>
    <row r="26076" spans="1:8" x14ac:dyDescent="0.25">
      <c r="A26076" t="s">
        <v>674</v>
      </c>
      <c r="B26076" t="s">
        <v>18202</v>
      </c>
      <c r="C26076" t="s">
        <v>89</v>
      </c>
      <c r="D26076" t="s">
        <v>18203</v>
      </c>
      <c r="E26076" t="s">
        <v>1395</v>
      </c>
      <c r="F26076" t="s">
        <v>89</v>
      </c>
      <c r="G26076" t="s">
        <v>89</v>
      </c>
      <c r="H26076" t="s">
        <v>93</v>
      </c>
    </row>
    <row r="26077" spans="1:8" x14ac:dyDescent="0.25">
      <c r="A26077" t="s">
        <v>674</v>
      </c>
      <c r="B26077" t="s">
        <v>18204</v>
      </c>
      <c r="C26077" t="s">
        <v>89</v>
      </c>
      <c r="D26077" t="s">
        <v>18203</v>
      </c>
      <c r="E26077" t="s">
        <v>1258</v>
      </c>
      <c r="F26077" t="s">
        <v>89</v>
      </c>
      <c r="G26077" t="s">
        <v>89</v>
      </c>
      <c r="H26077" t="s">
        <v>93</v>
      </c>
    </row>
    <row r="26078" spans="1:8" x14ac:dyDescent="0.25">
      <c r="A26078" t="s">
        <v>674</v>
      </c>
      <c r="B26078" t="s">
        <v>18205</v>
      </c>
      <c r="C26078" t="s">
        <v>89</v>
      </c>
      <c r="D26078" t="s">
        <v>18200</v>
      </c>
      <c r="E26078" t="s">
        <v>1258</v>
      </c>
      <c r="F26078" t="s">
        <v>89</v>
      </c>
      <c r="G26078" t="s">
        <v>89</v>
      </c>
      <c r="H26078" t="s">
        <v>93</v>
      </c>
    </row>
    <row r="26079" spans="1:8" x14ac:dyDescent="0.25">
      <c r="A26079" t="s">
        <v>674</v>
      </c>
      <c r="B26079" t="s">
        <v>3282</v>
      </c>
      <c r="C26079" t="s">
        <v>89</v>
      </c>
      <c r="D26079" t="s">
        <v>13699</v>
      </c>
      <c r="E26079" t="s">
        <v>1097</v>
      </c>
      <c r="F26079" t="s">
        <v>89</v>
      </c>
      <c r="G26079" t="s">
        <v>89</v>
      </c>
      <c r="H26079" t="s">
        <v>93</v>
      </c>
    </row>
    <row r="26080" spans="1:8" x14ac:dyDescent="0.25">
      <c r="A26080" t="s">
        <v>674</v>
      </c>
      <c r="B26080" t="s">
        <v>1314</v>
      </c>
      <c r="C26080" t="s">
        <v>89</v>
      </c>
      <c r="D26080" t="s">
        <v>18200</v>
      </c>
      <c r="E26080" t="s">
        <v>1265</v>
      </c>
      <c r="F26080" t="s">
        <v>89</v>
      </c>
      <c r="G26080" t="s">
        <v>89</v>
      </c>
      <c r="H26080" t="s">
        <v>93</v>
      </c>
    </row>
    <row r="26081" spans="1:8" x14ac:dyDescent="0.25">
      <c r="A26081" t="s">
        <v>674</v>
      </c>
      <c r="B26081" t="s">
        <v>8659</v>
      </c>
      <c r="C26081" t="s">
        <v>89</v>
      </c>
      <c r="D26081" t="s">
        <v>18200</v>
      </c>
      <c r="E26081" t="s">
        <v>1395</v>
      </c>
      <c r="F26081" t="s">
        <v>89</v>
      </c>
      <c r="G26081" t="s">
        <v>89</v>
      </c>
      <c r="H26081" t="s">
        <v>93</v>
      </c>
    </row>
    <row r="26082" spans="1:8" x14ac:dyDescent="0.25">
      <c r="A26082" t="s">
        <v>674</v>
      </c>
      <c r="B26082" t="s">
        <v>3280</v>
      </c>
      <c r="C26082" t="s">
        <v>89</v>
      </c>
      <c r="D26082" t="s">
        <v>13699</v>
      </c>
      <c r="E26082" t="s">
        <v>1485</v>
      </c>
      <c r="F26082" t="s">
        <v>89</v>
      </c>
      <c r="G26082" t="s">
        <v>89</v>
      </c>
      <c r="H26082" t="s">
        <v>93</v>
      </c>
    </row>
    <row r="26083" spans="1:8" x14ac:dyDescent="0.25">
      <c r="A26083" t="s">
        <v>674</v>
      </c>
      <c r="B26083" t="s">
        <v>18206</v>
      </c>
      <c r="C26083" t="s">
        <v>89</v>
      </c>
      <c r="D26083" t="s">
        <v>13699</v>
      </c>
      <c r="E26083" t="s">
        <v>1097</v>
      </c>
      <c r="F26083" t="s">
        <v>89</v>
      </c>
      <c r="G26083" t="s">
        <v>89</v>
      </c>
      <c r="H26083" t="s">
        <v>93</v>
      </c>
    </row>
    <row r="26084" spans="1:8" x14ac:dyDescent="0.25">
      <c r="A26084" t="s">
        <v>674</v>
      </c>
      <c r="B26084" t="s">
        <v>1256</v>
      </c>
      <c r="C26084" t="s">
        <v>89</v>
      </c>
      <c r="D26084" t="s">
        <v>18207</v>
      </c>
      <c r="E26084" t="s">
        <v>1094</v>
      </c>
      <c r="F26084" t="s">
        <v>89</v>
      </c>
      <c r="G26084" t="s">
        <v>89</v>
      </c>
      <c r="H26084" t="s">
        <v>93</v>
      </c>
    </row>
    <row r="26085" spans="1:8" x14ac:dyDescent="0.25">
      <c r="A26085" t="s">
        <v>674</v>
      </c>
      <c r="B26085" t="s">
        <v>1259</v>
      </c>
      <c r="C26085" t="s">
        <v>89</v>
      </c>
      <c r="D26085" t="s">
        <v>18207</v>
      </c>
      <c r="E26085" t="s">
        <v>1524</v>
      </c>
      <c r="F26085" t="s">
        <v>89</v>
      </c>
      <c r="G26085" t="s">
        <v>89</v>
      </c>
      <c r="H26085" t="s">
        <v>93</v>
      </c>
    </row>
    <row r="26086" spans="1:8" x14ac:dyDescent="0.25">
      <c r="A26086" t="s">
        <v>674</v>
      </c>
      <c r="B26086" t="s">
        <v>18208</v>
      </c>
      <c r="C26086" t="s">
        <v>89</v>
      </c>
      <c r="D26086" t="s">
        <v>18209</v>
      </c>
      <c r="E26086" t="s">
        <v>1164</v>
      </c>
      <c r="F26086" t="s">
        <v>89</v>
      </c>
      <c r="G26086" t="s">
        <v>89</v>
      </c>
      <c r="H26086" t="s">
        <v>93</v>
      </c>
    </row>
    <row r="26087" spans="1:8" x14ac:dyDescent="0.25">
      <c r="A26087" t="s">
        <v>674</v>
      </c>
      <c r="B26087" t="s">
        <v>18210</v>
      </c>
      <c r="C26087" t="s">
        <v>89</v>
      </c>
      <c r="D26087" t="s">
        <v>18211</v>
      </c>
      <c r="E26087" t="s">
        <v>2169</v>
      </c>
      <c r="F26087" t="s">
        <v>89</v>
      </c>
      <c r="G26087" t="s">
        <v>89</v>
      </c>
      <c r="H26087" t="s">
        <v>93</v>
      </c>
    </row>
    <row r="26088" spans="1:8" x14ac:dyDescent="0.25">
      <c r="A26088" t="s">
        <v>674</v>
      </c>
      <c r="B26088" t="s">
        <v>11304</v>
      </c>
      <c r="C26088" t="s">
        <v>89</v>
      </c>
      <c r="D26088" t="s">
        <v>18211</v>
      </c>
      <c r="E26088" t="s">
        <v>2925</v>
      </c>
      <c r="F26088" t="s">
        <v>89</v>
      </c>
      <c r="G26088" t="s">
        <v>89</v>
      </c>
      <c r="H26088" t="s">
        <v>93</v>
      </c>
    </row>
    <row r="26089" spans="1:8" x14ac:dyDescent="0.25">
      <c r="A26089" t="s">
        <v>674</v>
      </c>
      <c r="B26089" t="s">
        <v>18212</v>
      </c>
      <c r="C26089" t="s">
        <v>89</v>
      </c>
      <c r="D26089" t="s">
        <v>18211</v>
      </c>
      <c r="E26089" t="s">
        <v>2960</v>
      </c>
      <c r="F26089" t="s">
        <v>89</v>
      </c>
      <c r="G26089" t="s">
        <v>89</v>
      </c>
      <c r="H26089" t="s">
        <v>93</v>
      </c>
    </row>
    <row r="26090" spans="1:8" x14ac:dyDescent="0.25">
      <c r="A26090" t="s">
        <v>674</v>
      </c>
      <c r="B26090" t="s">
        <v>1276</v>
      </c>
      <c r="C26090" t="s">
        <v>89</v>
      </c>
      <c r="D26090" t="s">
        <v>15240</v>
      </c>
      <c r="E26090" t="s">
        <v>1100</v>
      </c>
      <c r="F26090" t="s">
        <v>89</v>
      </c>
      <c r="G26090" t="s">
        <v>89</v>
      </c>
      <c r="H26090" t="s">
        <v>93</v>
      </c>
    </row>
    <row r="26091" spans="1:8" x14ac:dyDescent="0.25">
      <c r="A26091" t="s">
        <v>674</v>
      </c>
      <c r="B26091" t="s">
        <v>18213</v>
      </c>
      <c r="C26091" t="s">
        <v>89</v>
      </c>
      <c r="D26091" t="s">
        <v>15240</v>
      </c>
      <c r="E26091" t="s">
        <v>1238</v>
      </c>
      <c r="F26091" t="s">
        <v>89</v>
      </c>
      <c r="G26091" t="s">
        <v>89</v>
      </c>
      <c r="H26091" t="s">
        <v>93</v>
      </c>
    </row>
    <row r="26092" spans="1:8" x14ac:dyDescent="0.25">
      <c r="A26092" t="s">
        <v>674</v>
      </c>
      <c r="B26092" t="s">
        <v>18214</v>
      </c>
      <c r="C26092" t="s">
        <v>89</v>
      </c>
      <c r="D26092" t="s">
        <v>5134</v>
      </c>
      <c r="E26092" t="s">
        <v>1164</v>
      </c>
      <c r="F26092" t="s">
        <v>89</v>
      </c>
      <c r="G26092" t="s">
        <v>89</v>
      </c>
      <c r="H26092" t="s">
        <v>93</v>
      </c>
    </row>
    <row r="26093" spans="1:8" x14ac:dyDescent="0.25">
      <c r="A26093" t="s">
        <v>674</v>
      </c>
      <c r="B26093" t="s">
        <v>1273</v>
      </c>
      <c r="C26093" t="s">
        <v>89</v>
      </c>
      <c r="D26093" t="s">
        <v>15240</v>
      </c>
      <c r="E26093" t="s">
        <v>1272</v>
      </c>
      <c r="F26093" t="s">
        <v>89</v>
      </c>
      <c r="G26093" t="s">
        <v>89</v>
      </c>
      <c r="H26093" t="s">
        <v>93</v>
      </c>
    </row>
    <row r="26094" spans="1:8" x14ac:dyDescent="0.25">
      <c r="A26094" t="s">
        <v>674</v>
      </c>
      <c r="B26094" t="s">
        <v>18215</v>
      </c>
      <c r="C26094" t="s">
        <v>89</v>
      </c>
      <c r="D26094" t="s">
        <v>15240</v>
      </c>
      <c r="E26094" t="s">
        <v>1115</v>
      </c>
      <c r="F26094" t="s">
        <v>89</v>
      </c>
      <c r="G26094" t="s">
        <v>89</v>
      </c>
      <c r="H26094" t="s">
        <v>93</v>
      </c>
    </row>
    <row r="26095" spans="1:8" x14ac:dyDescent="0.25">
      <c r="A26095" t="s">
        <v>674</v>
      </c>
      <c r="B26095" t="s">
        <v>18173</v>
      </c>
      <c r="C26095" t="s">
        <v>89</v>
      </c>
      <c r="D26095" t="s">
        <v>5134</v>
      </c>
      <c r="E26095" t="s">
        <v>1194</v>
      </c>
      <c r="F26095" t="s">
        <v>89</v>
      </c>
      <c r="G26095" t="s">
        <v>89</v>
      </c>
      <c r="H26095" t="s">
        <v>93</v>
      </c>
    </row>
    <row r="26096" spans="1:8" x14ac:dyDescent="0.25">
      <c r="A26096" t="s">
        <v>674</v>
      </c>
      <c r="B26096" t="s">
        <v>1294</v>
      </c>
      <c r="C26096" t="s">
        <v>89</v>
      </c>
      <c r="D26096" t="s">
        <v>15240</v>
      </c>
      <c r="E26096" t="s">
        <v>1162</v>
      </c>
      <c r="F26096" t="s">
        <v>89</v>
      </c>
      <c r="G26096" t="s">
        <v>89</v>
      </c>
      <c r="H26096" t="s">
        <v>93</v>
      </c>
    </row>
    <row r="26097" spans="1:8" x14ac:dyDescent="0.25">
      <c r="A26097" t="s">
        <v>674</v>
      </c>
      <c r="B26097" t="s">
        <v>1149</v>
      </c>
      <c r="C26097" t="s">
        <v>89</v>
      </c>
      <c r="D26097" t="s">
        <v>15240</v>
      </c>
      <c r="E26097" t="s">
        <v>1100</v>
      </c>
      <c r="F26097" t="s">
        <v>89</v>
      </c>
      <c r="G26097" t="s">
        <v>89</v>
      </c>
      <c r="H26097" t="s">
        <v>93</v>
      </c>
    </row>
    <row r="26098" spans="1:8" x14ac:dyDescent="0.25">
      <c r="A26098" t="s">
        <v>674</v>
      </c>
      <c r="B26098" t="s">
        <v>7477</v>
      </c>
      <c r="C26098" t="s">
        <v>89</v>
      </c>
      <c r="D26098" t="s">
        <v>15240</v>
      </c>
      <c r="E26098" t="s">
        <v>1238</v>
      </c>
      <c r="F26098" t="s">
        <v>89</v>
      </c>
      <c r="G26098" t="s">
        <v>89</v>
      </c>
      <c r="H26098" t="s">
        <v>93</v>
      </c>
    </row>
    <row r="26099" spans="1:8" x14ac:dyDescent="0.25">
      <c r="A26099" t="s">
        <v>674</v>
      </c>
      <c r="B26099" t="s">
        <v>1181</v>
      </c>
      <c r="C26099" t="s">
        <v>89</v>
      </c>
      <c r="D26099" t="s">
        <v>15240</v>
      </c>
      <c r="E26099" t="s">
        <v>1162</v>
      </c>
      <c r="F26099" t="s">
        <v>89</v>
      </c>
      <c r="G26099" t="s">
        <v>89</v>
      </c>
      <c r="H26099" t="s">
        <v>93</v>
      </c>
    </row>
    <row r="26100" spans="1:8" x14ac:dyDescent="0.25">
      <c r="A26100" t="s">
        <v>674</v>
      </c>
      <c r="B26100" t="s">
        <v>18216</v>
      </c>
      <c r="C26100" t="s">
        <v>89</v>
      </c>
      <c r="D26100" t="s">
        <v>15240</v>
      </c>
      <c r="E26100" t="s">
        <v>1205</v>
      </c>
      <c r="F26100" t="s">
        <v>89</v>
      </c>
      <c r="G26100" t="s">
        <v>89</v>
      </c>
      <c r="H26100" t="s">
        <v>93</v>
      </c>
    </row>
    <row r="26101" spans="1:8" x14ac:dyDescent="0.25">
      <c r="A26101" t="s">
        <v>674</v>
      </c>
      <c r="B26101" t="s">
        <v>18217</v>
      </c>
      <c r="C26101" t="s">
        <v>89</v>
      </c>
      <c r="D26101" t="s">
        <v>15240</v>
      </c>
      <c r="E26101" t="s">
        <v>1238</v>
      </c>
      <c r="F26101" t="s">
        <v>89</v>
      </c>
      <c r="G26101" t="s">
        <v>89</v>
      </c>
      <c r="H26101" t="s">
        <v>93</v>
      </c>
    </row>
    <row r="26102" spans="1:8" x14ac:dyDescent="0.25">
      <c r="A26102" t="s">
        <v>674</v>
      </c>
      <c r="B26102" t="s">
        <v>18218</v>
      </c>
      <c r="C26102" t="s">
        <v>89</v>
      </c>
      <c r="D26102" t="s">
        <v>15240</v>
      </c>
      <c r="E26102" t="s">
        <v>1238</v>
      </c>
      <c r="F26102" t="s">
        <v>89</v>
      </c>
      <c r="G26102" t="s">
        <v>89</v>
      </c>
      <c r="H26102" t="s">
        <v>93</v>
      </c>
    </row>
    <row r="26103" spans="1:8" x14ac:dyDescent="0.25">
      <c r="A26103" t="s">
        <v>674</v>
      </c>
      <c r="B26103" t="s">
        <v>5443</v>
      </c>
      <c r="C26103" t="s">
        <v>89</v>
      </c>
      <c r="D26103" t="s">
        <v>18219</v>
      </c>
      <c r="E26103" t="s">
        <v>1278</v>
      </c>
      <c r="F26103" t="s">
        <v>89</v>
      </c>
      <c r="G26103" t="s">
        <v>89</v>
      </c>
      <c r="H26103" t="s">
        <v>93</v>
      </c>
    </row>
    <row r="26104" spans="1:8" x14ac:dyDescent="0.25">
      <c r="A26104" t="s">
        <v>674</v>
      </c>
      <c r="B26104" t="s">
        <v>18220</v>
      </c>
      <c r="C26104" t="s">
        <v>89</v>
      </c>
      <c r="D26104" t="s">
        <v>18221</v>
      </c>
      <c r="E26104" t="s">
        <v>1395</v>
      </c>
      <c r="F26104" t="s">
        <v>89</v>
      </c>
      <c r="G26104" t="s">
        <v>89</v>
      </c>
      <c r="H26104" t="s">
        <v>93</v>
      </c>
    </row>
    <row r="26105" spans="1:8" x14ac:dyDescent="0.25">
      <c r="A26105" t="s">
        <v>674</v>
      </c>
      <c r="B26105" t="s">
        <v>18222</v>
      </c>
      <c r="C26105" t="s">
        <v>89</v>
      </c>
      <c r="D26105" t="s">
        <v>18221</v>
      </c>
      <c r="E26105" t="s">
        <v>1258</v>
      </c>
      <c r="F26105" t="s">
        <v>89</v>
      </c>
      <c r="G26105" t="s">
        <v>89</v>
      </c>
      <c r="H26105" t="s">
        <v>93</v>
      </c>
    </row>
    <row r="26106" spans="1:8" x14ac:dyDescent="0.25">
      <c r="A26106" t="s">
        <v>674</v>
      </c>
      <c r="B26106" t="s">
        <v>18223</v>
      </c>
      <c r="C26106" t="s">
        <v>89</v>
      </c>
      <c r="D26106" t="s">
        <v>18221</v>
      </c>
      <c r="E26106" t="s">
        <v>1395</v>
      </c>
      <c r="F26106" t="s">
        <v>89</v>
      </c>
      <c r="G26106" t="s">
        <v>89</v>
      </c>
      <c r="H26106" t="s">
        <v>93</v>
      </c>
    </row>
    <row r="26107" spans="1:8" x14ac:dyDescent="0.25">
      <c r="A26107" t="s">
        <v>674</v>
      </c>
      <c r="B26107" t="s">
        <v>3186</v>
      </c>
      <c r="C26107" t="s">
        <v>89</v>
      </c>
      <c r="D26107" t="s">
        <v>89</v>
      </c>
      <c r="E26107" t="s">
        <v>1272</v>
      </c>
      <c r="F26107" t="s">
        <v>89</v>
      </c>
      <c r="G26107" t="s">
        <v>89</v>
      </c>
      <c r="H26107" t="s">
        <v>93</v>
      </c>
    </row>
    <row r="26108" spans="1:8" x14ac:dyDescent="0.25">
      <c r="A26108" t="s">
        <v>674</v>
      </c>
      <c r="B26108" t="s">
        <v>1197</v>
      </c>
      <c r="C26108" t="s">
        <v>89</v>
      </c>
      <c r="D26108" t="s">
        <v>89</v>
      </c>
      <c r="E26108" t="s">
        <v>1135</v>
      </c>
      <c r="F26108" t="s">
        <v>89</v>
      </c>
      <c r="G26108" t="s">
        <v>89</v>
      </c>
      <c r="H26108" t="s">
        <v>93</v>
      </c>
    </row>
    <row r="26109" spans="1:8" x14ac:dyDescent="0.25">
      <c r="A26109" t="s">
        <v>674</v>
      </c>
      <c r="B26109" t="s">
        <v>18224</v>
      </c>
      <c r="C26109" t="s">
        <v>89</v>
      </c>
      <c r="D26109" t="s">
        <v>89</v>
      </c>
      <c r="E26109" t="s">
        <v>1286</v>
      </c>
      <c r="F26109" t="s">
        <v>89</v>
      </c>
      <c r="G26109" t="s">
        <v>89</v>
      </c>
      <c r="H26109" t="s">
        <v>93</v>
      </c>
    </row>
    <row r="26110" spans="1:8" x14ac:dyDescent="0.25">
      <c r="A26110" t="s">
        <v>674</v>
      </c>
      <c r="B26110" t="s">
        <v>2139</v>
      </c>
      <c r="C26110" t="s">
        <v>89</v>
      </c>
      <c r="D26110" t="s">
        <v>89</v>
      </c>
      <c r="E26110" t="s">
        <v>1135</v>
      </c>
      <c r="F26110" t="s">
        <v>89</v>
      </c>
      <c r="G26110" t="s">
        <v>89</v>
      </c>
      <c r="H26110" t="s">
        <v>93</v>
      </c>
    </row>
    <row r="26111" spans="1:8" x14ac:dyDescent="0.25">
      <c r="A26111" t="s">
        <v>674</v>
      </c>
      <c r="B26111" t="s">
        <v>2260</v>
      </c>
      <c r="C26111" t="s">
        <v>89</v>
      </c>
      <c r="D26111" t="s">
        <v>89</v>
      </c>
      <c r="E26111" t="s">
        <v>1205</v>
      </c>
      <c r="F26111" t="s">
        <v>89</v>
      </c>
      <c r="G26111" t="s">
        <v>89</v>
      </c>
      <c r="H26111" t="s">
        <v>93</v>
      </c>
    </row>
    <row r="26112" spans="1:8" x14ac:dyDescent="0.25">
      <c r="A26112" t="s">
        <v>674</v>
      </c>
      <c r="B26112" t="s">
        <v>3200</v>
      </c>
      <c r="C26112" t="s">
        <v>89</v>
      </c>
      <c r="D26112" t="s">
        <v>89</v>
      </c>
      <c r="E26112" t="s">
        <v>1097</v>
      </c>
      <c r="F26112" t="s">
        <v>89</v>
      </c>
      <c r="G26112" t="s">
        <v>89</v>
      </c>
      <c r="H26112" t="s">
        <v>93</v>
      </c>
    </row>
    <row r="26113" spans="1:8" x14ac:dyDescent="0.25">
      <c r="A26113" t="s">
        <v>674</v>
      </c>
      <c r="B26113" t="s">
        <v>1649</v>
      </c>
      <c r="C26113" t="s">
        <v>89</v>
      </c>
      <c r="D26113" t="s">
        <v>89</v>
      </c>
      <c r="E26113" t="s">
        <v>1272</v>
      </c>
      <c r="F26113" t="s">
        <v>89</v>
      </c>
      <c r="G26113" t="s">
        <v>89</v>
      </c>
      <c r="H26113" t="s">
        <v>93</v>
      </c>
    </row>
    <row r="26114" spans="1:8" x14ac:dyDescent="0.25">
      <c r="A26114" t="s">
        <v>674</v>
      </c>
      <c r="B26114" t="s">
        <v>1645</v>
      </c>
      <c r="C26114" t="s">
        <v>89</v>
      </c>
      <c r="D26114" t="s">
        <v>89</v>
      </c>
      <c r="E26114" t="s">
        <v>1100</v>
      </c>
      <c r="F26114" t="s">
        <v>89</v>
      </c>
      <c r="G26114" t="s">
        <v>89</v>
      </c>
      <c r="H26114" t="s">
        <v>93</v>
      </c>
    </row>
    <row r="26115" spans="1:8" x14ac:dyDescent="0.25">
      <c r="A26115" t="s">
        <v>674</v>
      </c>
      <c r="B26115" t="s">
        <v>1122</v>
      </c>
      <c r="C26115" t="s">
        <v>89</v>
      </c>
      <c r="D26115" t="s">
        <v>89</v>
      </c>
      <c r="E26115" t="s">
        <v>1218</v>
      </c>
      <c r="F26115" t="s">
        <v>89</v>
      </c>
      <c r="G26115" t="s">
        <v>89</v>
      </c>
      <c r="H26115" t="s">
        <v>93</v>
      </c>
    </row>
    <row r="26116" spans="1:8" x14ac:dyDescent="0.25">
      <c r="A26116" t="s">
        <v>674</v>
      </c>
      <c r="B26116" t="s">
        <v>1332</v>
      </c>
      <c r="C26116" t="s">
        <v>89</v>
      </c>
      <c r="D26116" t="s">
        <v>89</v>
      </c>
      <c r="E26116" t="s">
        <v>1218</v>
      </c>
      <c r="F26116" t="s">
        <v>89</v>
      </c>
      <c r="G26116" t="s">
        <v>89</v>
      </c>
      <c r="H26116" t="s">
        <v>93</v>
      </c>
    </row>
    <row r="26117" spans="1:8" x14ac:dyDescent="0.25">
      <c r="A26117" t="s">
        <v>674</v>
      </c>
      <c r="B26117" t="s">
        <v>1124</v>
      </c>
      <c r="C26117" t="s">
        <v>89</v>
      </c>
      <c r="D26117" t="s">
        <v>89</v>
      </c>
      <c r="E26117" t="s">
        <v>1218</v>
      </c>
      <c r="F26117" t="s">
        <v>89</v>
      </c>
      <c r="G26117" t="s">
        <v>89</v>
      </c>
      <c r="H26117" t="s">
        <v>93</v>
      </c>
    </row>
    <row r="26118" spans="1:8" x14ac:dyDescent="0.25">
      <c r="A26118" t="s">
        <v>674</v>
      </c>
      <c r="B26118" t="s">
        <v>1125</v>
      </c>
      <c r="C26118" t="s">
        <v>89</v>
      </c>
      <c r="D26118" t="s">
        <v>89</v>
      </c>
      <c r="E26118" t="s">
        <v>1218</v>
      </c>
      <c r="F26118" t="s">
        <v>89</v>
      </c>
      <c r="G26118" t="s">
        <v>89</v>
      </c>
      <c r="H26118" t="s">
        <v>93</v>
      </c>
    </row>
    <row r="26119" spans="1:8" x14ac:dyDescent="0.25">
      <c r="A26119" t="s">
        <v>674</v>
      </c>
      <c r="B26119" t="s">
        <v>1127</v>
      </c>
      <c r="C26119" t="s">
        <v>89</v>
      </c>
      <c r="D26119" t="s">
        <v>89</v>
      </c>
      <c r="E26119" t="s">
        <v>1218</v>
      </c>
      <c r="F26119" t="s">
        <v>89</v>
      </c>
      <c r="G26119" t="s">
        <v>89</v>
      </c>
      <c r="H26119" t="s">
        <v>93</v>
      </c>
    </row>
    <row r="26120" spans="1:8" x14ac:dyDescent="0.25">
      <c r="A26120" t="s">
        <v>674</v>
      </c>
      <c r="B26120" t="s">
        <v>1266</v>
      </c>
      <c r="C26120" t="s">
        <v>89</v>
      </c>
      <c r="D26120" t="s">
        <v>89</v>
      </c>
      <c r="E26120" t="s">
        <v>1129</v>
      </c>
      <c r="F26120" t="s">
        <v>89</v>
      </c>
      <c r="G26120" t="s">
        <v>89</v>
      </c>
      <c r="H26120" t="s">
        <v>93</v>
      </c>
    </row>
    <row r="26121" spans="1:8" x14ac:dyDescent="0.25">
      <c r="A26121" t="s">
        <v>674</v>
      </c>
      <c r="B26121" t="s">
        <v>1200</v>
      </c>
      <c r="C26121" t="s">
        <v>89</v>
      </c>
      <c r="D26121" t="s">
        <v>89</v>
      </c>
      <c r="E26121" t="s">
        <v>1129</v>
      </c>
      <c r="F26121" t="s">
        <v>89</v>
      </c>
      <c r="G26121" t="s">
        <v>89</v>
      </c>
      <c r="H26121" t="s">
        <v>93</v>
      </c>
    </row>
    <row r="26122" spans="1:8" x14ac:dyDescent="0.25">
      <c r="A26122" t="s">
        <v>674</v>
      </c>
      <c r="B26122" t="s">
        <v>12975</v>
      </c>
      <c r="C26122" t="s">
        <v>89</v>
      </c>
      <c r="D26122" t="s">
        <v>89</v>
      </c>
      <c r="E26122" t="s">
        <v>1131</v>
      </c>
      <c r="F26122" t="s">
        <v>89</v>
      </c>
      <c r="G26122" t="s">
        <v>89</v>
      </c>
      <c r="H26122" t="s">
        <v>93</v>
      </c>
    </row>
    <row r="26123" spans="1:8" x14ac:dyDescent="0.25">
      <c r="A26123" t="s">
        <v>674</v>
      </c>
      <c r="B26123" t="s">
        <v>2705</v>
      </c>
      <c r="C26123" t="s">
        <v>89</v>
      </c>
      <c r="D26123" t="s">
        <v>89</v>
      </c>
      <c r="E26123" t="s">
        <v>1202</v>
      </c>
      <c r="F26123" t="s">
        <v>89</v>
      </c>
      <c r="G26123" t="s">
        <v>89</v>
      </c>
      <c r="H26123" t="s">
        <v>93</v>
      </c>
    </row>
    <row r="26124" spans="1:8" x14ac:dyDescent="0.25">
      <c r="A26124" t="s">
        <v>674</v>
      </c>
      <c r="B26124" t="s">
        <v>2138</v>
      </c>
      <c r="C26124" t="s">
        <v>89</v>
      </c>
      <c r="D26124" t="s">
        <v>89</v>
      </c>
      <c r="E26124" t="s">
        <v>1133</v>
      </c>
      <c r="F26124" t="s">
        <v>89</v>
      </c>
      <c r="G26124" t="s">
        <v>89</v>
      </c>
      <c r="H26124" t="s">
        <v>93</v>
      </c>
    </row>
    <row r="26125" spans="1:8" x14ac:dyDescent="0.25">
      <c r="A26125" t="s">
        <v>674</v>
      </c>
      <c r="B26125" t="s">
        <v>1268</v>
      </c>
      <c r="C26125" t="s">
        <v>89</v>
      </c>
      <c r="D26125" t="s">
        <v>89</v>
      </c>
      <c r="E26125" t="s">
        <v>1233</v>
      </c>
      <c r="F26125" t="s">
        <v>89</v>
      </c>
      <c r="G26125" t="s">
        <v>89</v>
      </c>
      <c r="H26125" t="s">
        <v>93</v>
      </c>
    </row>
    <row r="26126" spans="1:8" x14ac:dyDescent="0.25">
      <c r="A26126" t="s">
        <v>674</v>
      </c>
      <c r="B26126" t="s">
        <v>1271</v>
      </c>
      <c r="C26126" t="s">
        <v>89</v>
      </c>
      <c r="D26126" t="s">
        <v>89</v>
      </c>
      <c r="E26126" t="s">
        <v>1115</v>
      </c>
      <c r="F26126" t="s">
        <v>89</v>
      </c>
      <c r="G26126" t="s">
        <v>89</v>
      </c>
      <c r="H26126" t="s">
        <v>93</v>
      </c>
    </row>
    <row r="26127" spans="1:8" x14ac:dyDescent="0.25">
      <c r="A26127" t="s">
        <v>674</v>
      </c>
      <c r="B26127" t="s">
        <v>1138</v>
      </c>
      <c r="C26127" t="s">
        <v>89</v>
      </c>
      <c r="D26127" t="s">
        <v>89</v>
      </c>
      <c r="E26127" t="s">
        <v>1139</v>
      </c>
      <c r="F26127" t="s">
        <v>89</v>
      </c>
      <c r="G26127" t="s">
        <v>89</v>
      </c>
      <c r="H26127" t="s">
        <v>93</v>
      </c>
    </row>
    <row r="26128" spans="1:8" x14ac:dyDescent="0.25">
      <c r="A26128" t="s">
        <v>675</v>
      </c>
      <c r="B26128" t="s">
        <v>8297</v>
      </c>
      <c r="C26128" t="s">
        <v>89</v>
      </c>
      <c r="D26128" t="s">
        <v>89</v>
      </c>
      <c r="E26128" t="s">
        <v>1093</v>
      </c>
      <c r="F26128" t="s">
        <v>89</v>
      </c>
      <c r="G26128" t="s">
        <v>89</v>
      </c>
      <c r="H26128" t="s">
        <v>93</v>
      </c>
    </row>
    <row r="26129" spans="1:8" x14ac:dyDescent="0.25">
      <c r="A26129" t="s">
        <v>675</v>
      </c>
      <c r="B26129" t="s">
        <v>8292</v>
      </c>
      <c r="C26129" t="s">
        <v>89</v>
      </c>
      <c r="D26129" t="s">
        <v>89</v>
      </c>
      <c r="E26129" t="s">
        <v>1093</v>
      </c>
      <c r="F26129" t="s">
        <v>89</v>
      </c>
      <c r="G26129" t="s">
        <v>89</v>
      </c>
      <c r="H26129" t="s">
        <v>93</v>
      </c>
    </row>
    <row r="26130" spans="1:8" x14ac:dyDescent="0.25">
      <c r="A26130" t="s">
        <v>675</v>
      </c>
      <c r="B26130" t="s">
        <v>15469</v>
      </c>
      <c r="C26130" t="s">
        <v>89</v>
      </c>
      <c r="D26130" t="s">
        <v>89</v>
      </c>
      <c r="E26130" t="s">
        <v>1258</v>
      </c>
      <c r="F26130" t="s">
        <v>89</v>
      </c>
      <c r="G26130" t="s">
        <v>89</v>
      </c>
      <c r="H26130" t="s">
        <v>93</v>
      </c>
    </row>
    <row r="26131" spans="1:8" x14ac:dyDescent="0.25">
      <c r="A26131" t="s">
        <v>675</v>
      </c>
      <c r="B26131" t="s">
        <v>3679</v>
      </c>
      <c r="C26131" t="s">
        <v>89</v>
      </c>
      <c r="D26131" t="s">
        <v>89</v>
      </c>
      <c r="E26131" t="s">
        <v>1093</v>
      </c>
      <c r="F26131" t="s">
        <v>89</v>
      </c>
      <c r="G26131" t="s">
        <v>89</v>
      </c>
      <c r="H26131" t="s">
        <v>93</v>
      </c>
    </row>
    <row r="26132" spans="1:8" x14ac:dyDescent="0.25">
      <c r="A26132" t="s">
        <v>675</v>
      </c>
      <c r="B26132" t="s">
        <v>13032</v>
      </c>
      <c r="C26132" t="s">
        <v>89</v>
      </c>
      <c r="D26132" t="s">
        <v>89</v>
      </c>
      <c r="E26132" t="s">
        <v>1093</v>
      </c>
      <c r="F26132" t="s">
        <v>89</v>
      </c>
      <c r="G26132" t="s">
        <v>89</v>
      </c>
      <c r="H26132" t="s">
        <v>93</v>
      </c>
    </row>
    <row r="26133" spans="1:8" x14ac:dyDescent="0.25">
      <c r="A26133" t="s">
        <v>675</v>
      </c>
      <c r="B26133" t="s">
        <v>3677</v>
      </c>
      <c r="C26133" t="s">
        <v>89</v>
      </c>
      <c r="D26133" t="s">
        <v>89</v>
      </c>
      <c r="E26133" t="s">
        <v>1093</v>
      </c>
      <c r="F26133" t="s">
        <v>89</v>
      </c>
      <c r="G26133" t="s">
        <v>89</v>
      </c>
      <c r="H26133" t="s">
        <v>93</v>
      </c>
    </row>
    <row r="26134" spans="1:8" x14ac:dyDescent="0.25">
      <c r="A26134" t="s">
        <v>675</v>
      </c>
      <c r="B26134" t="s">
        <v>3678</v>
      </c>
      <c r="C26134" t="s">
        <v>89</v>
      </c>
      <c r="D26134" t="s">
        <v>89</v>
      </c>
      <c r="E26134" t="s">
        <v>1093</v>
      </c>
      <c r="F26134" t="s">
        <v>89</v>
      </c>
      <c r="G26134" t="s">
        <v>89</v>
      </c>
      <c r="H26134" t="s">
        <v>93</v>
      </c>
    </row>
    <row r="26135" spans="1:8" x14ac:dyDescent="0.25">
      <c r="A26135" t="s">
        <v>675</v>
      </c>
      <c r="B26135" t="s">
        <v>13033</v>
      </c>
      <c r="C26135" t="s">
        <v>89</v>
      </c>
      <c r="D26135" t="s">
        <v>89</v>
      </c>
      <c r="E26135" t="s">
        <v>1093</v>
      </c>
      <c r="F26135" t="s">
        <v>89</v>
      </c>
      <c r="G26135" t="s">
        <v>89</v>
      </c>
      <c r="H26135" t="s">
        <v>93</v>
      </c>
    </row>
    <row r="26136" spans="1:8" x14ac:dyDescent="0.25">
      <c r="A26136" t="s">
        <v>675</v>
      </c>
      <c r="B26136" t="s">
        <v>13034</v>
      </c>
      <c r="C26136" t="s">
        <v>89</v>
      </c>
      <c r="D26136" t="s">
        <v>89</v>
      </c>
      <c r="E26136" t="s">
        <v>1093</v>
      </c>
      <c r="F26136" t="s">
        <v>89</v>
      </c>
      <c r="G26136" t="s">
        <v>89</v>
      </c>
      <c r="H26136" t="s">
        <v>93</v>
      </c>
    </row>
    <row r="26137" spans="1:8" x14ac:dyDescent="0.25">
      <c r="A26137" t="s">
        <v>675</v>
      </c>
      <c r="B26137" t="s">
        <v>18225</v>
      </c>
      <c r="C26137" t="s">
        <v>89</v>
      </c>
      <c r="D26137" t="s">
        <v>89</v>
      </c>
      <c r="E26137" t="s">
        <v>1298</v>
      </c>
      <c r="F26137" t="s">
        <v>89</v>
      </c>
      <c r="G26137" t="s">
        <v>89</v>
      </c>
      <c r="H26137" t="s">
        <v>93</v>
      </c>
    </row>
    <row r="26138" spans="1:8" x14ac:dyDescent="0.25">
      <c r="A26138" t="s">
        <v>675</v>
      </c>
      <c r="B26138" t="s">
        <v>8300</v>
      </c>
      <c r="C26138" t="s">
        <v>89</v>
      </c>
      <c r="D26138" t="s">
        <v>89</v>
      </c>
      <c r="E26138" t="s">
        <v>1298</v>
      </c>
      <c r="F26138" t="s">
        <v>89</v>
      </c>
      <c r="G26138" t="s">
        <v>89</v>
      </c>
      <c r="H26138" t="s">
        <v>93</v>
      </c>
    </row>
    <row r="26139" spans="1:8" x14ac:dyDescent="0.25">
      <c r="A26139" t="s">
        <v>675</v>
      </c>
      <c r="B26139" t="s">
        <v>18226</v>
      </c>
      <c r="C26139" t="s">
        <v>89</v>
      </c>
      <c r="D26139" t="s">
        <v>89</v>
      </c>
      <c r="E26139" t="s">
        <v>1569</v>
      </c>
      <c r="F26139" t="s">
        <v>89</v>
      </c>
      <c r="G26139" t="s">
        <v>89</v>
      </c>
      <c r="H26139" t="s">
        <v>93</v>
      </c>
    </row>
    <row r="26140" spans="1:8" x14ac:dyDescent="0.25">
      <c r="A26140" t="s">
        <v>675</v>
      </c>
      <c r="B26140" t="s">
        <v>8301</v>
      </c>
      <c r="C26140" t="s">
        <v>89</v>
      </c>
      <c r="D26140" t="s">
        <v>89</v>
      </c>
      <c r="E26140" t="s">
        <v>1298</v>
      </c>
      <c r="F26140" t="s">
        <v>89</v>
      </c>
      <c r="G26140" t="s">
        <v>89</v>
      </c>
      <c r="H26140" t="s">
        <v>93</v>
      </c>
    </row>
    <row r="26141" spans="1:8" x14ac:dyDescent="0.25">
      <c r="A26141" t="s">
        <v>675</v>
      </c>
      <c r="B26141" t="s">
        <v>13036</v>
      </c>
      <c r="C26141" t="s">
        <v>89</v>
      </c>
      <c r="D26141" t="s">
        <v>89</v>
      </c>
      <c r="E26141" t="s">
        <v>1298</v>
      </c>
      <c r="F26141" t="s">
        <v>89</v>
      </c>
      <c r="G26141" t="s">
        <v>89</v>
      </c>
      <c r="H26141" t="s">
        <v>93</v>
      </c>
    </row>
    <row r="26142" spans="1:8" x14ac:dyDescent="0.25">
      <c r="A26142" t="s">
        <v>675</v>
      </c>
      <c r="B26142" t="s">
        <v>8298</v>
      </c>
      <c r="C26142" t="s">
        <v>89</v>
      </c>
      <c r="D26142" t="s">
        <v>89</v>
      </c>
      <c r="E26142" t="s">
        <v>1298</v>
      </c>
      <c r="F26142" t="s">
        <v>89</v>
      </c>
      <c r="G26142" t="s">
        <v>89</v>
      </c>
      <c r="H26142" t="s">
        <v>93</v>
      </c>
    </row>
    <row r="26143" spans="1:8" x14ac:dyDescent="0.25">
      <c r="A26143" t="s">
        <v>675</v>
      </c>
      <c r="B26143" t="s">
        <v>13037</v>
      </c>
      <c r="C26143" t="s">
        <v>89</v>
      </c>
      <c r="D26143" t="s">
        <v>89</v>
      </c>
      <c r="E26143" t="s">
        <v>1298</v>
      </c>
      <c r="F26143" t="s">
        <v>89</v>
      </c>
      <c r="G26143" t="s">
        <v>89</v>
      </c>
      <c r="H26143" t="s">
        <v>93</v>
      </c>
    </row>
    <row r="26144" spans="1:8" x14ac:dyDescent="0.25">
      <c r="A26144" t="s">
        <v>675</v>
      </c>
      <c r="B26144" t="s">
        <v>13038</v>
      </c>
      <c r="C26144" t="s">
        <v>89</v>
      </c>
      <c r="D26144" t="s">
        <v>89</v>
      </c>
      <c r="E26144" t="s">
        <v>1298</v>
      </c>
      <c r="F26144" t="s">
        <v>89</v>
      </c>
      <c r="G26144" t="s">
        <v>89</v>
      </c>
      <c r="H26144" t="s">
        <v>93</v>
      </c>
    </row>
    <row r="26145" spans="1:8" x14ac:dyDescent="0.25">
      <c r="A26145" t="s">
        <v>675</v>
      </c>
      <c r="B26145" t="s">
        <v>13039</v>
      </c>
      <c r="C26145" t="s">
        <v>89</v>
      </c>
      <c r="D26145" t="s">
        <v>89</v>
      </c>
      <c r="E26145" t="s">
        <v>1298</v>
      </c>
      <c r="F26145" t="s">
        <v>89</v>
      </c>
      <c r="G26145" t="s">
        <v>89</v>
      </c>
      <c r="H26145" t="s">
        <v>93</v>
      </c>
    </row>
    <row r="26146" spans="1:8" x14ac:dyDescent="0.25">
      <c r="A26146" t="s">
        <v>675</v>
      </c>
      <c r="B26146" t="s">
        <v>1138</v>
      </c>
      <c r="C26146" t="s">
        <v>89</v>
      </c>
      <c r="D26146" t="s">
        <v>89</v>
      </c>
      <c r="E26146" t="s">
        <v>1139</v>
      </c>
      <c r="F26146" t="s">
        <v>89</v>
      </c>
      <c r="G26146" t="s">
        <v>89</v>
      </c>
      <c r="H26146" t="s">
        <v>93</v>
      </c>
    </row>
    <row r="26147" spans="1:8" x14ac:dyDescent="0.25">
      <c r="A26147" t="s">
        <v>676</v>
      </c>
      <c r="B26147" t="s">
        <v>1294</v>
      </c>
      <c r="C26147" t="s">
        <v>89</v>
      </c>
      <c r="D26147" t="s">
        <v>18227</v>
      </c>
      <c r="E26147" t="s">
        <v>1238</v>
      </c>
      <c r="F26147" t="s">
        <v>89</v>
      </c>
      <c r="G26147" t="s">
        <v>89</v>
      </c>
      <c r="H26147" t="s">
        <v>93</v>
      </c>
    </row>
    <row r="26148" spans="1:8" x14ac:dyDescent="0.25">
      <c r="A26148" t="s">
        <v>676</v>
      </c>
      <c r="B26148" t="s">
        <v>1149</v>
      </c>
      <c r="C26148" t="s">
        <v>89</v>
      </c>
      <c r="D26148" t="s">
        <v>18227</v>
      </c>
      <c r="E26148" t="s">
        <v>1238</v>
      </c>
      <c r="F26148" t="s">
        <v>89</v>
      </c>
      <c r="G26148" t="s">
        <v>89</v>
      </c>
      <c r="H26148" t="s">
        <v>93</v>
      </c>
    </row>
    <row r="26149" spans="1:8" x14ac:dyDescent="0.25">
      <c r="A26149" t="s">
        <v>676</v>
      </c>
      <c r="B26149" t="s">
        <v>18228</v>
      </c>
      <c r="C26149" t="s">
        <v>89</v>
      </c>
      <c r="D26149" t="s">
        <v>18229</v>
      </c>
      <c r="E26149" t="s">
        <v>1395</v>
      </c>
      <c r="F26149" t="s">
        <v>89</v>
      </c>
      <c r="G26149" t="s">
        <v>89</v>
      </c>
      <c r="H26149" t="s">
        <v>93</v>
      </c>
    </row>
    <row r="26150" spans="1:8" x14ac:dyDescent="0.25">
      <c r="A26150" t="s">
        <v>676</v>
      </c>
      <c r="B26150" t="s">
        <v>3251</v>
      </c>
      <c r="C26150" t="s">
        <v>89</v>
      </c>
      <c r="D26150" t="s">
        <v>18227</v>
      </c>
      <c r="E26150" t="s">
        <v>1238</v>
      </c>
      <c r="F26150" t="s">
        <v>89</v>
      </c>
      <c r="G26150" t="s">
        <v>89</v>
      </c>
      <c r="H26150" t="s">
        <v>93</v>
      </c>
    </row>
    <row r="26151" spans="1:8" x14ac:dyDescent="0.25">
      <c r="A26151" t="s">
        <v>676</v>
      </c>
      <c r="B26151" t="s">
        <v>5443</v>
      </c>
      <c r="C26151" t="s">
        <v>89</v>
      </c>
      <c r="D26151" t="s">
        <v>18227</v>
      </c>
      <c r="E26151" t="s">
        <v>1238</v>
      </c>
      <c r="F26151" t="s">
        <v>89</v>
      </c>
      <c r="G26151" t="s">
        <v>89</v>
      </c>
      <c r="H26151" t="s">
        <v>93</v>
      </c>
    </row>
    <row r="26152" spans="1:8" x14ac:dyDescent="0.25">
      <c r="A26152" t="s">
        <v>676</v>
      </c>
      <c r="B26152" t="s">
        <v>5631</v>
      </c>
      <c r="C26152" t="s">
        <v>89</v>
      </c>
      <c r="D26152" t="s">
        <v>18229</v>
      </c>
      <c r="E26152" t="s">
        <v>1395</v>
      </c>
      <c r="F26152" t="s">
        <v>89</v>
      </c>
      <c r="G26152" t="s">
        <v>89</v>
      </c>
      <c r="H26152" t="s">
        <v>93</v>
      </c>
    </row>
    <row r="26153" spans="1:8" x14ac:dyDescent="0.25">
      <c r="A26153" t="s">
        <v>676</v>
      </c>
      <c r="B26153" t="s">
        <v>18230</v>
      </c>
      <c r="C26153" t="s">
        <v>89</v>
      </c>
      <c r="D26153" t="s">
        <v>18229</v>
      </c>
      <c r="E26153" t="s">
        <v>1395</v>
      </c>
      <c r="F26153" t="s">
        <v>89</v>
      </c>
      <c r="G26153" t="s">
        <v>89</v>
      </c>
      <c r="H26153" t="s">
        <v>93</v>
      </c>
    </row>
    <row r="26154" spans="1:8" x14ac:dyDescent="0.25">
      <c r="A26154" t="s">
        <v>676</v>
      </c>
      <c r="B26154" t="s">
        <v>18231</v>
      </c>
      <c r="C26154" t="s">
        <v>89</v>
      </c>
      <c r="D26154" t="s">
        <v>18229</v>
      </c>
      <c r="E26154" t="s">
        <v>1395</v>
      </c>
      <c r="F26154" t="s">
        <v>89</v>
      </c>
      <c r="G26154" t="s">
        <v>89</v>
      </c>
      <c r="H26154" t="s">
        <v>93</v>
      </c>
    </row>
    <row r="26155" spans="1:8" x14ac:dyDescent="0.25">
      <c r="A26155" t="s">
        <v>676</v>
      </c>
      <c r="B26155" t="s">
        <v>18232</v>
      </c>
      <c r="C26155" t="s">
        <v>89</v>
      </c>
      <c r="D26155" t="s">
        <v>18229</v>
      </c>
      <c r="E26155" t="s">
        <v>1395</v>
      </c>
      <c r="F26155" t="s">
        <v>89</v>
      </c>
      <c r="G26155" t="s">
        <v>89</v>
      </c>
      <c r="H26155" t="s">
        <v>93</v>
      </c>
    </row>
    <row r="26156" spans="1:8" x14ac:dyDescent="0.25">
      <c r="A26156" t="s">
        <v>676</v>
      </c>
      <c r="B26156" t="s">
        <v>7345</v>
      </c>
      <c r="C26156" t="s">
        <v>89</v>
      </c>
      <c r="D26156" t="s">
        <v>18229</v>
      </c>
      <c r="E26156" t="s">
        <v>1395</v>
      </c>
      <c r="F26156" t="s">
        <v>89</v>
      </c>
      <c r="G26156" t="s">
        <v>89</v>
      </c>
      <c r="H26156" t="s">
        <v>93</v>
      </c>
    </row>
    <row r="26157" spans="1:8" x14ac:dyDescent="0.25">
      <c r="A26157" t="s">
        <v>676</v>
      </c>
      <c r="B26157" t="s">
        <v>18233</v>
      </c>
      <c r="C26157" t="s">
        <v>89</v>
      </c>
      <c r="D26157" t="s">
        <v>18229</v>
      </c>
      <c r="E26157" t="s">
        <v>1395</v>
      </c>
      <c r="F26157" t="s">
        <v>89</v>
      </c>
      <c r="G26157" t="s">
        <v>89</v>
      </c>
      <c r="H26157" t="s">
        <v>93</v>
      </c>
    </row>
    <row r="26158" spans="1:8" x14ac:dyDescent="0.25">
      <c r="A26158" t="s">
        <v>676</v>
      </c>
      <c r="B26158" t="s">
        <v>18228</v>
      </c>
      <c r="C26158" t="s">
        <v>89</v>
      </c>
      <c r="D26158" t="s">
        <v>18229</v>
      </c>
      <c r="E26158" t="s">
        <v>1395</v>
      </c>
      <c r="F26158" t="s">
        <v>89</v>
      </c>
      <c r="G26158" t="s">
        <v>89</v>
      </c>
      <c r="H26158" t="s">
        <v>93</v>
      </c>
    </row>
    <row r="26159" spans="1:8" x14ac:dyDescent="0.25">
      <c r="A26159" t="s">
        <v>676</v>
      </c>
      <c r="B26159" t="s">
        <v>18234</v>
      </c>
      <c r="C26159" t="s">
        <v>89</v>
      </c>
      <c r="D26159" t="s">
        <v>18229</v>
      </c>
      <c r="E26159" t="s">
        <v>1395</v>
      </c>
      <c r="F26159" t="s">
        <v>89</v>
      </c>
      <c r="G26159" t="s">
        <v>89</v>
      </c>
      <c r="H26159" t="s">
        <v>93</v>
      </c>
    </row>
    <row r="26160" spans="1:8" x14ac:dyDescent="0.25">
      <c r="A26160" t="s">
        <v>676</v>
      </c>
      <c r="B26160" t="s">
        <v>18235</v>
      </c>
      <c r="C26160" t="s">
        <v>89</v>
      </c>
      <c r="D26160" t="s">
        <v>18229</v>
      </c>
      <c r="E26160" t="s">
        <v>1395</v>
      </c>
      <c r="F26160" t="s">
        <v>89</v>
      </c>
      <c r="G26160" t="s">
        <v>89</v>
      </c>
      <c r="H26160" t="s">
        <v>93</v>
      </c>
    </row>
    <row r="26161" spans="1:8" x14ac:dyDescent="0.25">
      <c r="A26161" t="s">
        <v>676</v>
      </c>
      <c r="B26161" t="s">
        <v>18236</v>
      </c>
      <c r="C26161" t="s">
        <v>89</v>
      </c>
      <c r="D26161" t="s">
        <v>18229</v>
      </c>
      <c r="E26161" t="s">
        <v>1395</v>
      </c>
      <c r="F26161" t="s">
        <v>89</v>
      </c>
      <c r="G26161" t="s">
        <v>89</v>
      </c>
      <c r="H26161" t="s">
        <v>93</v>
      </c>
    </row>
    <row r="26162" spans="1:8" x14ac:dyDescent="0.25">
      <c r="A26162" t="s">
        <v>676</v>
      </c>
      <c r="B26162" t="s">
        <v>7460</v>
      </c>
      <c r="C26162" t="s">
        <v>89</v>
      </c>
      <c r="D26162" t="s">
        <v>18227</v>
      </c>
      <c r="E26162" t="s">
        <v>1485</v>
      </c>
      <c r="F26162" t="s">
        <v>89</v>
      </c>
      <c r="G26162" t="s">
        <v>89</v>
      </c>
      <c r="H26162" t="s">
        <v>93</v>
      </c>
    </row>
    <row r="26163" spans="1:8" x14ac:dyDescent="0.25">
      <c r="A26163" t="s">
        <v>676</v>
      </c>
      <c r="B26163" t="s">
        <v>7454</v>
      </c>
      <c r="C26163" t="s">
        <v>89</v>
      </c>
      <c r="D26163" t="s">
        <v>18227</v>
      </c>
      <c r="E26163" t="s">
        <v>1485</v>
      </c>
      <c r="F26163" t="s">
        <v>89</v>
      </c>
      <c r="G26163" t="s">
        <v>89</v>
      </c>
      <c r="H26163" t="s">
        <v>93</v>
      </c>
    </row>
    <row r="26164" spans="1:8" x14ac:dyDescent="0.25">
      <c r="A26164" t="s">
        <v>676</v>
      </c>
      <c r="B26164" t="s">
        <v>7465</v>
      </c>
      <c r="C26164" t="s">
        <v>89</v>
      </c>
      <c r="D26164" t="s">
        <v>18227</v>
      </c>
      <c r="E26164" t="s">
        <v>1485</v>
      </c>
      <c r="F26164" t="s">
        <v>89</v>
      </c>
      <c r="G26164" t="s">
        <v>89</v>
      </c>
      <c r="H26164" t="s">
        <v>93</v>
      </c>
    </row>
    <row r="26165" spans="1:8" x14ac:dyDescent="0.25">
      <c r="A26165" t="s">
        <v>676</v>
      </c>
      <c r="B26165" t="s">
        <v>7456</v>
      </c>
      <c r="C26165" t="s">
        <v>89</v>
      </c>
      <c r="D26165" t="s">
        <v>18227</v>
      </c>
      <c r="E26165" t="s">
        <v>1485</v>
      </c>
      <c r="F26165" t="s">
        <v>89</v>
      </c>
      <c r="G26165" t="s">
        <v>89</v>
      </c>
      <c r="H26165" t="s">
        <v>93</v>
      </c>
    </row>
    <row r="26166" spans="1:8" x14ac:dyDescent="0.25">
      <c r="A26166" t="s">
        <v>676</v>
      </c>
      <c r="B26166" t="s">
        <v>7457</v>
      </c>
      <c r="C26166" t="s">
        <v>89</v>
      </c>
      <c r="D26166" t="s">
        <v>18227</v>
      </c>
      <c r="E26166" t="s">
        <v>1485</v>
      </c>
      <c r="F26166" t="s">
        <v>89</v>
      </c>
      <c r="G26166" t="s">
        <v>89</v>
      </c>
      <c r="H26166" t="s">
        <v>93</v>
      </c>
    </row>
    <row r="26167" spans="1:8" x14ac:dyDescent="0.25">
      <c r="A26167" t="s">
        <v>676</v>
      </c>
      <c r="B26167" t="s">
        <v>18237</v>
      </c>
      <c r="C26167" t="s">
        <v>89</v>
      </c>
      <c r="D26167" t="s">
        <v>18238</v>
      </c>
      <c r="E26167" t="s">
        <v>1485</v>
      </c>
      <c r="F26167" t="s">
        <v>89</v>
      </c>
      <c r="G26167" t="s">
        <v>89</v>
      </c>
      <c r="H26167" t="s">
        <v>93</v>
      </c>
    </row>
    <row r="26168" spans="1:8" x14ac:dyDescent="0.25">
      <c r="A26168" t="s">
        <v>676</v>
      </c>
      <c r="B26168" t="s">
        <v>18239</v>
      </c>
      <c r="C26168" t="s">
        <v>89</v>
      </c>
      <c r="D26168" t="s">
        <v>18227</v>
      </c>
      <c r="E26168" t="s">
        <v>1093</v>
      </c>
      <c r="F26168" t="s">
        <v>89</v>
      </c>
      <c r="G26168" t="s">
        <v>89</v>
      </c>
      <c r="H26168" t="s">
        <v>93</v>
      </c>
    </row>
    <row r="26169" spans="1:8" x14ac:dyDescent="0.25">
      <c r="A26169" t="s">
        <v>676</v>
      </c>
      <c r="B26169" t="s">
        <v>18240</v>
      </c>
      <c r="C26169" t="s">
        <v>89</v>
      </c>
      <c r="D26169" t="s">
        <v>18227</v>
      </c>
      <c r="E26169" t="s">
        <v>1093</v>
      </c>
      <c r="F26169" t="s">
        <v>89</v>
      </c>
      <c r="G26169" t="s">
        <v>89</v>
      </c>
      <c r="H26169" t="s">
        <v>93</v>
      </c>
    </row>
    <row r="26170" spans="1:8" x14ac:dyDescent="0.25">
      <c r="A26170" t="s">
        <v>676</v>
      </c>
      <c r="B26170" t="s">
        <v>18241</v>
      </c>
      <c r="C26170" t="s">
        <v>89</v>
      </c>
      <c r="D26170" t="s">
        <v>18227</v>
      </c>
      <c r="E26170" t="s">
        <v>1093</v>
      </c>
      <c r="F26170" t="s">
        <v>89</v>
      </c>
      <c r="G26170" t="s">
        <v>89</v>
      </c>
      <c r="H26170" t="s">
        <v>93</v>
      </c>
    </row>
    <row r="26171" spans="1:8" x14ac:dyDescent="0.25">
      <c r="A26171" t="s">
        <v>676</v>
      </c>
      <c r="B26171" t="s">
        <v>18242</v>
      </c>
      <c r="C26171" t="s">
        <v>89</v>
      </c>
      <c r="D26171" t="s">
        <v>18227</v>
      </c>
      <c r="E26171" t="s">
        <v>1093</v>
      </c>
      <c r="F26171" t="s">
        <v>89</v>
      </c>
      <c r="G26171" t="s">
        <v>89</v>
      </c>
      <c r="H26171" t="s">
        <v>93</v>
      </c>
    </row>
    <row r="26172" spans="1:8" x14ac:dyDescent="0.25">
      <c r="A26172" t="s">
        <v>676</v>
      </c>
      <c r="B26172" t="s">
        <v>18243</v>
      </c>
      <c r="C26172" t="s">
        <v>89</v>
      </c>
      <c r="D26172" t="s">
        <v>18227</v>
      </c>
      <c r="E26172" t="s">
        <v>1093</v>
      </c>
      <c r="F26172" t="s">
        <v>89</v>
      </c>
      <c r="G26172" t="s">
        <v>89</v>
      </c>
      <c r="H26172" t="s">
        <v>93</v>
      </c>
    </row>
    <row r="26173" spans="1:8" x14ac:dyDescent="0.25">
      <c r="A26173" t="s">
        <v>676</v>
      </c>
      <c r="B26173" t="s">
        <v>1294</v>
      </c>
      <c r="C26173" t="s">
        <v>89</v>
      </c>
      <c r="D26173" t="s">
        <v>18227</v>
      </c>
      <c r="E26173" t="s">
        <v>1238</v>
      </c>
      <c r="F26173" t="s">
        <v>89</v>
      </c>
      <c r="G26173" t="s">
        <v>89</v>
      </c>
      <c r="H26173" t="s">
        <v>93</v>
      </c>
    </row>
    <row r="26174" spans="1:8" x14ac:dyDescent="0.25">
      <c r="A26174" t="s">
        <v>676</v>
      </c>
      <c r="B26174" t="s">
        <v>2242</v>
      </c>
      <c r="C26174" t="s">
        <v>89</v>
      </c>
      <c r="D26174" t="s">
        <v>18227</v>
      </c>
      <c r="E26174" t="s">
        <v>1238</v>
      </c>
      <c r="F26174" t="s">
        <v>89</v>
      </c>
      <c r="G26174" t="s">
        <v>89</v>
      </c>
      <c r="H26174" t="s">
        <v>93</v>
      </c>
    </row>
    <row r="26175" spans="1:8" x14ac:dyDescent="0.25">
      <c r="A26175" t="s">
        <v>676</v>
      </c>
      <c r="B26175" t="s">
        <v>3251</v>
      </c>
      <c r="C26175" t="s">
        <v>89</v>
      </c>
      <c r="D26175" t="s">
        <v>18227</v>
      </c>
      <c r="E26175" t="s">
        <v>1238</v>
      </c>
      <c r="F26175" t="s">
        <v>89</v>
      </c>
      <c r="G26175" t="s">
        <v>89</v>
      </c>
      <c r="H26175" t="s">
        <v>93</v>
      </c>
    </row>
    <row r="26176" spans="1:8" x14ac:dyDescent="0.25">
      <c r="A26176" t="s">
        <v>676</v>
      </c>
      <c r="B26176" t="s">
        <v>1405</v>
      </c>
      <c r="C26176" t="s">
        <v>89</v>
      </c>
      <c r="D26176" t="s">
        <v>18227</v>
      </c>
      <c r="E26176" t="s">
        <v>1238</v>
      </c>
      <c r="F26176" t="s">
        <v>89</v>
      </c>
      <c r="G26176" t="s">
        <v>89</v>
      </c>
      <c r="H26176" t="s">
        <v>93</v>
      </c>
    </row>
    <row r="26177" spans="1:8" x14ac:dyDescent="0.25">
      <c r="A26177" t="s">
        <v>676</v>
      </c>
      <c r="B26177" t="s">
        <v>1149</v>
      </c>
      <c r="C26177" t="s">
        <v>89</v>
      </c>
      <c r="D26177" t="s">
        <v>18227</v>
      </c>
      <c r="E26177" t="s">
        <v>1238</v>
      </c>
      <c r="F26177" t="s">
        <v>89</v>
      </c>
      <c r="G26177" t="s">
        <v>89</v>
      </c>
      <c r="H26177" t="s">
        <v>93</v>
      </c>
    </row>
    <row r="26178" spans="1:8" x14ac:dyDescent="0.25">
      <c r="A26178" t="s">
        <v>676</v>
      </c>
      <c r="B26178" t="s">
        <v>5443</v>
      </c>
      <c r="C26178" t="s">
        <v>89</v>
      </c>
      <c r="D26178" t="s">
        <v>18227</v>
      </c>
      <c r="E26178" t="s">
        <v>1238</v>
      </c>
      <c r="F26178" t="s">
        <v>89</v>
      </c>
      <c r="G26178" t="s">
        <v>89</v>
      </c>
      <c r="H26178" t="s">
        <v>93</v>
      </c>
    </row>
    <row r="26179" spans="1:8" x14ac:dyDescent="0.25">
      <c r="A26179" t="s">
        <v>676</v>
      </c>
      <c r="B26179" t="s">
        <v>18244</v>
      </c>
      <c r="C26179" t="s">
        <v>89</v>
      </c>
      <c r="D26179" t="s">
        <v>18227</v>
      </c>
      <c r="E26179" t="s">
        <v>1485</v>
      </c>
      <c r="F26179" t="s">
        <v>89</v>
      </c>
      <c r="G26179" t="s">
        <v>89</v>
      </c>
      <c r="H26179" t="s">
        <v>93</v>
      </c>
    </row>
    <row r="26180" spans="1:8" x14ac:dyDescent="0.25">
      <c r="A26180" t="s">
        <v>676</v>
      </c>
      <c r="B26180" t="s">
        <v>18245</v>
      </c>
      <c r="C26180" t="s">
        <v>89</v>
      </c>
      <c r="D26180" t="s">
        <v>18227</v>
      </c>
      <c r="E26180" t="s">
        <v>1485</v>
      </c>
      <c r="F26180" t="s">
        <v>89</v>
      </c>
      <c r="G26180" t="s">
        <v>89</v>
      </c>
      <c r="H26180" t="s">
        <v>93</v>
      </c>
    </row>
    <row r="26181" spans="1:8" x14ac:dyDescent="0.25">
      <c r="A26181" t="s">
        <v>676</v>
      </c>
      <c r="B26181" t="s">
        <v>2697</v>
      </c>
      <c r="C26181" t="s">
        <v>89</v>
      </c>
      <c r="D26181" t="s">
        <v>18227</v>
      </c>
      <c r="E26181" t="s">
        <v>1238</v>
      </c>
      <c r="F26181" t="s">
        <v>89</v>
      </c>
      <c r="G26181" t="s">
        <v>89</v>
      </c>
      <c r="H26181" t="s">
        <v>93</v>
      </c>
    </row>
    <row r="26182" spans="1:8" x14ac:dyDescent="0.25">
      <c r="A26182" t="s">
        <v>676</v>
      </c>
      <c r="B26182" t="s">
        <v>1329</v>
      </c>
      <c r="C26182" t="s">
        <v>89</v>
      </c>
      <c r="D26182" t="s">
        <v>89</v>
      </c>
      <c r="E26182" t="s">
        <v>1135</v>
      </c>
      <c r="F26182" t="s">
        <v>89</v>
      </c>
      <c r="G26182" t="s">
        <v>89</v>
      </c>
      <c r="H26182" t="s">
        <v>93</v>
      </c>
    </row>
    <row r="26183" spans="1:8" x14ac:dyDescent="0.25">
      <c r="A26183" t="s">
        <v>676</v>
      </c>
      <c r="B26183" t="s">
        <v>2253</v>
      </c>
      <c r="C26183" t="s">
        <v>89</v>
      </c>
      <c r="D26183" t="s">
        <v>89</v>
      </c>
      <c r="E26183" t="s">
        <v>1135</v>
      </c>
      <c r="F26183" t="s">
        <v>89</v>
      </c>
      <c r="G26183" t="s">
        <v>89</v>
      </c>
      <c r="H26183" t="s">
        <v>93</v>
      </c>
    </row>
    <row r="26184" spans="1:8" x14ac:dyDescent="0.25">
      <c r="A26184" t="s">
        <v>676</v>
      </c>
      <c r="B26184" t="s">
        <v>1122</v>
      </c>
      <c r="C26184" t="s">
        <v>89</v>
      </c>
      <c r="D26184" t="s">
        <v>89</v>
      </c>
      <c r="E26184" t="s">
        <v>1196</v>
      </c>
      <c r="F26184" t="s">
        <v>89</v>
      </c>
      <c r="G26184" t="s">
        <v>89</v>
      </c>
      <c r="H26184" t="s">
        <v>93</v>
      </c>
    </row>
    <row r="26185" spans="1:8" x14ac:dyDescent="0.25">
      <c r="A26185" t="s">
        <v>676</v>
      </c>
      <c r="B26185" t="s">
        <v>1198</v>
      </c>
      <c r="C26185" t="s">
        <v>89</v>
      </c>
      <c r="D26185" t="s">
        <v>89</v>
      </c>
      <c r="E26185" t="s">
        <v>1196</v>
      </c>
      <c r="F26185" t="s">
        <v>89</v>
      </c>
      <c r="G26185" t="s">
        <v>89</v>
      </c>
      <c r="H26185" t="s">
        <v>93</v>
      </c>
    </row>
    <row r="26186" spans="1:8" x14ac:dyDescent="0.25">
      <c r="A26186" t="s">
        <v>676</v>
      </c>
      <c r="B26186" t="s">
        <v>1125</v>
      </c>
      <c r="C26186" t="s">
        <v>89</v>
      </c>
      <c r="D26186" t="s">
        <v>89</v>
      </c>
      <c r="E26186" t="s">
        <v>1196</v>
      </c>
      <c r="F26186" t="s">
        <v>89</v>
      </c>
      <c r="G26186" t="s">
        <v>89</v>
      </c>
      <c r="H26186" t="s">
        <v>93</v>
      </c>
    </row>
    <row r="26187" spans="1:8" x14ac:dyDescent="0.25">
      <c r="A26187" t="s">
        <v>676</v>
      </c>
      <c r="B26187" t="s">
        <v>1437</v>
      </c>
      <c r="C26187" t="s">
        <v>89</v>
      </c>
      <c r="D26187" t="s">
        <v>89</v>
      </c>
      <c r="E26187" t="s">
        <v>1131</v>
      </c>
      <c r="F26187" t="s">
        <v>89</v>
      </c>
      <c r="G26187" t="s">
        <v>89</v>
      </c>
      <c r="H26187" t="s">
        <v>93</v>
      </c>
    </row>
    <row r="26188" spans="1:8" x14ac:dyDescent="0.25">
      <c r="A26188" t="s">
        <v>676</v>
      </c>
      <c r="B26188" t="s">
        <v>1200</v>
      </c>
      <c r="C26188" t="s">
        <v>89</v>
      </c>
      <c r="D26188" t="s">
        <v>89</v>
      </c>
      <c r="E26188" t="s">
        <v>1131</v>
      </c>
      <c r="F26188" t="s">
        <v>89</v>
      </c>
      <c r="G26188" t="s">
        <v>89</v>
      </c>
      <c r="H26188" t="s">
        <v>93</v>
      </c>
    </row>
    <row r="26189" spans="1:8" x14ac:dyDescent="0.25">
      <c r="A26189" t="s">
        <v>676</v>
      </c>
      <c r="B26189" t="s">
        <v>4049</v>
      </c>
      <c r="C26189" t="s">
        <v>89</v>
      </c>
      <c r="D26189" t="s">
        <v>7799</v>
      </c>
      <c r="E26189" t="s">
        <v>1131</v>
      </c>
      <c r="F26189" t="s">
        <v>89</v>
      </c>
      <c r="G26189" t="s">
        <v>89</v>
      </c>
      <c r="H26189" t="s">
        <v>93</v>
      </c>
    </row>
    <row r="26190" spans="1:8" x14ac:dyDescent="0.25">
      <c r="A26190" t="s">
        <v>676</v>
      </c>
      <c r="B26190" t="s">
        <v>1132</v>
      </c>
      <c r="C26190" t="s">
        <v>89</v>
      </c>
      <c r="D26190" t="s">
        <v>89</v>
      </c>
      <c r="E26190" t="s">
        <v>1133</v>
      </c>
      <c r="F26190" t="s">
        <v>89</v>
      </c>
      <c r="G26190" t="s">
        <v>89</v>
      </c>
      <c r="H26190" t="s">
        <v>93</v>
      </c>
    </row>
    <row r="26191" spans="1:8" x14ac:dyDescent="0.25">
      <c r="A26191" t="s">
        <v>676</v>
      </c>
      <c r="B26191" t="s">
        <v>1268</v>
      </c>
      <c r="C26191" t="s">
        <v>89</v>
      </c>
      <c r="D26191" t="s">
        <v>89</v>
      </c>
      <c r="E26191" t="s">
        <v>1233</v>
      </c>
      <c r="F26191" t="s">
        <v>89</v>
      </c>
      <c r="G26191" t="s">
        <v>89</v>
      </c>
      <c r="H26191" t="s">
        <v>93</v>
      </c>
    </row>
    <row r="26192" spans="1:8" x14ac:dyDescent="0.25">
      <c r="A26192" t="s">
        <v>676</v>
      </c>
      <c r="B26192" t="s">
        <v>1232</v>
      </c>
      <c r="C26192" t="s">
        <v>89</v>
      </c>
      <c r="D26192" t="s">
        <v>89</v>
      </c>
      <c r="E26192" t="s">
        <v>1233</v>
      </c>
      <c r="F26192" t="s">
        <v>89</v>
      </c>
      <c r="G26192" t="s">
        <v>89</v>
      </c>
      <c r="H26192" t="s">
        <v>93</v>
      </c>
    </row>
    <row r="26193" spans="1:8" x14ac:dyDescent="0.25">
      <c r="A26193" t="s">
        <v>676</v>
      </c>
      <c r="B26193" t="s">
        <v>1269</v>
      </c>
      <c r="C26193" t="s">
        <v>89</v>
      </c>
      <c r="D26193" t="s">
        <v>89</v>
      </c>
      <c r="E26193" t="s">
        <v>1233</v>
      </c>
      <c r="F26193" t="s">
        <v>89</v>
      </c>
      <c r="G26193" t="s">
        <v>89</v>
      </c>
      <c r="H26193" t="s">
        <v>93</v>
      </c>
    </row>
    <row r="26194" spans="1:8" x14ac:dyDescent="0.25">
      <c r="A26194" t="s">
        <v>676</v>
      </c>
      <c r="B26194" t="s">
        <v>1530</v>
      </c>
      <c r="C26194" t="s">
        <v>89</v>
      </c>
      <c r="D26194" t="s">
        <v>89</v>
      </c>
      <c r="E26194" t="s">
        <v>1135</v>
      </c>
      <c r="F26194" t="s">
        <v>89</v>
      </c>
      <c r="G26194" t="s">
        <v>89</v>
      </c>
      <c r="H26194" t="s">
        <v>93</v>
      </c>
    </row>
    <row r="26195" spans="1:8" x14ac:dyDescent="0.25">
      <c r="A26195" t="s">
        <v>676</v>
      </c>
      <c r="B26195" t="s">
        <v>3262</v>
      </c>
      <c r="C26195" t="s">
        <v>89</v>
      </c>
      <c r="D26195" t="s">
        <v>89</v>
      </c>
      <c r="E26195" t="s">
        <v>1131</v>
      </c>
      <c r="F26195" t="s">
        <v>89</v>
      </c>
      <c r="G26195" t="s">
        <v>89</v>
      </c>
      <c r="H26195" t="s">
        <v>93</v>
      </c>
    </row>
    <row r="26196" spans="1:8" x14ac:dyDescent="0.25">
      <c r="A26196" t="s">
        <v>676</v>
      </c>
      <c r="B26196" t="s">
        <v>1271</v>
      </c>
      <c r="C26196" t="s">
        <v>89</v>
      </c>
      <c r="D26196" t="s">
        <v>89</v>
      </c>
      <c r="E26196" t="s">
        <v>1272</v>
      </c>
      <c r="F26196" t="s">
        <v>89</v>
      </c>
      <c r="G26196" t="s">
        <v>89</v>
      </c>
      <c r="H26196" t="s">
        <v>93</v>
      </c>
    </row>
    <row r="26197" spans="1:8" x14ac:dyDescent="0.25">
      <c r="A26197" t="s">
        <v>676</v>
      </c>
      <c r="B26197" t="s">
        <v>1236</v>
      </c>
      <c r="C26197" t="s">
        <v>89</v>
      </c>
      <c r="D26197" t="s">
        <v>89</v>
      </c>
      <c r="E26197" t="s">
        <v>1272</v>
      </c>
      <c r="F26197" t="s">
        <v>89</v>
      </c>
      <c r="G26197" t="s">
        <v>89</v>
      </c>
      <c r="H26197" t="s">
        <v>93</v>
      </c>
    </row>
    <row r="26198" spans="1:8" x14ac:dyDescent="0.25">
      <c r="A26198" t="s">
        <v>676</v>
      </c>
      <c r="B26198" t="s">
        <v>3698</v>
      </c>
      <c r="C26198" t="s">
        <v>89</v>
      </c>
      <c r="D26198" t="s">
        <v>18246</v>
      </c>
      <c r="E26198" t="s">
        <v>1917</v>
      </c>
      <c r="F26198" t="s">
        <v>89</v>
      </c>
      <c r="G26198" t="s">
        <v>89</v>
      </c>
      <c r="H26198" t="s">
        <v>93</v>
      </c>
    </row>
    <row r="26199" spans="1:8" x14ac:dyDescent="0.25">
      <c r="A26199" t="s">
        <v>676</v>
      </c>
      <c r="B26199" t="s">
        <v>18247</v>
      </c>
      <c r="C26199" t="s">
        <v>89</v>
      </c>
      <c r="D26199" t="s">
        <v>18246</v>
      </c>
      <c r="E26199" t="s">
        <v>1917</v>
      </c>
      <c r="F26199" t="s">
        <v>89</v>
      </c>
      <c r="G26199" t="s">
        <v>89</v>
      </c>
      <c r="H26199" t="s">
        <v>93</v>
      </c>
    </row>
    <row r="26200" spans="1:8" x14ac:dyDescent="0.25">
      <c r="A26200" t="s">
        <v>676</v>
      </c>
      <c r="B26200" t="s">
        <v>3697</v>
      </c>
      <c r="C26200" t="s">
        <v>89</v>
      </c>
      <c r="D26200" t="s">
        <v>18246</v>
      </c>
      <c r="E26200" t="s">
        <v>1917</v>
      </c>
      <c r="F26200" t="s">
        <v>89</v>
      </c>
      <c r="G26200" t="s">
        <v>89</v>
      </c>
      <c r="H26200" t="s">
        <v>93</v>
      </c>
    </row>
    <row r="26201" spans="1:8" x14ac:dyDescent="0.25">
      <c r="A26201" t="s">
        <v>676</v>
      </c>
      <c r="B26201" t="s">
        <v>7380</v>
      </c>
      <c r="C26201" t="s">
        <v>89</v>
      </c>
      <c r="D26201" t="s">
        <v>18246</v>
      </c>
      <c r="E26201" t="s">
        <v>1917</v>
      </c>
      <c r="F26201" t="s">
        <v>89</v>
      </c>
      <c r="G26201" t="s">
        <v>89</v>
      </c>
      <c r="H26201" t="s">
        <v>93</v>
      </c>
    </row>
    <row r="26202" spans="1:8" x14ac:dyDescent="0.25">
      <c r="A26202" t="s">
        <v>676</v>
      </c>
      <c r="B26202" t="s">
        <v>8594</v>
      </c>
      <c r="C26202" t="s">
        <v>89</v>
      </c>
      <c r="D26202" t="s">
        <v>18248</v>
      </c>
      <c r="E26202" t="s">
        <v>1121</v>
      </c>
      <c r="F26202" t="s">
        <v>89</v>
      </c>
      <c r="G26202" t="s">
        <v>89</v>
      </c>
      <c r="H26202" t="s">
        <v>93</v>
      </c>
    </row>
    <row r="26203" spans="1:8" x14ac:dyDescent="0.25">
      <c r="A26203" t="s">
        <v>676</v>
      </c>
      <c r="B26203" t="s">
        <v>8580</v>
      </c>
      <c r="C26203" t="s">
        <v>89</v>
      </c>
      <c r="D26203" t="s">
        <v>18248</v>
      </c>
      <c r="E26203" t="s">
        <v>1615</v>
      </c>
      <c r="F26203" t="s">
        <v>89</v>
      </c>
      <c r="G26203" t="s">
        <v>89</v>
      </c>
      <c r="H26203" t="s">
        <v>93</v>
      </c>
    </row>
    <row r="26204" spans="1:8" x14ac:dyDescent="0.25">
      <c r="A26204" t="s">
        <v>676</v>
      </c>
      <c r="B26204" t="s">
        <v>2558</v>
      </c>
      <c r="C26204" t="s">
        <v>89</v>
      </c>
      <c r="D26204" t="s">
        <v>18246</v>
      </c>
      <c r="E26204" t="s">
        <v>1917</v>
      </c>
      <c r="F26204" t="s">
        <v>89</v>
      </c>
      <c r="G26204" t="s">
        <v>89</v>
      </c>
      <c r="H26204" t="s">
        <v>93</v>
      </c>
    </row>
    <row r="26205" spans="1:8" x14ac:dyDescent="0.25">
      <c r="A26205" t="s">
        <v>676</v>
      </c>
      <c r="B26205" t="s">
        <v>2564</v>
      </c>
      <c r="C26205" t="s">
        <v>89</v>
      </c>
      <c r="D26205" t="s">
        <v>18248</v>
      </c>
      <c r="E26205" t="s">
        <v>1298</v>
      </c>
      <c r="F26205" t="s">
        <v>89</v>
      </c>
      <c r="G26205" t="s">
        <v>89</v>
      </c>
      <c r="H26205" t="s">
        <v>93</v>
      </c>
    </row>
    <row r="26206" spans="1:8" x14ac:dyDescent="0.25">
      <c r="A26206" t="s">
        <v>676</v>
      </c>
      <c r="B26206" t="s">
        <v>2562</v>
      </c>
      <c r="C26206" t="s">
        <v>89</v>
      </c>
      <c r="D26206" t="s">
        <v>18248</v>
      </c>
      <c r="E26206" t="s">
        <v>1947</v>
      </c>
      <c r="F26206" t="s">
        <v>89</v>
      </c>
      <c r="G26206" t="s">
        <v>89</v>
      </c>
      <c r="H26206" t="s">
        <v>93</v>
      </c>
    </row>
    <row r="26207" spans="1:8" x14ac:dyDescent="0.25">
      <c r="A26207" t="s">
        <v>676</v>
      </c>
      <c r="B26207" t="s">
        <v>1138</v>
      </c>
      <c r="C26207" t="s">
        <v>89</v>
      </c>
      <c r="D26207" t="s">
        <v>89</v>
      </c>
      <c r="E26207" t="s">
        <v>1139</v>
      </c>
      <c r="F26207" t="s">
        <v>89</v>
      </c>
      <c r="G26207" t="s">
        <v>89</v>
      </c>
      <c r="H26207" t="s">
        <v>93</v>
      </c>
    </row>
    <row r="26208" spans="1:8" x14ac:dyDescent="0.25">
      <c r="A26208" t="s">
        <v>677</v>
      </c>
      <c r="B26208" t="s">
        <v>1775</v>
      </c>
      <c r="C26208" t="s">
        <v>89</v>
      </c>
      <c r="D26208" t="s">
        <v>18249</v>
      </c>
      <c r="E26208" t="s">
        <v>1100</v>
      </c>
      <c r="F26208" t="s">
        <v>89</v>
      </c>
      <c r="G26208" t="s">
        <v>89</v>
      </c>
      <c r="H26208" t="s">
        <v>93</v>
      </c>
    </row>
    <row r="26209" spans="1:8" x14ac:dyDescent="0.25">
      <c r="A26209" t="s">
        <v>677</v>
      </c>
      <c r="B26209" t="s">
        <v>1312</v>
      </c>
      <c r="C26209" t="s">
        <v>89</v>
      </c>
      <c r="D26209" t="s">
        <v>18250</v>
      </c>
      <c r="E26209" t="s">
        <v>1093</v>
      </c>
      <c r="F26209" t="s">
        <v>89</v>
      </c>
      <c r="G26209" t="s">
        <v>89</v>
      </c>
      <c r="H26209" t="s">
        <v>93</v>
      </c>
    </row>
    <row r="26210" spans="1:8" x14ac:dyDescent="0.25">
      <c r="A26210" t="s">
        <v>677</v>
      </c>
      <c r="B26210" t="s">
        <v>1314</v>
      </c>
      <c r="C26210" t="s">
        <v>89</v>
      </c>
      <c r="D26210" t="s">
        <v>18251</v>
      </c>
      <c r="E26210" t="s">
        <v>1153</v>
      </c>
      <c r="F26210" t="s">
        <v>89</v>
      </c>
      <c r="G26210" t="s">
        <v>89</v>
      </c>
      <c r="H26210" t="s">
        <v>93</v>
      </c>
    </row>
    <row r="26211" spans="1:8" x14ac:dyDescent="0.25">
      <c r="A26211" t="s">
        <v>677</v>
      </c>
      <c r="B26211" t="s">
        <v>3104</v>
      </c>
      <c r="C26211" t="s">
        <v>89</v>
      </c>
      <c r="D26211" t="s">
        <v>18250</v>
      </c>
      <c r="E26211" t="s">
        <v>1093</v>
      </c>
      <c r="F26211" t="s">
        <v>89</v>
      </c>
      <c r="G26211" t="s">
        <v>89</v>
      </c>
      <c r="H26211" t="s">
        <v>93</v>
      </c>
    </row>
    <row r="26212" spans="1:8" x14ac:dyDescent="0.25">
      <c r="A26212" t="s">
        <v>677</v>
      </c>
      <c r="B26212" t="s">
        <v>1404</v>
      </c>
      <c r="C26212" t="s">
        <v>89</v>
      </c>
      <c r="D26212" t="s">
        <v>18250</v>
      </c>
      <c r="E26212" t="s">
        <v>1093</v>
      </c>
      <c r="F26212" t="s">
        <v>89</v>
      </c>
      <c r="G26212" t="s">
        <v>89</v>
      </c>
      <c r="H26212" t="s">
        <v>93</v>
      </c>
    </row>
    <row r="26213" spans="1:8" x14ac:dyDescent="0.25">
      <c r="A26213" t="s">
        <v>677</v>
      </c>
      <c r="B26213" t="s">
        <v>2225</v>
      </c>
      <c r="C26213" t="s">
        <v>89</v>
      </c>
      <c r="D26213" t="s">
        <v>10772</v>
      </c>
      <c r="E26213" t="s">
        <v>1272</v>
      </c>
      <c r="F26213" t="s">
        <v>89</v>
      </c>
      <c r="G26213" t="s">
        <v>89</v>
      </c>
      <c r="H26213" t="s">
        <v>93</v>
      </c>
    </row>
    <row r="26214" spans="1:8" x14ac:dyDescent="0.25">
      <c r="A26214" t="s">
        <v>677</v>
      </c>
      <c r="B26214" t="s">
        <v>1768</v>
      </c>
      <c r="C26214" t="s">
        <v>89</v>
      </c>
      <c r="D26214" t="s">
        <v>18252</v>
      </c>
      <c r="E26214" t="s">
        <v>1115</v>
      </c>
      <c r="F26214" t="s">
        <v>89</v>
      </c>
      <c r="G26214" t="s">
        <v>89</v>
      </c>
      <c r="H26214" t="s">
        <v>93</v>
      </c>
    </row>
    <row r="26215" spans="1:8" x14ac:dyDescent="0.25">
      <c r="A26215" t="s">
        <v>677</v>
      </c>
      <c r="B26215" t="s">
        <v>1767</v>
      </c>
      <c r="C26215" t="s">
        <v>89</v>
      </c>
      <c r="D26215" t="s">
        <v>18252</v>
      </c>
      <c r="E26215" t="s">
        <v>1278</v>
      </c>
      <c r="F26215" t="s">
        <v>89</v>
      </c>
      <c r="G26215" t="s">
        <v>89</v>
      </c>
      <c r="H26215" t="s">
        <v>93</v>
      </c>
    </row>
    <row r="26216" spans="1:8" x14ac:dyDescent="0.25">
      <c r="A26216" t="s">
        <v>677</v>
      </c>
      <c r="B26216" t="s">
        <v>1769</v>
      </c>
      <c r="C26216" t="s">
        <v>89</v>
      </c>
      <c r="D26216" t="s">
        <v>18252</v>
      </c>
      <c r="E26216" t="s">
        <v>1105</v>
      </c>
      <c r="F26216" t="s">
        <v>89</v>
      </c>
      <c r="G26216" t="s">
        <v>89</v>
      </c>
      <c r="H26216" t="s">
        <v>93</v>
      </c>
    </row>
    <row r="26217" spans="1:8" x14ac:dyDescent="0.25">
      <c r="A26217" t="s">
        <v>677</v>
      </c>
      <c r="B26217" t="s">
        <v>13192</v>
      </c>
      <c r="C26217" t="s">
        <v>89</v>
      </c>
      <c r="D26217" t="s">
        <v>18252</v>
      </c>
      <c r="E26217" t="s">
        <v>1105</v>
      </c>
      <c r="F26217" t="s">
        <v>89</v>
      </c>
      <c r="G26217" t="s">
        <v>89</v>
      </c>
      <c r="H26217" t="s">
        <v>93</v>
      </c>
    </row>
    <row r="26218" spans="1:8" x14ac:dyDescent="0.25">
      <c r="A26218" t="s">
        <v>677</v>
      </c>
      <c r="B26218" t="s">
        <v>1140</v>
      </c>
      <c r="C26218" t="s">
        <v>89</v>
      </c>
      <c r="D26218" t="s">
        <v>18253</v>
      </c>
      <c r="E26218" t="s">
        <v>1113</v>
      </c>
      <c r="F26218" t="s">
        <v>89</v>
      </c>
      <c r="G26218" t="s">
        <v>89</v>
      </c>
      <c r="H26218" t="s">
        <v>93</v>
      </c>
    </row>
    <row r="26219" spans="1:8" x14ac:dyDescent="0.25">
      <c r="A26219" t="s">
        <v>677</v>
      </c>
      <c r="B26219" t="s">
        <v>1143</v>
      </c>
      <c r="C26219" t="s">
        <v>89</v>
      </c>
      <c r="D26219" t="s">
        <v>18253</v>
      </c>
      <c r="E26219" t="s">
        <v>1278</v>
      </c>
      <c r="F26219" t="s">
        <v>89</v>
      </c>
      <c r="G26219" t="s">
        <v>89</v>
      </c>
      <c r="H26219" t="s">
        <v>93</v>
      </c>
    </row>
    <row r="26220" spans="1:8" x14ac:dyDescent="0.25">
      <c r="A26220" t="s">
        <v>677</v>
      </c>
      <c r="B26220" t="s">
        <v>1151</v>
      </c>
      <c r="C26220" t="s">
        <v>89</v>
      </c>
      <c r="D26220" t="s">
        <v>18254</v>
      </c>
      <c r="E26220" t="s">
        <v>1105</v>
      </c>
      <c r="F26220" t="s">
        <v>89</v>
      </c>
      <c r="G26220" t="s">
        <v>89</v>
      </c>
      <c r="H26220" t="s">
        <v>93</v>
      </c>
    </row>
    <row r="26221" spans="1:8" x14ac:dyDescent="0.25">
      <c r="A26221" t="s">
        <v>677</v>
      </c>
      <c r="B26221" t="s">
        <v>1714</v>
      </c>
      <c r="C26221" t="s">
        <v>89</v>
      </c>
      <c r="D26221" t="s">
        <v>18255</v>
      </c>
      <c r="E26221" t="s">
        <v>1113</v>
      </c>
      <c r="F26221" t="s">
        <v>89</v>
      </c>
      <c r="G26221" t="s">
        <v>89</v>
      </c>
      <c r="H26221" t="s">
        <v>93</v>
      </c>
    </row>
    <row r="26222" spans="1:8" x14ac:dyDescent="0.25">
      <c r="A26222" t="s">
        <v>677</v>
      </c>
      <c r="B26222" t="s">
        <v>1294</v>
      </c>
      <c r="C26222" t="s">
        <v>89</v>
      </c>
      <c r="D26222" t="s">
        <v>18256</v>
      </c>
      <c r="E26222" t="s">
        <v>1278</v>
      </c>
      <c r="F26222" t="s">
        <v>89</v>
      </c>
      <c r="G26222" t="s">
        <v>89</v>
      </c>
      <c r="H26222" t="s">
        <v>93</v>
      </c>
    </row>
    <row r="26223" spans="1:8" x14ac:dyDescent="0.25">
      <c r="A26223" t="s">
        <v>677</v>
      </c>
      <c r="B26223" t="s">
        <v>1181</v>
      </c>
      <c r="C26223" t="s">
        <v>89</v>
      </c>
      <c r="D26223" t="s">
        <v>18256</v>
      </c>
      <c r="E26223" t="s">
        <v>1278</v>
      </c>
      <c r="F26223" t="s">
        <v>89</v>
      </c>
      <c r="G26223" t="s">
        <v>89</v>
      </c>
      <c r="H26223" t="s">
        <v>93</v>
      </c>
    </row>
    <row r="26224" spans="1:8" x14ac:dyDescent="0.25">
      <c r="A26224" t="s">
        <v>677</v>
      </c>
      <c r="B26224" t="s">
        <v>1184</v>
      </c>
      <c r="C26224" t="s">
        <v>89</v>
      </c>
      <c r="D26224" t="s">
        <v>18256</v>
      </c>
      <c r="E26224" t="s">
        <v>1278</v>
      </c>
      <c r="F26224" t="s">
        <v>89</v>
      </c>
      <c r="G26224" t="s">
        <v>89</v>
      </c>
      <c r="H26224" t="s">
        <v>93</v>
      </c>
    </row>
    <row r="26225" spans="1:8" x14ac:dyDescent="0.25">
      <c r="A26225" t="s">
        <v>677</v>
      </c>
      <c r="B26225" t="s">
        <v>1149</v>
      </c>
      <c r="C26225" t="s">
        <v>89</v>
      </c>
      <c r="D26225" t="s">
        <v>18256</v>
      </c>
      <c r="E26225" t="s">
        <v>1100</v>
      </c>
      <c r="F26225" t="s">
        <v>89</v>
      </c>
      <c r="G26225" t="s">
        <v>89</v>
      </c>
      <c r="H26225" t="s">
        <v>93</v>
      </c>
    </row>
    <row r="26226" spans="1:8" x14ac:dyDescent="0.25">
      <c r="A26226" t="s">
        <v>677</v>
      </c>
      <c r="B26226" t="s">
        <v>1198</v>
      </c>
      <c r="C26226" t="s">
        <v>89</v>
      </c>
      <c r="D26226" t="s">
        <v>89</v>
      </c>
      <c r="E26226" t="s">
        <v>1129</v>
      </c>
      <c r="F26226" t="s">
        <v>89</v>
      </c>
      <c r="G26226" t="s">
        <v>89</v>
      </c>
      <c r="H26226" t="s">
        <v>93</v>
      </c>
    </row>
    <row r="26227" spans="1:8" x14ac:dyDescent="0.25">
      <c r="A26227" t="s">
        <v>677</v>
      </c>
      <c r="B26227" t="s">
        <v>1266</v>
      </c>
      <c r="C26227" t="s">
        <v>89</v>
      </c>
      <c r="D26227" t="s">
        <v>89</v>
      </c>
      <c r="E26227" t="s">
        <v>1202</v>
      </c>
      <c r="F26227" t="s">
        <v>89</v>
      </c>
      <c r="G26227" t="s">
        <v>89</v>
      </c>
      <c r="H26227" t="s">
        <v>93</v>
      </c>
    </row>
    <row r="26228" spans="1:8" x14ac:dyDescent="0.25">
      <c r="A26228" t="s">
        <v>677</v>
      </c>
      <c r="B26228" t="s">
        <v>1200</v>
      </c>
      <c r="C26228" t="s">
        <v>89</v>
      </c>
      <c r="D26228" t="s">
        <v>89</v>
      </c>
      <c r="E26228" t="s">
        <v>1202</v>
      </c>
      <c r="F26228" t="s">
        <v>89</v>
      </c>
      <c r="G26228" t="s">
        <v>89</v>
      </c>
      <c r="H26228" t="s">
        <v>93</v>
      </c>
    </row>
    <row r="26229" spans="1:8" x14ac:dyDescent="0.25">
      <c r="A26229" t="s">
        <v>677</v>
      </c>
      <c r="B26229" t="s">
        <v>1201</v>
      </c>
      <c r="C26229" t="s">
        <v>89</v>
      </c>
      <c r="D26229" t="s">
        <v>89</v>
      </c>
      <c r="E26229" t="s">
        <v>1133</v>
      </c>
      <c r="F26229" t="s">
        <v>89</v>
      </c>
      <c r="G26229" t="s">
        <v>89</v>
      </c>
      <c r="H26229" t="s">
        <v>93</v>
      </c>
    </row>
    <row r="26230" spans="1:8" x14ac:dyDescent="0.25">
      <c r="A26230" t="s">
        <v>677</v>
      </c>
      <c r="B26230" t="s">
        <v>1130</v>
      </c>
      <c r="C26230" t="s">
        <v>89</v>
      </c>
      <c r="D26230" t="s">
        <v>89</v>
      </c>
      <c r="E26230" t="s">
        <v>1133</v>
      </c>
      <c r="F26230" t="s">
        <v>89</v>
      </c>
      <c r="G26230" t="s">
        <v>89</v>
      </c>
      <c r="H26230" t="s">
        <v>93</v>
      </c>
    </row>
    <row r="26231" spans="1:8" x14ac:dyDescent="0.25">
      <c r="A26231" t="s">
        <v>677</v>
      </c>
      <c r="B26231" t="s">
        <v>1132</v>
      </c>
      <c r="C26231" t="s">
        <v>89</v>
      </c>
      <c r="D26231" t="s">
        <v>89</v>
      </c>
      <c r="E26231" t="s">
        <v>1133</v>
      </c>
      <c r="F26231" t="s">
        <v>89</v>
      </c>
      <c r="G26231" t="s">
        <v>89</v>
      </c>
      <c r="H26231" t="s">
        <v>93</v>
      </c>
    </row>
    <row r="26232" spans="1:8" x14ac:dyDescent="0.25">
      <c r="A26232" t="s">
        <v>677</v>
      </c>
      <c r="B26232" t="s">
        <v>1232</v>
      </c>
      <c r="C26232" t="s">
        <v>89</v>
      </c>
      <c r="D26232" t="s">
        <v>89</v>
      </c>
      <c r="E26232" t="s">
        <v>1196</v>
      </c>
      <c r="F26232" t="s">
        <v>89</v>
      </c>
      <c r="G26232" t="s">
        <v>89</v>
      </c>
      <c r="H26232" t="s">
        <v>93</v>
      </c>
    </row>
    <row r="26233" spans="1:8" x14ac:dyDescent="0.25">
      <c r="A26233" t="s">
        <v>677</v>
      </c>
      <c r="B26233" t="s">
        <v>1236</v>
      </c>
      <c r="C26233" t="s">
        <v>89</v>
      </c>
      <c r="D26233" t="s">
        <v>89</v>
      </c>
      <c r="E26233" t="s">
        <v>1135</v>
      </c>
      <c r="F26233" t="s">
        <v>89</v>
      </c>
      <c r="G26233" t="s">
        <v>89</v>
      </c>
      <c r="H26233" t="s">
        <v>93</v>
      </c>
    </row>
    <row r="26234" spans="1:8" x14ac:dyDescent="0.25">
      <c r="A26234" t="s">
        <v>677</v>
      </c>
      <c r="B26234" t="s">
        <v>5490</v>
      </c>
      <c r="C26234" t="s">
        <v>89</v>
      </c>
      <c r="D26234" t="s">
        <v>5491</v>
      </c>
      <c r="E26234" t="s">
        <v>1904</v>
      </c>
      <c r="F26234" t="s">
        <v>89</v>
      </c>
      <c r="G26234" t="s">
        <v>89</v>
      </c>
      <c r="H26234" t="s">
        <v>93</v>
      </c>
    </row>
    <row r="26235" spans="1:8" x14ac:dyDescent="0.25">
      <c r="A26235" t="s">
        <v>677</v>
      </c>
      <c r="B26235" t="s">
        <v>18257</v>
      </c>
      <c r="C26235" t="s">
        <v>89</v>
      </c>
      <c r="D26235" t="s">
        <v>18258</v>
      </c>
      <c r="E26235" t="s">
        <v>1904</v>
      </c>
      <c r="F26235" t="s">
        <v>89</v>
      </c>
      <c r="G26235" t="s">
        <v>89</v>
      </c>
      <c r="H26235" t="s">
        <v>93</v>
      </c>
    </row>
    <row r="26236" spans="1:8" x14ac:dyDescent="0.25">
      <c r="A26236" t="s">
        <v>677</v>
      </c>
      <c r="B26236" t="s">
        <v>18259</v>
      </c>
      <c r="C26236" t="s">
        <v>89</v>
      </c>
      <c r="D26236" t="s">
        <v>18260</v>
      </c>
      <c r="E26236" t="s">
        <v>1904</v>
      </c>
      <c r="F26236" t="s">
        <v>89</v>
      </c>
      <c r="G26236" t="s">
        <v>89</v>
      </c>
      <c r="H26236" t="s">
        <v>93</v>
      </c>
    </row>
    <row r="26237" spans="1:8" x14ac:dyDescent="0.25">
      <c r="A26237" t="s">
        <v>677</v>
      </c>
      <c r="B26237" t="s">
        <v>18261</v>
      </c>
      <c r="C26237" t="s">
        <v>89</v>
      </c>
      <c r="D26237" t="s">
        <v>18262</v>
      </c>
      <c r="E26237" t="s">
        <v>1298</v>
      </c>
      <c r="F26237" t="s">
        <v>89</v>
      </c>
      <c r="G26237" t="s">
        <v>89</v>
      </c>
      <c r="H26237" t="s">
        <v>93</v>
      </c>
    </row>
    <row r="26238" spans="1:8" x14ac:dyDescent="0.25">
      <c r="A26238" t="s">
        <v>677</v>
      </c>
      <c r="B26238" t="s">
        <v>18263</v>
      </c>
      <c r="C26238" t="s">
        <v>89</v>
      </c>
      <c r="D26238" t="s">
        <v>18264</v>
      </c>
      <c r="E26238" t="s">
        <v>1569</v>
      </c>
      <c r="F26238" t="s">
        <v>89</v>
      </c>
      <c r="G26238" t="s">
        <v>89</v>
      </c>
      <c r="H26238" t="s">
        <v>93</v>
      </c>
    </row>
    <row r="26239" spans="1:8" x14ac:dyDescent="0.25">
      <c r="A26239" t="s">
        <v>677</v>
      </c>
      <c r="B26239" t="s">
        <v>5477</v>
      </c>
      <c r="C26239" t="s">
        <v>89</v>
      </c>
      <c r="D26239" t="s">
        <v>5478</v>
      </c>
      <c r="E26239" t="s">
        <v>1615</v>
      </c>
      <c r="F26239" t="s">
        <v>89</v>
      </c>
      <c r="G26239" t="s">
        <v>89</v>
      </c>
      <c r="H26239" t="s">
        <v>93</v>
      </c>
    </row>
    <row r="26240" spans="1:8" x14ac:dyDescent="0.25">
      <c r="A26240" t="s">
        <v>677</v>
      </c>
      <c r="B26240" t="s">
        <v>18265</v>
      </c>
      <c r="C26240" t="s">
        <v>89</v>
      </c>
      <c r="D26240" t="s">
        <v>5491</v>
      </c>
      <c r="E26240" t="s">
        <v>1904</v>
      </c>
      <c r="F26240" t="s">
        <v>89</v>
      </c>
      <c r="G26240" t="s">
        <v>89</v>
      </c>
      <c r="H26240" t="s">
        <v>93</v>
      </c>
    </row>
    <row r="26241" spans="1:8" x14ac:dyDescent="0.25">
      <c r="A26241" t="s">
        <v>677</v>
      </c>
      <c r="B26241" t="s">
        <v>18266</v>
      </c>
      <c r="C26241" t="s">
        <v>89</v>
      </c>
      <c r="D26241" t="s">
        <v>18267</v>
      </c>
      <c r="E26241" t="s">
        <v>1904</v>
      </c>
      <c r="F26241" t="s">
        <v>89</v>
      </c>
      <c r="G26241" t="s">
        <v>89</v>
      </c>
      <c r="H26241" t="s">
        <v>93</v>
      </c>
    </row>
    <row r="26242" spans="1:8" x14ac:dyDescent="0.25">
      <c r="A26242" t="s">
        <v>677</v>
      </c>
      <c r="B26242" t="s">
        <v>18268</v>
      </c>
      <c r="C26242" t="s">
        <v>89</v>
      </c>
      <c r="D26242" t="s">
        <v>18267</v>
      </c>
      <c r="E26242" t="s">
        <v>1904</v>
      </c>
      <c r="F26242" t="s">
        <v>89</v>
      </c>
      <c r="G26242" t="s">
        <v>89</v>
      </c>
      <c r="H26242" t="s">
        <v>93</v>
      </c>
    </row>
    <row r="26243" spans="1:8" x14ac:dyDescent="0.25">
      <c r="A26243" t="s">
        <v>677</v>
      </c>
      <c r="B26243" t="s">
        <v>7993</v>
      </c>
      <c r="C26243" t="s">
        <v>89</v>
      </c>
      <c r="D26243" t="s">
        <v>18267</v>
      </c>
      <c r="E26243" t="s">
        <v>1569</v>
      </c>
      <c r="F26243" t="s">
        <v>89</v>
      </c>
      <c r="G26243" t="s">
        <v>89</v>
      </c>
      <c r="H26243" t="s">
        <v>93</v>
      </c>
    </row>
    <row r="26244" spans="1:8" x14ac:dyDescent="0.25">
      <c r="A26244" t="s">
        <v>677</v>
      </c>
      <c r="B26244" t="s">
        <v>5480</v>
      </c>
      <c r="C26244" t="s">
        <v>89</v>
      </c>
      <c r="D26244" t="s">
        <v>18267</v>
      </c>
      <c r="E26244" t="s">
        <v>1298</v>
      </c>
      <c r="F26244" t="s">
        <v>89</v>
      </c>
      <c r="G26244" t="s">
        <v>89</v>
      </c>
      <c r="H26244" t="s">
        <v>93</v>
      </c>
    </row>
    <row r="26245" spans="1:8" x14ac:dyDescent="0.25">
      <c r="A26245" t="s">
        <v>677</v>
      </c>
      <c r="B26245" t="s">
        <v>18269</v>
      </c>
      <c r="C26245" t="s">
        <v>89</v>
      </c>
      <c r="D26245" t="s">
        <v>18267</v>
      </c>
      <c r="E26245" t="s">
        <v>1873</v>
      </c>
      <c r="F26245" t="s">
        <v>89</v>
      </c>
      <c r="G26245" t="s">
        <v>89</v>
      </c>
      <c r="H26245" t="s">
        <v>93</v>
      </c>
    </row>
    <row r="26246" spans="1:8" x14ac:dyDescent="0.25">
      <c r="A26246" t="s">
        <v>677</v>
      </c>
      <c r="B26246" t="s">
        <v>18270</v>
      </c>
      <c r="C26246" t="s">
        <v>89</v>
      </c>
      <c r="D26246" t="s">
        <v>18271</v>
      </c>
      <c r="E26246" t="s">
        <v>1904</v>
      </c>
      <c r="F26246" t="s">
        <v>89</v>
      </c>
      <c r="G26246" t="s">
        <v>89</v>
      </c>
      <c r="H26246" t="s">
        <v>93</v>
      </c>
    </row>
    <row r="26247" spans="1:8" x14ac:dyDescent="0.25">
      <c r="A26247" t="s">
        <v>677</v>
      </c>
      <c r="B26247" t="s">
        <v>1138</v>
      </c>
      <c r="C26247" t="s">
        <v>89</v>
      </c>
      <c r="D26247" t="s">
        <v>89</v>
      </c>
      <c r="E26247" t="s">
        <v>1139</v>
      </c>
      <c r="F26247" t="s">
        <v>89</v>
      </c>
      <c r="G26247" t="s">
        <v>89</v>
      </c>
      <c r="H26247" t="s">
        <v>93</v>
      </c>
    </row>
    <row r="26248" spans="1:8" x14ac:dyDescent="0.25">
      <c r="A26248" t="s">
        <v>678</v>
      </c>
      <c r="B26248" t="s">
        <v>18272</v>
      </c>
      <c r="C26248" t="s">
        <v>89</v>
      </c>
      <c r="D26248" t="s">
        <v>18273</v>
      </c>
      <c r="E26248" t="s">
        <v>1742</v>
      </c>
      <c r="F26248" t="s">
        <v>89</v>
      </c>
      <c r="G26248" t="s">
        <v>89</v>
      </c>
      <c r="H26248" t="s">
        <v>93</v>
      </c>
    </row>
    <row r="26249" spans="1:8" x14ac:dyDescent="0.25">
      <c r="A26249" t="s">
        <v>678</v>
      </c>
      <c r="B26249" t="s">
        <v>5428</v>
      </c>
      <c r="C26249" t="s">
        <v>89</v>
      </c>
      <c r="D26249" t="s">
        <v>18274</v>
      </c>
      <c r="E26249" t="s">
        <v>1349</v>
      </c>
      <c r="F26249" t="s">
        <v>89</v>
      </c>
      <c r="G26249" t="s">
        <v>89</v>
      </c>
      <c r="H26249" t="s">
        <v>93</v>
      </c>
    </row>
    <row r="26250" spans="1:8" x14ac:dyDescent="0.25">
      <c r="A26250" t="s">
        <v>678</v>
      </c>
      <c r="B26250" t="s">
        <v>18275</v>
      </c>
      <c r="C26250" t="s">
        <v>89</v>
      </c>
      <c r="D26250" t="s">
        <v>18276</v>
      </c>
      <c r="E26250" t="s">
        <v>1742</v>
      </c>
      <c r="F26250" t="s">
        <v>89</v>
      </c>
      <c r="G26250" t="s">
        <v>89</v>
      </c>
      <c r="H26250" t="s">
        <v>93</v>
      </c>
    </row>
    <row r="26251" spans="1:8" x14ac:dyDescent="0.25">
      <c r="A26251" t="s">
        <v>678</v>
      </c>
      <c r="B26251" t="s">
        <v>11921</v>
      </c>
      <c r="C26251" t="s">
        <v>89</v>
      </c>
      <c r="D26251" t="s">
        <v>18277</v>
      </c>
      <c r="E26251" t="s">
        <v>1349</v>
      </c>
      <c r="F26251" t="s">
        <v>89</v>
      </c>
      <c r="G26251" t="s">
        <v>89</v>
      </c>
      <c r="H26251" t="s">
        <v>93</v>
      </c>
    </row>
    <row r="26252" spans="1:8" x14ac:dyDescent="0.25">
      <c r="A26252" t="s">
        <v>678</v>
      </c>
      <c r="B26252" t="s">
        <v>3402</v>
      </c>
      <c r="C26252" t="s">
        <v>89</v>
      </c>
      <c r="D26252" t="s">
        <v>18278</v>
      </c>
      <c r="E26252" t="s">
        <v>1742</v>
      </c>
      <c r="F26252" t="s">
        <v>89</v>
      </c>
      <c r="G26252" t="s">
        <v>89</v>
      </c>
      <c r="H26252" t="s">
        <v>93</v>
      </c>
    </row>
    <row r="26253" spans="1:8" x14ac:dyDescent="0.25">
      <c r="A26253" t="s">
        <v>678</v>
      </c>
      <c r="B26253" t="s">
        <v>18279</v>
      </c>
      <c r="C26253" t="s">
        <v>89</v>
      </c>
      <c r="D26253" t="s">
        <v>18280</v>
      </c>
      <c r="E26253" t="s">
        <v>13868</v>
      </c>
      <c r="F26253" t="s">
        <v>89</v>
      </c>
      <c r="G26253" t="s">
        <v>89</v>
      </c>
      <c r="H26253" t="s">
        <v>93</v>
      </c>
    </row>
    <row r="26254" spans="1:8" x14ac:dyDescent="0.25">
      <c r="A26254" t="s">
        <v>678</v>
      </c>
      <c r="B26254" t="s">
        <v>18281</v>
      </c>
      <c r="C26254" t="s">
        <v>89</v>
      </c>
      <c r="D26254" t="s">
        <v>18282</v>
      </c>
      <c r="E26254" t="s">
        <v>2837</v>
      </c>
      <c r="F26254" t="s">
        <v>89</v>
      </c>
      <c r="G26254" t="s">
        <v>89</v>
      </c>
      <c r="H26254" t="s">
        <v>93</v>
      </c>
    </row>
    <row r="26255" spans="1:8" x14ac:dyDescent="0.25">
      <c r="A26255" t="s">
        <v>678</v>
      </c>
      <c r="B26255" t="s">
        <v>18283</v>
      </c>
      <c r="C26255" t="s">
        <v>89</v>
      </c>
      <c r="D26255" t="s">
        <v>18284</v>
      </c>
      <c r="E26255" t="s">
        <v>2837</v>
      </c>
      <c r="F26255" t="s">
        <v>89</v>
      </c>
      <c r="G26255" t="s">
        <v>89</v>
      </c>
      <c r="H26255" t="s">
        <v>93</v>
      </c>
    </row>
    <row r="26256" spans="1:8" x14ac:dyDescent="0.25">
      <c r="A26256" t="s">
        <v>678</v>
      </c>
      <c r="B26256" t="s">
        <v>18285</v>
      </c>
      <c r="C26256" t="s">
        <v>89</v>
      </c>
      <c r="D26256" t="s">
        <v>18286</v>
      </c>
      <c r="E26256" t="s">
        <v>2925</v>
      </c>
      <c r="F26256" t="s">
        <v>89</v>
      </c>
      <c r="G26256" t="s">
        <v>89</v>
      </c>
      <c r="H26256" t="s">
        <v>93</v>
      </c>
    </row>
    <row r="26257" spans="1:8" x14ac:dyDescent="0.25">
      <c r="A26257" t="s">
        <v>678</v>
      </c>
      <c r="B26257" t="s">
        <v>1301</v>
      </c>
      <c r="C26257" t="s">
        <v>89</v>
      </c>
      <c r="D26257" t="s">
        <v>89</v>
      </c>
      <c r="E26257" t="s">
        <v>1205</v>
      </c>
      <c r="F26257" t="s">
        <v>89</v>
      </c>
      <c r="G26257" t="s">
        <v>89</v>
      </c>
      <c r="H26257" t="s">
        <v>93</v>
      </c>
    </row>
    <row r="26258" spans="1:8" x14ac:dyDescent="0.25">
      <c r="A26258" t="s">
        <v>678</v>
      </c>
      <c r="B26258" t="s">
        <v>2589</v>
      </c>
      <c r="C26258" t="s">
        <v>89</v>
      </c>
      <c r="D26258" t="s">
        <v>18287</v>
      </c>
      <c r="E26258" t="s">
        <v>1097</v>
      </c>
      <c r="F26258" t="s">
        <v>89</v>
      </c>
      <c r="G26258" t="s">
        <v>89</v>
      </c>
      <c r="H26258" t="s">
        <v>93</v>
      </c>
    </row>
    <row r="26259" spans="1:8" x14ac:dyDescent="0.25">
      <c r="A26259" t="s">
        <v>678</v>
      </c>
      <c r="B26259" t="s">
        <v>18288</v>
      </c>
      <c r="C26259" t="s">
        <v>89</v>
      </c>
      <c r="D26259" t="s">
        <v>89</v>
      </c>
      <c r="E26259" t="s">
        <v>1153</v>
      </c>
      <c r="F26259" t="s">
        <v>89</v>
      </c>
      <c r="G26259" t="s">
        <v>89</v>
      </c>
      <c r="H26259" t="s">
        <v>93</v>
      </c>
    </row>
    <row r="26260" spans="1:8" x14ac:dyDescent="0.25">
      <c r="A26260" t="s">
        <v>678</v>
      </c>
      <c r="B26260" t="s">
        <v>5696</v>
      </c>
      <c r="C26260" t="s">
        <v>89</v>
      </c>
      <c r="D26260" t="s">
        <v>18289</v>
      </c>
      <c r="E26260" t="s">
        <v>1205</v>
      </c>
      <c r="F26260" t="s">
        <v>89</v>
      </c>
      <c r="G26260" t="s">
        <v>89</v>
      </c>
      <c r="H26260" t="s">
        <v>93</v>
      </c>
    </row>
    <row r="26261" spans="1:8" x14ac:dyDescent="0.25">
      <c r="A26261" t="s">
        <v>678</v>
      </c>
      <c r="B26261" t="s">
        <v>18290</v>
      </c>
      <c r="C26261" t="s">
        <v>89</v>
      </c>
      <c r="D26261" t="s">
        <v>89</v>
      </c>
      <c r="E26261" t="s">
        <v>1194</v>
      </c>
      <c r="F26261" t="s">
        <v>89</v>
      </c>
      <c r="G26261" t="s">
        <v>89</v>
      </c>
      <c r="H26261" t="s">
        <v>93</v>
      </c>
    </row>
    <row r="26262" spans="1:8" x14ac:dyDescent="0.25">
      <c r="A26262" t="s">
        <v>678</v>
      </c>
      <c r="B26262" t="s">
        <v>3457</v>
      </c>
      <c r="C26262" t="s">
        <v>89</v>
      </c>
      <c r="D26262" t="s">
        <v>18291</v>
      </c>
      <c r="E26262" t="s">
        <v>1153</v>
      </c>
      <c r="F26262" t="s">
        <v>89</v>
      </c>
      <c r="G26262" t="s">
        <v>89</v>
      </c>
      <c r="H26262" t="s">
        <v>93</v>
      </c>
    </row>
    <row r="26263" spans="1:8" x14ac:dyDescent="0.25">
      <c r="A26263" t="s">
        <v>678</v>
      </c>
      <c r="B26263" t="s">
        <v>1098</v>
      </c>
      <c r="C26263" t="s">
        <v>89</v>
      </c>
      <c r="D26263" t="s">
        <v>18292</v>
      </c>
      <c r="E26263" t="s">
        <v>1093</v>
      </c>
      <c r="F26263" t="s">
        <v>89</v>
      </c>
      <c r="G26263" t="s">
        <v>89</v>
      </c>
      <c r="H26263" t="s">
        <v>93</v>
      </c>
    </row>
    <row r="26264" spans="1:8" x14ac:dyDescent="0.25">
      <c r="A26264" t="s">
        <v>678</v>
      </c>
      <c r="B26264" t="s">
        <v>1112</v>
      </c>
      <c r="C26264" t="s">
        <v>89</v>
      </c>
      <c r="D26264" t="s">
        <v>18293</v>
      </c>
      <c r="E26264" t="s">
        <v>1097</v>
      </c>
      <c r="F26264" t="s">
        <v>89</v>
      </c>
      <c r="G26264" t="s">
        <v>89</v>
      </c>
      <c r="H26264" t="s">
        <v>93</v>
      </c>
    </row>
    <row r="26265" spans="1:8" x14ac:dyDescent="0.25">
      <c r="A26265" t="s">
        <v>678</v>
      </c>
      <c r="B26265" t="s">
        <v>1114</v>
      </c>
      <c r="C26265" t="s">
        <v>89</v>
      </c>
      <c r="D26265" t="s">
        <v>18293</v>
      </c>
      <c r="E26265" t="s">
        <v>1205</v>
      </c>
      <c r="F26265" t="s">
        <v>89</v>
      </c>
      <c r="G26265" t="s">
        <v>89</v>
      </c>
      <c r="H26265" t="s">
        <v>93</v>
      </c>
    </row>
    <row r="26266" spans="1:8" x14ac:dyDescent="0.25">
      <c r="A26266" t="s">
        <v>678</v>
      </c>
      <c r="B26266" t="s">
        <v>15923</v>
      </c>
      <c r="C26266" t="s">
        <v>89</v>
      </c>
      <c r="D26266" t="s">
        <v>18294</v>
      </c>
      <c r="E26266" t="s">
        <v>1751</v>
      </c>
      <c r="F26266" t="s">
        <v>89</v>
      </c>
      <c r="G26266" t="s">
        <v>89</v>
      </c>
      <c r="H26266" t="s">
        <v>93</v>
      </c>
    </row>
    <row r="26267" spans="1:8" x14ac:dyDescent="0.25">
      <c r="A26267" t="s">
        <v>678</v>
      </c>
      <c r="B26267" t="s">
        <v>18295</v>
      </c>
      <c r="C26267" t="s">
        <v>89</v>
      </c>
      <c r="D26267" t="s">
        <v>18296</v>
      </c>
      <c r="E26267" t="s">
        <v>1485</v>
      </c>
      <c r="F26267" t="s">
        <v>89</v>
      </c>
      <c r="G26267" t="s">
        <v>89</v>
      </c>
      <c r="H26267" t="s">
        <v>93</v>
      </c>
    </row>
    <row r="26268" spans="1:8" x14ac:dyDescent="0.25">
      <c r="A26268" t="s">
        <v>678</v>
      </c>
      <c r="B26268" t="s">
        <v>1799</v>
      </c>
      <c r="C26268" t="s">
        <v>89</v>
      </c>
      <c r="D26268" t="s">
        <v>18297</v>
      </c>
      <c r="E26268" t="s">
        <v>1164</v>
      </c>
      <c r="F26268" t="s">
        <v>89</v>
      </c>
      <c r="G26268" t="s">
        <v>89</v>
      </c>
      <c r="H26268" t="s">
        <v>93</v>
      </c>
    </row>
    <row r="26269" spans="1:8" x14ac:dyDescent="0.25">
      <c r="A26269" t="s">
        <v>678</v>
      </c>
      <c r="B26269" t="s">
        <v>1658</v>
      </c>
      <c r="C26269" t="s">
        <v>89</v>
      </c>
      <c r="D26269" t="s">
        <v>18298</v>
      </c>
      <c r="E26269" t="s">
        <v>1164</v>
      </c>
      <c r="F26269" t="s">
        <v>89</v>
      </c>
      <c r="G26269" t="s">
        <v>89</v>
      </c>
      <c r="H26269" t="s">
        <v>93</v>
      </c>
    </row>
    <row r="26270" spans="1:8" x14ac:dyDescent="0.25">
      <c r="A26270" t="s">
        <v>678</v>
      </c>
      <c r="B26270" t="s">
        <v>5717</v>
      </c>
      <c r="C26270" t="s">
        <v>89</v>
      </c>
      <c r="D26270" t="s">
        <v>18299</v>
      </c>
      <c r="E26270" t="s">
        <v>1121</v>
      </c>
      <c r="F26270" t="s">
        <v>89</v>
      </c>
      <c r="G26270" t="s">
        <v>89</v>
      </c>
      <c r="H26270" t="s">
        <v>93</v>
      </c>
    </row>
    <row r="26271" spans="1:8" x14ac:dyDescent="0.25">
      <c r="A26271" t="s">
        <v>678</v>
      </c>
      <c r="B26271" t="s">
        <v>18148</v>
      </c>
      <c r="C26271" t="s">
        <v>89</v>
      </c>
      <c r="D26271" t="s">
        <v>18300</v>
      </c>
      <c r="E26271" t="s">
        <v>1102</v>
      </c>
      <c r="F26271" t="s">
        <v>89</v>
      </c>
      <c r="G26271" t="s">
        <v>89</v>
      </c>
      <c r="H26271" t="s">
        <v>93</v>
      </c>
    </row>
    <row r="26272" spans="1:8" x14ac:dyDescent="0.25">
      <c r="A26272" t="s">
        <v>678</v>
      </c>
      <c r="B26272" t="s">
        <v>18301</v>
      </c>
      <c r="C26272" t="s">
        <v>89</v>
      </c>
      <c r="D26272" t="s">
        <v>3458</v>
      </c>
      <c r="E26272" t="s">
        <v>1164</v>
      </c>
      <c r="F26272" t="s">
        <v>89</v>
      </c>
      <c r="G26272" t="s">
        <v>89</v>
      </c>
      <c r="H26272" t="s">
        <v>93</v>
      </c>
    </row>
    <row r="26273" spans="1:8" x14ac:dyDescent="0.25">
      <c r="A26273" t="s">
        <v>678</v>
      </c>
      <c r="B26273" t="s">
        <v>5077</v>
      </c>
      <c r="C26273" t="s">
        <v>89</v>
      </c>
      <c r="D26273" t="s">
        <v>3458</v>
      </c>
      <c r="E26273" t="s">
        <v>1205</v>
      </c>
      <c r="F26273" t="s">
        <v>89</v>
      </c>
      <c r="G26273" t="s">
        <v>89</v>
      </c>
      <c r="H26273" t="s">
        <v>93</v>
      </c>
    </row>
    <row r="26274" spans="1:8" x14ac:dyDescent="0.25">
      <c r="A26274" t="s">
        <v>678</v>
      </c>
      <c r="B26274" t="s">
        <v>1197</v>
      </c>
      <c r="C26274" t="s">
        <v>89</v>
      </c>
      <c r="D26274" t="s">
        <v>1117</v>
      </c>
      <c r="E26274" t="s">
        <v>1097</v>
      </c>
      <c r="F26274" t="s">
        <v>89</v>
      </c>
      <c r="G26274" t="s">
        <v>89</v>
      </c>
      <c r="H26274" t="s">
        <v>93</v>
      </c>
    </row>
    <row r="26275" spans="1:8" x14ac:dyDescent="0.25">
      <c r="A26275" t="s">
        <v>678</v>
      </c>
      <c r="B26275" t="s">
        <v>18302</v>
      </c>
      <c r="C26275" t="s">
        <v>89</v>
      </c>
      <c r="D26275" t="s">
        <v>3458</v>
      </c>
      <c r="E26275" t="s">
        <v>1164</v>
      </c>
      <c r="F26275" t="s">
        <v>89</v>
      </c>
      <c r="G26275" t="s">
        <v>89</v>
      </c>
      <c r="H26275" t="s">
        <v>93</v>
      </c>
    </row>
    <row r="26276" spans="1:8" x14ac:dyDescent="0.25">
      <c r="A26276" t="s">
        <v>678</v>
      </c>
      <c r="B26276" t="s">
        <v>18303</v>
      </c>
      <c r="C26276" t="s">
        <v>89</v>
      </c>
      <c r="D26276" t="s">
        <v>89</v>
      </c>
      <c r="E26276" t="s">
        <v>2837</v>
      </c>
      <c r="F26276" t="s">
        <v>89</v>
      </c>
      <c r="G26276" t="s">
        <v>89</v>
      </c>
      <c r="H26276" t="s">
        <v>93</v>
      </c>
    </row>
    <row r="26277" spans="1:8" x14ac:dyDescent="0.25">
      <c r="A26277" t="s">
        <v>678</v>
      </c>
      <c r="B26277" t="s">
        <v>18304</v>
      </c>
      <c r="C26277" t="s">
        <v>89</v>
      </c>
      <c r="D26277" t="s">
        <v>18305</v>
      </c>
      <c r="E26277" t="s">
        <v>1349</v>
      </c>
      <c r="F26277" t="s">
        <v>89</v>
      </c>
      <c r="G26277" t="s">
        <v>89</v>
      </c>
      <c r="H26277" t="s">
        <v>93</v>
      </c>
    </row>
    <row r="26278" spans="1:8" x14ac:dyDescent="0.25">
      <c r="A26278" t="s">
        <v>678</v>
      </c>
      <c r="B26278" t="s">
        <v>3402</v>
      </c>
      <c r="C26278" t="s">
        <v>89</v>
      </c>
      <c r="D26278" t="s">
        <v>18278</v>
      </c>
      <c r="E26278" t="s">
        <v>1742</v>
      </c>
      <c r="F26278" t="s">
        <v>89</v>
      </c>
      <c r="G26278" t="s">
        <v>89</v>
      </c>
      <c r="H26278" t="s">
        <v>93</v>
      </c>
    </row>
    <row r="26279" spans="1:8" x14ac:dyDescent="0.25">
      <c r="A26279" t="s">
        <v>678</v>
      </c>
      <c r="B26279" t="s">
        <v>18275</v>
      </c>
      <c r="C26279" t="s">
        <v>89</v>
      </c>
      <c r="D26279" t="s">
        <v>18276</v>
      </c>
      <c r="E26279" t="s">
        <v>1742</v>
      </c>
      <c r="F26279" t="s">
        <v>89</v>
      </c>
      <c r="G26279" t="s">
        <v>89</v>
      </c>
      <c r="H26279" t="s">
        <v>93</v>
      </c>
    </row>
    <row r="26280" spans="1:8" x14ac:dyDescent="0.25">
      <c r="A26280" t="s">
        <v>678</v>
      </c>
      <c r="B26280" t="s">
        <v>18306</v>
      </c>
      <c r="C26280" t="s">
        <v>89</v>
      </c>
      <c r="D26280" t="s">
        <v>18307</v>
      </c>
      <c r="E26280" t="s">
        <v>1742</v>
      </c>
      <c r="F26280" t="s">
        <v>89</v>
      </c>
      <c r="G26280" t="s">
        <v>89</v>
      </c>
      <c r="H26280" t="s">
        <v>93</v>
      </c>
    </row>
    <row r="26281" spans="1:8" x14ac:dyDescent="0.25">
      <c r="A26281" t="s">
        <v>678</v>
      </c>
      <c r="B26281" t="s">
        <v>18308</v>
      </c>
      <c r="C26281" t="s">
        <v>89</v>
      </c>
      <c r="D26281" t="s">
        <v>18309</v>
      </c>
      <c r="E26281" t="s">
        <v>1349</v>
      </c>
      <c r="F26281" t="s">
        <v>89</v>
      </c>
      <c r="G26281" t="s">
        <v>89</v>
      </c>
      <c r="H26281" t="s">
        <v>93</v>
      </c>
    </row>
    <row r="26282" spans="1:8" x14ac:dyDescent="0.25">
      <c r="A26282" t="s">
        <v>678</v>
      </c>
      <c r="B26282" t="s">
        <v>2496</v>
      </c>
      <c r="C26282" t="s">
        <v>89</v>
      </c>
      <c r="D26282" t="s">
        <v>18310</v>
      </c>
      <c r="E26282" t="s">
        <v>1742</v>
      </c>
      <c r="F26282" t="s">
        <v>89</v>
      </c>
      <c r="G26282" t="s">
        <v>89</v>
      </c>
      <c r="H26282" t="s">
        <v>93</v>
      </c>
    </row>
    <row r="26283" spans="1:8" x14ac:dyDescent="0.25">
      <c r="A26283" t="s">
        <v>678</v>
      </c>
      <c r="B26283" t="s">
        <v>11834</v>
      </c>
      <c r="C26283" t="s">
        <v>89</v>
      </c>
      <c r="D26283" t="s">
        <v>18311</v>
      </c>
      <c r="E26283" t="s">
        <v>1742</v>
      </c>
      <c r="F26283" t="s">
        <v>89</v>
      </c>
      <c r="G26283" t="s">
        <v>89</v>
      </c>
      <c r="H26283" t="s">
        <v>93</v>
      </c>
    </row>
    <row r="26284" spans="1:8" x14ac:dyDescent="0.25">
      <c r="A26284" t="s">
        <v>678</v>
      </c>
      <c r="B26284" t="s">
        <v>7855</v>
      </c>
      <c r="C26284" t="s">
        <v>89</v>
      </c>
      <c r="D26284" t="s">
        <v>18312</v>
      </c>
      <c r="E26284" t="s">
        <v>2169</v>
      </c>
      <c r="F26284" t="s">
        <v>89</v>
      </c>
      <c r="G26284" t="s">
        <v>89</v>
      </c>
      <c r="H26284" t="s">
        <v>93</v>
      </c>
    </row>
    <row r="26285" spans="1:8" x14ac:dyDescent="0.25">
      <c r="A26285" t="s">
        <v>678</v>
      </c>
      <c r="B26285" t="s">
        <v>2746</v>
      </c>
      <c r="C26285" t="s">
        <v>89</v>
      </c>
      <c r="D26285" t="s">
        <v>18313</v>
      </c>
      <c r="E26285" t="s">
        <v>1180</v>
      </c>
      <c r="F26285" t="s">
        <v>89</v>
      </c>
      <c r="G26285" t="s">
        <v>89</v>
      </c>
      <c r="H26285" t="s">
        <v>93</v>
      </c>
    </row>
    <row r="26286" spans="1:8" x14ac:dyDescent="0.25">
      <c r="A26286" t="s">
        <v>678</v>
      </c>
      <c r="B26286" t="s">
        <v>18272</v>
      </c>
      <c r="C26286" t="s">
        <v>89</v>
      </c>
      <c r="D26286" t="s">
        <v>18273</v>
      </c>
      <c r="E26286" t="s">
        <v>1742</v>
      </c>
      <c r="F26286" t="s">
        <v>89</v>
      </c>
      <c r="G26286" t="s">
        <v>89</v>
      </c>
      <c r="H26286" t="s">
        <v>93</v>
      </c>
    </row>
    <row r="26287" spans="1:8" x14ac:dyDescent="0.25">
      <c r="A26287" t="s">
        <v>678</v>
      </c>
      <c r="B26287" t="s">
        <v>10384</v>
      </c>
      <c r="C26287" t="s">
        <v>89</v>
      </c>
      <c r="D26287" t="s">
        <v>18314</v>
      </c>
      <c r="E26287" t="s">
        <v>1615</v>
      </c>
      <c r="F26287" t="s">
        <v>89</v>
      </c>
      <c r="G26287" t="s">
        <v>89</v>
      </c>
      <c r="H26287" t="s">
        <v>93</v>
      </c>
    </row>
    <row r="26288" spans="1:8" x14ac:dyDescent="0.25">
      <c r="A26288" t="s">
        <v>678</v>
      </c>
      <c r="B26288" t="s">
        <v>15939</v>
      </c>
      <c r="C26288" t="s">
        <v>89</v>
      </c>
      <c r="D26288" t="s">
        <v>18315</v>
      </c>
      <c r="E26288" t="s">
        <v>4854</v>
      </c>
      <c r="F26288" t="s">
        <v>89</v>
      </c>
      <c r="G26288" t="s">
        <v>89</v>
      </c>
      <c r="H26288" t="s">
        <v>93</v>
      </c>
    </row>
    <row r="26289" spans="1:8" x14ac:dyDescent="0.25">
      <c r="A26289" t="s">
        <v>678</v>
      </c>
      <c r="B26289" t="s">
        <v>13842</v>
      </c>
      <c r="C26289" t="s">
        <v>89</v>
      </c>
      <c r="D26289" t="s">
        <v>18316</v>
      </c>
      <c r="E26289" t="s">
        <v>5917</v>
      </c>
      <c r="F26289" t="s">
        <v>89</v>
      </c>
      <c r="G26289" t="s">
        <v>89</v>
      </c>
      <c r="H26289" t="s">
        <v>93</v>
      </c>
    </row>
    <row r="26290" spans="1:8" x14ac:dyDescent="0.25">
      <c r="A26290" t="s">
        <v>678</v>
      </c>
      <c r="B26290" t="s">
        <v>18317</v>
      </c>
      <c r="C26290" t="s">
        <v>89</v>
      </c>
      <c r="D26290" t="s">
        <v>18318</v>
      </c>
      <c r="E26290" t="s">
        <v>2992</v>
      </c>
      <c r="F26290" t="s">
        <v>89</v>
      </c>
      <c r="G26290" t="s">
        <v>89</v>
      </c>
      <c r="H26290" t="s">
        <v>93</v>
      </c>
    </row>
    <row r="26291" spans="1:8" x14ac:dyDescent="0.25">
      <c r="A26291" t="s">
        <v>678</v>
      </c>
      <c r="B26291" t="s">
        <v>5276</v>
      </c>
      <c r="C26291" t="s">
        <v>89</v>
      </c>
      <c r="D26291" t="s">
        <v>18319</v>
      </c>
      <c r="E26291" t="s">
        <v>1543</v>
      </c>
      <c r="F26291" t="s">
        <v>89</v>
      </c>
      <c r="G26291" t="s">
        <v>89</v>
      </c>
      <c r="H26291" t="s">
        <v>93</v>
      </c>
    </row>
    <row r="26292" spans="1:8" x14ac:dyDescent="0.25">
      <c r="A26292" t="s">
        <v>678</v>
      </c>
      <c r="B26292" t="s">
        <v>18320</v>
      </c>
      <c r="C26292" t="s">
        <v>89</v>
      </c>
      <c r="D26292" t="s">
        <v>18321</v>
      </c>
      <c r="E26292" t="s">
        <v>2992</v>
      </c>
      <c r="F26292" t="s">
        <v>89</v>
      </c>
      <c r="G26292" t="s">
        <v>89</v>
      </c>
      <c r="H26292" t="s">
        <v>93</v>
      </c>
    </row>
    <row r="26293" spans="1:8" x14ac:dyDescent="0.25">
      <c r="A26293" t="s">
        <v>678</v>
      </c>
      <c r="B26293" t="s">
        <v>7880</v>
      </c>
      <c r="C26293" t="s">
        <v>89</v>
      </c>
      <c r="D26293" t="s">
        <v>18322</v>
      </c>
      <c r="E26293" t="s">
        <v>2992</v>
      </c>
      <c r="F26293" t="s">
        <v>89</v>
      </c>
      <c r="G26293" t="s">
        <v>89</v>
      </c>
      <c r="H26293" t="s">
        <v>93</v>
      </c>
    </row>
    <row r="26294" spans="1:8" x14ac:dyDescent="0.25">
      <c r="A26294" t="s">
        <v>678</v>
      </c>
      <c r="B26294" t="s">
        <v>18323</v>
      </c>
      <c r="C26294" t="s">
        <v>89</v>
      </c>
      <c r="D26294" t="s">
        <v>18324</v>
      </c>
      <c r="E26294" t="s">
        <v>2992</v>
      </c>
      <c r="F26294" t="s">
        <v>89</v>
      </c>
      <c r="G26294" t="s">
        <v>89</v>
      </c>
      <c r="H26294" t="s">
        <v>93</v>
      </c>
    </row>
    <row r="26295" spans="1:8" x14ac:dyDescent="0.25">
      <c r="A26295" t="s">
        <v>678</v>
      </c>
      <c r="B26295" t="s">
        <v>18325</v>
      </c>
      <c r="C26295" t="s">
        <v>89</v>
      </c>
      <c r="D26295" t="s">
        <v>89</v>
      </c>
      <c r="E26295" t="s">
        <v>3008</v>
      </c>
      <c r="F26295" t="s">
        <v>89</v>
      </c>
      <c r="G26295" t="s">
        <v>89</v>
      </c>
      <c r="H26295" t="s">
        <v>93</v>
      </c>
    </row>
    <row r="26296" spans="1:8" x14ac:dyDescent="0.25">
      <c r="A26296" t="s">
        <v>678</v>
      </c>
      <c r="B26296" t="s">
        <v>18326</v>
      </c>
      <c r="C26296" t="s">
        <v>89</v>
      </c>
      <c r="D26296" t="s">
        <v>89</v>
      </c>
      <c r="E26296" t="s">
        <v>5261</v>
      </c>
      <c r="F26296" t="s">
        <v>89</v>
      </c>
      <c r="G26296" t="s">
        <v>89</v>
      </c>
      <c r="H26296" t="s">
        <v>93</v>
      </c>
    </row>
    <row r="26297" spans="1:8" x14ac:dyDescent="0.25">
      <c r="A26297" t="s">
        <v>678</v>
      </c>
      <c r="B26297" t="s">
        <v>18327</v>
      </c>
      <c r="C26297" t="s">
        <v>89</v>
      </c>
      <c r="D26297" t="s">
        <v>89</v>
      </c>
      <c r="E26297" t="s">
        <v>12615</v>
      </c>
      <c r="F26297" t="s">
        <v>89</v>
      </c>
      <c r="G26297" t="s">
        <v>89</v>
      </c>
      <c r="H26297" t="s">
        <v>93</v>
      </c>
    </row>
    <row r="26298" spans="1:8" x14ac:dyDescent="0.25">
      <c r="A26298" t="s">
        <v>678</v>
      </c>
      <c r="B26298" t="s">
        <v>1325</v>
      </c>
      <c r="C26298" t="s">
        <v>89</v>
      </c>
      <c r="D26298" t="s">
        <v>18328</v>
      </c>
      <c r="E26298" t="s">
        <v>1349</v>
      </c>
      <c r="F26298" t="s">
        <v>89</v>
      </c>
      <c r="G26298" t="s">
        <v>89</v>
      </c>
      <c r="H26298" t="s">
        <v>93</v>
      </c>
    </row>
    <row r="26299" spans="1:8" x14ac:dyDescent="0.25">
      <c r="A26299" t="s">
        <v>678</v>
      </c>
      <c r="B26299" t="s">
        <v>18329</v>
      </c>
      <c r="C26299" t="s">
        <v>89</v>
      </c>
      <c r="D26299" t="s">
        <v>18330</v>
      </c>
      <c r="E26299" t="s">
        <v>1148</v>
      </c>
      <c r="F26299" t="s">
        <v>89</v>
      </c>
      <c r="G26299" t="s">
        <v>89</v>
      </c>
      <c r="H26299" t="s">
        <v>93</v>
      </c>
    </row>
    <row r="26300" spans="1:8" x14ac:dyDescent="0.25">
      <c r="A26300" t="s">
        <v>678</v>
      </c>
      <c r="B26300" t="s">
        <v>18331</v>
      </c>
      <c r="C26300" t="s">
        <v>89</v>
      </c>
      <c r="D26300" t="s">
        <v>18332</v>
      </c>
      <c r="E26300" t="s">
        <v>2925</v>
      </c>
      <c r="F26300" t="s">
        <v>89</v>
      </c>
      <c r="G26300" t="s">
        <v>89</v>
      </c>
      <c r="H26300" t="s">
        <v>93</v>
      </c>
    </row>
    <row r="26301" spans="1:8" x14ac:dyDescent="0.25">
      <c r="A26301" t="s">
        <v>678</v>
      </c>
      <c r="B26301" t="s">
        <v>13354</v>
      </c>
      <c r="C26301" t="s">
        <v>89</v>
      </c>
      <c r="D26301" t="s">
        <v>18333</v>
      </c>
      <c r="E26301" t="s">
        <v>1160</v>
      </c>
      <c r="F26301" t="s">
        <v>89</v>
      </c>
      <c r="G26301" t="s">
        <v>89</v>
      </c>
      <c r="H26301" t="s">
        <v>93</v>
      </c>
    </row>
    <row r="26302" spans="1:8" x14ac:dyDescent="0.25">
      <c r="A26302" t="s">
        <v>678</v>
      </c>
      <c r="B26302" t="s">
        <v>18334</v>
      </c>
      <c r="C26302" t="s">
        <v>89</v>
      </c>
      <c r="D26302" t="s">
        <v>18335</v>
      </c>
      <c r="E26302" t="s">
        <v>1148</v>
      </c>
      <c r="F26302" t="s">
        <v>89</v>
      </c>
      <c r="G26302" t="s">
        <v>89</v>
      </c>
      <c r="H26302" t="s">
        <v>93</v>
      </c>
    </row>
    <row r="26303" spans="1:8" x14ac:dyDescent="0.25">
      <c r="A26303" t="s">
        <v>678</v>
      </c>
      <c r="B26303" t="s">
        <v>18336</v>
      </c>
      <c r="C26303" t="s">
        <v>89</v>
      </c>
      <c r="D26303" t="s">
        <v>18337</v>
      </c>
      <c r="E26303" t="s">
        <v>7886</v>
      </c>
      <c r="F26303" t="s">
        <v>89</v>
      </c>
      <c r="G26303" t="s">
        <v>89</v>
      </c>
      <c r="H26303" t="s">
        <v>93</v>
      </c>
    </row>
    <row r="26304" spans="1:8" x14ac:dyDescent="0.25">
      <c r="A26304" t="s">
        <v>678</v>
      </c>
      <c r="B26304" t="s">
        <v>12563</v>
      </c>
      <c r="C26304" t="s">
        <v>89</v>
      </c>
      <c r="D26304" t="s">
        <v>18338</v>
      </c>
      <c r="E26304" t="s">
        <v>1349</v>
      </c>
      <c r="F26304" t="s">
        <v>89</v>
      </c>
      <c r="G26304" t="s">
        <v>89</v>
      </c>
      <c r="H26304" t="s">
        <v>93</v>
      </c>
    </row>
    <row r="26305" spans="1:8" x14ac:dyDescent="0.25">
      <c r="A26305" t="s">
        <v>678</v>
      </c>
      <c r="B26305" t="s">
        <v>12564</v>
      </c>
      <c r="C26305" t="s">
        <v>89</v>
      </c>
      <c r="D26305" t="s">
        <v>18339</v>
      </c>
      <c r="E26305" t="s">
        <v>2837</v>
      </c>
      <c r="F26305" t="s">
        <v>89</v>
      </c>
      <c r="G26305" t="s">
        <v>89</v>
      </c>
      <c r="H26305" t="s">
        <v>93</v>
      </c>
    </row>
    <row r="26306" spans="1:8" x14ac:dyDescent="0.25">
      <c r="A26306" t="s">
        <v>678</v>
      </c>
      <c r="B26306" t="s">
        <v>13809</v>
      </c>
      <c r="C26306" t="s">
        <v>89</v>
      </c>
      <c r="D26306" t="s">
        <v>18340</v>
      </c>
      <c r="E26306" t="s">
        <v>1160</v>
      </c>
      <c r="F26306" t="s">
        <v>89</v>
      </c>
      <c r="G26306" t="s">
        <v>89</v>
      </c>
      <c r="H26306" t="s">
        <v>93</v>
      </c>
    </row>
    <row r="26307" spans="1:8" x14ac:dyDescent="0.25">
      <c r="A26307" t="s">
        <v>678</v>
      </c>
      <c r="B26307" t="s">
        <v>18341</v>
      </c>
      <c r="C26307" t="s">
        <v>89</v>
      </c>
      <c r="D26307" t="s">
        <v>18342</v>
      </c>
      <c r="E26307" t="s">
        <v>1160</v>
      </c>
      <c r="F26307" t="s">
        <v>89</v>
      </c>
      <c r="G26307" t="s">
        <v>89</v>
      </c>
      <c r="H26307" t="s">
        <v>93</v>
      </c>
    </row>
    <row r="26308" spans="1:8" x14ac:dyDescent="0.25">
      <c r="A26308" t="s">
        <v>678</v>
      </c>
      <c r="B26308" t="s">
        <v>18343</v>
      </c>
      <c r="C26308" t="s">
        <v>89</v>
      </c>
      <c r="D26308" t="s">
        <v>18344</v>
      </c>
      <c r="E26308" t="s">
        <v>1207</v>
      </c>
      <c r="F26308" t="s">
        <v>89</v>
      </c>
      <c r="G26308" t="s">
        <v>89</v>
      </c>
      <c r="H26308" t="s">
        <v>93</v>
      </c>
    </row>
    <row r="26309" spans="1:8" x14ac:dyDescent="0.25">
      <c r="A26309" t="s">
        <v>678</v>
      </c>
      <c r="B26309" t="s">
        <v>18345</v>
      </c>
      <c r="C26309" t="s">
        <v>89</v>
      </c>
      <c r="D26309" t="s">
        <v>18346</v>
      </c>
      <c r="E26309" t="s">
        <v>1744</v>
      </c>
      <c r="F26309" t="s">
        <v>89</v>
      </c>
      <c r="G26309" t="s">
        <v>89</v>
      </c>
      <c r="H26309" t="s">
        <v>93</v>
      </c>
    </row>
    <row r="26310" spans="1:8" x14ac:dyDescent="0.25">
      <c r="A26310" t="s">
        <v>678</v>
      </c>
      <c r="B26310" t="s">
        <v>18347</v>
      </c>
      <c r="C26310" t="s">
        <v>89</v>
      </c>
      <c r="D26310" t="s">
        <v>18348</v>
      </c>
      <c r="E26310" t="s">
        <v>1180</v>
      </c>
      <c r="F26310" t="s">
        <v>89</v>
      </c>
      <c r="G26310" t="s">
        <v>89</v>
      </c>
      <c r="H26310" t="s">
        <v>93</v>
      </c>
    </row>
    <row r="26311" spans="1:8" x14ac:dyDescent="0.25">
      <c r="A26311" t="s">
        <v>678</v>
      </c>
      <c r="B26311" t="s">
        <v>7922</v>
      </c>
      <c r="C26311" t="s">
        <v>89</v>
      </c>
      <c r="D26311" t="s">
        <v>18349</v>
      </c>
      <c r="E26311" t="s">
        <v>1160</v>
      </c>
      <c r="F26311" t="s">
        <v>89</v>
      </c>
      <c r="G26311" t="s">
        <v>89</v>
      </c>
      <c r="H26311" t="s">
        <v>93</v>
      </c>
    </row>
    <row r="26312" spans="1:8" x14ac:dyDescent="0.25">
      <c r="A26312" t="s">
        <v>678</v>
      </c>
      <c r="B26312" t="s">
        <v>7920</v>
      </c>
      <c r="C26312" t="s">
        <v>89</v>
      </c>
      <c r="D26312" t="s">
        <v>18350</v>
      </c>
      <c r="E26312" t="s">
        <v>1148</v>
      </c>
      <c r="F26312" t="s">
        <v>89</v>
      </c>
      <c r="G26312" t="s">
        <v>89</v>
      </c>
      <c r="H26312" t="s">
        <v>93</v>
      </c>
    </row>
    <row r="26313" spans="1:8" x14ac:dyDescent="0.25">
      <c r="A26313" t="s">
        <v>678</v>
      </c>
      <c r="B26313" t="s">
        <v>18351</v>
      </c>
      <c r="C26313" t="s">
        <v>89</v>
      </c>
      <c r="D26313" t="s">
        <v>18352</v>
      </c>
      <c r="E26313" t="s">
        <v>1180</v>
      </c>
      <c r="F26313" t="s">
        <v>89</v>
      </c>
      <c r="G26313" t="s">
        <v>89</v>
      </c>
      <c r="H26313" t="s">
        <v>93</v>
      </c>
    </row>
    <row r="26314" spans="1:8" x14ac:dyDescent="0.25">
      <c r="A26314" t="s">
        <v>678</v>
      </c>
      <c r="B26314" t="s">
        <v>7918</v>
      </c>
      <c r="C26314" t="s">
        <v>89</v>
      </c>
      <c r="D26314" t="s">
        <v>18353</v>
      </c>
      <c r="E26314" t="s">
        <v>1148</v>
      </c>
      <c r="F26314" t="s">
        <v>89</v>
      </c>
      <c r="G26314" t="s">
        <v>89</v>
      </c>
      <c r="H26314" t="s">
        <v>93</v>
      </c>
    </row>
    <row r="26315" spans="1:8" x14ac:dyDescent="0.25">
      <c r="A26315" t="s">
        <v>678</v>
      </c>
      <c r="B26315" t="s">
        <v>18354</v>
      </c>
      <c r="C26315" t="s">
        <v>89</v>
      </c>
      <c r="D26315" t="s">
        <v>18355</v>
      </c>
      <c r="E26315" t="s">
        <v>1401</v>
      </c>
      <c r="F26315" t="s">
        <v>89</v>
      </c>
      <c r="G26315" t="s">
        <v>89</v>
      </c>
      <c r="H26315" t="s">
        <v>93</v>
      </c>
    </row>
    <row r="26316" spans="1:8" x14ac:dyDescent="0.25">
      <c r="A26316" t="s">
        <v>678</v>
      </c>
      <c r="B26316" t="s">
        <v>18356</v>
      </c>
      <c r="C26316" t="s">
        <v>89</v>
      </c>
      <c r="D26316" t="s">
        <v>18357</v>
      </c>
      <c r="E26316" t="s">
        <v>2837</v>
      </c>
      <c r="F26316" t="s">
        <v>89</v>
      </c>
      <c r="G26316" t="s">
        <v>89</v>
      </c>
      <c r="H26316" t="s">
        <v>93</v>
      </c>
    </row>
    <row r="26317" spans="1:8" x14ac:dyDescent="0.25">
      <c r="A26317" t="s">
        <v>678</v>
      </c>
      <c r="B26317" t="s">
        <v>18358</v>
      </c>
      <c r="C26317" t="s">
        <v>89</v>
      </c>
      <c r="D26317" t="s">
        <v>18359</v>
      </c>
      <c r="E26317" t="s">
        <v>1349</v>
      </c>
      <c r="F26317" t="s">
        <v>89</v>
      </c>
      <c r="G26317" t="s">
        <v>89</v>
      </c>
      <c r="H26317" t="s">
        <v>93</v>
      </c>
    </row>
    <row r="26318" spans="1:8" x14ac:dyDescent="0.25">
      <c r="A26318" t="s">
        <v>678</v>
      </c>
      <c r="B26318" t="s">
        <v>18360</v>
      </c>
      <c r="C26318" t="s">
        <v>89</v>
      </c>
      <c r="D26318" t="s">
        <v>18361</v>
      </c>
      <c r="E26318" t="s">
        <v>1160</v>
      </c>
      <c r="F26318" t="s">
        <v>89</v>
      </c>
      <c r="G26318" t="s">
        <v>89</v>
      </c>
      <c r="H26318" t="s">
        <v>93</v>
      </c>
    </row>
    <row r="26319" spans="1:8" x14ac:dyDescent="0.25">
      <c r="A26319" t="s">
        <v>678</v>
      </c>
      <c r="B26319" t="s">
        <v>18362</v>
      </c>
      <c r="C26319" t="s">
        <v>89</v>
      </c>
      <c r="D26319" t="s">
        <v>18363</v>
      </c>
      <c r="E26319" t="s">
        <v>1485</v>
      </c>
      <c r="F26319" t="s">
        <v>89</v>
      </c>
      <c r="G26319" t="s">
        <v>89</v>
      </c>
      <c r="H26319" t="s">
        <v>93</v>
      </c>
    </row>
    <row r="26320" spans="1:8" x14ac:dyDescent="0.25">
      <c r="A26320" t="s">
        <v>678</v>
      </c>
      <c r="B26320" t="s">
        <v>5428</v>
      </c>
      <c r="C26320" t="s">
        <v>89</v>
      </c>
      <c r="D26320" t="s">
        <v>18274</v>
      </c>
      <c r="E26320" t="s">
        <v>1349</v>
      </c>
      <c r="F26320" t="s">
        <v>89</v>
      </c>
      <c r="G26320" t="s">
        <v>89</v>
      </c>
      <c r="H26320" t="s">
        <v>93</v>
      </c>
    </row>
    <row r="26321" spans="1:8" x14ac:dyDescent="0.25">
      <c r="A26321" t="s">
        <v>678</v>
      </c>
      <c r="B26321" t="s">
        <v>5328</v>
      </c>
      <c r="C26321" t="s">
        <v>89</v>
      </c>
      <c r="D26321" t="s">
        <v>89</v>
      </c>
      <c r="E26321" t="s">
        <v>2169</v>
      </c>
      <c r="F26321" t="s">
        <v>89</v>
      </c>
      <c r="G26321" t="s">
        <v>89</v>
      </c>
      <c r="H26321" t="s">
        <v>93</v>
      </c>
    </row>
    <row r="26322" spans="1:8" x14ac:dyDescent="0.25">
      <c r="A26322" t="s">
        <v>678</v>
      </c>
      <c r="B26322" t="s">
        <v>3490</v>
      </c>
      <c r="C26322" t="s">
        <v>89</v>
      </c>
      <c r="D26322" t="s">
        <v>89</v>
      </c>
      <c r="E26322" t="s">
        <v>1102</v>
      </c>
      <c r="F26322" t="s">
        <v>89</v>
      </c>
      <c r="G26322" t="s">
        <v>89</v>
      </c>
      <c r="H26322" t="s">
        <v>93</v>
      </c>
    </row>
    <row r="26323" spans="1:8" x14ac:dyDescent="0.25">
      <c r="A26323" t="s">
        <v>678</v>
      </c>
      <c r="B26323" t="s">
        <v>18364</v>
      </c>
      <c r="C26323" t="s">
        <v>89</v>
      </c>
      <c r="D26323" t="s">
        <v>89</v>
      </c>
      <c r="E26323" t="s">
        <v>2925</v>
      </c>
      <c r="F26323" t="s">
        <v>89</v>
      </c>
      <c r="G26323" t="s">
        <v>89</v>
      </c>
      <c r="H26323" t="s">
        <v>93</v>
      </c>
    </row>
    <row r="26324" spans="1:8" x14ac:dyDescent="0.25">
      <c r="A26324" t="s">
        <v>678</v>
      </c>
      <c r="B26324" t="s">
        <v>18365</v>
      </c>
      <c r="C26324" t="s">
        <v>89</v>
      </c>
      <c r="D26324" t="s">
        <v>89</v>
      </c>
      <c r="E26324" t="s">
        <v>1395</v>
      </c>
      <c r="F26324" t="s">
        <v>89</v>
      </c>
      <c r="G26324" t="s">
        <v>89</v>
      </c>
      <c r="H26324" t="s">
        <v>93</v>
      </c>
    </row>
    <row r="26325" spans="1:8" x14ac:dyDescent="0.25">
      <c r="A26325" t="s">
        <v>678</v>
      </c>
      <c r="B26325" t="s">
        <v>18366</v>
      </c>
      <c r="C26325" t="s">
        <v>89</v>
      </c>
      <c r="D26325" t="s">
        <v>89</v>
      </c>
      <c r="E26325" t="s">
        <v>1180</v>
      </c>
      <c r="F26325" t="s">
        <v>89</v>
      </c>
      <c r="G26325" t="s">
        <v>89</v>
      </c>
      <c r="H26325" t="s">
        <v>93</v>
      </c>
    </row>
    <row r="26326" spans="1:8" x14ac:dyDescent="0.25">
      <c r="A26326" t="s">
        <v>678</v>
      </c>
      <c r="B26326" t="s">
        <v>11921</v>
      </c>
      <c r="C26326" t="s">
        <v>89</v>
      </c>
      <c r="D26326" t="s">
        <v>18277</v>
      </c>
      <c r="E26326" t="s">
        <v>1349</v>
      </c>
      <c r="F26326" t="s">
        <v>89</v>
      </c>
      <c r="G26326" t="s">
        <v>89</v>
      </c>
      <c r="H26326" t="s">
        <v>93</v>
      </c>
    </row>
    <row r="26327" spans="1:8" x14ac:dyDescent="0.25">
      <c r="A26327" t="s">
        <v>678</v>
      </c>
      <c r="B26327" t="s">
        <v>2260</v>
      </c>
      <c r="C26327" t="s">
        <v>89</v>
      </c>
      <c r="D26327" t="s">
        <v>18367</v>
      </c>
      <c r="E26327" t="s">
        <v>1349</v>
      </c>
      <c r="F26327" t="s">
        <v>89</v>
      </c>
      <c r="G26327" t="s">
        <v>89</v>
      </c>
      <c r="H26327" t="s">
        <v>93</v>
      </c>
    </row>
    <row r="26328" spans="1:8" x14ac:dyDescent="0.25">
      <c r="A26328" t="s">
        <v>678</v>
      </c>
      <c r="B26328" t="s">
        <v>7437</v>
      </c>
      <c r="C26328" t="s">
        <v>89</v>
      </c>
      <c r="D26328" t="s">
        <v>18368</v>
      </c>
      <c r="E26328" t="s">
        <v>1744</v>
      </c>
      <c r="F26328" t="s">
        <v>89</v>
      </c>
      <c r="G26328" t="s">
        <v>89</v>
      </c>
      <c r="H26328" t="s">
        <v>93</v>
      </c>
    </row>
    <row r="26329" spans="1:8" x14ac:dyDescent="0.25">
      <c r="A26329" t="s">
        <v>678</v>
      </c>
      <c r="B26329" t="s">
        <v>3195</v>
      </c>
      <c r="C26329" t="s">
        <v>89</v>
      </c>
      <c r="D26329" t="s">
        <v>18369</v>
      </c>
      <c r="E26329" t="s">
        <v>1485</v>
      </c>
      <c r="F26329" t="s">
        <v>89</v>
      </c>
      <c r="G26329" t="s">
        <v>89</v>
      </c>
      <c r="H26329" t="s">
        <v>93</v>
      </c>
    </row>
    <row r="26330" spans="1:8" x14ac:dyDescent="0.25">
      <c r="A26330" t="s">
        <v>678</v>
      </c>
      <c r="B26330" t="s">
        <v>13860</v>
      </c>
      <c r="C26330" t="s">
        <v>89</v>
      </c>
      <c r="D26330" t="s">
        <v>18370</v>
      </c>
      <c r="E26330" t="s">
        <v>1349</v>
      </c>
      <c r="F26330" t="s">
        <v>89</v>
      </c>
      <c r="G26330" t="s">
        <v>89</v>
      </c>
      <c r="H26330" t="s">
        <v>93</v>
      </c>
    </row>
    <row r="26331" spans="1:8" x14ac:dyDescent="0.25">
      <c r="A26331" t="s">
        <v>678</v>
      </c>
      <c r="B26331" t="s">
        <v>1122</v>
      </c>
      <c r="C26331" t="s">
        <v>89</v>
      </c>
      <c r="D26331" t="s">
        <v>89</v>
      </c>
      <c r="E26331" t="s">
        <v>1135</v>
      </c>
      <c r="F26331" t="s">
        <v>89</v>
      </c>
      <c r="G26331" t="s">
        <v>89</v>
      </c>
      <c r="H26331" t="s">
        <v>93</v>
      </c>
    </row>
    <row r="26332" spans="1:8" x14ac:dyDescent="0.25">
      <c r="A26332" t="s">
        <v>678</v>
      </c>
      <c r="B26332" t="s">
        <v>1124</v>
      </c>
      <c r="C26332" t="s">
        <v>89</v>
      </c>
      <c r="D26332" t="s">
        <v>89</v>
      </c>
      <c r="E26332" t="s">
        <v>1135</v>
      </c>
      <c r="F26332" t="s">
        <v>89</v>
      </c>
      <c r="G26332" t="s">
        <v>89</v>
      </c>
      <c r="H26332" t="s">
        <v>93</v>
      </c>
    </row>
    <row r="26333" spans="1:8" x14ac:dyDescent="0.25">
      <c r="A26333" t="s">
        <v>678</v>
      </c>
      <c r="B26333" t="s">
        <v>1125</v>
      </c>
      <c r="C26333" t="s">
        <v>89</v>
      </c>
      <c r="D26333" t="s">
        <v>89</v>
      </c>
      <c r="E26333" t="s">
        <v>1135</v>
      </c>
      <c r="F26333" t="s">
        <v>89</v>
      </c>
      <c r="G26333" t="s">
        <v>89</v>
      </c>
      <c r="H26333" t="s">
        <v>93</v>
      </c>
    </row>
    <row r="26334" spans="1:8" x14ac:dyDescent="0.25">
      <c r="A26334" t="s">
        <v>678</v>
      </c>
      <c r="B26334" t="s">
        <v>1729</v>
      </c>
      <c r="C26334" t="s">
        <v>89</v>
      </c>
      <c r="D26334" t="s">
        <v>89</v>
      </c>
      <c r="E26334" t="s">
        <v>1135</v>
      </c>
      <c r="F26334" t="s">
        <v>89</v>
      </c>
      <c r="G26334" t="s">
        <v>89</v>
      </c>
      <c r="H26334" t="s">
        <v>93</v>
      </c>
    </row>
    <row r="26335" spans="1:8" x14ac:dyDescent="0.25">
      <c r="A26335" t="s">
        <v>678</v>
      </c>
      <c r="B26335" t="s">
        <v>1128</v>
      </c>
      <c r="C26335" t="s">
        <v>89</v>
      </c>
      <c r="D26335" t="s">
        <v>89</v>
      </c>
      <c r="E26335" t="s">
        <v>1335</v>
      </c>
      <c r="F26335" t="s">
        <v>89</v>
      </c>
      <c r="G26335" t="s">
        <v>89</v>
      </c>
      <c r="H26335" t="s">
        <v>93</v>
      </c>
    </row>
    <row r="26336" spans="1:8" x14ac:dyDescent="0.25">
      <c r="A26336" t="s">
        <v>678</v>
      </c>
      <c r="B26336" t="s">
        <v>1130</v>
      </c>
      <c r="C26336" t="s">
        <v>89</v>
      </c>
      <c r="D26336" t="s">
        <v>89</v>
      </c>
      <c r="E26336" t="s">
        <v>1196</v>
      </c>
      <c r="F26336" t="s">
        <v>89</v>
      </c>
      <c r="G26336" t="s">
        <v>89</v>
      </c>
      <c r="H26336" t="s">
        <v>93</v>
      </c>
    </row>
    <row r="26337" spans="1:8" x14ac:dyDescent="0.25">
      <c r="A26337" t="s">
        <v>678</v>
      </c>
      <c r="B26337" t="s">
        <v>2427</v>
      </c>
      <c r="C26337" t="s">
        <v>89</v>
      </c>
      <c r="D26337" t="s">
        <v>1229</v>
      </c>
      <c r="E26337" t="s">
        <v>1196</v>
      </c>
      <c r="F26337" t="s">
        <v>89</v>
      </c>
      <c r="G26337" t="s">
        <v>89</v>
      </c>
      <c r="H26337" t="s">
        <v>93</v>
      </c>
    </row>
    <row r="26338" spans="1:8" x14ac:dyDescent="0.25">
      <c r="A26338" t="s">
        <v>678</v>
      </c>
      <c r="B26338" t="s">
        <v>18371</v>
      </c>
      <c r="C26338" t="s">
        <v>89</v>
      </c>
      <c r="D26338" t="s">
        <v>1229</v>
      </c>
      <c r="E26338" t="s">
        <v>1233</v>
      </c>
      <c r="F26338" t="s">
        <v>89</v>
      </c>
      <c r="G26338" t="s">
        <v>89</v>
      </c>
      <c r="H26338" t="s">
        <v>93</v>
      </c>
    </row>
    <row r="26339" spans="1:8" x14ac:dyDescent="0.25">
      <c r="A26339" t="s">
        <v>679</v>
      </c>
      <c r="B26339" t="s">
        <v>18372</v>
      </c>
      <c r="C26339" t="s">
        <v>89</v>
      </c>
      <c r="D26339" t="s">
        <v>18373</v>
      </c>
      <c r="E26339" t="s">
        <v>1100</v>
      </c>
      <c r="F26339" t="s">
        <v>89</v>
      </c>
      <c r="G26339" t="s">
        <v>89</v>
      </c>
      <c r="H26339" t="s">
        <v>93</v>
      </c>
    </row>
    <row r="26340" spans="1:8" x14ac:dyDescent="0.25">
      <c r="A26340" t="s">
        <v>679</v>
      </c>
      <c r="B26340" t="s">
        <v>1143</v>
      </c>
      <c r="C26340" t="s">
        <v>89</v>
      </c>
      <c r="D26340" t="s">
        <v>18374</v>
      </c>
      <c r="E26340" t="s">
        <v>1278</v>
      </c>
      <c r="F26340" t="s">
        <v>89</v>
      </c>
      <c r="G26340" t="s">
        <v>89</v>
      </c>
      <c r="H26340" t="s">
        <v>93</v>
      </c>
    </row>
    <row r="26341" spans="1:8" x14ac:dyDescent="0.25">
      <c r="A26341" t="s">
        <v>679</v>
      </c>
      <c r="B26341" t="s">
        <v>4975</v>
      </c>
      <c r="C26341" t="s">
        <v>89</v>
      </c>
      <c r="D26341" t="s">
        <v>18375</v>
      </c>
      <c r="E26341" t="s">
        <v>1100</v>
      </c>
      <c r="F26341" t="s">
        <v>89</v>
      </c>
      <c r="G26341" t="s">
        <v>89</v>
      </c>
      <c r="H26341" t="s">
        <v>93</v>
      </c>
    </row>
    <row r="26342" spans="1:8" x14ac:dyDescent="0.25">
      <c r="A26342" t="s">
        <v>679</v>
      </c>
      <c r="B26342" t="s">
        <v>2189</v>
      </c>
      <c r="C26342" t="s">
        <v>89</v>
      </c>
      <c r="D26342" t="s">
        <v>10382</v>
      </c>
      <c r="E26342" t="s">
        <v>1265</v>
      </c>
      <c r="F26342" t="s">
        <v>89</v>
      </c>
      <c r="G26342" t="s">
        <v>89</v>
      </c>
      <c r="H26342" t="s">
        <v>93</v>
      </c>
    </row>
    <row r="26343" spans="1:8" x14ac:dyDescent="0.25">
      <c r="A26343" t="s">
        <v>679</v>
      </c>
      <c r="B26343" t="s">
        <v>1321</v>
      </c>
      <c r="C26343" t="s">
        <v>89</v>
      </c>
      <c r="D26343" t="s">
        <v>18376</v>
      </c>
      <c r="E26343" t="s">
        <v>1100</v>
      </c>
      <c r="F26343" t="s">
        <v>89</v>
      </c>
      <c r="G26343" t="s">
        <v>89</v>
      </c>
      <c r="H26343" t="s">
        <v>93</v>
      </c>
    </row>
    <row r="26344" spans="1:8" x14ac:dyDescent="0.25">
      <c r="A26344" t="s">
        <v>679</v>
      </c>
      <c r="B26344" t="s">
        <v>2189</v>
      </c>
      <c r="C26344" t="s">
        <v>89</v>
      </c>
      <c r="D26344" t="s">
        <v>10382</v>
      </c>
      <c r="E26344" t="s">
        <v>1265</v>
      </c>
      <c r="F26344" t="s">
        <v>89</v>
      </c>
      <c r="G26344" t="s">
        <v>89</v>
      </c>
      <c r="H26344" t="s">
        <v>93</v>
      </c>
    </row>
    <row r="26345" spans="1:8" x14ac:dyDescent="0.25">
      <c r="A26345" t="s">
        <v>679</v>
      </c>
      <c r="B26345" t="s">
        <v>4768</v>
      </c>
      <c r="C26345" t="s">
        <v>89</v>
      </c>
      <c r="D26345" t="s">
        <v>9242</v>
      </c>
      <c r="E26345" t="s">
        <v>1278</v>
      </c>
      <c r="F26345" t="s">
        <v>89</v>
      </c>
      <c r="G26345" t="s">
        <v>89</v>
      </c>
      <c r="H26345" t="s">
        <v>93</v>
      </c>
    </row>
    <row r="26346" spans="1:8" x14ac:dyDescent="0.25">
      <c r="A26346" t="s">
        <v>679</v>
      </c>
      <c r="B26346" t="s">
        <v>1318</v>
      </c>
      <c r="C26346" t="s">
        <v>89</v>
      </c>
      <c r="D26346" t="s">
        <v>18377</v>
      </c>
      <c r="E26346" t="s">
        <v>1093</v>
      </c>
      <c r="F26346" t="s">
        <v>89</v>
      </c>
      <c r="G26346" t="s">
        <v>89</v>
      </c>
      <c r="H26346" t="s">
        <v>93</v>
      </c>
    </row>
    <row r="26347" spans="1:8" x14ac:dyDescent="0.25">
      <c r="A26347" t="s">
        <v>679</v>
      </c>
      <c r="B26347" t="s">
        <v>4975</v>
      </c>
      <c r="C26347" t="s">
        <v>89</v>
      </c>
      <c r="D26347" t="s">
        <v>18375</v>
      </c>
      <c r="E26347" t="s">
        <v>1100</v>
      </c>
      <c r="F26347" t="s">
        <v>89</v>
      </c>
      <c r="G26347" t="s">
        <v>89</v>
      </c>
      <c r="H26347" t="s">
        <v>93</v>
      </c>
    </row>
    <row r="26348" spans="1:8" x14ac:dyDescent="0.25">
      <c r="A26348" t="s">
        <v>679</v>
      </c>
      <c r="B26348" t="s">
        <v>18372</v>
      </c>
      <c r="C26348" t="s">
        <v>89</v>
      </c>
      <c r="D26348" t="s">
        <v>18373</v>
      </c>
      <c r="E26348" t="s">
        <v>1100</v>
      </c>
      <c r="F26348" t="s">
        <v>89</v>
      </c>
      <c r="G26348" t="s">
        <v>89</v>
      </c>
      <c r="H26348" t="s">
        <v>93</v>
      </c>
    </row>
    <row r="26349" spans="1:8" x14ac:dyDescent="0.25">
      <c r="A26349" t="s">
        <v>679</v>
      </c>
      <c r="B26349" t="s">
        <v>1143</v>
      </c>
      <c r="C26349" t="s">
        <v>89</v>
      </c>
      <c r="D26349" t="s">
        <v>18374</v>
      </c>
      <c r="E26349" t="s">
        <v>1278</v>
      </c>
      <c r="F26349" t="s">
        <v>89</v>
      </c>
      <c r="G26349" t="s">
        <v>89</v>
      </c>
      <c r="H26349" t="s">
        <v>93</v>
      </c>
    </row>
    <row r="26350" spans="1:8" x14ac:dyDescent="0.25">
      <c r="A26350" t="s">
        <v>679</v>
      </c>
      <c r="B26350" t="s">
        <v>1149</v>
      </c>
      <c r="C26350" t="s">
        <v>89</v>
      </c>
      <c r="D26350" t="s">
        <v>13360</v>
      </c>
      <c r="E26350" t="s">
        <v>1100</v>
      </c>
      <c r="F26350" t="s">
        <v>89</v>
      </c>
      <c r="G26350" t="s">
        <v>89</v>
      </c>
      <c r="H26350" t="s">
        <v>93</v>
      </c>
    </row>
    <row r="26351" spans="1:8" x14ac:dyDescent="0.25">
      <c r="A26351" t="s">
        <v>679</v>
      </c>
      <c r="B26351" t="s">
        <v>1323</v>
      </c>
      <c r="C26351" t="s">
        <v>89</v>
      </c>
      <c r="D26351" t="s">
        <v>18378</v>
      </c>
      <c r="E26351" t="s">
        <v>1278</v>
      </c>
      <c r="F26351" t="s">
        <v>89</v>
      </c>
      <c r="G26351" t="s">
        <v>89</v>
      </c>
      <c r="H26351" t="s">
        <v>93</v>
      </c>
    </row>
    <row r="26352" spans="1:8" x14ac:dyDescent="0.25">
      <c r="A26352" t="s">
        <v>679</v>
      </c>
      <c r="B26352" t="s">
        <v>1321</v>
      </c>
      <c r="C26352" t="s">
        <v>89</v>
      </c>
      <c r="D26352" t="s">
        <v>18376</v>
      </c>
      <c r="E26352" t="s">
        <v>1100</v>
      </c>
      <c r="F26352" t="s">
        <v>89</v>
      </c>
      <c r="G26352" t="s">
        <v>89</v>
      </c>
      <c r="H26352" t="s">
        <v>93</v>
      </c>
    </row>
    <row r="26353" spans="1:8" x14ac:dyDescent="0.25">
      <c r="A26353" t="s">
        <v>679</v>
      </c>
      <c r="B26353" t="s">
        <v>1314</v>
      </c>
      <c r="C26353" t="s">
        <v>89</v>
      </c>
      <c r="D26353" t="s">
        <v>89</v>
      </c>
      <c r="E26353" t="s">
        <v>1105</v>
      </c>
      <c r="F26353" t="s">
        <v>89</v>
      </c>
      <c r="G26353" t="s">
        <v>89</v>
      </c>
      <c r="H26353" t="s">
        <v>93</v>
      </c>
    </row>
    <row r="26354" spans="1:8" x14ac:dyDescent="0.25">
      <c r="A26354" t="s">
        <v>679</v>
      </c>
      <c r="B26354" t="s">
        <v>1116</v>
      </c>
      <c r="C26354" t="s">
        <v>89</v>
      </c>
      <c r="D26354" t="s">
        <v>89</v>
      </c>
      <c r="E26354" t="s">
        <v>1335</v>
      </c>
      <c r="F26354" t="s">
        <v>89</v>
      </c>
      <c r="G26354" t="s">
        <v>89</v>
      </c>
      <c r="H26354" t="s">
        <v>93</v>
      </c>
    </row>
    <row r="26355" spans="1:8" x14ac:dyDescent="0.25">
      <c r="A26355" t="s">
        <v>679</v>
      </c>
      <c r="B26355" t="s">
        <v>1118</v>
      </c>
      <c r="C26355" t="s">
        <v>89</v>
      </c>
      <c r="D26355" t="s">
        <v>89</v>
      </c>
      <c r="E26355" t="s">
        <v>1100</v>
      </c>
      <c r="F26355" t="s">
        <v>89</v>
      </c>
      <c r="G26355" t="s">
        <v>89</v>
      </c>
      <c r="H26355" t="s">
        <v>93</v>
      </c>
    </row>
    <row r="26356" spans="1:8" x14ac:dyDescent="0.25">
      <c r="A26356" t="s">
        <v>679</v>
      </c>
      <c r="B26356" t="s">
        <v>1198</v>
      </c>
      <c r="C26356" t="s">
        <v>89</v>
      </c>
      <c r="D26356" t="s">
        <v>89</v>
      </c>
      <c r="E26356" t="s">
        <v>1218</v>
      </c>
      <c r="F26356" t="s">
        <v>89</v>
      </c>
      <c r="G26356" t="s">
        <v>89</v>
      </c>
      <c r="H26356" t="s">
        <v>93</v>
      </c>
    </row>
    <row r="26357" spans="1:8" x14ac:dyDescent="0.25">
      <c r="A26357" t="s">
        <v>679</v>
      </c>
      <c r="B26357" t="s">
        <v>1200</v>
      </c>
      <c r="C26357" t="s">
        <v>89</v>
      </c>
      <c r="D26357" t="s">
        <v>89</v>
      </c>
      <c r="E26357" t="s">
        <v>1202</v>
      </c>
      <c r="F26357" t="s">
        <v>89</v>
      </c>
      <c r="G26357" t="s">
        <v>89</v>
      </c>
      <c r="H26357" t="s">
        <v>93</v>
      </c>
    </row>
    <row r="26358" spans="1:8" x14ac:dyDescent="0.25">
      <c r="A26358" t="s">
        <v>679</v>
      </c>
      <c r="B26358" t="s">
        <v>18379</v>
      </c>
      <c r="C26358" t="s">
        <v>89</v>
      </c>
      <c r="D26358" t="s">
        <v>89</v>
      </c>
      <c r="E26358" t="s">
        <v>1131</v>
      </c>
      <c r="F26358" t="s">
        <v>89</v>
      </c>
      <c r="G26358" t="s">
        <v>89</v>
      </c>
      <c r="H26358" t="s">
        <v>93</v>
      </c>
    </row>
    <row r="26359" spans="1:8" x14ac:dyDescent="0.25">
      <c r="A26359" t="s">
        <v>679</v>
      </c>
      <c r="B26359" t="s">
        <v>1132</v>
      </c>
      <c r="C26359" t="s">
        <v>89</v>
      </c>
      <c r="D26359" t="s">
        <v>89</v>
      </c>
      <c r="E26359" t="s">
        <v>1133</v>
      </c>
      <c r="F26359" t="s">
        <v>89</v>
      </c>
      <c r="G26359" t="s">
        <v>89</v>
      </c>
      <c r="H26359" t="s">
        <v>93</v>
      </c>
    </row>
    <row r="26360" spans="1:8" x14ac:dyDescent="0.25">
      <c r="A26360" t="s">
        <v>679</v>
      </c>
      <c r="B26360" t="s">
        <v>1232</v>
      </c>
      <c r="C26360" t="s">
        <v>89</v>
      </c>
      <c r="D26360" t="s">
        <v>89</v>
      </c>
      <c r="E26360" t="s">
        <v>1335</v>
      </c>
      <c r="F26360" t="s">
        <v>89</v>
      </c>
      <c r="G26360" t="s">
        <v>89</v>
      </c>
      <c r="H26360" t="s">
        <v>93</v>
      </c>
    </row>
    <row r="26361" spans="1:8" x14ac:dyDescent="0.25">
      <c r="A26361" t="s">
        <v>679</v>
      </c>
      <c r="B26361" t="s">
        <v>1236</v>
      </c>
      <c r="C26361" t="s">
        <v>89</v>
      </c>
      <c r="D26361" t="s">
        <v>89</v>
      </c>
      <c r="E26361" t="s">
        <v>1235</v>
      </c>
      <c r="F26361" t="s">
        <v>89</v>
      </c>
      <c r="G26361" t="s">
        <v>89</v>
      </c>
      <c r="H26361" t="s">
        <v>93</v>
      </c>
    </row>
    <row r="26362" spans="1:8" x14ac:dyDescent="0.25">
      <c r="A26362" t="s">
        <v>679</v>
      </c>
      <c r="B26362" t="s">
        <v>1138</v>
      </c>
      <c r="C26362" t="s">
        <v>89</v>
      </c>
      <c r="D26362" t="s">
        <v>89</v>
      </c>
      <c r="E26362" t="s">
        <v>1139</v>
      </c>
      <c r="F26362" t="s">
        <v>89</v>
      </c>
      <c r="G26362" t="s">
        <v>89</v>
      </c>
      <c r="H26362" t="s">
        <v>93</v>
      </c>
    </row>
    <row r="26363" spans="1:8" x14ac:dyDescent="0.25">
      <c r="A26363" t="s">
        <v>680</v>
      </c>
      <c r="B26363" t="s">
        <v>7583</v>
      </c>
      <c r="C26363" t="s">
        <v>89</v>
      </c>
      <c r="D26363" t="s">
        <v>18380</v>
      </c>
      <c r="E26363" t="s">
        <v>1105</v>
      </c>
      <c r="F26363" t="s">
        <v>89</v>
      </c>
      <c r="G26363" t="s">
        <v>89</v>
      </c>
      <c r="H26363" t="s">
        <v>93</v>
      </c>
    </row>
    <row r="26364" spans="1:8" x14ac:dyDescent="0.25">
      <c r="A26364" t="s">
        <v>680</v>
      </c>
      <c r="B26364" t="s">
        <v>18381</v>
      </c>
      <c r="C26364" t="s">
        <v>89</v>
      </c>
      <c r="D26364" t="s">
        <v>18382</v>
      </c>
      <c r="E26364" t="s">
        <v>1194</v>
      </c>
      <c r="F26364" t="s">
        <v>89</v>
      </c>
      <c r="G26364" t="s">
        <v>89</v>
      </c>
      <c r="H26364" t="s">
        <v>93</v>
      </c>
    </row>
    <row r="26365" spans="1:8" x14ac:dyDescent="0.25">
      <c r="A26365" t="s">
        <v>680</v>
      </c>
      <c r="B26365" t="s">
        <v>18383</v>
      </c>
      <c r="C26365" t="s">
        <v>89</v>
      </c>
      <c r="D26365" t="s">
        <v>18384</v>
      </c>
      <c r="E26365" t="s">
        <v>1105</v>
      </c>
      <c r="F26365" t="s">
        <v>89</v>
      </c>
      <c r="G26365" t="s">
        <v>89</v>
      </c>
      <c r="H26365" t="s">
        <v>93</v>
      </c>
    </row>
    <row r="26366" spans="1:8" x14ac:dyDescent="0.25">
      <c r="A26366" t="s">
        <v>680</v>
      </c>
      <c r="B26366" t="s">
        <v>18385</v>
      </c>
      <c r="C26366" t="s">
        <v>89</v>
      </c>
      <c r="D26366" t="s">
        <v>18386</v>
      </c>
      <c r="E26366" t="s">
        <v>1205</v>
      </c>
      <c r="F26366" t="s">
        <v>89</v>
      </c>
      <c r="G26366" t="s">
        <v>89</v>
      </c>
      <c r="H26366" t="s">
        <v>93</v>
      </c>
    </row>
    <row r="26367" spans="1:8" x14ac:dyDescent="0.25">
      <c r="A26367" t="s">
        <v>680</v>
      </c>
      <c r="B26367" t="s">
        <v>1318</v>
      </c>
      <c r="C26367" t="s">
        <v>89</v>
      </c>
      <c r="D26367" t="s">
        <v>89</v>
      </c>
      <c r="E26367" t="s">
        <v>1258</v>
      </c>
      <c r="F26367" t="s">
        <v>89</v>
      </c>
      <c r="G26367" t="s">
        <v>89</v>
      </c>
      <c r="H26367" t="s">
        <v>93</v>
      </c>
    </row>
    <row r="26368" spans="1:8" x14ac:dyDescent="0.25">
      <c r="A26368" t="s">
        <v>680</v>
      </c>
      <c r="B26368" t="s">
        <v>8409</v>
      </c>
      <c r="C26368" t="s">
        <v>89</v>
      </c>
      <c r="D26368" t="s">
        <v>18387</v>
      </c>
      <c r="E26368" t="s">
        <v>2169</v>
      </c>
      <c r="F26368" t="s">
        <v>89</v>
      </c>
      <c r="G26368" t="s">
        <v>89</v>
      </c>
      <c r="H26368" t="s">
        <v>93</v>
      </c>
    </row>
    <row r="26369" spans="1:8" x14ac:dyDescent="0.25">
      <c r="A26369" t="s">
        <v>680</v>
      </c>
      <c r="B26369" t="s">
        <v>16005</v>
      </c>
      <c r="C26369" t="s">
        <v>89</v>
      </c>
      <c r="D26369" t="s">
        <v>18388</v>
      </c>
      <c r="E26369" t="s">
        <v>1102</v>
      </c>
      <c r="F26369" t="s">
        <v>89</v>
      </c>
      <c r="G26369" t="s">
        <v>89</v>
      </c>
      <c r="H26369" t="s">
        <v>93</v>
      </c>
    </row>
    <row r="26370" spans="1:8" x14ac:dyDescent="0.25">
      <c r="A26370" t="s">
        <v>680</v>
      </c>
      <c r="B26370" t="s">
        <v>7588</v>
      </c>
      <c r="C26370" t="s">
        <v>89</v>
      </c>
      <c r="D26370" t="s">
        <v>89</v>
      </c>
      <c r="E26370" t="s">
        <v>1180</v>
      </c>
      <c r="F26370" t="s">
        <v>89</v>
      </c>
      <c r="G26370" t="s">
        <v>89</v>
      </c>
      <c r="H26370" t="s">
        <v>93</v>
      </c>
    </row>
    <row r="26371" spans="1:8" x14ac:dyDescent="0.25">
      <c r="A26371" t="s">
        <v>680</v>
      </c>
      <c r="B26371" t="s">
        <v>5637</v>
      </c>
      <c r="C26371" t="s">
        <v>89</v>
      </c>
      <c r="D26371" t="s">
        <v>18389</v>
      </c>
      <c r="E26371" t="s">
        <v>1205</v>
      </c>
      <c r="F26371" t="s">
        <v>89</v>
      </c>
      <c r="G26371" t="s">
        <v>89</v>
      </c>
      <c r="H26371" t="s">
        <v>93</v>
      </c>
    </row>
    <row r="26372" spans="1:8" x14ac:dyDescent="0.25">
      <c r="A26372" t="s">
        <v>680</v>
      </c>
      <c r="B26372" t="s">
        <v>18390</v>
      </c>
      <c r="C26372" t="s">
        <v>89</v>
      </c>
      <c r="D26372" t="s">
        <v>18391</v>
      </c>
      <c r="E26372" t="s">
        <v>1153</v>
      </c>
      <c r="F26372" t="s">
        <v>89</v>
      </c>
      <c r="G26372" t="s">
        <v>89</v>
      </c>
      <c r="H26372" t="s">
        <v>93</v>
      </c>
    </row>
    <row r="26373" spans="1:8" x14ac:dyDescent="0.25">
      <c r="A26373" t="s">
        <v>680</v>
      </c>
      <c r="B26373" t="s">
        <v>18392</v>
      </c>
      <c r="C26373" t="s">
        <v>89</v>
      </c>
      <c r="D26373" t="s">
        <v>18393</v>
      </c>
      <c r="E26373" t="s">
        <v>1164</v>
      </c>
      <c r="F26373" t="s">
        <v>89</v>
      </c>
      <c r="G26373" t="s">
        <v>89</v>
      </c>
      <c r="H26373" t="s">
        <v>93</v>
      </c>
    </row>
    <row r="26374" spans="1:8" x14ac:dyDescent="0.25">
      <c r="A26374" t="s">
        <v>680</v>
      </c>
      <c r="B26374" t="s">
        <v>18394</v>
      </c>
      <c r="C26374" t="s">
        <v>89</v>
      </c>
      <c r="D26374" t="s">
        <v>18395</v>
      </c>
      <c r="E26374" t="s">
        <v>1093</v>
      </c>
      <c r="F26374" t="s">
        <v>89</v>
      </c>
      <c r="G26374" t="s">
        <v>89</v>
      </c>
      <c r="H26374" t="s">
        <v>93</v>
      </c>
    </row>
    <row r="26375" spans="1:8" x14ac:dyDescent="0.25">
      <c r="A26375" t="s">
        <v>680</v>
      </c>
      <c r="B26375" t="s">
        <v>18396</v>
      </c>
      <c r="C26375" t="s">
        <v>89</v>
      </c>
      <c r="D26375" t="s">
        <v>18397</v>
      </c>
      <c r="E26375" t="s">
        <v>1265</v>
      </c>
      <c r="F26375" t="s">
        <v>89</v>
      </c>
      <c r="G26375" t="s">
        <v>89</v>
      </c>
      <c r="H26375" t="s">
        <v>93</v>
      </c>
    </row>
    <row r="26376" spans="1:8" x14ac:dyDescent="0.25">
      <c r="A26376" t="s">
        <v>680</v>
      </c>
      <c r="B26376" t="s">
        <v>4666</v>
      </c>
      <c r="C26376" t="s">
        <v>89</v>
      </c>
      <c r="D26376" t="s">
        <v>89</v>
      </c>
      <c r="E26376" t="s">
        <v>1100</v>
      </c>
      <c r="F26376" t="s">
        <v>89</v>
      </c>
      <c r="G26376" t="s">
        <v>89</v>
      </c>
      <c r="H26376" t="s">
        <v>93</v>
      </c>
    </row>
    <row r="26377" spans="1:8" x14ac:dyDescent="0.25">
      <c r="A26377" t="s">
        <v>680</v>
      </c>
      <c r="B26377" t="s">
        <v>1649</v>
      </c>
      <c r="C26377" t="s">
        <v>89</v>
      </c>
      <c r="D26377" t="s">
        <v>89</v>
      </c>
      <c r="E26377" t="s">
        <v>1272</v>
      </c>
      <c r="F26377" t="s">
        <v>89</v>
      </c>
      <c r="G26377" t="s">
        <v>89</v>
      </c>
      <c r="H26377" t="s">
        <v>93</v>
      </c>
    </row>
    <row r="26378" spans="1:8" x14ac:dyDescent="0.25">
      <c r="A26378" t="s">
        <v>680</v>
      </c>
      <c r="B26378" t="s">
        <v>1239</v>
      </c>
      <c r="C26378" t="s">
        <v>89</v>
      </c>
      <c r="D26378" t="s">
        <v>18398</v>
      </c>
      <c r="E26378" t="s">
        <v>1395</v>
      </c>
      <c r="F26378" t="s">
        <v>89</v>
      </c>
      <c r="G26378" t="s">
        <v>89</v>
      </c>
      <c r="H26378" t="s">
        <v>93</v>
      </c>
    </row>
    <row r="26379" spans="1:8" x14ac:dyDescent="0.25">
      <c r="A26379" t="s">
        <v>680</v>
      </c>
      <c r="B26379" t="s">
        <v>1151</v>
      </c>
      <c r="C26379" t="s">
        <v>89</v>
      </c>
      <c r="D26379" t="s">
        <v>18399</v>
      </c>
      <c r="E26379" t="s">
        <v>1524</v>
      </c>
      <c r="F26379" t="s">
        <v>89</v>
      </c>
      <c r="G26379" t="s">
        <v>89</v>
      </c>
      <c r="H26379" t="s">
        <v>93</v>
      </c>
    </row>
    <row r="26380" spans="1:8" x14ac:dyDescent="0.25">
      <c r="A26380" t="s">
        <v>680</v>
      </c>
      <c r="B26380" t="s">
        <v>1318</v>
      </c>
      <c r="C26380" t="s">
        <v>89</v>
      </c>
      <c r="D26380" t="s">
        <v>89</v>
      </c>
      <c r="E26380" t="s">
        <v>1258</v>
      </c>
      <c r="F26380" t="s">
        <v>89</v>
      </c>
      <c r="G26380" t="s">
        <v>89</v>
      </c>
      <c r="H26380" t="s">
        <v>93</v>
      </c>
    </row>
    <row r="26381" spans="1:8" x14ac:dyDescent="0.25">
      <c r="A26381" t="s">
        <v>680</v>
      </c>
      <c r="B26381" t="s">
        <v>7583</v>
      </c>
      <c r="C26381" t="s">
        <v>89</v>
      </c>
      <c r="D26381" t="s">
        <v>18380</v>
      </c>
      <c r="E26381" t="s">
        <v>1105</v>
      </c>
      <c r="F26381" t="s">
        <v>89</v>
      </c>
      <c r="G26381" t="s">
        <v>89</v>
      </c>
      <c r="H26381" t="s">
        <v>93</v>
      </c>
    </row>
    <row r="26382" spans="1:8" x14ac:dyDescent="0.25">
      <c r="A26382" t="s">
        <v>680</v>
      </c>
      <c r="B26382" t="s">
        <v>1118</v>
      </c>
      <c r="C26382" t="s">
        <v>89</v>
      </c>
      <c r="D26382" t="s">
        <v>89</v>
      </c>
      <c r="E26382" t="s">
        <v>1105</v>
      </c>
      <c r="F26382" t="s">
        <v>89</v>
      </c>
      <c r="G26382" t="s">
        <v>89</v>
      </c>
      <c r="H26382" t="s">
        <v>93</v>
      </c>
    </row>
    <row r="26383" spans="1:8" x14ac:dyDescent="0.25">
      <c r="A26383" t="s">
        <v>680</v>
      </c>
      <c r="B26383" t="s">
        <v>6031</v>
      </c>
      <c r="C26383" t="s">
        <v>89</v>
      </c>
      <c r="D26383" t="s">
        <v>89</v>
      </c>
      <c r="E26383" t="s">
        <v>1278</v>
      </c>
      <c r="F26383" t="s">
        <v>89</v>
      </c>
      <c r="G26383" t="s">
        <v>89</v>
      </c>
      <c r="H26383" t="s">
        <v>93</v>
      </c>
    </row>
    <row r="26384" spans="1:8" x14ac:dyDescent="0.25">
      <c r="A26384" t="s">
        <v>680</v>
      </c>
      <c r="B26384" t="s">
        <v>18400</v>
      </c>
      <c r="C26384" t="s">
        <v>89</v>
      </c>
      <c r="D26384" t="s">
        <v>18401</v>
      </c>
      <c r="E26384" t="s">
        <v>1105</v>
      </c>
      <c r="F26384" t="s">
        <v>89</v>
      </c>
      <c r="G26384" t="s">
        <v>89</v>
      </c>
      <c r="H26384" t="s">
        <v>93</v>
      </c>
    </row>
    <row r="26385" spans="1:8" x14ac:dyDescent="0.25">
      <c r="A26385" t="s">
        <v>680</v>
      </c>
      <c r="B26385" t="s">
        <v>18383</v>
      </c>
      <c r="C26385" t="s">
        <v>89</v>
      </c>
      <c r="D26385" t="s">
        <v>18384</v>
      </c>
      <c r="E26385" t="s">
        <v>1105</v>
      </c>
      <c r="F26385" t="s">
        <v>89</v>
      </c>
      <c r="G26385" t="s">
        <v>89</v>
      </c>
      <c r="H26385" t="s">
        <v>93</v>
      </c>
    </row>
    <row r="26386" spans="1:8" x14ac:dyDescent="0.25">
      <c r="A26386" t="s">
        <v>680</v>
      </c>
      <c r="B26386" t="s">
        <v>18385</v>
      </c>
      <c r="C26386" t="s">
        <v>89</v>
      </c>
      <c r="D26386" t="s">
        <v>18386</v>
      </c>
      <c r="E26386" t="s">
        <v>1205</v>
      </c>
      <c r="F26386" t="s">
        <v>89</v>
      </c>
      <c r="G26386" t="s">
        <v>89</v>
      </c>
      <c r="H26386" t="s">
        <v>93</v>
      </c>
    </row>
    <row r="26387" spans="1:8" x14ac:dyDescent="0.25">
      <c r="A26387" t="s">
        <v>680</v>
      </c>
      <c r="B26387" t="s">
        <v>18381</v>
      </c>
      <c r="C26387" t="s">
        <v>89</v>
      </c>
      <c r="D26387" t="s">
        <v>18382</v>
      </c>
      <c r="E26387" t="s">
        <v>1194</v>
      </c>
      <c r="F26387" t="s">
        <v>89</v>
      </c>
      <c r="G26387" t="s">
        <v>89</v>
      </c>
      <c r="H26387" t="s">
        <v>93</v>
      </c>
    </row>
    <row r="26388" spans="1:8" x14ac:dyDescent="0.25">
      <c r="A26388" t="s">
        <v>680</v>
      </c>
      <c r="B26388" t="s">
        <v>1143</v>
      </c>
      <c r="C26388" t="s">
        <v>89</v>
      </c>
      <c r="D26388" t="s">
        <v>18402</v>
      </c>
      <c r="E26388" t="s">
        <v>1097</v>
      </c>
      <c r="F26388" t="s">
        <v>89</v>
      </c>
      <c r="G26388" t="s">
        <v>89</v>
      </c>
      <c r="H26388" t="s">
        <v>93</v>
      </c>
    </row>
    <row r="26389" spans="1:8" x14ac:dyDescent="0.25">
      <c r="A26389" t="s">
        <v>680</v>
      </c>
      <c r="B26389" t="s">
        <v>1284</v>
      </c>
      <c r="C26389" t="s">
        <v>89</v>
      </c>
      <c r="D26389" t="s">
        <v>89</v>
      </c>
      <c r="E26389" t="s">
        <v>1218</v>
      </c>
      <c r="F26389" t="s">
        <v>89</v>
      </c>
      <c r="G26389" t="s">
        <v>89</v>
      </c>
      <c r="H26389" t="s">
        <v>93</v>
      </c>
    </row>
    <row r="26390" spans="1:8" x14ac:dyDescent="0.25">
      <c r="A26390" t="s">
        <v>680</v>
      </c>
      <c r="B26390" t="s">
        <v>1122</v>
      </c>
      <c r="C26390" t="s">
        <v>89</v>
      </c>
      <c r="D26390" t="s">
        <v>89</v>
      </c>
      <c r="E26390" t="s">
        <v>1218</v>
      </c>
      <c r="F26390" t="s">
        <v>89</v>
      </c>
      <c r="G26390" t="s">
        <v>89</v>
      </c>
      <c r="H26390" t="s">
        <v>93</v>
      </c>
    </row>
    <row r="26391" spans="1:8" x14ac:dyDescent="0.25">
      <c r="A26391" t="s">
        <v>680</v>
      </c>
      <c r="B26391" t="s">
        <v>1124</v>
      </c>
      <c r="C26391" t="s">
        <v>89</v>
      </c>
      <c r="D26391" t="s">
        <v>89</v>
      </c>
      <c r="E26391" t="s">
        <v>1218</v>
      </c>
      <c r="F26391" t="s">
        <v>89</v>
      </c>
      <c r="G26391" t="s">
        <v>89</v>
      </c>
      <c r="H26391" t="s">
        <v>93</v>
      </c>
    </row>
    <row r="26392" spans="1:8" x14ac:dyDescent="0.25">
      <c r="A26392" t="s">
        <v>680</v>
      </c>
      <c r="B26392" t="s">
        <v>1125</v>
      </c>
      <c r="C26392" t="s">
        <v>89</v>
      </c>
      <c r="D26392" t="s">
        <v>89</v>
      </c>
      <c r="E26392" t="s">
        <v>1218</v>
      </c>
      <c r="F26392" t="s">
        <v>89</v>
      </c>
      <c r="G26392" t="s">
        <v>89</v>
      </c>
      <c r="H26392" t="s">
        <v>93</v>
      </c>
    </row>
    <row r="26393" spans="1:8" x14ac:dyDescent="0.25">
      <c r="A26393" t="s">
        <v>680</v>
      </c>
      <c r="B26393" t="s">
        <v>1266</v>
      </c>
      <c r="C26393" t="s">
        <v>89</v>
      </c>
      <c r="D26393" t="s">
        <v>89</v>
      </c>
      <c r="E26393" t="s">
        <v>1131</v>
      </c>
      <c r="F26393" t="s">
        <v>89</v>
      </c>
      <c r="G26393" t="s">
        <v>89</v>
      </c>
      <c r="H26393" t="s">
        <v>93</v>
      </c>
    </row>
    <row r="26394" spans="1:8" x14ac:dyDescent="0.25">
      <c r="A26394" t="s">
        <v>680</v>
      </c>
      <c r="B26394" t="s">
        <v>1200</v>
      </c>
      <c r="C26394" t="s">
        <v>89</v>
      </c>
      <c r="D26394" t="s">
        <v>89</v>
      </c>
      <c r="E26394" t="s">
        <v>1131</v>
      </c>
      <c r="F26394" t="s">
        <v>89</v>
      </c>
      <c r="G26394" t="s">
        <v>89</v>
      </c>
      <c r="H26394" t="s">
        <v>93</v>
      </c>
    </row>
    <row r="26395" spans="1:8" x14ac:dyDescent="0.25">
      <c r="A26395" t="s">
        <v>680</v>
      </c>
      <c r="B26395" t="s">
        <v>1130</v>
      </c>
      <c r="C26395" t="s">
        <v>89</v>
      </c>
      <c r="D26395" t="s">
        <v>89</v>
      </c>
      <c r="E26395" t="s">
        <v>1202</v>
      </c>
      <c r="F26395" t="s">
        <v>89</v>
      </c>
      <c r="G26395" t="s">
        <v>89</v>
      </c>
      <c r="H26395" t="s">
        <v>93</v>
      </c>
    </row>
    <row r="26396" spans="1:8" x14ac:dyDescent="0.25">
      <c r="A26396" t="s">
        <v>680</v>
      </c>
      <c r="B26396" t="s">
        <v>1132</v>
      </c>
      <c r="C26396" t="s">
        <v>89</v>
      </c>
      <c r="D26396" t="s">
        <v>89</v>
      </c>
      <c r="E26396" t="s">
        <v>1133</v>
      </c>
      <c r="F26396" t="s">
        <v>89</v>
      </c>
      <c r="G26396" t="s">
        <v>89</v>
      </c>
      <c r="H26396" t="s">
        <v>93</v>
      </c>
    </row>
    <row r="26397" spans="1:8" x14ac:dyDescent="0.25">
      <c r="A26397" t="s">
        <v>680</v>
      </c>
      <c r="B26397" t="s">
        <v>1268</v>
      </c>
      <c r="C26397" t="s">
        <v>89</v>
      </c>
      <c r="D26397" t="s">
        <v>89</v>
      </c>
      <c r="E26397" t="s">
        <v>1135</v>
      </c>
      <c r="F26397" t="s">
        <v>89</v>
      </c>
      <c r="G26397" t="s">
        <v>89</v>
      </c>
      <c r="H26397" t="s">
        <v>93</v>
      </c>
    </row>
    <row r="26398" spans="1:8" x14ac:dyDescent="0.25">
      <c r="A26398" t="s">
        <v>680</v>
      </c>
      <c r="B26398" t="s">
        <v>3068</v>
      </c>
      <c r="C26398" t="s">
        <v>89</v>
      </c>
      <c r="D26398" t="s">
        <v>89</v>
      </c>
      <c r="E26398" t="s">
        <v>1135</v>
      </c>
      <c r="F26398" t="s">
        <v>89</v>
      </c>
      <c r="G26398" t="s">
        <v>89</v>
      </c>
      <c r="H26398" t="s">
        <v>93</v>
      </c>
    </row>
    <row r="26399" spans="1:8" x14ac:dyDescent="0.25">
      <c r="A26399" t="s">
        <v>680</v>
      </c>
      <c r="B26399" t="s">
        <v>1269</v>
      </c>
      <c r="C26399" t="s">
        <v>89</v>
      </c>
      <c r="D26399" t="s">
        <v>89</v>
      </c>
      <c r="E26399" t="s">
        <v>1135</v>
      </c>
      <c r="F26399" t="s">
        <v>89</v>
      </c>
      <c r="G26399" t="s">
        <v>89</v>
      </c>
      <c r="H26399" t="s">
        <v>93</v>
      </c>
    </row>
    <row r="26400" spans="1:8" x14ac:dyDescent="0.25">
      <c r="A26400" t="s">
        <v>680</v>
      </c>
      <c r="B26400" t="s">
        <v>1138</v>
      </c>
      <c r="C26400" t="s">
        <v>89</v>
      </c>
      <c r="D26400" t="s">
        <v>89</v>
      </c>
      <c r="E26400" t="s">
        <v>1139</v>
      </c>
      <c r="F26400" t="s">
        <v>89</v>
      </c>
      <c r="G26400" t="s">
        <v>89</v>
      </c>
      <c r="H26400" t="s">
        <v>93</v>
      </c>
    </row>
    <row r="26401" spans="1:8" x14ac:dyDescent="0.25">
      <c r="A26401" t="s">
        <v>681</v>
      </c>
      <c r="B26401" t="s">
        <v>18403</v>
      </c>
      <c r="C26401" t="s">
        <v>89</v>
      </c>
      <c r="D26401" t="s">
        <v>18404</v>
      </c>
      <c r="E26401" t="s">
        <v>1355</v>
      </c>
      <c r="F26401" t="s">
        <v>89</v>
      </c>
      <c r="G26401" t="s">
        <v>89</v>
      </c>
      <c r="H26401" t="s">
        <v>93</v>
      </c>
    </row>
    <row r="26402" spans="1:8" x14ac:dyDescent="0.25">
      <c r="A26402" t="s">
        <v>681</v>
      </c>
      <c r="B26402" t="s">
        <v>18405</v>
      </c>
      <c r="C26402" t="s">
        <v>89</v>
      </c>
      <c r="D26402" t="s">
        <v>18406</v>
      </c>
      <c r="E26402" t="s">
        <v>1395</v>
      </c>
      <c r="F26402" t="s">
        <v>89</v>
      </c>
      <c r="G26402" t="s">
        <v>89</v>
      </c>
      <c r="H26402" t="s">
        <v>93</v>
      </c>
    </row>
    <row r="26403" spans="1:8" x14ac:dyDescent="0.25">
      <c r="A26403" t="s">
        <v>681</v>
      </c>
      <c r="B26403" t="s">
        <v>12240</v>
      </c>
      <c r="C26403" t="s">
        <v>89</v>
      </c>
      <c r="D26403" t="s">
        <v>13872</v>
      </c>
      <c r="E26403" t="s">
        <v>10708</v>
      </c>
      <c r="F26403" t="s">
        <v>89</v>
      </c>
      <c r="G26403" t="s">
        <v>89</v>
      </c>
      <c r="H26403" t="s">
        <v>93</v>
      </c>
    </row>
    <row r="26404" spans="1:8" x14ac:dyDescent="0.25">
      <c r="A26404" t="s">
        <v>681</v>
      </c>
      <c r="B26404" t="s">
        <v>18407</v>
      </c>
      <c r="C26404" t="s">
        <v>89</v>
      </c>
      <c r="D26404" t="s">
        <v>18408</v>
      </c>
      <c r="E26404" t="s">
        <v>1121</v>
      </c>
      <c r="F26404" t="s">
        <v>89</v>
      </c>
      <c r="G26404" t="s">
        <v>89</v>
      </c>
      <c r="H26404" t="s">
        <v>93</v>
      </c>
    </row>
    <row r="26405" spans="1:8" x14ac:dyDescent="0.25">
      <c r="A26405" t="s">
        <v>681</v>
      </c>
      <c r="B26405" t="s">
        <v>3997</v>
      </c>
      <c r="C26405" t="s">
        <v>89</v>
      </c>
      <c r="D26405" t="s">
        <v>18409</v>
      </c>
      <c r="E26405" t="s">
        <v>1160</v>
      </c>
      <c r="F26405" t="s">
        <v>89</v>
      </c>
      <c r="G26405" t="s">
        <v>89</v>
      </c>
      <c r="H26405" t="s">
        <v>93</v>
      </c>
    </row>
    <row r="26406" spans="1:8" x14ac:dyDescent="0.25">
      <c r="A26406" t="s">
        <v>681</v>
      </c>
      <c r="B26406" t="s">
        <v>18405</v>
      </c>
      <c r="C26406" t="s">
        <v>89</v>
      </c>
      <c r="D26406" t="s">
        <v>18406</v>
      </c>
      <c r="E26406" t="s">
        <v>1395</v>
      </c>
      <c r="F26406" t="s">
        <v>89</v>
      </c>
      <c r="G26406" t="s">
        <v>89</v>
      </c>
      <c r="H26406" t="s">
        <v>93</v>
      </c>
    </row>
    <row r="26407" spans="1:8" x14ac:dyDescent="0.25">
      <c r="A26407" t="s">
        <v>681</v>
      </c>
      <c r="B26407" t="s">
        <v>12240</v>
      </c>
      <c r="C26407" t="s">
        <v>89</v>
      </c>
      <c r="D26407" t="s">
        <v>13872</v>
      </c>
      <c r="E26407" t="s">
        <v>10708</v>
      </c>
      <c r="F26407" t="s">
        <v>89</v>
      </c>
      <c r="G26407" t="s">
        <v>89</v>
      </c>
      <c r="H26407" t="s">
        <v>93</v>
      </c>
    </row>
    <row r="26408" spans="1:8" x14ac:dyDescent="0.25">
      <c r="A26408" t="s">
        <v>681</v>
      </c>
      <c r="B26408" t="s">
        <v>3280</v>
      </c>
      <c r="C26408" t="s">
        <v>89</v>
      </c>
      <c r="D26408" t="s">
        <v>18410</v>
      </c>
      <c r="E26408" t="s">
        <v>1166</v>
      </c>
      <c r="F26408" t="s">
        <v>89</v>
      </c>
      <c r="G26408" t="s">
        <v>89</v>
      </c>
      <c r="H26408" t="s">
        <v>93</v>
      </c>
    </row>
    <row r="26409" spans="1:8" x14ac:dyDescent="0.25">
      <c r="A26409" t="s">
        <v>681</v>
      </c>
      <c r="B26409" t="s">
        <v>18411</v>
      </c>
      <c r="C26409" t="s">
        <v>89</v>
      </c>
      <c r="D26409" t="s">
        <v>18412</v>
      </c>
      <c r="E26409" t="s">
        <v>1164</v>
      </c>
      <c r="F26409" t="s">
        <v>89</v>
      </c>
      <c r="G26409" t="s">
        <v>89</v>
      </c>
      <c r="H26409" t="s">
        <v>93</v>
      </c>
    </row>
    <row r="26410" spans="1:8" x14ac:dyDescent="0.25">
      <c r="A26410" t="s">
        <v>681</v>
      </c>
      <c r="B26410" t="s">
        <v>18407</v>
      </c>
      <c r="C26410" t="s">
        <v>89</v>
      </c>
      <c r="D26410" t="s">
        <v>18408</v>
      </c>
      <c r="E26410" t="s">
        <v>1121</v>
      </c>
      <c r="F26410" t="s">
        <v>89</v>
      </c>
      <c r="G26410" t="s">
        <v>89</v>
      </c>
      <c r="H26410" t="s">
        <v>93</v>
      </c>
    </row>
    <row r="26411" spans="1:8" x14ac:dyDescent="0.25">
      <c r="A26411" t="s">
        <v>681</v>
      </c>
      <c r="B26411" t="s">
        <v>18413</v>
      </c>
      <c r="C26411" t="s">
        <v>89</v>
      </c>
      <c r="D26411" t="s">
        <v>18414</v>
      </c>
      <c r="E26411" t="s">
        <v>1148</v>
      </c>
      <c r="F26411" t="s">
        <v>89</v>
      </c>
      <c r="G26411" t="s">
        <v>89</v>
      </c>
      <c r="H26411" t="s">
        <v>93</v>
      </c>
    </row>
    <row r="26412" spans="1:8" x14ac:dyDescent="0.25">
      <c r="A26412" t="s">
        <v>681</v>
      </c>
      <c r="B26412" t="s">
        <v>18415</v>
      </c>
      <c r="C26412" t="s">
        <v>89</v>
      </c>
      <c r="D26412" t="s">
        <v>18416</v>
      </c>
      <c r="E26412" t="s">
        <v>1102</v>
      </c>
      <c r="F26412" t="s">
        <v>89</v>
      </c>
      <c r="G26412" t="s">
        <v>89</v>
      </c>
      <c r="H26412" t="s">
        <v>93</v>
      </c>
    </row>
    <row r="26413" spans="1:8" x14ac:dyDescent="0.25">
      <c r="A26413" t="s">
        <v>681</v>
      </c>
      <c r="B26413" t="s">
        <v>18417</v>
      </c>
      <c r="C26413" t="s">
        <v>89</v>
      </c>
      <c r="D26413" t="s">
        <v>18418</v>
      </c>
      <c r="E26413" t="s">
        <v>1166</v>
      </c>
      <c r="F26413" t="s">
        <v>89</v>
      </c>
      <c r="G26413" t="s">
        <v>89</v>
      </c>
      <c r="H26413" t="s">
        <v>93</v>
      </c>
    </row>
    <row r="26414" spans="1:8" x14ac:dyDescent="0.25">
      <c r="A26414" t="s">
        <v>681</v>
      </c>
      <c r="B26414" t="s">
        <v>18419</v>
      </c>
      <c r="C26414" t="s">
        <v>89</v>
      </c>
      <c r="D26414" t="s">
        <v>18420</v>
      </c>
      <c r="E26414" t="s">
        <v>1102</v>
      </c>
      <c r="F26414" t="s">
        <v>89</v>
      </c>
      <c r="G26414" t="s">
        <v>89</v>
      </c>
      <c r="H26414" t="s">
        <v>93</v>
      </c>
    </row>
    <row r="26415" spans="1:8" x14ac:dyDescent="0.25">
      <c r="A26415" t="s">
        <v>681</v>
      </c>
      <c r="B26415" t="s">
        <v>2751</v>
      </c>
      <c r="C26415" t="s">
        <v>89</v>
      </c>
      <c r="D26415" t="s">
        <v>18421</v>
      </c>
      <c r="E26415" t="s">
        <v>1355</v>
      </c>
      <c r="F26415" t="s">
        <v>89</v>
      </c>
      <c r="G26415" t="s">
        <v>89</v>
      </c>
      <c r="H26415" t="s">
        <v>93</v>
      </c>
    </row>
    <row r="26416" spans="1:8" x14ac:dyDescent="0.25">
      <c r="A26416" t="s">
        <v>681</v>
      </c>
      <c r="B26416" t="s">
        <v>18422</v>
      </c>
      <c r="C26416" t="s">
        <v>89</v>
      </c>
      <c r="D26416" t="s">
        <v>18423</v>
      </c>
      <c r="E26416" t="s">
        <v>1094</v>
      </c>
      <c r="F26416" t="s">
        <v>89</v>
      </c>
      <c r="G26416" t="s">
        <v>89</v>
      </c>
      <c r="H26416" t="s">
        <v>93</v>
      </c>
    </row>
    <row r="26417" spans="1:8" x14ac:dyDescent="0.25">
      <c r="A26417" t="s">
        <v>681</v>
      </c>
      <c r="B26417" t="s">
        <v>18403</v>
      </c>
      <c r="C26417" t="s">
        <v>89</v>
      </c>
      <c r="D26417" t="s">
        <v>18404</v>
      </c>
      <c r="E26417" t="s">
        <v>1355</v>
      </c>
      <c r="F26417" t="s">
        <v>89</v>
      </c>
      <c r="G26417" t="s">
        <v>89</v>
      </c>
      <c r="H26417" t="s">
        <v>93</v>
      </c>
    </row>
    <row r="26418" spans="1:8" x14ac:dyDescent="0.25">
      <c r="A26418" t="s">
        <v>681</v>
      </c>
      <c r="B26418" t="s">
        <v>18424</v>
      </c>
      <c r="C26418" t="s">
        <v>89</v>
      </c>
      <c r="D26418" t="s">
        <v>18425</v>
      </c>
      <c r="E26418" t="s">
        <v>1485</v>
      </c>
      <c r="F26418" t="s">
        <v>89</v>
      </c>
      <c r="G26418" t="s">
        <v>89</v>
      </c>
      <c r="H26418" t="s">
        <v>93</v>
      </c>
    </row>
    <row r="26419" spans="1:8" x14ac:dyDescent="0.25">
      <c r="A26419" t="s">
        <v>681</v>
      </c>
      <c r="B26419" t="s">
        <v>3997</v>
      </c>
      <c r="C26419" t="s">
        <v>89</v>
      </c>
      <c r="D26419" t="s">
        <v>18409</v>
      </c>
      <c r="E26419" t="s">
        <v>1160</v>
      </c>
      <c r="F26419" t="s">
        <v>89</v>
      </c>
      <c r="G26419" t="s">
        <v>89</v>
      </c>
      <c r="H26419" t="s">
        <v>93</v>
      </c>
    </row>
    <row r="26420" spans="1:8" x14ac:dyDescent="0.25">
      <c r="A26420" t="s">
        <v>681</v>
      </c>
      <c r="B26420" t="s">
        <v>18426</v>
      </c>
      <c r="C26420" t="s">
        <v>89</v>
      </c>
      <c r="D26420" t="s">
        <v>18427</v>
      </c>
      <c r="E26420" t="s">
        <v>1102</v>
      </c>
      <c r="F26420" t="s">
        <v>89</v>
      </c>
      <c r="G26420" t="s">
        <v>89</v>
      </c>
      <c r="H26420" t="s">
        <v>93</v>
      </c>
    </row>
    <row r="26421" spans="1:8" x14ac:dyDescent="0.25">
      <c r="A26421" t="s">
        <v>681</v>
      </c>
      <c r="B26421" t="s">
        <v>1325</v>
      </c>
      <c r="C26421" t="s">
        <v>89</v>
      </c>
      <c r="D26421" t="s">
        <v>18428</v>
      </c>
      <c r="E26421" t="s">
        <v>1180</v>
      </c>
      <c r="F26421" t="s">
        <v>89</v>
      </c>
      <c r="G26421" t="s">
        <v>89</v>
      </c>
      <c r="H26421" t="s">
        <v>93</v>
      </c>
    </row>
    <row r="26422" spans="1:8" x14ac:dyDescent="0.25">
      <c r="A26422" t="s">
        <v>681</v>
      </c>
      <c r="B26422" t="s">
        <v>3482</v>
      </c>
      <c r="C26422" t="s">
        <v>89</v>
      </c>
      <c r="D26422" t="s">
        <v>18429</v>
      </c>
      <c r="E26422" t="s">
        <v>1102</v>
      </c>
      <c r="F26422" t="s">
        <v>89</v>
      </c>
      <c r="G26422" t="s">
        <v>89</v>
      </c>
      <c r="H26422" t="s">
        <v>93</v>
      </c>
    </row>
    <row r="26423" spans="1:8" x14ac:dyDescent="0.25">
      <c r="A26423" t="s">
        <v>681</v>
      </c>
      <c r="B26423" t="s">
        <v>3035</v>
      </c>
      <c r="C26423" t="s">
        <v>89</v>
      </c>
      <c r="D26423" t="s">
        <v>18430</v>
      </c>
      <c r="E26423" t="s">
        <v>1166</v>
      </c>
      <c r="F26423" t="s">
        <v>89</v>
      </c>
      <c r="G26423" t="s">
        <v>89</v>
      </c>
      <c r="H26423" t="s">
        <v>93</v>
      </c>
    </row>
    <row r="26424" spans="1:8" x14ac:dyDescent="0.25">
      <c r="A26424" t="s">
        <v>681</v>
      </c>
      <c r="B26424" t="s">
        <v>18431</v>
      </c>
      <c r="C26424" t="s">
        <v>89</v>
      </c>
      <c r="D26424" t="s">
        <v>18432</v>
      </c>
      <c r="E26424" t="s">
        <v>1180</v>
      </c>
      <c r="F26424" t="s">
        <v>89</v>
      </c>
      <c r="G26424" t="s">
        <v>89</v>
      </c>
      <c r="H26424" t="s">
        <v>93</v>
      </c>
    </row>
    <row r="26425" spans="1:8" x14ac:dyDescent="0.25">
      <c r="A26425" t="s">
        <v>681</v>
      </c>
      <c r="B26425" t="s">
        <v>7421</v>
      </c>
      <c r="C26425" t="s">
        <v>89</v>
      </c>
      <c r="D26425" t="s">
        <v>18433</v>
      </c>
      <c r="E26425" t="s">
        <v>1148</v>
      </c>
      <c r="F26425" t="s">
        <v>89</v>
      </c>
      <c r="G26425" t="s">
        <v>89</v>
      </c>
      <c r="H26425" t="s">
        <v>93</v>
      </c>
    </row>
    <row r="26426" spans="1:8" x14ac:dyDescent="0.25">
      <c r="A26426" t="s">
        <v>681</v>
      </c>
      <c r="B26426" t="s">
        <v>18434</v>
      </c>
      <c r="C26426" t="s">
        <v>89</v>
      </c>
      <c r="D26426" t="s">
        <v>18435</v>
      </c>
      <c r="E26426" t="s">
        <v>1166</v>
      </c>
      <c r="F26426" t="s">
        <v>89</v>
      </c>
      <c r="G26426" t="s">
        <v>89</v>
      </c>
      <c r="H26426" t="s">
        <v>93</v>
      </c>
    </row>
    <row r="26427" spans="1:8" x14ac:dyDescent="0.25">
      <c r="A26427" t="s">
        <v>681</v>
      </c>
      <c r="B26427" t="s">
        <v>18436</v>
      </c>
      <c r="C26427" t="s">
        <v>89</v>
      </c>
      <c r="D26427" t="s">
        <v>18437</v>
      </c>
      <c r="E26427" t="s">
        <v>1742</v>
      </c>
      <c r="F26427" t="s">
        <v>89</v>
      </c>
      <c r="G26427" t="s">
        <v>89</v>
      </c>
      <c r="H26427" t="s">
        <v>93</v>
      </c>
    </row>
    <row r="26428" spans="1:8" x14ac:dyDescent="0.25">
      <c r="A26428" t="s">
        <v>681</v>
      </c>
      <c r="B26428" t="s">
        <v>18438</v>
      </c>
      <c r="C26428" t="s">
        <v>89</v>
      </c>
      <c r="D26428" t="s">
        <v>18439</v>
      </c>
      <c r="E26428" t="s">
        <v>1121</v>
      </c>
      <c r="F26428" t="s">
        <v>89</v>
      </c>
      <c r="G26428" t="s">
        <v>89</v>
      </c>
      <c r="H26428" t="s">
        <v>93</v>
      </c>
    </row>
    <row r="26429" spans="1:8" x14ac:dyDescent="0.25">
      <c r="A26429" t="s">
        <v>681</v>
      </c>
      <c r="B26429" t="s">
        <v>5443</v>
      </c>
      <c r="C26429" t="s">
        <v>89</v>
      </c>
      <c r="D26429" t="s">
        <v>18440</v>
      </c>
      <c r="E26429" t="s">
        <v>1258</v>
      </c>
      <c r="F26429" t="s">
        <v>89</v>
      </c>
      <c r="G26429" t="s">
        <v>89</v>
      </c>
      <c r="H26429" t="s">
        <v>93</v>
      </c>
    </row>
    <row r="26430" spans="1:8" x14ac:dyDescent="0.25">
      <c r="A26430" t="s">
        <v>681</v>
      </c>
      <c r="B26430" t="s">
        <v>1842</v>
      </c>
      <c r="C26430" t="s">
        <v>89</v>
      </c>
      <c r="D26430" t="s">
        <v>89</v>
      </c>
      <c r="E26430" t="s">
        <v>1278</v>
      </c>
      <c r="F26430" t="s">
        <v>89</v>
      </c>
      <c r="G26430" t="s">
        <v>89</v>
      </c>
      <c r="H26430" t="s">
        <v>93</v>
      </c>
    </row>
    <row r="26431" spans="1:8" x14ac:dyDescent="0.25">
      <c r="A26431" t="s">
        <v>681</v>
      </c>
      <c r="B26431" t="s">
        <v>2766</v>
      </c>
      <c r="C26431" t="s">
        <v>89</v>
      </c>
      <c r="D26431" t="s">
        <v>89</v>
      </c>
      <c r="E26431" t="s">
        <v>1278</v>
      </c>
      <c r="F26431" t="s">
        <v>89</v>
      </c>
      <c r="G26431" t="s">
        <v>89</v>
      </c>
      <c r="H26431" t="s">
        <v>93</v>
      </c>
    </row>
    <row r="26432" spans="1:8" x14ac:dyDescent="0.25">
      <c r="A26432" t="s">
        <v>681</v>
      </c>
      <c r="B26432" t="s">
        <v>5714</v>
      </c>
      <c r="C26432" t="s">
        <v>89</v>
      </c>
      <c r="D26432" t="s">
        <v>89</v>
      </c>
      <c r="E26432" t="s">
        <v>1105</v>
      </c>
      <c r="F26432" t="s">
        <v>89</v>
      </c>
      <c r="G26432" t="s">
        <v>89</v>
      </c>
      <c r="H26432" t="s">
        <v>93</v>
      </c>
    </row>
    <row r="26433" spans="1:8" x14ac:dyDescent="0.25">
      <c r="A26433" t="s">
        <v>681</v>
      </c>
      <c r="B26433" t="s">
        <v>7432</v>
      </c>
      <c r="C26433" t="s">
        <v>89</v>
      </c>
      <c r="D26433" t="s">
        <v>89</v>
      </c>
      <c r="E26433" t="s">
        <v>1162</v>
      </c>
      <c r="F26433" t="s">
        <v>89</v>
      </c>
      <c r="G26433" t="s">
        <v>89</v>
      </c>
      <c r="H26433" t="s">
        <v>93</v>
      </c>
    </row>
    <row r="26434" spans="1:8" x14ac:dyDescent="0.25">
      <c r="A26434" t="s">
        <v>681</v>
      </c>
      <c r="B26434" t="s">
        <v>1379</v>
      </c>
      <c r="C26434" t="s">
        <v>89</v>
      </c>
      <c r="D26434" t="s">
        <v>89</v>
      </c>
      <c r="E26434" t="s">
        <v>1105</v>
      </c>
      <c r="F26434" t="s">
        <v>89</v>
      </c>
      <c r="G26434" t="s">
        <v>89</v>
      </c>
      <c r="H26434" t="s">
        <v>93</v>
      </c>
    </row>
    <row r="26435" spans="1:8" x14ac:dyDescent="0.25">
      <c r="A26435" t="s">
        <v>681</v>
      </c>
      <c r="B26435" t="s">
        <v>17219</v>
      </c>
      <c r="C26435" t="s">
        <v>89</v>
      </c>
      <c r="D26435" t="s">
        <v>89</v>
      </c>
      <c r="E26435" t="s">
        <v>1105</v>
      </c>
      <c r="F26435" t="s">
        <v>89</v>
      </c>
      <c r="G26435" t="s">
        <v>89</v>
      </c>
      <c r="H26435" t="s">
        <v>93</v>
      </c>
    </row>
    <row r="26436" spans="1:8" x14ac:dyDescent="0.25">
      <c r="A26436" t="s">
        <v>681</v>
      </c>
      <c r="B26436" t="s">
        <v>18441</v>
      </c>
      <c r="C26436" t="s">
        <v>89</v>
      </c>
      <c r="D26436" t="s">
        <v>18442</v>
      </c>
      <c r="E26436" t="s">
        <v>1102</v>
      </c>
      <c r="F26436" t="s">
        <v>89</v>
      </c>
      <c r="G26436" t="s">
        <v>89</v>
      </c>
      <c r="H26436" t="s">
        <v>93</v>
      </c>
    </row>
    <row r="26437" spans="1:8" x14ac:dyDescent="0.25">
      <c r="A26437" t="s">
        <v>681</v>
      </c>
      <c r="B26437" t="s">
        <v>2537</v>
      </c>
      <c r="C26437" t="s">
        <v>89</v>
      </c>
      <c r="D26437" t="s">
        <v>18443</v>
      </c>
      <c r="E26437" t="s">
        <v>1164</v>
      </c>
      <c r="F26437" t="s">
        <v>89</v>
      </c>
      <c r="G26437" t="s">
        <v>89</v>
      </c>
      <c r="H26437" t="s">
        <v>93</v>
      </c>
    </row>
    <row r="26438" spans="1:8" x14ac:dyDescent="0.25">
      <c r="A26438" t="s">
        <v>681</v>
      </c>
      <c r="B26438" t="s">
        <v>5778</v>
      </c>
      <c r="C26438" t="s">
        <v>89</v>
      </c>
      <c r="D26438" t="s">
        <v>18444</v>
      </c>
      <c r="E26438" t="s">
        <v>1265</v>
      </c>
      <c r="F26438" t="s">
        <v>89</v>
      </c>
      <c r="G26438" t="s">
        <v>89</v>
      </c>
      <c r="H26438" t="s">
        <v>93</v>
      </c>
    </row>
    <row r="26439" spans="1:8" x14ac:dyDescent="0.25">
      <c r="A26439" t="s">
        <v>681</v>
      </c>
      <c r="B26439" t="s">
        <v>18445</v>
      </c>
      <c r="C26439" t="s">
        <v>89</v>
      </c>
      <c r="D26439" t="s">
        <v>18446</v>
      </c>
      <c r="E26439" t="s">
        <v>1258</v>
      </c>
      <c r="F26439" t="s">
        <v>89</v>
      </c>
      <c r="G26439" t="s">
        <v>89</v>
      </c>
      <c r="H26439" t="s">
        <v>93</v>
      </c>
    </row>
    <row r="26440" spans="1:8" x14ac:dyDescent="0.25">
      <c r="A26440" t="s">
        <v>681</v>
      </c>
      <c r="B26440" t="s">
        <v>2260</v>
      </c>
      <c r="C26440" t="s">
        <v>89</v>
      </c>
      <c r="D26440" t="s">
        <v>18447</v>
      </c>
      <c r="E26440" t="s">
        <v>1485</v>
      </c>
      <c r="F26440" t="s">
        <v>89</v>
      </c>
      <c r="G26440" t="s">
        <v>89</v>
      </c>
      <c r="H26440" t="s">
        <v>93</v>
      </c>
    </row>
    <row r="26441" spans="1:8" x14ac:dyDescent="0.25">
      <c r="A26441" t="s">
        <v>681</v>
      </c>
      <c r="B26441" t="s">
        <v>1284</v>
      </c>
      <c r="C26441" t="s">
        <v>89</v>
      </c>
      <c r="D26441" t="s">
        <v>89</v>
      </c>
      <c r="E26441" t="s">
        <v>1196</v>
      </c>
      <c r="F26441" t="s">
        <v>89</v>
      </c>
      <c r="G26441" t="s">
        <v>89</v>
      </c>
      <c r="H26441" t="s">
        <v>93</v>
      </c>
    </row>
    <row r="26442" spans="1:8" x14ac:dyDescent="0.25">
      <c r="A26442" t="s">
        <v>681</v>
      </c>
      <c r="B26442" t="s">
        <v>1122</v>
      </c>
      <c r="C26442" t="s">
        <v>89</v>
      </c>
      <c r="D26442" t="s">
        <v>89</v>
      </c>
      <c r="E26442" t="s">
        <v>1196</v>
      </c>
      <c r="F26442" t="s">
        <v>89</v>
      </c>
      <c r="G26442" t="s">
        <v>89</v>
      </c>
      <c r="H26442" t="s">
        <v>93</v>
      </c>
    </row>
    <row r="26443" spans="1:8" x14ac:dyDescent="0.25">
      <c r="A26443" t="s">
        <v>681</v>
      </c>
      <c r="B26443" t="s">
        <v>1331</v>
      </c>
      <c r="C26443" t="s">
        <v>89</v>
      </c>
      <c r="D26443" t="s">
        <v>89</v>
      </c>
      <c r="E26443" t="s">
        <v>1196</v>
      </c>
      <c r="F26443" t="s">
        <v>89</v>
      </c>
      <c r="G26443" t="s">
        <v>89</v>
      </c>
      <c r="H26443" t="s">
        <v>93</v>
      </c>
    </row>
    <row r="26444" spans="1:8" x14ac:dyDescent="0.25">
      <c r="A26444" t="s">
        <v>681</v>
      </c>
      <c r="B26444" t="s">
        <v>1124</v>
      </c>
      <c r="C26444" t="s">
        <v>89</v>
      </c>
      <c r="D26444" t="s">
        <v>89</v>
      </c>
      <c r="E26444" t="s">
        <v>1196</v>
      </c>
      <c r="F26444" t="s">
        <v>89</v>
      </c>
      <c r="G26444" t="s">
        <v>89</v>
      </c>
      <c r="H26444" t="s">
        <v>93</v>
      </c>
    </row>
    <row r="26445" spans="1:8" x14ac:dyDescent="0.25">
      <c r="A26445" t="s">
        <v>681</v>
      </c>
      <c r="B26445" t="s">
        <v>1125</v>
      </c>
      <c r="C26445" t="s">
        <v>89</v>
      </c>
      <c r="D26445" t="s">
        <v>89</v>
      </c>
      <c r="E26445" t="s">
        <v>1196</v>
      </c>
      <c r="F26445" t="s">
        <v>89</v>
      </c>
      <c r="G26445" t="s">
        <v>89</v>
      </c>
      <c r="H26445" t="s">
        <v>93</v>
      </c>
    </row>
    <row r="26446" spans="1:8" x14ac:dyDescent="0.25">
      <c r="A26446" t="s">
        <v>681</v>
      </c>
      <c r="B26446" t="s">
        <v>1127</v>
      </c>
      <c r="C26446" t="s">
        <v>89</v>
      </c>
      <c r="D26446" t="s">
        <v>89</v>
      </c>
      <c r="E26446" t="s">
        <v>1196</v>
      </c>
      <c r="F26446" t="s">
        <v>89</v>
      </c>
      <c r="G26446" t="s">
        <v>89</v>
      </c>
      <c r="H26446" t="s">
        <v>93</v>
      </c>
    </row>
    <row r="26447" spans="1:8" x14ac:dyDescent="0.25">
      <c r="A26447" t="s">
        <v>681</v>
      </c>
      <c r="B26447" t="s">
        <v>1201</v>
      </c>
      <c r="C26447" t="s">
        <v>89</v>
      </c>
      <c r="D26447" t="s">
        <v>89</v>
      </c>
      <c r="E26447" t="s">
        <v>1129</v>
      </c>
      <c r="F26447" t="s">
        <v>89</v>
      </c>
      <c r="G26447" t="s">
        <v>89</v>
      </c>
      <c r="H26447" t="s">
        <v>93</v>
      </c>
    </row>
    <row r="26448" spans="1:8" x14ac:dyDescent="0.25">
      <c r="A26448" t="s">
        <v>681</v>
      </c>
      <c r="B26448" t="s">
        <v>1130</v>
      </c>
      <c r="C26448" t="s">
        <v>89</v>
      </c>
      <c r="D26448" t="s">
        <v>89</v>
      </c>
      <c r="E26448" t="s">
        <v>1129</v>
      </c>
      <c r="F26448" t="s">
        <v>89</v>
      </c>
      <c r="G26448" t="s">
        <v>89</v>
      </c>
      <c r="H26448" t="s">
        <v>93</v>
      </c>
    </row>
    <row r="26449" spans="1:8" x14ac:dyDescent="0.25">
      <c r="A26449" t="s">
        <v>681</v>
      </c>
      <c r="B26449" t="s">
        <v>1132</v>
      </c>
      <c r="C26449" t="s">
        <v>89</v>
      </c>
      <c r="D26449" t="s">
        <v>89</v>
      </c>
      <c r="E26449" t="s">
        <v>1131</v>
      </c>
      <c r="F26449" t="s">
        <v>89</v>
      </c>
      <c r="G26449" t="s">
        <v>89</v>
      </c>
      <c r="H26449" t="s">
        <v>93</v>
      </c>
    </row>
    <row r="26450" spans="1:8" x14ac:dyDescent="0.25">
      <c r="A26450" t="s">
        <v>681</v>
      </c>
      <c r="B26450" t="s">
        <v>1138</v>
      </c>
      <c r="C26450" t="s">
        <v>89</v>
      </c>
      <c r="D26450" t="s">
        <v>89</v>
      </c>
      <c r="E26450" t="s">
        <v>1139</v>
      </c>
      <c r="F26450" t="s">
        <v>89</v>
      </c>
      <c r="G26450" t="s">
        <v>89</v>
      </c>
      <c r="H26450" t="s">
        <v>93</v>
      </c>
    </row>
    <row r="26451" spans="1:8" x14ac:dyDescent="0.25">
      <c r="A26451" t="s">
        <v>682</v>
      </c>
      <c r="B26451" t="s">
        <v>1151</v>
      </c>
      <c r="C26451" t="s">
        <v>89</v>
      </c>
      <c r="D26451" t="s">
        <v>18448</v>
      </c>
      <c r="E26451" t="s">
        <v>1238</v>
      </c>
      <c r="F26451" t="s">
        <v>89</v>
      </c>
      <c r="G26451" t="s">
        <v>89</v>
      </c>
      <c r="H26451" t="s">
        <v>93</v>
      </c>
    </row>
    <row r="26452" spans="1:8" x14ac:dyDescent="0.25">
      <c r="A26452" t="s">
        <v>682</v>
      </c>
      <c r="B26452" t="s">
        <v>18449</v>
      </c>
      <c r="C26452" t="s">
        <v>89</v>
      </c>
      <c r="D26452" t="s">
        <v>18450</v>
      </c>
      <c r="E26452" t="s">
        <v>1278</v>
      </c>
      <c r="F26452" t="s">
        <v>89</v>
      </c>
      <c r="G26452" t="s">
        <v>89</v>
      </c>
      <c r="H26452" t="s">
        <v>93</v>
      </c>
    </row>
    <row r="26453" spans="1:8" x14ac:dyDescent="0.25">
      <c r="A26453" t="s">
        <v>682</v>
      </c>
      <c r="B26453" t="s">
        <v>1360</v>
      </c>
      <c r="C26453" t="s">
        <v>89</v>
      </c>
      <c r="D26453" t="s">
        <v>18451</v>
      </c>
      <c r="E26453" t="s">
        <v>1265</v>
      </c>
      <c r="F26453" t="s">
        <v>89</v>
      </c>
      <c r="G26453" t="s">
        <v>89</v>
      </c>
      <c r="H26453" t="s">
        <v>93</v>
      </c>
    </row>
    <row r="26454" spans="1:8" x14ac:dyDescent="0.25">
      <c r="A26454" t="s">
        <v>682</v>
      </c>
      <c r="B26454" t="s">
        <v>1660</v>
      </c>
      <c r="C26454" t="s">
        <v>89</v>
      </c>
      <c r="D26454" t="s">
        <v>18452</v>
      </c>
      <c r="E26454" t="s">
        <v>1265</v>
      </c>
      <c r="F26454" t="s">
        <v>89</v>
      </c>
      <c r="G26454" t="s">
        <v>89</v>
      </c>
      <c r="H26454" t="s">
        <v>93</v>
      </c>
    </row>
    <row r="26455" spans="1:8" x14ac:dyDescent="0.25">
      <c r="A26455" t="s">
        <v>682</v>
      </c>
      <c r="B26455" t="s">
        <v>1360</v>
      </c>
      <c r="C26455" t="s">
        <v>89</v>
      </c>
      <c r="D26455" t="s">
        <v>18451</v>
      </c>
      <c r="E26455" t="s">
        <v>1265</v>
      </c>
      <c r="F26455" t="s">
        <v>89</v>
      </c>
      <c r="G26455" t="s">
        <v>89</v>
      </c>
      <c r="H26455" t="s">
        <v>93</v>
      </c>
    </row>
    <row r="26456" spans="1:8" x14ac:dyDescent="0.25">
      <c r="A26456" t="s">
        <v>682</v>
      </c>
      <c r="B26456" t="s">
        <v>1660</v>
      </c>
      <c r="C26456" t="s">
        <v>89</v>
      </c>
      <c r="D26456" t="s">
        <v>18452</v>
      </c>
      <c r="E26456" t="s">
        <v>1265</v>
      </c>
      <c r="F26456" t="s">
        <v>89</v>
      </c>
      <c r="G26456" t="s">
        <v>89</v>
      </c>
      <c r="H26456" t="s">
        <v>93</v>
      </c>
    </row>
    <row r="26457" spans="1:8" x14ac:dyDescent="0.25">
      <c r="A26457" t="s">
        <v>682</v>
      </c>
      <c r="B26457" t="s">
        <v>1151</v>
      </c>
      <c r="C26457" t="s">
        <v>89</v>
      </c>
      <c r="D26457" t="s">
        <v>18448</v>
      </c>
      <c r="E26457" t="s">
        <v>1238</v>
      </c>
      <c r="F26457" t="s">
        <v>89</v>
      </c>
      <c r="G26457" t="s">
        <v>89</v>
      </c>
      <c r="H26457" t="s">
        <v>93</v>
      </c>
    </row>
    <row r="26458" spans="1:8" x14ac:dyDescent="0.25">
      <c r="A26458" t="s">
        <v>682</v>
      </c>
      <c r="B26458" t="s">
        <v>18449</v>
      </c>
      <c r="C26458" t="s">
        <v>89</v>
      </c>
      <c r="D26458" t="s">
        <v>18450</v>
      </c>
      <c r="E26458" t="s">
        <v>1278</v>
      </c>
      <c r="F26458" t="s">
        <v>89</v>
      </c>
      <c r="G26458" t="s">
        <v>89</v>
      </c>
      <c r="H26458" t="s">
        <v>93</v>
      </c>
    </row>
    <row r="26459" spans="1:8" x14ac:dyDescent="0.25">
      <c r="A26459" t="s">
        <v>682</v>
      </c>
      <c r="B26459" t="s">
        <v>18453</v>
      </c>
      <c r="C26459" t="s">
        <v>89</v>
      </c>
      <c r="D26459" t="s">
        <v>18448</v>
      </c>
      <c r="E26459" t="s">
        <v>1265</v>
      </c>
      <c r="F26459" t="s">
        <v>89</v>
      </c>
      <c r="G26459" t="s">
        <v>89</v>
      </c>
      <c r="H26459" t="s">
        <v>93</v>
      </c>
    </row>
    <row r="26460" spans="1:8" x14ac:dyDescent="0.25">
      <c r="A26460" t="s">
        <v>682</v>
      </c>
      <c r="B26460" t="s">
        <v>1243</v>
      </c>
      <c r="C26460" t="s">
        <v>89</v>
      </c>
      <c r="D26460" t="s">
        <v>18454</v>
      </c>
      <c r="E26460" t="s">
        <v>1093</v>
      </c>
      <c r="F26460" t="s">
        <v>89</v>
      </c>
      <c r="G26460" t="s">
        <v>89</v>
      </c>
      <c r="H26460" t="s">
        <v>93</v>
      </c>
    </row>
    <row r="26461" spans="1:8" x14ac:dyDescent="0.25">
      <c r="A26461" t="s">
        <v>682</v>
      </c>
      <c r="B26461" t="s">
        <v>1118</v>
      </c>
      <c r="C26461" t="s">
        <v>89</v>
      </c>
      <c r="D26461" t="s">
        <v>89</v>
      </c>
      <c r="E26461" t="s">
        <v>1272</v>
      </c>
      <c r="F26461" t="s">
        <v>89</v>
      </c>
      <c r="G26461" t="s">
        <v>89</v>
      </c>
      <c r="H26461" t="s">
        <v>93</v>
      </c>
    </row>
    <row r="26462" spans="1:8" x14ac:dyDescent="0.25">
      <c r="A26462" t="s">
        <v>682</v>
      </c>
      <c r="B26462" t="s">
        <v>1198</v>
      </c>
      <c r="C26462" t="s">
        <v>89</v>
      </c>
      <c r="D26462" t="s">
        <v>89</v>
      </c>
      <c r="E26462" t="s">
        <v>1218</v>
      </c>
      <c r="F26462" t="s">
        <v>89</v>
      </c>
      <c r="G26462" t="s">
        <v>89</v>
      </c>
      <c r="H26462" t="s">
        <v>93</v>
      </c>
    </row>
    <row r="26463" spans="1:8" x14ac:dyDescent="0.25">
      <c r="A26463" t="s">
        <v>682</v>
      </c>
      <c r="B26463" t="s">
        <v>1200</v>
      </c>
      <c r="C26463" t="s">
        <v>89</v>
      </c>
      <c r="D26463" t="s">
        <v>89</v>
      </c>
      <c r="E26463" t="s">
        <v>1129</v>
      </c>
      <c r="F26463" t="s">
        <v>89</v>
      </c>
      <c r="G26463" t="s">
        <v>89</v>
      </c>
      <c r="H26463" t="s">
        <v>93</v>
      </c>
    </row>
    <row r="26464" spans="1:8" x14ac:dyDescent="0.25">
      <c r="A26464" t="s">
        <v>682</v>
      </c>
      <c r="B26464" t="s">
        <v>1232</v>
      </c>
      <c r="C26464" t="s">
        <v>89</v>
      </c>
      <c r="D26464" t="s">
        <v>89</v>
      </c>
      <c r="E26464" t="s">
        <v>1233</v>
      </c>
      <c r="F26464" t="s">
        <v>89</v>
      </c>
      <c r="G26464" t="s">
        <v>89</v>
      </c>
      <c r="H26464" t="s">
        <v>93</v>
      </c>
    </row>
    <row r="26465" spans="1:8" x14ac:dyDescent="0.25">
      <c r="A26465" t="s">
        <v>682</v>
      </c>
      <c r="B26465" t="s">
        <v>1138</v>
      </c>
      <c r="C26465" t="s">
        <v>89</v>
      </c>
      <c r="D26465" t="s">
        <v>89</v>
      </c>
      <c r="E26465" t="s">
        <v>1139</v>
      </c>
      <c r="F26465" t="s">
        <v>89</v>
      </c>
      <c r="G26465" t="s">
        <v>89</v>
      </c>
      <c r="H26465" t="s">
        <v>93</v>
      </c>
    </row>
    <row r="26466" spans="1:8" x14ac:dyDescent="0.25">
      <c r="A26466" t="s">
        <v>683</v>
      </c>
      <c r="B26466" t="s">
        <v>2195</v>
      </c>
      <c r="C26466" t="s">
        <v>89</v>
      </c>
      <c r="D26466" t="s">
        <v>18455</v>
      </c>
      <c r="E26466" t="s">
        <v>1142</v>
      </c>
      <c r="F26466" t="s">
        <v>89</v>
      </c>
      <c r="G26466" t="s">
        <v>89</v>
      </c>
      <c r="H26466" t="s">
        <v>93</v>
      </c>
    </row>
    <row r="26467" spans="1:8" x14ac:dyDescent="0.25">
      <c r="A26467" t="s">
        <v>683</v>
      </c>
      <c r="B26467" t="s">
        <v>16780</v>
      </c>
      <c r="C26467" t="s">
        <v>89</v>
      </c>
      <c r="D26467" t="s">
        <v>18456</v>
      </c>
      <c r="E26467" t="s">
        <v>1094</v>
      </c>
      <c r="F26467" t="s">
        <v>89</v>
      </c>
      <c r="G26467" t="s">
        <v>89</v>
      </c>
      <c r="H26467" t="s">
        <v>93</v>
      </c>
    </row>
    <row r="26468" spans="1:8" x14ac:dyDescent="0.25">
      <c r="A26468" t="s">
        <v>683</v>
      </c>
      <c r="B26468" t="s">
        <v>18457</v>
      </c>
      <c r="C26468" t="s">
        <v>89</v>
      </c>
      <c r="D26468" t="s">
        <v>18458</v>
      </c>
      <c r="E26468" t="s">
        <v>2837</v>
      </c>
      <c r="F26468" t="s">
        <v>89</v>
      </c>
      <c r="G26468" t="s">
        <v>89</v>
      </c>
      <c r="H26468" t="s">
        <v>93</v>
      </c>
    </row>
    <row r="26469" spans="1:8" x14ac:dyDescent="0.25">
      <c r="A26469" t="s">
        <v>683</v>
      </c>
      <c r="B26469" t="s">
        <v>2189</v>
      </c>
      <c r="C26469" t="s">
        <v>89</v>
      </c>
      <c r="D26469" t="s">
        <v>18459</v>
      </c>
      <c r="E26469" t="s">
        <v>1105</v>
      </c>
      <c r="F26469" t="s">
        <v>89</v>
      </c>
      <c r="G26469" t="s">
        <v>89</v>
      </c>
      <c r="H26469" t="s">
        <v>93</v>
      </c>
    </row>
    <row r="26470" spans="1:8" x14ac:dyDescent="0.25">
      <c r="A26470" t="s">
        <v>683</v>
      </c>
      <c r="B26470" t="s">
        <v>18460</v>
      </c>
      <c r="C26470" t="s">
        <v>89</v>
      </c>
      <c r="D26470" t="s">
        <v>18461</v>
      </c>
      <c r="E26470" t="s">
        <v>1166</v>
      </c>
      <c r="F26470" t="s">
        <v>89</v>
      </c>
      <c r="G26470" t="s">
        <v>89</v>
      </c>
      <c r="H26470" t="s">
        <v>93</v>
      </c>
    </row>
    <row r="26471" spans="1:8" x14ac:dyDescent="0.25">
      <c r="A26471" t="s">
        <v>683</v>
      </c>
      <c r="B26471" t="s">
        <v>18462</v>
      </c>
      <c r="C26471" t="s">
        <v>89</v>
      </c>
      <c r="D26471" t="s">
        <v>18463</v>
      </c>
      <c r="E26471" t="s">
        <v>1258</v>
      </c>
      <c r="F26471" t="s">
        <v>89</v>
      </c>
      <c r="G26471" t="s">
        <v>89</v>
      </c>
      <c r="H26471" t="s">
        <v>93</v>
      </c>
    </row>
    <row r="26472" spans="1:8" x14ac:dyDescent="0.25">
      <c r="A26472" t="s">
        <v>683</v>
      </c>
      <c r="B26472" t="s">
        <v>18464</v>
      </c>
      <c r="C26472" t="s">
        <v>89</v>
      </c>
      <c r="D26472" t="s">
        <v>18465</v>
      </c>
      <c r="E26472" t="s">
        <v>1258</v>
      </c>
      <c r="F26472" t="s">
        <v>89</v>
      </c>
      <c r="G26472" t="s">
        <v>89</v>
      </c>
      <c r="H26472" t="s">
        <v>93</v>
      </c>
    </row>
    <row r="26473" spans="1:8" x14ac:dyDescent="0.25">
      <c r="A26473" t="s">
        <v>683</v>
      </c>
      <c r="B26473" t="s">
        <v>18466</v>
      </c>
      <c r="C26473" t="s">
        <v>89</v>
      </c>
      <c r="D26473" t="s">
        <v>18467</v>
      </c>
      <c r="E26473" t="s">
        <v>1094</v>
      </c>
      <c r="F26473" t="s">
        <v>89</v>
      </c>
      <c r="G26473" t="s">
        <v>89</v>
      </c>
      <c r="H26473" t="s">
        <v>93</v>
      </c>
    </row>
    <row r="26474" spans="1:8" x14ac:dyDescent="0.25">
      <c r="A26474" t="s">
        <v>683</v>
      </c>
      <c r="B26474" t="s">
        <v>18468</v>
      </c>
      <c r="C26474" t="s">
        <v>89</v>
      </c>
      <c r="D26474" t="s">
        <v>18469</v>
      </c>
      <c r="E26474" t="s">
        <v>1258</v>
      </c>
      <c r="F26474" t="s">
        <v>89</v>
      </c>
      <c r="G26474" t="s">
        <v>89</v>
      </c>
      <c r="H26474" t="s">
        <v>93</v>
      </c>
    </row>
    <row r="26475" spans="1:8" x14ac:dyDescent="0.25">
      <c r="A26475" t="s">
        <v>683</v>
      </c>
      <c r="B26475" t="s">
        <v>11449</v>
      </c>
      <c r="C26475" t="s">
        <v>89</v>
      </c>
      <c r="D26475" t="s">
        <v>18470</v>
      </c>
      <c r="E26475" t="s">
        <v>1258</v>
      </c>
      <c r="F26475" t="s">
        <v>89</v>
      </c>
      <c r="G26475" t="s">
        <v>89</v>
      </c>
      <c r="H26475" t="s">
        <v>93</v>
      </c>
    </row>
    <row r="26476" spans="1:8" x14ac:dyDescent="0.25">
      <c r="A26476" t="s">
        <v>683</v>
      </c>
      <c r="B26476" t="s">
        <v>18471</v>
      </c>
      <c r="C26476" t="s">
        <v>89</v>
      </c>
      <c r="D26476" t="s">
        <v>18472</v>
      </c>
      <c r="E26476" t="s">
        <v>1094</v>
      </c>
      <c r="F26476" t="s">
        <v>89</v>
      </c>
      <c r="G26476" t="s">
        <v>89</v>
      </c>
      <c r="H26476" t="s">
        <v>93</v>
      </c>
    </row>
    <row r="26477" spans="1:8" x14ac:dyDescent="0.25">
      <c r="A26477" t="s">
        <v>683</v>
      </c>
      <c r="B26477" t="s">
        <v>12590</v>
      </c>
      <c r="C26477" t="s">
        <v>89</v>
      </c>
      <c r="D26477" t="s">
        <v>18473</v>
      </c>
      <c r="E26477" t="s">
        <v>1258</v>
      </c>
      <c r="F26477" t="s">
        <v>89</v>
      </c>
      <c r="G26477" t="s">
        <v>89</v>
      </c>
      <c r="H26477" t="s">
        <v>93</v>
      </c>
    </row>
    <row r="26478" spans="1:8" x14ac:dyDescent="0.25">
      <c r="A26478" t="s">
        <v>683</v>
      </c>
      <c r="B26478" t="s">
        <v>18474</v>
      </c>
      <c r="C26478" t="s">
        <v>89</v>
      </c>
      <c r="D26478" t="s">
        <v>18472</v>
      </c>
      <c r="E26478" t="s">
        <v>1102</v>
      </c>
      <c r="F26478" t="s">
        <v>89</v>
      </c>
      <c r="G26478" t="s">
        <v>89</v>
      </c>
      <c r="H26478" t="s">
        <v>93</v>
      </c>
    </row>
    <row r="26479" spans="1:8" x14ac:dyDescent="0.25">
      <c r="A26479" t="s">
        <v>683</v>
      </c>
      <c r="B26479" t="s">
        <v>18475</v>
      </c>
      <c r="C26479" t="s">
        <v>89</v>
      </c>
      <c r="D26479" t="s">
        <v>18463</v>
      </c>
      <c r="E26479" t="s">
        <v>1166</v>
      </c>
      <c r="F26479" t="s">
        <v>89</v>
      </c>
      <c r="G26479" t="s">
        <v>89</v>
      </c>
      <c r="H26479" t="s">
        <v>93</v>
      </c>
    </row>
    <row r="26480" spans="1:8" x14ac:dyDescent="0.25">
      <c r="A26480" t="s">
        <v>683</v>
      </c>
      <c r="B26480" t="s">
        <v>18476</v>
      </c>
      <c r="C26480" t="s">
        <v>89</v>
      </c>
      <c r="D26480" t="s">
        <v>18477</v>
      </c>
      <c r="E26480" t="s">
        <v>1166</v>
      </c>
      <c r="F26480" t="s">
        <v>89</v>
      </c>
      <c r="G26480" t="s">
        <v>89</v>
      </c>
      <c r="H26480" t="s">
        <v>93</v>
      </c>
    </row>
    <row r="26481" spans="1:8" x14ac:dyDescent="0.25">
      <c r="A26481" t="s">
        <v>683</v>
      </c>
      <c r="B26481" t="s">
        <v>18478</v>
      </c>
      <c r="C26481" t="s">
        <v>89</v>
      </c>
      <c r="D26481" t="s">
        <v>18479</v>
      </c>
      <c r="E26481" t="s">
        <v>1102</v>
      </c>
      <c r="F26481" t="s">
        <v>89</v>
      </c>
      <c r="G26481" t="s">
        <v>89</v>
      </c>
      <c r="H26481" t="s">
        <v>93</v>
      </c>
    </row>
    <row r="26482" spans="1:8" x14ac:dyDescent="0.25">
      <c r="A26482" t="s">
        <v>683</v>
      </c>
      <c r="B26482" t="s">
        <v>18480</v>
      </c>
      <c r="C26482" t="s">
        <v>89</v>
      </c>
      <c r="D26482" t="s">
        <v>18469</v>
      </c>
      <c r="E26482" t="s">
        <v>1121</v>
      </c>
      <c r="F26482" t="s">
        <v>89</v>
      </c>
      <c r="G26482" t="s">
        <v>89</v>
      </c>
      <c r="H26482" t="s">
        <v>93</v>
      </c>
    </row>
    <row r="26483" spans="1:8" x14ac:dyDescent="0.25">
      <c r="A26483" t="s">
        <v>683</v>
      </c>
      <c r="B26483" t="s">
        <v>18481</v>
      </c>
      <c r="C26483" t="s">
        <v>89</v>
      </c>
      <c r="D26483" t="s">
        <v>18465</v>
      </c>
      <c r="E26483" t="s">
        <v>1121</v>
      </c>
      <c r="F26483" t="s">
        <v>89</v>
      </c>
      <c r="G26483" t="s">
        <v>89</v>
      </c>
      <c r="H26483" t="s">
        <v>93</v>
      </c>
    </row>
    <row r="26484" spans="1:8" x14ac:dyDescent="0.25">
      <c r="A26484" t="s">
        <v>683</v>
      </c>
      <c r="B26484" t="s">
        <v>11406</v>
      </c>
      <c r="C26484" t="s">
        <v>89</v>
      </c>
      <c r="D26484" t="s">
        <v>18482</v>
      </c>
      <c r="E26484" t="s">
        <v>1258</v>
      </c>
      <c r="F26484" t="s">
        <v>89</v>
      </c>
      <c r="G26484" t="s">
        <v>89</v>
      </c>
      <c r="H26484" t="s">
        <v>93</v>
      </c>
    </row>
    <row r="26485" spans="1:8" x14ac:dyDescent="0.25">
      <c r="A26485" t="s">
        <v>683</v>
      </c>
      <c r="B26485" t="s">
        <v>18483</v>
      </c>
      <c r="C26485" t="s">
        <v>89</v>
      </c>
      <c r="D26485" t="s">
        <v>18467</v>
      </c>
      <c r="E26485" t="s">
        <v>1102</v>
      </c>
      <c r="F26485" t="s">
        <v>89</v>
      </c>
      <c r="G26485" t="s">
        <v>89</v>
      </c>
      <c r="H26485" t="s">
        <v>93</v>
      </c>
    </row>
    <row r="26486" spans="1:8" x14ac:dyDescent="0.25">
      <c r="A26486" t="s">
        <v>683</v>
      </c>
      <c r="B26486" t="s">
        <v>2940</v>
      </c>
      <c r="C26486" t="s">
        <v>89</v>
      </c>
      <c r="D26486" t="s">
        <v>18470</v>
      </c>
      <c r="E26486" t="s">
        <v>1121</v>
      </c>
      <c r="F26486" t="s">
        <v>89</v>
      </c>
      <c r="G26486" t="s">
        <v>89</v>
      </c>
      <c r="H26486" t="s">
        <v>93</v>
      </c>
    </row>
    <row r="26487" spans="1:8" x14ac:dyDescent="0.25">
      <c r="A26487" t="s">
        <v>683</v>
      </c>
      <c r="B26487" t="s">
        <v>12591</v>
      </c>
      <c r="C26487" t="s">
        <v>89</v>
      </c>
      <c r="D26487" t="s">
        <v>18473</v>
      </c>
      <c r="E26487" t="s">
        <v>1102</v>
      </c>
      <c r="F26487" t="s">
        <v>89</v>
      </c>
      <c r="G26487" t="s">
        <v>89</v>
      </c>
      <c r="H26487" t="s">
        <v>93</v>
      </c>
    </row>
    <row r="26488" spans="1:8" x14ac:dyDescent="0.25">
      <c r="A26488" t="s">
        <v>683</v>
      </c>
      <c r="B26488" t="s">
        <v>18484</v>
      </c>
      <c r="C26488" t="s">
        <v>89</v>
      </c>
      <c r="D26488" t="s">
        <v>18479</v>
      </c>
      <c r="E26488" t="s">
        <v>1166</v>
      </c>
      <c r="F26488" t="s">
        <v>89</v>
      </c>
      <c r="G26488" t="s">
        <v>89</v>
      </c>
      <c r="H26488" t="s">
        <v>93</v>
      </c>
    </row>
    <row r="26489" spans="1:8" x14ac:dyDescent="0.25">
      <c r="A26489" t="s">
        <v>683</v>
      </c>
      <c r="B26489" t="s">
        <v>18485</v>
      </c>
      <c r="C26489" t="s">
        <v>89</v>
      </c>
      <c r="D26489" t="s">
        <v>18477</v>
      </c>
      <c r="E26489" t="s">
        <v>1121</v>
      </c>
      <c r="F26489" t="s">
        <v>89</v>
      </c>
      <c r="G26489" t="s">
        <v>89</v>
      </c>
      <c r="H26489" t="s">
        <v>93</v>
      </c>
    </row>
    <row r="26490" spans="1:8" x14ac:dyDescent="0.25">
      <c r="A26490" t="s">
        <v>683</v>
      </c>
      <c r="B26490" t="s">
        <v>11403</v>
      </c>
      <c r="C26490" t="s">
        <v>89</v>
      </c>
      <c r="D26490" t="s">
        <v>18482</v>
      </c>
      <c r="E26490" t="s">
        <v>1102</v>
      </c>
      <c r="F26490" t="s">
        <v>89</v>
      </c>
      <c r="G26490" t="s">
        <v>89</v>
      </c>
      <c r="H26490" t="s">
        <v>93</v>
      </c>
    </row>
    <row r="26491" spans="1:8" x14ac:dyDescent="0.25">
      <c r="A26491" t="s">
        <v>683</v>
      </c>
      <c r="B26491" t="s">
        <v>18486</v>
      </c>
      <c r="C26491" t="s">
        <v>89</v>
      </c>
      <c r="D26491" t="s">
        <v>18472</v>
      </c>
      <c r="E26491" t="s">
        <v>1166</v>
      </c>
      <c r="F26491" t="s">
        <v>89</v>
      </c>
      <c r="G26491" t="s">
        <v>89</v>
      </c>
      <c r="H26491" t="s">
        <v>93</v>
      </c>
    </row>
    <row r="26492" spans="1:8" x14ac:dyDescent="0.25">
      <c r="A26492" t="s">
        <v>683</v>
      </c>
      <c r="B26492" t="s">
        <v>18487</v>
      </c>
      <c r="C26492" t="s">
        <v>89</v>
      </c>
      <c r="D26492" t="s">
        <v>18465</v>
      </c>
      <c r="E26492" t="s">
        <v>1615</v>
      </c>
      <c r="F26492" t="s">
        <v>89</v>
      </c>
      <c r="G26492" t="s">
        <v>89</v>
      </c>
      <c r="H26492" t="s">
        <v>93</v>
      </c>
    </row>
    <row r="26493" spans="1:8" x14ac:dyDescent="0.25">
      <c r="A26493" t="s">
        <v>683</v>
      </c>
      <c r="B26493" t="s">
        <v>18488</v>
      </c>
      <c r="C26493" t="s">
        <v>89</v>
      </c>
      <c r="D26493" t="s">
        <v>18467</v>
      </c>
      <c r="E26493" t="s">
        <v>1166</v>
      </c>
      <c r="F26493" t="s">
        <v>89</v>
      </c>
      <c r="G26493" t="s">
        <v>89</v>
      </c>
      <c r="H26493" t="s">
        <v>93</v>
      </c>
    </row>
    <row r="26494" spans="1:8" x14ac:dyDescent="0.25">
      <c r="A26494" t="s">
        <v>683</v>
      </c>
      <c r="B26494" t="s">
        <v>18489</v>
      </c>
      <c r="C26494" t="s">
        <v>89</v>
      </c>
      <c r="D26494" t="s">
        <v>18463</v>
      </c>
      <c r="E26494" t="s">
        <v>1121</v>
      </c>
      <c r="F26494" t="s">
        <v>89</v>
      </c>
      <c r="G26494" t="s">
        <v>89</v>
      </c>
      <c r="H26494" t="s">
        <v>93</v>
      </c>
    </row>
    <row r="26495" spans="1:8" x14ac:dyDescent="0.25">
      <c r="A26495" t="s">
        <v>683</v>
      </c>
      <c r="B26495" t="s">
        <v>2972</v>
      </c>
      <c r="C26495" t="s">
        <v>89</v>
      </c>
      <c r="D26495" t="s">
        <v>18470</v>
      </c>
      <c r="E26495" t="s">
        <v>1615</v>
      </c>
      <c r="F26495" t="s">
        <v>89</v>
      </c>
      <c r="G26495" t="s">
        <v>89</v>
      </c>
      <c r="H26495" t="s">
        <v>93</v>
      </c>
    </row>
    <row r="26496" spans="1:8" x14ac:dyDescent="0.25">
      <c r="A26496" t="s">
        <v>683</v>
      </c>
      <c r="B26496" t="s">
        <v>18490</v>
      </c>
      <c r="C26496" t="s">
        <v>89</v>
      </c>
      <c r="D26496" t="s">
        <v>18469</v>
      </c>
      <c r="E26496" t="s">
        <v>1615</v>
      </c>
      <c r="F26496" t="s">
        <v>89</v>
      </c>
      <c r="G26496" t="s">
        <v>89</v>
      </c>
      <c r="H26496" t="s">
        <v>93</v>
      </c>
    </row>
    <row r="26497" spans="1:8" x14ac:dyDescent="0.25">
      <c r="A26497" t="s">
        <v>683</v>
      </c>
      <c r="B26497" t="s">
        <v>18491</v>
      </c>
      <c r="C26497" t="s">
        <v>89</v>
      </c>
      <c r="D26497" t="s">
        <v>18473</v>
      </c>
      <c r="E26497" t="s">
        <v>1615</v>
      </c>
      <c r="F26497" t="s">
        <v>89</v>
      </c>
      <c r="G26497" t="s">
        <v>89</v>
      </c>
      <c r="H26497" t="s">
        <v>93</v>
      </c>
    </row>
    <row r="26498" spans="1:8" x14ac:dyDescent="0.25">
      <c r="A26498" t="s">
        <v>683</v>
      </c>
      <c r="B26498" t="s">
        <v>18492</v>
      </c>
      <c r="C26498" t="s">
        <v>89</v>
      </c>
      <c r="D26498" t="s">
        <v>18470</v>
      </c>
      <c r="E26498" t="s">
        <v>1543</v>
      </c>
      <c r="F26498" t="s">
        <v>89</v>
      </c>
      <c r="G26498" t="s">
        <v>89</v>
      </c>
      <c r="H26498" t="s">
        <v>93</v>
      </c>
    </row>
    <row r="26499" spans="1:8" x14ac:dyDescent="0.25">
      <c r="A26499" t="s">
        <v>683</v>
      </c>
      <c r="B26499" t="s">
        <v>18493</v>
      </c>
      <c r="C26499" t="s">
        <v>89</v>
      </c>
      <c r="D26499" t="s">
        <v>18465</v>
      </c>
      <c r="E26499" t="s">
        <v>1582</v>
      </c>
      <c r="F26499" t="s">
        <v>89</v>
      </c>
      <c r="G26499" t="s">
        <v>89</v>
      </c>
      <c r="H26499" t="s">
        <v>93</v>
      </c>
    </row>
    <row r="26500" spans="1:8" x14ac:dyDescent="0.25">
      <c r="A26500" t="s">
        <v>683</v>
      </c>
      <c r="B26500" t="s">
        <v>18494</v>
      </c>
      <c r="C26500" t="s">
        <v>89</v>
      </c>
      <c r="D26500" t="s">
        <v>18467</v>
      </c>
      <c r="E26500" t="s">
        <v>1859</v>
      </c>
      <c r="F26500" t="s">
        <v>89</v>
      </c>
      <c r="G26500" t="s">
        <v>89</v>
      </c>
      <c r="H26500" t="s">
        <v>93</v>
      </c>
    </row>
    <row r="26501" spans="1:8" x14ac:dyDescent="0.25">
      <c r="A26501" t="s">
        <v>683</v>
      </c>
      <c r="B26501" t="s">
        <v>18495</v>
      </c>
      <c r="C26501" t="s">
        <v>89</v>
      </c>
      <c r="D26501" t="s">
        <v>18482</v>
      </c>
      <c r="E26501" t="s">
        <v>1615</v>
      </c>
      <c r="F26501" t="s">
        <v>89</v>
      </c>
      <c r="G26501" t="s">
        <v>89</v>
      </c>
      <c r="H26501" t="s">
        <v>93</v>
      </c>
    </row>
    <row r="26502" spans="1:8" x14ac:dyDescent="0.25">
      <c r="A26502" t="s">
        <v>683</v>
      </c>
      <c r="B26502" t="s">
        <v>18496</v>
      </c>
      <c r="C26502" t="s">
        <v>89</v>
      </c>
      <c r="D26502" t="s">
        <v>18469</v>
      </c>
      <c r="E26502" t="s">
        <v>1543</v>
      </c>
      <c r="F26502" t="s">
        <v>89</v>
      </c>
      <c r="G26502" t="s">
        <v>89</v>
      </c>
      <c r="H26502" t="s">
        <v>93</v>
      </c>
    </row>
    <row r="26503" spans="1:8" x14ac:dyDescent="0.25">
      <c r="A26503" t="s">
        <v>683</v>
      </c>
      <c r="B26503" t="s">
        <v>18497</v>
      </c>
      <c r="C26503" t="s">
        <v>89</v>
      </c>
      <c r="D26503" t="s">
        <v>18479</v>
      </c>
      <c r="E26503" t="s">
        <v>1569</v>
      </c>
      <c r="F26503" t="s">
        <v>89</v>
      </c>
      <c r="G26503" t="s">
        <v>89</v>
      </c>
      <c r="H26503" t="s">
        <v>93</v>
      </c>
    </row>
    <row r="26504" spans="1:8" x14ac:dyDescent="0.25">
      <c r="A26504" t="s">
        <v>683</v>
      </c>
      <c r="B26504" t="s">
        <v>18498</v>
      </c>
      <c r="C26504" t="s">
        <v>89</v>
      </c>
      <c r="D26504" t="s">
        <v>18463</v>
      </c>
      <c r="E26504" t="s">
        <v>1569</v>
      </c>
      <c r="F26504" t="s">
        <v>89</v>
      </c>
      <c r="G26504" t="s">
        <v>89</v>
      </c>
      <c r="H26504" t="s">
        <v>93</v>
      </c>
    </row>
    <row r="26505" spans="1:8" x14ac:dyDescent="0.25">
      <c r="A26505" t="s">
        <v>683</v>
      </c>
      <c r="B26505" t="s">
        <v>18499</v>
      </c>
      <c r="C26505" t="s">
        <v>89</v>
      </c>
      <c r="D26505" t="s">
        <v>18472</v>
      </c>
      <c r="E26505" t="s">
        <v>1569</v>
      </c>
      <c r="F26505" t="s">
        <v>89</v>
      </c>
      <c r="G26505" t="s">
        <v>89</v>
      </c>
      <c r="H26505" t="s">
        <v>93</v>
      </c>
    </row>
    <row r="26506" spans="1:8" x14ac:dyDescent="0.25">
      <c r="A26506" t="s">
        <v>683</v>
      </c>
      <c r="B26506" t="s">
        <v>18500</v>
      </c>
      <c r="C26506" t="s">
        <v>89</v>
      </c>
      <c r="D26506" t="s">
        <v>18477</v>
      </c>
      <c r="E26506" t="s">
        <v>1859</v>
      </c>
      <c r="F26506" t="s">
        <v>89</v>
      </c>
      <c r="G26506" t="s">
        <v>89</v>
      </c>
      <c r="H26506" t="s">
        <v>93</v>
      </c>
    </row>
    <row r="26507" spans="1:8" x14ac:dyDescent="0.25">
      <c r="A26507" t="s">
        <v>683</v>
      </c>
      <c r="B26507" t="s">
        <v>2773</v>
      </c>
      <c r="C26507" t="s">
        <v>89</v>
      </c>
      <c r="D26507" t="s">
        <v>3318</v>
      </c>
      <c r="E26507" t="s">
        <v>1100</v>
      </c>
      <c r="F26507" t="s">
        <v>89</v>
      </c>
      <c r="G26507" t="s">
        <v>89</v>
      </c>
      <c r="H26507" t="s">
        <v>93</v>
      </c>
    </row>
    <row r="26508" spans="1:8" x14ac:dyDescent="0.25">
      <c r="A26508" t="s">
        <v>683</v>
      </c>
      <c r="B26508" t="s">
        <v>2783</v>
      </c>
      <c r="C26508" t="s">
        <v>89</v>
      </c>
      <c r="D26508" t="s">
        <v>1740</v>
      </c>
      <c r="E26508" t="s">
        <v>1164</v>
      </c>
      <c r="F26508" t="s">
        <v>89</v>
      </c>
      <c r="G26508" t="s">
        <v>89</v>
      </c>
      <c r="H26508" t="s">
        <v>93</v>
      </c>
    </row>
    <row r="26509" spans="1:8" x14ac:dyDescent="0.25">
      <c r="A26509" t="s">
        <v>683</v>
      </c>
      <c r="B26509" t="s">
        <v>1140</v>
      </c>
      <c r="C26509" t="s">
        <v>89</v>
      </c>
      <c r="D26509" t="s">
        <v>3318</v>
      </c>
      <c r="E26509" t="s">
        <v>1100</v>
      </c>
      <c r="F26509" t="s">
        <v>89</v>
      </c>
      <c r="G26509" t="s">
        <v>89</v>
      </c>
      <c r="H26509" t="s">
        <v>93</v>
      </c>
    </row>
    <row r="26510" spans="1:8" x14ac:dyDescent="0.25">
      <c r="A26510" t="s">
        <v>683</v>
      </c>
      <c r="B26510" t="s">
        <v>1151</v>
      </c>
      <c r="C26510" t="s">
        <v>89</v>
      </c>
      <c r="D26510" t="s">
        <v>1740</v>
      </c>
      <c r="E26510" t="s">
        <v>1164</v>
      </c>
      <c r="F26510" t="s">
        <v>89</v>
      </c>
      <c r="G26510" t="s">
        <v>89</v>
      </c>
      <c r="H26510" t="s">
        <v>93</v>
      </c>
    </row>
    <row r="26511" spans="1:8" x14ac:dyDescent="0.25">
      <c r="A26511" t="s">
        <v>683</v>
      </c>
      <c r="B26511" t="s">
        <v>3497</v>
      </c>
      <c r="C26511" t="s">
        <v>89</v>
      </c>
      <c r="D26511" t="s">
        <v>89</v>
      </c>
      <c r="E26511" t="s">
        <v>1235</v>
      </c>
      <c r="F26511" t="s">
        <v>89</v>
      </c>
      <c r="G26511" t="s">
        <v>89</v>
      </c>
      <c r="H26511" t="s">
        <v>93</v>
      </c>
    </row>
    <row r="26512" spans="1:8" x14ac:dyDescent="0.25">
      <c r="A26512" t="s">
        <v>683</v>
      </c>
      <c r="B26512" t="s">
        <v>1379</v>
      </c>
      <c r="C26512" t="s">
        <v>89</v>
      </c>
      <c r="D26512" t="s">
        <v>89</v>
      </c>
      <c r="E26512" t="s">
        <v>1235</v>
      </c>
      <c r="F26512" t="s">
        <v>89</v>
      </c>
      <c r="G26512" t="s">
        <v>89</v>
      </c>
      <c r="H26512" t="s">
        <v>93</v>
      </c>
    </row>
    <row r="26513" spans="1:8" x14ac:dyDescent="0.25">
      <c r="A26513" t="s">
        <v>683</v>
      </c>
      <c r="B26513" t="s">
        <v>1840</v>
      </c>
      <c r="C26513" t="s">
        <v>89</v>
      </c>
      <c r="D26513" t="s">
        <v>89</v>
      </c>
      <c r="E26513" t="s">
        <v>1135</v>
      </c>
      <c r="F26513" t="s">
        <v>89</v>
      </c>
      <c r="G26513" t="s">
        <v>89</v>
      </c>
      <c r="H26513" t="s">
        <v>93</v>
      </c>
    </row>
    <row r="26514" spans="1:8" x14ac:dyDescent="0.25">
      <c r="A26514" t="s">
        <v>683</v>
      </c>
      <c r="B26514" t="s">
        <v>1378</v>
      </c>
      <c r="C26514" t="s">
        <v>89</v>
      </c>
      <c r="D26514" t="s">
        <v>89</v>
      </c>
      <c r="E26514" t="s">
        <v>1233</v>
      </c>
      <c r="F26514" t="s">
        <v>89</v>
      </c>
      <c r="G26514" t="s">
        <v>89</v>
      </c>
      <c r="H26514" t="s">
        <v>93</v>
      </c>
    </row>
    <row r="26515" spans="1:8" x14ac:dyDescent="0.25">
      <c r="A26515" t="s">
        <v>683</v>
      </c>
      <c r="B26515" t="s">
        <v>1198</v>
      </c>
      <c r="C26515" t="s">
        <v>89</v>
      </c>
      <c r="D26515" t="s">
        <v>89</v>
      </c>
      <c r="E26515" t="s">
        <v>1196</v>
      </c>
      <c r="F26515" t="s">
        <v>89</v>
      </c>
      <c r="G26515" t="s">
        <v>89</v>
      </c>
      <c r="H26515" t="s">
        <v>93</v>
      </c>
    </row>
    <row r="26516" spans="1:8" x14ac:dyDescent="0.25">
      <c r="A26516" t="s">
        <v>683</v>
      </c>
      <c r="B26516" t="s">
        <v>1266</v>
      </c>
      <c r="C26516" t="s">
        <v>89</v>
      </c>
      <c r="D26516" t="s">
        <v>89</v>
      </c>
      <c r="E26516" t="s">
        <v>1129</v>
      </c>
      <c r="F26516" t="s">
        <v>89</v>
      </c>
      <c r="G26516" t="s">
        <v>89</v>
      </c>
      <c r="H26516" t="s">
        <v>93</v>
      </c>
    </row>
    <row r="26517" spans="1:8" x14ac:dyDescent="0.25">
      <c r="A26517" t="s">
        <v>683</v>
      </c>
      <c r="B26517" t="s">
        <v>1200</v>
      </c>
      <c r="C26517" t="s">
        <v>89</v>
      </c>
      <c r="D26517" t="s">
        <v>89</v>
      </c>
      <c r="E26517" t="s">
        <v>1131</v>
      </c>
      <c r="F26517" t="s">
        <v>89</v>
      </c>
      <c r="G26517" t="s">
        <v>89</v>
      </c>
      <c r="H26517" t="s">
        <v>93</v>
      </c>
    </row>
    <row r="26518" spans="1:8" x14ac:dyDescent="0.25">
      <c r="A26518" t="s">
        <v>683</v>
      </c>
      <c r="B26518" t="s">
        <v>1130</v>
      </c>
      <c r="C26518" t="s">
        <v>89</v>
      </c>
      <c r="D26518" t="s">
        <v>89</v>
      </c>
      <c r="E26518" t="s">
        <v>1202</v>
      </c>
      <c r="F26518" t="s">
        <v>89</v>
      </c>
      <c r="G26518" t="s">
        <v>89</v>
      </c>
      <c r="H26518" t="s">
        <v>93</v>
      </c>
    </row>
    <row r="26519" spans="1:8" x14ac:dyDescent="0.25">
      <c r="A26519" t="s">
        <v>683</v>
      </c>
      <c r="B26519" t="s">
        <v>1132</v>
      </c>
      <c r="C26519" t="s">
        <v>89</v>
      </c>
      <c r="D26519" t="s">
        <v>89</v>
      </c>
      <c r="E26519" t="s">
        <v>1133</v>
      </c>
      <c r="F26519" t="s">
        <v>89</v>
      </c>
      <c r="G26519" t="s">
        <v>89</v>
      </c>
      <c r="H26519" t="s">
        <v>93</v>
      </c>
    </row>
    <row r="26520" spans="1:8" x14ac:dyDescent="0.25">
      <c r="A26520" t="s">
        <v>683</v>
      </c>
      <c r="B26520" t="s">
        <v>1232</v>
      </c>
      <c r="C26520" t="s">
        <v>89</v>
      </c>
      <c r="D26520" t="s">
        <v>89</v>
      </c>
      <c r="E26520" t="s">
        <v>1233</v>
      </c>
      <c r="F26520" t="s">
        <v>89</v>
      </c>
      <c r="G26520" t="s">
        <v>89</v>
      </c>
      <c r="H26520" t="s">
        <v>93</v>
      </c>
    </row>
    <row r="26521" spans="1:8" x14ac:dyDescent="0.25">
      <c r="A26521" t="s">
        <v>683</v>
      </c>
      <c r="B26521" t="s">
        <v>1236</v>
      </c>
      <c r="C26521" t="s">
        <v>89</v>
      </c>
      <c r="D26521" t="s">
        <v>89</v>
      </c>
      <c r="E26521" t="s">
        <v>1272</v>
      </c>
      <c r="F26521" t="s">
        <v>89</v>
      </c>
      <c r="G26521" t="s">
        <v>89</v>
      </c>
      <c r="H26521" t="s">
        <v>93</v>
      </c>
    </row>
    <row r="26522" spans="1:8" x14ac:dyDescent="0.25">
      <c r="A26522" t="s">
        <v>683</v>
      </c>
      <c r="B26522" t="s">
        <v>1138</v>
      </c>
      <c r="C26522" t="s">
        <v>89</v>
      </c>
      <c r="D26522" t="s">
        <v>89</v>
      </c>
      <c r="E26522" t="s">
        <v>1139</v>
      </c>
      <c r="F26522" t="s">
        <v>89</v>
      </c>
      <c r="G26522" t="s">
        <v>89</v>
      </c>
      <c r="H26522" t="s">
        <v>93</v>
      </c>
    </row>
    <row r="26523" spans="1:8" x14ac:dyDescent="0.25">
      <c r="A26523" t="s">
        <v>684</v>
      </c>
      <c r="B26523" t="s">
        <v>18501</v>
      </c>
      <c r="C26523" t="s">
        <v>89</v>
      </c>
      <c r="D26523" t="s">
        <v>18502</v>
      </c>
      <c r="E26523" t="s">
        <v>2222</v>
      </c>
      <c r="F26523" t="s">
        <v>89</v>
      </c>
      <c r="G26523" t="s">
        <v>89</v>
      </c>
      <c r="H26523" t="s">
        <v>93</v>
      </c>
    </row>
    <row r="26524" spans="1:8" x14ac:dyDescent="0.25">
      <c r="A26524" t="s">
        <v>684</v>
      </c>
      <c r="B26524" t="s">
        <v>18503</v>
      </c>
      <c r="C26524" t="s">
        <v>89</v>
      </c>
      <c r="D26524" t="s">
        <v>18502</v>
      </c>
      <c r="E26524" t="s">
        <v>1102</v>
      </c>
      <c r="F26524" t="s">
        <v>89</v>
      </c>
      <c r="G26524" t="s">
        <v>89</v>
      </c>
      <c r="H26524" t="s">
        <v>93</v>
      </c>
    </row>
    <row r="26525" spans="1:8" x14ac:dyDescent="0.25">
      <c r="A26525" t="s">
        <v>684</v>
      </c>
      <c r="B26525" t="s">
        <v>18504</v>
      </c>
      <c r="C26525" t="s">
        <v>89</v>
      </c>
      <c r="D26525" t="s">
        <v>18502</v>
      </c>
      <c r="E26525" t="s">
        <v>1102</v>
      </c>
      <c r="F26525" t="s">
        <v>89</v>
      </c>
      <c r="G26525" t="s">
        <v>89</v>
      </c>
      <c r="H26525" t="s">
        <v>93</v>
      </c>
    </row>
    <row r="26526" spans="1:8" x14ac:dyDescent="0.25">
      <c r="A26526" t="s">
        <v>684</v>
      </c>
      <c r="B26526" t="s">
        <v>18505</v>
      </c>
      <c r="C26526" t="s">
        <v>89</v>
      </c>
      <c r="D26526" t="s">
        <v>18506</v>
      </c>
      <c r="E26526" t="s">
        <v>1102</v>
      </c>
      <c r="F26526" t="s">
        <v>89</v>
      </c>
      <c r="G26526" t="s">
        <v>89</v>
      </c>
      <c r="H26526" t="s">
        <v>93</v>
      </c>
    </row>
    <row r="26527" spans="1:8" x14ac:dyDescent="0.25">
      <c r="A26527" t="s">
        <v>684</v>
      </c>
      <c r="B26527" t="s">
        <v>18507</v>
      </c>
      <c r="C26527" t="s">
        <v>89</v>
      </c>
      <c r="D26527" t="s">
        <v>18506</v>
      </c>
      <c r="E26527" t="s">
        <v>1102</v>
      </c>
      <c r="F26527" t="s">
        <v>89</v>
      </c>
      <c r="G26527" t="s">
        <v>89</v>
      </c>
      <c r="H26527" t="s">
        <v>93</v>
      </c>
    </row>
    <row r="26528" spans="1:8" x14ac:dyDescent="0.25">
      <c r="A26528" t="s">
        <v>684</v>
      </c>
      <c r="B26528" t="s">
        <v>18508</v>
      </c>
      <c r="C26528" t="s">
        <v>89</v>
      </c>
      <c r="D26528" t="s">
        <v>18506</v>
      </c>
      <c r="E26528" t="s">
        <v>1102</v>
      </c>
      <c r="F26528" t="s">
        <v>89</v>
      </c>
      <c r="G26528" t="s">
        <v>89</v>
      </c>
      <c r="H26528" t="s">
        <v>93</v>
      </c>
    </row>
    <row r="26529" spans="1:8" x14ac:dyDescent="0.25">
      <c r="A26529" t="s">
        <v>684</v>
      </c>
      <c r="B26529" t="s">
        <v>13671</v>
      </c>
      <c r="C26529" t="s">
        <v>89</v>
      </c>
      <c r="D26529" t="s">
        <v>18506</v>
      </c>
      <c r="E26529" t="s">
        <v>1258</v>
      </c>
      <c r="F26529" t="s">
        <v>89</v>
      </c>
      <c r="G26529" t="s">
        <v>89</v>
      </c>
      <c r="H26529" t="s">
        <v>93</v>
      </c>
    </row>
    <row r="26530" spans="1:8" x14ac:dyDescent="0.25">
      <c r="A26530" t="s">
        <v>684</v>
      </c>
      <c r="B26530" t="s">
        <v>1178</v>
      </c>
      <c r="C26530" t="s">
        <v>89</v>
      </c>
      <c r="D26530" t="s">
        <v>3318</v>
      </c>
      <c r="E26530" t="s">
        <v>1105</v>
      </c>
      <c r="F26530" t="s">
        <v>89</v>
      </c>
      <c r="G26530" t="s">
        <v>89</v>
      </c>
      <c r="H26530" t="s">
        <v>93</v>
      </c>
    </row>
    <row r="26531" spans="1:8" x14ac:dyDescent="0.25">
      <c r="A26531" t="s">
        <v>684</v>
      </c>
      <c r="B26531" t="s">
        <v>1181</v>
      </c>
      <c r="C26531" t="s">
        <v>89</v>
      </c>
      <c r="D26531" t="s">
        <v>3318</v>
      </c>
      <c r="E26531" t="s">
        <v>1105</v>
      </c>
      <c r="F26531" t="s">
        <v>89</v>
      </c>
      <c r="G26531" t="s">
        <v>89</v>
      </c>
      <c r="H26531" t="s">
        <v>93</v>
      </c>
    </row>
    <row r="26532" spans="1:8" x14ac:dyDescent="0.25">
      <c r="A26532" t="s">
        <v>684</v>
      </c>
      <c r="B26532" t="s">
        <v>1184</v>
      </c>
      <c r="C26532" t="s">
        <v>89</v>
      </c>
      <c r="D26532" t="s">
        <v>3318</v>
      </c>
      <c r="E26532" t="s">
        <v>1105</v>
      </c>
      <c r="F26532" t="s">
        <v>89</v>
      </c>
      <c r="G26532" t="s">
        <v>89</v>
      </c>
      <c r="H26532" t="s">
        <v>93</v>
      </c>
    </row>
    <row r="26533" spans="1:8" x14ac:dyDescent="0.25">
      <c r="A26533" t="s">
        <v>684</v>
      </c>
      <c r="B26533" t="s">
        <v>1149</v>
      </c>
      <c r="C26533" t="s">
        <v>89</v>
      </c>
      <c r="D26533" t="s">
        <v>3318</v>
      </c>
      <c r="E26533" t="s">
        <v>1162</v>
      </c>
      <c r="F26533" t="s">
        <v>89</v>
      </c>
      <c r="G26533" t="s">
        <v>89</v>
      </c>
      <c r="H26533" t="s">
        <v>93</v>
      </c>
    </row>
    <row r="26534" spans="1:8" x14ac:dyDescent="0.25">
      <c r="A26534" t="s">
        <v>684</v>
      </c>
      <c r="B26534" t="s">
        <v>1198</v>
      </c>
      <c r="C26534" t="s">
        <v>89</v>
      </c>
      <c r="D26534" t="s">
        <v>89</v>
      </c>
      <c r="E26534" t="s">
        <v>1218</v>
      </c>
      <c r="F26534" t="s">
        <v>89</v>
      </c>
      <c r="G26534" t="s">
        <v>89</v>
      </c>
      <c r="H26534" t="s">
        <v>93</v>
      </c>
    </row>
    <row r="26535" spans="1:8" x14ac:dyDescent="0.25">
      <c r="A26535" t="s">
        <v>684</v>
      </c>
      <c r="B26535" t="s">
        <v>1726</v>
      </c>
      <c r="C26535" t="s">
        <v>89</v>
      </c>
      <c r="D26535" t="s">
        <v>89</v>
      </c>
      <c r="E26535" t="s">
        <v>1218</v>
      </c>
      <c r="F26535" t="s">
        <v>89</v>
      </c>
      <c r="G26535" t="s">
        <v>89</v>
      </c>
      <c r="H26535" t="s">
        <v>93</v>
      </c>
    </row>
    <row r="26536" spans="1:8" x14ac:dyDescent="0.25">
      <c r="A26536" t="s">
        <v>684</v>
      </c>
      <c r="B26536" t="s">
        <v>1473</v>
      </c>
      <c r="C26536" t="s">
        <v>89</v>
      </c>
      <c r="D26536" t="s">
        <v>89</v>
      </c>
      <c r="E26536" t="s">
        <v>1218</v>
      </c>
      <c r="F26536" t="s">
        <v>89</v>
      </c>
      <c r="G26536" t="s">
        <v>89</v>
      </c>
      <c r="H26536" t="s">
        <v>93</v>
      </c>
    </row>
    <row r="26537" spans="1:8" x14ac:dyDescent="0.25">
      <c r="A26537" t="s">
        <v>684</v>
      </c>
      <c r="B26537" t="s">
        <v>1437</v>
      </c>
      <c r="C26537" t="s">
        <v>89</v>
      </c>
      <c r="D26537" t="s">
        <v>2137</v>
      </c>
      <c r="E26537" t="s">
        <v>1131</v>
      </c>
      <c r="F26537" t="s">
        <v>89</v>
      </c>
      <c r="G26537" t="s">
        <v>89</v>
      </c>
      <c r="H26537" t="s">
        <v>93</v>
      </c>
    </row>
    <row r="26538" spans="1:8" x14ac:dyDescent="0.25">
      <c r="A26538" t="s">
        <v>684</v>
      </c>
      <c r="B26538" t="s">
        <v>1200</v>
      </c>
      <c r="C26538" t="s">
        <v>89</v>
      </c>
      <c r="D26538" t="s">
        <v>89</v>
      </c>
      <c r="E26538" t="s">
        <v>1131</v>
      </c>
      <c r="F26538" t="s">
        <v>89</v>
      </c>
      <c r="G26538" t="s">
        <v>89</v>
      </c>
      <c r="H26538" t="s">
        <v>93</v>
      </c>
    </row>
    <row r="26539" spans="1:8" x14ac:dyDescent="0.25">
      <c r="A26539" t="s">
        <v>684</v>
      </c>
      <c r="B26539" t="s">
        <v>1201</v>
      </c>
      <c r="C26539" t="s">
        <v>89</v>
      </c>
      <c r="D26539" t="s">
        <v>89</v>
      </c>
      <c r="E26539" t="s">
        <v>1286</v>
      </c>
      <c r="F26539" t="s">
        <v>89</v>
      </c>
      <c r="G26539" t="s">
        <v>89</v>
      </c>
      <c r="H26539" t="s">
        <v>93</v>
      </c>
    </row>
    <row r="26540" spans="1:8" x14ac:dyDescent="0.25">
      <c r="A26540" t="s">
        <v>684</v>
      </c>
      <c r="B26540" t="s">
        <v>1132</v>
      </c>
      <c r="C26540" t="s">
        <v>89</v>
      </c>
      <c r="D26540" t="s">
        <v>89</v>
      </c>
      <c r="E26540" t="s">
        <v>1221</v>
      </c>
      <c r="F26540" t="s">
        <v>89</v>
      </c>
      <c r="G26540" t="s">
        <v>89</v>
      </c>
      <c r="H26540" t="s">
        <v>93</v>
      </c>
    </row>
    <row r="26541" spans="1:8" x14ac:dyDescent="0.25">
      <c r="A26541" t="s">
        <v>684</v>
      </c>
      <c r="B26541" t="s">
        <v>1232</v>
      </c>
      <c r="C26541" t="s">
        <v>89</v>
      </c>
      <c r="D26541" t="s">
        <v>89</v>
      </c>
      <c r="E26541" t="s">
        <v>1135</v>
      </c>
      <c r="F26541" t="s">
        <v>89</v>
      </c>
      <c r="G26541" t="s">
        <v>89</v>
      </c>
      <c r="H26541" t="s">
        <v>93</v>
      </c>
    </row>
    <row r="26542" spans="1:8" x14ac:dyDescent="0.25">
      <c r="A26542" t="s">
        <v>684</v>
      </c>
      <c r="B26542" t="s">
        <v>18509</v>
      </c>
      <c r="C26542" t="s">
        <v>89</v>
      </c>
      <c r="D26542" t="s">
        <v>18510</v>
      </c>
      <c r="E26542" t="s">
        <v>1121</v>
      </c>
      <c r="F26542" t="s">
        <v>89</v>
      </c>
      <c r="G26542" t="s">
        <v>89</v>
      </c>
      <c r="H26542" t="s">
        <v>93</v>
      </c>
    </row>
    <row r="26543" spans="1:8" x14ac:dyDescent="0.25">
      <c r="A26543" t="s">
        <v>684</v>
      </c>
      <c r="B26543" t="s">
        <v>18511</v>
      </c>
      <c r="C26543" t="s">
        <v>89</v>
      </c>
      <c r="D26543" t="s">
        <v>18510</v>
      </c>
      <c r="E26543" t="s">
        <v>1615</v>
      </c>
      <c r="F26543" t="s">
        <v>89</v>
      </c>
      <c r="G26543" t="s">
        <v>89</v>
      </c>
      <c r="H26543" t="s">
        <v>93</v>
      </c>
    </row>
    <row r="26544" spans="1:8" x14ac:dyDescent="0.25">
      <c r="A26544" t="s">
        <v>684</v>
      </c>
      <c r="B26544" t="s">
        <v>18512</v>
      </c>
      <c r="C26544" t="s">
        <v>89</v>
      </c>
      <c r="D26544" t="s">
        <v>18510</v>
      </c>
      <c r="E26544" t="s">
        <v>1615</v>
      </c>
      <c r="F26544" t="s">
        <v>89</v>
      </c>
      <c r="G26544" t="s">
        <v>89</v>
      </c>
      <c r="H26544" t="s">
        <v>93</v>
      </c>
    </row>
    <row r="26545" spans="1:8" x14ac:dyDescent="0.25">
      <c r="A26545" t="s">
        <v>684</v>
      </c>
      <c r="B26545" t="s">
        <v>1138</v>
      </c>
      <c r="C26545" t="s">
        <v>89</v>
      </c>
      <c r="D26545" t="s">
        <v>89</v>
      </c>
      <c r="E26545" t="s">
        <v>1139</v>
      </c>
      <c r="F26545" t="s">
        <v>89</v>
      </c>
      <c r="G26545" t="s">
        <v>89</v>
      </c>
      <c r="H26545" t="s">
        <v>93</v>
      </c>
    </row>
    <row r="26546" spans="1:8" x14ac:dyDescent="0.25">
      <c r="A26546" t="s">
        <v>685</v>
      </c>
      <c r="B26546" t="s">
        <v>2189</v>
      </c>
      <c r="C26546" t="s">
        <v>89</v>
      </c>
      <c r="D26546" t="s">
        <v>5391</v>
      </c>
      <c r="E26546" t="s">
        <v>1278</v>
      </c>
      <c r="F26546" t="s">
        <v>89</v>
      </c>
      <c r="G26546" t="s">
        <v>89</v>
      </c>
      <c r="H26546" t="s">
        <v>93</v>
      </c>
    </row>
    <row r="26547" spans="1:8" x14ac:dyDescent="0.25">
      <c r="A26547" t="s">
        <v>685</v>
      </c>
      <c r="B26547" t="s">
        <v>535</v>
      </c>
      <c r="C26547" t="s">
        <v>89</v>
      </c>
      <c r="D26547" t="s">
        <v>18513</v>
      </c>
      <c r="E26547" t="s">
        <v>1142</v>
      </c>
      <c r="F26547" t="s">
        <v>89</v>
      </c>
      <c r="G26547" t="s">
        <v>89</v>
      </c>
      <c r="H26547" t="s">
        <v>93</v>
      </c>
    </row>
    <row r="26548" spans="1:8" x14ac:dyDescent="0.25">
      <c r="A26548" t="s">
        <v>685</v>
      </c>
      <c r="B26548" t="s">
        <v>1658</v>
      </c>
      <c r="C26548" t="s">
        <v>89</v>
      </c>
      <c r="D26548" t="s">
        <v>18514</v>
      </c>
      <c r="E26548" t="s">
        <v>1100</v>
      </c>
      <c r="F26548" t="s">
        <v>89</v>
      </c>
      <c r="G26548" t="s">
        <v>89</v>
      </c>
      <c r="H26548" t="s">
        <v>93</v>
      </c>
    </row>
    <row r="26549" spans="1:8" x14ac:dyDescent="0.25">
      <c r="A26549" t="s">
        <v>685</v>
      </c>
      <c r="B26549" t="s">
        <v>5176</v>
      </c>
      <c r="C26549" t="s">
        <v>89</v>
      </c>
      <c r="D26549" t="s">
        <v>5052</v>
      </c>
      <c r="E26549" t="s">
        <v>1097</v>
      </c>
      <c r="F26549" t="s">
        <v>89</v>
      </c>
      <c r="G26549" t="s">
        <v>89</v>
      </c>
      <c r="H26549" t="s">
        <v>93</v>
      </c>
    </row>
    <row r="26550" spans="1:8" x14ac:dyDescent="0.25">
      <c r="A26550" t="s">
        <v>685</v>
      </c>
      <c r="B26550" t="s">
        <v>18515</v>
      </c>
      <c r="C26550" t="s">
        <v>89</v>
      </c>
      <c r="D26550" t="s">
        <v>18516</v>
      </c>
      <c r="E26550" t="s">
        <v>1093</v>
      </c>
      <c r="F26550" t="s">
        <v>89</v>
      </c>
      <c r="G26550" t="s">
        <v>89</v>
      </c>
      <c r="H26550" t="s">
        <v>93</v>
      </c>
    </row>
    <row r="26551" spans="1:8" x14ac:dyDescent="0.25">
      <c r="A26551" t="s">
        <v>685</v>
      </c>
      <c r="B26551" t="s">
        <v>18517</v>
      </c>
      <c r="C26551" t="s">
        <v>89</v>
      </c>
      <c r="D26551" t="s">
        <v>18518</v>
      </c>
      <c r="E26551" t="s">
        <v>6507</v>
      </c>
      <c r="F26551" t="s">
        <v>89</v>
      </c>
      <c r="G26551" t="s">
        <v>89</v>
      </c>
      <c r="H26551" t="s">
        <v>93</v>
      </c>
    </row>
    <row r="26552" spans="1:8" x14ac:dyDescent="0.25">
      <c r="A26552" t="s">
        <v>685</v>
      </c>
      <c r="B26552" t="s">
        <v>2189</v>
      </c>
      <c r="C26552" t="s">
        <v>89</v>
      </c>
      <c r="D26552" t="s">
        <v>5391</v>
      </c>
      <c r="E26552" t="s">
        <v>1278</v>
      </c>
      <c r="F26552" t="s">
        <v>89</v>
      </c>
      <c r="G26552" t="s">
        <v>89</v>
      </c>
      <c r="H26552" t="s">
        <v>93</v>
      </c>
    </row>
    <row r="26553" spans="1:8" x14ac:dyDescent="0.25">
      <c r="A26553" t="s">
        <v>685</v>
      </c>
      <c r="B26553" t="s">
        <v>5013</v>
      </c>
      <c r="C26553" t="s">
        <v>89</v>
      </c>
      <c r="D26553" t="s">
        <v>18519</v>
      </c>
      <c r="E26553" t="s">
        <v>1097</v>
      </c>
      <c r="F26553" t="s">
        <v>89</v>
      </c>
      <c r="G26553" t="s">
        <v>89</v>
      </c>
      <c r="H26553" t="s">
        <v>93</v>
      </c>
    </row>
    <row r="26554" spans="1:8" x14ac:dyDescent="0.25">
      <c r="A26554" t="s">
        <v>685</v>
      </c>
      <c r="B26554" t="s">
        <v>18520</v>
      </c>
      <c r="C26554" t="s">
        <v>89</v>
      </c>
      <c r="D26554" t="s">
        <v>18521</v>
      </c>
      <c r="E26554" t="s">
        <v>1097</v>
      </c>
      <c r="F26554" t="s">
        <v>89</v>
      </c>
      <c r="G26554" t="s">
        <v>89</v>
      </c>
      <c r="H26554" t="s">
        <v>93</v>
      </c>
    </row>
    <row r="26555" spans="1:8" x14ac:dyDescent="0.25">
      <c r="A26555" t="s">
        <v>685</v>
      </c>
      <c r="B26555" t="s">
        <v>10110</v>
      </c>
      <c r="C26555" t="s">
        <v>89</v>
      </c>
      <c r="D26555" t="s">
        <v>18522</v>
      </c>
      <c r="E26555" t="s">
        <v>1349</v>
      </c>
      <c r="F26555" t="s">
        <v>89</v>
      </c>
      <c r="G26555" t="s">
        <v>89</v>
      </c>
      <c r="H26555" t="s">
        <v>93</v>
      </c>
    </row>
    <row r="26556" spans="1:8" x14ac:dyDescent="0.25">
      <c r="A26556" t="s">
        <v>685</v>
      </c>
      <c r="B26556" t="s">
        <v>5176</v>
      </c>
      <c r="C26556" t="s">
        <v>89</v>
      </c>
      <c r="D26556" t="s">
        <v>5052</v>
      </c>
      <c r="E26556" t="s">
        <v>1097</v>
      </c>
      <c r="F26556" t="s">
        <v>89</v>
      </c>
      <c r="G26556" t="s">
        <v>89</v>
      </c>
      <c r="H26556" t="s">
        <v>93</v>
      </c>
    </row>
    <row r="26557" spans="1:8" x14ac:dyDescent="0.25">
      <c r="A26557" t="s">
        <v>685</v>
      </c>
      <c r="B26557" t="s">
        <v>18523</v>
      </c>
      <c r="C26557" t="s">
        <v>89</v>
      </c>
      <c r="D26557" t="s">
        <v>18524</v>
      </c>
      <c r="E26557" t="s">
        <v>1349</v>
      </c>
      <c r="F26557" t="s">
        <v>89</v>
      </c>
      <c r="G26557" t="s">
        <v>89</v>
      </c>
      <c r="H26557" t="s">
        <v>93</v>
      </c>
    </row>
    <row r="26558" spans="1:8" x14ac:dyDescent="0.25">
      <c r="A26558" t="s">
        <v>685</v>
      </c>
      <c r="B26558" t="s">
        <v>18525</v>
      </c>
      <c r="C26558" t="s">
        <v>89</v>
      </c>
      <c r="D26558" t="s">
        <v>18526</v>
      </c>
      <c r="E26558" t="s">
        <v>2837</v>
      </c>
      <c r="F26558" t="s">
        <v>89</v>
      </c>
      <c r="G26558" t="s">
        <v>89</v>
      </c>
      <c r="H26558" t="s">
        <v>93</v>
      </c>
    </row>
    <row r="26559" spans="1:8" x14ac:dyDescent="0.25">
      <c r="A26559" t="s">
        <v>685</v>
      </c>
      <c r="B26559" t="s">
        <v>18527</v>
      </c>
      <c r="C26559" t="s">
        <v>89</v>
      </c>
      <c r="D26559" t="s">
        <v>18528</v>
      </c>
      <c r="E26559" t="s">
        <v>1859</v>
      </c>
      <c r="F26559" t="s">
        <v>89</v>
      </c>
      <c r="G26559" t="s">
        <v>89</v>
      </c>
      <c r="H26559" t="s">
        <v>93</v>
      </c>
    </row>
    <row r="26560" spans="1:8" x14ac:dyDescent="0.25">
      <c r="A26560" t="s">
        <v>685</v>
      </c>
      <c r="B26560" t="s">
        <v>18529</v>
      </c>
      <c r="C26560" t="s">
        <v>89</v>
      </c>
      <c r="D26560" t="s">
        <v>18530</v>
      </c>
      <c r="E26560" t="s">
        <v>1094</v>
      </c>
      <c r="F26560" t="s">
        <v>89</v>
      </c>
      <c r="G26560" t="s">
        <v>89</v>
      </c>
      <c r="H26560" t="s">
        <v>93</v>
      </c>
    </row>
    <row r="26561" spans="1:8" x14ac:dyDescent="0.25">
      <c r="A26561" t="s">
        <v>685</v>
      </c>
      <c r="B26561" t="s">
        <v>1112</v>
      </c>
      <c r="C26561" t="s">
        <v>89</v>
      </c>
      <c r="D26561" t="s">
        <v>18531</v>
      </c>
      <c r="E26561" t="s">
        <v>1272</v>
      </c>
      <c r="F26561" t="s">
        <v>89</v>
      </c>
      <c r="G26561" t="s">
        <v>89</v>
      </c>
      <c r="H26561" t="s">
        <v>93</v>
      </c>
    </row>
    <row r="26562" spans="1:8" x14ac:dyDescent="0.25">
      <c r="A26562" t="s">
        <v>685</v>
      </c>
      <c r="B26562" t="s">
        <v>1114</v>
      </c>
      <c r="C26562" t="s">
        <v>89</v>
      </c>
      <c r="D26562" t="s">
        <v>18531</v>
      </c>
      <c r="E26562" t="s">
        <v>1272</v>
      </c>
      <c r="F26562" t="s">
        <v>89</v>
      </c>
      <c r="G26562" t="s">
        <v>89</v>
      </c>
      <c r="H26562" t="s">
        <v>93</v>
      </c>
    </row>
    <row r="26563" spans="1:8" x14ac:dyDescent="0.25">
      <c r="A26563" t="s">
        <v>685</v>
      </c>
      <c r="B26563" t="s">
        <v>1098</v>
      </c>
      <c r="C26563" t="s">
        <v>89</v>
      </c>
      <c r="D26563" t="s">
        <v>18532</v>
      </c>
      <c r="E26563" t="s">
        <v>1113</v>
      </c>
      <c r="F26563" t="s">
        <v>89</v>
      </c>
      <c r="G26563" t="s">
        <v>89</v>
      </c>
      <c r="H26563" t="s">
        <v>93</v>
      </c>
    </row>
    <row r="26564" spans="1:8" x14ac:dyDescent="0.25">
      <c r="A26564" t="s">
        <v>685</v>
      </c>
      <c r="B26564" t="s">
        <v>18533</v>
      </c>
      <c r="C26564" t="s">
        <v>89</v>
      </c>
      <c r="D26564" t="s">
        <v>18534</v>
      </c>
      <c r="E26564" t="s">
        <v>1115</v>
      </c>
      <c r="F26564" t="s">
        <v>89</v>
      </c>
      <c r="G26564" t="s">
        <v>89</v>
      </c>
      <c r="H26564" t="s">
        <v>93</v>
      </c>
    </row>
    <row r="26565" spans="1:8" x14ac:dyDescent="0.25">
      <c r="A26565" t="s">
        <v>685</v>
      </c>
      <c r="B26565" t="s">
        <v>2896</v>
      </c>
      <c r="C26565" t="s">
        <v>89</v>
      </c>
      <c r="D26565" t="s">
        <v>18535</v>
      </c>
      <c r="E26565" t="s">
        <v>1115</v>
      </c>
      <c r="F26565" t="s">
        <v>89</v>
      </c>
      <c r="G26565" t="s">
        <v>89</v>
      </c>
      <c r="H26565" t="s">
        <v>93</v>
      </c>
    </row>
    <row r="26566" spans="1:8" x14ac:dyDescent="0.25">
      <c r="A26566" t="s">
        <v>685</v>
      </c>
      <c r="B26566" t="s">
        <v>2913</v>
      </c>
      <c r="C26566" t="s">
        <v>89</v>
      </c>
      <c r="D26566" t="s">
        <v>4145</v>
      </c>
      <c r="E26566" t="s">
        <v>1162</v>
      </c>
      <c r="F26566" t="s">
        <v>89</v>
      </c>
      <c r="G26566" t="s">
        <v>89</v>
      </c>
      <c r="H26566" t="s">
        <v>93</v>
      </c>
    </row>
    <row r="26567" spans="1:8" x14ac:dyDescent="0.25">
      <c r="A26567" t="s">
        <v>685</v>
      </c>
      <c r="B26567" t="s">
        <v>1840</v>
      </c>
      <c r="C26567" t="s">
        <v>89</v>
      </c>
      <c r="D26567" t="s">
        <v>4145</v>
      </c>
      <c r="E26567" t="s">
        <v>1100</v>
      </c>
      <c r="F26567" t="s">
        <v>89</v>
      </c>
      <c r="G26567" t="s">
        <v>89</v>
      </c>
      <c r="H26567" t="s">
        <v>93</v>
      </c>
    </row>
    <row r="26568" spans="1:8" x14ac:dyDescent="0.25">
      <c r="A26568" t="s">
        <v>685</v>
      </c>
      <c r="B26568" t="s">
        <v>1379</v>
      </c>
      <c r="C26568" t="s">
        <v>89</v>
      </c>
      <c r="D26568" t="s">
        <v>4145</v>
      </c>
      <c r="E26568" t="s">
        <v>1100</v>
      </c>
      <c r="F26568" t="s">
        <v>89</v>
      </c>
      <c r="G26568" t="s">
        <v>89</v>
      </c>
      <c r="H26568" t="s">
        <v>93</v>
      </c>
    </row>
    <row r="26569" spans="1:8" x14ac:dyDescent="0.25">
      <c r="A26569" t="s">
        <v>685</v>
      </c>
      <c r="B26569" t="s">
        <v>1197</v>
      </c>
      <c r="C26569" t="s">
        <v>89</v>
      </c>
      <c r="D26569" t="s">
        <v>4145</v>
      </c>
      <c r="E26569" t="s">
        <v>1113</v>
      </c>
      <c r="F26569" t="s">
        <v>89</v>
      </c>
      <c r="G26569" t="s">
        <v>89</v>
      </c>
      <c r="H26569" t="s">
        <v>93</v>
      </c>
    </row>
    <row r="26570" spans="1:8" x14ac:dyDescent="0.25">
      <c r="A26570" t="s">
        <v>685</v>
      </c>
      <c r="B26570" t="s">
        <v>18536</v>
      </c>
      <c r="C26570" t="s">
        <v>89</v>
      </c>
      <c r="D26570" t="s">
        <v>4145</v>
      </c>
      <c r="E26570" t="s">
        <v>1238</v>
      </c>
      <c r="F26570" t="s">
        <v>89</v>
      </c>
      <c r="G26570" t="s">
        <v>89</v>
      </c>
      <c r="H26570" t="s">
        <v>93</v>
      </c>
    </row>
    <row r="26571" spans="1:8" x14ac:dyDescent="0.25">
      <c r="A26571" t="s">
        <v>685</v>
      </c>
      <c r="B26571" t="s">
        <v>4352</v>
      </c>
      <c r="C26571" t="s">
        <v>89</v>
      </c>
      <c r="D26571" t="s">
        <v>4145</v>
      </c>
      <c r="E26571" t="s">
        <v>1105</v>
      </c>
      <c r="F26571" t="s">
        <v>89</v>
      </c>
      <c r="G26571" t="s">
        <v>89</v>
      </c>
      <c r="H26571" t="s">
        <v>93</v>
      </c>
    </row>
    <row r="26572" spans="1:8" x14ac:dyDescent="0.25">
      <c r="A26572" t="s">
        <v>685</v>
      </c>
      <c r="B26572" t="s">
        <v>2659</v>
      </c>
      <c r="C26572" t="s">
        <v>89</v>
      </c>
      <c r="D26572" t="s">
        <v>18537</v>
      </c>
      <c r="E26572" t="s">
        <v>1162</v>
      </c>
      <c r="F26572" t="s">
        <v>89</v>
      </c>
      <c r="G26572" t="s">
        <v>89</v>
      </c>
      <c r="H26572" t="s">
        <v>93</v>
      </c>
    </row>
    <row r="26573" spans="1:8" x14ac:dyDescent="0.25">
      <c r="A26573" t="s">
        <v>685</v>
      </c>
      <c r="B26573" t="s">
        <v>2767</v>
      </c>
      <c r="C26573" t="s">
        <v>89</v>
      </c>
      <c r="D26573" t="s">
        <v>18537</v>
      </c>
      <c r="E26573" t="s">
        <v>1113</v>
      </c>
      <c r="F26573" t="s">
        <v>89</v>
      </c>
      <c r="G26573" t="s">
        <v>89</v>
      </c>
      <c r="H26573" t="s">
        <v>93</v>
      </c>
    </row>
    <row r="26574" spans="1:8" x14ac:dyDescent="0.25">
      <c r="A26574" t="s">
        <v>685</v>
      </c>
      <c r="B26574" t="s">
        <v>2532</v>
      </c>
      <c r="C26574" t="s">
        <v>89</v>
      </c>
      <c r="D26574" t="s">
        <v>18538</v>
      </c>
      <c r="E26574" t="s">
        <v>1160</v>
      </c>
      <c r="F26574" t="s">
        <v>89</v>
      </c>
      <c r="G26574" t="s">
        <v>89</v>
      </c>
      <c r="H26574" t="s">
        <v>93</v>
      </c>
    </row>
    <row r="26575" spans="1:8" x14ac:dyDescent="0.25">
      <c r="A26575" t="s">
        <v>685</v>
      </c>
      <c r="B26575" t="s">
        <v>1714</v>
      </c>
      <c r="C26575" t="s">
        <v>89</v>
      </c>
      <c r="D26575" t="s">
        <v>18539</v>
      </c>
      <c r="E26575" t="s">
        <v>1272</v>
      </c>
      <c r="F26575" t="s">
        <v>89</v>
      </c>
      <c r="G26575" t="s">
        <v>89</v>
      </c>
      <c r="H26575" t="s">
        <v>93</v>
      </c>
    </row>
    <row r="26576" spans="1:8" x14ac:dyDescent="0.25">
      <c r="A26576" t="s">
        <v>685</v>
      </c>
      <c r="B26576" t="s">
        <v>1325</v>
      </c>
      <c r="C26576" t="s">
        <v>89</v>
      </c>
      <c r="D26576" t="s">
        <v>18540</v>
      </c>
      <c r="E26576" t="s">
        <v>1113</v>
      </c>
      <c r="F26576" t="s">
        <v>89</v>
      </c>
      <c r="G26576" t="s">
        <v>89</v>
      </c>
      <c r="H26576" t="s">
        <v>93</v>
      </c>
    </row>
    <row r="26577" spans="1:8" x14ac:dyDescent="0.25">
      <c r="A26577" t="s">
        <v>685</v>
      </c>
      <c r="B26577" t="s">
        <v>2751</v>
      </c>
      <c r="C26577" t="s">
        <v>89</v>
      </c>
      <c r="D26577" t="s">
        <v>18541</v>
      </c>
      <c r="E26577" t="s">
        <v>1113</v>
      </c>
      <c r="F26577" t="s">
        <v>89</v>
      </c>
      <c r="G26577" t="s">
        <v>89</v>
      </c>
      <c r="H26577" t="s">
        <v>93</v>
      </c>
    </row>
    <row r="26578" spans="1:8" x14ac:dyDescent="0.25">
      <c r="A26578" t="s">
        <v>685</v>
      </c>
      <c r="B26578" t="s">
        <v>15357</v>
      </c>
      <c r="C26578" t="s">
        <v>89</v>
      </c>
      <c r="D26578" t="s">
        <v>18542</v>
      </c>
      <c r="E26578" t="s">
        <v>1524</v>
      </c>
      <c r="F26578" t="s">
        <v>89</v>
      </c>
      <c r="G26578" t="s">
        <v>89</v>
      </c>
      <c r="H26578" t="s">
        <v>93</v>
      </c>
    </row>
    <row r="26579" spans="1:8" x14ac:dyDescent="0.25">
      <c r="A26579" t="s">
        <v>685</v>
      </c>
      <c r="B26579" t="s">
        <v>18543</v>
      </c>
      <c r="C26579" t="s">
        <v>89</v>
      </c>
      <c r="D26579" t="s">
        <v>18544</v>
      </c>
      <c r="E26579" t="s">
        <v>1258</v>
      </c>
      <c r="F26579" t="s">
        <v>89</v>
      </c>
      <c r="G26579" t="s">
        <v>89</v>
      </c>
      <c r="H26579" t="s">
        <v>93</v>
      </c>
    </row>
    <row r="26580" spans="1:8" x14ac:dyDescent="0.25">
      <c r="A26580" t="s">
        <v>685</v>
      </c>
      <c r="B26580" t="s">
        <v>2746</v>
      </c>
      <c r="C26580" t="s">
        <v>89</v>
      </c>
      <c r="D26580" t="s">
        <v>18545</v>
      </c>
      <c r="E26580" t="s">
        <v>1258</v>
      </c>
      <c r="F26580" t="s">
        <v>89</v>
      </c>
      <c r="G26580" t="s">
        <v>89</v>
      </c>
      <c r="H26580" t="s">
        <v>93</v>
      </c>
    </row>
    <row r="26581" spans="1:8" x14ac:dyDescent="0.25">
      <c r="A26581" t="s">
        <v>685</v>
      </c>
      <c r="B26581" t="s">
        <v>11834</v>
      </c>
      <c r="C26581" t="s">
        <v>89</v>
      </c>
      <c r="D26581" t="s">
        <v>18546</v>
      </c>
      <c r="E26581" t="s">
        <v>1265</v>
      </c>
      <c r="F26581" t="s">
        <v>89</v>
      </c>
      <c r="G26581" t="s">
        <v>89</v>
      </c>
      <c r="H26581" t="s">
        <v>93</v>
      </c>
    </row>
    <row r="26582" spans="1:8" x14ac:dyDescent="0.25">
      <c r="A26582" t="s">
        <v>685</v>
      </c>
      <c r="B26582" t="s">
        <v>18547</v>
      </c>
      <c r="C26582" t="s">
        <v>89</v>
      </c>
      <c r="D26582" t="s">
        <v>18548</v>
      </c>
      <c r="E26582" t="s">
        <v>1164</v>
      </c>
      <c r="F26582" t="s">
        <v>89</v>
      </c>
      <c r="G26582" t="s">
        <v>89</v>
      </c>
      <c r="H26582" t="s">
        <v>93</v>
      </c>
    </row>
    <row r="26583" spans="1:8" x14ac:dyDescent="0.25">
      <c r="A26583" t="s">
        <v>685</v>
      </c>
      <c r="B26583" t="s">
        <v>1226</v>
      </c>
      <c r="C26583" t="s">
        <v>89</v>
      </c>
      <c r="D26583" t="s">
        <v>18549</v>
      </c>
      <c r="E26583" t="s">
        <v>1164</v>
      </c>
      <c r="F26583" t="s">
        <v>89</v>
      </c>
      <c r="G26583" t="s">
        <v>89</v>
      </c>
      <c r="H26583" t="s">
        <v>93</v>
      </c>
    </row>
    <row r="26584" spans="1:8" x14ac:dyDescent="0.25">
      <c r="A26584" t="s">
        <v>685</v>
      </c>
      <c r="B26584" t="s">
        <v>2140</v>
      </c>
      <c r="C26584" t="s">
        <v>89</v>
      </c>
      <c r="D26584" t="s">
        <v>18550</v>
      </c>
      <c r="E26584" t="s">
        <v>1164</v>
      </c>
      <c r="F26584" t="s">
        <v>89</v>
      </c>
      <c r="G26584" t="s">
        <v>89</v>
      </c>
      <c r="H26584" t="s">
        <v>93</v>
      </c>
    </row>
    <row r="26585" spans="1:8" x14ac:dyDescent="0.25">
      <c r="A26585" t="s">
        <v>685</v>
      </c>
      <c r="B26585" t="s">
        <v>2495</v>
      </c>
      <c r="C26585" t="s">
        <v>89</v>
      </c>
      <c r="D26585" t="s">
        <v>18551</v>
      </c>
      <c r="E26585" t="s">
        <v>1258</v>
      </c>
      <c r="F26585" t="s">
        <v>89</v>
      </c>
      <c r="G26585" t="s">
        <v>89</v>
      </c>
      <c r="H26585" t="s">
        <v>93</v>
      </c>
    </row>
    <row r="26586" spans="1:8" x14ac:dyDescent="0.25">
      <c r="A26586" t="s">
        <v>685</v>
      </c>
      <c r="B26586" t="s">
        <v>7897</v>
      </c>
      <c r="C26586" t="s">
        <v>89</v>
      </c>
      <c r="D26586" t="s">
        <v>18552</v>
      </c>
      <c r="E26586" t="s">
        <v>1615</v>
      </c>
      <c r="F26586" t="s">
        <v>89</v>
      </c>
      <c r="G26586" t="s">
        <v>89</v>
      </c>
      <c r="H26586" t="s">
        <v>93</v>
      </c>
    </row>
    <row r="26587" spans="1:8" x14ac:dyDescent="0.25">
      <c r="A26587" t="s">
        <v>685</v>
      </c>
      <c r="B26587" t="s">
        <v>18553</v>
      </c>
      <c r="C26587" t="s">
        <v>89</v>
      </c>
      <c r="D26587" t="s">
        <v>18554</v>
      </c>
      <c r="E26587" t="s">
        <v>1569</v>
      </c>
      <c r="F26587" t="s">
        <v>89</v>
      </c>
      <c r="G26587" t="s">
        <v>89</v>
      </c>
      <c r="H26587" t="s">
        <v>93</v>
      </c>
    </row>
    <row r="26588" spans="1:8" x14ac:dyDescent="0.25">
      <c r="A26588" t="s">
        <v>685</v>
      </c>
      <c r="B26588" t="s">
        <v>3280</v>
      </c>
      <c r="C26588" t="s">
        <v>89</v>
      </c>
      <c r="D26588" t="s">
        <v>18555</v>
      </c>
      <c r="E26588" t="s">
        <v>1207</v>
      </c>
      <c r="F26588" t="s">
        <v>89</v>
      </c>
      <c r="G26588" t="s">
        <v>89</v>
      </c>
      <c r="H26588" t="s">
        <v>93</v>
      </c>
    </row>
    <row r="26589" spans="1:8" x14ac:dyDescent="0.25">
      <c r="A26589" t="s">
        <v>685</v>
      </c>
      <c r="B26589" t="s">
        <v>2249</v>
      </c>
      <c r="C26589" t="s">
        <v>89</v>
      </c>
      <c r="D26589" t="s">
        <v>18556</v>
      </c>
      <c r="E26589" t="s">
        <v>2925</v>
      </c>
      <c r="F26589" t="s">
        <v>89</v>
      </c>
      <c r="G26589" t="s">
        <v>89</v>
      </c>
      <c r="H26589" t="s">
        <v>93</v>
      </c>
    </row>
    <row r="26590" spans="1:8" x14ac:dyDescent="0.25">
      <c r="A26590" t="s">
        <v>685</v>
      </c>
      <c r="B26590" t="s">
        <v>11683</v>
      </c>
      <c r="C26590" t="s">
        <v>89</v>
      </c>
      <c r="D26590" t="s">
        <v>18557</v>
      </c>
      <c r="E26590" t="s">
        <v>1569</v>
      </c>
      <c r="F26590" t="s">
        <v>89</v>
      </c>
      <c r="G26590" t="s">
        <v>89</v>
      </c>
      <c r="H26590" t="s">
        <v>93</v>
      </c>
    </row>
    <row r="26591" spans="1:8" x14ac:dyDescent="0.25">
      <c r="A26591" t="s">
        <v>685</v>
      </c>
      <c r="B26591" t="s">
        <v>18558</v>
      </c>
      <c r="C26591" t="s">
        <v>89</v>
      </c>
      <c r="D26591" t="s">
        <v>18559</v>
      </c>
      <c r="E26591" t="s">
        <v>1265</v>
      </c>
      <c r="F26591" t="s">
        <v>89</v>
      </c>
      <c r="G26591" t="s">
        <v>89</v>
      </c>
      <c r="H26591" t="s">
        <v>93</v>
      </c>
    </row>
    <row r="26592" spans="1:8" x14ac:dyDescent="0.25">
      <c r="A26592" t="s">
        <v>685</v>
      </c>
      <c r="B26592" t="s">
        <v>18560</v>
      </c>
      <c r="C26592" t="s">
        <v>89</v>
      </c>
      <c r="D26592" t="s">
        <v>18561</v>
      </c>
      <c r="E26592" t="s">
        <v>1265</v>
      </c>
      <c r="F26592" t="s">
        <v>89</v>
      </c>
      <c r="G26592" t="s">
        <v>89</v>
      </c>
      <c r="H26592" t="s">
        <v>93</v>
      </c>
    </row>
    <row r="26593" spans="1:8" x14ac:dyDescent="0.25">
      <c r="A26593" t="s">
        <v>685</v>
      </c>
      <c r="B26593" t="s">
        <v>18562</v>
      </c>
      <c r="C26593" t="s">
        <v>89</v>
      </c>
      <c r="D26593" t="s">
        <v>18563</v>
      </c>
      <c r="E26593" t="s">
        <v>1153</v>
      </c>
      <c r="F26593" t="s">
        <v>89</v>
      </c>
      <c r="G26593" t="s">
        <v>89</v>
      </c>
      <c r="H26593" t="s">
        <v>93</v>
      </c>
    </row>
    <row r="26594" spans="1:8" x14ac:dyDescent="0.25">
      <c r="A26594" t="s">
        <v>685</v>
      </c>
      <c r="B26594" t="s">
        <v>18564</v>
      </c>
      <c r="C26594" t="s">
        <v>89</v>
      </c>
      <c r="D26594" t="s">
        <v>18565</v>
      </c>
      <c r="E26594" t="s">
        <v>1278</v>
      </c>
      <c r="F26594" t="s">
        <v>89</v>
      </c>
      <c r="G26594" t="s">
        <v>89</v>
      </c>
      <c r="H26594" t="s">
        <v>93</v>
      </c>
    </row>
    <row r="26595" spans="1:8" x14ac:dyDescent="0.25">
      <c r="A26595" t="s">
        <v>685</v>
      </c>
      <c r="B26595" t="s">
        <v>18566</v>
      </c>
      <c r="C26595" t="s">
        <v>89</v>
      </c>
      <c r="D26595" t="s">
        <v>18567</v>
      </c>
      <c r="E26595" t="s">
        <v>1142</v>
      </c>
      <c r="F26595" t="s">
        <v>89</v>
      </c>
      <c r="G26595" t="s">
        <v>89</v>
      </c>
      <c r="H26595" t="s">
        <v>93</v>
      </c>
    </row>
    <row r="26596" spans="1:8" x14ac:dyDescent="0.25">
      <c r="A26596" t="s">
        <v>685</v>
      </c>
      <c r="B26596" t="s">
        <v>18568</v>
      </c>
      <c r="C26596" t="s">
        <v>89</v>
      </c>
      <c r="D26596" t="s">
        <v>18569</v>
      </c>
      <c r="E26596" t="s">
        <v>1238</v>
      </c>
      <c r="F26596" t="s">
        <v>89</v>
      </c>
      <c r="G26596" t="s">
        <v>89</v>
      </c>
      <c r="H26596" t="s">
        <v>93</v>
      </c>
    </row>
    <row r="26597" spans="1:8" x14ac:dyDescent="0.25">
      <c r="A26597" t="s">
        <v>685</v>
      </c>
      <c r="B26597" t="s">
        <v>18570</v>
      </c>
      <c r="C26597" t="s">
        <v>89</v>
      </c>
      <c r="D26597" t="s">
        <v>18571</v>
      </c>
      <c r="E26597" t="s">
        <v>1265</v>
      </c>
      <c r="F26597" t="s">
        <v>89</v>
      </c>
      <c r="G26597" t="s">
        <v>89</v>
      </c>
      <c r="H26597" t="s">
        <v>93</v>
      </c>
    </row>
    <row r="26598" spans="1:8" x14ac:dyDescent="0.25">
      <c r="A26598" t="s">
        <v>685</v>
      </c>
      <c r="B26598" t="s">
        <v>18572</v>
      </c>
      <c r="C26598" t="s">
        <v>89</v>
      </c>
      <c r="D26598" t="s">
        <v>18573</v>
      </c>
      <c r="E26598" t="s">
        <v>1097</v>
      </c>
      <c r="F26598" t="s">
        <v>89</v>
      </c>
      <c r="G26598" t="s">
        <v>89</v>
      </c>
      <c r="H26598" t="s">
        <v>93</v>
      </c>
    </row>
    <row r="26599" spans="1:8" x14ac:dyDescent="0.25">
      <c r="A26599" t="s">
        <v>685</v>
      </c>
      <c r="B26599" t="s">
        <v>18574</v>
      </c>
      <c r="C26599" t="s">
        <v>89</v>
      </c>
      <c r="D26599" t="s">
        <v>18575</v>
      </c>
      <c r="E26599" t="s">
        <v>1105</v>
      </c>
      <c r="F26599" t="s">
        <v>89</v>
      </c>
      <c r="G26599" t="s">
        <v>89</v>
      </c>
      <c r="H26599" t="s">
        <v>93</v>
      </c>
    </row>
    <row r="26600" spans="1:8" x14ac:dyDescent="0.25">
      <c r="A26600" t="s">
        <v>685</v>
      </c>
      <c r="B26600" t="s">
        <v>18576</v>
      </c>
      <c r="C26600" t="s">
        <v>89</v>
      </c>
      <c r="D26600" t="s">
        <v>18577</v>
      </c>
      <c r="E26600" t="s">
        <v>1142</v>
      </c>
      <c r="F26600" t="s">
        <v>89</v>
      </c>
      <c r="G26600" t="s">
        <v>89</v>
      </c>
      <c r="H26600" t="s">
        <v>93</v>
      </c>
    </row>
    <row r="26601" spans="1:8" x14ac:dyDescent="0.25">
      <c r="A26601" t="s">
        <v>685</v>
      </c>
      <c r="B26601" t="s">
        <v>18578</v>
      </c>
      <c r="C26601" t="s">
        <v>89</v>
      </c>
      <c r="D26601" t="s">
        <v>18579</v>
      </c>
      <c r="E26601" t="s">
        <v>1194</v>
      </c>
      <c r="F26601" t="s">
        <v>89</v>
      </c>
      <c r="G26601" t="s">
        <v>89</v>
      </c>
      <c r="H26601" t="s">
        <v>93</v>
      </c>
    </row>
    <row r="26602" spans="1:8" x14ac:dyDescent="0.25">
      <c r="A26602" t="s">
        <v>685</v>
      </c>
      <c r="B26602" t="s">
        <v>18580</v>
      </c>
      <c r="C26602" t="s">
        <v>89</v>
      </c>
      <c r="D26602" t="s">
        <v>18581</v>
      </c>
      <c r="E26602" t="s">
        <v>1153</v>
      </c>
      <c r="F26602" t="s">
        <v>89</v>
      </c>
      <c r="G26602" t="s">
        <v>89</v>
      </c>
      <c r="H26602" t="s">
        <v>93</v>
      </c>
    </row>
    <row r="26603" spans="1:8" x14ac:dyDescent="0.25">
      <c r="A26603" t="s">
        <v>685</v>
      </c>
      <c r="B26603" t="s">
        <v>18582</v>
      </c>
      <c r="C26603" t="s">
        <v>89</v>
      </c>
      <c r="D26603" t="s">
        <v>18583</v>
      </c>
      <c r="E26603" t="s">
        <v>1164</v>
      </c>
      <c r="F26603" t="s">
        <v>89</v>
      </c>
      <c r="G26603" t="s">
        <v>89</v>
      </c>
      <c r="H26603" t="s">
        <v>93</v>
      </c>
    </row>
    <row r="26604" spans="1:8" x14ac:dyDescent="0.25">
      <c r="A26604" t="s">
        <v>685</v>
      </c>
      <c r="B26604" t="s">
        <v>18584</v>
      </c>
      <c r="C26604" t="s">
        <v>89</v>
      </c>
      <c r="D26604" t="s">
        <v>18585</v>
      </c>
      <c r="E26604" t="s">
        <v>1355</v>
      </c>
      <c r="F26604" t="s">
        <v>89</v>
      </c>
      <c r="G26604" t="s">
        <v>89</v>
      </c>
      <c r="H26604" t="s">
        <v>93</v>
      </c>
    </row>
    <row r="26605" spans="1:8" x14ac:dyDescent="0.25">
      <c r="A26605" t="s">
        <v>685</v>
      </c>
      <c r="B26605" t="s">
        <v>18515</v>
      </c>
      <c r="C26605" t="s">
        <v>89</v>
      </c>
      <c r="D26605" t="s">
        <v>18516</v>
      </c>
      <c r="E26605" t="s">
        <v>1093</v>
      </c>
      <c r="F26605" t="s">
        <v>89</v>
      </c>
      <c r="G26605" t="s">
        <v>89</v>
      </c>
      <c r="H26605" t="s">
        <v>93</v>
      </c>
    </row>
    <row r="26606" spans="1:8" x14ac:dyDescent="0.25">
      <c r="A26606" t="s">
        <v>685</v>
      </c>
      <c r="B26606" t="s">
        <v>18586</v>
      </c>
      <c r="C26606" t="s">
        <v>89</v>
      </c>
      <c r="D26606" t="s">
        <v>18587</v>
      </c>
      <c r="E26606" t="s">
        <v>1180</v>
      </c>
      <c r="F26606" t="s">
        <v>89</v>
      </c>
      <c r="G26606" t="s">
        <v>89</v>
      </c>
      <c r="H26606" t="s">
        <v>93</v>
      </c>
    </row>
    <row r="26607" spans="1:8" x14ac:dyDescent="0.25">
      <c r="A26607" t="s">
        <v>685</v>
      </c>
      <c r="B26607" t="s">
        <v>18588</v>
      </c>
      <c r="C26607" t="s">
        <v>89</v>
      </c>
      <c r="D26607" t="s">
        <v>18589</v>
      </c>
      <c r="E26607" t="s">
        <v>1153</v>
      </c>
      <c r="F26607" t="s">
        <v>89</v>
      </c>
      <c r="G26607" t="s">
        <v>89</v>
      </c>
      <c r="H26607" t="s">
        <v>93</v>
      </c>
    </row>
    <row r="26608" spans="1:8" x14ac:dyDescent="0.25">
      <c r="A26608" t="s">
        <v>685</v>
      </c>
      <c r="B26608" t="s">
        <v>18590</v>
      </c>
      <c r="C26608" t="s">
        <v>89</v>
      </c>
      <c r="D26608" t="s">
        <v>18591</v>
      </c>
      <c r="E26608" t="s">
        <v>1355</v>
      </c>
      <c r="F26608" t="s">
        <v>89</v>
      </c>
      <c r="G26608" t="s">
        <v>89</v>
      </c>
      <c r="H26608" t="s">
        <v>93</v>
      </c>
    </row>
    <row r="26609" spans="1:8" x14ac:dyDescent="0.25">
      <c r="A26609" t="s">
        <v>685</v>
      </c>
      <c r="B26609" t="s">
        <v>18592</v>
      </c>
      <c r="C26609" t="s">
        <v>89</v>
      </c>
      <c r="D26609" t="s">
        <v>18593</v>
      </c>
      <c r="E26609" t="s">
        <v>1094</v>
      </c>
      <c r="F26609" t="s">
        <v>89</v>
      </c>
      <c r="G26609" t="s">
        <v>89</v>
      </c>
      <c r="H26609" t="s">
        <v>93</v>
      </c>
    </row>
    <row r="26610" spans="1:8" x14ac:dyDescent="0.25">
      <c r="A26610" t="s">
        <v>685</v>
      </c>
      <c r="B26610" t="s">
        <v>18594</v>
      </c>
      <c r="C26610" t="s">
        <v>89</v>
      </c>
      <c r="D26610" t="s">
        <v>18595</v>
      </c>
      <c r="E26610" t="s">
        <v>1265</v>
      </c>
      <c r="F26610" t="s">
        <v>89</v>
      </c>
      <c r="G26610" t="s">
        <v>89</v>
      </c>
      <c r="H26610" t="s">
        <v>93</v>
      </c>
    </row>
    <row r="26611" spans="1:8" x14ac:dyDescent="0.25">
      <c r="A26611" t="s">
        <v>685</v>
      </c>
      <c r="B26611" t="s">
        <v>18596</v>
      </c>
      <c r="C26611" t="s">
        <v>89</v>
      </c>
      <c r="D26611" t="s">
        <v>18597</v>
      </c>
      <c r="E26611" t="s">
        <v>1097</v>
      </c>
      <c r="F26611" t="s">
        <v>89</v>
      </c>
      <c r="G26611" t="s">
        <v>89</v>
      </c>
      <c r="H26611" t="s">
        <v>93</v>
      </c>
    </row>
    <row r="26612" spans="1:8" x14ac:dyDescent="0.25">
      <c r="A26612" t="s">
        <v>685</v>
      </c>
      <c r="B26612" t="s">
        <v>18598</v>
      </c>
      <c r="C26612" t="s">
        <v>89</v>
      </c>
      <c r="D26612" t="s">
        <v>18599</v>
      </c>
      <c r="E26612" t="s">
        <v>1153</v>
      </c>
      <c r="F26612" t="s">
        <v>89</v>
      </c>
      <c r="G26612" t="s">
        <v>89</v>
      </c>
      <c r="H26612" t="s">
        <v>93</v>
      </c>
    </row>
    <row r="26613" spans="1:8" x14ac:dyDescent="0.25">
      <c r="A26613" t="s">
        <v>685</v>
      </c>
      <c r="B26613" t="s">
        <v>18600</v>
      </c>
      <c r="C26613" t="s">
        <v>89</v>
      </c>
      <c r="D26613" t="s">
        <v>18601</v>
      </c>
      <c r="E26613" t="s">
        <v>2925</v>
      </c>
      <c r="F26613" t="s">
        <v>89</v>
      </c>
      <c r="G26613" t="s">
        <v>89</v>
      </c>
      <c r="H26613" t="s">
        <v>93</v>
      </c>
    </row>
    <row r="26614" spans="1:8" x14ac:dyDescent="0.25">
      <c r="A26614" t="s">
        <v>685</v>
      </c>
      <c r="B26614" t="s">
        <v>18602</v>
      </c>
      <c r="C26614" t="s">
        <v>89</v>
      </c>
      <c r="D26614" t="s">
        <v>18603</v>
      </c>
      <c r="E26614" t="s">
        <v>2169</v>
      </c>
      <c r="F26614" t="s">
        <v>89</v>
      </c>
      <c r="G26614" t="s">
        <v>89</v>
      </c>
      <c r="H26614" t="s">
        <v>93</v>
      </c>
    </row>
    <row r="26615" spans="1:8" x14ac:dyDescent="0.25">
      <c r="A26615" t="s">
        <v>685</v>
      </c>
      <c r="B26615" t="s">
        <v>18604</v>
      </c>
      <c r="C26615" t="s">
        <v>89</v>
      </c>
      <c r="D26615" t="s">
        <v>18605</v>
      </c>
      <c r="E26615" t="s">
        <v>1102</v>
      </c>
      <c r="F26615" t="s">
        <v>89</v>
      </c>
      <c r="G26615" t="s">
        <v>89</v>
      </c>
      <c r="H26615" t="s">
        <v>93</v>
      </c>
    </row>
    <row r="26616" spans="1:8" x14ac:dyDescent="0.25">
      <c r="A26616" t="s">
        <v>685</v>
      </c>
      <c r="B26616" t="s">
        <v>18606</v>
      </c>
      <c r="C26616" t="s">
        <v>89</v>
      </c>
      <c r="D26616" t="s">
        <v>18607</v>
      </c>
      <c r="E26616" t="s">
        <v>1395</v>
      </c>
      <c r="F26616" t="s">
        <v>89</v>
      </c>
      <c r="G26616" t="s">
        <v>89</v>
      </c>
      <c r="H26616" t="s">
        <v>93</v>
      </c>
    </row>
    <row r="26617" spans="1:8" x14ac:dyDescent="0.25">
      <c r="A26617" t="s">
        <v>685</v>
      </c>
      <c r="B26617" t="s">
        <v>18608</v>
      </c>
      <c r="C26617" t="s">
        <v>89</v>
      </c>
      <c r="D26617" t="s">
        <v>18609</v>
      </c>
      <c r="E26617" t="s">
        <v>1148</v>
      </c>
      <c r="F26617" t="s">
        <v>89</v>
      </c>
      <c r="G26617" t="s">
        <v>89</v>
      </c>
      <c r="H26617" t="s">
        <v>93</v>
      </c>
    </row>
    <row r="26618" spans="1:8" x14ac:dyDescent="0.25">
      <c r="A26618" t="s">
        <v>685</v>
      </c>
      <c r="B26618" t="s">
        <v>18610</v>
      </c>
      <c r="C26618" t="s">
        <v>89</v>
      </c>
      <c r="D26618" t="s">
        <v>18611</v>
      </c>
      <c r="E26618" t="s">
        <v>1258</v>
      </c>
      <c r="F26618" t="s">
        <v>89</v>
      </c>
      <c r="G26618" t="s">
        <v>89</v>
      </c>
      <c r="H26618" t="s">
        <v>93</v>
      </c>
    </row>
    <row r="26619" spans="1:8" x14ac:dyDescent="0.25">
      <c r="A26619" t="s">
        <v>685</v>
      </c>
      <c r="B26619" t="s">
        <v>18612</v>
      </c>
      <c r="C26619" t="s">
        <v>89</v>
      </c>
      <c r="D26619" t="s">
        <v>18613</v>
      </c>
      <c r="E26619" t="s">
        <v>1265</v>
      </c>
      <c r="F26619" t="s">
        <v>89</v>
      </c>
      <c r="G26619" t="s">
        <v>89</v>
      </c>
      <c r="H26619" t="s">
        <v>93</v>
      </c>
    </row>
    <row r="26620" spans="1:8" x14ac:dyDescent="0.25">
      <c r="A26620" t="s">
        <v>685</v>
      </c>
      <c r="B26620" t="s">
        <v>18614</v>
      </c>
      <c r="C26620" t="s">
        <v>89</v>
      </c>
      <c r="D26620" t="s">
        <v>18615</v>
      </c>
      <c r="E26620" t="s">
        <v>1180</v>
      </c>
      <c r="F26620" t="s">
        <v>89</v>
      </c>
      <c r="G26620" t="s">
        <v>89</v>
      </c>
      <c r="H26620" t="s">
        <v>93</v>
      </c>
    </row>
    <row r="26621" spans="1:8" x14ac:dyDescent="0.25">
      <c r="A26621" t="s">
        <v>685</v>
      </c>
      <c r="B26621" t="s">
        <v>18616</v>
      </c>
      <c r="C26621" t="s">
        <v>89</v>
      </c>
      <c r="D26621" t="s">
        <v>18617</v>
      </c>
      <c r="E26621" t="s">
        <v>1166</v>
      </c>
      <c r="F26621" t="s">
        <v>89</v>
      </c>
      <c r="G26621" t="s">
        <v>89</v>
      </c>
      <c r="H26621" t="s">
        <v>93</v>
      </c>
    </row>
    <row r="26622" spans="1:8" x14ac:dyDescent="0.25">
      <c r="A26622" t="s">
        <v>685</v>
      </c>
      <c r="B26622" t="s">
        <v>18618</v>
      </c>
      <c r="C26622" t="s">
        <v>89</v>
      </c>
      <c r="D26622" t="s">
        <v>18619</v>
      </c>
      <c r="E26622" t="s">
        <v>1395</v>
      </c>
      <c r="F26622" t="s">
        <v>89</v>
      </c>
      <c r="G26622" t="s">
        <v>89</v>
      </c>
      <c r="H26622" t="s">
        <v>93</v>
      </c>
    </row>
    <row r="26623" spans="1:8" x14ac:dyDescent="0.25">
      <c r="A26623" t="s">
        <v>685</v>
      </c>
      <c r="B26623" t="s">
        <v>18620</v>
      </c>
      <c r="C26623" t="s">
        <v>89</v>
      </c>
      <c r="D26623" t="s">
        <v>18621</v>
      </c>
      <c r="E26623" t="s">
        <v>2169</v>
      </c>
      <c r="F26623" t="s">
        <v>89</v>
      </c>
      <c r="G26623" t="s">
        <v>89</v>
      </c>
      <c r="H26623" t="s">
        <v>93</v>
      </c>
    </row>
    <row r="26624" spans="1:8" x14ac:dyDescent="0.25">
      <c r="A26624" t="s">
        <v>685</v>
      </c>
      <c r="B26624" t="s">
        <v>9214</v>
      </c>
      <c r="C26624" t="s">
        <v>89</v>
      </c>
      <c r="D26624" t="s">
        <v>18622</v>
      </c>
      <c r="E26624" t="s">
        <v>1524</v>
      </c>
      <c r="F26624" t="s">
        <v>89</v>
      </c>
      <c r="G26624" t="s">
        <v>89</v>
      </c>
      <c r="H26624" t="s">
        <v>93</v>
      </c>
    </row>
    <row r="26625" spans="1:8" x14ac:dyDescent="0.25">
      <c r="A26625" t="s">
        <v>685</v>
      </c>
      <c r="B26625" t="s">
        <v>5428</v>
      </c>
      <c r="C26625" t="s">
        <v>89</v>
      </c>
      <c r="D26625" t="s">
        <v>18623</v>
      </c>
      <c r="E26625" t="s">
        <v>1160</v>
      </c>
      <c r="F26625" t="s">
        <v>89</v>
      </c>
      <c r="G26625" t="s">
        <v>89</v>
      </c>
      <c r="H26625" t="s">
        <v>93</v>
      </c>
    </row>
    <row r="26626" spans="1:8" x14ac:dyDescent="0.25">
      <c r="A26626" t="s">
        <v>685</v>
      </c>
      <c r="B26626" t="s">
        <v>18624</v>
      </c>
      <c r="C26626" t="s">
        <v>89</v>
      </c>
      <c r="D26626" t="s">
        <v>18625</v>
      </c>
      <c r="E26626" t="s">
        <v>1102</v>
      </c>
      <c r="F26626" t="s">
        <v>89</v>
      </c>
      <c r="G26626" t="s">
        <v>89</v>
      </c>
      <c r="H26626" t="s">
        <v>93</v>
      </c>
    </row>
    <row r="26627" spans="1:8" x14ac:dyDescent="0.25">
      <c r="A26627" t="s">
        <v>685</v>
      </c>
      <c r="B26627" t="s">
        <v>3488</v>
      </c>
      <c r="C26627" t="s">
        <v>89</v>
      </c>
      <c r="D26627" t="s">
        <v>18626</v>
      </c>
      <c r="E26627" t="s">
        <v>1164</v>
      </c>
      <c r="F26627" t="s">
        <v>89</v>
      </c>
      <c r="G26627" t="s">
        <v>89</v>
      </c>
      <c r="H26627" t="s">
        <v>93</v>
      </c>
    </row>
    <row r="26628" spans="1:8" x14ac:dyDescent="0.25">
      <c r="A26628" t="s">
        <v>685</v>
      </c>
      <c r="B26628" t="s">
        <v>7930</v>
      </c>
      <c r="C26628" t="s">
        <v>89</v>
      </c>
      <c r="D26628" t="s">
        <v>18627</v>
      </c>
      <c r="E26628" t="s">
        <v>1205</v>
      </c>
      <c r="F26628" t="s">
        <v>89</v>
      </c>
      <c r="G26628" t="s">
        <v>89</v>
      </c>
      <c r="H26628" t="s">
        <v>93</v>
      </c>
    </row>
    <row r="26629" spans="1:8" x14ac:dyDescent="0.25">
      <c r="A26629" t="s">
        <v>685</v>
      </c>
      <c r="B26629" t="s">
        <v>1658</v>
      </c>
      <c r="C26629" t="s">
        <v>89</v>
      </c>
      <c r="D26629" t="s">
        <v>18514</v>
      </c>
      <c r="E26629" t="s">
        <v>1100</v>
      </c>
      <c r="F26629" t="s">
        <v>89</v>
      </c>
      <c r="G26629" t="s">
        <v>89</v>
      </c>
      <c r="H26629" t="s">
        <v>93</v>
      </c>
    </row>
    <row r="26630" spans="1:8" x14ac:dyDescent="0.25">
      <c r="A26630" t="s">
        <v>685</v>
      </c>
      <c r="B26630" t="s">
        <v>5233</v>
      </c>
      <c r="C26630" t="s">
        <v>89</v>
      </c>
      <c r="D26630" t="s">
        <v>18628</v>
      </c>
      <c r="E26630" t="s">
        <v>1162</v>
      </c>
      <c r="F26630" t="s">
        <v>89</v>
      </c>
      <c r="G26630" t="s">
        <v>89</v>
      </c>
      <c r="H26630" t="s">
        <v>93</v>
      </c>
    </row>
    <row r="26631" spans="1:8" x14ac:dyDescent="0.25">
      <c r="A26631" t="s">
        <v>685</v>
      </c>
      <c r="B26631" t="s">
        <v>1687</v>
      </c>
      <c r="C26631" t="s">
        <v>89</v>
      </c>
      <c r="D26631" t="s">
        <v>18629</v>
      </c>
      <c r="E26631" t="s">
        <v>1238</v>
      </c>
      <c r="F26631" t="s">
        <v>89</v>
      </c>
      <c r="G26631" t="s">
        <v>89</v>
      </c>
      <c r="H26631" t="s">
        <v>93</v>
      </c>
    </row>
    <row r="26632" spans="1:8" x14ac:dyDescent="0.25">
      <c r="A26632" t="s">
        <v>685</v>
      </c>
      <c r="B26632" t="s">
        <v>5443</v>
      </c>
      <c r="C26632" t="s">
        <v>89</v>
      </c>
      <c r="D26632" t="s">
        <v>18630</v>
      </c>
      <c r="E26632" t="s">
        <v>1238</v>
      </c>
      <c r="F26632" t="s">
        <v>89</v>
      </c>
      <c r="G26632" t="s">
        <v>89</v>
      </c>
      <c r="H26632" t="s">
        <v>93</v>
      </c>
    </row>
    <row r="26633" spans="1:8" x14ac:dyDescent="0.25">
      <c r="A26633" t="s">
        <v>685</v>
      </c>
      <c r="B26633" t="s">
        <v>1809</v>
      </c>
      <c r="C26633" t="s">
        <v>89</v>
      </c>
      <c r="D26633" t="s">
        <v>18631</v>
      </c>
      <c r="E26633" t="s">
        <v>1238</v>
      </c>
      <c r="F26633" t="s">
        <v>89</v>
      </c>
      <c r="G26633" t="s">
        <v>89</v>
      </c>
      <c r="H26633" t="s">
        <v>93</v>
      </c>
    </row>
    <row r="26634" spans="1:8" x14ac:dyDescent="0.25">
      <c r="A26634" t="s">
        <v>685</v>
      </c>
      <c r="B26634" t="s">
        <v>2537</v>
      </c>
      <c r="C26634" t="s">
        <v>89</v>
      </c>
      <c r="D26634" t="s">
        <v>18632</v>
      </c>
      <c r="E26634" t="s">
        <v>1278</v>
      </c>
      <c r="F26634" t="s">
        <v>89</v>
      </c>
      <c r="G26634" t="s">
        <v>89</v>
      </c>
      <c r="H26634" t="s">
        <v>93</v>
      </c>
    </row>
    <row r="26635" spans="1:8" x14ac:dyDescent="0.25">
      <c r="A26635" t="s">
        <v>685</v>
      </c>
      <c r="B26635" t="s">
        <v>5344</v>
      </c>
      <c r="C26635" t="s">
        <v>89</v>
      </c>
      <c r="D26635" t="s">
        <v>18633</v>
      </c>
      <c r="E26635" t="s">
        <v>1205</v>
      </c>
      <c r="F26635" t="s">
        <v>89</v>
      </c>
      <c r="G26635" t="s">
        <v>89</v>
      </c>
      <c r="H26635" t="s">
        <v>93</v>
      </c>
    </row>
    <row r="26636" spans="1:8" x14ac:dyDescent="0.25">
      <c r="A26636" t="s">
        <v>685</v>
      </c>
      <c r="B26636" t="s">
        <v>18445</v>
      </c>
      <c r="C26636" t="s">
        <v>89</v>
      </c>
      <c r="D26636" t="s">
        <v>18634</v>
      </c>
      <c r="E26636" t="s">
        <v>1153</v>
      </c>
      <c r="F26636" t="s">
        <v>89</v>
      </c>
      <c r="G26636" t="s">
        <v>89</v>
      </c>
      <c r="H26636" t="s">
        <v>93</v>
      </c>
    </row>
    <row r="26637" spans="1:8" x14ac:dyDescent="0.25">
      <c r="A26637" t="s">
        <v>685</v>
      </c>
      <c r="B26637" t="s">
        <v>2260</v>
      </c>
      <c r="C26637" t="s">
        <v>89</v>
      </c>
      <c r="D26637" t="s">
        <v>18635</v>
      </c>
      <c r="E26637" t="s">
        <v>1093</v>
      </c>
      <c r="F26637" t="s">
        <v>89</v>
      </c>
      <c r="G26637" t="s">
        <v>89</v>
      </c>
      <c r="H26637" t="s">
        <v>93</v>
      </c>
    </row>
    <row r="26638" spans="1:8" x14ac:dyDescent="0.25">
      <c r="A26638" t="s">
        <v>685</v>
      </c>
      <c r="B26638" t="s">
        <v>535</v>
      </c>
      <c r="C26638" t="s">
        <v>89</v>
      </c>
      <c r="D26638" t="s">
        <v>18513</v>
      </c>
      <c r="E26638" t="s">
        <v>1142</v>
      </c>
      <c r="F26638" t="s">
        <v>89</v>
      </c>
      <c r="G26638" t="s">
        <v>89</v>
      </c>
      <c r="H26638" t="s">
        <v>93</v>
      </c>
    </row>
    <row r="26639" spans="1:8" x14ac:dyDescent="0.25">
      <c r="A26639" t="s">
        <v>685</v>
      </c>
      <c r="B26639" t="s">
        <v>18636</v>
      </c>
      <c r="C26639" t="s">
        <v>89</v>
      </c>
      <c r="D26639" t="s">
        <v>89</v>
      </c>
      <c r="E26639" t="s">
        <v>1100</v>
      </c>
      <c r="F26639" t="s">
        <v>89</v>
      </c>
      <c r="G26639" t="s">
        <v>89</v>
      </c>
      <c r="H26639" t="s">
        <v>93</v>
      </c>
    </row>
    <row r="26640" spans="1:8" x14ac:dyDescent="0.25">
      <c r="A26640" t="s">
        <v>685</v>
      </c>
      <c r="B26640" t="s">
        <v>1472</v>
      </c>
      <c r="C26640" t="s">
        <v>89</v>
      </c>
      <c r="D26640" t="s">
        <v>89</v>
      </c>
      <c r="E26640" t="s">
        <v>1100</v>
      </c>
      <c r="F26640" t="s">
        <v>89</v>
      </c>
      <c r="G26640" t="s">
        <v>89</v>
      </c>
      <c r="H26640" t="s">
        <v>93</v>
      </c>
    </row>
    <row r="26641" spans="1:8" x14ac:dyDescent="0.25">
      <c r="A26641" t="s">
        <v>685</v>
      </c>
      <c r="B26641" t="s">
        <v>1198</v>
      </c>
      <c r="C26641" t="s">
        <v>89</v>
      </c>
      <c r="D26641" t="s">
        <v>89</v>
      </c>
      <c r="E26641" t="s">
        <v>1196</v>
      </c>
      <c r="F26641" t="s">
        <v>89</v>
      </c>
      <c r="G26641" t="s">
        <v>89</v>
      </c>
      <c r="H26641" t="s">
        <v>93</v>
      </c>
    </row>
    <row r="26642" spans="1:8" x14ac:dyDescent="0.25">
      <c r="A26642" t="s">
        <v>685</v>
      </c>
      <c r="B26642" t="s">
        <v>1726</v>
      </c>
      <c r="C26642" t="s">
        <v>89</v>
      </c>
      <c r="D26642" t="s">
        <v>89</v>
      </c>
      <c r="E26642" t="s">
        <v>1196</v>
      </c>
      <c r="F26642" t="s">
        <v>89</v>
      </c>
      <c r="G26642" t="s">
        <v>89</v>
      </c>
      <c r="H26642" t="s">
        <v>93</v>
      </c>
    </row>
    <row r="26643" spans="1:8" x14ac:dyDescent="0.25">
      <c r="A26643" t="s">
        <v>685</v>
      </c>
      <c r="B26643" t="s">
        <v>1729</v>
      </c>
      <c r="C26643" t="s">
        <v>89</v>
      </c>
      <c r="D26643" t="s">
        <v>89</v>
      </c>
      <c r="E26643" t="s">
        <v>1196</v>
      </c>
      <c r="F26643" t="s">
        <v>89</v>
      </c>
      <c r="G26643" t="s">
        <v>89</v>
      </c>
      <c r="H26643" t="s">
        <v>93</v>
      </c>
    </row>
    <row r="26644" spans="1:8" x14ac:dyDescent="0.25">
      <c r="A26644" t="s">
        <v>685</v>
      </c>
      <c r="B26644" t="s">
        <v>1727</v>
      </c>
      <c r="C26644" t="s">
        <v>89</v>
      </c>
      <c r="D26644" t="s">
        <v>89</v>
      </c>
      <c r="E26644" t="s">
        <v>1196</v>
      </c>
      <c r="F26644" t="s">
        <v>89</v>
      </c>
      <c r="G26644" t="s">
        <v>89</v>
      </c>
      <c r="H26644" t="s">
        <v>93</v>
      </c>
    </row>
    <row r="26645" spans="1:8" x14ac:dyDescent="0.25">
      <c r="A26645" t="s">
        <v>685</v>
      </c>
      <c r="B26645" t="s">
        <v>1201</v>
      </c>
      <c r="C26645" t="s">
        <v>89</v>
      </c>
      <c r="D26645" t="s">
        <v>89</v>
      </c>
      <c r="E26645" t="s">
        <v>1231</v>
      </c>
      <c r="F26645" t="s">
        <v>89</v>
      </c>
      <c r="G26645" t="s">
        <v>89</v>
      </c>
      <c r="H26645" t="s">
        <v>93</v>
      </c>
    </row>
    <row r="26646" spans="1:8" x14ac:dyDescent="0.25">
      <c r="A26646" t="s">
        <v>685</v>
      </c>
      <c r="B26646" t="s">
        <v>1200</v>
      </c>
      <c r="C26646" t="s">
        <v>89</v>
      </c>
      <c r="D26646" t="s">
        <v>89</v>
      </c>
      <c r="E26646" t="s">
        <v>1267</v>
      </c>
      <c r="F26646" t="s">
        <v>89</v>
      </c>
      <c r="G26646" t="s">
        <v>89</v>
      </c>
      <c r="H26646" t="s">
        <v>93</v>
      </c>
    </row>
    <row r="26647" spans="1:8" x14ac:dyDescent="0.25">
      <c r="A26647" t="s">
        <v>685</v>
      </c>
      <c r="B26647" t="s">
        <v>1128</v>
      </c>
      <c r="C26647" t="s">
        <v>89</v>
      </c>
      <c r="D26647" t="s">
        <v>89</v>
      </c>
      <c r="E26647" t="s">
        <v>1129</v>
      </c>
      <c r="F26647" t="s">
        <v>89</v>
      </c>
      <c r="G26647" t="s">
        <v>89</v>
      </c>
      <c r="H26647" t="s">
        <v>93</v>
      </c>
    </row>
    <row r="26648" spans="1:8" x14ac:dyDescent="0.25">
      <c r="A26648" t="s">
        <v>685</v>
      </c>
      <c r="B26648" t="s">
        <v>1132</v>
      </c>
      <c r="C26648" t="s">
        <v>89</v>
      </c>
      <c r="D26648" t="s">
        <v>89</v>
      </c>
      <c r="E26648" t="s">
        <v>1286</v>
      </c>
      <c r="F26648" t="s">
        <v>89</v>
      </c>
      <c r="G26648" t="s">
        <v>89</v>
      </c>
      <c r="H26648" t="s">
        <v>93</v>
      </c>
    </row>
    <row r="26649" spans="1:8" x14ac:dyDescent="0.25">
      <c r="A26649" t="s">
        <v>685</v>
      </c>
      <c r="B26649" t="s">
        <v>1232</v>
      </c>
      <c r="C26649" t="s">
        <v>89</v>
      </c>
      <c r="D26649" t="s">
        <v>89</v>
      </c>
      <c r="E26649" t="s">
        <v>1233</v>
      </c>
      <c r="F26649" t="s">
        <v>89</v>
      </c>
      <c r="G26649" t="s">
        <v>89</v>
      </c>
      <c r="H26649" t="s">
        <v>93</v>
      </c>
    </row>
    <row r="26650" spans="1:8" x14ac:dyDescent="0.25">
      <c r="A26650" t="s">
        <v>685</v>
      </c>
      <c r="B26650" t="s">
        <v>1730</v>
      </c>
      <c r="C26650" t="s">
        <v>89</v>
      </c>
      <c r="D26650" t="s">
        <v>89</v>
      </c>
      <c r="E26650" t="s">
        <v>1233</v>
      </c>
      <c r="F26650" t="s">
        <v>89</v>
      </c>
      <c r="G26650" t="s">
        <v>89</v>
      </c>
      <c r="H26650" t="s">
        <v>93</v>
      </c>
    </row>
    <row r="26651" spans="1:8" x14ac:dyDescent="0.25">
      <c r="A26651" t="s">
        <v>685</v>
      </c>
      <c r="B26651" t="s">
        <v>18637</v>
      </c>
      <c r="C26651" t="s">
        <v>89</v>
      </c>
      <c r="D26651" t="s">
        <v>89</v>
      </c>
      <c r="E26651" t="s">
        <v>1133</v>
      </c>
      <c r="F26651" t="s">
        <v>89</v>
      </c>
      <c r="G26651" t="s">
        <v>89</v>
      </c>
      <c r="H26651" t="s">
        <v>93</v>
      </c>
    </row>
    <row r="26652" spans="1:8" x14ac:dyDescent="0.25">
      <c r="A26652" t="s">
        <v>685</v>
      </c>
      <c r="B26652" t="s">
        <v>18638</v>
      </c>
      <c r="C26652" t="s">
        <v>89</v>
      </c>
      <c r="D26652" t="s">
        <v>89</v>
      </c>
      <c r="E26652" t="s">
        <v>1133</v>
      </c>
      <c r="F26652" t="s">
        <v>89</v>
      </c>
      <c r="G26652" t="s">
        <v>89</v>
      </c>
      <c r="H26652" t="s">
        <v>93</v>
      </c>
    </row>
    <row r="26653" spans="1:8" x14ac:dyDescent="0.25">
      <c r="A26653" t="s">
        <v>685</v>
      </c>
      <c r="B26653" t="s">
        <v>18639</v>
      </c>
      <c r="C26653" t="s">
        <v>89</v>
      </c>
      <c r="D26653" t="s">
        <v>89</v>
      </c>
      <c r="E26653" t="s">
        <v>1202</v>
      </c>
      <c r="F26653" t="s">
        <v>89</v>
      </c>
      <c r="G26653" t="s">
        <v>89</v>
      </c>
      <c r="H26653" t="s">
        <v>93</v>
      </c>
    </row>
    <row r="26654" spans="1:8" x14ac:dyDescent="0.25">
      <c r="A26654" t="s">
        <v>685</v>
      </c>
      <c r="B26654" t="s">
        <v>1138</v>
      </c>
      <c r="C26654" t="s">
        <v>89</v>
      </c>
      <c r="D26654" t="s">
        <v>89</v>
      </c>
      <c r="E26654" t="s">
        <v>1139</v>
      </c>
      <c r="F26654" t="s">
        <v>89</v>
      </c>
      <c r="G26654" t="s">
        <v>89</v>
      </c>
      <c r="H26654" t="s">
        <v>93</v>
      </c>
    </row>
    <row r="26655" spans="1:8" x14ac:dyDescent="0.25">
      <c r="A26655" t="s">
        <v>686</v>
      </c>
      <c r="B26655" t="s">
        <v>7238</v>
      </c>
      <c r="C26655" t="s">
        <v>89</v>
      </c>
      <c r="D26655" t="s">
        <v>9138</v>
      </c>
      <c r="E26655" t="s">
        <v>1162</v>
      </c>
      <c r="F26655" t="s">
        <v>89</v>
      </c>
      <c r="G26655" t="s">
        <v>89</v>
      </c>
      <c r="H26655" t="s">
        <v>93</v>
      </c>
    </row>
    <row r="26656" spans="1:8" x14ac:dyDescent="0.25">
      <c r="A26656" t="s">
        <v>686</v>
      </c>
      <c r="B26656" t="s">
        <v>7583</v>
      </c>
      <c r="C26656" t="s">
        <v>89</v>
      </c>
      <c r="D26656" t="s">
        <v>17811</v>
      </c>
      <c r="E26656" t="s">
        <v>1100</v>
      </c>
      <c r="F26656" t="s">
        <v>89</v>
      </c>
      <c r="G26656" t="s">
        <v>89</v>
      </c>
      <c r="H26656" t="s">
        <v>93</v>
      </c>
    </row>
    <row r="26657" spans="1:8" x14ac:dyDescent="0.25">
      <c r="A26657" t="s">
        <v>686</v>
      </c>
      <c r="B26657" t="s">
        <v>16802</v>
      </c>
      <c r="C26657" t="s">
        <v>89</v>
      </c>
      <c r="D26657" t="s">
        <v>17811</v>
      </c>
      <c r="E26657" t="s">
        <v>1097</v>
      </c>
      <c r="F26657" t="s">
        <v>89</v>
      </c>
      <c r="G26657" t="s">
        <v>89</v>
      </c>
      <c r="H26657" t="s">
        <v>93</v>
      </c>
    </row>
    <row r="26658" spans="1:8" x14ac:dyDescent="0.25">
      <c r="A26658" t="s">
        <v>686</v>
      </c>
      <c r="B26658" t="s">
        <v>1140</v>
      </c>
      <c r="C26658" t="s">
        <v>89</v>
      </c>
      <c r="D26658" t="s">
        <v>4814</v>
      </c>
      <c r="E26658" t="s">
        <v>1100</v>
      </c>
      <c r="F26658" t="s">
        <v>89</v>
      </c>
      <c r="G26658" t="s">
        <v>89</v>
      </c>
      <c r="H26658" t="s">
        <v>93</v>
      </c>
    </row>
    <row r="26659" spans="1:8" x14ac:dyDescent="0.25">
      <c r="A26659" t="s">
        <v>686</v>
      </c>
      <c r="B26659" t="s">
        <v>1143</v>
      </c>
      <c r="C26659" t="s">
        <v>89</v>
      </c>
      <c r="D26659" t="s">
        <v>4814</v>
      </c>
      <c r="E26659" t="s">
        <v>1162</v>
      </c>
      <c r="F26659" t="s">
        <v>89</v>
      </c>
      <c r="G26659" t="s">
        <v>89</v>
      </c>
      <c r="H26659" t="s">
        <v>93</v>
      </c>
    </row>
    <row r="26660" spans="1:8" x14ac:dyDescent="0.25">
      <c r="A26660" t="s">
        <v>686</v>
      </c>
      <c r="B26660" t="s">
        <v>1140</v>
      </c>
      <c r="C26660" t="s">
        <v>89</v>
      </c>
      <c r="D26660" t="s">
        <v>4814</v>
      </c>
      <c r="E26660" t="s">
        <v>1100</v>
      </c>
      <c r="F26660" t="s">
        <v>89</v>
      </c>
      <c r="G26660" t="s">
        <v>89</v>
      </c>
      <c r="H26660" t="s">
        <v>93</v>
      </c>
    </row>
    <row r="26661" spans="1:8" x14ac:dyDescent="0.25">
      <c r="A26661" t="s">
        <v>686</v>
      </c>
      <c r="B26661" t="s">
        <v>7589</v>
      </c>
      <c r="C26661" t="s">
        <v>89</v>
      </c>
      <c r="D26661" t="s">
        <v>17815</v>
      </c>
      <c r="E26661" t="s">
        <v>1278</v>
      </c>
      <c r="F26661" t="s">
        <v>89</v>
      </c>
      <c r="G26661" t="s">
        <v>89</v>
      </c>
      <c r="H26661" t="s">
        <v>93</v>
      </c>
    </row>
    <row r="26662" spans="1:8" x14ac:dyDescent="0.25">
      <c r="A26662" t="s">
        <v>686</v>
      </c>
      <c r="B26662" t="s">
        <v>18640</v>
      </c>
      <c r="C26662" t="s">
        <v>89</v>
      </c>
      <c r="D26662" t="s">
        <v>17815</v>
      </c>
      <c r="E26662" t="s">
        <v>1094</v>
      </c>
      <c r="F26662" t="s">
        <v>89</v>
      </c>
      <c r="G26662" t="s">
        <v>89</v>
      </c>
      <c r="H26662" t="s">
        <v>93</v>
      </c>
    </row>
    <row r="26663" spans="1:8" x14ac:dyDescent="0.25">
      <c r="A26663" t="s">
        <v>686</v>
      </c>
      <c r="B26663" t="s">
        <v>7964</v>
      </c>
      <c r="C26663" t="s">
        <v>89</v>
      </c>
      <c r="D26663" t="s">
        <v>18641</v>
      </c>
      <c r="E26663" t="s">
        <v>1278</v>
      </c>
      <c r="F26663" t="s">
        <v>89</v>
      </c>
      <c r="G26663" t="s">
        <v>89</v>
      </c>
      <c r="H26663" t="s">
        <v>93</v>
      </c>
    </row>
    <row r="26664" spans="1:8" x14ac:dyDescent="0.25">
      <c r="A26664" t="s">
        <v>686</v>
      </c>
      <c r="B26664" t="s">
        <v>1239</v>
      </c>
      <c r="C26664" t="s">
        <v>89</v>
      </c>
      <c r="D26664" t="s">
        <v>5134</v>
      </c>
      <c r="E26664" t="s">
        <v>1265</v>
      </c>
      <c r="F26664" t="s">
        <v>89</v>
      </c>
      <c r="G26664" t="s">
        <v>89</v>
      </c>
      <c r="H26664" t="s">
        <v>93</v>
      </c>
    </row>
    <row r="26665" spans="1:8" x14ac:dyDescent="0.25">
      <c r="A26665" t="s">
        <v>686</v>
      </c>
      <c r="B26665" t="s">
        <v>7583</v>
      </c>
      <c r="C26665" t="s">
        <v>89</v>
      </c>
      <c r="D26665" t="s">
        <v>17811</v>
      </c>
      <c r="E26665" t="s">
        <v>1100</v>
      </c>
      <c r="F26665" t="s">
        <v>89</v>
      </c>
      <c r="G26665" t="s">
        <v>89</v>
      </c>
      <c r="H26665" t="s">
        <v>93</v>
      </c>
    </row>
    <row r="26666" spans="1:8" x14ac:dyDescent="0.25">
      <c r="A26666" t="s">
        <v>686</v>
      </c>
      <c r="B26666" t="s">
        <v>18642</v>
      </c>
      <c r="C26666" t="s">
        <v>89</v>
      </c>
      <c r="D26666" t="s">
        <v>17811</v>
      </c>
      <c r="E26666" t="s">
        <v>1278</v>
      </c>
      <c r="F26666" t="s">
        <v>89</v>
      </c>
      <c r="G26666" t="s">
        <v>89</v>
      </c>
      <c r="H26666" t="s">
        <v>93</v>
      </c>
    </row>
    <row r="26667" spans="1:8" x14ac:dyDescent="0.25">
      <c r="A26667" t="s">
        <v>686</v>
      </c>
      <c r="B26667" t="s">
        <v>16802</v>
      </c>
      <c r="C26667" t="s">
        <v>89</v>
      </c>
      <c r="D26667" t="s">
        <v>17811</v>
      </c>
      <c r="E26667" t="s">
        <v>1097</v>
      </c>
      <c r="F26667" t="s">
        <v>89</v>
      </c>
      <c r="G26667" t="s">
        <v>89</v>
      </c>
      <c r="H26667" t="s">
        <v>93</v>
      </c>
    </row>
    <row r="26668" spans="1:8" x14ac:dyDescent="0.25">
      <c r="A26668" t="s">
        <v>686</v>
      </c>
      <c r="B26668" t="s">
        <v>7238</v>
      </c>
      <c r="C26668" t="s">
        <v>89</v>
      </c>
      <c r="D26668" t="s">
        <v>9138</v>
      </c>
      <c r="E26668" t="s">
        <v>1162</v>
      </c>
      <c r="F26668" t="s">
        <v>89</v>
      </c>
      <c r="G26668" t="s">
        <v>89</v>
      </c>
      <c r="H26668" t="s">
        <v>93</v>
      </c>
    </row>
    <row r="26669" spans="1:8" x14ac:dyDescent="0.25">
      <c r="A26669" t="s">
        <v>686</v>
      </c>
      <c r="B26669" t="s">
        <v>1143</v>
      </c>
      <c r="C26669" t="s">
        <v>89</v>
      </c>
      <c r="D26669" t="s">
        <v>4814</v>
      </c>
      <c r="E26669" t="s">
        <v>1162</v>
      </c>
      <c r="F26669" t="s">
        <v>89</v>
      </c>
      <c r="G26669" t="s">
        <v>89</v>
      </c>
      <c r="H26669" t="s">
        <v>93</v>
      </c>
    </row>
    <row r="26670" spans="1:8" x14ac:dyDescent="0.25">
      <c r="A26670" t="s">
        <v>686</v>
      </c>
      <c r="B26670" t="s">
        <v>1144</v>
      </c>
      <c r="C26670" t="s">
        <v>89</v>
      </c>
      <c r="D26670" t="s">
        <v>4814</v>
      </c>
      <c r="E26670" t="s">
        <v>1278</v>
      </c>
      <c r="F26670" t="s">
        <v>89</v>
      </c>
      <c r="G26670" t="s">
        <v>89</v>
      </c>
      <c r="H26670" t="s">
        <v>93</v>
      </c>
    </row>
    <row r="26671" spans="1:8" x14ac:dyDescent="0.25">
      <c r="A26671" t="s">
        <v>686</v>
      </c>
      <c r="B26671" t="s">
        <v>1158</v>
      </c>
      <c r="C26671" t="s">
        <v>89</v>
      </c>
      <c r="D26671" t="s">
        <v>5134</v>
      </c>
      <c r="E26671" t="s">
        <v>1349</v>
      </c>
      <c r="F26671" t="s">
        <v>89</v>
      </c>
      <c r="G26671" t="s">
        <v>89</v>
      </c>
      <c r="H26671" t="s">
        <v>93</v>
      </c>
    </row>
    <row r="26672" spans="1:8" x14ac:dyDescent="0.25">
      <c r="A26672" t="s">
        <v>686</v>
      </c>
      <c r="B26672" t="s">
        <v>18643</v>
      </c>
      <c r="C26672" t="s">
        <v>89</v>
      </c>
      <c r="D26672" t="s">
        <v>17811</v>
      </c>
      <c r="E26672" t="s">
        <v>1094</v>
      </c>
      <c r="F26672" t="s">
        <v>89</v>
      </c>
      <c r="G26672" t="s">
        <v>89</v>
      </c>
      <c r="H26672" t="s">
        <v>93</v>
      </c>
    </row>
    <row r="26673" spans="1:8" x14ac:dyDescent="0.25">
      <c r="A26673" t="s">
        <v>686</v>
      </c>
      <c r="B26673" t="s">
        <v>10657</v>
      </c>
      <c r="C26673" t="s">
        <v>89</v>
      </c>
      <c r="D26673" t="s">
        <v>9138</v>
      </c>
      <c r="E26673" t="s">
        <v>1142</v>
      </c>
      <c r="F26673" t="s">
        <v>89</v>
      </c>
      <c r="G26673" t="s">
        <v>89</v>
      </c>
      <c r="H26673" t="s">
        <v>93</v>
      </c>
    </row>
    <row r="26674" spans="1:8" x14ac:dyDescent="0.25">
      <c r="A26674" t="s">
        <v>686</v>
      </c>
      <c r="B26674" t="s">
        <v>1163</v>
      </c>
      <c r="C26674" t="s">
        <v>89</v>
      </c>
      <c r="D26674" t="s">
        <v>4814</v>
      </c>
      <c r="E26674" t="s">
        <v>1142</v>
      </c>
      <c r="F26674" t="s">
        <v>89</v>
      </c>
      <c r="G26674" t="s">
        <v>89</v>
      </c>
      <c r="H26674" t="s">
        <v>93</v>
      </c>
    </row>
    <row r="26675" spans="1:8" x14ac:dyDescent="0.25">
      <c r="A26675" t="s">
        <v>686</v>
      </c>
      <c r="B26675" t="s">
        <v>1198</v>
      </c>
      <c r="C26675" t="s">
        <v>89</v>
      </c>
      <c r="D26675" t="s">
        <v>89</v>
      </c>
      <c r="E26675" t="s">
        <v>1129</v>
      </c>
      <c r="F26675" t="s">
        <v>89</v>
      </c>
      <c r="G26675" t="s">
        <v>89</v>
      </c>
      <c r="H26675" t="s">
        <v>93</v>
      </c>
    </row>
    <row r="26676" spans="1:8" x14ac:dyDescent="0.25">
      <c r="A26676" t="s">
        <v>686</v>
      </c>
      <c r="B26676" t="s">
        <v>1726</v>
      </c>
      <c r="C26676" t="s">
        <v>89</v>
      </c>
      <c r="D26676" t="s">
        <v>89</v>
      </c>
      <c r="E26676" t="s">
        <v>1129</v>
      </c>
      <c r="F26676" t="s">
        <v>89</v>
      </c>
      <c r="G26676" t="s">
        <v>89</v>
      </c>
      <c r="H26676" t="s">
        <v>93</v>
      </c>
    </row>
    <row r="26677" spans="1:8" x14ac:dyDescent="0.25">
      <c r="A26677" t="s">
        <v>686</v>
      </c>
      <c r="B26677" t="s">
        <v>1527</v>
      </c>
      <c r="C26677" t="s">
        <v>89</v>
      </c>
      <c r="D26677" t="s">
        <v>18644</v>
      </c>
      <c r="E26677" t="s">
        <v>1131</v>
      </c>
      <c r="F26677" t="s">
        <v>89</v>
      </c>
      <c r="G26677" t="s">
        <v>89</v>
      </c>
      <c r="H26677" t="s">
        <v>93</v>
      </c>
    </row>
    <row r="26678" spans="1:8" x14ac:dyDescent="0.25">
      <c r="A26678" t="s">
        <v>686</v>
      </c>
      <c r="B26678" t="s">
        <v>1130</v>
      </c>
      <c r="C26678" t="s">
        <v>89</v>
      </c>
      <c r="D26678" t="s">
        <v>89</v>
      </c>
      <c r="E26678" t="s">
        <v>1286</v>
      </c>
      <c r="F26678" t="s">
        <v>89</v>
      </c>
      <c r="G26678" t="s">
        <v>89</v>
      </c>
      <c r="H26678" t="s">
        <v>93</v>
      </c>
    </row>
    <row r="26679" spans="1:8" x14ac:dyDescent="0.25">
      <c r="A26679" t="s">
        <v>686</v>
      </c>
      <c r="B26679" t="s">
        <v>1438</v>
      </c>
      <c r="C26679" t="s">
        <v>89</v>
      </c>
      <c r="D26679" t="s">
        <v>89</v>
      </c>
      <c r="E26679" t="s">
        <v>1202</v>
      </c>
      <c r="F26679" t="s">
        <v>89</v>
      </c>
      <c r="G26679" t="s">
        <v>89</v>
      </c>
      <c r="H26679" t="s">
        <v>93</v>
      </c>
    </row>
    <row r="26680" spans="1:8" x14ac:dyDescent="0.25">
      <c r="A26680" t="s">
        <v>686</v>
      </c>
      <c r="B26680" t="s">
        <v>1437</v>
      </c>
      <c r="C26680" t="s">
        <v>89</v>
      </c>
      <c r="D26680" t="s">
        <v>89</v>
      </c>
      <c r="E26680" t="s">
        <v>1131</v>
      </c>
      <c r="F26680" t="s">
        <v>89</v>
      </c>
      <c r="G26680" t="s">
        <v>89</v>
      </c>
      <c r="H26680" t="s">
        <v>93</v>
      </c>
    </row>
    <row r="26681" spans="1:8" x14ac:dyDescent="0.25">
      <c r="A26681" t="s">
        <v>686</v>
      </c>
      <c r="B26681" t="s">
        <v>1200</v>
      </c>
      <c r="C26681" t="s">
        <v>89</v>
      </c>
      <c r="D26681" t="s">
        <v>89</v>
      </c>
      <c r="E26681" t="s">
        <v>1131</v>
      </c>
      <c r="F26681" t="s">
        <v>89</v>
      </c>
      <c r="G26681" t="s">
        <v>89</v>
      </c>
      <c r="H26681" t="s">
        <v>93</v>
      </c>
    </row>
    <row r="26682" spans="1:8" x14ac:dyDescent="0.25">
      <c r="A26682" t="s">
        <v>686</v>
      </c>
      <c r="B26682" t="s">
        <v>18645</v>
      </c>
      <c r="C26682" t="s">
        <v>89</v>
      </c>
      <c r="D26682" t="s">
        <v>18646</v>
      </c>
      <c r="E26682" t="s">
        <v>1202</v>
      </c>
      <c r="F26682" t="s">
        <v>89</v>
      </c>
      <c r="G26682" t="s">
        <v>89</v>
      </c>
      <c r="H26682" t="s">
        <v>93</v>
      </c>
    </row>
    <row r="26683" spans="1:8" x14ac:dyDescent="0.25">
      <c r="A26683" t="s">
        <v>686</v>
      </c>
      <c r="B26683" t="s">
        <v>1132</v>
      </c>
      <c r="C26683" t="s">
        <v>89</v>
      </c>
      <c r="D26683" t="s">
        <v>89</v>
      </c>
      <c r="E26683" t="s">
        <v>1133</v>
      </c>
      <c r="F26683" t="s">
        <v>89</v>
      </c>
      <c r="G26683" t="s">
        <v>89</v>
      </c>
      <c r="H26683" t="s">
        <v>93</v>
      </c>
    </row>
    <row r="26684" spans="1:8" x14ac:dyDescent="0.25">
      <c r="A26684" t="s">
        <v>686</v>
      </c>
      <c r="B26684" t="s">
        <v>1232</v>
      </c>
      <c r="C26684" t="s">
        <v>89</v>
      </c>
      <c r="D26684" t="s">
        <v>89</v>
      </c>
      <c r="E26684" t="s">
        <v>1335</v>
      </c>
      <c r="F26684" t="s">
        <v>89</v>
      </c>
      <c r="G26684" t="s">
        <v>89</v>
      </c>
      <c r="H26684" t="s">
        <v>93</v>
      </c>
    </row>
    <row r="26685" spans="1:8" x14ac:dyDescent="0.25">
      <c r="A26685" t="s">
        <v>686</v>
      </c>
      <c r="B26685" t="s">
        <v>1236</v>
      </c>
      <c r="C26685" t="s">
        <v>89</v>
      </c>
      <c r="D26685" t="s">
        <v>89</v>
      </c>
      <c r="E26685" t="s">
        <v>1235</v>
      </c>
      <c r="F26685" t="s">
        <v>89</v>
      </c>
      <c r="G26685" t="s">
        <v>89</v>
      </c>
      <c r="H26685" t="s">
        <v>93</v>
      </c>
    </row>
    <row r="26686" spans="1:8" x14ac:dyDescent="0.25">
      <c r="A26686" t="s">
        <v>686</v>
      </c>
      <c r="B26686" t="s">
        <v>1138</v>
      </c>
      <c r="C26686" t="s">
        <v>89</v>
      </c>
      <c r="D26686" t="s">
        <v>89</v>
      </c>
      <c r="E26686" t="s">
        <v>1139</v>
      </c>
      <c r="F26686" t="s">
        <v>89</v>
      </c>
      <c r="G26686" t="s">
        <v>89</v>
      </c>
      <c r="H26686" t="s">
        <v>93</v>
      </c>
    </row>
    <row r="26687" spans="1:8" x14ac:dyDescent="0.25">
      <c r="A26687" t="s">
        <v>687</v>
      </c>
      <c r="B26687" t="s">
        <v>3879</v>
      </c>
      <c r="C26687" t="s">
        <v>89</v>
      </c>
      <c r="D26687" t="s">
        <v>18647</v>
      </c>
      <c r="E26687" t="s">
        <v>1180</v>
      </c>
      <c r="F26687" t="s">
        <v>89</v>
      </c>
      <c r="G26687" t="s">
        <v>89</v>
      </c>
      <c r="H26687" t="s">
        <v>93</v>
      </c>
    </row>
    <row r="26688" spans="1:8" x14ac:dyDescent="0.25">
      <c r="A26688" t="s">
        <v>687</v>
      </c>
      <c r="B26688" t="s">
        <v>18648</v>
      </c>
      <c r="C26688" t="s">
        <v>89</v>
      </c>
      <c r="D26688" t="s">
        <v>18649</v>
      </c>
      <c r="E26688" t="s">
        <v>1278</v>
      </c>
      <c r="F26688" t="s">
        <v>89</v>
      </c>
      <c r="G26688" t="s">
        <v>89</v>
      </c>
      <c r="H26688" t="s">
        <v>93</v>
      </c>
    </row>
    <row r="26689" spans="1:8" x14ac:dyDescent="0.25">
      <c r="A26689" t="s">
        <v>687</v>
      </c>
      <c r="B26689" t="s">
        <v>2212</v>
      </c>
      <c r="C26689" t="s">
        <v>89</v>
      </c>
      <c r="D26689" t="s">
        <v>18650</v>
      </c>
      <c r="E26689" t="s">
        <v>1148</v>
      </c>
      <c r="F26689" t="s">
        <v>89</v>
      </c>
      <c r="G26689" t="s">
        <v>89</v>
      </c>
      <c r="H26689" t="s">
        <v>93</v>
      </c>
    </row>
    <row r="26690" spans="1:8" x14ac:dyDescent="0.25">
      <c r="A26690" t="s">
        <v>687</v>
      </c>
      <c r="B26690" t="s">
        <v>5786</v>
      </c>
      <c r="C26690" t="s">
        <v>89</v>
      </c>
      <c r="D26690" t="s">
        <v>89</v>
      </c>
      <c r="E26690" t="s">
        <v>1153</v>
      </c>
      <c r="F26690" t="s">
        <v>89</v>
      </c>
      <c r="G26690" t="s">
        <v>89</v>
      </c>
      <c r="H26690" t="s">
        <v>93</v>
      </c>
    </row>
    <row r="26691" spans="1:8" x14ac:dyDescent="0.25">
      <c r="A26691" t="s">
        <v>687</v>
      </c>
      <c r="B26691" t="s">
        <v>3255</v>
      </c>
      <c r="C26691" t="s">
        <v>89</v>
      </c>
      <c r="D26691" t="s">
        <v>18651</v>
      </c>
      <c r="E26691" t="s">
        <v>1100</v>
      </c>
      <c r="F26691" t="s">
        <v>89</v>
      </c>
      <c r="G26691" t="s">
        <v>89</v>
      </c>
      <c r="H26691" t="s">
        <v>93</v>
      </c>
    </row>
    <row r="26692" spans="1:8" x14ac:dyDescent="0.25">
      <c r="A26692" t="s">
        <v>687</v>
      </c>
      <c r="B26692" t="s">
        <v>18652</v>
      </c>
      <c r="C26692" t="s">
        <v>89</v>
      </c>
      <c r="D26692" t="s">
        <v>18653</v>
      </c>
      <c r="E26692" t="s">
        <v>9140</v>
      </c>
      <c r="F26692" t="s">
        <v>89</v>
      </c>
      <c r="G26692" t="s">
        <v>89</v>
      </c>
      <c r="H26692" t="s">
        <v>93</v>
      </c>
    </row>
    <row r="26693" spans="1:8" x14ac:dyDescent="0.25">
      <c r="A26693" t="s">
        <v>687</v>
      </c>
      <c r="B26693" t="s">
        <v>18654</v>
      </c>
      <c r="C26693" t="s">
        <v>89</v>
      </c>
      <c r="D26693" t="s">
        <v>18655</v>
      </c>
      <c r="E26693" t="s">
        <v>1153</v>
      </c>
      <c r="F26693" t="s">
        <v>89</v>
      </c>
      <c r="G26693" t="s">
        <v>89</v>
      </c>
      <c r="H26693" t="s">
        <v>93</v>
      </c>
    </row>
    <row r="26694" spans="1:8" x14ac:dyDescent="0.25">
      <c r="A26694" t="s">
        <v>687</v>
      </c>
      <c r="B26694" t="s">
        <v>1301</v>
      </c>
      <c r="C26694" t="s">
        <v>89</v>
      </c>
      <c r="D26694" t="s">
        <v>89</v>
      </c>
      <c r="E26694" t="s">
        <v>1105</v>
      </c>
      <c r="F26694" t="s">
        <v>89</v>
      </c>
      <c r="G26694" t="s">
        <v>89</v>
      </c>
      <c r="H26694" t="s">
        <v>93</v>
      </c>
    </row>
    <row r="26695" spans="1:8" x14ac:dyDescent="0.25">
      <c r="A26695" t="s">
        <v>687</v>
      </c>
      <c r="B26695" t="s">
        <v>18656</v>
      </c>
      <c r="C26695" t="s">
        <v>89</v>
      </c>
      <c r="D26695" t="s">
        <v>18657</v>
      </c>
      <c r="E26695" t="s">
        <v>1904</v>
      </c>
      <c r="F26695" t="s">
        <v>89</v>
      </c>
      <c r="G26695" t="s">
        <v>89</v>
      </c>
      <c r="H26695" t="s">
        <v>93</v>
      </c>
    </row>
    <row r="26696" spans="1:8" x14ac:dyDescent="0.25">
      <c r="A26696" t="s">
        <v>687</v>
      </c>
      <c r="B26696" t="s">
        <v>2504</v>
      </c>
      <c r="C26696" t="s">
        <v>89</v>
      </c>
      <c r="D26696" t="s">
        <v>18658</v>
      </c>
      <c r="E26696" t="s">
        <v>1258</v>
      </c>
      <c r="F26696" t="s">
        <v>89</v>
      </c>
      <c r="G26696" t="s">
        <v>89</v>
      </c>
      <c r="H26696" t="s">
        <v>93</v>
      </c>
    </row>
    <row r="26697" spans="1:8" x14ac:dyDescent="0.25">
      <c r="A26697" t="s">
        <v>687</v>
      </c>
      <c r="B26697" t="s">
        <v>2589</v>
      </c>
      <c r="C26697" t="s">
        <v>89</v>
      </c>
      <c r="D26697" t="s">
        <v>89</v>
      </c>
      <c r="E26697" t="s">
        <v>1105</v>
      </c>
      <c r="F26697" t="s">
        <v>89</v>
      </c>
      <c r="G26697" t="s">
        <v>89</v>
      </c>
      <c r="H26697" t="s">
        <v>93</v>
      </c>
    </row>
    <row r="26698" spans="1:8" x14ac:dyDescent="0.25">
      <c r="A26698" t="s">
        <v>687</v>
      </c>
      <c r="B26698" t="s">
        <v>18659</v>
      </c>
      <c r="C26698" t="s">
        <v>89</v>
      </c>
      <c r="D26698" t="s">
        <v>18660</v>
      </c>
      <c r="E26698" t="s">
        <v>1105</v>
      </c>
      <c r="F26698" t="s">
        <v>89</v>
      </c>
      <c r="G26698" t="s">
        <v>89</v>
      </c>
      <c r="H26698" t="s">
        <v>93</v>
      </c>
    </row>
    <row r="26699" spans="1:8" x14ac:dyDescent="0.25">
      <c r="A26699" t="s">
        <v>687</v>
      </c>
      <c r="B26699" t="s">
        <v>3457</v>
      </c>
      <c r="C26699" t="s">
        <v>89</v>
      </c>
      <c r="D26699" t="s">
        <v>89</v>
      </c>
      <c r="E26699" t="s">
        <v>1105</v>
      </c>
      <c r="F26699" t="s">
        <v>89</v>
      </c>
      <c r="G26699" t="s">
        <v>89</v>
      </c>
      <c r="H26699" t="s">
        <v>93</v>
      </c>
    </row>
    <row r="26700" spans="1:8" x14ac:dyDescent="0.25">
      <c r="A26700" t="s">
        <v>687</v>
      </c>
      <c r="B26700" t="s">
        <v>2588</v>
      </c>
      <c r="C26700" t="s">
        <v>89</v>
      </c>
      <c r="D26700" t="s">
        <v>89</v>
      </c>
      <c r="E26700" t="s">
        <v>1100</v>
      </c>
      <c r="F26700" t="s">
        <v>89</v>
      </c>
      <c r="G26700" t="s">
        <v>89</v>
      </c>
      <c r="H26700" t="s">
        <v>93</v>
      </c>
    </row>
    <row r="26701" spans="1:8" x14ac:dyDescent="0.25">
      <c r="A26701" t="s">
        <v>687</v>
      </c>
      <c r="B26701" t="s">
        <v>18661</v>
      </c>
      <c r="C26701" t="s">
        <v>89</v>
      </c>
      <c r="D26701" t="s">
        <v>18662</v>
      </c>
      <c r="E26701" t="s">
        <v>1094</v>
      </c>
      <c r="F26701" t="s">
        <v>89</v>
      </c>
      <c r="G26701" t="s">
        <v>89</v>
      </c>
      <c r="H26701" t="s">
        <v>93</v>
      </c>
    </row>
    <row r="26702" spans="1:8" x14ac:dyDescent="0.25">
      <c r="A26702" t="s">
        <v>687</v>
      </c>
      <c r="B26702" t="s">
        <v>1114</v>
      </c>
      <c r="C26702" t="s">
        <v>89</v>
      </c>
      <c r="D26702" t="s">
        <v>89</v>
      </c>
      <c r="E26702" t="s">
        <v>1093</v>
      </c>
      <c r="F26702" t="s">
        <v>89</v>
      </c>
      <c r="G26702" t="s">
        <v>89</v>
      </c>
      <c r="H26702" t="s">
        <v>93</v>
      </c>
    </row>
    <row r="26703" spans="1:8" x14ac:dyDescent="0.25">
      <c r="A26703" t="s">
        <v>687</v>
      </c>
      <c r="B26703" t="s">
        <v>1112</v>
      </c>
      <c r="C26703" t="s">
        <v>89</v>
      </c>
      <c r="D26703" t="s">
        <v>89</v>
      </c>
      <c r="E26703" t="s">
        <v>1105</v>
      </c>
      <c r="F26703" t="s">
        <v>89</v>
      </c>
      <c r="G26703" t="s">
        <v>89</v>
      </c>
      <c r="H26703" t="s">
        <v>93</v>
      </c>
    </row>
    <row r="26704" spans="1:8" x14ac:dyDescent="0.25">
      <c r="A26704" t="s">
        <v>687</v>
      </c>
      <c r="B26704" t="s">
        <v>1098</v>
      </c>
      <c r="C26704" t="s">
        <v>89</v>
      </c>
      <c r="D26704" t="s">
        <v>18663</v>
      </c>
      <c r="E26704" t="s">
        <v>1093</v>
      </c>
      <c r="F26704" t="s">
        <v>89</v>
      </c>
      <c r="G26704" t="s">
        <v>89</v>
      </c>
      <c r="H26704" t="s">
        <v>93</v>
      </c>
    </row>
    <row r="26705" spans="1:8" x14ac:dyDescent="0.25">
      <c r="A26705" t="s">
        <v>687</v>
      </c>
      <c r="B26705" t="s">
        <v>18664</v>
      </c>
      <c r="C26705" t="s">
        <v>89</v>
      </c>
      <c r="D26705" t="s">
        <v>18665</v>
      </c>
      <c r="E26705" t="s">
        <v>1094</v>
      </c>
      <c r="F26705" t="s">
        <v>89</v>
      </c>
      <c r="G26705" t="s">
        <v>89</v>
      </c>
      <c r="H26705" t="s">
        <v>93</v>
      </c>
    </row>
    <row r="26706" spans="1:8" x14ac:dyDescent="0.25">
      <c r="A26706" t="s">
        <v>687</v>
      </c>
      <c r="B26706" t="s">
        <v>5233</v>
      </c>
      <c r="C26706" t="s">
        <v>89</v>
      </c>
      <c r="D26706" t="s">
        <v>18666</v>
      </c>
      <c r="E26706" t="s">
        <v>1105</v>
      </c>
      <c r="F26706" t="s">
        <v>89</v>
      </c>
      <c r="G26706" t="s">
        <v>89</v>
      </c>
      <c r="H26706" t="s">
        <v>93</v>
      </c>
    </row>
    <row r="26707" spans="1:8" x14ac:dyDescent="0.25">
      <c r="A26707" t="s">
        <v>687</v>
      </c>
      <c r="B26707" t="s">
        <v>1799</v>
      </c>
      <c r="C26707" t="s">
        <v>89</v>
      </c>
      <c r="D26707" t="s">
        <v>18667</v>
      </c>
      <c r="E26707" t="s">
        <v>1093</v>
      </c>
      <c r="F26707" t="s">
        <v>89</v>
      </c>
      <c r="G26707" t="s">
        <v>89</v>
      </c>
      <c r="H26707" t="s">
        <v>93</v>
      </c>
    </row>
    <row r="26708" spans="1:8" x14ac:dyDescent="0.25">
      <c r="A26708" t="s">
        <v>687</v>
      </c>
      <c r="B26708" t="s">
        <v>18668</v>
      </c>
      <c r="C26708" t="s">
        <v>89</v>
      </c>
      <c r="D26708" t="s">
        <v>18669</v>
      </c>
      <c r="E26708" t="s">
        <v>1093</v>
      </c>
      <c r="F26708" t="s">
        <v>89</v>
      </c>
      <c r="G26708" t="s">
        <v>89</v>
      </c>
      <c r="H26708" t="s">
        <v>93</v>
      </c>
    </row>
    <row r="26709" spans="1:8" x14ac:dyDescent="0.25">
      <c r="A26709" t="s">
        <v>687</v>
      </c>
      <c r="B26709" t="s">
        <v>1687</v>
      </c>
      <c r="C26709" t="s">
        <v>89</v>
      </c>
      <c r="D26709" t="s">
        <v>18670</v>
      </c>
      <c r="E26709" t="s">
        <v>1093</v>
      </c>
      <c r="F26709" t="s">
        <v>89</v>
      </c>
      <c r="G26709" t="s">
        <v>89</v>
      </c>
      <c r="H26709" t="s">
        <v>93</v>
      </c>
    </row>
    <row r="26710" spans="1:8" x14ac:dyDescent="0.25">
      <c r="A26710" t="s">
        <v>687</v>
      </c>
      <c r="B26710" t="s">
        <v>733</v>
      </c>
      <c r="C26710" t="s">
        <v>89</v>
      </c>
      <c r="D26710" t="s">
        <v>18671</v>
      </c>
      <c r="E26710" t="s">
        <v>1947</v>
      </c>
      <c r="F26710" t="s">
        <v>89</v>
      </c>
      <c r="G26710" t="s">
        <v>89</v>
      </c>
      <c r="H26710" t="s">
        <v>93</v>
      </c>
    </row>
    <row r="26711" spans="1:8" x14ac:dyDescent="0.25">
      <c r="A26711" t="s">
        <v>687</v>
      </c>
      <c r="B26711" t="s">
        <v>18672</v>
      </c>
      <c r="C26711" t="s">
        <v>89</v>
      </c>
      <c r="D26711" t="s">
        <v>89</v>
      </c>
      <c r="E26711" t="s">
        <v>1298</v>
      </c>
      <c r="F26711" t="s">
        <v>89</v>
      </c>
      <c r="G26711" t="s">
        <v>89</v>
      </c>
      <c r="H26711" t="s">
        <v>93</v>
      </c>
    </row>
    <row r="26712" spans="1:8" x14ac:dyDescent="0.25">
      <c r="A26712" t="s">
        <v>687</v>
      </c>
      <c r="B26712" t="s">
        <v>2249</v>
      </c>
      <c r="C26712" t="s">
        <v>89</v>
      </c>
      <c r="D26712" t="s">
        <v>18673</v>
      </c>
      <c r="E26712" t="s">
        <v>1298</v>
      </c>
      <c r="F26712" t="s">
        <v>89</v>
      </c>
      <c r="G26712" t="s">
        <v>89</v>
      </c>
      <c r="H26712" t="s">
        <v>93</v>
      </c>
    </row>
    <row r="26713" spans="1:8" x14ac:dyDescent="0.25">
      <c r="A26713" t="s">
        <v>687</v>
      </c>
      <c r="B26713" t="s">
        <v>18674</v>
      </c>
      <c r="C26713" t="s">
        <v>89</v>
      </c>
      <c r="D26713" t="s">
        <v>18675</v>
      </c>
      <c r="E26713" t="s">
        <v>1093</v>
      </c>
      <c r="F26713" t="s">
        <v>89</v>
      </c>
      <c r="G26713" t="s">
        <v>89</v>
      </c>
      <c r="H26713" t="s">
        <v>93</v>
      </c>
    </row>
    <row r="26714" spans="1:8" x14ac:dyDescent="0.25">
      <c r="A26714" t="s">
        <v>687</v>
      </c>
      <c r="B26714" t="s">
        <v>2212</v>
      </c>
      <c r="C26714" t="s">
        <v>89</v>
      </c>
      <c r="D26714" t="s">
        <v>18650</v>
      </c>
      <c r="E26714" t="s">
        <v>1148</v>
      </c>
      <c r="F26714" t="s">
        <v>89</v>
      </c>
      <c r="G26714" t="s">
        <v>89</v>
      </c>
      <c r="H26714" t="s">
        <v>93</v>
      </c>
    </row>
    <row r="26715" spans="1:8" x14ac:dyDescent="0.25">
      <c r="A26715" t="s">
        <v>687</v>
      </c>
      <c r="B26715" t="s">
        <v>3280</v>
      </c>
      <c r="C26715" t="s">
        <v>89</v>
      </c>
      <c r="D26715" t="s">
        <v>18673</v>
      </c>
      <c r="E26715" t="s">
        <v>1166</v>
      </c>
      <c r="F26715" t="s">
        <v>89</v>
      </c>
      <c r="G26715" t="s">
        <v>89</v>
      </c>
      <c r="H26715" t="s">
        <v>93</v>
      </c>
    </row>
    <row r="26716" spans="1:8" x14ac:dyDescent="0.25">
      <c r="A26716" t="s">
        <v>687</v>
      </c>
      <c r="B26716" t="s">
        <v>1314</v>
      </c>
      <c r="C26716" t="s">
        <v>89</v>
      </c>
      <c r="D26716" t="s">
        <v>18673</v>
      </c>
      <c r="E26716" t="s">
        <v>1102</v>
      </c>
      <c r="F26716" t="s">
        <v>89</v>
      </c>
      <c r="G26716" t="s">
        <v>89</v>
      </c>
      <c r="H26716" t="s">
        <v>93</v>
      </c>
    </row>
    <row r="26717" spans="1:8" x14ac:dyDescent="0.25">
      <c r="A26717" t="s">
        <v>687</v>
      </c>
      <c r="B26717" t="s">
        <v>7893</v>
      </c>
      <c r="C26717" t="s">
        <v>89</v>
      </c>
      <c r="D26717" t="s">
        <v>18673</v>
      </c>
      <c r="E26717" t="s">
        <v>2169</v>
      </c>
      <c r="F26717" t="s">
        <v>89</v>
      </c>
      <c r="G26717" t="s">
        <v>89</v>
      </c>
      <c r="H26717" t="s">
        <v>93</v>
      </c>
    </row>
    <row r="26718" spans="1:8" x14ac:dyDescent="0.25">
      <c r="A26718" t="s">
        <v>687</v>
      </c>
      <c r="B26718" t="s">
        <v>7880</v>
      </c>
      <c r="C26718" t="s">
        <v>89</v>
      </c>
      <c r="D26718" t="s">
        <v>18673</v>
      </c>
      <c r="E26718" t="s">
        <v>1947</v>
      </c>
      <c r="F26718" t="s">
        <v>89</v>
      </c>
      <c r="G26718" t="s">
        <v>89</v>
      </c>
      <c r="H26718" t="s">
        <v>93</v>
      </c>
    </row>
    <row r="26719" spans="1:8" x14ac:dyDescent="0.25">
      <c r="A26719" t="s">
        <v>687</v>
      </c>
      <c r="B26719" t="s">
        <v>1256</v>
      </c>
      <c r="C26719" t="s">
        <v>89</v>
      </c>
      <c r="D26719" t="s">
        <v>18673</v>
      </c>
      <c r="E26719" t="s">
        <v>1102</v>
      </c>
      <c r="F26719" t="s">
        <v>89</v>
      </c>
      <c r="G26719" t="s">
        <v>89</v>
      </c>
      <c r="H26719" t="s">
        <v>93</v>
      </c>
    </row>
    <row r="26720" spans="1:8" x14ac:dyDescent="0.25">
      <c r="A26720" t="s">
        <v>687</v>
      </c>
      <c r="B26720" t="s">
        <v>18676</v>
      </c>
      <c r="C26720" t="s">
        <v>89</v>
      </c>
      <c r="D26720" t="s">
        <v>18673</v>
      </c>
      <c r="E26720" t="s">
        <v>1180</v>
      </c>
      <c r="F26720" t="s">
        <v>89</v>
      </c>
      <c r="G26720" t="s">
        <v>89</v>
      </c>
      <c r="H26720" t="s">
        <v>93</v>
      </c>
    </row>
    <row r="26721" spans="1:8" x14ac:dyDescent="0.25">
      <c r="A26721" t="s">
        <v>687</v>
      </c>
      <c r="B26721" t="s">
        <v>3728</v>
      </c>
      <c r="C26721" t="s">
        <v>89</v>
      </c>
      <c r="D26721" t="s">
        <v>18677</v>
      </c>
      <c r="E26721" t="s">
        <v>5917</v>
      </c>
      <c r="F26721" t="s">
        <v>89</v>
      </c>
      <c r="G26721" t="s">
        <v>89</v>
      </c>
      <c r="H26721" t="s">
        <v>93</v>
      </c>
    </row>
    <row r="26722" spans="1:8" x14ac:dyDescent="0.25">
      <c r="A26722" t="s">
        <v>687</v>
      </c>
      <c r="B26722" t="s">
        <v>18678</v>
      </c>
      <c r="C26722" t="s">
        <v>89</v>
      </c>
      <c r="D26722" t="s">
        <v>18673</v>
      </c>
      <c r="E26722" t="s">
        <v>1947</v>
      </c>
      <c r="F26722" t="s">
        <v>89</v>
      </c>
      <c r="G26722" t="s">
        <v>89</v>
      </c>
      <c r="H26722" t="s">
        <v>93</v>
      </c>
    </row>
    <row r="26723" spans="1:8" x14ac:dyDescent="0.25">
      <c r="A26723" t="s">
        <v>687</v>
      </c>
      <c r="B26723" t="s">
        <v>18679</v>
      </c>
      <c r="C26723" t="s">
        <v>89</v>
      </c>
      <c r="D26723" t="s">
        <v>18680</v>
      </c>
      <c r="E26723" t="s">
        <v>1093</v>
      </c>
      <c r="F26723" t="s">
        <v>89</v>
      </c>
      <c r="G26723" t="s">
        <v>89</v>
      </c>
      <c r="H26723" t="s">
        <v>93</v>
      </c>
    </row>
    <row r="26724" spans="1:8" x14ac:dyDescent="0.25">
      <c r="A26724" t="s">
        <v>687</v>
      </c>
      <c r="B26724" t="s">
        <v>1181</v>
      </c>
      <c r="C26724" t="s">
        <v>89</v>
      </c>
      <c r="D26724" t="s">
        <v>18681</v>
      </c>
      <c r="E26724" t="s">
        <v>1258</v>
      </c>
      <c r="F26724" t="s">
        <v>89</v>
      </c>
      <c r="G26724" t="s">
        <v>89</v>
      </c>
      <c r="H26724" t="s">
        <v>93</v>
      </c>
    </row>
    <row r="26725" spans="1:8" x14ac:dyDescent="0.25">
      <c r="A26725" t="s">
        <v>687</v>
      </c>
      <c r="B26725" t="s">
        <v>5237</v>
      </c>
      <c r="C26725" t="s">
        <v>89</v>
      </c>
      <c r="D26725" t="s">
        <v>18682</v>
      </c>
      <c r="E26725" t="s">
        <v>1105</v>
      </c>
      <c r="F26725" t="s">
        <v>89</v>
      </c>
      <c r="G26725" t="s">
        <v>89</v>
      </c>
      <c r="H26725" t="s">
        <v>93</v>
      </c>
    </row>
    <row r="26726" spans="1:8" x14ac:dyDescent="0.25">
      <c r="A26726" t="s">
        <v>687</v>
      </c>
      <c r="B26726" t="s">
        <v>18683</v>
      </c>
      <c r="C26726" t="s">
        <v>89</v>
      </c>
      <c r="D26726" t="s">
        <v>89</v>
      </c>
      <c r="E26726" t="s">
        <v>1166</v>
      </c>
      <c r="F26726" t="s">
        <v>89</v>
      </c>
      <c r="G26726" t="s">
        <v>89</v>
      </c>
      <c r="H26726" t="s">
        <v>93</v>
      </c>
    </row>
    <row r="26727" spans="1:8" x14ac:dyDescent="0.25">
      <c r="A26727" t="s">
        <v>687</v>
      </c>
      <c r="B26727" t="s">
        <v>18684</v>
      </c>
      <c r="C26727" t="s">
        <v>89</v>
      </c>
      <c r="D26727" t="s">
        <v>89</v>
      </c>
      <c r="E26727" t="s">
        <v>1102</v>
      </c>
      <c r="F26727" t="s">
        <v>89</v>
      </c>
      <c r="G26727" t="s">
        <v>89</v>
      </c>
      <c r="H26727" t="s">
        <v>93</v>
      </c>
    </row>
    <row r="26728" spans="1:8" x14ac:dyDescent="0.25">
      <c r="A26728" t="s">
        <v>687</v>
      </c>
      <c r="B26728" t="s">
        <v>18685</v>
      </c>
      <c r="C26728" t="s">
        <v>89</v>
      </c>
      <c r="D26728" t="s">
        <v>89</v>
      </c>
      <c r="E26728" t="s">
        <v>1166</v>
      </c>
      <c r="F26728" t="s">
        <v>89</v>
      </c>
      <c r="G26728" t="s">
        <v>89</v>
      </c>
      <c r="H26728" t="s">
        <v>93</v>
      </c>
    </row>
    <row r="26729" spans="1:8" x14ac:dyDescent="0.25">
      <c r="A26729" t="s">
        <v>687</v>
      </c>
      <c r="B26729" t="s">
        <v>18686</v>
      </c>
      <c r="C26729" t="s">
        <v>89</v>
      </c>
      <c r="D26729" t="s">
        <v>89</v>
      </c>
      <c r="E26729" t="s">
        <v>1102</v>
      </c>
      <c r="F26729" t="s">
        <v>89</v>
      </c>
      <c r="G26729" t="s">
        <v>89</v>
      </c>
      <c r="H26729" t="s">
        <v>93</v>
      </c>
    </row>
    <row r="26730" spans="1:8" x14ac:dyDescent="0.25">
      <c r="A26730" t="s">
        <v>687</v>
      </c>
      <c r="B26730" t="s">
        <v>18687</v>
      </c>
      <c r="C26730" t="s">
        <v>89</v>
      </c>
      <c r="D26730" t="s">
        <v>18688</v>
      </c>
      <c r="E26730" t="s">
        <v>1569</v>
      </c>
      <c r="F26730" t="s">
        <v>89</v>
      </c>
      <c r="G26730" t="s">
        <v>89</v>
      </c>
      <c r="H26730" t="s">
        <v>93</v>
      </c>
    </row>
    <row r="26731" spans="1:8" x14ac:dyDescent="0.25">
      <c r="A26731" t="s">
        <v>687</v>
      </c>
      <c r="B26731" t="s">
        <v>18689</v>
      </c>
      <c r="C26731" t="s">
        <v>89</v>
      </c>
      <c r="D26731" t="s">
        <v>18688</v>
      </c>
      <c r="E26731" t="s">
        <v>1947</v>
      </c>
      <c r="F26731" t="s">
        <v>89</v>
      </c>
      <c r="G26731" t="s">
        <v>89</v>
      </c>
      <c r="H26731" t="s">
        <v>93</v>
      </c>
    </row>
    <row r="26732" spans="1:8" x14ac:dyDescent="0.25">
      <c r="A26732" t="s">
        <v>687</v>
      </c>
      <c r="B26732" t="s">
        <v>18690</v>
      </c>
      <c r="C26732" t="s">
        <v>89</v>
      </c>
      <c r="D26732" t="s">
        <v>18691</v>
      </c>
      <c r="E26732" t="s">
        <v>1873</v>
      </c>
      <c r="F26732" t="s">
        <v>89</v>
      </c>
      <c r="G26732" t="s">
        <v>89</v>
      </c>
      <c r="H26732" t="s">
        <v>93</v>
      </c>
    </row>
    <row r="26733" spans="1:8" x14ac:dyDescent="0.25">
      <c r="A26733" t="s">
        <v>687</v>
      </c>
      <c r="B26733" t="s">
        <v>18692</v>
      </c>
      <c r="C26733" t="s">
        <v>89</v>
      </c>
      <c r="D26733" t="s">
        <v>18688</v>
      </c>
      <c r="E26733" t="s">
        <v>1947</v>
      </c>
      <c r="F26733" t="s">
        <v>89</v>
      </c>
      <c r="G26733" t="s">
        <v>89</v>
      </c>
      <c r="H26733" t="s">
        <v>93</v>
      </c>
    </row>
    <row r="26734" spans="1:8" x14ac:dyDescent="0.25">
      <c r="A26734" t="s">
        <v>687</v>
      </c>
      <c r="B26734" t="s">
        <v>18693</v>
      </c>
      <c r="C26734" t="s">
        <v>89</v>
      </c>
      <c r="D26734" t="s">
        <v>18688</v>
      </c>
      <c r="E26734" t="s">
        <v>1947</v>
      </c>
      <c r="F26734" t="s">
        <v>89</v>
      </c>
      <c r="G26734" t="s">
        <v>89</v>
      </c>
      <c r="H26734" t="s">
        <v>93</v>
      </c>
    </row>
    <row r="26735" spans="1:8" x14ac:dyDescent="0.25">
      <c r="A26735" t="s">
        <v>687</v>
      </c>
      <c r="B26735" t="s">
        <v>1639</v>
      </c>
      <c r="C26735" t="s">
        <v>89</v>
      </c>
      <c r="D26735" t="s">
        <v>18688</v>
      </c>
      <c r="E26735" t="s">
        <v>1947</v>
      </c>
      <c r="F26735" t="s">
        <v>89</v>
      </c>
      <c r="G26735" t="s">
        <v>89</v>
      </c>
      <c r="H26735" t="s">
        <v>93</v>
      </c>
    </row>
    <row r="26736" spans="1:8" x14ac:dyDescent="0.25">
      <c r="A26736" t="s">
        <v>687</v>
      </c>
      <c r="B26736" t="s">
        <v>18694</v>
      </c>
      <c r="C26736" t="s">
        <v>89</v>
      </c>
      <c r="D26736" t="s">
        <v>18695</v>
      </c>
      <c r="E26736" t="s">
        <v>1258</v>
      </c>
      <c r="F26736" t="s">
        <v>89</v>
      </c>
      <c r="G26736" t="s">
        <v>89</v>
      </c>
      <c r="H26736" t="s">
        <v>93</v>
      </c>
    </row>
    <row r="26737" spans="1:8" x14ac:dyDescent="0.25">
      <c r="A26737" t="s">
        <v>687</v>
      </c>
      <c r="B26737" t="s">
        <v>3035</v>
      </c>
      <c r="C26737" t="s">
        <v>89</v>
      </c>
      <c r="D26737" t="s">
        <v>18696</v>
      </c>
      <c r="E26737" t="s">
        <v>1485</v>
      </c>
      <c r="F26737" t="s">
        <v>89</v>
      </c>
      <c r="G26737" t="s">
        <v>89</v>
      </c>
      <c r="H26737" t="s">
        <v>93</v>
      </c>
    </row>
    <row r="26738" spans="1:8" x14ac:dyDescent="0.25">
      <c r="A26738" t="s">
        <v>687</v>
      </c>
      <c r="B26738" t="s">
        <v>4634</v>
      </c>
      <c r="C26738" t="s">
        <v>89</v>
      </c>
      <c r="D26738" t="s">
        <v>18697</v>
      </c>
      <c r="E26738" t="s">
        <v>1093</v>
      </c>
      <c r="F26738" t="s">
        <v>89</v>
      </c>
      <c r="G26738" t="s">
        <v>89</v>
      </c>
      <c r="H26738" t="s">
        <v>93</v>
      </c>
    </row>
    <row r="26739" spans="1:8" x14ac:dyDescent="0.25">
      <c r="A26739" t="s">
        <v>687</v>
      </c>
      <c r="B26739" t="s">
        <v>18698</v>
      </c>
      <c r="C26739" t="s">
        <v>89</v>
      </c>
      <c r="D26739" t="s">
        <v>18699</v>
      </c>
      <c r="E26739" t="s">
        <v>1102</v>
      </c>
      <c r="F26739" t="s">
        <v>89</v>
      </c>
      <c r="G26739" t="s">
        <v>89</v>
      </c>
      <c r="H26739" t="s">
        <v>93</v>
      </c>
    </row>
    <row r="26740" spans="1:8" x14ac:dyDescent="0.25">
      <c r="A26740" t="s">
        <v>687</v>
      </c>
      <c r="B26740" t="s">
        <v>18700</v>
      </c>
      <c r="C26740" t="s">
        <v>89</v>
      </c>
      <c r="D26740" t="s">
        <v>18701</v>
      </c>
      <c r="E26740" t="s">
        <v>1485</v>
      </c>
      <c r="F26740" t="s">
        <v>89</v>
      </c>
      <c r="G26740" t="s">
        <v>89</v>
      </c>
      <c r="H26740" t="s">
        <v>93</v>
      </c>
    </row>
    <row r="26741" spans="1:8" x14ac:dyDescent="0.25">
      <c r="A26741" t="s">
        <v>687</v>
      </c>
      <c r="B26741" t="s">
        <v>1321</v>
      </c>
      <c r="C26741" t="s">
        <v>89</v>
      </c>
      <c r="D26741" t="s">
        <v>18702</v>
      </c>
      <c r="E26741" t="s">
        <v>1093</v>
      </c>
      <c r="F26741" t="s">
        <v>89</v>
      </c>
      <c r="G26741" t="s">
        <v>89</v>
      </c>
      <c r="H26741" t="s">
        <v>93</v>
      </c>
    </row>
    <row r="26742" spans="1:8" x14ac:dyDescent="0.25">
      <c r="A26742" t="s">
        <v>687</v>
      </c>
      <c r="B26742" t="s">
        <v>4985</v>
      </c>
      <c r="C26742" t="s">
        <v>89</v>
      </c>
      <c r="D26742" t="s">
        <v>18703</v>
      </c>
      <c r="E26742" t="s">
        <v>1102</v>
      </c>
      <c r="F26742" t="s">
        <v>89</v>
      </c>
      <c r="G26742" t="s">
        <v>89</v>
      </c>
      <c r="H26742" t="s">
        <v>93</v>
      </c>
    </row>
    <row r="26743" spans="1:8" x14ac:dyDescent="0.25">
      <c r="A26743" t="s">
        <v>687</v>
      </c>
      <c r="B26743" t="s">
        <v>5301</v>
      </c>
      <c r="C26743" t="s">
        <v>89</v>
      </c>
      <c r="D26743" t="s">
        <v>18704</v>
      </c>
      <c r="E26743" t="s">
        <v>1094</v>
      </c>
      <c r="F26743" t="s">
        <v>89</v>
      </c>
      <c r="G26743" t="s">
        <v>89</v>
      </c>
      <c r="H26743" t="s">
        <v>93</v>
      </c>
    </row>
    <row r="26744" spans="1:8" x14ac:dyDescent="0.25">
      <c r="A26744" t="s">
        <v>687</v>
      </c>
      <c r="B26744" t="s">
        <v>18705</v>
      </c>
      <c r="C26744" t="s">
        <v>89</v>
      </c>
      <c r="D26744" t="s">
        <v>18706</v>
      </c>
      <c r="E26744" t="s">
        <v>2169</v>
      </c>
      <c r="F26744" t="s">
        <v>89</v>
      </c>
      <c r="G26744" t="s">
        <v>89</v>
      </c>
      <c r="H26744" t="s">
        <v>93</v>
      </c>
    </row>
    <row r="26745" spans="1:8" x14ac:dyDescent="0.25">
      <c r="A26745" t="s">
        <v>687</v>
      </c>
      <c r="B26745" t="s">
        <v>5304</v>
      </c>
      <c r="C26745" t="s">
        <v>89</v>
      </c>
      <c r="D26745" t="s">
        <v>18707</v>
      </c>
      <c r="E26745" t="s">
        <v>1180</v>
      </c>
      <c r="F26745" t="s">
        <v>89</v>
      </c>
      <c r="G26745" t="s">
        <v>89</v>
      </c>
      <c r="H26745" t="s">
        <v>93</v>
      </c>
    </row>
    <row r="26746" spans="1:8" x14ac:dyDescent="0.25">
      <c r="A26746" t="s">
        <v>687</v>
      </c>
      <c r="B26746" t="s">
        <v>3879</v>
      </c>
      <c r="C26746" t="s">
        <v>89</v>
      </c>
      <c r="D26746" t="s">
        <v>18647</v>
      </c>
      <c r="E26746" t="s">
        <v>1180</v>
      </c>
      <c r="F26746" t="s">
        <v>89</v>
      </c>
      <c r="G26746" t="s">
        <v>89</v>
      </c>
      <c r="H26746" t="s">
        <v>93</v>
      </c>
    </row>
    <row r="26747" spans="1:8" x14ac:dyDescent="0.25">
      <c r="A26747" t="s">
        <v>687</v>
      </c>
      <c r="B26747" t="s">
        <v>18708</v>
      </c>
      <c r="C26747" t="s">
        <v>89</v>
      </c>
      <c r="D26747" t="s">
        <v>18709</v>
      </c>
      <c r="E26747" t="s">
        <v>2960</v>
      </c>
      <c r="F26747" t="s">
        <v>89</v>
      </c>
      <c r="G26747" t="s">
        <v>89</v>
      </c>
      <c r="H26747" t="s">
        <v>93</v>
      </c>
    </row>
    <row r="26748" spans="1:8" x14ac:dyDescent="0.25">
      <c r="A26748" t="s">
        <v>687</v>
      </c>
      <c r="B26748" t="s">
        <v>18710</v>
      </c>
      <c r="C26748" t="s">
        <v>89</v>
      </c>
      <c r="D26748" t="s">
        <v>18711</v>
      </c>
      <c r="E26748" t="s">
        <v>1180</v>
      </c>
      <c r="F26748" t="s">
        <v>89</v>
      </c>
      <c r="G26748" t="s">
        <v>89</v>
      </c>
      <c r="H26748" t="s">
        <v>93</v>
      </c>
    </row>
    <row r="26749" spans="1:8" x14ac:dyDescent="0.25">
      <c r="A26749" t="s">
        <v>687</v>
      </c>
      <c r="B26749" t="s">
        <v>17611</v>
      </c>
      <c r="C26749" t="s">
        <v>89</v>
      </c>
      <c r="D26749" t="s">
        <v>18707</v>
      </c>
      <c r="E26749" t="s">
        <v>1094</v>
      </c>
      <c r="F26749" t="s">
        <v>89</v>
      </c>
      <c r="G26749" t="s">
        <v>89</v>
      </c>
      <c r="H26749" t="s">
        <v>93</v>
      </c>
    </row>
    <row r="26750" spans="1:8" x14ac:dyDescent="0.25">
      <c r="A26750" t="s">
        <v>687</v>
      </c>
      <c r="B26750" t="s">
        <v>2308</v>
      </c>
      <c r="C26750" t="s">
        <v>89</v>
      </c>
      <c r="D26750" t="s">
        <v>18647</v>
      </c>
      <c r="E26750" t="s">
        <v>1094</v>
      </c>
      <c r="F26750" t="s">
        <v>89</v>
      </c>
      <c r="G26750" t="s">
        <v>89</v>
      </c>
      <c r="H26750" t="s">
        <v>93</v>
      </c>
    </row>
    <row r="26751" spans="1:8" x14ac:dyDescent="0.25">
      <c r="A26751" t="s">
        <v>687</v>
      </c>
      <c r="B26751" t="s">
        <v>2320</v>
      </c>
      <c r="C26751" t="s">
        <v>89</v>
      </c>
      <c r="D26751" t="s">
        <v>18704</v>
      </c>
      <c r="E26751" t="s">
        <v>1097</v>
      </c>
      <c r="F26751" t="s">
        <v>89</v>
      </c>
      <c r="G26751" t="s">
        <v>89</v>
      </c>
      <c r="H26751" t="s">
        <v>93</v>
      </c>
    </row>
    <row r="26752" spans="1:8" x14ac:dyDescent="0.25">
      <c r="A26752" t="s">
        <v>687</v>
      </c>
      <c r="B26752" t="s">
        <v>18712</v>
      </c>
      <c r="C26752" t="s">
        <v>89</v>
      </c>
      <c r="D26752" t="s">
        <v>18711</v>
      </c>
      <c r="E26752" t="s">
        <v>1094</v>
      </c>
      <c r="F26752" t="s">
        <v>89</v>
      </c>
      <c r="G26752" t="s">
        <v>89</v>
      </c>
      <c r="H26752" t="s">
        <v>93</v>
      </c>
    </row>
    <row r="26753" spans="1:8" x14ac:dyDescent="0.25">
      <c r="A26753" t="s">
        <v>687</v>
      </c>
      <c r="B26753" t="s">
        <v>18713</v>
      </c>
      <c r="C26753" t="s">
        <v>89</v>
      </c>
      <c r="D26753" t="s">
        <v>18709</v>
      </c>
      <c r="E26753" t="s">
        <v>1166</v>
      </c>
      <c r="F26753" t="s">
        <v>89</v>
      </c>
      <c r="G26753" t="s">
        <v>89</v>
      </c>
      <c r="H26753" t="s">
        <v>93</v>
      </c>
    </row>
    <row r="26754" spans="1:8" x14ac:dyDescent="0.25">
      <c r="A26754" t="s">
        <v>687</v>
      </c>
      <c r="B26754" t="s">
        <v>18714</v>
      </c>
      <c r="C26754" t="s">
        <v>89</v>
      </c>
      <c r="D26754" t="s">
        <v>18706</v>
      </c>
      <c r="E26754" t="s">
        <v>1485</v>
      </c>
      <c r="F26754" t="s">
        <v>89</v>
      </c>
      <c r="G26754" t="s">
        <v>89</v>
      </c>
      <c r="H26754" t="s">
        <v>93</v>
      </c>
    </row>
    <row r="26755" spans="1:8" x14ac:dyDescent="0.25">
      <c r="A26755" t="s">
        <v>687</v>
      </c>
      <c r="B26755" t="s">
        <v>5428</v>
      </c>
      <c r="C26755" t="s">
        <v>89</v>
      </c>
      <c r="D26755" t="s">
        <v>18715</v>
      </c>
      <c r="E26755" t="s">
        <v>1102</v>
      </c>
      <c r="F26755" t="s">
        <v>89</v>
      </c>
      <c r="G26755" t="s">
        <v>89</v>
      </c>
      <c r="H26755" t="s">
        <v>93</v>
      </c>
    </row>
    <row r="26756" spans="1:8" x14ac:dyDescent="0.25">
      <c r="A26756" t="s">
        <v>687</v>
      </c>
      <c r="B26756" t="s">
        <v>3488</v>
      </c>
      <c r="C26756" t="s">
        <v>89</v>
      </c>
      <c r="D26756" t="s">
        <v>18716</v>
      </c>
      <c r="E26756" t="s">
        <v>1102</v>
      </c>
      <c r="F26756" t="s">
        <v>89</v>
      </c>
      <c r="G26756" t="s">
        <v>89</v>
      </c>
      <c r="H26756" t="s">
        <v>93</v>
      </c>
    </row>
    <row r="26757" spans="1:8" x14ac:dyDescent="0.25">
      <c r="A26757" t="s">
        <v>687</v>
      </c>
      <c r="B26757" t="s">
        <v>18717</v>
      </c>
      <c r="C26757" t="s">
        <v>89</v>
      </c>
      <c r="D26757" t="s">
        <v>18718</v>
      </c>
      <c r="E26757" t="s">
        <v>1102</v>
      </c>
      <c r="F26757" t="s">
        <v>89</v>
      </c>
      <c r="G26757" t="s">
        <v>89</v>
      </c>
      <c r="H26757" t="s">
        <v>93</v>
      </c>
    </row>
    <row r="26758" spans="1:8" x14ac:dyDescent="0.25">
      <c r="A26758" t="s">
        <v>687</v>
      </c>
      <c r="B26758" t="s">
        <v>18648</v>
      </c>
      <c r="C26758" t="s">
        <v>89</v>
      </c>
      <c r="D26758" t="s">
        <v>18649</v>
      </c>
      <c r="E26758" t="s">
        <v>1278</v>
      </c>
      <c r="F26758" t="s">
        <v>89</v>
      </c>
      <c r="G26758" t="s">
        <v>89</v>
      </c>
      <c r="H26758" t="s">
        <v>93</v>
      </c>
    </row>
    <row r="26759" spans="1:8" x14ac:dyDescent="0.25">
      <c r="A26759" t="s">
        <v>687</v>
      </c>
      <c r="B26759" t="s">
        <v>4126</v>
      </c>
      <c r="C26759" t="s">
        <v>89</v>
      </c>
      <c r="D26759" t="s">
        <v>89</v>
      </c>
      <c r="E26759" t="s">
        <v>1238</v>
      </c>
      <c r="F26759" t="s">
        <v>89</v>
      </c>
      <c r="G26759" t="s">
        <v>89</v>
      </c>
      <c r="H26759" t="s">
        <v>93</v>
      </c>
    </row>
    <row r="26760" spans="1:8" x14ac:dyDescent="0.25">
      <c r="A26760" t="s">
        <v>687</v>
      </c>
      <c r="B26760" t="s">
        <v>2243</v>
      </c>
      <c r="C26760" t="s">
        <v>89</v>
      </c>
      <c r="D26760" t="s">
        <v>89</v>
      </c>
      <c r="E26760" t="s">
        <v>1094</v>
      </c>
      <c r="F26760" t="s">
        <v>89</v>
      </c>
      <c r="G26760" t="s">
        <v>89</v>
      </c>
      <c r="H26760" t="s">
        <v>93</v>
      </c>
    </row>
    <row r="26761" spans="1:8" x14ac:dyDescent="0.25">
      <c r="A26761" t="s">
        <v>687</v>
      </c>
      <c r="B26761" t="s">
        <v>1410</v>
      </c>
      <c r="C26761" t="s">
        <v>89</v>
      </c>
      <c r="D26761" t="s">
        <v>89</v>
      </c>
      <c r="E26761" t="s">
        <v>1105</v>
      </c>
      <c r="F26761" t="s">
        <v>89</v>
      </c>
      <c r="G26761" t="s">
        <v>89</v>
      </c>
      <c r="H26761" t="s">
        <v>93</v>
      </c>
    </row>
    <row r="26762" spans="1:8" x14ac:dyDescent="0.25">
      <c r="A26762" t="s">
        <v>687</v>
      </c>
      <c r="B26762" t="s">
        <v>1329</v>
      </c>
      <c r="C26762" t="s">
        <v>89</v>
      </c>
      <c r="D26762" t="s">
        <v>89</v>
      </c>
      <c r="E26762" t="s">
        <v>1238</v>
      </c>
      <c r="F26762" t="s">
        <v>89</v>
      </c>
      <c r="G26762" t="s">
        <v>89</v>
      </c>
      <c r="H26762" t="s">
        <v>93</v>
      </c>
    </row>
    <row r="26763" spans="1:8" x14ac:dyDescent="0.25">
      <c r="A26763" t="s">
        <v>687</v>
      </c>
      <c r="B26763" t="s">
        <v>2139</v>
      </c>
      <c r="C26763" t="s">
        <v>89</v>
      </c>
      <c r="D26763" t="s">
        <v>89</v>
      </c>
      <c r="E26763" t="s">
        <v>1100</v>
      </c>
      <c r="F26763" t="s">
        <v>89</v>
      </c>
      <c r="G26763" t="s">
        <v>89</v>
      </c>
      <c r="H26763" t="s">
        <v>93</v>
      </c>
    </row>
    <row r="26764" spans="1:8" x14ac:dyDescent="0.25">
      <c r="A26764" t="s">
        <v>687</v>
      </c>
      <c r="B26764" t="s">
        <v>18719</v>
      </c>
      <c r="C26764" t="s">
        <v>89</v>
      </c>
      <c r="D26764" t="s">
        <v>89</v>
      </c>
      <c r="E26764" t="s">
        <v>1100</v>
      </c>
      <c r="F26764" t="s">
        <v>89</v>
      </c>
      <c r="G26764" t="s">
        <v>89</v>
      </c>
      <c r="H26764" t="s">
        <v>93</v>
      </c>
    </row>
    <row r="26765" spans="1:8" x14ac:dyDescent="0.25">
      <c r="A26765" t="s">
        <v>687</v>
      </c>
      <c r="B26765" t="s">
        <v>4039</v>
      </c>
      <c r="C26765" t="s">
        <v>89</v>
      </c>
      <c r="D26765" t="s">
        <v>18720</v>
      </c>
      <c r="E26765" t="s">
        <v>1093</v>
      </c>
      <c r="F26765" t="s">
        <v>89</v>
      </c>
      <c r="G26765" t="s">
        <v>89</v>
      </c>
      <c r="H26765" t="s">
        <v>93</v>
      </c>
    </row>
    <row r="26766" spans="1:8" x14ac:dyDescent="0.25">
      <c r="A26766" t="s">
        <v>687</v>
      </c>
      <c r="B26766" t="s">
        <v>5333</v>
      </c>
      <c r="C26766" t="s">
        <v>89</v>
      </c>
      <c r="D26766" t="s">
        <v>18721</v>
      </c>
      <c r="E26766" t="s">
        <v>1105</v>
      </c>
      <c r="F26766" t="s">
        <v>89</v>
      </c>
      <c r="G26766" t="s">
        <v>89</v>
      </c>
      <c r="H26766" t="s">
        <v>93</v>
      </c>
    </row>
    <row r="26767" spans="1:8" x14ac:dyDescent="0.25">
      <c r="A26767" t="s">
        <v>687</v>
      </c>
      <c r="B26767" t="s">
        <v>8119</v>
      </c>
      <c r="C26767" t="s">
        <v>89</v>
      </c>
      <c r="D26767" t="s">
        <v>18722</v>
      </c>
      <c r="E26767" t="s">
        <v>1105</v>
      </c>
      <c r="F26767" t="s">
        <v>89</v>
      </c>
      <c r="G26767" t="s">
        <v>89</v>
      </c>
      <c r="H26767" t="s">
        <v>93</v>
      </c>
    </row>
    <row r="26768" spans="1:8" x14ac:dyDescent="0.25">
      <c r="A26768" t="s">
        <v>687</v>
      </c>
      <c r="B26768" t="s">
        <v>2253</v>
      </c>
      <c r="C26768" t="s">
        <v>89</v>
      </c>
      <c r="D26768" t="s">
        <v>89</v>
      </c>
      <c r="E26768" t="s">
        <v>1100</v>
      </c>
      <c r="F26768" t="s">
        <v>89</v>
      </c>
      <c r="G26768" t="s">
        <v>89</v>
      </c>
      <c r="H26768" t="s">
        <v>93</v>
      </c>
    </row>
    <row r="26769" spans="1:8" x14ac:dyDescent="0.25">
      <c r="A26769" t="s">
        <v>687</v>
      </c>
      <c r="B26769" t="s">
        <v>18723</v>
      </c>
      <c r="C26769" t="s">
        <v>89</v>
      </c>
      <c r="D26769" t="s">
        <v>89</v>
      </c>
      <c r="E26769" t="s">
        <v>1100</v>
      </c>
      <c r="F26769" t="s">
        <v>89</v>
      </c>
      <c r="G26769" t="s">
        <v>89</v>
      </c>
      <c r="H26769" t="s">
        <v>93</v>
      </c>
    </row>
    <row r="26770" spans="1:8" x14ac:dyDescent="0.25">
      <c r="A26770" t="s">
        <v>687</v>
      </c>
      <c r="B26770" t="s">
        <v>3255</v>
      </c>
      <c r="C26770" t="s">
        <v>89</v>
      </c>
      <c r="D26770" t="s">
        <v>18651</v>
      </c>
      <c r="E26770" t="s">
        <v>1100</v>
      </c>
      <c r="F26770" t="s">
        <v>89</v>
      </c>
      <c r="G26770" t="s">
        <v>89</v>
      </c>
      <c r="H26770" t="s">
        <v>93</v>
      </c>
    </row>
    <row r="26771" spans="1:8" x14ac:dyDescent="0.25">
      <c r="A26771" t="s">
        <v>687</v>
      </c>
      <c r="B26771" t="s">
        <v>5351</v>
      </c>
      <c r="C26771" t="s">
        <v>89</v>
      </c>
      <c r="D26771" t="s">
        <v>18724</v>
      </c>
      <c r="E26771" t="s">
        <v>1258</v>
      </c>
      <c r="F26771" t="s">
        <v>89</v>
      </c>
      <c r="G26771" t="s">
        <v>89</v>
      </c>
      <c r="H26771" t="s">
        <v>93</v>
      </c>
    </row>
    <row r="26772" spans="1:8" x14ac:dyDescent="0.25">
      <c r="A26772" t="s">
        <v>687</v>
      </c>
      <c r="B26772" t="s">
        <v>1645</v>
      </c>
      <c r="C26772" t="s">
        <v>89</v>
      </c>
      <c r="D26772" t="s">
        <v>18725</v>
      </c>
      <c r="E26772" t="s">
        <v>1105</v>
      </c>
      <c r="F26772" t="s">
        <v>89</v>
      </c>
      <c r="G26772" t="s">
        <v>89</v>
      </c>
      <c r="H26772" t="s">
        <v>93</v>
      </c>
    </row>
    <row r="26773" spans="1:8" x14ac:dyDescent="0.25">
      <c r="A26773" t="s">
        <v>687</v>
      </c>
      <c r="B26773" t="s">
        <v>1647</v>
      </c>
      <c r="C26773" t="s">
        <v>89</v>
      </c>
      <c r="D26773" t="s">
        <v>18726</v>
      </c>
      <c r="E26773" t="s">
        <v>1278</v>
      </c>
      <c r="F26773" t="s">
        <v>89</v>
      </c>
      <c r="G26773" t="s">
        <v>89</v>
      </c>
      <c r="H26773" t="s">
        <v>93</v>
      </c>
    </row>
    <row r="26774" spans="1:8" x14ac:dyDescent="0.25">
      <c r="A26774" t="s">
        <v>687</v>
      </c>
      <c r="B26774" t="s">
        <v>5191</v>
      </c>
      <c r="C26774" t="s">
        <v>89</v>
      </c>
      <c r="D26774" t="s">
        <v>18727</v>
      </c>
      <c r="E26774" t="s">
        <v>1102</v>
      </c>
      <c r="F26774" t="s">
        <v>89</v>
      </c>
      <c r="G26774" t="s">
        <v>89</v>
      </c>
      <c r="H26774" t="s">
        <v>93</v>
      </c>
    </row>
    <row r="26775" spans="1:8" x14ac:dyDescent="0.25">
      <c r="A26775" t="s">
        <v>687</v>
      </c>
      <c r="B26775" t="s">
        <v>2260</v>
      </c>
      <c r="C26775" t="s">
        <v>89</v>
      </c>
      <c r="D26775" t="s">
        <v>18728</v>
      </c>
      <c r="E26775" t="s">
        <v>1102</v>
      </c>
      <c r="F26775" t="s">
        <v>89</v>
      </c>
      <c r="G26775" t="s">
        <v>89</v>
      </c>
      <c r="H26775" t="s">
        <v>93</v>
      </c>
    </row>
    <row r="26776" spans="1:8" x14ac:dyDescent="0.25">
      <c r="A26776" t="s">
        <v>687</v>
      </c>
      <c r="B26776" t="s">
        <v>5344</v>
      </c>
      <c r="C26776" t="s">
        <v>89</v>
      </c>
      <c r="D26776" t="s">
        <v>18729</v>
      </c>
      <c r="E26776" t="s">
        <v>1258</v>
      </c>
      <c r="F26776" t="s">
        <v>89</v>
      </c>
      <c r="G26776" t="s">
        <v>89</v>
      </c>
      <c r="H26776" t="s">
        <v>93</v>
      </c>
    </row>
    <row r="26777" spans="1:8" x14ac:dyDescent="0.25">
      <c r="A26777" t="s">
        <v>687</v>
      </c>
      <c r="B26777" t="s">
        <v>11968</v>
      </c>
      <c r="C26777" t="s">
        <v>89</v>
      </c>
      <c r="D26777" t="s">
        <v>89</v>
      </c>
      <c r="E26777" t="s">
        <v>1097</v>
      </c>
      <c r="F26777" t="s">
        <v>89</v>
      </c>
      <c r="G26777" t="s">
        <v>89</v>
      </c>
      <c r="H26777" t="s">
        <v>93</v>
      </c>
    </row>
    <row r="26778" spans="1:8" x14ac:dyDescent="0.25">
      <c r="A26778" t="s">
        <v>687</v>
      </c>
      <c r="B26778" t="s">
        <v>18730</v>
      </c>
      <c r="C26778" t="s">
        <v>89</v>
      </c>
      <c r="D26778" t="s">
        <v>89</v>
      </c>
      <c r="E26778" t="s">
        <v>1093</v>
      </c>
      <c r="F26778" t="s">
        <v>89</v>
      </c>
      <c r="G26778" t="s">
        <v>89</v>
      </c>
      <c r="H26778" t="s">
        <v>93</v>
      </c>
    </row>
    <row r="26779" spans="1:8" x14ac:dyDescent="0.25">
      <c r="A26779" t="s">
        <v>687</v>
      </c>
      <c r="B26779" t="s">
        <v>5786</v>
      </c>
      <c r="C26779" t="s">
        <v>89</v>
      </c>
      <c r="D26779" t="s">
        <v>89</v>
      </c>
      <c r="E26779" t="s">
        <v>1153</v>
      </c>
      <c r="F26779" t="s">
        <v>89</v>
      </c>
      <c r="G26779" t="s">
        <v>89</v>
      </c>
      <c r="H26779" t="s">
        <v>93</v>
      </c>
    </row>
    <row r="26780" spans="1:8" x14ac:dyDescent="0.25">
      <c r="A26780" t="s">
        <v>687</v>
      </c>
      <c r="B26780" t="s">
        <v>10544</v>
      </c>
      <c r="C26780" t="s">
        <v>89</v>
      </c>
      <c r="D26780" t="s">
        <v>89</v>
      </c>
      <c r="E26780" t="s">
        <v>1097</v>
      </c>
      <c r="F26780" t="s">
        <v>89</v>
      </c>
      <c r="G26780" t="s">
        <v>89</v>
      </c>
      <c r="H26780" t="s">
        <v>93</v>
      </c>
    </row>
    <row r="26781" spans="1:8" x14ac:dyDescent="0.25">
      <c r="A26781" t="s">
        <v>687</v>
      </c>
      <c r="B26781" t="s">
        <v>3503</v>
      </c>
      <c r="C26781" t="s">
        <v>89</v>
      </c>
      <c r="D26781" t="s">
        <v>89</v>
      </c>
      <c r="E26781" t="s">
        <v>1097</v>
      </c>
      <c r="F26781" t="s">
        <v>89</v>
      </c>
      <c r="G26781" t="s">
        <v>89</v>
      </c>
      <c r="H26781" t="s">
        <v>93</v>
      </c>
    </row>
    <row r="26782" spans="1:8" x14ac:dyDescent="0.25">
      <c r="A26782" t="s">
        <v>687</v>
      </c>
      <c r="B26782" t="s">
        <v>12445</v>
      </c>
      <c r="C26782" t="s">
        <v>89</v>
      </c>
      <c r="D26782" t="s">
        <v>89</v>
      </c>
      <c r="E26782" t="s">
        <v>1097</v>
      </c>
      <c r="F26782" t="s">
        <v>89</v>
      </c>
      <c r="G26782" t="s">
        <v>89</v>
      </c>
      <c r="H26782" t="s">
        <v>93</v>
      </c>
    </row>
    <row r="26783" spans="1:8" x14ac:dyDescent="0.25">
      <c r="A26783" t="s">
        <v>687</v>
      </c>
      <c r="B26783" t="s">
        <v>12444</v>
      </c>
      <c r="C26783" t="s">
        <v>89</v>
      </c>
      <c r="D26783" t="s">
        <v>89</v>
      </c>
      <c r="E26783" t="s">
        <v>1093</v>
      </c>
      <c r="F26783" t="s">
        <v>89</v>
      </c>
      <c r="G26783" t="s">
        <v>89</v>
      </c>
      <c r="H26783" t="s">
        <v>93</v>
      </c>
    </row>
    <row r="26784" spans="1:8" x14ac:dyDescent="0.25">
      <c r="A26784" t="s">
        <v>687</v>
      </c>
      <c r="B26784" t="s">
        <v>2627</v>
      </c>
      <c r="C26784" t="s">
        <v>89</v>
      </c>
      <c r="D26784" t="s">
        <v>89</v>
      </c>
      <c r="E26784" t="s">
        <v>1097</v>
      </c>
      <c r="F26784" t="s">
        <v>89</v>
      </c>
      <c r="G26784" t="s">
        <v>89</v>
      </c>
      <c r="H26784" t="s">
        <v>93</v>
      </c>
    </row>
    <row r="26785" spans="1:8" x14ac:dyDescent="0.25">
      <c r="A26785" t="s">
        <v>687</v>
      </c>
      <c r="B26785" t="s">
        <v>3505</v>
      </c>
      <c r="C26785" t="s">
        <v>89</v>
      </c>
      <c r="D26785" t="s">
        <v>89</v>
      </c>
      <c r="E26785" t="s">
        <v>1093</v>
      </c>
      <c r="F26785" t="s">
        <v>89</v>
      </c>
      <c r="G26785" t="s">
        <v>89</v>
      </c>
      <c r="H26785" t="s">
        <v>93</v>
      </c>
    </row>
    <row r="26786" spans="1:8" x14ac:dyDescent="0.25">
      <c r="A26786" t="s">
        <v>687</v>
      </c>
      <c r="B26786" t="s">
        <v>5784</v>
      </c>
      <c r="C26786" t="s">
        <v>89</v>
      </c>
      <c r="D26786" t="s">
        <v>89</v>
      </c>
      <c r="E26786" t="s">
        <v>1097</v>
      </c>
      <c r="F26786" t="s">
        <v>89</v>
      </c>
      <c r="G26786" t="s">
        <v>89</v>
      </c>
      <c r="H26786" t="s">
        <v>93</v>
      </c>
    </row>
    <row r="26787" spans="1:8" x14ac:dyDescent="0.25">
      <c r="A26787" t="s">
        <v>687</v>
      </c>
      <c r="B26787" t="s">
        <v>18731</v>
      </c>
      <c r="C26787" t="s">
        <v>89</v>
      </c>
      <c r="D26787" t="s">
        <v>89</v>
      </c>
      <c r="E26787" t="s">
        <v>1100</v>
      </c>
      <c r="F26787" t="s">
        <v>89</v>
      </c>
      <c r="G26787" t="s">
        <v>89</v>
      </c>
      <c r="H26787" t="s">
        <v>93</v>
      </c>
    </row>
    <row r="26788" spans="1:8" x14ac:dyDescent="0.25">
      <c r="A26788" t="s">
        <v>687</v>
      </c>
      <c r="B26788" t="s">
        <v>18732</v>
      </c>
      <c r="C26788" t="s">
        <v>89</v>
      </c>
      <c r="D26788" t="s">
        <v>89</v>
      </c>
      <c r="E26788" t="s">
        <v>1100</v>
      </c>
      <c r="F26788" t="s">
        <v>89</v>
      </c>
      <c r="G26788" t="s">
        <v>89</v>
      </c>
      <c r="H26788" t="s">
        <v>93</v>
      </c>
    </row>
    <row r="26789" spans="1:8" x14ac:dyDescent="0.25">
      <c r="A26789" t="s">
        <v>687</v>
      </c>
      <c r="B26789" t="s">
        <v>18733</v>
      </c>
      <c r="C26789" t="s">
        <v>89</v>
      </c>
      <c r="D26789" t="s">
        <v>89</v>
      </c>
      <c r="E26789" t="s">
        <v>1100</v>
      </c>
      <c r="F26789" t="s">
        <v>89</v>
      </c>
      <c r="G26789" t="s">
        <v>89</v>
      </c>
      <c r="H26789" t="s">
        <v>93</v>
      </c>
    </row>
    <row r="26790" spans="1:8" x14ac:dyDescent="0.25">
      <c r="A26790" t="s">
        <v>687</v>
      </c>
      <c r="B26790" t="s">
        <v>18734</v>
      </c>
      <c r="C26790" t="s">
        <v>89</v>
      </c>
      <c r="D26790" t="s">
        <v>89</v>
      </c>
      <c r="E26790" t="s">
        <v>1100</v>
      </c>
      <c r="F26790" t="s">
        <v>89</v>
      </c>
      <c r="G26790" t="s">
        <v>89</v>
      </c>
      <c r="H26790" t="s">
        <v>93</v>
      </c>
    </row>
    <row r="26791" spans="1:8" x14ac:dyDescent="0.25">
      <c r="A26791" t="s">
        <v>687</v>
      </c>
      <c r="B26791" t="s">
        <v>18735</v>
      </c>
      <c r="C26791" t="s">
        <v>89</v>
      </c>
      <c r="D26791" t="s">
        <v>89</v>
      </c>
      <c r="E26791" t="s">
        <v>1100</v>
      </c>
      <c r="F26791" t="s">
        <v>89</v>
      </c>
      <c r="G26791" t="s">
        <v>89</v>
      </c>
      <c r="H26791" t="s">
        <v>93</v>
      </c>
    </row>
    <row r="26792" spans="1:8" x14ac:dyDescent="0.25">
      <c r="A26792" t="s">
        <v>687</v>
      </c>
      <c r="B26792" t="s">
        <v>18736</v>
      </c>
      <c r="C26792" t="s">
        <v>89</v>
      </c>
      <c r="D26792" t="s">
        <v>89</v>
      </c>
      <c r="E26792" t="s">
        <v>1100</v>
      </c>
      <c r="F26792" t="s">
        <v>89</v>
      </c>
      <c r="G26792" t="s">
        <v>89</v>
      </c>
      <c r="H26792" t="s">
        <v>93</v>
      </c>
    </row>
    <row r="26793" spans="1:8" x14ac:dyDescent="0.25">
      <c r="A26793" t="s">
        <v>687</v>
      </c>
      <c r="B26793" t="s">
        <v>18737</v>
      </c>
      <c r="C26793" t="s">
        <v>89</v>
      </c>
      <c r="D26793" t="s">
        <v>89</v>
      </c>
      <c r="E26793" t="s">
        <v>1100</v>
      </c>
      <c r="F26793" t="s">
        <v>89</v>
      </c>
      <c r="G26793" t="s">
        <v>89</v>
      </c>
      <c r="H26793" t="s">
        <v>93</v>
      </c>
    </row>
    <row r="26794" spans="1:8" x14ac:dyDescent="0.25">
      <c r="A26794" t="s">
        <v>687</v>
      </c>
      <c r="B26794" t="s">
        <v>18738</v>
      </c>
      <c r="C26794" t="s">
        <v>89</v>
      </c>
      <c r="D26794" t="s">
        <v>89</v>
      </c>
      <c r="E26794" t="s">
        <v>1100</v>
      </c>
      <c r="F26794" t="s">
        <v>89</v>
      </c>
      <c r="G26794" t="s">
        <v>89</v>
      </c>
      <c r="H26794" t="s">
        <v>93</v>
      </c>
    </row>
    <row r="26795" spans="1:8" x14ac:dyDescent="0.25">
      <c r="A26795" t="s">
        <v>687</v>
      </c>
      <c r="B26795" t="s">
        <v>18739</v>
      </c>
      <c r="C26795" t="s">
        <v>89</v>
      </c>
      <c r="D26795" t="s">
        <v>89</v>
      </c>
      <c r="E26795" t="s">
        <v>1100</v>
      </c>
      <c r="F26795" t="s">
        <v>89</v>
      </c>
      <c r="G26795" t="s">
        <v>89</v>
      </c>
      <c r="H26795" t="s">
        <v>93</v>
      </c>
    </row>
    <row r="26796" spans="1:8" x14ac:dyDescent="0.25">
      <c r="A26796" t="s">
        <v>687</v>
      </c>
      <c r="B26796" t="s">
        <v>18740</v>
      </c>
      <c r="C26796" t="s">
        <v>89</v>
      </c>
      <c r="D26796" t="s">
        <v>89</v>
      </c>
      <c r="E26796" t="s">
        <v>1100</v>
      </c>
      <c r="F26796" t="s">
        <v>89</v>
      </c>
      <c r="G26796" t="s">
        <v>89</v>
      </c>
      <c r="H26796" t="s">
        <v>93</v>
      </c>
    </row>
    <row r="26797" spans="1:8" x14ac:dyDescent="0.25">
      <c r="A26797" t="s">
        <v>687</v>
      </c>
      <c r="B26797" t="s">
        <v>18741</v>
      </c>
      <c r="C26797" t="s">
        <v>89</v>
      </c>
      <c r="D26797" t="s">
        <v>89</v>
      </c>
      <c r="E26797" t="s">
        <v>1100</v>
      </c>
      <c r="F26797" t="s">
        <v>89</v>
      </c>
      <c r="G26797" t="s">
        <v>89</v>
      </c>
      <c r="H26797" t="s">
        <v>93</v>
      </c>
    </row>
    <row r="26798" spans="1:8" x14ac:dyDescent="0.25">
      <c r="A26798" t="s">
        <v>687</v>
      </c>
      <c r="B26798" t="s">
        <v>18742</v>
      </c>
      <c r="C26798" t="s">
        <v>89</v>
      </c>
      <c r="D26798" t="s">
        <v>89</v>
      </c>
      <c r="E26798" t="s">
        <v>1100</v>
      </c>
      <c r="F26798" t="s">
        <v>89</v>
      </c>
      <c r="G26798" t="s">
        <v>89</v>
      </c>
      <c r="H26798" t="s">
        <v>93</v>
      </c>
    </row>
    <row r="26799" spans="1:8" x14ac:dyDescent="0.25">
      <c r="A26799" t="s">
        <v>687</v>
      </c>
      <c r="B26799" t="s">
        <v>18743</v>
      </c>
      <c r="C26799" t="s">
        <v>89</v>
      </c>
      <c r="D26799" t="s">
        <v>2432</v>
      </c>
      <c r="E26799" t="s">
        <v>1100</v>
      </c>
      <c r="F26799" t="s">
        <v>89</v>
      </c>
      <c r="G26799" t="s">
        <v>89</v>
      </c>
      <c r="H26799" t="s">
        <v>93</v>
      </c>
    </row>
    <row r="26800" spans="1:8" x14ac:dyDescent="0.25">
      <c r="A26800" t="s">
        <v>687</v>
      </c>
      <c r="B26800" t="s">
        <v>18744</v>
      </c>
      <c r="C26800" t="s">
        <v>89</v>
      </c>
      <c r="D26800" t="s">
        <v>89</v>
      </c>
      <c r="E26800" t="s">
        <v>1100</v>
      </c>
      <c r="F26800" t="s">
        <v>89</v>
      </c>
      <c r="G26800" t="s">
        <v>89</v>
      </c>
      <c r="H26800" t="s">
        <v>93</v>
      </c>
    </row>
    <row r="26801" spans="1:8" x14ac:dyDescent="0.25">
      <c r="A26801" t="s">
        <v>687</v>
      </c>
      <c r="B26801" t="s">
        <v>1122</v>
      </c>
      <c r="C26801" t="s">
        <v>89</v>
      </c>
      <c r="D26801" t="s">
        <v>89</v>
      </c>
      <c r="E26801" t="s">
        <v>1196</v>
      </c>
      <c r="F26801" t="s">
        <v>89</v>
      </c>
      <c r="G26801" t="s">
        <v>89</v>
      </c>
      <c r="H26801" t="s">
        <v>93</v>
      </c>
    </row>
    <row r="26802" spans="1:8" x14ac:dyDescent="0.25">
      <c r="A26802" t="s">
        <v>687</v>
      </c>
      <c r="B26802" t="s">
        <v>1124</v>
      </c>
      <c r="C26802" t="s">
        <v>89</v>
      </c>
      <c r="D26802" t="s">
        <v>89</v>
      </c>
      <c r="E26802" t="s">
        <v>1196</v>
      </c>
      <c r="F26802" t="s">
        <v>89</v>
      </c>
      <c r="G26802" t="s">
        <v>89</v>
      </c>
      <c r="H26802" t="s">
        <v>93</v>
      </c>
    </row>
    <row r="26803" spans="1:8" x14ac:dyDescent="0.25">
      <c r="A26803" t="s">
        <v>687</v>
      </c>
      <c r="B26803" t="s">
        <v>1125</v>
      </c>
      <c r="C26803" t="s">
        <v>89</v>
      </c>
      <c r="D26803" t="s">
        <v>89</v>
      </c>
      <c r="E26803" t="s">
        <v>1196</v>
      </c>
      <c r="F26803" t="s">
        <v>89</v>
      </c>
      <c r="G26803" t="s">
        <v>89</v>
      </c>
      <c r="H26803" t="s">
        <v>93</v>
      </c>
    </row>
    <row r="26804" spans="1:8" x14ac:dyDescent="0.25">
      <c r="A26804" t="s">
        <v>687</v>
      </c>
      <c r="B26804" t="s">
        <v>1126</v>
      </c>
      <c r="C26804" t="s">
        <v>89</v>
      </c>
      <c r="D26804" t="s">
        <v>89</v>
      </c>
      <c r="E26804" t="s">
        <v>1196</v>
      </c>
      <c r="F26804" t="s">
        <v>89</v>
      </c>
      <c r="G26804" t="s">
        <v>89</v>
      </c>
      <c r="H26804" t="s">
        <v>93</v>
      </c>
    </row>
    <row r="26805" spans="1:8" x14ac:dyDescent="0.25">
      <c r="A26805" t="s">
        <v>687</v>
      </c>
      <c r="B26805" t="s">
        <v>1127</v>
      </c>
      <c r="C26805" t="s">
        <v>89</v>
      </c>
      <c r="D26805" t="s">
        <v>89</v>
      </c>
      <c r="E26805" t="s">
        <v>1196</v>
      </c>
      <c r="F26805" t="s">
        <v>89</v>
      </c>
      <c r="G26805" t="s">
        <v>89</v>
      </c>
      <c r="H26805" t="s">
        <v>93</v>
      </c>
    </row>
    <row r="26806" spans="1:8" x14ac:dyDescent="0.25">
      <c r="A26806" t="s">
        <v>687</v>
      </c>
      <c r="B26806" t="s">
        <v>1266</v>
      </c>
      <c r="C26806" t="s">
        <v>89</v>
      </c>
      <c r="D26806" t="s">
        <v>89</v>
      </c>
      <c r="E26806" t="s">
        <v>1218</v>
      </c>
      <c r="F26806" t="s">
        <v>89</v>
      </c>
      <c r="G26806" t="s">
        <v>89</v>
      </c>
      <c r="H26806" t="s">
        <v>93</v>
      </c>
    </row>
    <row r="26807" spans="1:8" x14ac:dyDescent="0.25">
      <c r="A26807" t="s">
        <v>687</v>
      </c>
      <c r="B26807" t="s">
        <v>1201</v>
      </c>
      <c r="C26807" t="s">
        <v>89</v>
      </c>
      <c r="D26807" t="s">
        <v>89</v>
      </c>
      <c r="E26807" t="s">
        <v>1218</v>
      </c>
      <c r="F26807" t="s">
        <v>89</v>
      </c>
      <c r="G26807" t="s">
        <v>89</v>
      </c>
      <c r="H26807" t="s">
        <v>93</v>
      </c>
    </row>
    <row r="26808" spans="1:8" x14ac:dyDescent="0.25">
      <c r="A26808" t="s">
        <v>687</v>
      </c>
      <c r="B26808" t="s">
        <v>18745</v>
      </c>
      <c r="C26808" t="s">
        <v>89</v>
      </c>
      <c r="D26808" t="s">
        <v>89</v>
      </c>
      <c r="E26808" t="s">
        <v>1135</v>
      </c>
      <c r="F26808" t="s">
        <v>89</v>
      </c>
      <c r="G26808" t="s">
        <v>89</v>
      </c>
      <c r="H26808" t="s">
        <v>93</v>
      </c>
    </row>
    <row r="26809" spans="1:8" x14ac:dyDescent="0.25">
      <c r="A26809" t="s">
        <v>687</v>
      </c>
      <c r="B26809" t="s">
        <v>18746</v>
      </c>
      <c r="C26809" t="s">
        <v>89</v>
      </c>
      <c r="D26809" t="s">
        <v>89</v>
      </c>
      <c r="E26809" t="s">
        <v>1135</v>
      </c>
      <c r="F26809" t="s">
        <v>89</v>
      </c>
      <c r="G26809" t="s">
        <v>89</v>
      </c>
      <c r="H26809" t="s">
        <v>93</v>
      </c>
    </row>
    <row r="26810" spans="1:8" x14ac:dyDescent="0.25">
      <c r="A26810" t="s">
        <v>687</v>
      </c>
      <c r="B26810" t="s">
        <v>18747</v>
      </c>
      <c r="C26810" t="s">
        <v>89</v>
      </c>
      <c r="D26810" t="s">
        <v>89</v>
      </c>
      <c r="E26810" t="s">
        <v>1135</v>
      </c>
      <c r="F26810" t="s">
        <v>89</v>
      </c>
      <c r="G26810" t="s">
        <v>89</v>
      </c>
      <c r="H26810" t="s">
        <v>93</v>
      </c>
    </row>
    <row r="26811" spans="1:8" x14ac:dyDescent="0.25">
      <c r="A26811" t="s">
        <v>687</v>
      </c>
      <c r="B26811" t="s">
        <v>18748</v>
      </c>
      <c r="C26811" t="s">
        <v>89</v>
      </c>
      <c r="D26811" t="s">
        <v>89</v>
      </c>
      <c r="E26811" t="s">
        <v>1100</v>
      </c>
      <c r="F26811" t="s">
        <v>89</v>
      </c>
      <c r="G26811" t="s">
        <v>89</v>
      </c>
      <c r="H26811" t="s">
        <v>93</v>
      </c>
    </row>
    <row r="26812" spans="1:8" x14ac:dyDescent="0.25">
      <c r="A26812" t="s">
        <v>687</v>
      </c>
      <c r="B26812" t="s">
        <v>1128</v>
      </c>
      <c r="C26812" t="s">
        <v>89</v>
      </c>
      <c r="D26812" t="s">
        <v>89</v>
      </c>
      <c r="E26812" t="s">
        <v>1218</v>
      </c>
      <c r="F26812" t="s">
        <v>89</v>
      </c>
      <c r="G26812" t="s">
        <v>89</v>
      </c>
      <c r="H26812" t="s">
        <v>93</v>
      </c>
    </row>
    <row r="26813" spans="1:8" x14ac:dyDescent="0.25">
      <c r="A26813" t="s">
        <v>687</v>
      </c>
      <c r="B26813" t="s">
        <v>1130</v>
      </c>
      <c r="C26813" t="s">
        <v>89</v>
      </c>
      <c r="D26813" t="s">
        <v>89</v>
      </c>
      <c r="E26813" t="s">
        <v>1131</v>
      </c>
      <c r="F26813" t="s">
        <v>89</v>
      </c>
      <c r="G26813" t="s">
        <v>89</v>
      </c>
      <c r="H26813" t="s">
        <v>93</v>
      </c>
    </row>
    <row r="26814" spans="1:8" x14ac:dyDescent="0.25">
      <c r="A26814" t="s">
        <v>687</v>
      </c>
      <c r="B26814" t="s">
        <v>1132</v>
      </c>
      <c r="C26814" t="s">
        <v>89</v>
      </c>
      <c r="D26814" t="s">
        <v>89</v>
      </c>
      <c r="E26814" t="s">
        <v>1129</v>
      </c>
      <c r="F26814" t="s">
        <v>89</v>
      </c>
      <c r="G26814" t="s">
        <v>89</v>
      </c>
      <c r="H26814" t="s">
        <v>93</v>
      </c>
    </row>
    <row r="26815" spans="1:8" x14ac:dyDescent="0.25">
      <c r="A26815" t="s">
        <v>687</v>
      </c>
      <c r="B26815" t="s">
        <v>18749</v>
      </c>
      <c r="C26815" t="s">
        <v>89</v>
      </c>
      <c r="D26815" t="s">
        <v>89</v>
      </c>
      <c r="E26815" t="s">
        <v>1113</v>
      </c>
      <c r="F26815" t="s">
        <v>89</v>
      </c>
      <c r="G26815" t="s">
        <v>89</v>
      </c>
      <c r="H26815" t="s">
        <v>93</v>
      </c>
    </row>
    <row r="26816" spans="1:8" x14ac:dyDescent="0.25">
      <c r="A26816" t="s">
        <v>687</v>
      </c>
      <c r="B26816" t="s">
        <v>18750</v>
      </c>
      <c r="C26816" t="s">
        <v>89</v>
      </c>
      <c r="D26816" t="s">
        <v>89</v>
      </c>
      <c r="E26816" t="s">
        <v>1100</v>
      </c>
      <c r="F26816" t="s">
        <v>89</v>
      </c>
      <c r="G26816" t="s">
        <v>89</v>
      </c>
      <c r="H26816" t="s">
        <v>93</v>
      </c>
    </row>
    <row r="26817" spans="1:8" x14ac:dyDescent="0.25">
      <c r="A26817" t="s">
        <v>687</v>
      </c>
      <c r="B26817" t="s">
        <v>18751</v>
      </c>
      <c r="C26817" t="s">
        <v>89</v>
      </c>
      <c r="D26817" t="s">
        <v>89</v>
      </c>
      <c r="E26817" t="s">
        <v>1113</v>
      </c>
      <c r="F26817" t="s">
        <v>89</v>
      </c>
      <c r="G26817" t="s">
        <v>89</v>
      </c>
      <c r="H26817" t="s">
        <v>93</v>
      </c>
    </row>
    <row r="26818" spans="1:8" x14ac:dyDescent="0.25">
      <c r="A26818" t="s">
        <v>688</v>
      </c>
      <c r="B26818" t="s">
        <v>1143</v>
      </c>
      <c r="C26818" t="s">
        <v>89</v>
      </c>
      <c r="D26818" t="s">
        <v>18752</v>
      </c>
      <c r="E26818" t="s">
        <v>1278</v>
      </c>
      <c r="F26818" t="s">
        <v>89</v>
      </c>
      <c r="G26818" t="s">
        <v>89</v>
      </c>
      <c r="H26818" t="s">
        <v>93</v>
      </c>
    </row>
    <row r="26819" spans="1:8" x14ac:dyDescent="0.25">
      <c r="A26819" t="s">
        <v>688</v>
      </c>
      <c r="B26819" t="s">
        <v>1140</v>
      </c>
      <c r="C26819" t="s">
        <v>89</v>
      </c>
      <c r="D26819" t="s">
        <v>18753</v>
      </c>
      <c r="E26819" t="s">
        <v>1162</v>
      </c>
      <c r="F26819" t="s">
        <v>89</v>
      </c>
      <c r="G26819" t="s">
        <v>89</v>
      </c>
      <c r="H26819" t="s">
        <v>93</v>
      </c>
    </row>
    <row r="26820" spans="1:8" x14ac:dyDescent="0.25">
      <c r="A26820" t="s">
        <v>688</v>
      </c>
      <c r="B26820" t="s">
        <v>7572</v>
      </c>
      <c r="C26820" t="s">
        <v>89</v>
      </c>
      <c r="D26820" t="s">
        <v>18754</v>
      </c>
      <c r="E26820" t="s">
        <v>1162</v>
      </c>
      <c r="F26820" t="s">
        <v>89</v>
      </c>
      <c r="G26820" t="s">
        <v>89</v>
      </c>
      <c r="H26820" t="s">
        <v>93</v>
      </c>
    </row>
    <row r="26821" spans="1:8" x14ac:dyDescent="0.25">
      <c r="A26821" t="s">
        <v>688</v>
      </c>
      <c r="B26821" t="s">
        <v>14372</v>
      </c>
      <c r="C26821" t="s">
        <v>89</v>
      </c>
      <c r="D26821" t="s">
        <v>18755</v>
      </c>
      <c r="E26821" t="s">
        <v>1093</v>
      </c>
      <c r="F26821" t="s">
        <v>89</v>
      </c>
      <c r="G26821" t="s">
        <v>89</v>
      </c>
      <c r="H26821" t="s">
        <v>93</v>
      </c>
    </row>
    <row r="26822" spans="1:8" x14ac:dyDescent="0.25">
      <c r="A26822" t="s">
        <v>688</v>
      </c>
      <c r="B26822" t="s">
        <v>1294</v>
      </c>
      <c r="C26822" t="s">
        <v>89</v>
      </c>
      <c r="D26822" t="s">
        <v>18756</v>
      </c>
      <c r="E26822" t="s">
        <v>1238</v>
      </c>
      <c r="F26822" t="s">
        <v>89</v>
      </c>
      <c r="G26822" t="s">
        <v>89</v>
      </c>
      <c r="H26822" t="s">
        <v>93</v>
      </c>
    </row>
    <row r="26823" spans="1:8" x14ac:dyDescent="0.25">
      <c r="A26823" t="s">
        <v>688</v>
      </c>
      <c r="B26823" t="s">
        <v>1312</v>
      </c>
      <c r="C26823" t="s">
        <v>89</v>
      </c>
      <c r="D26823" t="s">
        <v>8892</v>
      </c>
      <c r="E26823" t="s">
        <v>1258</v>
      </c>
      <c r="F26823" t="s">
        <v>89</v>
      </c>
      <c r="G26823" t="s">
        <v>89</v>
      </c>
      <c r="H26823" t="s">
        <v>93</v>
      </c>
    </row>
    <row r="26824" spans="1:8" x14ac:dyDescent="0.25">
      <c r="A26824" t="s">
        <v>688</v>
      </c>
      <c r="B26824" t="s">
        <v>18757</v>
      </c>
      <c r="C26824" t="s">
        <v>89</v>
      </c>
      <c r="D26824" t="s">
        <v>8892</v>
      </c>
      <c r="E26824" t="s">
        <v>1258</v>
      </c>
      <c r="F26824" t="s">
        <v>89</v>
      </c>
      <c r="G26824" t="s">
        <v>89</v>
      </c>
      <c r="H26824" t="s">
        <v>93</v>
      </c>
    </row>
    <row r="26825" spans="1:8" x14ac:dyDescent="0.25">
      <c r="A26825" t="s">
        <v>688</v>
      </c>
      <c r="B26825" t="s">
        <v>1314</v>
      </c>
      <c r="C26825" t="s">
        <v>89</v>
      </c>
      <c r="D26825" t="s">
        <v>18758</v>
      </c>
      <c r="E26825" t="s">
        <v>1265</v>
      </c>
      <c r="F26825" t="s">
        <v>89</v>
      </c>
      <c r="G26825" t="s">
        <v>89</v>
      </c>
      <c r="H26825" t="s">
        <v>93</v>
      </c>
    </row>
    <row r="26826" spans="1:8" x14ac:dyDescent="0.25">
      <c r="A26826" t="s">
        <v>688</v>
      </c>
      <c r="B26826" t="s">
        <v>2223</v>
      </c>
      <c r="C26826" t="s">
        <v>89</v>
      </c>
      <c r="D26826" t="s">
        <v>18759</v>
      </c>
      <c r="E26826" t="s">
        <v>1093</v>
      </c>
      <c r="F26826" t="s">
        <v>89</v>
      </c>
      <c r="G26826" t="s">
        <v>89</v>
      </c>
      <c r="H26826" t="s">
        <v>93</v>
      </c>
    </row>
    <row r="26827" spans="1:8" x14ac:dyDescent="0.25">
      <c r="A26827" t="s">
        <v>688</v>
      </c>
      <c r="B26827" t="s">
        <v>1173</v>
      </c>
      <c r="C26827" t="s">
        <v>89</v>
      </c>
      <c r="D26827" t="s">
        <v>18760</v>
      </c>
      <c r="E26827" t="s">
        <v>1093</v>
      </c>
      <c r="F26827" t="s">
        <v>89</v>
      </c>
      <c r="G26827" t="s">
        <v>89</v>
      </c>
      <c r="H26827" t="s">
        <v>93</v>
      </c>
    </row>
    <row r="26828" spans="1:8" x14ac:dyDescent="0.25">
      <c r="A26828" t="s">
        <v>688</v>
      </c>
      <c r="B26828" t="s">
        <v>14372</v>
      </c>
      <c r="C26828" t="s">
        <v>89</v>
      </c>
      <c r="D26828" t="s">
        <v>18755</v>
      </c>
      <c r="E26828" t="s">
        <v>1093</v>
      </c>
      <c r="F26828" t="s">
        <v>89</v>
      </c>
      <c r="G26828" t="s">
        <v>89</v>
      </c>
      <c r="H26828" t="s">
        <v>93</v>
      </c>
    </row>
    <row r="26829" spans="1:8" x14ac:dyDescent="0.25">
      <c r="A26829" t="s">
        <v>688</v>
      </c>
      <c r="B26829" t="s">
        <v>18761</v>
      </c>
      <c r="C26829" t="s">
        <v>89</v>
      </c>
      <c r="D26829" t="s">
        <v>89</v>
      </c>
      <c r="E26829" t="s">
        <v>1105</v>
      </c>
      <c r="F26829" t="s">
        <v>89</v>
      </c>
      <c r="G26829" t="s">
        <v>89</v>
      </c>
      <c r="H26829" t="s">
        <v>93</v>
      </c>
    </row>
    <row r="26830" spans="1:8" x14ac:dyDescent="0.25">
      <c r="A26830" t="s">
        <v>688</v>
      </c>
      <c r="B26830" t="s">
        <v>6849</v>
      </c>
      <c r="C26830" t="s">
        <v>89</v>
      </c>
      <c r="D26830" t="s">
        <v>18762</v>
      </c>
      <c r="E26830" t="s">
        <v>1258</v>
      </c>
      <c r="F26830" t="s">
        <v>89</v>
      </c>
      <c r="G26830" t="s">
        <v>89</v>
      </c>
      <c r="H26830" t="s">
        <v>93</v>
      </c>
    </row>
    <row r="26831" spans="1:8" x14ac:dyDescent="0.25">
      <c r="A26831" t="s">
        <v>688</v>
      </c>
      <c r="B26831" t="s">
        <v>1294</v>
      </c>
      <c r="C26831" t="s">
        <v>89</v>
      </c>
      <c r="D26831" t="s">
        <v>18756</v>
      </c>
      <c r="E26831" t="s">
        <v>1238</v>
      </c>
      <c r="F26831" t="s">
        <v>89</v>
      </c>
      <c r="G26831" t="s">
        <v>89</v>
      </c>
      <c r="H26831" t="s">
        <v>93</v>
      </c>
    </row>
    <row r="26832" spans="1:8" x14ac:dyDescent="0.25">
      <c r="A26832" t="s">
        <v>688</v>
      </c>
      <c r="B26832" t="s">
        <v>1181</v>
      </c>
      <c r="C26832" t="s">
        <v>89</v>
      </c>
      <c r="D26832" t="s">
        <v>18756</v>
      </c>
      <c r="E26832" t="s">
        <v>1238</v>
      </c>
      <c r="F26832" t="s">
        <v>89</v>
      </c>
      <c r="G26832" t="s">
        <v>89</v>
      </c>
      <c r="H26832" t="s">
        <v>93</v>
      </c>
    </row>
    <row r="26833" spans="1:8" x14ac:dyDescent="0.25">
      <c r="A26833" t="s">
        <v>688</v>
      </c>
      <c r="B26833" t="s">
        <v>1149</v>
      </c>
      <c r="C26833" t="s">
        <v>89</v>
      </c>
      <c r="D26833" t="s">
        <v>18756</v>
      </c>
      <c r="E26833" t="s">
        <v>1238</v>
      </c>
      <c r="F26833" t="s">
        <v>89</v>
      </c>
      <c r="G26833" t="s">
        <v>89</v>
      </c>
      <c r="H26833" t="s">
        <v>93</v>
      </c>
    </row>
    <row r="26834" spans="1:8" x14ac:dyDescent="0.25">
      <c r="A26834" t="s">
        <v>688</v>
      </c>
      <c r="B26834" t="s">
        <v>8215</v>
      </c>
      <c r="C26834" t="s">
        <v>89</v>
      </c>
      <c r="D26834" t="s">
        <v>18756</v>
      </c>
      <c r="E26834" t="s">
        <v>1238</v>
      </c>
      <c r="F26834" t="s">
        <v>89</v>
      </c>
      <c r="G26834" t="s">
        <v>89</v>
      </c>
      <c r="H26834" t="s">
        <v>93</v>
      </c>
    </row>
    <row r="26835" spans="1:8" x14ac:dyDescent="0.25">
      <c r="A26835" t="s">
        <v>688</v>
      </c>
      <c r="B26835" t="s">
        <v>1184</v>
      </c>
      <c r="C26835" t="s">
        <v>89</v>
      </c>
      <c r="D26835" t="s">
        <v>3318</v>
      </c>
      <c r="E26835" t="s">
        <v>1238</v>
      </c>
      <c r="F26835" t="s">
        <v>89</v>
      </c>
      <c r="G26835" t="s">
        <v>89</v>
      </c>
      <c r="H26835" t="s">
        <v>93</v>
      </c>
    </row>
    <row r="26836" spans="1:8" x14ac:dyDescent="0.25">
      <c r="A26836" t="s">
        <v>688</v>
      </c>
      <c r="B26836" t="s">
        <v>7572</v>
      </c>
      <c r="C26836" t="s">
        <v>89</v>
      </c>
      <c r="D26836" t="s">
        <v>18754</v>
      </c>
      <c r="E26836" t="s">
        <v>1162</v>
      </c>
      <c r="F26836" t="s">
        <v>89</v>
      </c>
      <c r="G26836" t="s">
        <v>89</v>
      </c>
      <c r="H26836" t="s">
        <v>93</v>
      </c>
    </row>
    <row r="26837" spans="1:8" x14ac:dyDescent="0.25">
      <c r="A26837" t="s">
        <v>688</v>
      </c>
      <c r="B26837" t="s">
        <v>1143</v>
      </c>
      <c r="C26837" t="s">
        <v>89</v>
      </c>
      <c r="D26837" t="s">
        <v>18752</v>
      </c>
      <c r="E26837" t="s">
        <v>1278</v>
      </c>
      <c r="F26837" t="s">
        <v>89</v>
      </c>
      <c r="G26837" t="s">
        <v>89</v>
      </c>
      <c r="H26837" t="s">
        <v>93</v>
      </c>
    </row>
    <row r="26838" spans="1:8" x14ac:dyDescent="0.25">
      <c r="A26838" t="s">
        <v>688</v>
      </c>
      <c r="B26838" t="s">
        <v>1140</v>
      </c>
      <c r="C26838" t="s">
        <v>89</v>
      </c>
      <c r="D26838" t="s">
        <v>18753</v>
      </c>
      <c r="E26838" t="s">
        <v>1162</v>
      </c>
      <c r="F26838" t="s">
        <v>89</v>
      </c>
      <c r="G26838" t="s">
        <v>89</v>
      </c>
      <c r="H26838" t="s">
        <v>93</v>
      </c>
    </row>
    <row r="26839" spans="1:8" x14ac:dyDescent="0.25">
      <c r="A26839" t="s">
        <v>688</v>
      </c>
      <c r="B26839" t="s">
        <v>1151</v>
      </c>
      <c r="C26839" t="s">
        <v>89</v>
      </c>
      <c r="D26839" t="s">
        <v>89</v>
      </c>
      <c r="E26839" t="s">
        <v>1265</v>
      </c>
      <c r="F26839" t="s">
        <v>89</v>
      </c>
      <c r="G26839" t="s">
        <v>89</v>
      </c>
      <c r="H26839" t="s">
        <v>93</v>
      </c>
    </row>
    <row r="26840" spans="1:8" x14ac:dyDescent="0.25">
      <c r="A26840" t="s">
        <v>688</v>
      </c>
      <c r="B26840" t="s">
        <v>1198</v>
      </c>
      <c r="C26840" t="s">
        <v>89</v>
      </c>
      <c r="D26840" t="s">
        <v>89</v>
      </c>
      <c r="E26840" t="s">
        <v>1129</v>
      </c>
      <c r="F26840" t="s">
        <v>89</v>
      </c>
      <c r="G26840" t="s">
        <v>89</v>
      </c>
      <c r="H26840" t="s">
        <v>93</v>
      </c>
    </row>
    <row r="26841" spans="1:8" x14ac:dyDescent="0.25">
      <c r="A26841" t="s">
        <v>688</v>
      </c>
      <c r="B26841" t="s">
        <v>1266</v>
      </c>
      <c r="C26841" t="s">
        <v>89</v>
      </c>
      <c r="D26841" t="s">
        <v>2137</v>
      </c>
      <c r="E26841" t="s">
        <v>1202</v>
      </c>
      <c r="F26841" t="s">
        <v>89</v>
      </c>
      <c r="G26841" t="s">
        <v>89</v>
      </c>
      <c r="H26841" t="s">
        <v>93</v>
      </c>
    </row>
    <row r="26842" spans="1:8" x14ac:dyDescent="0.25">
      <c r="A26842" t="s">
        <v>688</v>
      </c>
      <c r="B26842" t="s">
        <v>1200</v>
      </c>
      <c r="C26842" t="s">
        <v>89</v>
      </c>
      <c r="D26842" t="s">
        <v>89</v>
      </c>
      <c r="E26842" t="s">
        <v>1202</v>
      </c>
      <c r="F26842" t="s">
        <v>89</v>
      </c>
      <c r="G26842" t="s">
        <v>89</v>
      </c>
      <c r="H26842" t="s">
        <v>93</v>
      </c>
    </row>
    <row r="26843" spans="1:8" x14ac:dyDescent="0.25">
      <c r="A26843" t="s">
        <v>688</v>
      </c>
      <c r="B26843" t="s">
        <v>2138</v>
      </c>
      <c r="C26843" t="s">
        <v>89</v>
      </c>
      <c r="D26843" t="s">
        <v>89</v>
      </c>
      <c r="E26843" t="s">
        <v>1133</v>
      </c>
      <c r="F26843" t="s">
        <v>89</v>
      </c>
      <c r="G26843" t="s">
        <v>89</v>
      </c>
      <c r="H26843" t="s">
        <v>93</v>
      </c>
    </row>
    <row r="26844" spans="1:8" x14ac:dyDescent="0.25">
      <c r="A26844" t="s">
        <v>688</v>
      </c>
      <c r="B26844" t="s">
        <v>1232</v>
      </c>
      <c r="C26844" t="s">
        <v>89</v>
      </c>
      <c r="D26844" t="s">
        <v>89</v>
      </c>
      <c r="E26844" t="s">
        <v>1335</v>
      </c>
      <c r="F26844" t="s">
        <v>89</v>
      </c>
      <c r="G26844" t="s">
        <v>89</v>
      </c>
      <c r="H26844" t="s">
        <v>93</v>
      </c>
    </row>
    <row r="26845" spans="1:8" x14ac:dyDescent="0.25">
      <c r="A26845" t="s">
        <v>688</v>
      </c>
      <c r="B26845" t="s">
        <v>18763</v>
      </c>
      <c r="C26845" t="s">
        <v>89</v>
      </c>
      <c r="D26845" t="s">
        <v>18759</v>
      </c>
      <c r="E26845" t="s">
        <v>1121</v>
      </c>
      <c r="F26845" t="s">
        <v>89</v>
      </c>
      <c r="G26845" t="s">
        <v>89</v>
      </c>
      <c r="H26845" t="s">
        <v>93</v>
      </c>
    </row>
    <row r="26846" spans="1:8" x14ac:dyDescent="0.25">
      <c r="A26846" t="s">
        <v>688</v>
      </c>
      <c r="B26846" t="s">
        <v>3295</v>
      </c>
      <c r="C26846" t="s">
        <v>89</v>
      </c>
      <c r="D26846" t="s">
        <v>18760</v>
      </c>
      <c r="E26846" t="s">
        <v>2837</v>
      </c>
      <c r="F26846" t="s">
        <v>89</v>
      </c>
      <c r="G26846" t="s">
        <v>89</v>
      </c>
      <c r="H26846" t="s">
        <v>93</v>
      </c>
    </row>
    <row r="26847" spans="1:8" x14ac:dyDescent="0.25">
      <c r="A26847" t="s">
        <v>688</v>
      </c>
      <c r="B26847" t="s">
        <v>18764</v>
      </c>
      <c r="C26847" t="s">
        <v>89</v>
      </c>
      <c r="D26847" t="s">
        <v>18755</v>
      </c>
      <c r="E26847" t="s">
        <v>1298</v>
      </c>
      <c r="F26847" t="s">
        <v>89</v>
      </c>
      <c r="G26847" t="s">
        <v>89</v>
      </c>
      <c r="H26847" t="s">
        <v>93</v>
      </c>
    </row>
    <row r="26848" spans="1:8" x14ac:dyDescent="0.25">
      <c r="A26848" t="s">
        <v>688</v>
      </c>
      <c r="B26848" t="s">
        <v>1138</v>
      </c>
      <c r="C26848" t="s">
        <v>89</v>
      </c>
      <c r="D26848" t="s">
        <v>89</v>
      </c>
      <c r="E26848" t="s">
        <v>1139</v>
      </c>
      <c r="F26848" t="s">
        <v>89</v>
      </c>
      <c r="G26848" t="s">
        <v>89</v>
      </c>
      <c r="H26848" t="s">
        <v>93</v>
      </c>
    </row>
    <row r="26849" spans="1:8" x14ac:dyDescent="0.25">
      <c r="A26849" t="s">
        <v>689</v>
      </c>
      <c r="B26849" t="s">
        <v>7583</v>
      </c>
      <c r="C26849" t="s">
        <v>89</v>
      </c>
      <c r="D26849" t="s">
        <v>3577</v>
      </c>
      <c r="E26849" t="s">
        <v>1238</v>
      </c>
      <c r="F26849" t="s">
        <v>89</v>
      </c>
      <c r="G26849" t="s">
        <v>89</v>
      </c>
      <c r="H26849" t="s">
        <v>93</v>
      </c>
    </row>
    <row r="26850" spans="1:8" x14ac:dyDescent="0.25">
      <c r="A26850" t="s">
        <v>689</v>
      </c>
      <c r="B26850" t="s">
        <v>1314</v>
      </c>
      <c r="C26850" t="s">
        <v>89</v>
      </c>
      <c r="D26850" t="s">
        <v>18765</v>
      </c>
      <c r="E26850" t="s">
        <v>1164</v>
      </c>
      <c r="F26850" t="s">
        <v>89</v>
      </c>
      <c r="G26850" t="s">
        <v>89</v>
      </c>
      <c r="H26850" t="s">
        <v>93</v>
      </c>
    </row>
    <row r="26851" spans="1:8" x14ac:dyDescent="0.25">
      <c r="A26851" t="s">
        <v>689</v>
      </c>
      <c r="B26851" t="s">
        <v>1312</v>
      </c>
      <c r="C26851" t="s">
        <v>89</v>
      </c>
      <c r="D26851" t="s">
        <v>18765</v>
      </c>
      <c r="E26851" t="s">
        <v>1265</v>
      </c>
      <c r="F26851" t="s">
        <v>89</v>
      </c>
      <c r="G26851" t="s">
        <v>89</v>
      </c>
      <c r="H26851" t="s">
        <v>93</v>
      </c>
    </row>
    <row r="26852" spans="1:8" x14ac:dyDescent="0.25">
      <c r="A26852" t="s">
        <v>689</v>
      </c>
      <c r="B26852" t="s">
        <v>1392</v>
      </c>
      <c r="C26852" t="s">
        <v>89</v>
      </c>
      <c r="D26852" t="s">
        <v>89</v>
      </c>
      <c r="E26852" t="s">
        <v>1272</v>
      </c>
      <c r="F26852" t="s">
        <v>89</v>
      </c>
      <c r="G26852" t="s">
        <v>89</v>
      </c>
      <c r="H26852" t="s">
        <v>93</v>
      </c>
    </row>
    <row r="26853" spans="1:8" x14ac:dyDescent="0.25">
      <c r="A26853" t="s">
        <v>689</v>
      </c>
      <c r="B26853" t="s">
        <v>1143</v>
      </c>
      <c r="C26853" t="s">
        <v>89</v>
      </c>
      <c r="D26853" t="s">
        <v>3577</v>
      </c>
      <c r="E26853" t="s">
        <v>1142</v>
      </c>
      <c r="F26853" t="s">
        <v>89</v>
      </c>
      <c r="G26853" t="s">
        <v>89</v>
      </c>
      <c r="H26853" t="s">
        <v>93</v>
      </c>
    </row>
    <row r="26854" spans="1:8" x14ac:dyDescent="0.25">
      <c r="A26854" t="s">
        <v>689</v>
      </c>
      <c r="B26854" t="s">
        <v>2128</v>
      </c>
      <c r="C26854" t="s">
        <v>89</v>
      </c>
      <c r="D26854" t="s">
        <v>2828</v>
      </c>
      <c r="E26854" t="s">
        <v>1093</v>
      </c>
      <c r="F26854" t="s">
        <v>89</v>
      </c>
      <c r="G26854" t="s">
        <v>89</v>
      </c>
      <c r="H26854" t="s">
        <v>93</v>
      </c>
    </row>
    <row r="26855" spans="1:8" x14ac:dyDescent="0.25">
      <c r="A26855" t="s">
        <v>689</v>
      </c>
      <c r="B26855" t="s">
        <v>2204</v>
      </c>
      <c r="C26855" t="s">
        <v>89</v>
      </c>
      <c r="D26855" t="s">
        <v>2123</v>
      </c>
      <c r="E26855" t="s">
        <v>1164</v>
      </c>
      <c r="F26855" t="s">
        <v>89</v>
      </c>
      <c r="G26855" t="s">
        <v>89</v>
      </c>
      <c r="H26855" t="s">
        <v>93</v>
      </c>
    </row>
    <row r="26856" spans="1:8" x14ac:dyDescent="0.25">
      <c r="A26856" t="s">
        <v>689</v>
      </c>
      <c r="B26856" t="s">
        <v>1392</v>
      </c>
      <c r="C26856" t="s">
        <v>89</v>
      </c>
      <c r="D26856" t="s">
        <v>89</v>
      </c>
      <c r="E26856" t="s">
        <v>1272</v>
      </c>
      <c r="F26856" t="s">
        <v>89</v>
      </c>
      <c r="G26856" t="s">
        <v>89</v>
      </c>
      <c r="H26856" t="s">
        <v>93</v>
      </c>
    </row>
    <row r="26857" spans="1:8" x14ac:dyDescent="0.25">
      <c r="A26857" t="s">
        <v>689</v>
      </c>
      <c r="B26857" t="s">
        <v>7583</v>
      </c>
      <c r="C26857" t="s">
        <v>89</v>
      </c>
      <c r="D26857" t="s">
        <v>3577</v>
      </c>
      <c r="E26857" t="s">
        <v>1238</v>
      </c>
      <c r="F26857" t="s">
        <v>89</v>
      </c>
      <c r="G26857" t="s">
        <v>89</v>
      </c>
      <c r="H26857" t="s">
        <v>93</v>
      </c>
    </row>
    <row r="26858" spans="1:8" x14ac:dyDescent="0.25">
      <c r="A26858" t="s">
        <v>689</v>
      </c>
      <c r="B26858" t="s">
        <v>18766</v>
      </c>
      <c r="C26858" t="s">
        <v>89</v>
      </c>
      <c r="D26858" t="s">
        <v>3458</v>
      </c>
      <c r="E26858" t="s">
        <v>1164</v>
      </c>
      <c r="F26858" t="s">
        <v>89</v>
      </c>
      <c r="G26858" t="s">
        <v>89</v>
      </c>
      <c r="H26858" t="s">
        <v>93</v>
      </c>
    </row>
    <row r="26859" spans="1:8" x14ac:dyDescent="0.25">
      <c r="A26859" t="s">
        <v>689</v>
      </c>
      <c r="B26859" t="s">
        <v>1243</v>
      </c>
      <c r="C26859" t="s">
        <v>89</v>
      </c>
      <c r="D26859" t="s">
        <v>18767</v>
      </c>
      <c r="E26859" t="s">
        <v>1097</v>
      </c>
      <c r="F26859" t="s">
        <v>89</v>
      </c>
      <c r="G26859" t="s">
        <v>89</v>
      </c>
      <c r="H26859" t="s">
        <v>93</v>
      </c>
    </row>
    <row r="26860" spans="1:8" x14ac:dyDescent="0.25">
      <c r="A26860" t="s">
        <v>689</v>
      </c>
      <c r="B26860" t="s">
        <v>18768</v>
      </c>
      <c r="C26860" t="s">
        <v>89</v>
      </c>
      <c r="D26860" t="s">
        <v>18769</v>
      </c>
      <c r="E26860" t="s">
        <v>1205</v>
      </c>
      <c r="F26860" t="s">
        <v>89</v>
      </c>
      <c r="G26860" t="s">
        <v>89</v>
      </c>
      <c r="H26860" t="s">
        <v>93</v>
      </c>
    </row>
    <row r="26861" spans="1:8" x14ac:dyDescent="0.25">
      <c r="A26861" t="s">
        <v>689</v>
      </c>
      <c r="B26861" t="s">
        <v>2133</v>
      </c>
      <c r="C26861" t="s">
        <v>89</v>
      </c>
      <c r="D26861" t="s">
        <v>18770</v>
      </c>
      <c r="E26861" t="s">
        <v>1142</v>
      </c>
      <c r="F26861" t="s">
        <v>89</v>
      </c>
      <c r="G26861" t="s">
        <v>89</v>
      </c>
      <c r="H26861" t="s">
        <v>93</v>
      </c>
    </row>
    <row r="26862" spans="1:8" x14ac:dyDescent="0.25">
      <c r="A26862" t="s">
        <v>689</v>
      </c>
      <c r="B26862" t="s">
        <v>1318</v>
      </c>
      <c r="C26862" t="s">
        <v>89</v>
      </c>
      <c r="D26862" t="s">
        <v>7970</v>
      </c>
      <c r="E26862" t="s">
        <v>1093</v>
      </c>
      <c r="F26862" t="s">
        <v>89</v>
      </c>
      <c r="G26862" t="s">
        <v>89</v>
      </c>
      <c r="H26862" t="s">
        <v>93</v>
      </c>
    </row>
    <row r="26863" spans="1:8" x14ac:dyDescent="0.25">
      <c r="A26863" t="s">
        <v>689</v>
      </c>
      <c r="B26863" t="s">
        <v>1143</v>
      </c>
      <c r="C26863" t="s">
        <v>89</v>
      </c>
      <c r="D26863" t="s">
        <v>3577</v>
      </c>
      <c r="E26863" t="s">
        <v>1142</v>
      </c>
      <c r="F26863" t="s">
        <v>89</v>
      </c>
      <c r="G26863" t="s">
        <v>89</v>
      </c>
      <c r="H26863" t="s">
        <v>93</v>
      </c>
    </row>
    <row r="26864" spans="1:8" x14ac:dyDescent="0.25">
      <c r="A26864" t="s">
        <v>689</v>
      </c>
      <c r="B26864" t="s">
        <v>1312</v>
      </c>
      <c r="C26864" t="s">
        <v>89</v>
      </c>
      <c r="D26864" t="s">
        <v>18765</v>
      </c>
      <c r="E26864" t="s">
        <v>1265</v>
      </c>
      <c r="F26864" t="s">
        <v>89</v>
      </c>
      <c r="G26864" t="s">
        <v>89</v>
      </c>
      <c r="H26864" t="s">
        <v>93</v>
      </c>
    </row>
    <row r="26865" spans="1:8" x14ac:dyDescent="0.25">
      <c r="A26865" t="s">
        <v>689</v>
      </c>
      <c r="B26865" t="s">
        <v>1403</v>
      </c>
      <c r="C26865" t="s">
        <v>89</v>
      </c>
      <c r="D26865" t="s">
        <v>18765</v>
      </c>
      <c r="E26865" t="s">
        <v>1524</v>
      </c>
      <c r="F26865" t="s">
        <v>89</v>
      </c>
      <c r="G26865" t="s">
        <v>89</v>
      </c>
      <c r="H26865" t="s">
        <v>93</v>
      </c>
    </row>
    <row r="26866" spans="1:8" x14ac:dyDescent="0.25">
      <c r="A26866" t="s">
        <v>689</v>
      </c>
      <c r="B26866" t="s">
        <v>1404</v>
      </c>
      <c r="C26866" t="s">
        <v>89</v>
      </c>
      <c r="D26866" t="s">
        <v>18765</v>
      </c>
      <c r="E26866" t="s">
        <v>1094</v>
      </c>
      <c r="F26866" t="s">
        <v>89</v>
      </c>
      <c r="G26866" t="s">
        <v>89</v>
      </c>
      <c r="H26866" t="s">
        <v>93</v>
      </c>
    </row>
    <row r="26867" spans="1:8" x14ac:dyDescent="0.25">
      <c r="A26867" t="s">
        <v>689</v>
      </c>
      <c r="B26867" t="s">
        <v>1314</v>
      </c>
      <c r="C26867" t="s">
        <v>89</v>
      </c>
      <c r="D26867" t="s">
        <v>18765</v>
      </c>
      <c r="E26867" t="s">
        <v>1164</v>
      </c>
      <c r="F26867" t="s">
        <v>89</v>
      </c>
      <c r="G26867" t="s">
        <v>89</v>
      </c>
      <c r="H26867" t="s">
        <v>93</v>
      </c>
    </row>
    <row r="26868" spans="1:8" x14ac:dyDescent="0.25">
      <c r="A26868" t="s">
        <v>689</v>
      </c>
      <c r="B26868" t="s">
        <v>3737</v>
      </c>
      <c r="C26868" t="s">
        <v>89</v>
      </c>
      <c r="D26868" t="s">
        <v>18765</v>
      </c>
      <c r="E26868" t="s">
        <v>1524</v>
      </c>
      <c r="F26868" t="s">
        <v>89</v>
      </c>
      <c r="G26868" t="s">
        <v>89</v>
      </c>
      <c r="H26868" t="s">
        <v>93</v>
      </c>
    </row>
    <row r="26869" spans="1:8" x14ac:dyDescent="0.25">
      <c r="A26869" t="s">
        <v>689</v>
      </c>
      <c r="B26869" t="s">
        <v>1256</v>
      </c>
      <c r="C26869" t="s">
        <v>89</v>
      </c>
      <c r="D26869" t="s">
        <v>18765</v>
      </c>
      <c r="E26869" t="s">
        <v>1524</v>
      </c>
      <c r="F26869" t="s">
        <v>89</v>
      </c>
      <c r="G26869" t="s">
        <v>89</v>
      </c>
      <c r="H26869" t="s">
        <v>93</v>
      </c>
    </row>
    <row r="26870" spans="1:8" x14ac:dyDescent="0.25">
      <c r="A26870" t="s">
        <v>689</v>
      </c>
      <c r="B26870" t="s">
        <v>1294</v>
      </c>
      <c r="C26870" t="s">
        <v>89</v>
      </c>
      <c r="D26870" t="s">
        <v>18771</v>
      </c>
      <c r="E26870" t="s">
        <v>1105</v>
      </c>
      <c r="F26870" t="s">
        <v>89</v>
      </c>
      <c r="G26870" t="s">
        <v>89</v>
      </c>
      <c r="H26870" t="s">
        <v>93</v>
      </c>
    </row>
    <row r="26871" spans="1:8" x14ac:dyDescent="0.25">
      <c r="A26871" t="s">
        <v>689</v>
      </c>
      <c r="B26871" t="s">
        <v>1184</v>
      </c>
      <c r="C26871" t="s">
        <v>89</v>
      </c>
      <c r="D26871" t="s">
        <v>18771</v>
      </c>
      <c r="E26871" t="s">
        <v>1142</v>
      </c>
      <c r="F26871" t="s">
        <v>89</v>
      </c>
      <c r="G26871" t="s">
        <v>89</v>
      </c>
      <c r="H26871" t="s">
        <v>93</v>
      </c>
    </row>
    <row r="26872" spans="1:8" x14ac:dyDescent="0.25">
      <c r="A26872" t="s">
        <v>689</v>
      </c>
      <c r="B26872" t="s">
        <v>1181</v>
      </c>
      <c r="C26872" t="s">
        <v>89</v>
      </c>
      <c r="D26872" t="s">
        <v>18771</v>
      </c>
      <c r="E26872" t="s">
        <v>1105</v>
      </c>
      <c r="F26872" t="s">
        <v>89</v>
      </c>
      <c r="G26872" t="s">
        <v>89</v>
      </c>
      <c r="H26872" t="s">
        <v>93</v>
      </c>
    </row>
    <row r="26873" spans="1:8" x14ac:dyDescent="0.25">
      <c r="A26873" t="s">
        <v>689</v>
      </c>
      <c r="B26873" t="s">
        <v>5458</v>
      </c>
      <c r="C26873" t="s">
        <v>89</v>
      </c>
      <c r="D26873" t="s">
        <v>18772</v>
      </c>
      <c r="E26873" t="s">
        <v>1115</v>
      </c>
      <c r="F26873" t="s">
        <v>89</v>
      </c>
      <c r="G26873" t="s">
        <v>89</v>
      </c>
      <c r="H26873" t="s">
        <v>93</v>
      </c>
    </row>
    <row r="26874" spans="1:8" x14ac:dyDescent="0.25">
      <c r="A26874" t="s">
        <v>689</v>
      </c>
      <c r="B26874" t="s">
        <v>1149</v>
      </c>
      <c r="C26874" t="s">
        <v>89</v>
      </c>
      <c r="D26874" t="s">
        <v>18771</v>
      </c>
      <c r="E26874" t="s">
        <v>1278</v>
      </c>
      <c r="F26874" t="s">
        <v>89</v>
      </c>
      <c r="G26874" t="s">
        <v>89</v>
      </c>
      <c r="H26874" t="s">
        <v>93</v>
      </c>
    </row>
    <row r="26875" spans="1:8" x14ac:dyDescent="0.25">
      <c r="A26875" t="s">
        <v>689</v>
      </c>
      <c r="B26875" t="s">
        <v>1775</v>
      </c>
      <c r="C26875" t="s">
        <v>89</v>
      </c>
      <c r="D26875" t="s">
        <v>18773</v>
      </c>
      <c r="E26875" t="s">
        <v>1265</v>
      </c>
      <c r="F26875" t="s">
        <v>89</v>
      </c>
      <c r="G26875" t="s">
        <v>89</v>
      </c>
      <c r="H26875" t="s">
        <v>93</v>
      </c>
    </row>
    <row r="26876" spans="1:8" x14ac:dyDescent="0.25">
      <c r="A26876" t="s">
        <v>689</v>
      </c>
      <c r="B26876" t="s">
        <v>1649</v>
      </c>
      <c r="C26876" t="s">
        <v>89</v>
      </c>
      <c r="D26876" t="s">
        <v>5121</v>
      </c>
      <c r="E26876" t="s">
        <v>1272</v>
      </c>
      <c r="F26876" t="s">
        <v>89</v>
      </c>
      <c r="G26876" t="s">
        <v>89</v>
      </c>
      <c r="H26876" t="s">
        <v>93</v>
      </c>
    </row>
    <row r="26877" spans="1:8" x14ac:dyDescent="0.25">
      <c r="A26877" t="s">
        <v>689</v>
      </c>
      <c r="B26877" t="s">
        <v>1116</v>
      </c>
      <c r="C26877" t="s">
        <v>89</v>
      </c>
      <c r="D26877" t="s">
        <v>89</v>
      </c>
      <c r="E26877" t="s">
        <v>1235</v>
      </c>
      <c r="F26877" t="s">
        <v>89</v>
      </c>
      <c r="G26877" t="s">
        <v>89</v>
      </c>
      <c r="H26877" t="s">
        <v>93</v>
      </c>
    </row>
    <row r="26878" spans="1:8" x14ac:dyDescent="0.25">
      <c r="A26878" t="s">
        <v>689</v>
      </c>
      <c r="B26878" t="s">
        <v>4666</v>
      </c>
      <c r="C26878" t="s">
        <v>89</v>
      </c>
      <c r="D26878" t="s">
        <v>89</v>
      </c>
      <c r="E26878" t="s">
        <v>1113</v>
      </c>
      <c r="F26878" t="s">
        <v>89</v>
      </c>
      <c r="G26878" t="s">
        <v>89</v>
      </c>
      <c r="H26878" t="s">
        <v>93</v>
      </c>
    </row>
    <row r="26879" spans="1:8" x14ac:dyDescent="0.25">
      <c r="A26879" t="s">
        <v>689</v>
      </c>
      <c r="B26879" t="s">
        <v>1118</v>
      </c>
      <c r="C26879" t="s">
        <v>89</v>
      </c>
      <c r="D26879" t="s">
        <v>89</v>
      </c>
      <c r="E26879" t="s">
        <v>1100</v>
      </c>
      <c r="F26879" t="s">
        <v>89</v>
      </c>
      <c r="G26879" t="s">
        <v>89</v>
      </c>
      <c r="H26879" t="s">
        <v>93</v>
      </c>
    </row>
    <row r="26880" spans="1:8" x14ac:dyDescent="0.25">
      <c r="A26880" t="s">
        <v>689</v>
      </c>
      <c r="B26880" t="s">
        <v>2808</v>
      </c>
      <c r="C26880" t="s">
        <v>89</v>
      </c>
      <c r="D26880" t="s">
        <v>89</v>
      </c>
      <c r="E26880" t="s">
        <v>1272</v>
      </c>
      <c r="F26880" t="s">
        <v>89</v>
      </c>
      <c r="G26880" t="s">
        <v>89</v>
      </c>
      <c r="H26880" t="s">
        <v>93</v>
      </c>
    </row>
    <row r="26881" spans="1:8" x14ac:dyDescent="0.25">
      <c r="A26881" t="s">
        <v>689</v>
      </c>
      <c r="B26881" t="s">
        <v>1122</v>
      </c>
      <c r="C26881" t="s">
        <v>89</v>
      </c>
      <c r="D26881" t="s">
        <v>89</v>
      </c>
      <c r="E26881" t="s">
        <v>1218</v>
      </c>
      <c r="F26881" t="s">
        <v>89</v>
      </c>
      <c r="G26881" t="s">
        <v>89</v>
      </c>
      <c r="H26881" t="s">
        <v>93</v>
      </c>
    </row>
    <row r="26882" spans="1:8" x14ac:dyDescent="0.25">
      <c r="A26882" t="s">
        <v>689</v>
      </c>
      <c r="B26882" t="s">
        <v>1124</v>
      </c>
      <c r="C26882" t="s">
        <v>89</v>
      </c>
      <c r="D26882" t="s">
        <v>89</v>
      </c>
      <c r="E26882" t="s">
        <v>1218</v>
      </c>
      <c r="F26882" t="s">
        <v>89</v>
      </c>
      <c r="G26882" t="s">
        <v>89</v>
      </c>
      <c r="H26882" t="s">
        <v>93</v>
      </c>
    </row>
    <row r="26883" spans="1:8" x14ac:dyDescent="0.25">
      <c r="A26883" t="s">
        <v>689</v>
      </c>
      <c r="B26883" t="s">
        <v>1125</v>
      </c>
      <c r="C26883" t="s">
        <v>89</v>
      </c>
      <c r="D26883" t="s">
        <v>89</v>
      </c>
      <c r="E26883" t="s">
        <v>1218</v>
      </c>
      <c r="F26883" t="s">
        <v>89</v>
      </c>
      <c r="G26883" t="s">
        <v>89</v>
      </c>
      <c r="H26883" t="s">
        <v>93</v>
      </c>
    </row>
    <row r="26884" spans="1:8" x14ac:dyDescent="0.25">
      <c r="A26884" t="s">
        <v>689</v>
      </c>
      <c r="B26884" t="s">
        <v>1266</v>
      </c>
      <c r="C26884" t="s">
        <v>89</v>
      </c>
      <c r="D26884" t="s">
        <v>89</v>
      </c>
      <c r="E26884" t="s">
        <v>1129</v>
      </c>
      <c r="F26884" t="s">
        <v>89</v>
      </c>
      <c r="G26884" t="s">
        <v>89</v>
      </c>
      <c r="H26884" t="s">
        <v>93</v>
      </c>
    </row>
    <row r="26885" spans="1:8" x14ac:dyDescent="0.25">
      <c r="A26885" t="s">
        <v>689</v>
      </c>
      <c r="B26885" t="s">
        <v>1200</v>
      </c>
      <c r="C26885" t="s">
        <v>89</v>
      </c>
      <c r="D26885" t="s">
        <v>89</v>
      </c>
      <c r="E26885" t="s">
        <v>1131</v>
      </c>
      <c r="F26885" t="s">
        <v>89</v>
      </c>
      <c r="G26885" t="s">
        <v>89</v>
      </c>
      <c r="H26885" t="s">
        <v>93</v>
      </c>
    </row>
    <row r="26886" spans="1:8" x14ac:dyDescent="0.25">
      <c r="A26886" t="s">
        <v>689</v>
      </c>
      <c r="B26886" t="s">
        <v>1130</v>
      </c>
      <c r="C26886" t="s">
        <v>89</v>
      </c>
      <c r="D26886" t="s">
        <v>89</v>
      </c>
      <c r="E26886" t="s">
        <v>1286</v>
      </c>
      <c r="F26886" t="s">
        <v>89</v>
      </c>
      <c r="G26886" t="s">
        <v>89</v>
      </c>
      <c r="H26886" t="s">
        <v>93</v>
      </c>
    </row>
    <row r="26887" spans="1:8" x14ac:dyDescent="0.25">
      <c r="A26887" t="s">
        <v>689</v>
      </c>
      <c r="B26887" t="s">
        <v>1132</v>
      </c>
      <c r="C26887" t="s">
        <v>89</v>
      </c>
      <c r="D26887" t="s">
        <v>89</v>
      </c>
      <c r="E26887" t="s">
        <v>1221</v>
      </c>
      <c r="F26887" t="s">
        <v>89</v>
      </c>
      <c r="G26887" t="s">
        <v>89</v>
      </c>
      <c r="H26887" t="s">
        <v>93</v>
      </c>
    </row>
    <row r="26888" spans="1:8" x14ac:dyDescent="0.25">
      <c r="A26888" t="s">
        <v>689</v>
      </c>
      <c r="B26888" t="s">
        <v>1268</v>
      </c>
      <c r="C26888" t="s">
        <v>89</v>
      </c>
      <c r="D26888" t="s">
        <v>89</v>
      </c>
      <c r="E26888" t="s">
        <v>1233</v>
      </c>
      <c r="F26888" t="s">
        <v>89</v>
      </c>
      <c r="G26888" t="s">
        <v>89</v>
      </c>
      <c r="H26888" t="s">
        <v>93</v>
      </c>
    </row>
    <row r="26889" spans="1:8" x14ac:dyDescent="0.25">
      <c r="A26889" t="s">
        <v>689</v>
      </c>
      <c r="B26889" t="s">
        <v>1271</v>
      </c>
      <c r="C26889" t="s">
        <v>89</v>
      </c>
      <c r="D26889" t="s">
        <v>89</v>
      </c>
      <c r="E26889" t="s">
        <v>1113</v>
      </c>
      <c r="F26889" t="s">
        <v>89</v>
      </c>
      <c r="G26889" t="s">
        <v>89</v>
      </c>
      <c r="H26889" t="s">
        <v>93</v>
      </c>
    </row>
    <row r="26890" spans="1:8" x14ac:dyDescent="0.25">
      <c r="A26890" t="s">
        <v>689</v>
      </c>
      <c r="B26890" t="s">
        <v>1138</v>
      </c>
      <c r="C26890" t="s">
        <v>89</v>
      </c>
      <c r="D26890" t="s">
        <v>89</v>
      </c>
      <c r="E26890" t="s">
        <v>1139</v>
      </c>
      <c r="F26890" t="s">
        <v>89</v>
      </c>
      <c r="G26890" t="s">
        <v>89</v>
      </c>
      <c r="H26890" t="s">
        <v>93</v>
      </c>
    </row>
    <row r="26891" spans="1:8" x14ac:dyDescent="0.25">
      <c r="A26891" t="s">
        <v>690</v>
      </c>
      <c r="B26891" t="s">
        <v>1140</v>
      </c>
      <c r="C26891" t="s">
        <v>89</v>
      </c>
      <c r="D26891" t="s">
        <v>12790</v>
      </c>
      <c r="E26891" t="s">
        <v>1162</v>
      </c>
      <c r="F26891" t="s">
        <v>89</v>
      </c>
      <c r="G26891" t="s">
        <v>89</v>
      </c>
      <c r="H26891" t="s">
        <v>93</v>
      </c>
    </row>
    <row r="26892" spans="1:8" x14ac:dyDescent="0.25">
      <c r="A26892" t="s">
        <v>690</v>
      </c>
      <c r="B26892" t="s">
        <v>18774</v>
      </c>
      <c r="C26892" t="s">
        <v>89</v>
      </c>
      <c r="D26892" t="s">
        <v>18775</v>
      </c>
      <c r="E26892" t="s">
        <v>1265</v>
      </c>
      <c r="F26892" t="s">
        <v>89</v>
      </c>
      <c r="G26892" t="s">
        <v>89</v>
      </c>
      <c r="H26892" t="s">
        <v>93</v>
      </c>
    </row>
    <row r="26893" spans="1:8" x14ac:dyDescent="0.25">
      <c r="A26893" t="s">
        <v>690</v>
      </c>
      <c r="B26893" t="s">
        <v>1158</v>
      </c>
      <c r="C26893" t="s">
        <v>89</v>
      </c>
      <c r="D26893" t="s">
        <v>18776</v>
      </c>
      <c r="E26893" t="s">
        <v>1094</v>
      </c>
      <c r="F26893" t="s">
        <v>89</v>
      </c>
      <c r="G26893" t="s">
        <v>89</v>
      </c>
      <c r="H26893" t="s">
        <v>93</v>
      </c>
    </row>
    <row r="26894" spans="1:8" x14ac:dyDescent="0.25">
      <c r="A26894" t="s">
        <v>690</v>
      </c>
      <c r="B26894" t="s">
        <v>1098</v>
      </c>
      <c r="C26894" t="s">
        <v>89</v>
      </c>
      <c r="D26894" t="s">
        <v>18777</v>
      </c>
      <c r="E26894" t="s">
        <v>1272</v>
      </c>
      <c r="F26894" t="s">
        <v>89</v>
      </c>
      <c r="G26894" t="s">
        <v>89</v>
      </c>
      <c r="H26894" t="s">
        <v>93</v>
      </c>
    </row>
    <row r="26895" spans="1:8" x14ac:dyDescent="0.25">
      <c r="A26895" t="s">
        <v>690</v>
      </c>
      <c r="B26895" t="s">
        <v>1156</v>
      </c>
      <c r="C26895" t="s">
        <v>89</v>
      </c>
      <c r="D26895" t="s">
        <v>2722</v>
      </c>
      <c r="E26895" t="s">
        <v>1105</v>
      </c>
      <c r="F26895" t="s">
        <v>89</v>
      </c>
      <c r="G26895" t="s">
        <v>89</v>
      </c>
      <c r="H26895" t="s">
        <v>93</v>
      </c>
    </row>
    <row r="26896" spans="1:8" x14ac:dyDescent="0.25">
      <c r="A26896" t="s">
        <v>690</v>
      </c>
      <c r="B26896" t="s">
        <v>17372</v>
      </c>
      <c r="C26896" t="s">
        <v>89</v>
      </c>
      <c r="D26896" t="s">
        <v>2709</v>
      </c>
      <c r="E26896" t="s">
        <v>1205</v>
      </c>
      <c r="F26896" t="s">
        <v>89</v>
      </c>
      <c r="G26896" t="s">
        <v>89</v>
      </c>
      <c r="H26896" t="s">
        <v>93</v>
      </c>
    </row>
    <row r="26897" spans="1:8" x14ac:dyDescent="0.25">
      <c r="A26897" t="s">
        <v>690</v>
      </c>
      <c r="B26897" t="s">
        <v>18778</v>
      </c>
      <c r="C26897" t="s">
        <v>89</v>
      </c>
      <c r="D26897" t="s">
        <v>18779</v>
      </c>
      <c r="E26897" t="s">
        <v>1205</v>
      </c>
      <c r="F26897" t="s">
        <v>89</v>
      </c>
      <c r="G26897" t="s">
        <v>89</v>
      </c>
      <c r="H26897" t="s">
        <v>93</v>
      </c>
    </row>
    <row r="26898" spans="1:8" x14ac:dyDescent="0.25">
      <c r="A26898" t="s">
        <v>690</v>
      </c>
      <c r="B26898" t="s">
        <v>18780</v>
      </c>
      <c r="C26898" t="s">
        <v>89</v>
      </c>
      <c r="D26898" t="s">
        <v>18781</v>
      </c>
      <c r="E26898" t="s">
        <v>1205</v>
      </c>
      <c r="F26898" t="s">
        <v>89</v>
      </c>
      <c r="G26898" t="s">
        <v>89</v>
      </c>
      <c r="H26898" t="s">
        <v>93</v>
      </c>
    </row>
    <row r="26899" spans="1:8" x14ac:dyDescent="0.25">
      <c r="A26899" t="s">
        <v>690</v>
      </c>
      <c r="B26899" t="s">
        <v>2189</v>
      </c>
      <c r="C26899" t="s">
        <v>89</v>
      </c>
      <c r="D26899" t="s">
        <v>18782</v>
      </c>
      <c r="E26899" t="s">
        <v>1164</v>
      </c>
      <c r="F26899" t="s">
        <v>89</v>
      </c>
      <c r="G26899" t="s">
        <v>89</v>
      </c>
      <c r="H26899" t="s">
        <v>93</v>
      </c>
    </row>
    <row r="26900" spans="1:8" x14ac:dyDescent="0.25">
      <c r="A26900" t="s">
        <v>690</v>
      </c>
      <c r="B26900" t="s">
        <v>2195</v>
      </c>
      <c r="C26900" t="s">
        <v>89</v>
      </c>
      <c r="D26900" t="s">
        <v>18783</v>
      </c>
      <c r="E26900" t="s">
        <v>1205</v>
      </c>
      <c r="F26900" t="s">
        <v>89</v>
      </c>
      <c r="G26900" t="s">
        <v>89</v>
      </c>
      <c r="H26900" t="s">
        <v>93</v>
      </c>
    </row>
    <row r="26901" spans="1:8" x14ac:dyDescent="0.25">
      <c r="A26901" t="s">
        <v>690</v>
      </c>
      <c r="B26901" t="s">
        <v>2193</v>
      </c>
      <c r="C26901" t="s">
        <v>89</v>
      </c>
      <c r="D26901" t="s">
        <v>18784</v>
      </c>
      <c r="E26901" t="s">
        <v>1094</v>
      </c>
      <c r="F26901" t="s">
        <v>89</v>
      </c>
      <c r="G26901" t="s">
        <v>89</v>
      </c>
      <c r="H26901" t="s">
        <v>93</v>
      </c>
    </row>
    <row r="26902" spans="1:8" x14ac:dyDescent="0.25">
      <c r="A26902" t="s">
        <v>690</v>
      </c>
      <c r="B26902" t="s">
        <v>2187</v>
      </c>
      <c r="C26902" t="s">
        <v>89</v>
      </c>
      <c r="D26902" t="s">
        <v>18785</v>
      </c>
      <c r="E26902" t="s">
        <v>1258</v>
      </c>
      <c r="F26902" t="s">
        <v>89</v>
      </c>
      <c r="G26902" t="s">
        <v>89</v>
      </c>
      <c r="H26902" t="s">
        <v>93</v>
      </c>
    </row>
    <row r="26903" spans="1:8" x14ac:dyDescent="0.25">
      <c r="A26903" t="s">
        <v>690</v>
      </c>
      <c r="B26903" t="s">
        <v>4873</v>
      </c>
      <c r="C26903" t="s">
        <v>89</v>
      </c>
      <c r="D26903" t="s">
        <v>18786</v>
      </c>
      <c r="E26903" t="s">
        <v>1258</v>
      </c>
      <c r="F26903" t="s">
        <v>89</v>
      </c>
      <c r="G26903" t="s">
        <v>89</v>
      </c>
      <c r="H26903" t="s">
        <v>93</v>
      </c>
    </row>
    <row r="26904" spans="1:8" x14ac:dyDescent="0.25">
      <c r="A26904" t="s">
        <v>690</v>
      </c>
      <c r="B26904" t="s">
        <v>2128</v>
      </c>
      <c r="C26904" t="s">
        <v>89</v>
      </c>
      <c r="D26904" t="s">
        <v>18787</v>
      </c>
      <c r="E26904" t="s">
        <v>1258</v>
      </c>
      <c r="F26904" t="s">
        <v>89</v>
      </c>
      <c r="G26904" t="s">
        <v>89</v>
      </c>
      <c r="H26904" t="s">
        <v>93</v>
      </c>
    </row>
    <row r="26905" spans="1:8" x14ac:dyDescent="0.25">
      <c r="A26905" t="s">
        <v>690</v>
      </c>
      <c r="B26905" t="s">
        <v>4863</v>
      </c>
      <c r="C26905" t="s">
        <v>89</v>
      </c>
      <c r="D26905" t="s">
        <v>18788</v>
      </c>
      <c r="E26905" t="s">
        <v>1524</v>
      </c>
      <c r="F26905" t="s">
        <v>89</v>
      </c>
      <c r="G26905" t="s">
        <v>89</v>
      </c>
      <c r="H26905" t="s">
        <v>93</v>
      </c>
    </row>
    <row r="26906" spans="1:8" x14ac:dyDescent="0.25">
      <c r="A26906" t="s">
        <v>690</v>
      </c>
      <c r="B26906" t="s">
        <v>1098</v>
      </c>
      <c r="C26906" t="s">
        <v>89</v>
      </c>
      <c r="D26906" t="s">
        <v>18777</v>
      </c>
      <c r="E26906" t="s">
        <v>1272</v>
      </c>
      <c r="F26906" t="s">
        <v>89</v>
      </c>
      <c r="G26906" t="s">
        <v>89</v>
      </c>
      <c r="H26906" t="s">
        <v>93</v>
      </c>
    </row>
    <row r="26907" spans="1:8" x14ac:dyDescent="0.25">
      <c r="A26907" t="s">
        <v>690</v>
      </c>
      <c r="B26907" t="s">
        <v>1114</v>
      </c>
      <c r="C26907" t="s">
        <v>89</v>
      </c>
      <c r="D26907" t="s">
        <v>18789</v>
      </c>
      <c r="E26907" t="s">
        <v>1135</v>
      </c>
      <c r="F26907" t="s">
        <v>89</v>
      </c>
      <c r="G26907" t="s">
        <v>89</v>
      </c>
      <c r="H26907" t="s">
        <v>93</v>
      </c>
    </row>
    <row r="26908" spans="1:8" x14ac:dyDescent="0.25">
      <c r="A26908" t="s">
        <v>690</v>
      </c>
      <c r="B26908" t="s">
        <v>5573</v>
      </c>
      <c r="C26908" t="s">
        <v>89</v>
      </c>
      <c r="D26908" t="s">
        <v>18790</v>
      </c>
      <c r="E26908" t="s">
        <v>1135</v>
      </c>
      <c r="F26908" t="s">
        <v>89</v>
      </c>
      <c r="G26908" t="s">
        <v>89</v>
      </c>
      <c r="H26908" t="s">
        <v>93</v>
      </c>
    </row>
    <row r="26909" spans="1:8" x14ac:dyDescent="0.25">
      <c r="A26909" t="s">
        <v>690</v>
      </c>
      <c r="B26909" t="s">
        <v>1112</v>
      </c>
      <c r="C26909" t="s">
        <v>89</v>
      </c>
      <c r="D26909" t="s">
        <v>18791</v>
      </c>
      <c r="E26909" t="s">
        <v>1135</v>
      </c>
      <c r="F26909" t="s">
        <v>89</v>
      </c>
      <c r="G26909" t="s">
        <v>89</v>
      </c>
      <c r="H26909" t="s">
        <v>93</v>
      </c>
    </row>
    <row r="26910" spans="1:8" x14ac:dyDescent="0.25">
      <c r="A26910" t="s">
        <v>690</v>
      </c>
      <c r="B26910" t="s">
        <v>4992</v>
      </c>
      <c r="C26910" t="s">
        <v>89</v>
      </c>
      <c r="D26910" t="s">
        <v>18792</v>
      </c>
      <c r="E26910" t="s">
        <v>1194</v>
      </c>
      <c r="F26910" t="s">
        <v>89</v>
      </c>
      <c r="G26910" t="s">
        <v>89</v>
      </c>
      <c r="H26910" t="s">
        <v>93</v>
      </c>
    </row>
    <row r="26911" spans="1:8" x14ac:dyDescent="0.25">
      <c r="A26911" t="s">
        <v>690</v>
      </c>
      <c r="B26911" t="s">
        <v>4990</v>
      </c>
      <c r="C26911" t="s">
        <v>89</v>
      </c>
      <c r="D26911" t="s">
        <v>18793</v>
      </c>
      <c r="E26911" t="s">
        <v>1238</v>
      </c>
      <c r="F26911" t="s">
        <v>89</v>
      </c>
      <c r="G26911" t="s">
        <v>89</v>
      </c>
      <c r="H26911" t="s">
        <v>93</v>
      </c>
    </row>
    <row r="26912" spans="1:8" x14ac:dyDescent="0.25">
      <c r="A26912" t="s">
        <v>690</v>
      </c>
      <c r="B26912" t="s">
        <v>18794</v>
      </c>
      <c r="C26912" t="s">
        <v>89</v>
      </c>
      <c r="D26912" t="s">
        <v>18795</v>
      </c>
      <c r="E26912" t="s">
        <v>1100</v>
      </c>
      <c r="F26912" t="s">
        <v>89</v>
      </c>
      <c r="G26912" t="s">
        <v>89</v>
      </c>
      <c r="H26912" t="s">
        <v>93</v>
      </c>
    </row>
    <row r="26913" spans="1:8" x14ac:dyDescent="0.25">
      <c r="A26913" t="s">
        <v>690</v>
      </c>
      <c r="B26913" t="s">
        <v>5233</v>
      </c>
      <c r="C26913" t="s">
        <v>89</v>
      </c>
      <c r="D26913" t="s">
        <v>18796</v>
      </c>
      <c r="E26913" t="s">
        <v>1100</v>
      </c>
      <c r="F26913" t="s">
        <v>89</v>
      </c>
      <c r="G26913" t="s">
        <v>89</v>
      </c>
      <c r="H26913" t="s">
        <v>93</v>
      </c>
    </row>
    <row r="26914" spans="1:8" x14ac:dyDescent="0.25">
      <c r="A26914" t="s">
        <v>690</v>
      </c>
      <c r="B26914" t="s">
        <v>5229</v>
      </c>
      <c r="C26914" t="s">
        <v>89</v>
      </c>
      <c r="D26914" t="s">
        <v>18797</v>
      </c>
      <c r="E26914" t="s">
        <v>1238</v>
      </c>
      <c r="F26914" t="s">
        <v>89</v>
      </c>
      <c r="G26914" t="s">
        <v>89</v>
      </c>
      <c r="H26914" t="s">
        <v>93</v>
      </c>
    </row>
    <row r="26915" spans="1:8" x14ac:dyDescent="0.25">
      <c r="A26915" t="s">
        <v>690</v>
      </c>
      <c r="B26915" t="s">
        <v>1799</v>
      </c>
      <c r="C26915" t="s">
        <v>89</v>
      </c>
      <c r="D26915" t="s">
        <v>18798</v>
      </c>
      <c r="E26915" t="s">
        <v>1238</v>
      </c>
      <c r="F26915" t="s">
        <v>89</v>
      </c>
      <c r="G26915" t="s">
        <v>89</v>
      </c>
      <c r="H26915" t="s">
        <v>93</v>
      </c>
    </row>
    <row r="26916" spans="1:8" x14ac:dyDescent="0.25">
      <c r="A26916" t="s">
        <v>690</v>
      </c>
      <c r="B26916" t="s">
        <v>1687</v>
      </c>
      <c r="C26916" t="s">
        <v>89</v>
      </c>
      <c r="D26916" t="s">
        <v>18799</v>
      </c>
      <c r="E26916" t="s">
        <v>1238</v>
      </c>
      <c r="F26916" t="s">
        <v>89</v>
      </c>
      <c r="G26916" t="s">
        <v>89</v>
      </c>
      <c r="H26916" t="s">
        <v>93</v>
      </c>
    </row>
    <row r="26917" spans="1:8" x14ac:dyDescent="0.25">
      <c r="A26917" t="s">
        <v>690</v>
      </c>
      <c r="B26917" t="s">
        <v>1156</v>
      </c>
      <c r="C26917" t="s">
        <v>89</v>
      </c>
      <c r="D26917" t="s">
        <v>2722</v>
      </c>
      <c r="E26917" t="s">
        <v>1105</v>
      </c>
      <c r="F26917" t="s">
        <v>89</v>
      </c>
      <c r="G26917" t="s">
        <v>89</v>
      </c>
      <c r="H26917" t="s">
        <v>93</v>
      </c>
    </row>
    <row r="26918" spans="1:8" x14ac:dyDescent="0.25">
      <c r="A26918" t="s">
        <v>690</v>
      </c>
      <c r="B26918" t="s">
        <v>2721</v>
      </c>
      <c r="C26918" t="s">
        <v>89</v>
      </c>
      <c r="D26918" t="s">
        <v>2722</v>
      </c>
      <c r="E26918" t="s">
        <v>1115</v>
      </c>
      <c r="F26918" t="s">
        <v>89</v>
      </c>
      <c r="G26918" t="s">
        <v>89</v>
      </c>
      <c r="H26918" t="s">
        <v>93</v>
      </c>
    </row>
    <row r="26919" spans="1:8" x14ac:dyDescent="0.25">
      <c r="A26919" t="s">
        <v>690</v>
      </c>
      <c r="B26919" t="s">
        <v>1158</v>
      </c>
      <c r="C26919" t="s">
        <v>89</v>
      </c>
      <c r="D26919" t="s">
        <v>18776</v>
      </c>
      <c r="E26919" t="s">
        <v>1094</v>
      </c>
      <c r="F26919" t="s">
        <v>89</v>
      </c>
      <c r="G26919" t="s">
        <v>89</v>
      </c>
      <c r="H26919" t="s">
        <v>93</v>
      </c>
    </row>
    <row r="26920" spans="1:8" x14ac:dyDescent="0.25">
      <c r="A26920" t="s">
        <v>690</v>
      </c>
      <c r="B26920" t="s">
        <v>8397</v>
      </c>
      <c r="C26920" t="s">
        <v>89</v>
      </c>
      <c r="D26920" t="s">
        <v>18776</v>
      </c>
      <c r="E26920" t="s">
        <v>1105</v>
      </c>
      <c r="F26920" t="s">
        <v>89</v>
      </c>
      <c r="G26920" t="s">
        <v>89</v>
      </c>
      <c r="H26920" t="s">
        <v>93</v>
      </c>
    </row>
    <row r="26921" spans="1:8" x14ac:dyDescent="0.25">
      <c r="A26921" t="s">
        <v>690</v>
      </c>
      <c r="B26921" t="s">
        <v>7964</v>
      </c>
      <c r="C26921" t="s">
        <v>89</v>
      </c>
      <c r="D26921" t="s">
        <v>18800</v>
      </c>
      <c r="E26921" t="s">
        <v>1265</v>
      </c>
      <c r="F26921" t="s">
        <v>89</v>
      </c>
      <c r="G26921" t="s">
        <v>89</v>
      </c>
      <c r="H26921" t="s">
        <v>93</v>
      </c>
    </row>
    <row r="26922" spans="1:8" x14ac:dyDescent="0.25">
      <c r="A26922" t="s">
        <v>690</v>
      </c>
      <c r="B26922" t="s">
        <v>2785</v>
      </c>
      <c r="C26922" t="s">
        <v>89</v>
      </c>
      <c r="D26922" t="s">
        <v>18801</v>
      </c>
      <c r="E26922" t="s">
        <v>1105</v>
      </c>
      <c r="F26922" t="s">
        <v>89</v>
      </c>
      <c r="G26922" t="s">
        <v>89</v>
      </c>
      <c r="H26922" t="s">
        <v>93</v>
      </c>
    </row>
    <row r="26923" spans="1:8" x14ac:dyDescent="0.25">
      <c r="A26923" t="s">
        <v>690</v>
      </c>
      <c r="B26923" t="s">
        <v>2232</v>
      </c>
      <c r="C26923" t="s">
        <v>89</v>
      </c>
      <c r="D26923" t="s">
        <v>18802</v>
      </c>
      <c r="E26923" t="s">
        <v>1094</v>
      </c>
      <c r="F26923" t="s">
        <v>89</v>
      </c>
      <c r="G26923" t="s">
        <v>89</v>
      </c>
      <c r="H26923" t="s">
        <v>93</v>
      </c>
    </row>
    <row r="26924" spans="1:8" x14ac:dyDescent="0.25">
      <c r="A26924" t="s">
        <v>690</v>
      </c>
      <c r="B26924" t="s">
        <v>2723</v>
      </c>
      <c r="C26924" t="s">
        <v>89</v>
      </c>
      <c r="D26924" t="s">
        <v>18802</v>
      </c>
      <c r="E26924" t="s">
        <v>1105</v>
      </c>
      <c r="F26924" t="s">
        <v>89</v>
      </c>
      <c r="G26924" t="s">
        <v>89</v>
      </c>
      <c r="H26924" t="s">
        <v>93</v>
      </c>
    </row>
    <row r="26925" spans="1:8" x14ac:dyDescent="0.25">
      <c r="A26925" t="s">
        <v>690</v>
      </c>
      <c r="B26925" t="s">
        <v>1239</v>
      </c>
      <c r="C26925" t="s">
        <v>89</v>
      </c>
      <c r="D26925" t="s">
        <v>18776</v>
      </c>
      <c r="E26925" t="s">
        <v>1094</v>
      </c>
      <c r="F26925" t="s">
        <v>89</v>
      </c>
      <c r="G26925" t="s">
        <v>89</v>
      </c>
      <c r="H26925" t="s">
        <v>93</v>
      </c>
    </row>
    <row r="26926" spans="1:8" x14ac:dyDescent="0.25">
      <c r="A26926" t="s">
        <v>690</v>
      </c>
      <c r="B26926" t="s">
        <v>1243</v>
      </c>
      <c r="C26926" t="s">
        <v>89</v>
      </c>
      <c r="D26926" t="s">
        <v>18803</v>
      </c>
      <c r="E26926" t="s">
        <v>1105</v>
      </c>
      <c r="F26926" t="s">
        <v>89</v>
      </c>
      <c r="G26926" t="s">
        <v>89</v>
      </c>
      <c r="H26926" t="s">
        <v>93</v>
      </c>
    </row>
    <row r="26927" spans="1:8" x14ac:dyDescent="0.25">
      <c r="A26927" t="s">
        <v>690</v>
      </c>
      <c r="B26927" t="s">
        <v>1151</v>
      </c>
      <c r="C26927" t="s">
        <v>89</v>
      </c>
      <c r="D26927" t="s">
        <v>18804</v>
      </c>
      <c r="E26927" t="s">
        <v>1164</v>
      </c>
      <c r="F26927" t="s">
        <v>89</v>
      </c>
      <c r="G26927" t="s">
        <v>89</v>
      </c>
      <c r="H26927" t="s">
        <v>93</v>
      </c>
    </row>
    <row r="26928" spans="1:8" x14ac:dyDescent="0.25">
      <c r="A26928" t="s">
        <v>690</v>
      </c>
      <c r="B26928" t="s">
        <v>2729</v>
      </c>
      <c r="C26928" t="s">
        <v>89</v>
      </c>
      <c r="D26928" t="s">
        <v>18804</v>
      </c>
      <c r="E26928" t="s">
        <v>1105</v>
      </c>
      <c r="F26928" t="s">
        <v>89</v>
      </c>
      <c r="G26928" t="s">
        <v>89</v>
      </c>
      <c r="H26928" t="s">
        <v>93</v>
      </c>
    </row>
    <row r="26929" spans="1:8" x14ac:dyDescent="0.25">
      <c r="A26929" t="s">
        <v>690</v>
      </c>
      <c r="B26929" t="s">
        <v>1140</v>
      </c>
      <c r="C26929" t="s">
        <v>89</v>
      </c>
      <c r="D26929" t="s">
        <v>12790</v>
      </c>
      <c r="E26929" t="s">
        <v>1162</v>
      </c>
      <c r="F26929" t="s">
        <v>89</v>
      </c>
      <c r="G26929" t="s">
        <v>89</v>
      </c>
      <c r="H26929" t="s">
        <v>93</v>
      </c>
    </row>
    <row r="26930" spans="1:8" x14ac:dyDescent="0.25">
      <c r="A26930" t="s">
        <v>690</v>
      </c>
      <c r="B26930" t="s">
        <v>1154</v>
      </c>
      <c r="C26930" t="s">
        <v>89</v>
      </c>
      <c r="D26930" t="s">
        <v>12790</v>
      </c>
      <c r="E26930" t="s">
        <v>1272</v>
      </c>
      <c r="F26930" t="s">
        <v>89</v>
      </c>
      <c r="G26930" t="s">
        <v>89</v>
      </c>
      <c r="H26930" t="s">
        <v>93</v>
      </c>
    </row>
    <row r="26931" spans="1:8" x14ac:dyDescent="0.25">
      <c r="A26931" t="s">
        <v>690</v>
      </c>
      <c r="B26931" t="s">
        <v>18805</v>
      </c>
      <c r="C26931" t="s">
        <v>89</v>
      </c>
      <c r="D26931" t="s">
        <v>18806</v>
      </c>
      <c r="E26931" t="s">
        <v>1265</v>
      </c>
      <c r="F26931" t="s">
        <v>89</v>
      </c>
      <c r="G26931" t="s">
        <v>89</v>
      </c>
      <c r="H26931" t="s">
        <v>93</v>
      </c>
    </row>
    <row r="26932" spans="1:8" x14ac:dyDescent="0.25">
      <c r="A26932" t="s">
        <v>690</v>
      </c>
      <c r="B26932" t="s">
        <v>18774</v>
      </c>
      <c r="C26932" t="s">
        <v>89</v>
      </c>
      <c r="D26932" t="s">
        <v>18775</v>
      </c>
      <c r="E26932" t="s">
        <v>1265</v>
      </c>
      <c r="F26932" t="s">
        <v>89</v>
      </c>
      <c r="G26932" t="s">
        <v>89</v>
      </c>
      <c r="H26932" t="s">
        <v>93</v>
      </c>
    </row>
    <row r="26933" spans="1:8" x14ac:dyDescent="0.25">
      <c r="A26933" t="s">
        <v>690</v>
      </c>
      <c r="B26933" t="s">
        <v>3280</v>
      </c>
      <c r="C26933" t="s">
        <v>89</v>
      </c>
      <c r="D26933" t="s">
        <v>18807</v>
      </c>
      <c r="E26933" t="s">
        <v>1094</v>
      </c>
      <c r="F26933" t="s">
        <v>89</v>
      </c>
      <c r="G26933" t="s">
        <v>89</v>
      </c>
      <c r="H26933" t="s">
        <v>93</v>
      </c>
    </row>
    <row r="26934" spans="1:8" x14ac:dyDescent="0.25">
      <c r="A26934" t="s">
        <v>690</v>
      </c>
      <c r="B26934" t="s">
        <v>15596</v>
      </c>
      <c r="C26934" t="s">
        <v>89</v>
      </c>
      <c r="D26934" t="s">
        <v>18808</v>
      </c>
      <c r="E26934" t="s">
        <v>1097</v>
      </c>
      <c r="F26934" t="s">
        <v>89</v>
      </c>
      <c r="G26934" t="s">
        <v>89</v>
      </c>
      <c r="H26934" t="s">
        <v>93</v>
      </c>
    </row>
    <row r="26935" spans="1:8" x14ac:dyDescent="0.25">
      <c r="A26935" t="s">
        <v>690</v>
      </c>
      <c r="B26935" t="s">
        <v>4999</v>
      </c>
      <c r="C26935" t="s">
        <v>89</v>
      </c>
      <c r="D26935" t="s">
        <v>18809</v>
      </c>
      <c r="E26935" t="s">
        <v>1093</v>
      </c>
      <c r="F26935" t="s">
        <v>89</v>
      </c>
      <c r="G26935" t="s">
        <v>89</v>
      </c>
      <c r="H26935" t="s">
        <v>93</v>
      </c>
    </row>
    <row r="26936" spans="1:8" x14ac:dyDescent="0.25">
      <c r="A26936" t="s">
        <v>690</v>
      </c>
      <c r="B26936" t="s">
        <v>1314</v>
      </c>
      <c r="C26936" t="s">
        <v>89</v>
      </c>
      <c r="D26936" t="s">
        <v>18810</v>
      </c>
      <c r="E26936" t="s">
        <v>1164</v>
      </c>
      <c r="F26936" t="s">
        <v>89</v>
      </c>
      <c r="G26936" t="s">
        <v>89</v>
      </c>
      <c r="H26936" t="s">
        <v>93</v>
      </c>
    </row>
    <row r="26937" spans="1:8" x14ac:dyDescent="0.25">
      <c r="A26937" t="s">
        <v>690</v>
      </c>
      <c r="B26937" t="s">
        <v>18811</v>
      </c>
      <c r="C26937" t="s">
        <v>89</v>
      </c>
      <c r="D26937" t="s">
        <v>18812</v>
      </c>
      <c r="E26937" t="s">
        <v>1105</v>
      </c>
      <c r="F26937" t="s">
        <v>89</v>
      </c>
      <c r="G26937" t="s">
        <v>89</v>
      </c>
      <c r="H26937" t="s">
        <v>93</v>
      </c>
    </row>
    <row r="26938" spans="1:8" x14ac:dyDescent="0.25">
      <c r="A26938" t="s">
        <v>690</v>
      </c>
      <c r="B26938" t="s">
        <v>4985</v>
      </c>
      <c r="C26938" t="s">
        <v>89</v>
      </c>
      <c r="D26938" t="s">
        <v>18813</v>
      </c>
      <c r="E26938" t="s">
        <v>1194</v>
      </c>
      <c r="F26938" t="s">
        <v>89</v>
      </c>
      <c r="G26938" t="s">
        <v>89</v>
      </c>
      <c r="H26938" t="s">
        <v>93</v>
      </c>
    </row>
    <row r="26939" spans="1:8" x14ac:dyDescent="0.25">
      <c r="A26939" t="s">
        <v>690</v>
      </c>
      <c r="B26939" t="s">
        <v>2751</v>
      </c>
      <c r="C26939" t="s">
        <v>89</v>
      </c>
      <c r="D26939" t="s">
        <v>18813</v>
      </c>
      <c r="E26939" t="s">
        <v>1115</v>
      </c>
      <c r="F26939" t="s">
        <v>89</v>
      </c>
      <c r="G26939" t="s">
        <v>89</v>
      </c>
      <c r="H26939" t="s">
        <v>93</v>
      </c>
    </row>
    <row r="26940" spans="1:8" x14ac:dyDescent="0.25">
      <c r="A26940" t="s">
        <v>690</v>
      </c>
      <c r="B26940" t="s">
        <v>1714</v>
      </c>
      <c r="C26940" t="s">
        <v>89</v>
      </c>
      <c r="D26940" t="s">
        <v>18813</v>
      </c>
      <c r="E26940" t="s">
        <v>1100</v>
      </c>
      <c r="F26940" t="s">
        <v>89</v>
      </c>
      <c r="G26940" t="s">
        <v>89</v>
      </c>
      <c r="H26940" t="s">
        <v>93</v>
      </c>
    </row>
    <row r="26941" spans="1:8" x14ac:dyDescent="0.25">
      <c r="A26941" t="s">
        <v>690</v>
      </c>
      <c r="B26941" t="s">
        <v>1325</v>
      </c>
      <c r="C26941" t="s">
        <v>89</v>
      </c>
      <c r="D26941" t="s">
        <v>18813</v>
      </c>
      <c r="E26941" t="s">
        <v>1238</v>
      </c>
      <c r="F26941" t="s">
        <v>89</v>
      </c>
      <c r="G26941" t="s">
        <v>89</v>
      </c>
      <c r="H26941" t="s">
        <v>93</v>
      </c>
    </row>
    <row r="26942" spans="1:8" x14ac:dyDescent="0.25">
      <c r="A26942" t="s">
        <v>690</v>
      </c>
      <c r="B26942" t="s">
        <v>12283</v>
      </c>
      <c r="C26942" t="s">
        <v>89</v>
      </c>
      <c r="D26942" t="s">
        <v>18813</v>
      </c>
      <c r="E26942" t="s">
        <v>1100</v>
      </c>
      <c r="F26942" t="s">
        <v>89</v>
      </c>
      <c r="G26942" t="s">
        <v>89</v>
      </c>
      <c r="H26942" t="s">
        <v>93</v>
      </c>
    </row>
    <row r="26943" spans="1:8" x14ac:dyDescent="0.25">
      <c r="A26943" t="s">
        <v>690</v>
      </c>
      <c r="B26943" t="s">
        <v>1116</v>
      </c>
      <c r="C26943" t="s">
        <v>89</v>
      </c>
      <c r="D26943" t="s">
        <v>89</v>
      </c>
      <c r="E26943" t="s">
        <v>1272</v>
      </c>
      <c r="F26943" t="s">
        <v>89</v>
      </c>
      <c r="G26943" t="s">
        <v>89</v>
      </c>
      <c r="H26943" t="s">
        <v>93</v>
      </c>
    </row>
    <row r="26944" spans="1:8" x14ac:dyDescent="0.25">
      <c r="A26944" t="s">
        <v>690</v>
      </c>
      <c r="B26944" t="s">
        <v>4666</v>
      </c>
      <c r="C26944" t="s">
        <v>89</v>
      </c>
      <c r="D26944" t="s">
        <v>89</v>
      </c>
      <c r="E26944" t="s">
        <v>1162</v>
      </c>
      <c r="F26944" t="s">
        <v>89</v>
      </c>
      <c r="G26944" t="s">
        <v>89</v>
      </c>
      <c r="H26944" t="s">
        <v>93</v>
      </c>
    </row>
    <row r="26945" spans="1:8" x14ac:dyDescent="0.25">
      <c r="A26945" t="s">
        <v>690</v>
      </c>
      <c r="B26945" t="s">
        <v>1118</v>
      </c>
      <c r="C26945" t="s">
        <v>89</v>
      </c>
      <c r="D26945" t="s">
        <v>89</v>
      </c>
      <c r="E26945" t="s">
        <v>1278</v>
      </c>
      <c r="F26945" t="s">
        <v>89</v>
      </c>
      <c r="G26945" t="s">
        <v>89</v>
      </c>
      <c r="H26945" t="s">
        <v>93</v>
      </c>
    </row>
    <row r="26946" spans="1:8" x14ac:dyDescent="0.25">
      <c r="A26946" t="s">
        <v>690</v>
      </c>
      <c r="B26946" t="s">
        <v>1379</v>
      </c>
      <c r="C26946" t="s">
        <v>89</v>
      </c>
      <c r="D26946" t="s">
        <v>89</v>
      </c>
      <c r="E26946" t="s">
        <v>1113</v>
      </c>
      <c r="F26946" t="s">
        <v>89</v>
      </c>
      <c r="G26946" t="s">
        <v>89</v>
      </c>
      <c r="H26946" t="s">
        <v>93</v>
      </c>
    </row>
    <row r="26947" spans="1:8" x14ac:dyDescent="0.25">
      <c r="A26947" t="s">
        <v>690</v>
      </c>
      <c r="B26947" t="s">
        <v>14337</v>
      </c>
      <c r="C26947" t="s">
        <v>89</v>
      </c>
      <c r="D26947" t="s">
        <v>89</v>
      </c>
      <c r="E26947" t="s">
        <v>1272</v>
      </c>
      <c r="F26947" t="s">
        <v>89</v>
      </c>
      <c r="G26947" t="s">
        <v>89</v>
      </c>
      <c r="H26947" t="s">
        <v>93</v>
      </c>
    </row>
    <row r="26948" spans="1:8" x14ac:dyDescent="0.25">
      <c r="A26948" t="s">
        <v>690</v>
      </c>
      <c r="B26948" t="s">
        <v>18814</v>
      </c>
      <c r="C26948" t="s">
        <v>89</v>
      </c>
      <c r="D26948" t="s">
        <v>89</v>
      </c>
      <c r="E26948" t="s">
        <v>1113</v>
      </c>
      <c r="F26948" t="s">
        <v>89</v>
      </c>
      <c r="G26948" t="s">
        <v>89</v>
      </c>
      <c r="H26948" t="s">
        <v>93</v>
      </c>
    </row>
    <row r="26949" spans="1:8" x14ac:dyDescent="0.25">
      <c r="A26949" t="s">
        <v>690</v>
      </c>
      <c r="B26949" t="s">
        <v>18815</v>
      </c>
      <c r="C26949" t="s">
        <v>89</v>
      </c>
      <c r="D26949" t="s">
        <v>89</v>
      </c>
      <c r="E26949" t="s">
        <v>1115</v>
      </c>
      <c r="F26949" t="s">
        <v>89</v>
      </c>
      <c r="G26949" t="s">
        <v>89</v>
      </c>
      <c r="H26949" t="s">
        <v>93</v>
      </c>
    </row>
    <row r="26950" spans="1:8" x14ac:dyDescent="0.25">
      <c r="A26950" t="s">
        <v>690</v>
      </c>
      <c r="B26950" t="s">
        <v>1382</v>
      </c>
      <c r="C26950" t="s">
        <v>89</v>
      </c>
      <c r="D26950" t="s">
        <v>89</v>
      </c>
      <c r="E26950" t="s">
        <v>1135</v>
      </c>
      <c r="F26950" t="s">
        <v>89</v>
      </c>
      <c r="G26950" t="s">
        <v>89</v>
      </c>
      <c r="H26950" t="s">
        <v>93</v>
      </c>
    </row>
    <row r="26951" spans="1:8" x14ac:dyDescent="0.25">
      <c r="A26951" t="s">
        <v>690</v>
      </c>
      <c r="B26951" t="s">
        <v>2746</v>
      </c>
      <c r="C26951" t="s">
        <v>89</v>
      </c>
      <c r="D26951" t="s">
        <v>18816</v>
      </c>
      <c r="E26951" t="s">
        <v>1093</v>
      </c>
      <c r="F26951" t="s">
        <v>89</v>
      </c>
      <c r="G26951" t="s">
        <v>89</v>
      </c>
      <c r="H26951" t="s">
        <v>93</v>
      </c>
    </row>
    <row r="26952" spans="1:8" x14ac:dyDescent="0.25">
      <c r="A26952" t="s">
        <v>690</v>
      </c>
      <c r="B26952" t="s">
        <v>13450</v>
      </c>
      <c r="C26952" t="s">
        <v>89</v>
      </c>
      <c r="D26952" t="s">
        <v>18816</v>
      </c>
      <c r="E26952" t="s">
        <v>1093</v>
      </c>
      <c r="F26952" t="s">
        <v>89</v>
      </c>
      <c r="G26952" t="s">
        <v>89</v>
      </c>
      <c r="H26952" t="s">
        <v>93</v>
      </c>
    </row>
    <row r="26953" spans="1:8" x14ac:dyDescent="0.25">
      <c r="A26953" t="s">
        <v>690</v>
      </c>
      <c r="B26953" t="s">
        <v>13712</v>
      </c>
      <c r="C26953" t="s">
        <v>89</v>
      </c>
      <c r="D26953" t="s">
        <v>18816</v>
      </c>
      <c r="E26953" t="s">
        <v>1093</v>
      </c>
      <c r="F26953" t="s">
        <v>89</v>
      </c>
      <c r="G26953" t="s">
        <v>89</v>
      </c>
      <c r="H26953" t="s">
        <v>93</v>
      </c>
    </row>
    <row r="26954" spans="1:8" x14ac:dyDescent="0.25">
      <c r="A26954" t="s">
        <v>690</v>
      </c>
      <c r="B26954" t="s">
        <v>2258</v>
      </c>
      <c r="C26954" t="s">
        <v>89</v>
      </c>
      <c r="D26954" t="s">
        <v>18817</v>
      </c>
      <c r="E26954" t="s">
        <v>1105</v>
      </c>
      <c r="F26954" t="s">
        <v>89</v>
      </c>
      <c r="G26954" t="s">
        <v>89</v>
      </c>
      <c r="H26954" t="s">
        <v>93</v>
      </c>
    </row>
    <row r="26955" spans="1:8" x14ac:dyDescent="0.25">
      <c r="A26955" t="s">
        <v>690</v>
      </c>
      <c r="B26955" t="s">
        <v>2260</v>
      </c>
      <c r="C26955" t="s">
        <v>89</v>
      </c>
      <c r="D26955" t="s">
        <v>18818</v>
      </c>
      <c r="E26955" t="s">
        <v>1097</v>
      </c>
      <c r="F26955" t="s">
        <v>89</v>
      </c>
      <c r="G26955" t="s">
        <v>89</v>
      </c>
      <c r="H26955" t="s">
        <v>93</v>
      </c>
    </row>
    <row r="26956" spans="1:8" x14ac:dyDescent="0.25">
      <c r="A26956" t="s">
        <v>690</v>
      </c>
      <c r="B26956" t="s">
        <v>1649</v>
      </c>
      <c r="C26956" t="s">
        <v>89</v>
      </c>
      <c r="D26956" t="s">
        <v>18819</v>
      </c>
      <c r="E26956" t="s">
        <v>1100</v>
      </c>
      <c r="F26956" t="s">
        <v>89</v>
      </c>
      <c r="G26956" t="s">
        <v>89</v>
      </c>
      <c r="H26956" t="s">
        <v>93</v>
      </c>
    </row>
    <row r="26957" spans="1:8" x14ac:dyDescent="0.25">
      <c r="A26957" t="s">
        <v>690</v>
      </c>
      <c r="B26957" t="s">
        <v>13718</v>
      </c>
      <c r="C26957" t="s">
        <v>89</v>
      </c>
      <c r="D26957" t="s">
        <v>18820</v>
      </c>
      <c r="E26957" t="s">
        <v>1278</v>
      </c>
      <c r="F26957" t="s">
        <v>89</v>
      </c>
      <c r="G26957" t="s">
        <v>89</v>
      </c>
      <c r="H26957" t="s">
        <v>93</v>
      </c>
    </row>
    <row r="26958" spans="1:8" x14ac:dyDescent="0.25">
      <c r="A26958" t="s">
        <v>690</v>
      </c>
      <c r="B26958" t="s">
        <v>1122</v>
      </c>
      <c r="C26958" t="s">
        <v>89</v>
      </c>
      <c r="D26958" t="s">
        <v>89</v>
      </c>
      <c r="E26958" t="s">
        <v>1218</v>
      </c>
      <c r="F26958" t="s">
        <v>89</v>
      </c>
      <c r="G26958" t="s">
        <v>89</v>
      </c>
      <c r="H26958" t="s">
        <v>93</v>
      </c>
    </row>
    <row r="26959" spans="1:8" x14ac:dyDescent="0.25">
      <c r="A26959" t="s">
        <v>690</v>
      </c>
      <c r="B26959" t="s">
        <v>1332</v>
      </c>
      <c r="C26959" t="s">
        <v>89</v>
      </c>
      <c r="D26959" t="s">
        <v>89</v>
      </c>
      <c r="E26959" t="s">
        <v>1218</v>
      </c>
      <c r="F26959" t="s">
        <v>89</v>
      </c>
      <c r="G26959" t="s">
        <v>89</v>
      </c>
      <c r="H26959" t="s">
        <v>93</v>
      </c>
    </row>
    <row r="26960" spans="1:8" x14ac:dyDescent="0.25">
      <c r="A26960" t="s">
        <v>690</v>
      </c>
      <c r="B26960" t="s">
        <v>1230</v>
      </c>
      <c r="C26960" t="s">
        <v>89</v>
      </c>
      <c r="D26960" t="s">
        <v>1229</v>
      </c>
      <c r="E26960" t="s">
        <v>1131</v>
      </c>
      <c r="F26960" t="s">
        <v>89</v>
      </c>
      <c r="G26960" t="s">
        <v>89</v>
      </c>
      <c r="H26960" t="s">
        <v>93</v>
      </c>
    </row>
    <row r="26961" spans="1:8" x14ac:dyDescent="0.25">
      <c r="A26961" t="s">
        <v>690</v>
      </c>
      <c r="B26961" t="s">
        <v>1124</v>
      </c>
      <c r="C26961" t="s">
        <v>89</v>
      </c>
      <c r="D26961" t="s">
        <v>89</v>
      </c>
      <c r="E26961" t="s">
        <v>1218</v>
      </c>
      <c r="F26961" t="s">
        <v>89</v>
      </c>
      <c r="G26961" t="s">
        <v>89</v>
      </c>
      <c r="H26961" t="s">
        <v>93</v>
      </c>
    </row>
    <row r="26962" spans="1:8" x14ac:dyDescent="0.25">
      <c r="A26962" t="s">
        <v>690</v>
      </c>
      <c r="B26962" t="s">
        <v>1125</v>
      </c>
      <c r="C26962" t="s">
        <v>89</v>
      </c>
      <c r="D26962" t="s">
        <v>89</v>
      </c>
      <c r="E26962" t="s">
        <v>1129</v>
      </c>
      <c r="F26962" t="s">
        <v>89</v>
      </c>
      <c r="G26962" t="s">
        <v>89</v>
      </c>
      <c r="H26962" t="s">
        <v>93</v>
      </c>
    </row>
    <row r="26963" spans="1:8" x14ac:dyDescent="0.25">
      <c r="A26963" t="s">
        <v>690</v>
      </c>
      <c r="B26963" t="s">
        <v>1126</v>
      </c>
      <c r="C26963" t="s">
        <v>89</v>
      </c>
      <c r="D26963" t="s">
        <v>89</v>
      </c>
      <c r="E26963" t="s">
        <v>1218</v>
      </c>
      <c r="F26963" t="s">
        <v>89</v>
      </c>
      <c r="G26963" t="s">
        <v>89</v>
      </c>
      <c r="H26963" t="s">
        <v>93</v>
      </c>
    </row>
    <row r="26964" spans="1:8" x14ac:dyDescent="0.25">
      <c r="A26964" t="s">
        <v>690</v>
      </c>
      <c r="B26964" t="s">
        <v>1127</v>
      </c>
      <c r="C26964" t="s">
        <v>89</v>
      </c>
      <c r="D26964" t="s">
        <v>89</v>
      </c>
      <c r="E26964" t="s">
        <v>1218</v>
      </c>
      <c r="F26964" t="s">
        <v>89</v>
      </c>
      <c r="G26964" t="s">
        <v>89</v>
      </c>
      <c r="H26964" t="s">
        <v>93</v>
      </c>
    </row>
    <row r="26965" spans="1:8" x14ac:dyDescent="0.25">
      <c r="A26965" t="s">
        <v>690</v>
      </c>
      <c r="B26965" t="s">
        <v>1266</v>
      </c>
      <c r="C26965" t="s">
        <v>89</v>
      </c>
      <c r="D26965" t="s">
        <v>89</v>
      </c>
      <c r="E26965" t="s">
        <v>1202</v>
      </c>
      <c r="F26965" t="s">
        <v>89</v>
      </c>
      <c r="G26965" t="s">
        <v>89</v>
      </c>
      <c r="H26965" t="s">
        <v>93</v>
      </c>
    </row>
    <row r="26966" spans="1:8" x14ac:dyDescent="0.25">
      <c r="A26966" t="s">
        <v>690</v>
      </c>
      <c r="B26966" t="s">
        <v>1200</v>
      </c>
      <c r="C26966" t="s">
        <v>89</v>
      </c>
      <c r="D26966" t="s">
        <v>89</v>
      </c>
      <c r="E26966" t="s">
        <v>1131</v>
      </c>
      <c r="F26966" t="s">
        <v>89</v>
      </c>
      <c r="G26966" t="s">
        <v>89</v>
      </c>
      <c r="H26966" t="s">
        <v>93</v>
      </c>
    </row>
    <row r="26967" spans="1:8" x14ac:dyDescent="0.25">
      <c r="A26967" t="s">
        <v>690</v>
      </c>
      <c r="B26967" t="s">
        <v>1130</v>
      </c>
      <c r="C26967" t="s">
        <v>89</v>
      </c>
      <c r="D26967" t="s">
        <v>89</v>
      </c>
      <c r="E26967" t="s">
        <v>1202</v>
      </c>
      <c r="F26967" t="s">
        <v>89</v>
      </c>
      <c r="G26967" t="s">
        <v>89</v>
      </c>
      <c r="H26967" t="s">
        <v>93</v>
      </c>
    </row>
    <row r="26968" spans="1:8" x14ac:dyDescent="0.25">
      <c r="A26968" t="s">
        <v>690</v>
      </c>
      <c r="B26968" t="s">
        <v>1128</v>
      </c>
      <c r="C26968" t="s">
        <v>89</v>
      </c>
      <c r="D26968" t="s">
        <v>89</v>
      </c>
      <c r="E26968" t="s">
        <v>1202</v>
      </c>
      <c r="F26968" t="s">
        <v>89</v>
      </c>
      <c r="G26968" t="s">
        <v>89</v>
      </c>
      <c r="H26968" t="s">
        <v>93</v>
      </c>
    </row>
    <row r="26969" spans="1:8" x14ac:dyDescent="0.25">
      <c r="A26969" t="s">
        <v>690</v>
      </c>
      <c r="B26969" t="s">
        <v>1812</v>
      </c>
      <c r="C26969" t="s">
        <v>89</v>
      </c>
      <c r="D26969" t="s">
        <v>89</v>
      </c>
      <c r="E26969" t="s">
        <v>1131</v>
      </c>
      <c r="F26969" t="s">
        <v>89</v>
      </c>
      <c r="G26969" t="s">
        <v>89</v>
      </c>
      <c r="H26969" t="s">
        <v>93</v>
      </c>
    </row>
    <row r="26970" spans="1:8" x14ac:dyDescent="0.25">
      <c r="A26970" t="s">
        <v>690</v>
      </c>
      <c r="B26970" t="s">
        <v>18821</v>
      </c>
      <c r="C26970" t="s">
        <v>89</v>
      </c>
      <c r="D26970" t="s">
        <v>89</v>
      </c>
      <c r="E26970" t="s">
        <v>1133</v>
      </c>
      <c r="F26970" t="s">
        <v>89</v>
      </c>
      <c r="G26970" t="s">
        <v>89</v>
      </c>
      <c r="H26970" t="s">
        <v>93</v>
      </c>
    </row>
    <row r="26971" spans="1:8" x14ac:dyDescent="0.25">
      <c r="A26971" t="s">
        <v>690</v>
      </c>
      <c r="B26971" t="s">
        <v>1268</v>
      </c>
      <c r="C26971" t="s">
        <v>89</v>
      </c>
      <c r="D26971" t="s">
        <v>89</v>
      </c>
      <c r="E26971" t="s">
        <v>1335</v>
      </c>
      <c r="F26971" t="s">
        <v>89</v>
      </c>
      <c r="G26971" t="s">
        <v>89</v>
      </c>
      <c r="H26971" t="s">
        <v>93</v>
      </c>
    </row>
    <row r="26972" spans="1:8" x14ac:dyDescent="0.25">
      <c r="A26972" t="s">
        <v>690</v>
      </c>
      <c r="B26972" t="s">
        <v>1271</v>
      </c>
      <c r="C26972" t="s">
        <v>89</v>
      </c>
      <c r="D26972" t="s">
        <v>89</v>
      </c>
      <c r="E26972" t="s">
        <v>1272</v>
      </c>
      <c r="F26972" t="s">
        <v>89</v>
      </c>
      <c r="G26972" t="s">
        <v>89</v>
      </c>
      <c r="H26972" t="s">
        <v>93</v>
      </c>
    </row>
    <row r="26973" spans="1:8" x14ac:dyDescent="0.25">
      <c r="A26973" t="s">
        <v>690</v>
      </c>
      <c r="B26973" t="s">
        <v>1138</v>
      </c>
      <c r="C26973" t="s">
        <v>89</v>
      </c>
      <c r="D26973" t="s">
        <v>89</v>
      </c>
      <c r="E26973" t="s">
        <v>1139</v>
      </c>
      <c r="F26973" t="s">
        <v>89</v>
      </c>
      <c r="G26973" t="s">
        <v>89</v>
      </c>
      <c r="H26973" t="s">
        <v>93</v>
      </c>
    </row>
    <row r="26974" spans="1:8" x14ac:dyDescent="0.25">
      <c r="A26974" t="s">
        <v>691</v>
      </c>
      <c r="B26974" t="s">
        <v>18822</v>
      </c>
      <c r="C26974" t="s">
        <v>89</v>
      </c>
      <c r="D26974" t="s">
        <v>18823</v>
      </c>
      <c r="E26974" t="s">
        <v>1615</v>
      </c>
      <c r="F26974" t="s">
        <v>89</v>
      </c>
      <c r="G26974" t="s">
        <v>89</v>
      </c>
      <c r="H26974" t="s">
        <v>93</v>
      </c>
    </row>
    <row r="26975" spans="1:8" x14ac:dyDescent="0.25">
      <c r="A26975" t="s">
        <v>691</v>
      </c>
      <c r="B26975" t="s">
        <v>1769</v>
      </c>
      <c r="C26975" t="s">
        <v>89</v>
      </c>
      <c r="D26975" t="s">
        <v>89</v>
      </c>
      <c r="E26975" t="s">
        <v>1105</v>
      </c>
      <c r="F26975" t="s">
        <v>89</v>
      </c>
      <c r="G26975" t="s">
        <v>89</v>
      </c>
      <c r="H26975" t="s">
        <v>93</v>
      </c>
    </row>
    <row r="26976" spans="1:8" x14ac:dyDescent="0.25">
      <c r="A26976" t="s">
        <v>691</v>
      </c>
      <c r="B26976" t="s">
        <v>18824</v>
      </c>
      <c r="C26976" t="s">
        <v>89</v>
      </c>
      <c r="D26976" t="s">
        <v>89</v>
      </c>
      <c r="E26976" t="s">
        <v>1231</v>
      </c>
      <c r="F26976" t="s">
        <v>89</v>
      </c>
      <c r="G26976" t="s">
        <v>89</v>
      </c>
      <c r="H26976" t="s">
        <v>93</v>
      </c>
    </row>
    <row r="26977" spans="1:8" x14ac:dyDescent="0.25">
      <c r="A26977" t="s">
        <v>691</v>
      </c>
      <c r="B26977" t="s">
        <v>11595</v>
      </c>
      <c r="C26977" t="s">
        <v>89</v>
      </c>
      <c r="D26977" t="s">
        <v>89</v>
      </c>
      <c r="E26977" t="s">
        <v>1119</v>
      </c>
      <c r="F26977" t="s">
        <v>89</v>
      </c>
      <c r="G26977" t="s">
        <v>89</v>
      </c>
      <c r="H26977" t="s">
        <v>93</v>
      </c>
    </row>
    <row r="26978" spans="1:8" x14ac:dyDescent="0.25">
      <c r="A26978" t="s">
        <v>691</v>
      </c>
      <c r="B26978" t="s">
        <v>1759</v>
      </c>
      <c r="C26978" t="s">
        <v>89</v>
      </c>
      <c r="D26978" t="s">
        <v>89</v>
      </c>
      <c r="E26978" t="s">
        <v>1205</v>
      </c>
      <c r="F26978" t="s">
        <v>89</v>
      </c>
      <c r="G26978" t="s">
        <v>89</v>
      </c>
      <c r="H26978" t="s">
        <v>93</v>
      </c>
    </row>
    <row r="26979" spans="1:8" x14ac:dyDescent="0.25">
      <c r="A26979" t="s">
        <v>691</v>
      </c>
      <c r="B26979" t="s">
        <v>18825</v>
      </c>
      <c r="C26979" t="s">
        <v>89</v>
      </c>
      <c r="D26979" t="s">
        <v>89</v>
      </c>
      <c r="E26979" t="s">
        <v>1873</v>
      </c>
      <c r="F26979" t="s">
        <v>89</v>
      </c>
      <c r="G26979" t="s">
        <v>89</v>
      </c>
      <c r="H26979" t="s">
        <v>93</v>
      </c>
    </row>
    <row r="26980" spans="1:8" x14ac:dyDescent="0.25">
      <c r="A26980" t="s">
        <v>691</v>
      </c>
      <c r="B26980" t="s">
        <v>18826</v>
      </c>
      <c r="C26980" t="s">
        <v>89</v>
      </c>
      <c r="D26980" t="s">
        <v>89</v>
      </c>
      <c r="E26980" t="s">
        <v>1115</v>
      </c>
      <c r="F26980" t="s">
        <v>89</v>
      </c>
      <c r="G26980" t="s">
        <v>89</v>
      </c>
      <c r="H26980" t="s">
        <v>93</v>
      </c>
    </row>
    <row r="26981" spans="1:8" x14ac:dyDescent="0.25">
      <c r="A26981" t="s">
        <v>691</v>
      </c>
      <c r="B26981" t="s">
        <v>18824</v>
      </c>
      <c r="C26981" t="s">
        <v>89</v>
      </c>
      <c r="D26981" t="s">
        <v>89</v>
      </c>
      <c r="E26981" t="s">
        <v>1231</v>
      </c>
      <c r="F26981" t="s">
        <v>89</v>
      </c>
      <c r="G26981" t="s">
        <v>89</v>
      </c>
      <c r="H26981" t="s">
        <v>93</v>
      </c>
    </row>
    <row r="26982" spans="1:8" x14ac:dyDescent="0.25">
      <c r="A26982" t="s">
        <v>691</v>
      </c>
      <c r="B26982" t="s">
        <v>11595</v>
      </c>
      <c r="C26982" t="s">
        <v>89</v>
      </c>
      <c r="D26982" t="s">
        <v>89</v>
      </c>
      <c r="E26982" t="s">
        <v>1119</v>
      </c>
      <c r="F26982" t="s">
        <v>89</v>
      </c>
      <c r="G26982" t="s">
        <v>89</v>
      </c>
      <c r="H26982" t="s">
        <v>93</v>
      </c>
    </row>
    <row r="26983" spans="1:8" x14ac:dyDescent="0.25">
      <c r="A26983" t="s">
        <v>691</v>
      </c>
      <c r="B26983" t="s">
        <v>18827</v>
      </c>
      <c r="C26983" t="s">
        <v>89</v>
      </c>
      <c r="D26983" t="s">
        <v>89</v>
      </c>
      <c r="E26983" t="s">
        <v>1569</v>
      </c>
      <c r="F26983" t="s">
        <v>89</v>
      </c>
      <c r="G26983" t="s">
        <v>89</v>
      </c>
      <c r="H26983" t="s">
        <v>93</v>
      </c>
    </row>
    <row r="26984" spans="1:8" x14ac:dyDescent="0.25">
      <c r="A26984" t="s">
        <v>691</v>
      </c>
      <c r="B26984" t="s">
        <v>18828</v>
      </c>
      <c r="C26984" t="s">
        <v>89</v>
      </c>
      <c r="D26984" t="s">
        <v>89</v>
      </c>
      <c r="E26984" t="s">
        <v>1196</v>
      </c>
      <c r="F26984" t="s">
        <v>89</v>
      </c>
      <c r="G26984" t="s">
        <v>89</v>
      </c>
      <c r="H26984" t="s">
        <v>93</v>
      </c>
    </row>
    <row r="26985" spans="1:8" x14ac:dyDescent="0.25">
      <c r="A26985" t="s">
        <v>691</v>
      </c>
      <c r="B26985" t="s">
        <v>18829</v>
      </c>
      <c r="C26985" t="s">
        <v>89</v>
      </c>
      <c r="D26985" t="s">
        <v>89</v>
      </c>
      <c r="E26985" t="s">
        <v>1754</v>
      </c>
      <c r="F26985" t="s">
        <v>89</v>
      </c>
      <c r="G26985" t="s">
        <v>89</v>
      </c>
      <c r="H26985" t="s">
        <v>93</v>
      </c>
    </row>
    <row r="26986" spans="1:8" x14ac:dyDescent="0.25">
      <c r="A26986" t="s">
        <v>691</v>
      </c>
      <c r="B26986" t="s">
        <v>1759</v>
      </c>
      <c r="C26986" t="s">
        <v>89</v>
      </c>
      <c r="D26986" t="s">
        <v>89</v>
      </c>
      <c r="E26986" t="s">
        <v>1205</v>
      </c>
      <c r="F26986" t="s">
        <v>89</v>
      </c>
      <c r="G26986" t="s">
        <v>89</v>
      </c>
      <c r="H26986" t="s">
        <v>93</v>
      </c>
    </row>
    <row r="26987" spans="1:8" x14ac:dyDescent="0.25">
      <c r="A26987" t="s">
        <v>691</v>
      </c>
      <c r="B26987" t="s">
        <v>1769</v>
      </c>
      <c r="C26987" t="s">
        <v>89</v>
      </c>
      <c r="D26987" t="s">
        <v>89</v>
      </c>
      <c r="E26987" t="s">
        <v>1105</v>
      </c>
      <c r="F26987" t="s">
        <v>89</v>
      </c>
      <c r="G26987" t="s">
        <v>89</v>
      </c>
      <c r="H26987" t="s">
        <v>93</v>
      </c>
    </row>
    <row r="26988" spans="1:8" x14ac:dyDescent="0.25">
      <c r="A26988" t="s">
        <v>691</v>
      </c>
      <c r="B26988" t="s">
        <v>1768</v>
      </c>
      <c r="C26988" t="s">
        <v>89</v>
      </c>
      <c r="D26988" t="s">
        <v>89</v>
      </c>
      <c r="E26988" t="s">
        <v>1100</v>
      </c>
      <c r="F26988" t="s">
        <v>89</v>
      </c>
      <c r="G26988" t="s">
        <v>89</v>
      </c>
      <c r="H26988" t="s">
        <v>93</v>
      </c>
    </row>
    <row r="26989" spans="1:8" x14ac:dyDescent="0.25">
      <c r="A26989" t="s">
        <v>691</v>
      </c>
      <c r="B26989" t="s">
        <v>1767</v>
      </c>
      <c r="C26989" t="s">
        <v>89</v>
      </c>
      <c r="D26989" t="s">
        <v>89</v>
      </c>
      <c r="E26989" t="s">
        <v>1105</v>
      </c>
      <c r="F26989" t="s">
        <v>89</v>
      </c>
      <c r="G26989" t="s">
        <v>89</v>
      </c>
      <c r="H26989" t="s">
        <v>93</v>
      </c>
    </row>
    <row r="26990" spans="1:8" x14ac:dyDescent="0.25">
      <c r="A26990" t="s">
        <v>691</v>
      </c>
      <c r="B26990" t="s">
        <v>1773</v>
      </c>
      <c r="C26990" t="s">
        <v>89</v>
      </c>
      <c r="D26990" t="s">
        <v>89</v>
      </c>
      <c r="E26990" t="s">
        <v>1205</v>
      </c>
      <c r="F26990" t="s">
        <v>89</v>
      </c>
      <c r="G26990" t="s">
        <v>89</v>
      </c>
      <c r="H26990" t="s">
        <v>93</v>
      </c>
    </row>
    <row r="26991" spans="1:8" x14ac:dyDescent="0.25">
      <c r="A26991" t="s">
        <v>691</v>
      </c>
      <c r="B26991" t="s">
        <v>5484</v>
      </c>
      <c r="C26991" t="s">
        <v>89</v>
      </c>
      <c r="D26991" t="s">
        <v>18830</v>
      </c>
      <c r="E26991" t="s">
        <v>1238</v>
      </c>
      <c r="F26991" t="s">
        <v>89</v>
      </c>
      <c r="G26991" t="s">
        <v>89</v>
      </c>
      <c r="H26991" t="s">
        <v>93</v>
      </c>
    </row>
    <row r="26992" spans="1:8" x14ac:dyDescent="0.25">
      <c r="A26992" t="s">
        <v>691</v>
      </c>
      <c r="B26992" t="s">
        <v>5485</v>
      </c>
      <c r="C26992" t="s">
        <v>89</v>
      </c>
      <c r="D26992" t="s">
        <v>18830</v>
      </c>
      <c r="E26992" t="s">
        <v>1097</v>
      </c>
      <c r="F26992" t="s">
        <v>89</v>
      </c>
      <c r="G26992" t="s">
        <v>89</v>
      </c>
      <c r="H26992" t="s">
        <v>93</v>
      </c>
    </row>
    <row r="26993" spans="1:8" x14ac:dyDescent="0.25">
      <c r="A26993" t="s">
        <v>691</v>
      </c>
      <c r="B26993" t="s">
        <v>5482</v>
      </c>
      <c r="C26993" t="s">
        <v>89</v>
      </c>
      <c r="D26993" t="s">
        <v>18830</v>
      </c>
      <c r="E26993" t="s">
        <v>1265</v>
      </c>
      <c r="F26993" t="s">
        <v>89</v>
      </c>
      <c r="G26993" t="s">
        <v>89</v>
      </c>
      <c r="H26993" t="s">
        <v>93</v>
      </c>
    </row>
    <row r="26994" spans="1:8" x14ac:dyDescent="0.25">
      <c r="A26994" t="s">
        <v>691</v>
      </c>
      <c r="B26994" t="s">
        <v>1122</v>
      </c>
      <c r="C26994" t="s">
        <v>89</v>
      </c>
      <c r="D26994" t="s">
        <v>89</v>
      </c>
      <c r="E26994" t="s">
        <v>1131</v>
      </c>
      <c r="F26994" t="s">
        <v>89</v>
      </c>
      <c r="G26994" t="s">
        <v>89</v>
      </c>
      <c r="H26994" t="s">
        <v>93</v>
      </c>
    </row>
    <row r="26995" spans="1:8" x14ac:dyDescent="0.25">
      <c r="A26995" t="s">
        <v>691</v>
      </c>
      <c r="B26995" t="s">
        <v>1331</v>
      </c>
      <c r="C26995" t="s">
        <v>89</v>
      </c>
      <c r="D26995" t="s">
        <v>89</v>
      </c>
      <c r="E26995" t="s">
        <v>1131</v>
      </c>
      <c r="F26995" t="s">
        <v>89</v>
      </c>
      <c r="G26995" t="s">
        <v>89</v>
      </c>
      <c r="H26995" t="s">
        <v>93</v>
      </c>
    </row>
    <row r="26996" spans="1:8" x14ac:dyDescent="0.25">
      <c r="A26996" t="s">
        <v>691</v>
      </c>
      <c r="B26996" t="s">
        <v>1332</v>
      </c>
      <c r="C26996" t="s">
        <v>89</v>
      </c>
      <c r="D26996" t="s">
        <v>89</v>
      </c>
      <c r="E26996" t="s">
        <v>1131</v>
      </c>
      <c r="F26996" t="s">
        <v>89</v>
      </c>
      <c r="G26996" t="s">
        <v>89</v>
      </c>
      <c r="H26996" t="s">
        <v>93</v>
      </c>
    </row>
    <row r="26997" spans="1:8" x14ac:dyDescent="0.25">
      <c r="A26997" t="s">
        <v>691</v>
      </c>
      <c r="B26997" t="s">
        <v>1126</v>
      </c>
      <c r="C26997" t="s">
        <v>89</v>
      </c>
      <c r="D26997" t="s">
        <v>89</v>
      </c>
      <c r="E26997" t="s">
        <v>1218</v>
      </c>
      <c r="F26997" t="s">
        <v>89</v>
      </c>
      <c r="G26997" t="s">
        <v>89</v>
      </c>
      <c r="H26997" t="s">
        <v>93</v>
      </c>
    </row>
    <row r="26998" spans="1:8" x14ac:dyDescent="0.25">
      <c r="A26998" t="s">
        <v>691</v>
      </c>
      <c r="B26998" t="s">
        <v>1127</v>
      </c>
      <c r="C26998" t="s">
        <v>89</v>
      </c>
      <c r="D26998" t="s">
        <v>89</v>
      </c>
      <c r="E26998" t="s">
        <v>1129</v>
      </c>
      <c r="F26998" t="s">
        <v>89</v>
      </c>
      <c r="G26998" t="s">
        <v>89</v>
      </c>
      <c r="H26998" t="s">
        <v>93</v>
      </c>
    </row>
    <row r="26999" spans="1:8" x14ac:dyDescent="0.25">
      <c r="A26999" t="s">
        <v>691</v>
      </c>
      <c r="B26999" t="s">
        <v>1729</v>
      </c>
      <c r="C26999" t="s">
        <v>89</v>
      </c>
      <c r="D26999" t="s">
        <v>89</v>
      </c>
      <c r="E26999" t="s">
        <v>1129</v>
      </c>
      <c r="F26999" t="s">
        <v>89</v>
      </c>
      <c r="G26999" t="s">
        <v>89</v>
      </c>
      <c r="H26999" t="s">
        <v>93</v>
      </c>
    </row>
    <row r="27000" spans="1:8" x14ac:dyDescent="0.25">
      <c r="A27000" t="s">
        <v>691</v>
      </c>
      <c r="B27000" t="s">
        <v>1266</v>
      </c>
      <c r="C27000" t="s">
        <v>89</v>
      </c>
      <c r="D27000" t="s">
        <v>89</v>
      </c>
      <c r="E27000" t="s">
        <v>1131</v>
      </c>
      <c r="F27000" t="s">
        <v>89</v>
      </c>
      <c r="G27000" t="s">
        <v>89</v>
      </c>
      <c r="H27000" t="s">
        <v>93</v>
      </c>
    </row>
    <row r="27001" spans="1:8" x14ac:dyDescent="0.25">
      <c r="A27001" t="s">
        <v>691</v>
      </c>
      <c r="B27001" t="s">
        <v>1200</v>
      </c>
      <c r="C27001" t="s">
        <v>89</v>
      </c>
      <c r="D27001" t="s">
        <v>89</v>
      </c>
      <c r="E27001" t="s">
        <v>1131</v>
      </c>
      <c r="F27001" t="s">
        <v>89</v>
      </c>
      <c r="G27001" t="s">
        <v>89</v>
      </c>
      <c r="H27001" t="s">
        <v>93</v>
      </c>
    </row>
    <row r="27002" spans="1:8" x14ac:dyDescent="0.25">
      <c r="A27002" t="s">
        <v>691</v>
      </c>
      <c r="B27002" t="s">
        <v>1201</v>
      </c>
      <c r="C27002" t="s">
        <v>89</v>
      </c>
      <c r="D27002" t="s">
        <v>89</v>
      </c>
      <c r="E27002" t="s">
        <v>1286</v>
      </c>
      <c r="F27002" t="s">
        <v>89</v>
      </c>
      <c r="G27002" t="s">
        <v>89</v>
      </c>
      <c r="H27002" t="s">
        <v>93</v>
      </c>
    </row>
    <row r="27003" spans="1:8" x14ac:dyDescent="0.25">
      <c r="A27003" t="s">
        <v>691</v>
      </c>
      <c r="B27003" t="s">
        <v>1130</v>
      </c>
      <c r="C27003" t="s">
        <v>89</v>
      </c>
      <c r="D27003" t="s">
        <v>89</v>
      </c>
      <c r="E27003" t="s">
        <v>1133</v>
      </c>
      <c r="F27003" t="s">
        <v>89</v>
      </c>
      <c r="G27003" t="s">
        <v>89</v>
      </c>
      <c r="H27003" t="s">
        <v>93</v>
      </c>
    </row>
    <row r="27004" spans="1:8" x14ac:dyDescent="0.25">
      <c r="A27004" t="s">
        <v>691</v>
      </c>
      <c r="B27004" t="s">
        <v>1132</v>
      </c>
      <c r="C27004" t="s">
        <v>89</v>
      </c>
      <c r="D27004" t="s">
        <v>89</v>
      </c>
      <c r="E27004" t="s">
        <v>1133</v>
      </c>
      <c r="F27004" t="s">
        <v>89</v>
      </c>
      <c r="G27004" t="s">
        <v>89</v>
      </c>
      <c r="H27004" t="s">
        <v>93</v>
      </c>
    </row>
    <row r="27005" spans="1:8" x14ac:dyDescent="0.25">
      <c r="A27005" t="s">
        <v>691</v>
      </c>
      <c r="B27005" t="s">
        <v>1268</v>
      </c>
      <c r="C27005" t="s">
        <v>89</v>
      </c>
      <c r="D27005" t="s">
        <v>89</v>
      </c>
      <c r="E27005" t="s">
        <v>1196</v>
      </c>
      <c r="F27005" t="s">
        <v>89</v>
      </c>
      <c r="G27005" t="s">
        <v>89</v>
      </c>
      <c r="H27005" t="s">
        <v>93</v>
      </c>
    </row>
    <row r="27006" spans="1:8" x14ac:dyDescent="0.25">
      <c r="A27006" t="s">
        <v>691</v>
      </c>
      <c r="B27006" t="s">
        <v>1269</v>
      </c>
      <c r="C27006" t="s">
        <v>89</v>
      </c>
      <c r="D27006" t="s">
        <v>89</v>
      </c>
      <c r="E27006" t="s">
        <v>1196</v>
      </c>
      <c r="F27006" t="s">
        <v>89</v>
      </c>
      <c r="G27006" t="s">
        <v>89</v>
      </c>
      <c r="H27006" t="s">
        <v>93</v>
      </c>
    </row>
    <row r="27007" spans="1:8" x14ac:dyDescent="0.25">
      <c r="A27007" t="s">
        <v>691</v>
      </c>
      <c r="B27007" t="s">
        <v>1415</v>
      </c>
      <c r="C27007" t="s">
        <v>89</v>
      </c>
      <c r="D27007" t="s">
        <v>89</v>
      </c>
      <c r="E27007" t="s">
        <v>1135</v>
      </c>
      <c r="F27007" t="s">
        <v>89</v>
      </c>
      <c r="G27007" t="s">
        <v>89</v>
      </c>
      <c r="H27007" t="s">
        <v>93</v>
      </c>
    </row>
    <row r="27008" spans="1:8" x14ac:dyDescent="0.25">
      <c r="A27008" t="s">
        <v>691</v>
      </c>
      <c r="B27008" t="s">
        <v>1271</v>
      </c>
      <c r="C27008" t="s">
        <v>89</v>
      </c>
      <c r="D27008" t="s">
        <v>89</v>
      </c>
      <c r="E27008" t="s">
        <v>1272</v>
      </c>
      <c r="F27008" t="s">
        <v>89</v>
      </c>
      <c r="G27008" t="s">
        <v>89</v>
      </c>
      <c r="H27008" t="s">
        <v>93</v>
      </c>
    </row>
    <row r="27009" spans="1:8" x14ac:dyDescent="0.25">
      <c r="A27009" t="s">
        <v>691</v>
      </c>
      <c r="B27009" t="s">
        <v>5998</v>
      </c>
      <c r="C27009" t="s">
        <v>89</v>
      </c>
      <c r="D27009" t="s">
        <v>89</v>
      </c>
      <c r="E27009" t="s">
        <v>1135</v>
      </c>
      <c r="F27009" t="s">
        <v>89</v>
      </c>
      <c r="G27009" t="s">
        <v>89</v>
      </c>
      <c r="H27009" t="s">
        <v>93</v>
      </c>
    </row>
    <row r="27010" spans="1:8" x14ac:dyDescent="0.25">
      <c r="A27010" t="s">
        <v>691</v>
      </c>
      <c r="B27010" t="s">
        <v>18831</v>
      </c>
      <c r="C27010" t="s">
        <v>89</v>
      </c>
      <c r="D27010" t="s">
        <v>18823</v>
      </c>
      <c r="E27010" t="s">
        <v>1859</v>
      </c>
      <c r="F27010" t="s">
        <v>89</v>
      </c>
      <c r="G27010" t="s">
        <v>89</v>
      </c>
      <c r="H27010" t="s">
        <v>93</v>
      </c>
    </row>
    <row r="27011" spans="1:8" x14ac:dyDescent="0.25">
      <c r="A27011" t="s">
        <v>691</v>
      </c>
      <c r="B27011" t="s">
        <v>18832</v>
      </c>
      <c r="C27011" t="s">
        <v>89</v>
      </c>
      <c r="D27011" t="s">
        <v>18833</v>
      </c>
      <c r="E27011" t="s">
        <v>1907</v>
      </c>
      <c r="F27011" t="s">
        <v>89</v>
      </c>
      <c r="G27011" t="s">
        <v>89</v>
      </c>
      <c r="H27011" t="s">
        <v>93</v>
      </c>
    </row>
    <row r="27012" spans="1:8" x14ac:dyDescent="0.25">
      <c r="A27012" t="s">
        <v>691</v>
      </c>
      <c r="B27012" t="s">
        <v>18822</v>
      </c>
      <c r="C27012" t="s">
        <v>89</v>
      </c>
      <c r="D27012" t="s">
        <v>18823</v>
      </c>
      <c r="E27012" t="s">
        <v>1615</v>
      </c>
      <c r="F27012" t="s">
        <v>89</v>
      </c>
      <c r="G27012" t="s">
        <v>89</v>
      </c>
      <c r="H27012" t="s">
        <v>93</v>
      </c>
    </row>
    <row r="27013" spans="1:8" x14ac:dyDescent="0.25">
      <c r="A27013" t="s">
        <v>691</v>
      </c>
      <c r="B27013" t="s">
        <v>18834</v>
      </c>
      <c r="C27013" t="s">
        <v>89</v>
      </c>
      <c r="D27013" t="s">
        <v>18835</v>
      </c>
      <c r="E27013" t="s">
        <v>2012</v>
      </c>
      <c r="F27013" t="s">
        <v>89</v>
      </c>
      <c r="G27013" t="s">
        <v>89</v>
      </c>
      <c r="H27013" t="s">
        <v>93</v>
      </c>
    </row>
    <row r="27014" spans="1:8" x14ac:dyDescent="0.25">
      <c r="A27014" t="s">
        <v>691</v>
      </c>
      <c r="B27014" t="s">
        <v>18836</v>
      </c>
      <c r="C27014" t="s">
        <v>89</v>
      </c>
      <c r="D27014" t="s">
        <v>18837</v>
      </c>
      <c r="E27014" t="s">
        <v>1121</v>
      </c>
      <c r="F27014" t="s">
        <v>89</v>
      </c>
      <c r="G27014" t="s">
        <v>89</v>
      </c>
      <c r="H27014" t="s">
        <v>93</v>
      </c>
    </row>
    <row r="27015" spans="1:8" x14ac:dyDescent="0.25">
      <c r="A27015" t="s">
        <v>691</v>
      </c>
      <c r="B27015" t="s">
        <v>1138</v>
      </c>
      <c r="C27015" t="s">
        <v>89</v>
      </c>
      <c r="D27015" t="s">
        <v>89</v>
      </c>
      <c r="E27015" t="s">
        <v>1139</v>
      </c>
      <c r="F27015" t="s">
        <v>89</v>
      </c>
      <c r="G27015" t="s">
        <v>89</v>
      </c>
      <c r="H27015" t="s">
        <v>93</v>
      </c>
    </row>
    <row r="27016" spans="1:8" x14ac:dyDescent="0.25">
      <c r="A27016" t="s">
        <v>692</v>
      </c>
      <c r="B27016" t="s">
        <v>7583</v>
      </c>
      <c r="C27016" t="s">
        <v>89</v>
      </c>
      <c r="D27016" t="s">
        <v>3577</v>
      </c>
      <c r="E27016" t="s">
        <v>1238</v>
      </c>
      <c r="F27016" t="s">
        <v>89</v>
      </c>
      <c r="G27016" t="s">
        <v>89</v>
      </c>
      <c r="H27016" t="s">
        <v>93</v>
      </c>
    </row>
    <row r="27017" spans="1:8" x14ac:dyDescent="0.25">
      <c r="A27017" t="s">
        <v>692</v>
      </c>
      <c r="B27017" t="s">
        <v>2896</v>
      </c>
      <c r="C27017" t="s">
        <v>89</v>
      </c>
      <c r="D27017" t="s">
        <v>7848</v>
      </c>
      <c r="E27017" t="s">
        <v>1105</v>
      </c>
      <c r="F27017" t="s">
        <v>89</v>
      </c>
      <c r="G27017" t="s">
        <v>89</v>
      </c>
      <c r="H27017" t="s">
        <v>93</v>
      </c>
    </row>
    <row r="27018" spans="1:8" x14ac:dyDescent="0.25">
      <c r="A27018" t="s">
        <v>692</v>
      </c>
      <c r="B27018" t="s">
        <v>1140</v>
      </c>
      <c r="C27018" t="s">
        <v>89</v>
      </c>
      <c r="D27018" t="s">
        <v>3615</v>
      </c>
      <c r="E27018" t="s">
        <v>1238</v>
      </c>
      <c r="F27018" t="s">
        <v>89</v>
      </c>
      <c r="G27018" t="s">
        <v>89</v>
      </c>
      <c r="H27018" t="s">
        <v>93</v>
      </c>
    </row>
    <row r="27019" spans="1:8" x14ac:dyDescent="0.25">
      <c r="A27019" t="s">
        <v>692</v>
      </c>
      <c r="B27019" t="s">
        <v>8085</v>
      </c>
      <c r="C27019" t="s">
        <v>89</v>
      </c>
      <c r="D27019" t="s">
        <v>18838</v>
      </c>
      <c r="E27019" t="s">
        <v>1258</v>
      </c>
      <c r="F27019" t="s">
        <v>89</v>
      </c>
      <c r="G27019" t="s">
        <v>89</v>
      </c>
      <c r="H27019" t="s">
        <v>93</v>
      </c>
    </row>
    <row r="27020" spans="1:8" x14ac:dyDescent="0.25">
      <c r="A27020" t="s">
        <v>692</v>
      </c>
      <c r="B27020" t="s">
        <v>2418</v>
      </c>
      <c r="C27020" t="s">
        <v>89</v>
      </c>
      <c r="D27020" t="s">
        <v>89</v>
      </c>
      <c r="E27020" t="s">
        <v>1105</v>
      </c>
      <c r="F27020" t="s">
        <v>89</v>
      </c>
      <c r="G27020" t="s">
        <v>89</v>
      </c>
      <c r="H27020" t="s">
        <v>93</v>
      </c>
    </row>
    <row r="27021" spans="1:8" x14ac:dyDescent="0.25">
      <c r="A27021" t="s">
        <v>692</v>
      </c>
      <c r="B27021" t="s">
        <v>18839</v>
      </c>
      <c r="C27021" t="s">
        <v>89</v>
      </c>
      <c r="D27021" t="s">
        <v>18840</v>
      </c>
      <c r="E27021" t="s">
        <v>1162</v>
      </c>
      <c r="F27021" t="s">
        <v>89</v>
      </c>
      <c r="G27021" t="s">
        <v>89</v>
      </c>
      <c r="H27021" t="s">
        <v>93</v>
      </c>
    </row>
    <row r="27022" spans="1:8" x14ac:dyDescent="0.25">
      <c r="A27022" t="s">
        <v>692</v>
      </c>
      <c r="B27022" t="s">
        <v>18841</v>
      </c>
      <c r="C27022" t="s">
        <v>89</v>
      </c>
      <c r="D27022" t="s">
        <v>18842</v>
      </c>
      <c r="E27022" t="s">
        <v>1093</v>
      </c>
      <c r="F27022" t="s">
        <v>89</v>
      </c>
      <c r="G27022" t="s">
        <v>89</v>
      </c>
      <c r="H27022" t="s">
        <v>93</v>
      </c>
    </row>
    <row r="27023" spans="1:8" x14ac:dyDescent="0.25">
      <c r="A27023" t="s">
        <v>692</v>
      </c>
      <c r="B27023" t="s">
        <v>2403</v>
      </c>
      <c r="C27023" t="s">
        <v>89</v>
      </c>
      <c r="D27023" t="s">
        <v>18843</v>
      </c>
      <c r="E27023" t="s">
        <v>1093</v>
      </c>
      <c r="F27023" t="s">
        <v>89</v>
      </c>
      <c r="G27023" t="s">
        <v>89</v>
      </c>
      <c r="H27023" t="s">
        <v>93</v>
      </c>
    </row>
    <row r="27024" spans="1:8" x14ac:dyDescent="0.25">
      <c r="A27024" t="s">
        <v>692</v>
      </c>
      <c r="B27024" t="s">
        <v>8085</v>
      </c>
      <c r="C27024" t="s">
        <v>89</v>
      </c>
      <c r="D27024" t="s">
        <v>18838</v>
      </c>
      <c r="E27024" t="s">
        <v>1258</v>
      </c>
      <c r="F27024" t="s">
        <v>89</v>
      </c>
      <c r="G27024" t="s">
        <v>89</v>
      </c>
      <c r="H27024" t="s">
        <v>93</v>
      </c>
    </row>
    <row r="27025" spans="1:8" x14ac:dyDescent="0.25">
      <c r="A27025" t="s">
        <v>692</v>
      </c>
      <c r="B27025" t="s">
        <v>2204</v>
      </c>
      <c r="C27025" t="s">
        <v>89</v>
      </c>
      <c r="D27025" t="s">
        <v>18844</v>
      </c>
      <c r="E27025" t="s">
        <v>1097</v>
      </c>
      <c r="F27025" t="s">
        <v>89</v>
      </c>
      <c r="G27025" t="s">
        <v>89</v>
      </c>
      <c r="H27025" t="s">
        <v>93</v>
      </c>
    </row>
    <row r="27026" spans="1:8" x14ac:dyDescent="0.25">
      <c r="A27026" t="s">
        <v>692</v>
      </c>
      <c r="B27026" t="s">
        <v>1112</v>
      </c>
      <c r="C27026" t="s">
        <v>89</v>
      </c>
      <c r="D27026" t="s">
        <v>89</v>
      </c>
      <c r="E27026" t="s">
        <v>1100</v>
      </c>
      <c r="F27026" t="s">
        <v>89</v>
      </c>
      <c r="G27026" t="s">
        <v>89</v>
      </c>
      <c r="H27026" t="s">
        <v>93</v>
      </c>
    </row>
    <row r="27027" spans="1:8" x14ac:dyDescent="0.25">
      <c r="A27027" t="s">
        <v>692</v>
      </c>
      <c r="B27027" t="s">
        <v>1114</v>
      </c>
      <c r="C27027" t="s">
        <v>89</v>
      </c>
      <c r="D27027" t="s">
        <v>89</v>
      </c>
      <c r="E27027" t="s">
        <v>1100</v>
      </c>
      <c r="F27027" t="s">
        <v>89</v>
      </c>
      <c r="G27027" t="s">
        <v>89</v>
      </c>
      <c r="H27027" t="s">
        <v>93</v>
      </c>
    </row>
    <row r="27028" spans="1:8" x14ac:dyDescent="0.25">
      <c r="A27028" t="s">
        <v>692</v>
      </c>
      <c r="B27028" t="s">
        <v>2418</v>
      </c>
      <c r="C27028" t="s">
        <v>89</v>
      </c>
      <c r="D27028" t="s">
        <v>89</v>
      </c>
      <c r="E27028" t="s">
        <v>1105</v>
      </c>
      <c r="F27028" t="s">
        <v>89</v>
      </c>
      <c r="G27028" t="s">
        <v>89</v>
      </c>
      <c r="H27028" t="s">
        <v>93</v>
      </c>
    </row>
    <row r="27029" spans="1:8" x14ac:dyDescent="0.25">
      <c r="A27029" t="s">
        <v>692</v>
      </c>
      <c r="B27029" t="s">
        <v>2896</v>
      </c>
      <c r="C27029" t="s">
        <v>89</v>
      </c>
      <c r="D27029" t="s">
        <v>7848</v>
      </c>
      <c r="E27029" t="s">
        <v>1105</v>
      </c>
      <c r="F27029" t="s">
        <v>89</v>
      </c>
      <c r="G27029" t="s">
        <v>89</v>
      </c>
      <c r="H27029" t="s">
        <v>93</v>
      </c>
    </row>
    <row r="27030" spans="1:8" x14ac:dyDescent="0.25">
      <c r="A27030" t="s">
        <v>692</v>
      </c>
      <c r="B27030" t="s">
        <v>1308</v>
      </c>
      <c r="C27030" t="s">
        <v>89</v>
      </c>
      <c r="D27030" t="s">
        <v>18845</v>
      </c>
      <c r="E27030" t="s">
        <v>1105</v>
      </c>
      <c r="F27030" t="s">
        <v>89</v>
      </c>
      <c r="G27030" t="s">
        <v>89</v>
      </c>
      <c r="H27030" t="s">
        <v>93</v>
      </c>
    </row>
    <row r="27031" spans="1:8" x14ac:dyDescent="0.25">
      <c r="A27031" t="s">
        <v>692</v>
      </c>
      <c r="B27031" t="s">
        <v>3276</v>
      </c>
      <c r="C27031" t="s">
        <v>89</v>
      </c>
      <c r="D27031" t="s">
        <v>5088</v>
      </c>
      <c r="E27031" t="s">
        <v>1258</v>
      </c>
      <c r="F27031" t="s">
        <v>89</v>
      </c>
      <c r="G27031" t="s">
        <v>89</v>
      </c>
      <c r="H27031" t="s">
        <v>93</v>
      </c>
    </row>
    <row r="27032" spans="1:8" x14ac:dyDescent="0.25">
      <c r="A27032" t="s">
        <v>692</v>
      </c>
      <c r="B27032" t="s">
        <v>1239</v>
      </c>
      <c r="C27032" t="s">
        <v>89</v>
      </c>
      <c r="D27032" t="s">
        <v>5134</v>
      </c>
      <c r="E27032" t="s">
        <v>1258</v>
      </c>
      <c r="F27032" t="s">
        <v>89</v>
      </c>
      <c r="G27032" t="s">
        <v>89</v>
      </c>
      <c r="H27032" t="s">
        <v>93</v>
      </c>
    </row>
    <row r="27033" spans="1:8" x14ac:dyDescent="0.25">
      <c r="A27033" t="s">
        <v>692</v>
      </c>
      <c r="B27033" t="s">
        <v>1151</v>
      </c>
      <c r="C27033" t="s">
        <v>89</v>
      </c>
      <c r="D27033" t="s">
        <v>5088</v>
      </c>
      <c r="E27033" t="s">
        <v>1265</v>
      </c>
      <c r="F27033" t="s">
        <v>89</v>
      </c>
      <c r="G27033" t="s">
        <v>89</v>
      </c>
      <c r="H27033" t="s">
        <v>93</v>
      </c>
    </row>
    <row r="27034" spans="1:8" x14ac:dyDescent="0.25">
      <c r="A27034" t="s">
        <v>692</v>
      </c>
      <c r="B27034" t="s">
        <v>7583</v>
      </c>
      <c r="C27034" t="s">
        <v>89</v>
      </c>
      <c r="D27034" t="s">
        <v>3577</v>
      </c>
      <c r="E27034" t="s">
        <v>1238</v>
      </c>
      <c r="F27034" t="s">
        <v>89</v>
      </c>
      <c r="G27034" t="s">
        <v>89</v>
      </c>
      <c r="H27034" t="s">
        <v>93</v>
      </c>
    </row>
    <row r="27035" spans="1:8" x14ac:dyDescent="0.25">
      <c r="A27035" t="s">
        <v>692</v>
      </c>
      <c r="B27035" t="s">
        <v>1140</v>
      </c>
      <c r="C27035" t="s">
        <v>89</v>
      </c>
      <c r="D27035" t="s">
        <v>3615</v>
      </c>
      <c r="E27035" t="s">
        <v>1238</v>
      </c>
      <c r="F27035" t="s">
        <v>89</v>
      </c>
      <c r="G27035" t="s">
        <v>89</v>
      </c>
      <c r="H27035" t="s">
        <v>93</v>
      </c>
    </row>
    <row r="27036" spans="1:8" x14ac:dyDescent="0.25">
      <c r="A27036" t="s">
        <v>692</v>
      </c>
      <c r="B27036" t="s">
        <v>5440</v>
      </c>
      <c r="C27036" t="s">
        <v>89</v>
      </c>
      <c r="D27036" t="s">
        <v>3577</v>
      </c>
      <c r="E27036" t="s">
        <v>1238</v>
      </c>
      <c r="F27036" t="s">
        <v>89</v>
      </c>
      <c r="G27036" t="s">
        <v>89</v>
      </c>
      <c r="H27036" t="s">
        <v>93</v>
      </c>
    </row>
    <row r="27037" spans="1:8" x14ac:dyDescent="0.25">
      <c r="A27037" t="s">
        <v>692</v>
      </c>
      <c r="B27037" t="s">
        <v>1714</v>
      </c>
      <c r="C27037" t="s">
        <v>89</v>
      </c>
      <c r="D27037" t="s">
        <v>18846</v>
      </c>
      <c r="E27037" t="s">
        <v>1105</v>
      </c>
      <c r="F27037" t="s">
        <v>89</v>
      </c>
      <c r="G27037" t="s">
        <v>89</v>
      </c>
      <c r="H27037" t="s">
        <v>93</v>
      </c>
    </row>
    <row r="27038" spans="1:8" x14ac:dyDescent="0.25">
      <c r="A27038" t="s">
        <v>692</v>
      </c>
      <c r="B27038" t="s">
        <v>1321</v>
      </c>
      <c r="C27038" t="s">
        <v>89</v>
      </c>
      <c r="D27038" t="s">
        <v>18847</v>
      </c>
      <c r="E27038" t="s">
        <v>1105</v>
      </c>
      <c r="F27038" t="s">
        <v>89</v>
      </c>
      <c r="G27038" t="s">
        <v>89</v>
      </c>
      <c r="H27038" t="s">
        <v>93</v>
      </c>
    </row>
    <row r="27039" spans="1:8" x14ac:dyDescent="0.25">
      <c r="A27039" t="s">
        <v>692</v>
      </c>
      <c r="B27039" t="s">
        <v>1325</v>
      </c>
      <c r="C27039" t="s">
        <v>89</v>
      </c>
      <c r="D27039" t="s">
        <v>18848</v>
      </c>
      <c r="E27039" t="s">
        <v>1093</v>
      </c>
      <c r="F27039" t="s">
        <v>89</v>
      </c>
      <c r="G27039" t="s">
        <v>89</v>
      </c>
      <c r="H27039" t="s">
        <v>93</v>
      </c>
    </row>
    <row r="27040" spans="1:8" x14ac:dyDescent="0.25">
      <c r="A27040" t="s">
        <v>692</v>
      </c>
      <c r="B27040" t="s">
        <v>18849</v>
      </c>
      <c r="C27040" t="s">
        <v>89</v>
      </c>
      <c r="D27040" t="s">
        <v>89</v>
      </c>
      <c r="E27040" t="s">
        <v>1135</v>
      </c>
      <c r="F27040" t="s">
        <v>89</v>
      </c>
      <c r="G27040" t="s">
        <v>89</v>
      </c>
      <c r="H27040" t="s">
        <v>93</v>
      </c>
    </row>
    <row r="27041" spans="1:8" x14ac:dyDescent="0.25">
      <c r="A27041" t="s">
        <v>692</v>
      </c>
      <c r="B27041" t="s">
        <v>18850</v>
      </c>
      <c r="C27041" t="s">
        <v>89</v>
      </c>
      <c r="D27041" t="s">
        <v>89</v>
      </c>
      <c r="E27041" t="s">
        <v>1135</v>
      </c>
      <c r="F27041" t="s">
        <v>89</v>
      </c>
      <c r="G27041" t="s">
        <v>89</v>
      </c>
      <c r="H27041" t="s">
        <v>93</v>
      </c>
    </row>
    <row r="27042" spans="1:8" x14ac:dyDescent="0.25">
      <c r="A27042" t="s">
        <v>692</v>
      </c>
      <c r="B27042" t="s">
        <v>2766</v>
      </c>
      <c r="C27042" t="s">
        <v>89</v>
      </c>
      <c r="D27042" t="s">
        <v>89</v>
      </c>
      <c r="E27042" t="s">
        <v>1135</v>
      </c>
      <c r="F27042" t="s">
        <v>89</v>
      </c>
      <c r="G27042" t="s">
        <v>89</v>
      </c>
      <c r="H27042" t="s">
        <v>93</v>
      </c>
    </row>
    <row r="27043" spans="1:8" x14ac:dyDescent="0.25">
      <c r="A27043" t="s">
        <v>692</v>
      </c>
      <c r="B27043" t="s">
        <v>1649</v>
      </c>
      <c r="C27043" t="s">
        <v>89</v>
      </c>
      <c r="D27043" t="s">
        <v>18851</v>
      </c>
      <c r="E27043" t="s">
        <v>1100</v>
      </c>
      <c r="F27043" t="s">
        <v>89</v>
      </c>
      <c r="G27043" t="s">
        <v>89</v>
      </c>
      <c r="H27043" t="s">
        <v>93</v>
      </c>
    </row>
    <row r="27044" spans="1:8" x14ac:dyDescent="0.25">
      <c r="A27044" t="s">
        <v>692</v>
      </c>
      <c r="B27044" t="s">
        <v>10668</v>
      </c>
      <c r="C27044" t="s">
        <v>89</v>
      </c>
      <c r="D27044" t="s">
        <v>18852</v>
      </c>
      <c r="E27044" t="s">
        <v>1093</v>
      </c>
      <c r="F27044" t="s">
        <v>89</v>
      </c>
      <c r="G27044" t="s">
        <v>89</v>
      </c>
      <c r="H27044" t="s">
        <v>93</v>
      </c>
    </row>
    <row r="27045" spans="1:8" x14ac:dyDescent="0.25">
      <c r="A27045" t="s">
        <v>692</v>
      </c>
      <c r="B27045" t="s">
        <v>1122</v>
      </c>
      <c r="C27045" t="s">
        <v>89</v>
      </c>
      <c r="D27045" t="s">
        <v>89</v>
      </c>
      <c r="E27045" t="s">
        <v>1218</v>
      </c>
      <c r="F27045" t="s">
        <v>89</v>
      </c>
      <c r="G27045" t="s">
        <v>89</v>
      </c>
      <c r="H27045" t="s">
        <v>93</v>
      </c>
    </row>
    <row r="27046" spans="1:8" x14ac:dyDescent="0.25">
      <c r="A27046" t="s">
        <v>692</v>
      </c>
      <c r="B27046" t="s">
        <v>1198</v>
      </c>
      <c r="C27046" t="s">
        <v>89</v>
      </c>
      <c r="D27046" t="s">
        <v>89</v>
      </c>
      <c r="E27046" t="s">
        <v>1218</v>
      </c>
      <c r="F27046" t="s">
        <v>89</v>
      </c>
      <c r="G27046" t="s">
        <v>89</v>
      </c>
      <c r="H27046" t="s">
        <v>93</v>
      </c>
    </row>
    <row r="27047" spans="1:8" x14ac:dyDescent="0.25">
      <c r="A27047" t="s">
        <v>692</v>
      </c>
      <c r="B27047" t="s">
        <v>1333</v>
      </c>
      <c r="C27047" t="s">
        <v>89</v>
      </c>
      <c r="D27047" t="s">
        <v>89</v>
      </c>
      <c r="E27047" t="s">
        <v>1218</v>
      </c>
      <c r="F27047" t="s">
        <v>89</v>
      </c>
      <c r="G27047" t="s">
        <v>89</v>
      </c>
      <c r="H27047" t="s">
        <v>93</v>
      </c>
    </row>
    <row r="27048" spans="1:8" x14ac:dyDescent="0.25">
      <c r="A27048" t="s">
        <v>692</v>
      </c>
      <c r="B27048" t="s">
        <v>1726</v>
      </c>
      <c r="C27048" t="s">
        <v>89</v>
      </c>
      <c r="D27048" t="s">
        <v>89</v>
      </c>
      <c r="E27048" t="s">
        <v>1129</v>
      </c>
      <c r="F27048" t="s">
        <v>89</v>
      </c>
      <c r="G27048" t="s">
        <v>89</v>
      </c>
      <c r="H27048" t="s">
        <v>93</v>
      </c>
    </row>
    <row r="27049" spans="1:8" x14ac:dyDescent="0.25">
      <c r="A27049" t="s">
        <v>692</v>
      </c>
      <c r="B27049" t="s">
        <v>1473</v>
      </c>
      <c r="C27049" t="s">
        <v>89</v>
      </c>
      <c r="D27049" t="s">
        <v>89</v>
      </c>
      <c r="E27049" t="s">
        <v>1218</v>
      </c>
      <c r="F27049" t="s">
        <v>89</v>
      </c>
      <c r="G27049" t="s">
        <v>89</v>
      </c>
      <c r="H27049" t="s">
        <v>93</v>
      </c>
    </row>
    <row r="27050" spans="1:8" x14ac:dyDescent="0.25">
      <c r="A27050" t="s">
        <v>692</v>
      </c>
      <c r="B27050" t="s">
        <v>1266</v>
      </c>
      <c r="C27050" t="s">
        <v>89</v>
      </c>
      <c r="D27050" t="s">
        <v>89</v>
      </c>
      <c r="E27050" t="s">
        <v>1131</v>
      </c>
      <c r="F27050" t="s">
        <v>89</v>
      </c>
      <c r="G27050" t="s">
        <v>89</v>
      </c>
      <c r="H27050" t="s">
        <v>93</v>
      </c>
    </row>
    <row r="27051" spans="1:8" x14ac:dyDescent="0.25">
      <c r="A27051" t="s">
        <v>692</v>
      </c>
      <c r="B27051" t="s">
        <v>1200</v>
      </c>
      <c r="C27051" t="s">
        <v>89</v>
      </c>
      <c r="D27051" t="s">
        <v>89</v>
      </c>
      <c r="E27051" t="s">
        <v>1129</v>
      </c>
      <c r="F27051" t="s">
        <v>89</v>
      </c>
      <c r="G27051" t="s">
        <v>89</v>
      </c>
      <c r="H27051" t="s">
        <v>93</v>
      </c>
    </row>
    <row r="27052" spans="1:8" x14ac:dyDescent="0.25">
      <c r="A27052" t="s">
        <v>692</v>
      </c>
      <c r="B27052" t="s">
        <v>1128</v>
      </c>
      <c r="C27052" t="s">
        <v>89</v>
      </c>
      <c r="D27052" t="s">
        <v>89</v>
      </c>
      <c r="E27052" t="s">
        <v>1202</v>
      </c>
      <c r="F27052" t="s">
        <v>89</v>
      </c>
      <c r="G27052" t="s">
        <v>89</v>
      </c>
      <c r="H27052" t="s">
        <v>93</v>
      </c>
    </row>
    <row r="27053" spans="1:8" x14ac:dyDescent="0.25">
      <c r="A27053" t="s">
        <v>692</v>
      </c>
      <c r="B27053" t="s">
        <v>1130</v>
      </c>
      <c r="C27053" t="s">
        <v>89</v>
      </c>
      <c r="D27053" t="s">
        <v>89</v>
      </c>
      <c r="E27053" t="s">
        <v>1133</v>
      </c>
      <c r="F27053" t="s">
        <v>89</v>
      </c>
      <c r="G27053" t="s">
        <v>89</v>
      </c>
      <c r="H27053" t="s">
        <v>93</v>
      </c>
    </row>
    <row r="27054" spans="1:8" x14ac:dyDescent="0.25">
      <c r="A27054" t="s">
        <v>692</v>
      </c>
      <c r="B27054" t="s">
        <v>1132</v>
      </c>
      <c r="C27054" t="s">
        <v>89</v>
      </c>
      <c r="D27054" t="s">
        <v>89</v>
      </c>
      <c r="E27054" t="s">
        <v>1133</v>
      </c>
      <c r="F27054" t="s">
        <v>89</v>
      </c>
      <c r="G27054" t="s">
        <v>89</v>
      </c>
      <c r="H27054" t="s">
        <v>93</v>
      </c>
    </row>
    <row r="27055" spans="1:8" x14ac:dyDescent="0.25">
      <c r="A27055" t="s">
        <v>692</v>
      </c>
      <c r="B27055" t="s">
        <v>1236</v>
      </c>
      <c r="C27055" t="s">
        <v>89</v>
      </c>
      <c r="D27055" t="s">
        <v>89</v>
      </c>
      <c r="E27055" t="s">
        <v>1135</v>
      </c>
      <c r="F27055" t="s">
        <v>89</v>
      </c>
      <c r="G27055" t="s">
        <v>89</v>
      </c>
      <c r="H27055" t="s">
        <v>93</v>
      </c>
    </row>
    <row r="27056" spans="1:8" x14ac:dyDescent="0.25">
      <c r="A27056" t="s">
        <v>692</v>
      </c>
      <c r="B27056" t="s">
        <v>1138</v>
      </c>
      <c r="C27056" t="s">
        <v>89</v>
      </c>
      <c r="D27056" t="s">
        <v>89</v>
      </c>
      <c r="E27056" t="s">
        <v>1139</v>
      </c>
      <c r="F27056" t="s">
        <v>89</v>
      </c>
      <c r="G27056" t="s">
        <v>89</v>
      </c>
      <c r="H27056" t="s">
        <v>93</v>
      </c>
    </row>
    <row r="27057" spans="1:8" x14ac:dyDescent="0.25">
      <c r="A27057" t="s">
        <v>693</v>
      </c>
      <c r="B27057" t="s">
        <v>18853</v>
      </c>
      <c r="C27057" t="s">
        <v>89</v>
      </c>
      <c r="D27057" t="s">
        <v>18854</v>
      </c>
      <c r="E27057" t="s">
        <v>1272</v>
      </c>
      <c r="F27057" t="s">
        <v>89</v>
      </c>
      <c r="G27057" t="s">
        <v>89</v>
      </c>
      <c r="H27057" t="s">
        <v>93</v>
      </c>
    </row>
    <row r="27058" spans="1:8" x14ac:dyDescent="0.25">
      <c r="A27058" t="s">
        <v>693</v>
      </c>
      <c r="B27058" t="s">
        <v>1533</v>
      </c>
      <c r="C27058" t="s">
        <v>89</v>
      </c>
      <c r="D27058" t="s">
        <v>18855</v>
      </c>
      <c r="E27058" t="s">
        <v>1113</v>
      </c>
      <c r="F27058" t="s">
        <v>89</v>
      </c>
      <c r="G27058" t="s">
        <v>89</v>
      </c>
      <c r="H27058" t="s">
        <v>93</v>
      </c>
    </row>
    <row r="27059" spans="1:8" x14ac:dyDescent="0.25">
      <c r="A27059" t="s">
        <v>693</v>
      </c>
      <c r="B27059" t="s">
        <v>1555</v>
      </c>
      <c r="C27059" t="s">
        <v>89</v>
      </c>
      <c r="D27059" t="s">
        <v>18856</v>
      </c>
      <c r="E27059" t="s">
        <v>1100</v>
      </c>
      <c r="F27059" t="s">
        <v>89</v>
      </c>
      <c r="G27059" t="s">
        <v>89</v>
      </c>
      <c r="H27059" t="s">
        <v>93</v>
      </c>
    </row>
    <row r="27060" spans="1:8" x14ac:dyDescent="0.25">
      <c r="A27060" t="s">
        <v>693</v>
      </c>
      <c r="B27060" t="s">
        <v>18857</v>
      </c>
      <c r="C27060" t="s">
        <v>89</v>
      </c>
      <c r="D27060" t="s">
        <v>18858</v>
      </c>
      <c r="E27060" t="s">
        <v>1272</v>
      </c>
      <c r="F27060" t="s">
        <v>89</v>
      </c>
      <c r="G27060" t="s">
        <v>89</v>
      </c>
      <c r="H27060" t="s">
        <v>93</v>
      </c>
    </row>
    <row r="27061" spans="1:8" x14ac:dyDescent="0.25">
      <c r="A27061" t="s">
        <v>693</v>
      </c>
      <c r="B27061" t="s">
        <v>1417</v>
      </c>
      <c r="C27061" t="s">
        <v>89</v>
      </c>
      <c r="D27061" t="s">
        <v>10166</v>
      </c>
      <c r="E27061" t="s">
        <v>1135</v>
      </c>
      <c r="F27061" t="s">
        <v>89</v>
      </c>
      <c r="G27061" t="s">
        <v>89</v>
      </c>
      <c r="H27061" t="s">
        <v>93</v>
      </c>
    </row>
    <row r="27062" spans="1:8" x14ac:dyDescent="0.25">
      <c r="A27062" t="s">
        <v>693</v>
      </c>
      <c r="B27062" t="s">
        <v>6208</v>
      </c>
      <c r="C27062" t="s">
        <v>89</v>
      </c>
      <c r="D27062" t="s">
        <v>18859</v>
      </c>
      <c r="E27062" t="s">
        <v>1349</v>
      </c>
      <c r="F27062" t="s">
        <v>89</v>
      </c>
      <c r="G27062" t="s">
        <v>89</v>
      </c>
      <c r="H27062" t="s">
        <v>93</v>
      </c>
    </row>
    <row r="27063" spans="1:8" x14ac:dyDescent="0.25">
      <c r="A27063" t="s">
        <v>693</v>
      </c>
      <c r="B27063" t="s">
        <v>18853</v>
      </c>
      <c r="C27063" t="s">
        <v>89</v>
      </c>
      <c r="D27063" t="s">
        <v>18854</v>
      </c>
      <c r="E27063" t="s">
        <v>1100</v>
      </c>
      <c r="F27063" t="s">
        <v>89</v>
      </c>
      <c r="G27063" t="s">
        <v>89</v>
      </c>
      <c r="H27063" t="s">
        <v>93</v>
      </c>
    </row>
    <row r="27064" spans="1:8" x14ac:dyDescent="0.25">
      <c r="A27064" t="s">
        <v>693</v>
      </c>
      <c r="B27064" t="s">
        <v>18860</v>
      </c>
      <c r="C27064" t="s">
        <v>89</v>
      </c>
      <c r="D27064" t="s">
        <v>18861</v>
      </c>
      <c r="E27064" t="s">
        <v>1166</v>
      </c>
      <c r="F27064" t="s">
        <v>89</v>
      </c>
      <c r="G27064" t="s">
        <v>89</v>
      </c>
      <c r="H27064" t="s">
        <v>93</v>
      </c>
    </row>
    <row r="27065" spans="1:8" x14ac:dyDescent="0.25">
      <c r="A27065" t="s">
        <v>693</v>
      </c>
      <c r="B27065" t="s">
        <v>6309</v>
      </c>
      <c r="C27065" t="s">
        <v>89</v>
      </c>
      <c r="D27065" t="s">
        <v>18862</v>
      </c>
      <c r="E27065" t="s">
        <v>1947</v>
      </c>
      <c r="F27065" t="s">
        <v>89</v>
      </c>
      <c r="G27065" t="s">
        <v>89</v>
      </c>
      <c r="H27065" t="s">
        <v>93</v>
      </c>
    </row>
    <row r="27066" spans="1:8" x14ac:dyDescent="0.25">
      <c r="A27066" t="s">
        <v>693</v>
      </c>
      <c r="B27066" t="s">
        <v>18863</v>
      </c>
      <c r="C27066" t="s">
        <v>89</v>
      </c>
      <c r="D27066" t="s">
        <v>18864</v>
      </c>
      <c r="E27066" t="s">
        <v>1238</v>
      </c>
      <c r="F27066" t="s">
        <v>89</v>
      </c>
      <c r="G27066" t="s">
        <v>89</v>
      </c>
      <c r="H27066" t="s">
        <v>93</v>
      </c>
    </row>
    <row r="27067" spans="1:8" x14ac:dyDescent="0.25">
      <c r="A27067" t="s">
        <v>693</v>
      </c>
      <c r="B27067" t="s">
        <v>18865</v>
      </c>
      <c r="C27067" t="s">
        <v>89</v>
      </c>
      <c r="D27067" t="s">
        <v>18866</v>
      </c>
      <c r="E27067" t="s">
        <v>1569</v>
      </c>
      <c r="F27067" t="s">
        <v>89</v>
      </c>
      <c r="G27067" t="s">
        <v>89</v>
      </c>
      <c r="H27067" t="s">
        <v>93</v>
      </c>
    </row>
    <row r="27068" spans="1:8" x14ac:dyDescent="0.25">
      <c r="A27068" t="s">
        <v>693</v>
      </c>
      <c r="B27068" t="s">
        <v>18867</v>
      </c>
      <c r="C27068" t="s">
        <v>89</v>
      </c>
      <c r="D27068" t="s">
        <v>18868</v>
      </c>
      <c r="E27068" t="s">
        <v>1097</v>
      </c>
      <c r="F27068" t="s">
        <v>89</v>
      </c>
      <c r="G27068" t="s">
        <v>89</v>
      </c>
      <c r="H27068" t="s">
        <v>93</v>
      </c>
    </row>
    <row r="27069" spans="1:8" x14ac:dyDescent="0.25">
      <c r="A27069" t="s">
        <v>693</v>
      </c>
      <c r="B27069" t="s">
        <v>18869</v>
      </c>
      <c r="C27069" t="s">
        <v>89</v>
      </c>
      <c r="D27069" t="s">
        <v>18870</v>
      </c>
      <c r="E27069" t="s">
        <v>1298</v>
      </c>
      <c r="F27069" t="s">
        <v>89</v>
      </c>
      <c r="G27069" t="s">
        <v>89</v>
      </c>
      <c r="H27069" t="s">
        <v>93</v>
      </c>
    </row>
    <row r="27070" spans="1:8" x14ac:dyDescent="0.25">
      <c r="A27070" t="s">
        <v>693</v>
      </c>
      <c r="B27070" t="s">
        <v>18871</v>
      </c>
      <c r="C27070" t="s">
        <v>89</v>
      </c>
      <c r="D27070" t="s">
        <v>18872</v>
      </c>
      <c r="E27070" t="s">
        <v>1097</v>
      </c>
      <c r="F27070" t="s">
        <v>89</v>
      </c>
      <c r="G27070" t="s">
        <v>89</v>
      </c>
      <c r="H27070" t="s">
        <v>93</v>
      </c>
    </row>
    <row r="27071" spans="1:8" x14ac:dyDescent="0.25">
      <c r="A27071" t="s">
        <v>693</v>
      </c>
      <c r="B27071" t="s">
        <v>1417</v>
      </c>
      <c r="C27071" t="s">
        <v>89</v>
      </c>
      <c r="D27071" t="s">
        <v>10166</v>
      </c>
      <c r="E27071" t="s">
        <v>1135</v>
      </c>
      <c r="F27071" t="s">
        <v>89</v>
      </c>
      <c r="G27071" t="s">
        <v>89</v>
      </c>
      <c r="H27071" t="s">
        <v>93</v>
      </c>
    </row>
    <row r="27072" spans="1:8" x14ac:dyDescent="0.25">
      <c r="A27072" t="s">
        <v>693</v>
      </c>
      <c r="B27072" t="s">
        <v>18857</v>
      </c>
      <c r="C27072" t="s">
        <v>89</v>
      </c>
      <c r="D27072" t="s">
        <v>18858</v>
      </c>
      <c r="E27072" t="s">
        <v>1272</v>
      </c>
      <c r="F27072" t="s">
        <v>89</v>
      </c>
      <c r="G27072" t="s">
        <v>89</v>
      </c>
      <c r="H27072" t="s">
        <v>93</v>
      </c>
    </row>
    <row r="27073" spans="1:8" x14ac:dyDescent="0.25">
      <c r="A27073" t="s">
        <v>693</v>
      </c>
      <c r="B27073" t="s">
        <v>18873</v>
      </c>
      <c r="C27073" t="s">
        <v>89</v>
      </c>
      <c r="D27073" t="s">
        <v>18858</v>
      </c>
      <c r="E27073" t="s">
        <v>1100</v>
      </c>
      <c r="F27073" t="s">
        <v>89</v>
      </c>
      <c r="G27073" t="s">
        <v>89</v>
      </c>
      <c r="H27073" t="s">
        <v>93</v>
      </c>
    </row>
    <row r="27074" spans="1:8" x14ac:dyDescent="0.25">
      <c r="A27074" t="s">
        <v>693</v>
      </c>
      <c r="B27074" t="s">
        <v>1533</v>
      </c>
      <c r="C27074" t="s">
        <v>89</v>
      </c>
      <c r="D27074" t="s">
        <v>18855</v>
      </c>
      <c r="E27074" t="s">
        <v>1113</v>
      </c>
      <c r="F27074" t="s">
        <v>89</v>
      </c>
      <c r="G27074" t="s">
        <v>89</v>
      </c>
      <c r="H27074" t="s">
        <v>93</v>
      </c>
    </row>
    <row r="27075" spans="1:8" x14ac:dyDescent="0.25">
      <c r="A27075" t="s">
        <v>693</v>
      </c>
      <c r="B27075" t="s">
        <v>1555</v>
      </c>
      <c r="C27075" t="s">
        <v>89</v>
      </c>
      <c r="D27075" t="s">
        <v>18856</v>
      </c>
      <c r="E27075" t="s">
        <v>1100</v>
      </c>
      <c r="F27075" t="s">
        <v>89</v>
      </c>
      <c r="G27075" t="s">
        <v>89</v>
      </c>
      <c r="H27075" t="s">
        <v>93</v>
      </c>
    </row>
    <row r="27076" spans="1:8" x14ac:dyDescent="0.25">
      <c r="A27076" t="s">
        <v>693</v>
      </c>
      <c r="B27076" t="s">
        <v>18874</v>
      </c>
      <c r="C27076" t="s">
        <v>89</v>
      </c>
      <c r="D27076" t="s">
        <v>18855</v>
      </c>
      <c r="E27076" t="s">
        <v>1162</v>
      </c>
      <c r="F27076" t="s">
        <v>89</v>
      </c>
      <c r="G27076" t="s">
        <v>89</v>
      </c>
      <c r="H27076" t="s">
        <v>93</v>
      </c>
    </row>
    <row r="27077" spans="1:8" x14ac:dyDescent="0.25">
      <c r="A27077" t="s">
        <v>693</v>
      </c>
      <c r="B27077" t="s">
        <v>1421</v>
      </c>
      <c r="C27077" t="s">
        <v>89</v>
      </c>
      <c r="D27077" t="s">
        <v>18875</v>
      </c>
      <c r="E27077" t="s">
        <v>1265</v>
      </c>
      <c r="F27077" t="s">
        <v>89</v>
      </c>
      <c r="G27077" t="s">
        <v>89</v>
      </c>
      <c r="H27077" t="s">
        <v>93</v>
      </c>
    </row>
    <row r="27078" spans="1:8" x14ac:dyDescent="0.25">
      <c r="A27078" t="s">
        <v>693</v>
      </c>
      <c r="B27078" t="s">
        <v>1501</v>
      </c>
      <c r="C27078" t="s">
        <v>89</v>
      </c>
      <c r="D27078" t="s">
        <v>18876</v>
      </c>
      <c r="E27078" t="s">
        <v>1166</v>
      </c>
      <c r="F27078" t="s">
        <v>89</v>
      </c>
      <c r="G27078" t="s">
        <v>89</v>
      </c>
      <c r="H27078" t="s">
        <v>93</v>
      </c>
    </row>
    <row r="27079" spans="1:8" x14ac:dyDescent="0.25">
      <c r="A27079" t="s">
        <v>693</v>
      </c>
      <c r="B27079" t="s">
        <v>1434</v>
      </c>
      <c r="C27079" t="s">
        <v>89</v>
      </c>
      <c r="D27079" t="s">
        <v>18877</v>
      </c>
      <c r="E27079" t="s">
        <v>1569</v>
      </c>
      <c r="F27079" t="s">
        <v>89</v>
      </c>
      <c r="G27079" t="s">
        <v>89</v>
      </c>
      <c r="H27079" t="s">
        <v>93</v>
      </c>
    </row>
    <row r="27080" spans="1:8" x14ac:dyDescent="0.25">
      <c r="A27080" t="s">
        <v>693</v>
      </c>
      <c r="B27080" t="s">
        <v>18878</v>
      </c>
      <c r="C27080" t="s">
        <v>89</v>
      </c>
      <c r="D27080" t="s">
        <v>18879</v>
      </c>
      <c r="E27080" t="s">
        <v>1569</v>
      </c>
      <c r="F27080" t="s">
        <v>89</v>
      </c>
      <c r="G27080" t="s">
        <v>89</v>
      </c>
      <c r="H27080" t="s">
        <v>93</v>
      </c>
    </row>
    <row r="27081" spans="1:8" x14ac:dyDescent="0.25">
      <c r="A27081" t="s">
        <v>693</v>
      </c>
      <c r="B27081" t="s">
        <v>3794</v>
      </c>
      <c r="C27081" t="s">
        <v>89</v>
      </c>
      <c r="D27081" t="s">
        <v>89</v>
      </c>
      <c r="E27081" t="s">
        <v>1129</v>
      </c>
      <c r="F27081" t="s">
        <v>89</v>
      </c>
      <c r="G27081" t="s">
        <v>89</v>
      </c>
      <c r="H27081" t="s">
        <v>93</v>
      </c>
    </row>
    <row r="27082" spans="1:8" x14ac:dyDescent="0.25">
      <c r="A27082" t="s">
        <v>693</v>
      </c>
      <c r="B27082" t="s">
        <v>3795</v>
      </c>
      <c r="C27082" t="s">
        <v>89</v>
      </c>
      <c r="D27082" t="s">
        <v>89</v>
      </c>
      <c r="E27082" t="s">
        <v>1129</v>
      </c>
      <c r="F27082" t="s">
        <v>89</v>
      </c>
      <c r="G27082" t="s">
        <v>89</v>
      </c>
      <c r="H27082" t="s">
        <v>93</v>
      </c>
    </row>
    <row r="27083" spans="1:8" x14ac:dyDescent="0.25">
      <c r="A27083" t="s">
        <v>693</v>
      </c>
      <c r="B27083" t="s">
        <v>3768</v>
      </c>
      <c r="C27083" t="s">
        <v>89</v>
      </c>
      <c r="D27083" t="s">
        <v>89</v>
      </c>
      <c r="E27083" t="s">
        <v>1129</v>
      </c>
      <c r="F27083" t="s">
        <v>89</v>
      </c>
      <c r="G27083" t="s">
        <v>89</v>
      </c>
      <c r="H27083" t="s">
        <v>93</v>
      </c>
    </row>
    <row r="27084" spans="1:8" x14ac:dyDescent="0.25">
      <c r="A27084" t="s">
        <v>693</v>
      </c>
      <c r="B27084" t="s">
        <v>1122</v>
      </c>
      <c r="C27084" t="s">
        <v>89</v>
      </c>
      <c r="D27084" t="s">
        <v>89</v>
      </c>
      <c r="E27084" t="s">
        <v>1218</v>
      </c>
      <c r="F27084" t="s">
        <v>89</v>
      </c>
      <c r="G27084" t="s">
        <v>89</v>
      </c>
      <c r="H27084" t="s">
        <v>93</v>
      </c>
    </row>
    <row r="27085" spans="1:8" x14ac:dyDescent="0.25">
      <c r="A27085" t="s">
        <v>693</v>
      </c>
      <c r="B27085" t="s">
        <v>1124</v>
      </c>
      <c r="C27085" t="s">
        <v>89</v>
      </c>
      <c r="D27085" t="s">
        <v>89</v>
      </c>
      <c r="E27085" t="s">
        <v>1218</v>
      </c>
      <c r="F27085" t="s">
        <v>89</v>
      </c>
      <c r="G27085" t="s">
        <v>89</v>
      </c>
      <c r="H27085" t="s">
        <v>93</v>
      </c>
    </row>
    <row r="27086" spans="1:8" x14ac:dyDescent="0.25">
      <c r="A27086" t="s">
        <v>693</v>
      </c>
      <c r="B27086" t="s">
        <v>1125</v>
      </c>
      <c r="C27086" t="s">
        <v>89</v>
      </c>
      <c r="D27086" t="s">
        <v>89</v>
      </c>
      <c r="E27086" t="s">
        <v>1218</v>
      </c>
      <c r="F27086" t="s">
        <v>89</v>
      </c>
      <c r="G27086" t="s">
        <v>89</v>
      </c>
      <c r="H27086" t="s">
        <v>93</v>
      </c>
    </row>
    <row r="27087" spans="1:8" x14ac:dyDescent="0.25">
      <c r="A27087" t="s">
        <v>693</v>
      </c>
      <c r="B27087" t="s">
        <v>1127</v>
      </c>
      <c r="C27087" t="s">
        <v>89</v>
      </c>
      <c r="D27087" t="s">
        <v>89</v>
      </c>
      <c r="E27087" t="s">
        <v>1218</v>
      </c>
      <c r="F27087" t="s">
        <v>89</v>
      </c>
      <c r="G27087" t="s">
        <v>89</v>
      </c>
      <c r="H27087" t="s">
        <v>93</v>
      </c>
    </row>
    <row r="27088" spans="1:8" x14ac:dyDescent="0.25">
      <c r="A27088" t="s">
        <v>693</v>
      </c>
      <c r="B27088" t="s">
        <v>1198</v>
      </c>
      <c r="C27088" t="s">
        <v>89</v>
      </c>
      <c r="D27088" t="s">
        <v>89</v>
      </c>
      <c r="E27088" t="s">
        <v>1218</v>
      </c>
      <c r="F27088" t="s">
        <v>89</v>
      </c>
      <c r="G27088" t="s">
        <v>89</v>
      </c>
      <c r="H27088" t="s">
        <v>93</v>
      </c>
    </row>
    <row r="27089" spans="1:8" x14ac:dyDescent="0.25">
      <c r="A27089" t="s">
        <v>693</v>
      </c>
      <c r="B27089" t="s">
        <v>1726</v>
      </c>
      <c r="C27089" t="s">
        <v>89</v>
      </c>
      <c r="D27089" t="s">
        <v>89</v>
      </c>
      <c r="E27089" t="s">
        <v>1218</v>
      </c>
      <c r="F27089" t="s">
        <v>89</v>
      </c>
      <c r="G27089" t="s">
        <v>89</v>
      </c>
      <c r="H27089" t="s">
        <v>93</v>
      </c>
    </row>
    <row r="27090" spans="1:8" x14ac:dyDescent="0.25">
      <c r="A27090" t="s">
        <v>693</v>
      </c>
      <c r="B27090" t="s">
        <v>1473</v>
      </c>
      <c r="C27090" t="s">
        <v>89</v>
      </c>
      <c r="D27090" t="s">
        <v>89</v>
      </c>
      <c r="E27090" t="s">
        <v>1218</v>
      </c>
      <c r="F27090" t="s">
        <v>89</v>
      </c>
      <c r="G27090" t="s">
        <v>89</v>
      </c>
      <c r="H27090" t="s">
        <v>93</v>
      </c>
    </row>
    <row r="27091" spans="1:8" x14ac:dyDescent="0.25">
      <c r="A27091" t="s">
        <v>693</v>
      </c>
      <c r="B27091" t="s">
        <v>1729</v>
      </c>
      <c r="C27091" t="s">
        <v>89</v>
      </c>
      <c r="D27091" t="s">
        <v>89</v>
      </c>
      <c r="E27091" t="s">
        <v>1218</v>
      </c>
      <c r="F27091" t="s">
        <v>89</v>
      </c>
      <c r="G27091" t="s">
        <v>89</v>
      </c>
      <c r="H27091" t="s">
        <v>93</v>
      </c>
    </row>
    <row r="27092" spans="1:8" x14ac:dyDescent="0.25">
      <c r="A27092" t="s">
        <v>693</v>
      </c>
      <c r="B27092" t="s">
        <v>1266</v>
      </c>
      <c r="C27092" t="s">
        <v>89</v>
      </c>
      <c r="D27092" t="s">
        <v>89</v>
      </c>
      <c r="E27092" t="s">
        <v>1129</v>
      </c>
      <c r="F27092" t="s">
        <v>89</v>
      </c>
      <c r="G27092" t="s">
        <v>89</v>
      </c>
      <c r="H27092" t="s">
        <v>93</v>
      </c>
    </row>
    <row r="27093" spans="1:8" x14ac:dyDescent="0.25">
      <c r="A27093" t="s">
        <v>693</v>
      </c>
      <c r="B27093" t="s">
        <v>1200</v>
      </c>
      <c r="C27093" t="s">
        <v>89</v>
      </c>
      <c r="D27093" t="s">
        <v>89</v>
      </c>
      <c r="E27093" t="s">
        <v>1131</v>
      </c>
      <c r="F27093" t="s">
        <v>89</v>
      </c>
      <c r="G27093" t="s">
        <v>89</v>
      </c>
      <c r="H27093" t="s">
        <v>93</v>
      </c>
    </row>
    <row r="27094" spans="1:8" x14ac:dyDescent="0.25">
      <c r="A27094" t="s">
        <v>693</v>
      </c>
      <c r="B27094" t="s">
        <v>1128</v>
      </c>
      <c r="C27094" t="s">
        <v>89</v>
      </c>
      <c r="D27094" t="s">
        <v>89</v>
      </c>
      <c r="E27094" t="s">
        <v>1131</v>
      </c>
      <c r="F27094" t="s">
        <v>89</v>
      </c>
      <c r="G27094" t="s">
        <v>89</v>
      </c>
      <c r="H27094" t="s">
        <v>93</v>
      </c>
    </row>
    <row r="27095" spans="1:8" x14ac:dyDescent="0.25">
      <c r="A27095" t="s">
        <v>693</v>
      </c>
      <c r="B27095" t="s">
        <v>1132</v>
      </c>
      <c r="C27095" t="s">
        <v>89</v>
      </c>
      <c r="D27095" t="s">
        <v>89</v>
      </c>
      <c r="E27095" t="s">
        <v>1133</v>
      </c>
      <c r="F27095" t="s">
        <v>89</v>
      </c>
      <c r="G27095" t="s">
        <v>89</v>
      </c>
      <c r="H27095" t="s">
        <v>93</v>
      </c>
    </row>
    <row r="27096" spans="1:8" x14ac:dyDescent="0.25">
      <c r="A27096" t="s">
        <v>693</v>
      </c>
      <c r="B27096" t="s">
        <v>1268</v>
      </c>
      <c r="C27096" t="s">
        <v>89</v>
      </c>
      <c r="D27096" t="s">
        <v>89</v>
      </c>
      <c r="E27096" t="s">
        <v>1233</v>
      </c>
      <c r="F27096" t="s">
        <v>89</v>
      </c>
      <c r="G27096" t="s">
        <v>89</v>
      </c>
      <c r="H27096" t="s">
        <v>93</v>
      </c>
    </row>
    <row r="27097" spans="1:8" x14ac:dyDescent="0.25">
      <c r="A27097" t="s">
        <v>693</v>
      </c>
      <c r="B27097" t="s">
        <v>1337</v>
      </c>
      <c r="C27097" t="s">
        <v>89</v>
      </c>
      <c r="D27097" t="s">
        <v>89</v>
      </c>
      <c r="E27097" t="s">
        <v>1233</v>
      </c>
      <c r="F27097" t="s">
        <v>89</v>
      </c>
      <c r="G27097" t="s">
        <v>89</v>
      </c>
      <c r="H27097" t="s">
        <v>93</v>
      </c>
    </row>
    <row r="27098" spans="1:8" x14ac:dyDescent="0.25">
      <c r="A27098" t="s">
        <v>693</v>
      </c>
      <c r="B27098" t="s">
        <v>1269</v>
      </c>
      <c r="C27098" t="s">
        <v>89</v>
      </c>
      <c r="D27098" t="s">
        <v>89</v>
      </c>
      <c r="E27098" t="s">
        <v>1233</v>
      </c>
      <c r="F27098" t="s">
        <v>89</v>
      </c>
      <c r="G27098" t="s">
        <v>89</v>
      </c>
      <c r="H27098" t="s">
        <v>93</v>
      </c>
    </row>
    <row r="27099" spans="1:8" x14ac:dyDescent="0.25">
      <c r="A27099" t="s">
        <v>693</v>
      </c>
      <c r="B27099" t="s">
        <v>1270</v>
      </c>
      <c r="C27099" t="s">
        <v>89</v>
      </c>
      <c r="D27099" t="s">
        <v>89</v>
      </c>
      <c r="E27099" t="s">
        <v>1233</v>
      </c>
      <c r="F27099" t="s">
        <v>89</v>
      </c>
      <c r="G27099" t="s">
        <v>89</v>
      </c>
      <c r="H27099" t="s">
        <v>93</v>
      </c>
    </row>
    <row r="27100" spans="1:8" x14ac:dyDescent="0.25">
      <c r="A27100" t="s">
        <v>693</v>
      </c>
      <c r="B27100" t="s">
        <v>1232</v>
      </c>
      <c r="C27100" t="s">
        <v>89</v>
      </c>
      <c r="D27100" t="s">
        <v>89</v>
      </c>
      <c r="E27100" t="s">
        <v>1233</v>
      </c>
      <c r="F27100" t="s">
        <v>89</v>
      </c>
      <c r="G27100" t="s">
        <v>89</v>
      </c>
      <c r="H27100" t="s">
        <v>93</v>
      </c>
    </row>
    <row r="27101" spans="1:8" x14ac:dyDescent="0.25">
      <c r="A27101" t="s">
        <v>693</v>
      </c>
      <c r="B27101" t="s">
        <v>1730</v>
      </c>
      <c r="C27101" t="s">
        <v>89</v>
      </c>
      <c r="D27101" t="s">
        <v>89</v>
      </c>
      <c r="E27101" t="s">
        <v>1233</v>
      </c>
      <c r="F27101" t="s">
        <v>89</v>
      </c>
      <c r="G27101" t="s">
        <v>89</v>
      </c>
      <c r="H27101" t="s">
        <v>93</v>
      </c>
    </row>
    <row r="27102" spans="1:8" x14ac:dyDescent="0.25">
      <c r="A27102" t="s">
        <v>693</v>
      </c>
      <c r="B27102" t="s">
        <v>2706</v>
      </c>
      <c r="C27102" t="s">
        <v>89</v>
      </c>
      <c r="D27102" t="s">
        <v>89</v>
      </c>
      <c r="E27102" t="s">
        <v>1233</v>
      </c>
      <c r="F27102" t="s">
        <v>89</v>
      </c>
      <c r="G27102" t="s">
        <v>89</v>
      </c>
      <c r="H27102" t="s">
        <v>93</v>
      </c>
    </row>
    <row r="27103" spans="1:8" x14ac:dyDescent="0.25">
      <c r="A27103" t="s">
        <v>693</v>
      </c>
      <c r="B27103" t="s">
        <v>18880</v>
      </c>
      <c r="C27103" t="s">
        <v>89</v>
      </c>
      <c r="D27103" t="s">
        <v>89</v>
      </c>
      <c r="E27103" t="s">
        <v>1100</v>
      </c>
      <c r="F27103" t="s">
        <v>89</v>
      </c>
      <c r="G27103" t="s">
        <v>89</v>
      </c>
      <c r="H27103" t="s">
        <v>93</v>
      </c>
    </row>
    <row r="27104" spans="1:8" x14ac:dyDescent="0.25">
      <c r="A27104" t="s">
        <v>693</v>
      </c>
      <c r="B27104" t="s">
        <v>1138</v>
      </c>
      <c r="C27104" t="s">
        <v>89</v>
      </c>
      <c r="D27104" t="s">
        <v>89</v>
      </c>
      <c r="E27104" t="s">
        <v>1139</v>
      </c>
      <c r="F27104" t="s">
        <v>89</v>
      </c>
      <c r="G27104" t="s">
        <v>89</v>
      </c>
      <c r="H27104" t="s">
        <v>93</v>
      </c>
    </row>
    <row r="27105" spans="1:8" x14ac:dyDescent="0.25">
      <c r="A27105" t="s">
        <v>694</v>
      </c>
      <c r="B27105" t="s">
        <v>1531</v>
      </c>
      <c r="C27105" t="s">
        <v>89</v>
      </c>
      <c r="D27105" t="s">
        <v>18881</v>
      </c>
      <c r="E27105" t="s">
        <v>1135</v>
      </c>
      <c r="F27105" t="s">
        <v>89</v>
      </c>
      <c r="G27105" t="s">
        <v>89</v>
      </c>
      <c r="H27105" t="s">
        <v>93</v>
      </c>
    </row>
    <row r="27106" spans="1:8" x14ac:dyDescent="0.25">
      <c r="A27106" t="s">
        <v>694</v>
      </c>
      <c r="B27106" t="s">
        <v>1555</v>
      </c>
      <c r="C27106" t="s">
        <v>89</v>
      </c>
      <c r="D27106" t="s">
        <v>18882</v>
      </c>
      <c r="E27106" t="s">
        <v>1100</v>
      </c>
      <c r="F27106" t="s">
        <v>89</v>
      </c>
      <c r="G27106" t="s">
        <v>89</v>
      </c>
      <c r="H27106" t="s">
        <v>93</v>
      </c>
    </row>
    <row r="27107" spans="1:8" x14ac:dyDescent="0.25">
      <c r="A27107" t="s">
        <v>694</v>
      </c>
      <c r="B27107" t="s">
        <v>18883</v>
      </c>
      <c r="C27107" t="s">
        <v>89</v>
      </c>
      <c r="D27107" t="s">
        <v>18884</v>
      </c>
      <c r="E27107" t="s">
        <v>18885</v>
      </c>
      <c r="F27107" t="s">
        <v>89</v>
      </c>
      <c r="G27107" t="s">
        <v>89</v>
      </c>
      <c r="H27107" t="s">
        <v>93</v>
      </c>
    </row>
    <row r="27108" spans="1:8" x14ac:dyDescent="0.25">
      <c r="A27108" t="s">
        <v>694</v>
      </c>
      <c r="B27108" t="s">
        <v>18857</v>
      </c>
      <c r="C27108" t="s">
        <v>89</v>
      </c>
      <c r="D27108" t="s">
        <v>18886</v>
      </c>
      <c r="E27108" t="s">
        <v>1272</v>
      </c>
      <c r="F27108" t="s">
        <v>89</v>
      </c>
      <c r="G27108" t="s">
        <v>89</v>
      </c>
      <c r="H27108" t="s">
        <v>93</v>
      </c>
    </row>
    <row r="27109" spans="1:8" x14ac:dyDescent="0.25">
      <c r="A27109" t="s">
        <v>694</v>
      </c>
      <c r="B27109" t="s">
        <v>1430</v>
      </c>
      <c r="C27109" t="s">
        <v>89</v>
      </c>
      <c r="D27109" t="s">
        <v>18887</v>
      </c>
      <c r="E27109" t="s">
        <v>1160</v>
      </c>
      <c r="F27109" t="s">
        <v>89</v>
      </c>
      <c r="G27109" t="s">
        <v>89</v>
      </c>
      <c r="H27109" t="s">
        <v>93</v>
      </c>
    </row>
    <row r="27110" spans="1:8" x14ac:dyDescent="0.25">
      <c r="A27110" t="s">
        <v>694</v>
      </c>
      <c r="B27110" t="s">
        <v>18883</v>
      </c>
      <c r="C27110" t="s">
        <v>89</v>
      </c>
      <c r="D27110" t="s">
        <v>18884</v>
      </c>
      <c r="E27110" t="s">
        <v>18885</v>
      </c>
      <c r="F27110" t="s">
        <v>89</v>
      </c>
      <c r="G27110" t="s">
        <v>89</v>
      </c>
      <c r="H27110" t="s">
        <v>93</v>
      </c>
    </row>
    <row r="27111" spans="1:8" x14ac:dyDescent="0.25">
      <c r="A27111" t="s">
        <v>694</v>
      </c>
      <c r="B27111" t="s">
        <v>18888</v>
      </c>
      <c r="C27111" t="s">
        <v>89</v>
      </c>
      <c r="D27111" t="s">
        <v>18889</v>
      </c>
      <c r="E27111" t="s">
        <v>1162</v>
      </c>
      <c r="F27111" t="s">
        <v>89</v>
      </c>
      <c r="G27111" t="s">
        <v>89</v>
      </c>
      <c r="H27111" t="s">
        <v>93</v>
      </c>
    </row>
    <row r="27112" spans="1:8" x14ac:dyDescent="0.25">
      <c r="A27112" t="s">
        <v>694</v>
      </c>
      <c r="B27112" t="s">
        <v>1531</v>
      </c>
      <c r="C27112" t="s">
        <v>89</v>
      </c>
      <c r="D27112" t="s">
        <v>18881</v>
      </c>
      <c r="E27112" t="s">
        <v>1135</v>
      </c>
      <c r="F27112" t="s">
        <v>89</v>
      </c>
      <c r="G27112" t="s">
        <v>89</v>
      </c>
      <c r="H27112" t="s">
        <v>93</v>
      </c>
    </row>
    <row r="27113" spans="1:8" x14ac:dyDescent="0.25">
      <c r="A27113" t="s">
        <v>694</v>
      </c>
      <c r="B27113" t="s">
        <v>18874</v>
      </c>
      <c r="C27113" t="s">
        <v>89</v>
      </c>
      <c r="D27113" t="s">
        <v>18881</v>
      </c>
      <c r="E27113" t="s">
        <v>1100</v>
      </c>
      <c r="F27113" t="s">
        <v>89</v>
      </c>
      <c r="G27113" t="s">
        <v>89</v>
      </c>
      <c r="H27113" t="s">
        <v>93</v>
      </c>
    </row>
    <row r="27114" spans="1:8" x14ac:dyDescent="0.25">
      <c r="A27114" t="s">
        <v>694</v>
      </c>
      <c r="B27114" t="s">
        <v>18873</v>
      </c>
      <c r="C27114" t="s">
        <v>89</v>
      </c>
      <c r="D27114" t="s">
        <v>18886</v>
      </c>
      <c r="E27114" t="s">
        <v>1100</v>
      </c>
      <c r="F27114" t="s">
        <v>89</v>
      </c>
      <c r="G27114" t="s">
        <v>89</v>
      </c>
      <c r="H27114" t="s">
        <v>93</v>
      </c>
    </row>
    <row r="27115" spans="1:8" x14ac:dyDescent="0.25">
      <c r="A27115" t="s">
        <v>694</v>
      </c>
      <c r="B27115" t="s">
        <v>18857</v>
      </c>
      <c r="C27115" t="s">
        <v>89</v>
      </c>
      <c r="D27115" t="s">
        <v>18886</v>
      </c>
      <c r="E27115" t="s">
        <v>1272</v>
      </c>
      <c r="F27115" t="s">
        <v>89</v>
      </c>
      <c r="G27115" t="s">
        <v>89</v>
      </c>
      <c r="H27115" t="s">
        <v>93</v>
      </c>
    </row>
    <row r="27116" spans="1:8" x14ac:dyDescent="0.25">
      <c r="A27116" t="s">
        <v>694</v>
      </c>
      <c r="B27116" t="s">
        <v>18890</v>
      </c>
      <c r="C27116" t="s">
        <v>89</v>
      </c>
      <c r="D27116" t="s">
        <v>18881</v>
      </c>
      <c r="E27116" t="s">
        <v>1113</v>
      </c>
      <c r="F27116" t="s">
        <v>89</v>
      </c>
      <c r="G27116" t="s">
        <v>89</v>
      </c>
      <c r="H27116" t="s">
        <v>93</v>
      </c>
    </row>
    <row r="27117" spans="1:8" x14ac:dyDescent="0.25">
      <c r="A27117" t="s">
        <v>694</v>
      </c>
      <c r="B27117" t="s">
        <v>1555</v>
      </c>
      <c r="C27117" t="s">
        <v>89</v>
      </c>
      <c r="D27117" t="s">
        <v>18882</v>
      </c>
      <c r="E27117" t="s">
        <v>1100</v>
      </c>
      <c r="F27117" t="s">
        <v>89</v>
      </c>
      <c r="G27117" t="s">
        <v>89</v>
      </c>
      <c r="H27117" t="s">
        <v>93</v>
      </c>
    </row>
    <row r="27118" spans="1:8" x14ac:dyDescent="0.25">
      <c r="A27118" t="s">
        <v>694</v>
      </c>
      <c r="B27118" t="s">
        <v>1421</v>
      </c>
      <c r="C27118" t="s">
        <v>89</v>
      </c>
      <c r="D27118" t="s">
        <v>18891</v>
      </c>
      <c r="E27118" t="s">
        <v>1265</v>
      </c>
      <c r="F27118" t="s">
        <v>89</v>
      </c>
      <c r="G27118" t="s">
        <v>89</v>
      </c>
      <c r="H27118" t="s">
        <v>93</v>
      </c>
    </row>
    <row r="27119" spans="1:8" x14ac:dyDescent="0.25">
      <c r="A27119" t="s">
        <v>694</v>
      </c>
      <c r="B27119" t="s">
        <v>1430</v>
      </c>
      <c r="C27119" t="s">
        <v>89</v>
      </c>
      <c r="D27119" t="s">
        <v>18887</v>
      </c>
      <c r="E27119" t="s">
        <v>1160</v>
      </c>
      <c r="F27119" t="s">
        <v>89</v>
      </c>
      <c r="G27119" t="s">
        <v>89</v>
      </c>
      <c r="H27119" t="s">
        <v>93</v>
      </c>
    </row>
    <row r="27120" spans="1:8" x14ac:dyDescent="0.25">
      <c r="A27120" t="s">
        <v>694</v>
      </c>
      <c r="B27120" t="s">
        <v>1483</v>
      </c>
      <c r="C27120" t="s">
        <v>89</v>
      </c>
      <c r="D27120" t="s">
        <v>18892</v>
      </c>
      <c r="E27120" t="s">
        <v>1166</v>
      </c>
      <c r="F27120" t="s">
        <v>89</v>
      </c>
      <c r="G27120" t="s">
        <v>89</v>
      </c>
      <c r="H27120" t="s">
        <v>93</v>
      </c>
    </row>
    <row r="27121" spans="1:8" x14ac:dyDescent="0.25">
      <c r="A27121" t="s">
        <v>694</v>
      </c>
      <c r="B27121" t="s">
        <v>1434</v>
      </c>
      <c r="C27121" t="s">
        <v>89</v>
      </c>
      <c r="D27121" t="s">
        <v>18893</v>
      </c>
      <c r="E27121" t="s">
        <v>1569</v>
      </c>
      <c r="F27121" t="s">
        <v>89</v>
      </c>
      <c r="G27121" t="s">
        <v>89</v>
      </c>
      <c r="H27121" t="s">
        <v>93</v>
      </c>
    </row>
    <row r="27122" spans="1:8" x14ac:dyDescent="0.25">
      <c r="A27122" t="s">
        <v>694</v>
      </c>
      <c r="B27122" t="s">
        <v>1122</v>
      </c>
      <c r="C27122" t="s">
        <v>89</v>
      </c>
      <c r="D27122" t="s">
        <v>89</v>
      </c>
      <c r="E27122" t="s">
        <v>1218</v>
      </c>
      <c r="F27122" t="s">
        <v>89</v>
      </c>
      <c r="G27122" t="s">
        <v>89</v>
      </c>
      <c r="H27122" t="s">
        <v>93</v>
      </c>
    </row>
    <row r="27123" spans="1:8" x14ac:dyDescent="0.25">
      <c r="A27123" t="s">
        <v>694</v>
      </c>
      <c r="B27123" t="s">
        <v>1124</v>
      </c>
      <c r="C27123" t="s">
        <v>89</v>
      </c>
      <c r="D27123" t="s">
        <v>89</v>
      </c>
      <c r="E27123" t="s">
        <v>1218</v>
      </c>
      <c r="F27123" t="s">
        <v>89</v>
      </c>
      <c r="G27123" t="s">
        <v>89</v>
      </c>
      <c r="H27123" t="s">
        <v>93</v>
      </c>
    </row>
    <row r="27124" spans="1:8" x14ac:dyDescent="0.25">
      <c r="A27124" t="s">
        <v>694</v>
      </c>
      <c r="B27124" t="s">
        <v>1125</v>
      </c>
      <c r="C27124" t="s">
        <v>89</v>
      </c>
      <c r="D27124" t="s">
        <v>89</v>
      </c>
      <c r="E27124" t="s">
        <v>1218</v>
      </c>
      <c r="F27124" t="s">
        <v>89</v>
      </c>
      <c r="G27124" t="s">
        <v>89</v>
      </c>
      <c r="H27124" t="s">
        <v>93</v>
      </c>
    </row>
    <row r="27125" spans="1:8" x14ac:dyDescent="0.25">
      <c r="A27125" t="s">
        <v>694</v>
      </c>
      <c r="B27125" t="s">
        <v>1126</v>
      </c>
      <c r="C27125" t="s">
        <v>89</v>
      </c>
      <c r="D27125" t="s">
        <v>89</v>
      </c>
      <c r="E27125" t="s">
        <v>1218</v>
      </c>
      <c r="F27125" t="s">
        <v>89</v>
      </c>
      <c r="G27125" t="s">
        <v>89</v>
      </c>
      <c r="H27125" t="s">
        <v>93</v>
      </c>
    </row>
    <row r="27126" spans="1:8" x14ac:dyDescent="0.25">
      <c r="A27126" t="s">
        <v>694</v>
      </c>
      <c r="B27126" t="s">
        <v>1127</v>
      </c>
      <c r="C27126" t="s">
        <v>89</v>
      </c>
      <c r="D27126" t="s">
        <v>89</v>
      </c>
      <c r="E27126" t="s">
        <v>1218</v>
      </c>
      <c r="F27126" t="s">
        <v>89</v>
      </c>
      <c r="G27126" t="s">
        <v>89</v>
      </c>
      <c r="H27126" t="s">
        <v>93</v>
      </c>
    </row>
    <row r="27127" spans="1:8" x14ac:dyDescent="0.25">
      <c r="A27127" t="s">
        <v>694</v>
      </c>
      <c r="B27127" t="s">
        <v>1198</v>
      </c>
      <c r="C27127" t="s">
        <v>89</v>
      </c>
      <c r="D27127" t="s">
        <v>89</v>
      </c>
      <c r="E27127" t="s">
        <v>1218</v>
      </c>
      <c r="F27127" t="s">
        <v>89</v>
      </c>
      <c r="G27127" t="s">
        <v>89</v>
      </c>
      <c r="H27127" t="s">
        <v>93</v>
      </c>
    </row>
    <row r="27128" spans="1:8" x14ac:dyDescent="0.25">
      <c r="A27128" t="s">
        <v>694</v>
      </c>
      <c r="B27128" t="s">
        <v>1473</v>
      </c>
      <c r="C27128" t="s">
        <v>89</v>
      </c>
      <c r="D27128" t="s">
        <v>89</v>
      </c>
      <c r="E27128" t="s">
        <v>1218</v>
      </c>
      <c r="F27128" t="s">
        <v>89</v>
      </c>
      <c r="G27128" t="s">
        <v>89</v>
      </c>
      <c r="H27128" t="s">
        <v>93</v>
      </c>
    </row>
    <row r="27129" spans="1:8" x14ac:dyDescent="0.25">
      <c r="A27129" t="s">
        <v>694</v>
      </c>
      <c r="B27129" t="s">
        <v>1728</v>
      </c>
      <c r="C27129" t="s">
        <v>89</v>
      </c>
      <c r="D27129" t="s">
        <v>89</v>
      </c>
      <c r="E27129" t="s">
        <v>1218</v>
      </c>
      <c r="F27129" t="s">
        <v>89</v>
      </c>
      <c r="G27129" t="s">
        <v>89</v>
      </c>
      <c r="H27129" t="s">
        <v>93</v>
      </c>
    </row>
    <row r="27130" spans="1:8" x14ac:dyDescent="0.25">
      <c r="A27130" t="s">
        <v>694</v>
      </c>
      <c r="B27130" t="s">
        <v>1729</v>
      </c>
      <c r="C27130" t="s">
        <v>89</v>
      </c>
      <c r="D27130" t="s">
        <v>89</v>
      </c>
      <c r="E27130" t="s">
        <v>1218</v>
      </c>
      <c r="F27130" t="s">
        <v>89</v>
      </c>
      <c r="G27130" t="s">
        <v>89</v>
      </c>
      <c r="H27130" t="s">
        <v>93</v>
      </c>
    </row>
    <row r="27131" spans="1:8" x14ac:dyDescent="0.25">
      <c r="A27131" t="s">
        <v>694</v>
      </c>
      <c r="B27131" t="s">
        <v>1266</v>
      </c>
      <c r="C27131" t="s">
        <v>89</v>
      </c>
      <c r="D27131" t="s">
        <v>89</v>
      </c>
      <c r="E27131" t="s">
        <v>1129</v>
      </c>
      <c r="F27131" t="s">
        <v>89</v>
      </c>
      <c r="G27131" t="s">
        <v>89</v>
      </c>
      <c r="H27131" t="s">
        <v>93</v>
      </c>
    </row>
    <row r="27132" spans="1:8" x14ac:dyDescent="0.25">
      <c r="A27132" t="s">
        <v>694</v>
      </c>
      <c r="B27132" t="s">
        <v>1200</v>
      </c>
      <c r="C27132" t="s">
        <v>89</v>
      </c>
      <c r="D27132" t="s">
        <v>89</v>
      </c>
      <c r="E27132" t="s">
        <v>1131</v>
      </c>
      <c r="F27132" t="s">
        <v>89</v>
      </c>
      <c r="G27132" t="s">
        <v>89</v>
      </c>
      <c r="H27132" t="s">
        <v>93</v>
      </c>
    </row>
    <row r="27133" spans="1:8" x14ac:dyDescent="0.25">
      <c r="A27133" t="s">
        <v>694</v>
      </c>
      <c r="B27133" t="s">
        <v>1130</v>
      </c>
      <c r="C27133" t="s">
        <v>89</v>
      </c>
      <c r="D27133" t="s">
        <v>89</v>
      </c>
      <c r="E27133" t="s">
        <v>1133</v>
      </c>
      <c r="F27133" t="s">
        <v>89</v>
      </c>
      <c r="G27133" t="s">
        <v>89</v>
      </c>
      <c r="H27133" t="s">
        <v>93</v>
      </c>
    </row>
    <row r="27134" spans="1:8" x14ac:dyDescent="0.25">
      <c r="A27134" t="s">
        <v>694</v>
      </c>
      <c r="B27134" t="s">
        <v>1132</v>
      </c>
      <c r="C27134" t="s">
        <v>89</v>
      </c>
      <c r="D27134" t="s">
        <v>89</v>
      </c>
      <c r="E27134" t="s">
        <v>1133</v>
      </c>
      <c r="F27134" t="s">
        <v>89</v>
      </c>
      <c r="G27134" t="s">
        <v>89</v>
      </c>
      <c r="H27134" t="s">
        <v>93</v>
      </c>
    </row>
    <row r="27135" spans="1:8" x14ac:dyDescent="0.25">
      <c r="A27135" t="s">
        <v>694</v>
      </c>
      <c r="B27135" t="s">
        <v>1268</v>
      </c>
      <c r="C27135" t="s">
        <v>89</v>
      </c>
      <c r="D27135" t="s">
        <v>89</v>
      </c>
      <c r="E27135" t="s">
        <v>1233</v>
      </c>
      <c r="F27135" t="s">
        <v>89</v>
      </c>
      <c r="G27135" t="s">
        <v>89</v>
      </c>
      <c r="H27135" t="s">
        <v>93</v>
      </c>
    </row>
    <row r="27136" spans="1:8" x14ac:dyDescent="0.25">
      <c r="A27136" t="s">
        <v>694</v>
      </c>
      <c r="B27136" t="s">
        <v>1269</v>
      </c>
      <c r="C27136" t="s">
        <v>89</v>
      </c>
      <c r="D27136" t="s">
        <v>89</v>
      </c>
      <c r="E27136" t="s">
        <v>1233</v>
      </c>
      <c r="F27136" t="s">
        <v>89</v>
      </c>
      <c r="G27136" t="s">
        <v>89</v>
      </c>
      <c r="H27136" t="s">
        <v>93</v>
      </c>
    </row>
    <row r="27137" spans="1:8" x14ac:dyDescent="0.25">
      <c r="A27137" t="s">
        <v>694</v>
      </c>
      <c r="B27137" t="s">
        <v>1270</v>
      </c>
      <c r="C27137" t="s">
        <v>89</v>
      </c>
      <c r="D27137" t="s">
        <v>89</v>
      </c>
      <c r="E27137" t="s">
        <v>1233</v>
      </c>
      <c r="F27137" t="s">
        <v>89</v>
      </c>
      <c r="G27137" t="s">
        <v>89</v>
      </c>
      <c r="H27137" t="s">
        <v>93</v>
      </c>
    </row>
    <row r="27138" spans="1:8" x14ac:dyDescent="0.25">
      <c r="A27138" t="s">
        <v>694</v>
      </c>
      <c r="B27138" t="s">
        <v>1232</v>
      </c>
      <c r="C27138" t="s">
        <v>89</v>
      </c>
      <c r="D27138" t="s">
        <v>89</v>
      </c>
      <c r="E27138" t="s">
        <v>1233</v>
      </c>
      <c r="F27138" t="s">
        <v>89</v>
      </c>
      <c r="G27138" t="s">
        <v>89</v>
      </c>
      <c r="H27138" t="s">
        <v>93</v>
      </c>
    </row>
    <row r="27139" spans="1:8" x14ac:dyDescent="0.25">
      <c r="A27139" t="s">
        <v>694</v>
      </c>
      <c r="B27139" t="s">
        <v>1730</v>
      </c>
      <c r="C27139" t="s">
        <v>89</v>
      </c>
      <c r="D27139" t="s">
        <v>89</v>
      </c>
      <c r="E27139" t="s">
        <v>1233</v>
      </c>
      <c r="F27139" t="s">
        <v>89</v>
      </c>
      <c r="G27139" t="s">
        <v>89</v>
      </c>
      <c r="H27139" t="s">
        <v>93</v>
      </c>
    </row>
    <row r="27140" spans="1:8" x14ac:dyDescent="0.25">
      <c r="A27140" t="s">
        <v>694</v>
      </c>
      <c r="B27140" t="s">
        <v>2706</v>
      </c>
      <c r="C27140" t="s">
        <v>89</v>
      </c>
      <c r="D27140" t="s">
        <v>89</v>
      </c>
      <c r="E27140" t="s">
        <v>1233</v>
      </c>
      <c r="F27140" t="s">
        <v>89</v>
      </c>
      <c r="G27140" t="s">
        <v>89</v>
      </c>
      <c r="H27140" t="s">
        <v>93</v>
      </c>
    </row>
    <row r="27141" spans="1:8" x14ac:dyDescent="0.25">
      <c r="A27141" t="s">
        <v>694</v>
      </c>
      <c r="B27141" t="s">
        <v>3262</v>
      </c>
      <c r="C27141" t="s">
        <v>89</v>
      </c>
      <c r="D27141" t="s">
        <v>89</v>
      </c>
      <c r="E27141" t="s">
        <v>1131</v>
      </c>
      <c r="F27141" t="s">
        <v>89</v>
      </c>
      <c r="G27141" t="s">
        <v>89</v>
      </c>
      <c r="H27141" t="s">
        <v>93</v>
      </c>
    </row>
    <row r="27142" spans="1:8" x14ac:dyDescent="0.25">
      <c r="A27142" t="s">
        <v>694</v>
      </c>
      <c r="B27142" t="s">
        <v>1138</v>
      </c>
      <c r="C27142" t="s">
        <v>89</v>
      </c>
      <c r="D27142" t="s">
        <v>89</v>
      </c>
      <c r="E27142" t="s">
        <v>1139</v>
      </c>
      <c r="F27142" t="s">
        <v>89</v>
      </c>
      <c r="G27142" t="s">
        <v>89</v>
      </c>
      <c r="H27142" t="s">
        <v>93</v>
      </c>
    </row>
    <row r="27143" spans="1:8" x14ac:dyDescent="0.25">
      <c r="A27143" t="s">
        <v>695</v>
      </c>
      <c r="B27143" t="s">
        <v>1143</v>
      </c>
      <c r="C27143" t="s">
        <v>89</v>
      </c>
      <c r="D27143" t="s">
        <v>18894</v>
      </c>
      <c r="E27143" t="s">
        <v>1194</v>
      </c>
      <c r="F27143" t="s">
        <v>89</v>
      </c>
      <c r="G27143" t="s">
        <v>89</v>
      </c>
      <c r="H27143" t="s">
        <v>93</v>
      </c>
    </row>
    <row r="27144" spans="1:8" x14ac:dyDescent="0.25">
      <c r="A27144" t="s">
        <v>695</v>
      </c>
      <c r="B27144" t="s">
        <v>1140</v>
      </c>
      <c r="C27144" t="s">
        <v>89</v>
      </c>
      <c r="D27144" t="s">
        <v>18894</v>
      </c>
      <c r="E27144" t="s">
        <v>1142</v>
      </c>
      <c r="F27144" t="s">
        <v>89</v>
      </c>
      <c r="G27144" t="s">
        <v>89</v>
      </c>
      <c r="H27144" t="s">
        <v>93</v>
      </c>
    </row>
    <row r="27145" spans="1:8" x14ac:dyDescent="0.25">
      <c r="A27145" t="s">
        <v>695</v>
      </c>
      <c r="B27145" t="s">
        <v>1299</v>
      </c>
      <c r="C27145" t="s">
        <v>89</v>
      </c>
      <c r="D27145" t="s">
        <v>18895</v>
      </c>
      <c r="E27145" t="s">
        <v>1160</v>
      </c>
      <c r="F27145" t="s">
        <v>89</v>
      </c>
      <c r="G27145" t="s">
        <v>89</v>
      </c>
      <c r="H27145" t="s">
        <v>93</v>
      </c>
    </row>
    <row r="27146" spans="1:8" x14ac:dyDescent="0.25">
      <c r="A27146" t="s">
        <v>695</v>
      </c>
      <c r="B27146" t="s">
        <v>2189</v>
      </c>
      <c r="C27146" t="s">
        <v>89</v>
      </c>
      <c r="D27146" t="s">
        <v>18896</v>
      </c>
      <c r="E27146" t="s">
        <v>2449</v>
      </c>
      <c r="F27146" t="s">
        <v>89</v>
      </c>
      <c r="G27146" t="s">
        <v>89</v>
      </c>
      <c r="H27146" t="s">
        <v>93</v>
      </c>
    </row>
    <row r="27147" spans="1:8" x14ac:dyDescent="0.25">
      <c r="A27147" t="s">
        <v>695</v>
      </c>
      <c r="B27147" t="s">
        <v>1163</v>
      </c>
      <c r="C27147" t="s">
        <v>89</v>
      </c>
      <c r="D27147" t="s">
        <v>18897</v>
      </c>
      <c r="E27147" t="s">
        <v>1164</v>
      </c>
      <c r="F27147" t="s">
        <v>89</v>
      </c>
      <c r="G27147" t="s">
        <v>89</v>
      </c>
      <c r="H27147" t="s">
        <v>93</v>
      </c>
    </row>
    <row r="27148" spans="1:8" x14ac:dyDescent="0.25">
      <c r="A27148" t="s">
        <v>695</v>
      </c>
      <c r="B27148" t="s">
        <v>5895</v>
      </c>
      <c r="C27148" t="s">
        <v>89</v>
      </c>
      <c r="D27148" t="s">
        <v>18898</v>
      </c>
      <c r="E27148" t="s">
        <v>5454</v>
      </c>
      <c r="F27148" t="s">
        <v>89</v>
      </c>
      <c r="G27148" t="s">
        <v>89</v>
      </c>
      <c r="H27148" t="s">
        <v>93</v>
      </c>
    </row>
    <row r="27149" spans="1:8" x14ac:dyDescent="0.25">
      <c r="A27149" t="s">
        <v>695</v>
      </c>
      <c r="B27149" t="s">
        <v>1299</v>
      </c>
      <c r="C27149" t="s">
        <v>89</v>
      </c>
      <c r="D27149" t="s">
        <v>18895</v>
      </c>
      <c r="E27149" t="s">
        <v>1160</v>
      </c>
      <c r="F27149" t="s">
        <v>89</v>
      </c>
      <c r="G27149" t="s">
        <v>89</v>
      </c>
      <c r="H27149" t="s">
        <v>93</v>
      </c>
    </row>
    <row r="27150" spans="1:8" x14ac:dyDescent="0.25">
      <c r="A27150" t="s">
        <v>695</v>
      </c>
      <c r="B27150" t="s">
        <v>2189</v>
      </c>
      <c r="C27150" t="s">
        <v>89</v>
      </c>
      <c r="D27150" t="s">
        <v>18896</v>
      </c>
      <c r="E27150" t="s">
        <v>2449</v>
      </c>
      <c r="F27150" t="s">
        <v>89</v>
      </c>
      <c r="G27150" t="s">
        <v>89</v>
      </c>
      <c r="H27150" t="s">
        <v>93</v>
      </c>
    </row>
    <row r="27151" spans="1:8" x14ac:dyDescent="0.25">
      <c r="A27151" t="s">
        <v>695</v>
      </c>
      <c r="B27151" t="s">
        <v>18899</v>
      </c>
      <c r="C27151" t="s">
        <v>89</v>
      </c>
      <c r="D27151" t="s">
        <v>18900</v>
      </c>
      <c r="E27151" t="s">
        <v>1102</v>
      </c>
      <c r="F27151" t="s">
        <v>89</v>
      </c>
      <c r="G27151" t="s">
        <v>89</v>
      </c>
      <c r="H27151" t="s">
        <v>93</v>
      </c>
    </row>
    <row r="27152" spans="1:8" x14ac:dyDescent="0.25">
      <c r="A27152" t="s">
        <v>695</v>
      </c>
      <c r="B27152" t="s">
        <v>18901</v>
      </c>
      <c r="C27152" t="s">
        <v>89</v>
      </c>
      <c r="D27152" t="s">
        <v>18902</v>
      </c>
      <c r="E27152" t="s">
        <v>1102</v>
      </c>
      <c r="F27152" t="s">
        <v>89</v>
      </c>
      <c r="G27152" t="s">
        <v>89</v>
      </c>
      <c r="H27152" t="s">
        <v>93</v>
      </c>
    </row>
    <row r="27153" spans="1:8" x14ac:dyDescent="0.25">
      <c r="A27153" t="s">
        <v>695</v>
      </c>
      <c r="B27153" t="s">
        <v>1156</v>
      </c>
      <c r="C27153" t="s">
        <v>89</v>
      </c>
      <c r="D27153" t="s">
        <v>18903</v>
      </c>
      <c r="E27153" t="s">
        <v>1093</v>
      </c>
      <c r="F27153" t="s">
        <v>89</v>
      </c>
      <c r="G27153" t="s">
        <v>89</v>
      </c>
      <c r="H27153" t="s">
        <v>93</v>
      </c>
    </row>
    <row r="27154" spans="1:8" x14ac:dyDescent="0.25">
      <c r="A27154" t="s">
        <v>695</v>
      </c>
      <c r="B27154" t="s">
        <v>1163</v>
      </c>
      <c r="C27154" t="s">
        <v>89</v>
      </c>
      <c r="D27154" t="s">
        <v>18897</v>
      </c>
      <c r="E27154" t="s">
        <v>1164</v>
      </c>
      <c r="F27154" t="s">
        <v>89</v>
      </c>
      <c r="G27154" t="s">
        <v>89</v>
      </c>
      <c r="H27154" t="s">
        <v>93</v>
      </c>
    </row>
    <row r="27155" spans="1:8" x14ac:dyDescent="0.25">
      <c r="A27155" t="s">
        <v>695</v>
      </c>
      <c r="B27155" t="s">
        <v>11280</v>
      </c>
      <c r="C27155" t="s">
        <v>89</v>
      </c>
      <c r="D27155" t="s">
        <v>18897</v>
      </c>
      <c r="E27155" t="s">
        <v>1258</v>
      </c>
      <c r="F27155" t="s">
        <v>89</v>
      </c>
      <c r="G27155" t="s">
        <v>89</v>
      </c>
      <c r="H27155" t="s">
        <v>93</v>
      </c>
    </row>
    <row r="27156" spans="1:8" x14ac:dyDescent="0.25">
      <c r="A27156" t="s">
        <v>695</v>
      </c>
      <c r="B27156" t="s">
        <v>1143</v>
      </c>
      <c r="C27156" t="s">
        <v>89</v>
      </c>
      <c r="D27156" t="s">
        <v>18894</v>
      </c>
      <c r="E27156" t="s">
        <v>1194</v>
      </c>
      <c r="F27156" t="s">
        <v>89</v>
      </c>
      <c r="G27156" t="s">
        <v>89</v>
      </c>
      <c r="H27156" t="s">
        <v>93</v>
      </c>
    </row>
    <row r="27157" spans="1:8" x14ac:dyDescent="0.25">
      <c r="A27157" t="s">
        <v>695</v>
      </c>
      <c r="B27157" t="s">
        <v>1140</v>
      </c>
      <c r="C27157" t="s">
        <v>89</v>
      </c>
      <c r="D27157" t="s">
        <v>18894</v>
      </c>
      <c r="E27157" t="s">
        <v>1142</v>
      </c>
      <c r="F27157" t="s">
        <v>89</v>
      </c>
      <c r="G27157" t="s">
        <v>89</v>
      </c>
      <c r="H27157" t="s">
        <v>93</v>
      </c>
    </row>
    <row r="27158" spans="1:8" x14ac:dyDescent="0.25">
      <c r="A27158" t="s">
        <v>695</v>
      </c>
      <c r="B27158" t="s">
        <v>18904</v>
      </c>
      <c r="C27158" t="s">
        <v>89</v>
      </c>
      <c r="D27158" t="s">
        <v>18905</v>
      </c>
      <c r="E27158" t="s">
        <v>1164</v>
      </c>
      <c r="F27158" t="s">
        <v>89</v>
      </c>
      <c r="G27158" t="s">
        <v>89</v>
      </c>
      <c r="H27158" t="s">
        <v>93</v>
      </c>
    </row>
    <row r="27159" spans="1:8" x14ac:dyDescent="0.25">
      <c r="A27159" t="s">
        <v>695</v>
      </c>
      <c r="B27159" t="s">
        <v>11285</v>
      </c>
      <c r="C27159" t="s">
        <v>89</v>
      </c>
      <c r="D27159" t="s">
        <v>18894</v>
      </c>
      <c r="E27159" t="s">
        <v>1164</v>
      </c>
      <c r="F27159" t="s">
        <v>89</v>
      </c>
      <c r="G27159" t="s">
        <v>89</v>
      </c>
      <c r="H27159" t="s">
        <v>93</v>
      </c>
    </row>
    <row r="27160" spans="1:8" x14ac:dyDescent="0.25">
      <c r="A27160" t="s">
        <v>695</v>
      </c>
      <c r="B27160" t="s">
        <v>13605</v>
      </c>
      <c r="C27160" t="s">
        <v>89</v>
      </c>
      <c r="D27160" t="s">
        <v>18906</v>
      </c>
      <c r="E27160" t="s">
        <v>1258</v>
      </c>
      <c r="F27160" t="s">
        <v>89</v>
      </c>
      <c r="G27160" t="s">
        <v>89</v>
      </c>
      <c r="H27160" t="s">
        <v>93</v>
      </c>
    </row>
    <row r="27161" spans="1:8" x14ac:dyDescent="0.25">
      <c r="A27161" t="s">
        <v>695</v>
      </c>
      <c r="B27161" t="s">
        <v>2744</v>
      </c>
      <c r="C27161" t="s">
        <v>89</v>
      </c>
      <c r="D27161" t="s">
        <v>18907</v>
      </c>
      <c r="E27161" t="s">
        <v>1258</v>
      </c>
      <c r="F27161" t="s">
        <v>89</v>
      </c>
      <c r="G27161" t="s">
        <v>89</v>
      </c>
      <c r="H27161" t="s">
        <v>93</v>
      </c>
    </row>
    <row r="27162" spans="1:8" x14ac:dyDescent="0.25">
      <c r="A27162" t="s">
        <v>695</v>
      </c>
      <c r="B27162" t="s">
        <v>13712</v>
      </c>
      <c r="C27162" t="s">
        <v>89</v>
      </c>
      <c r="D27162" t="s">
        <v>18908</v>
      </c>
      <c r="E27162" t="s">
        <v>1278</v>
      </c>
      <c r="F27162" t="s">
        <v>89</v>
      </c>
      <c r="G27162" t="s">
        <v>89</v>
      </c>
      <c r="H27162" t="s">
        <v>93</v>
      </c>
    </row>
    <row r="27163" spans="1:8" x14ac:dyDescent="0.25">
      <c r="A27163" t="s">
        <v>695</v>
      </c>
      <c r="B27163" t="s">
        <v>1685</v>
      </c>
      <c r="C27163" t="s">
        <v>89</v>
      </c>
      <c r="D27163" t="s">
        <v>18909</v>
      </c>
      <c r="E27163" t="s">
        <v>1100</v>
      </c>
      <c r="F27163" t="s">
        <v>89</v>
      </c>
      <c r="G27163" t="s">
        <v>89</v>
      </c>
      <c r="H27163" t="s">
        <v>93</v>
      </c>
    </row>
    <row r="27164" spans="1:8" x14ac:dyDescent="0.25">
      <c r="A27164" t="s">
        <v>695</v>
      </c>
      <c r="B27164" t="s">
        <v>2751</v>
      </c>
      <c r="C27164" t="s">
        <v>89</v>
      </c>
      <c r="D27164" t="s">
        <v>18910</v>
      </c>
      <c r="E27164" t="s">
        <v>1278</v>
      </c>
      <c r="F27164" t="s">
        <v>89</v>
      </c>
      <c r="G27164" t="s">
        <v>89</v>
      </c>
      <c r="H27164" t="s">
        <v>93</v>
      </c>
    </row>
    <row r="27165" spans="1:8" x14ac:dyDescent="0.25">
      <c r="A27165" t="s">
        <v>695</v>
      </c>
      <c r="B27165" t="s">
        <v>1714</v>
      </c>
      <c r="C27165" t="s">
        <v>89</v>
      </c>
      <c r="D27165" t="s">
        <v>18911</v>
      </c>
      <c r="E27165" t="s">
        <v>1278</v>
      </c>
      <c r="F27165" t="s">
        <v>89</v>
      </c>
      <c r="G27165" t="s">
        <v>89</v>
      </c>
      <c r="H27165" t="s">
        <v>93</v>
      </c>
    </row>
    <row r="27166" spans="1:8" x14ac:dyDescent="0.25">
      <c r="A27166" t="s">
        <v>695</v>
      </c>
      <c r="B27166" t="s">
        <v>6746</v>
      </c>
      <c r="C27166" t="s">
        <v>89</v>
      </c>
      <c r="D27166" t="s">
        <v>89</v>
      </c>
      <c r="E27166" t="s">
        <v>1093</v>
      </c>
      <c r="F27166" t="s">
        <v>89</v>
      </c>
      <c r="G27166" t="s">
        <v>89</v>
      </c>
      <c r="H27166" t="s">
        <v>93</v>
      </c>
    </row>
    <row r="27167" spans="1:8" x14ac:dyDescent="0.25">
      <c r="A27167" t="s">
        <v>695</v>
      </c>
      <c r="B27167" t="s">
        <v>6745</v>
      </c>
      <c r="C27167" t="s">
        <v>89</v>
      </c>
      <c r="D27167" t="s">
        <v>89</v>
      </c>
      <c r="E27167" t="s">
        <v>1238</v>
      </c>
      <c r="F27167" t="s">
        <v>89</v>
      </c>
      <c r="G27167" t="s">
        <v>89</v>
      </c>
      <c r="H27167" t="s">
        <v>93</v>
      </c>
    </row>
    <row r="27168" spans="1:8" x14ac:dyDescent="0.25">
      <c r="A27168" t="s">
        <v>695</v>
      </c>
      <c r="B27168" t="s">
        <v>1331</v>
      </c>
      <c r="C27168" t="s">
        <v>89</v>
      </c>
      <c r="D27168" t="s">
        <v>89</v>
      </c>
      <c r="E27168" t="s">
        <v>1335</v>
      </c>
      <c r="F27168" t="s">
        <v>89</v>
      </c>
      <c r="G27168" t="s">
        <v>89</v>
      </c>
      <c r="H27168" t="s">
        <v>93</v>
      </c>
    </row>
    <row r="27169" spans="1:8" x14ac:dyDescent="0.25">
      <c r="A27169" t="s">
        <v>695</v>
      </c>
      <c r="B27169" t="s">
        <v>1332</v>
      </c>
      <c r="C27169" t="s">
        <v>89</v>
      </c>
      <c r="D27169" t="s">
        <v>89</v>
      </c>
      <c r="E27169" t="s">
        <v>1335</v>
      </c>
      <c r="F27169" t="s">
        <v>89</v>
      </c>
      <c r="G27169" t="s">
        <v>89</v>
      </c>
      <c r="H27169" t="s">
        <v>93</v>
      </c>
    </row>
    <row r="27170" spans="1:8" x14ac:dyDescent="0.25">
      <c r="A27170" t="s">
        <v>695</v>
      </c>
      <c r="B27170" t="s">
        <v>1124</v>
      </c>
      <c r="C27170" t="s">
        <v>89</v>
      </c>
      <c r="D27170" t="s">
        <v>89</v>
      </c>
      <c r="E27170" t="s">
        <v>1335</v>
      </c>
      <c r="F27170" t="s">
        <v>89</v>
      </c>
      <c r="G27170" t="s">
        <v>89</v>
      </c>
      <c r="H27170" t="s">
        <v>93</v>
      </c>
    </row>
    <row r="27171" spans="1:8" x14ac:dyDescent="0.25">
      <c r="A27171" t="s">
        <v>695</v>
      </c>
      <c r="B27171" t="s">
        <v>1125</v>
      </c>
      <c r="C27171" t="s">
        <v>89</v>
      </c>
      <c r="D27171" t="s">
        <v>89</v>
      </c>
      <c r="E27171" t="s">
        <v>1516</v>
      </c>
      <c r="F27171" t="s">
        <v>89</v>
      </c>
      <c r="G27171" t="s">
        <v>89</v>
      </c>
      <c r="H27171" t="s">
        <v>93</v>
      </c>
    </row>
    <row r="27172" spans="1:8" x14ac:dyDescent="0.25">
      <c r="A27172" t="s">
        <v>695</v>
      </c>
      <c r="B27172" t="s">
        <v>1198</v>
      </c>
      <c r="C27172" t="s">
        <v>89</v>
      </c>
      <c r="D27172" t="s">
        <v>89</v>
      </c>
      <c r="E27172" t="s">
        <v>1335</v>
      </c>
      <c r="F27172" t="s">
        <v>89</v>
      </c>
      <c r="G27172" t="s">
        <v>89</v>
      </c>
      <c r="H27172" t="s">
        <v>93</v>
      </c>
    </row>
    <row r="27173" spans="1:8" x14ac:dyDescent="0.25">
      <c r="A27173" t="s">
        <v>695</v>
      </c>
      <c r="B27173" t="s">
        <v>1726</v>
      </c>
      <c r="C27173" t="s">
        <v>89</v>
      </c>
      <c r="D27173" t="s">
        <v>89</v>
      </c>
      <c r="E27173" t="s">
        <v>1516</v>
      </c>
      <c r="F27173" t="s">
        <v>89</v>
      </c>
      <c r="G27173" t="s">
        <v>89</v>
      </c>
      <c r="H27173" t="s">
        <v>93</v>
      </c>
    </row>
    <row r="27174" spans="1:8" x14ac:dyDescent="0.25">
      <c r="A27174" t="s">
        <v>695</v>
      </c>
      <c r="B27174" t="s">
        <v>1473</v>
      </c>
      <c r="C27174" t="s">
        <v>89</v>
      </c>
      <c r="D27174" t="s">
        <v>89</v>
      </c>
      <c r="E27174" t="s">
        <v>1335</v>
      </c>
      <c r="F27174" t="s">
        <v>89</v>
      </c>
      <c r="G27174" t="s">
        <v>89</v>
      </c>
      <c r="H27174" t="s">
        <v>93</v>
      </c>
    </row>
    <row r="27175" spans="1:8" x14ac:dyDescent="0.25">
      <c r="A27175" t="s">
        <v>695</v>
      </c>
      <c r="B27175" t="s">
        <v>1127</v>
      </c>
      <c r="C27175" t="s">
        <v>89</v>
      </c>
      <c r="D27175" t="s">
        <v>89</v>
      </c>
      <c r="E27175" t="s">
        <v>1335</v>
      </c>
      <c r="F27175" t="s">
        <v>89</v>
      </c>
      <c r="G27175" t="s">
        <v>89</v>
      </c>
      <c r="H27175" t="s">
        <v>93</v>
      </c>
    </row>
    <row r="27176" spans="1:8" x14ac:dyDescent="0.25">
      <c r="A27176" t="s">
        <v>695</v>
      </c>
      <c r="B27176" t="s">
        <v>4754</v>
      </c>
      <c r="C27176" t="s">
        <v>89</v>
      </c>
      <c r="D27176" t="s">
        <v>89</v>
      </c>
      <c r="E27176" t="s">
        <v>1335</v>
      </c>
      <c r="F27176" t="s">
        <v>89</v>
      </c>
      <c r="G27176" t="s">
        <v>89</v>
      </c>
      <c r="H27176" t="s">
        <v>93</v>
      </c>
    </row>
    <row r="27177" spans="1:8" x14ac:dyDescent="0.25">
      <c r="A27177" t="s">
        <v>695</v>
      </c>
      <c r="B27177" t="s">
        <v>1437</v>
      </c>
      <c r="C27177" t="s">
        <v>89</v>
      </c>
      <c r="D27177" t="s">
        <v>89</v>
      </c>
      <c r="E27177" t="s">
        <v>1335</v>
      </c>
      <c r="F27177" t="s">
        <v>89</v>
      </c>
      <c r="G27177" t="s">
        <v>89</v>
      </c>
      <c r="H27177" t="s">
        <v>93</v>
      </c>
    </row>
    <row r="27178" spans="1:8" x14ac:dyDescent="0.25">
      <c r="A27178" t="s">
        <v>695</v>
      </c>
      <c r="B27178" t="s">
        <v>1200</v>
      </c>
      <c r="C27178" t="s">
        <v>89</v>
      </c>
      <c r="D27178" t="s">
        <v>89</v>
      </c>
      <c r="E27178" t="s">
        <v>1129</v>
      </c>
      <c r="F27178" t="s">
        <v>89</v>
      </c>
      <c r="G27178" t="s">
        <v>89</v>
      </c>
      <c r="H27178" t="s">
        <v>93</v>
      </c>
    </row>
    <row r="27179" spans="1:8" x14ac:dyDescent="0.25">
      <c r="A27179" t="s">
        <v>695</v>
      </c>
      <c r="B27179" t="s">
        <v>18912</v>
      </c>
      <c r="C27179" t="s">
        <v>89</v>
      </c>
      <c r="D27179" t="s">
        <v>89</v>
      </c>
      <c r="E27179" t="s">
        <v>1129</v>
      </c>
      <c r="F27179" t="s">
        <v>89</v>
      </c>
      <c r="G27179" t="s">
        <v>89</v>
      </c>
      <c r="H27179" t="s">
        <v>93</v>
      </c>
    </row>
    <row r="27180" spans="1:8" x14ac:dyDescent="0.25">
      <c r="A27180" t="s">
        <v>695</v>
      </c>
      <c r="B27180" t="s">
        <v>18913</v>
      </c>
      <c r="C27180" t="s">
        <v>89</v>
      </c>
      <c r="D27180" t="s">
        <v>89</v>
      </c>
      <c r="E27180" t="s">
        <v>1129</v>
      </c>
      <c r="F27180" t="s">
        <v>89</v>
      </c>
      <c r="G27180" t="s">
        <v>89</v>
      </c>
      <c r="H27180" t="s">
        <v>93</v>
      </c>
    </row>
    <row r="27181" spans="1:8" x14ac:dyDescent="0.25">
      <c r="A27181" t="s">
        <v>695</v>
      </c>
      <c r="B27181" t="s">
        <v>1232</v>
      </c>
      <c r="C27181" t="s">
        <v>89</v>
      </c>
      <c r="D27181" t="s">
        <v>89</v>
      </c>
      <c r="E27181" t="s">
        <v>1272</v>
      </c>
      <c r="F27181" t="s">
        <v>89</v>
      </c>
      <c r="G27181" t="s">
        <v>89</v>
      </c>
      <c r="H27181" t="s">
        <v>93</v>
      </c>
    </row>
    <row r="27182" spans="1:8" x14ac:dyDescent="0.25">
      <c r="A27182" t="s">
        <v>695</v>
      </c>
      <c r="B27182" t="s">
        <v>1236</v>
      </c>
      <c r="C27182" t="s">
        <v>89</v>
      </c>
      <c r="D27182" t="s">
        <v>89</v>
      </c>
      <c r="E27182" t="s">
        <v>1100</v>
      </c>
      <c r="F27182" t="s">
        <v>89</v>
      </c>
      <c r="G27182" t="s">
        <v>89</v>
      </c>
      <c r="H27182" t="s">
        <v>93</v>
      </c>
    </row>
    <row r="27183" spans="1:8" x14ac:dyDescent="0.25">
      <c r="A27183" t="s">
        <v>695</v>
      </c>
      <c r="B27183" t="s">
        <v>18914</v>
      </c>
      <c r="C27183" t="s">
        <v>89</v>
      </c>
      <c r="D27183" t="s">
        <v>89</v>
      </c>
      <c r="E27183" t="s">
        <v>1139</v>
      </c>
      <c r="F27183" t="s">
        <v>89</v>
      </c>
      <c r="G27183" t="s">
        <v>89</v>
      </c>
      <c r="H27183" t="s">
        <v>93</v>
      </c>
    </row>
    <row r="27184" spans="1:8" x14ac:dyDescent="0.25">
      <c r="A27184" t="s">
        <v>696</v>
      </c>
      <c r="B27184" t="s">
        <v>1340</v>
      </c>
      <c r="C27184" t="s">
        <v>89</v>
      </c>
      <c r="D27184" t="s">
        <v>18915</v>
      </c>
      <c r="E27184" t="s">
        <v>1142</v>
      </c>
      <c r="F27184" t="s">
        <v>89</v>
      </c>
      <c r="G27184" t="s">
        <v>89</v>
      </c>
      <c r="H27184" t="s">
        <v>93</v>
      </c>
    </row>
    <row r="27185" spans="1:8" x14ac:dyDescent="0.25">
      <c r="A27185" t="s">
        <v>696</v>
      </c>
      <c r="B27185" t="s">
        <v>18916</v>
      </c>
      <c r="C27185" t="s">
        <v>89</v>
      </c>
      <c r="D27185" t="s">
        <v>12373</v>
      </c>
      <c r="E27185" t="s">
        <v>1194</v>
      </c>
      <c r="F27185" t="s">
        <v>89</v>
      </c>
      <c r="G27185" t="s">
        <v>89</v>
      </c>
      <c r="H27185" t="s">
        <v>93</v>
      </c>
    </row>
    <row r="27186" spans="1:8" x14ac:dyDescent="0.25">
      <c r="A27186" t="s">
        <v>696</v>
      </c>
      <c r="B27186" t="s">
        <v>18917</v>
      </c>
      <c r="C27186" t="s">
        <v>89</v>
      </c>
      <c r="D27186" t="s">
        <v>18918</v>
      </c>
      <c r="E27186" t="s">
        <v>1164</v>
      </c>
      <c r="F27186" t="s">
        <v>89</v>
      </c>
      <c r="G27186" t="s">
        <v>89</v>
      </c>
      <c r="H27186" t="s">
        <v>93</v>
      </c>
    </row>
    <row r="27187" spans="1:8" x14ac:dyDescent="0.25">
      <c r="A27187" t="s">
        <v>696</v>
      </c>
      <c r="B27187" t="s">
        <v>1299</v>
      </c>
      <c r="C27187" t="s">
        <v>89</v>
      </c>
      <c r="D27187" t="s">
        <v>18919</v>
      </c>
      <c r="E27187" t="s">
        <v>1160</v>
      </c>
      <c r="F27187" t="s">
        <v>89</v>
      </c>
      <c r="G27187" t="s">
        <v>89</v>
      </c>
      <c r="H27187" t="s">
        <v>93</v>
      </c>
    </row>
    <row r="27188" spans="1:8" x14ac:dyDescent="0.25">
      <c r="A27188" t="s">
        <v>696</v>
      </c>
      <c r="B27188" t="s">
        <v>1299</v>
      </c>
      <c r="C27188" t="s">
        <v>89</v>
      </c>
      <c r="D27188" t="s">
        <v>18919</v>
      </c>
      <c r="E27188" t="s">
        <v>1160</v>
      </c>
      <c r="F27188" t="s">
        <v>89</v>
      </c>
      <c r="G27188" t="s">
        <v>89</v>
      </c>
      <c r="H27188" t="s">
        <v>93</v>
      </c>
    </row>
    <row r="27189" spans="1:8" x14ac:dyDescent="0.25">
      <c r="A27189" t="s">
        <v>696</v>
      </c>
      <c r="B27189" t="s">
        <v>1685</v>
      </c>
      <c r="C27189" t="s">
        <v>89</v>
      </c>
      <c r="D27189" t="s">
        <v>18909</v>
      </c>
      <c r="E27189" t="s">
        <v>1100</v>
      </c>
      <c r="F27189" t="s">
        <v>89</v>
      </c>
      <c r="G27189" t="s">
        <v>89</v>
      </c>
      <c r="H27189" t="s">
        <v>93</v>
      </c>
    </row>
    <row r="27190" spans="1:8" x14ac:dyDescent="0.25">
      <c r="A27190" t="s">
        <v>696</v>
      </c>
      <c r="B27190" t="s">
        <v>5437</v>
      </c>
      <c r="C27190" t="s">
        <v>89</v>
      </c>
      <c r="D27190" t="s">
        <v>18920</v>
      </c>
      <c r="E27190" t="s">
        <v>1093</v>
      </c>
      <c r="F27190" t="s">
        <v>89</v>
      </c>
      <c r="G27190" t="s">
        <v>89</v>
      </c>
      <c r="H27190" t="s">
        <v>93</v>
      </c>
    </row>
    <row r="27191" spans="1:8" x14ac:dyDescent="0.25">
      <c r="A27191" t="s">
        <v>696</v>
      </c>
      <c r="B27191" t="s">
        <v>18917</v>
      </c>
      <c r="C27191" t="s">
        <v>89</v>
      </c>
      <c r="D27191" t="s">
        <v>18918</v>
      </c>
      <c r="E27191" t="s">
        <v>1164</v>
      </c>
      <c r="F27191" t="s">
        <v>89</v>
      </c>
      <c r="G27191" t="s">
        <v>89</v>
      </c>
      <c r="H27191" t="s">
        <v>93</v>
      </c>
    </row>
    <row r="27192" spans="1:8" x14ac:dyDescent="0.25">
      <c r="A27192" t="s">
        <v>696</v>
      </c>
      <c r="B27192" t="s">
        <v>18921</v>
      </c>
      <c r="C27192" t="s">
        <v>89</v>
      </c>
      <c r="D27192" t="s">
        <v>18922</v>
      </c>
      <c r="E27192" t="s">
        <v>1258</v>
      </c>
      <c r="F27192" t="s">
        <v>89</v>
      </c>
      <c r="G27192" t="s">
        <v>89</v>
      </c>
      <c r="H27192" t="s">
        <v>93</v>
      </c>
    </row>
    <row r="27193" spans="1:8" x14ac:dyDescent="0.25">
      <c r="A27193" t="s">
        <v>696</v>
      </c>
      <c r="B27193" t="s">
        <v>1340</v>
      </c>
      <c r="C27193" t="s">
        <v>89</v>
      </c>
      <c r="D27193" t="s">
        <v>18915</v>
      </c>
      <c r="E27193" t="s">
        <v>1142</v>
      </c>
      <c r="F27193" t="s">
        <v>89</v>
      </c>
      <c r="G27193" t="s">
        <v>89</v>
      </c>
      <c r="H27193" t="s">
        <v>93</v>
      </c>
    </row>
    <row r="27194" spans="1:8" x14ac:dyDescent="0.25">
      <c r="A27194" t="s">
        <v>696</v>
      </c>
      <c r="B27194" t="s">
        <v>18916</v>
      </c>
      <c r="C27194" t="s">
        <v>89</v>
      </c>
      <c r="D27194" t="s">
        <v>12373</v>
      </c>
      <c r="E27194" t="s">
        <v>1194</v>
      </c>
      <c r="F27194" t="s">
        <v>89</v>
      </c>
      <c r="G27194" t="s">
        <v>89</v>
      </c>
      <c r="H27194" t="s">
        <v>93</v>
      </c>
    </row>
    <row r="27195" spans="1:8" x14ac:dyDescent="0.25">
      <c r="A27195" t="s">
        <v>696</v>
      </c>
      <c r="B27195" t="s">
        <v>18923</v>
      </c>
      <c r="C27195" t="s">
        <v>89</v>
      </c>
      <c r="D27195" t="s">
        <v>12373</v>
      </c>
      <c r="E27195" t="s">
        <v>1164</v>
      </c>
      <c r="F27195" t="s">
        <v>89</v>
      </c>
      <c r="G27195" t="s">
        <v>89</v>
      </c>
      <c r="H27195" t="s">
        <v>93</v>
      </c>
    </row>
    <row r="27196" spans="1:8" x14ac:dyDescent="0.25">
      <c r="A27196" t="s">
        <v>696</v>
      </c>
      <c r="B27196" t="s">
        <v>18924</v>
      </c>
      <c r="C27196" t="s">
        <v>89</v>
      </c>
      <c r="D27196" t="s">
        <v>18925</v>
      </c>
      <c r="E27196" t="s">
        <v>1164</v>
      </c>
      <c r="F27196" t="s">
        <v>89</v>
      </c>
      <c r="G27196" t="s">
        <v>89</v>
      </c>
      <c r="H27196" t="s">
        <v>93</v>
      </c>
    </row>
    <row r="27197" spans="1:8" x14ac:dyDescent="0.25">
      <c r="A27197" t="s">
        <v>696</v>
      </c>
      <c r="B27197" t="s">
        <v>2751</v>
      </c>
      <c r="C27197" t="s">
        <v>89</v>
      </c>
      <c r="D27197" t="s">
        <v>18910</v>
      </c>
      <c r="E27197" t="s">
        <v>1278</v>
      </c>
      <c r="F27197" t="s">
        <v>89</v>
      </c>
      <c r="G27197" t="s">
        <v>89</v>
      </c>
      <c r="H27197" t="s">
        <v>93</v>
      </c>
    </row>
    <row r="27198" spans="1:8" x14ac:dyDescent="0.25">
      <c r="A27198" t="s">
        <v>696</v>
      </c>
      <c r="B27198" t="s">
        <v>13605</v>
      </c>
      <c r="C27198" t="s">
        <v>89</v>
      </c>
      <c r="D27198" t="s">
        <v>18906</v>
      </c>
      <c r="E27198" t="s">
        <v>1258</v>
      </c>
      <c r="F27198" t="s">
        <v>89</v>
      </c>
      <c r="G27198" t="s">
        <v>89</v>
      </c>
      <c r="H27198" t="s">
        <v>93</v>
      </c>
    </row>
    <row r="27199" spans="1:8" x14ac:dyDescent="0.25">
      <c r="A27199" t="s">
        <v>696</v>
      </c>
      <c r="B27199" t="s">
        <v>2744</v>
      </c>
      <c r="C27199" t="s">
        <v>89</v>
      </c>
      <c r="D27199" t="s">
        <v>18907</v>
      </c>
      <c r="E27199" t="s">
        <v>1258</v>
      </c>
      <c r="F27199" t="s">
        <v>89</v>
      </c>
      <c r="G27199" t="s">
        <v>89</v>
      </c>
      <c r="H27199" t="s">
        <v>93</v>
      </c>
    </row>
    <row r="27200" spans="1:8" x14ac:dyDescent="0.25">
      <c r="A27200" t="s">
        <v>696</v>
      </c>
      <c r="B27200" t="s">
        <v>13712</v>
      </c>
      <c r="C27200" t="s">
        <v>89</v>
      </c>
      <c r="D27200" t="s">
        <v>18908</v>
      </c>
      <c r="E27200" t="s">
        <v>1278</v>
      </c>
      <c r="F27200" t="s">
        <v>89</v>
      </c>
      <c r="G27200" t="s">
        <v>89</v>
      </c>
      <c r="H27200" t="s">
        <v>93</v>
      </c>
    </row>
    <row r="27201" spans="1:8" x14ac:dyDescent="0.25">
      <c r="A27201" t="s">
        <v>696</v>
      </c>
      <c r="B27201" t="s">
        <v>10532</v>
      </c>
      <c r="C27201" t="s">
        <v>89</v>
      </c>
      <c r="D27201" t="s">
        <v>89</v>
      </c>
      <c r="E27201" t="s">
        <v>1238</v>
      </c>
      <c r="F27201" t="s">
        <v>89</v>
      </c>
      <c r="G27201" t="s">
        <v>89</v>
      </c>
      <c r="H27201" t="s">
        <v>93</v>
      </c>
    </row>
    <row r="27202" spans="1:8" x14ac:dyDescent="0.25">
      <c r="A27202" t="s">
        <v>696</v>
      </c>
      <c r="B27202" t="s">
        <v>1284</v>
      </c>
      <c r="C27202" t="s">
        <v>89</v>
      </c>
      <c r="D27202" t="s">
        <v>89</v>
      </c>
      <c r="E27202" t="s">
        <v>1335</v>
      </c>
      <c r="F27202" t="s">
        <v>89</v>
      </c>
      <c r="G27202" t="s">
        <v>89</v>
      </c>
      <c r="H27202" t="s">
        <v>93</v>
      </c>
    </row>
    <row r="27203" spans="1:8" x14ac:dyDescent="0.25">
      <c r="A27203" t="s">
        <v>696</v>
      </c>
      <c r="B27203" t="s">
        <v>1331</v>
      </c>
      <c r="C27203" t="s">
        <v>89</v>
      </c>
      <c r="D27203" t="s">
        <v>89</v>
      </c>
      <c r="E27203" t="s">
        <v>1335</v>
      </c>
      <c r="F27203" t="s">
        <v>89</v>
      </c>
      <c r="G27203" t="s">
        <v>89</v>
      </c>
      <c r="H27203" t="s">
        <v>93</v>
      </c>
    </row>
    <row r="27204" spans="1:8" x14ac:dyDescent="0.25">
      <c r="A27204" t="s">
        <v>696</v>
      </c>
      <c r="B27204" t="s">
        <v>1124</v>
      </c>
      <c r="C27204" t="s">
        <v>89</v>
      </c>
      <c r="D27204" t="s">
        <v>89</v>
      </c>
      <c r="E27204" t="s">
        <v>1335</v>
      </c>
      <c r="F27204" t="s">
        <v>89</v>
      </c>
      <c r="G27204" t="s">
        <v>89</v>
      </c>
      <c r="H27204" t="s">
        <v>93</v>
      </c>
    </row>
    <row r="27205" spans="1:8" x14ac:dyDescent="0.25">
      <c r="A27205" t="s">
        <v>696</v>
      </c>
      <c r="B27205" t="s">
        <v>1125</v>
      </c>
      <c r="C27205" t="s">
        <v>89</v>
      </c>
      <c r="D27205" t="s">
        <v>89</v>
      </c>
      <c r="E27205" t="s">
        <v>1516</v>
      </c>
      <c r="F27205" t="s">
        <v>89</v>
      </c>
      <c r="G27205" t="s">
        <v>89</v>
      </c>
      <c r="H27205" t="s">
        <v>93</v>
      </c>
    </row>
    <row r="27206" spans="1:8" x14ac:dyDescent="0.25">
      <c r="A27206" t="s">
        <v>696</v>
      </c>
      <c r="B27206" t="s">
        <v>1127</v>
      </c>
      <c r="C27206" t="s">
        <v>89</v>
      </c>
      <c r="D27206" t="s">
        <v>89</v>
      </c>
      <c r="E27206" t="s">
        <v>1335</v>
      </c>
      <c r="F27206" t="s">
        <v>89</v>
      </c>
      <c r="G27206" t="s">
        <v>89</v>
      </c>
      <c r="H27206" t="s">
        <v>93</v>
      </c>
    </row>
    <row r="27207" spans="1:8" x14ac:dyDescent="0.25">
      <c r="A27207" t="s">
        <v>696</v>
      </c>
      <c r="B27207" t="s">
        <v>4754</v>
      </c>
      <c r="C27207" t="s">
        <v>89</v>
      </c>
      <c r="D27207" t="s">
        <v>89</v>
      </c>
      <c r="E27207" t="s">
        <v>1335</v>
      </c>
      <c r="F27207" t="s">
        <v>89</v>
      </c>
      <c r="G27207" t="s">
        <v>89</v>
      </c>
      <c r="H27207" t="s">
        <v>93</v>
      </c>
    </row>
    <row r="27208" spans="1:8" x14ac:dyDescent="0.25">
      <c r="A27208" t="s">
        <v>696</v>
      </c>
      <c r="B27208" t="s">
        <v>1198</v>
      </c>
      <c r="C27208" t="s">
        <v>89</v>
      </c>
      <c r="D27208" t="s">
        <v>89</v>
      </c>
      <c r="E27208" t="s">
        <v>1335</v>
      </c>
      <c r="F27208" t="s">
        <v>89</v>
      </c>
      <c r="G27208" t="s">
        <v>89</v>
      </c>
      <c r="H27208" t="s">
        <v>93</v>
      </c>
    </row>
    <row r="27209" spans="1:8" x14ac:dyDescent="0.25">
      <c r="A27209" t="s">
        <v>696</v>
      </c>
      <c r="B27209" t="s">
        <v>1726</v>
      </c>
      <c r="C27209" t="s">
        <v>89</v>
      </c>
      <c r="D27209" t="s">
        <v>89</v>
      </c>
      <c r="E27209" t="s">
        <v>1516</v>
      </c>
      <c r="F27209" t="s">
        <v>89</v>
      </c>
      <c r="G27209" t="s">
        <v>89</v>
      </c>
      <c r="H27209" t="s">
        <v>93</v>
      </c>
    </row>
    <row r="27210" spans="1:8" x14ac:dyDescent="0.25">
      <c r="A27210" t="s">
        <v>696</v>
      </c>
      <c r="B27210" t="s">
        <v>1473</v>
      </c>
      <c r="C27210" t="s">
        <v>89</v>
      </c>
      <c r="D27210" t="s">
        <v>89</v>
      </c>
      <c r="E27210" t="s">
        <v>1335</v>
      </c>
      <c r="F27210" t="s">
        <v>89</v>
      </c>
      <c r="G27210" t="s">
        <v>89</v>
      </c>
      <c r="H27210" t="s">
        <v>93</v>
      </c>
    </row>
    <row r="27211" spans="1:8" x14ac:dyDescent="0.25">
      <c r="A27211" t="s">
        <v>696</v>
      </c>
      <c r="B27211" t="s">
        <v>1437</v>
      </c>
      <c r="C27211" t="s">
        <v>89</v>
      </c>
      <c r="D27211" t="s">
        <v>89</v>
      </c>
      <c r="E27211" t="s">
        <v>1335</v>
      </c>
      <c r="F27211" t="s">
        <v>89</v>
      </c>
      <c r="G27211" t="s">
        <v>89</v>
      </c>
      <c r="H27211" t="s">
        <v>93</v>
      </c>
    </row>
    <row r="27212" spans="1:8" x14ac:dyDescent="0.25">
      <c r="A27212" t="s">
        <v>696</v>
      </c>
      <c r="B27212" t="s">
        <v>1200</v>
      </c>
      <c r="C27212" t="s">
        <v>89</v>
      </c>
      <c r="D27212" t="s">
        <v>89</v>
      </c>
      <c r="E27212" t="s">
        <v>1129</v>
      </c>
      <c r="F27212" t="s">
        <v>89</v>
      </c>
      <c r="G27212" t="s">
        <v>89</v>
      </c>
      <c r="H27212" t="s">
        <v>93</v>
      </c>
    </row>
    <row r="27213" spans="1:8" x14ac:dyDescent="0.25">
      <c r="A27213" t="s">
        <v>696</v>
      </c>
      <c r="B27213" t="s">
        <v>18912</v>
      </c>
      <c r="C27213" t="s">
        <v>89</v>
      </c>
      <c r="D27213" t="s">
        <v>89</v>
      </c>
      <c r="E27213" t="s">
        <v>1129</v>
      </c>
      <c r="F27213" t="s">
        <v>89</v>
      </c>
      <c r="G27213" t="s">
        <v>89</v>
      </c>
      <c r="H27213" t="s">
        <v>93</v>
      </c>
    </row>
    <row r="27214" spans="1:8" x14ac:dyDescent="0.25">
      <c r="A27214" t="s">
        <v>696</v>
      </c>
      <c r="B27214" t="s">
        <v>18913</v>
      </c>
      <c r="C27214" t="s">
        <v>89</v>
      </c>
      <c r="D27214" t="s">
        <v>89</v>
      </c>
      <c r="E27214" t="s">
        <v>1129</v>
      </c>
      <c r="F27214" t="s">
        <v>89</v>
      </c>
      <c r="G27214" t="s">
        <v>89</v>
      </c>
      <c r="H27214" t="s">
        <v>93</v>
      </c>
    </row>
    <row r="27215" spans="1:8" x14ac:dyDescent="0.25">
      <c r="A27215" t="s">
        <v>696</v>
      </c>
      <c r="B27215" t="s">
        <v>1232</v>
      </c>
      <c r="C27215" t="s">
        <v>89</v>
      </c>
      <c r="D27215" t="s">
        <v>89</v>
      </c>
      <c r="E27215" t="s">
        <v>1272</v>
      </c>
      <c r="F27215" t="s">
        <v>89</v>
      </c>
      <c r="G27215" t="s">
        <v>89</v>
      </c>
      <c r="H27215" t="s">
        <v>93</v>
      </c>
    </row>
    <row r="27216" spans="1:8" x14ac:dyDescent="0.25">
      <c r="A27216" t="s">
        <v>696</v>
      </c>
      <c r="B27216" t="s">
        <v>1236</v>
      </c>
      <c r="C27216" t="s">
        <v>89</v>
      </c>
      <c r="D27216" t="s">
        <v>89</v>
      </c>
      <c r="E27216" t="s">
        <v>1100</v>
      </c>
      <c r="F27216" t="s">
        <v>89</v>
      </c>
      <c r="G27216" t="s">
        <v>89</v>
      </c>
      <c r="H27216" t="s">
        <v>93</v>
      </c>
    </row>
    <row r="27217" spans="1:8" x14ac:dyDescent="0.25">
      <c r="A27217" t="s">
        <v>696</v>
      </c>
      <c r="B27217" t="s">
        <v>1138</v>
      </c>
      <c r="C27217" t="s">
        <v>89</v>
      </c>
      <c r="D27217" t="s">
        <v>89</v>
      </c>
      <c r="E27217" t="s">
        <v>1139</v>
      </c>
      <c r="F27217" t="s">
        <v>89</v>
      </c>
      <c r="G27217" t="s">
        <v>89</v>
      </c>
      <c r="H27217"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2021-11-29T03:01:55Z</dcterms:modified>
</cp:coreProperties>
</file>